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licitação obras\2023\concorrencia 004-2023\"/>
    </mc:Choice>
  </mc:AlternateContent>
  <bookViews>
    <workbookView xWindow="0" yWindow="0" windowWidth="28800" windowHeight="12210" tabRatio="783"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LICITACAO" sheetId="18" state="hidden" r:id="rId12"/>
    <sheet name="ABC" sheetId="20" state="hidden" r:id="rId13"/>
    <sheet name="MEMÓRIA DE CÁLCULO" sheetId="14" r:id="rId14"/>
    <sheet name="COMPOSICAO" sheetId="9" r:id="rId15"/>
    <sheet name="MERCADO" sheetId="10" r:id="rId16"/>
    <sheet name="CRONOGRAMA" sheetId="16" r:id="rId17"/>
  </sheets>
  <externalReferences>
    <externalReference r:id="rId18"/>
  </externalReferences>
  <definedNames>
    <definedName name="_xlnm._FilterDatabase" localSheetId="6" hidden="1">CSCORIO!$A$2:$D$5747</definedName>
    <definedName name="_xlnm._FilterDatabase" localSheetId="4" hidden="1">IIOPES!$A$2:$D$2</definedName>
    <definedName name="_xlnm._FilterDatabase" localSheetId="11" hidden="1">LICITACAO!#REF!</definedName>
    <definedName name="_xlnm._FilterDatabase" localSheetId="10" hidden="1">ORCAMENTO!$B$6:$O$138</definedName>
    <definedName name="_xlnm.Print_Area" localSheetId="16">CRONOGRAMA!$A$1:$I$32</definedName>
    <definedName name="_xlnm.Print_Area" localSheetId="11">LICITACAO!$B$1:$J$160</definedName>
    <definedName name="_xlnm.Print_Area" localSheetId="13">'MEMÓRIA DE CÁLCULO'!$A$1:$J$1279</definedName>
    <definedName name="_xlnm.Print_Area" localSheetId="10">ORCAMENTO!$B$1:$J$138</definedName>
    <definedName name="BDI" comment="BDI">BDI!$C$37</definedName>
    <definedName name="DADOS" comment="Lista Suspensa">DADOS!$A$6:$A$13</definedName>
    <definedName name="ETAPA">DADOS!$A$2:$A$3</definedName>
  </definedNames>
  <calcPr calcId="162913"/>
</workbook>
</file>

<file path=xl/calcChain.xml><?xml version="1.0" encoding="utf-8"?>
<calcChain xmlns="http://schemas.openxmlformats.org/spreadsheetml/2006/main">
  <c r="H10" i="18" l="1"/>
  <c r="I10" i="18" s="1"/>
  <c r="G10" i="18"/>
  <c r="F8" i="18"/>
  <c r="F9" i="18"/>
  <c r="F10" i="18"/>
  <c r="F7" i="18"/>
  <c r="E10" i="18"/>
  <c r="H8" i="18"/>
  <c r="I8" i="18" s="1"/>
  <c r="H9" i="18"/>
  <c r="I9" i="18" s="1"/>
  <c r="H7" i="18"/>
  <c r="I7" i="18" s="1"/>
  <c r="G8" i="18"/>
  <c r="G9" i="18"/>
  <c r="G7" i="18"/>
  <c r="E8" i="18"/>
  <c r="E9" i="18"/>
  <c r="E7" i="18"/>
  <c r="J10" i="18" l="1"/>
  <c r="H32" i="9"/>
  <c r="H8" i="9"/>
  <c r="I8" i="9" s="1"/>
  <c r="H9" i="9"/>
  <c r="I9" i="9" s="1"/>
  <c r="H19" i="9"/>
  <c r="I19" i="9" s="1"/>
  <c r="H22" i="9"/>
  <c r="H23" i="9"/>
  <c r="H24" i="9"/>
  <c r="D31" i="9" l="1"/>
  <c r="H13" i="9"/>
  <c r="I13" i="9" s="1"/>
  <c r="A137" i="8" l="1"/>
  <c r="A135" i="8"/>
  <c r="A134" i="8"/>
  <c r="A133" i="8"/>
  <c r="A132" i="8"/>
  <c r="A131" i="8"/>
  <c r="A130" i="8"/>
  <c r="A129" i="8"/>
  <c r="A128" i="8"/>
  <c r="A127" i="8"/>
  <c r="A125" i="8"/>
  <c r="A124" i="8"/>
  <c r="A123" i="8"/>
  <c r="A122" i="8"/>
  <c r="A121" i="8"/>
  <c r="A120" i="8"/>
  <c r="A119" i="8"/>
  <c r="A118" i="8"/>
  <c r="A117"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0" i="8"/>
  <c r="A69" i="8"/>
  <c r="A68" i="8"/>
  <c r="A67" i="8"/>
  <c r="A66" i="8"/>
  <c r="A65" i="8"/>
  <c r="A64" i="8"/>
  <c r="A63" i="8"/>
  <c r="A62" i="8"/>
  <c r="A61" i="8"/>
  <c r="A60" i="8"/>
  <c r="A59" i="8"/>
  <c r="A58" i="8"/>
  <c r="A57" i="8"/>
  <c r="A56" i="8"/>
  <c r="A55" i="8"/>
  <c r="A54" i="8"/>
  <c r="A53" i="8"/>
  <c r="A52" i="8"/>
  <c r="A51" i="8"/>
  <c r="A50" i="8"/>
  <c r="A49" i="8"/>
  <c r="A41" i="8"/>
  <c r="A40" i="8"/>
  <c r="A39" i="8"/>
  <c r="A38" i="8"/>
  <c r="A37" i="8"/>
  <c r="A36" i="8"/>
  <c r="A35" i="8"/>
  <c r="A34" i="8"/>
  <c r="A33" i="8"/>
  <c r="A32" i="8"/>
  <c r="A31" i="8"/>
  <c r="A29" i="8"/>
  <c r="A28" i="8"/>
  <c r="A27" i="8"/>
  <c r="A26" i="8"/>
  <c r="A24" i="8"/>
  <c r="A23" i="8"/>
  <c r="A22" i="8"/>
  <c r="A21" i="8"/>
  <c r="A20" i="8"/>
  <c r="A19" i="8"/>
  <c r="A18" i="8"/>
  <c r="A17" i="8"/>
  <c r="A16" i="8"/>
  <c r="A15" i="8"/>
  <c r="A14" i="8"/>
  <c r="A13" i="8"/>
  <c r="J1104" i="14" l="1"/>
  <c r="J1105" i="14"/>
  <c r="J1106" i="14"/>
  <c r="E212" i="14"/>
  <c r="E213" i="14"/>
  <c r="E211" i="14"/>
  <c r="E32" i="8" l="1"/>
  <c r="E33" i="8"/>
  <c r="E34" i="8" l="1"/>
  <c r="E35" i="8"/>
  <c r="E36" i="8"/>
  <c r="E37" i="8"/>
  <c r="E38" i="8"/>
  <c r="E39" i="8"/>
  <c r="E40" i="8"/>
  <c r="E41" i="8"/>
  <c r="E58" i="8" l="1"/>
  <c r="E59" i="8"/>
  <c r="E60" i="8"/>
  <c r="E61" i="8"/>
  <c r="E50" i="8"/>
  <c r="E51" i="8"/>
  <c r="E52" i="8"/>
  <c r="E53" i="8"/>
  <c r="E54" i="8"/>
  <c r="E55" i="8"/>
  <c r="E56" i="8"/>
  <c r="E57" i="8"/>
  <c r="E44" i="8"/>
  <c r="E45" i="8"/>
  <c r="E46" i="8"/>
  <c r="E47" i="8"/>
  <c r="E27" i="8"/>
  <c r="E28" i="8"/>
  <c r="E29" i="8"/>
  <c r="H32" i="8"/>
  <c r="F32" i="8"/>
  <c r="F33" i="8"/>
  <c r="E31" i="8"/>
  <c r="E118" i="8"/>
  <c r="E119" i="8"/>
  <c r="E120" i="8"/>
  <c r="E121" i="8"/>
  <c r="E122" i="8"/>
  <c r="E123" i="8"/>
  <c r="E106" i="8"/>
  <c r="E107" i="8"/>
  <c r="E108" i="8"/>
  <c r="E109" i="8"/>
  <c r="E110" i="8"/>
  <c r="E111" i="8"/>
  <c r="E104" i="8"/>
  <c r="E105" i="8"/>
  <c r="E112" i="8"/>
  <c r="E113" i="8"/>
  <c r="W2" i="8"/>
  <c r="V5" i="8" s="1"/>
  <c r="J55" i="14"/>
  <c r="J1277" i="14" l="1"/>
  <c r="I1277" i="14"/>
  <c r="B1277" i="14"/>
  <c r="J1271" i="14"/>
  <c r="I1271" i="14"/>
  <c r="B1271" i="14"/>
  <c r="J1266" i="14"/>
  <c r="I1266" i="14"/>
  <c r="B1266" i="14"/>
  <c r="J1261" i="14"/>
  <c r="I1261" i="14"/>
  <c r="B1261" i="14"/>
  <c r="J1256" i="14"/>
  <c r="I1256" i="14"/>
  <c r="B1256" i="14"/>
  <c r="J1251" i="14"/>
  <c r="I1251" i="14"/>
  <c r="B1251" i="14"/>
  <c r="J1249" i="14"/>
  <c r="J1246" i="14"/>
  <c r="I1246" i="14"/>
  <c r="B1246" i="14"/>
  <c r="J1244" i="14"/>
  <c r="J1241" i="14"/>
  <c r="I1241" i="14"/>
  <c r="B1241" i="14"/>
  <c r="J1239" i="14"/>
  <c r="F1239" i="14"/>
  <c r="J1238" i="14"/>
  <c r="F1238" i="14"/>
  <c r="F1237" i="14"/>
  <c r="J1237" i="14" s="1"/>
  <c r="J1236" i="14"/>
  <c r="F1236" i="14"/>
  <c r="J1235" i="14"/>
  <c r="F1235" i="14"/>
  <c r="J1234" i="14"/>
  <c r="F1234" i="14"/>
  <c r="F1233" i="14"/>
  <c r="J1233" i="14" s="1"/>
  <c r="J1232" i="14"/>
  <c r="F1232" i="14"/>
  <c r="J1231" i="14"/>
  <c r="F1231" i="14"/>
  <c r="J1230" i="14"/>
  <c r="F1230" i="14"/>
  <c r="F1229" i="14"/>
  <c r="J1229" i="14" s="1"/>
  <c r="J1227" i="14"/>
  <c r="J1226" i="14"/>
  <c r="F1226" i="14"/>
  <c r="I1222" i="14"/>
  <c r="B1222" i="14"/>
  <c r="J1220" i="14"/>
  <c r="J1217" i="14" s="1"/>
  <c r="I1217" i="14"/>
  <c r="B1217" i="14"/>
  <c r="J1211" i="14"/>
  <c r="I1211" i="14"/>
  <c r="B1211" i="14"/>
  <c r="J1209" i="14"/>
  <c r="J1208" i="14"/>
  <c r="J1207" i="14"/>
  <c r="J1206" i="14"/>
  <c r="J1203" i="14" s="1"/>
  <c r="I1203" i="14"/>
  <c r="B1203" i="14"/>
  <c r="J1195" i="14"/>
  <c r="I1195" i="14"/>
  <c r="B1195" i="14"/>
  <c r="J1193" i="14"/>
  <c r="J1192" i="14"/>
  <c r="J1191" i="14"/>
  <c r="J1190" i="14"/>
  <c r="J1189" i="14"/>
  <c r="J1186" i="14"/>
  <c r="I1186" i="14"/>
  <c r="B1186" i="14"/>
  <c r="J1181" i="14"/>
  <c r="I1181" i="14"/>
  <c r="B1181" i="14"/>
  <c r="J1173" i="14"/>
  <c r="I1173" i="14"/>
  <c r="B1173" i="14"/>
  <c r="J1171" i="14"/>
  <c r="J1170" i="14"/>
  <c r="J1169" i="14"/>
  <c r="J1168" i="14"/>
  <c r="J1165" i="14" s="1"/>
  <c r="I1165" i="14"/>
  <c r="B1165" i="14"/>
  <c r="J1160" i="14"/>
  <c r="I1160" i="14"/>
  <c r="B1160" i="14"/>
  <c r="J1155" i="14"/>
  <c r="I1155" i="14"/>
  <c r="B1155" i="14"/>
  <c r="B1154" i="14"/>
  <c r="J1152" i="14"/>
  <c r="J1151" i="14"/>
  <c r="J1148" i="14" s="1"/>
  <c r="I1148" i="14"/>
  <c r="B1148" i="14"/>
  <c r="J1146" i="14"/>
  <c r="J1145" i="14"/>
  <c r="J1142" i="14" s="1"/>
  <c r="I1142" i="14"/>
  <c r="B1142" i="14"/>
  <c r="J1140" i="14"/>
  <c r="J1139" i="14"/>
  <c r="J1136" i="14"/>
  <c r="I1136" i="14"/>
  <c r="B1136" i="14"/>
  <c r="J1134" i="14"/>
  <c r="J1131" i="14" s="1"/>
  <c r="I1131" i="14"/>
  <c r="B1131" i="14"/>
  <c r="J1129" i="14"/>
  <c r="J1126" i="14" s="1"/>
  <c r="I1126" i="14"/>
  <c r="B1126" i="14"/>
  <c r="J1124" i="14"/>
  <c r="J1121" i="14"/>
  <c r="I1121" i="14"/>
  <c r="B1121" i="14"/>
  <c r="J1119" i="14"/>
  <c r="J1116" i="14" s="1"/>
  <c r="I1116" i="14"/>
  <c r="B1116" i="14"/>
  <c r="J1114" i="14"/>
  <c r="J1113" i="14"/>
  <c r="J1112" i="14"/>
  <c r="J1111" i="14"/>
  <c r="J1108" i="14"/>
  <c r="I1108" i="14"/>
  <c r="B1108" i="14"/>
  <c r="J1103" i="14"/>
  <c r="I1100" i="14"/>
  <c r="B1100" i="14"/>
  <c r="J1098" i="14"/>
  <c r="J1097" i="14"/>
  <c r="J1096" i="14"/>
  <c r="J1095" i="14"/>
  <c r="J1092" i="14"/>
  <c r="I1092" i="14"/>
  <c r="B1092" i="14"/>
  <c r="J1090" i="14"/>
  <c r="J1089" i="14"/>
  <c r="J1088" i="14"/>
  <c r="J1087" i="14"/>
  <c r="J1084" i="14"/>
  <c r="I1084" i="14"/>
  <c r="B1084" i="14"/>
  <c r="J1081" i="14"/>
  <c r="J1080" i="14"/>
  <c r="J1079" i="14"/>
  <c r="J1078" i="14"/>
  <c r="J1075" i="14"/>
  <c r="I1075" i="14"/>
  <c r="B1075" i="14"/>
  <c r="J1073" i="14"/>
  <c r="J1070" i="14"/>
  <c r="I1070" i="14"/>
  <c r="B1070" i="14"/>
  <c r="J1068" i="14"/>
  <c r="J1067" i="14"/>
  <c r="J1066" i="14"/>
  <c r="J1065" i="14"/>
  <c r="J1062" i="14"/>
  <c r="I1062" i="14"/>
  <c r="B1062" i="14"/>
  <c r="J1060" i="14"/>
  <c r="J1059" i="14"/>
  <c r="J1058" i="14"/>
  <c r="J1057" i="14"/>
  <c r="J1056" i="14"/>
  <c r="J1052" i="14" s="1"/>
  <c r="J1055" i="14"/>
  <c r="I1052" i="14"/>
  <c r="B1052" i="14"/>
  <c r="J1050" i="14"/>
  <c r="J1049" i="14"/>
  <c r="J1048" i="14"/>
  <c r="J1047" i="14"/>
  <c r="J1043" i="14" s="1"/>
  <c r="J1046" i="14"/>
  <c r="I1043" i="14"/>
  <c r="B1043" i="14"/>
  <c r="J1041" i="14"/>
  <c r="J1038" i="14"/>
  <c r="I1038" i="14"/>
  <c r="B1038" i="14"/>
  <c r="J1036" i="14"/>
  <c r="J1033" i="14"/>
  <c r="I1033" i="14"/>
  <c r="B1033" i="14"/>
  <c r="J1031" i="14"/>
  <c r="J1030" i="14"/>
  <c r="J1027" i="14"/>
  <c r="I1027" i="14"/>
  <c r="B1027" i="14"/>
  <c r="J1026" i="14"/>
  <c r="J1025" i="14"/>
  <c r="J1024" i="14"/>
  <c r="J1023" i="14"/>
  <c r="J1022" i="14"/>
  <c r="J1019" i="14" s="1"/>
  <c r="I1019" i="14"/>
  <c r="B1019" i="14"/>
  <c r="J1016" i="14"/>
  <c r="J1015" i="14"/>
  <c r="J1014" i="14"/>
  <c r="J1011" i="14" s="1"/>
  <c r="I1011" i="14"/>
  <c r="B1011" i="14"/>
  <c r="B1010" i="14"/>
  <c r="J1008" i="14"/>
  <c r="J1007" i="14"/>
  <c r="J1006" i="14"/>
  <c r="J1005" i="14"/>
  <c r="J1004" i="14"/>
  <c r="J1003" i="14"/>
  <c r="J1002" i="14"/>
  <c r="J1001" i="14"/>
  <c r="J996" i="14" s="1"/>
  <c r="J1000" i="14"/>
  <c r="J999" i="14"/>
  <c r="I996" i="14"/>
  <c r="B996" i="14"/>
  <c r="J994" i="14"/>
  <c r="J982" i="14" s="1"/>
  <c r="J993" i="14"/>
  <c r="J992" i="14"/>
  <c r="J991" i="14"/>
  <c r="J990" i="14"/>
  <c r="J989" i="14"/>
  <c r="J988" i="14"/>
  <c r="J987" i="14"/>
  <c r="J986" i="14"/>
  <c r="J985" i="14"/>
  <c r="I982" i="14"/>
  <c r="B982" i="14"/>
  <c r="J980" i="14"/>
  <c r="J977" i="14"/>
  <c r="I977" i="14"/>
  <c r="B977" i="14"/>
  <c r="J975" i="14"/>
  <c r="J972" i="14" s="1"/>
  <c r="I972" i="14"/>
  <c r="B972" i="14"/>
  <c r="J970" i="14"/>
  <c r="J969" i="14"/>
  <c r="J968" i="14"/>
  <c r="J967" i="14"/>
  <c r="J966" i="14"/>
  <c r="J965" i="14"/>
  <c r="J964" i="14"/>
  <c r="J963" i="14"/>
  <c r="J962" i="14"/>
  <c r="J961" i="14"/>
  <c r="J960" i="14"/>
  <c r="J959" i="14"/>
  <c r="J956" i="14" s="1"/>
  <c r="I956" i="14"/>
  <c r="B956" i="14"/>
  <c r="J954" i="14"/>
  <c r="J953" i="14"/>
  <c r="J952" i="14"/>
  <c r="J951" i="14"/>
  <c r="J950" i="14"/>
  <c r="J949" i="14"/>
  <c r="J948" i="14"/>
  <c r="J947" i="14"/>
  <c r="J946" i="14"/>
  <c r="J945" i="14"/>
  <c r="J944" i="14"/>
  <c r="J943" i="14"/>
  <c r="J940" i="14"/>
  <c r="I940" i="14"/>
  <c r="B940" i="14"/>
  <c r="J938" i="14"/>
  <c r="J937" i="14"/>
  <c r="J934" i="14"/>
  <c r="I934" i="14"/>
  <c r="B934" i="14"/>
  <c r="J932" i="14"/>
  <c r="J931" i="14"/>
  <c r="J930" i="14"/>
  <c r="J929" i="14"/>
  <c r="J928" i="14"/>
  <c r="J927" i="14"/>
  <c r="J926" i="14"/>
  <c r="J925" i="14"/>
  <c r="J924" i="14"/>
  <c r="J923" i="14"/>
  <c r="J922" i="14"/>
  <c r="J921" i="14"/>
  <c r="J920" i="14"/>
  <c r="J917" i="14" s="1"/>
  <c r="I917" i="14"/>
  <c r="B917" i="14"/>
  <c r="J915" i="14"/>
  <c r="J908" i="14" s="1"/>
  <c r="J914" i="14"/>
  <c r="J913" i="14"/>
  <c r="J912" i="14"/>
  <c r="J911" i="14"/>
  <c r="I908" i="14"/>
  <c r="B908" i="14"/>
  <c r="J906" i="14"/>
  <c r="J905" i="14"/>
  <c r="J904" i="14"/>
  <c r="J903" i="14"/>
  <c r="J902" i="14"/>
  <c r="J901" i="14"/>
  <c r="J900" i="14"/>
  <c r="J899" i="14"/>
  <c r="J896" i="14" s="1"/>
  <c r="I896" i="14"/>
  <c r="B896" i="14"/>
  <c r="J895" i="14"/>
  <c r="J894" i="14"/>
  <c r="J893" i="14"/>
  <c r="J892" i="14"/>
  <c r="J891" i="14"/>
  <c r="J888" i="14"/>
  <c r="I888" i="14"/>
  <c r="B888" i="14"/>
  <c r="J886" i="14"/>
  <c r="J885" i="14"/>
  <c r="J884" i="14"/>
  <c r="J883" i="14"/>
  <c r="J880" i="14" s="1"/>
  <c r="I880" i="14"/>
  <c r="B880" i="14"/>
  <c r="J878" i="14"/>
  <c r="J877" i="14"/>
  <c r="J876" i="14"/>
  <c r="J864" i="14" s="1"/>
  <c r="J875" i="14"/>
  <c r="J874" i="14"/>
  <c r="J873" i="14"/>
  <c r="J872" i="14"/>
  <c r="J871" i="14"/>
  <c r="J870" i="14"/>
  <c r="J869" i="14"/>
  <c r="J868" i="14"/>
  <c r="J867" i="14"/>
  <c r="I864" i="14"/>
  <c r="B864" i="14"/>
  <c r="J863" i="14"/>
  <c r="J862" i="14"/>
  <c r="J861" i="14"/>
  <c r="J860" i="14"/>
  <c r="J859" i="14"/>
  <c r="J858" i="14"/>
  <c r="J857" i="14"/>
  <c r="J856" i="14"/>
  <c r="J855" i="14"/>
  <c r="J854" i="14"/>
  <c r="J853" i="14"/>
  <c r="J852" i="14"/>
  <c r="J840" i="14" s="1"/>
  <c r="J851" i="14"/>
  <c r="J850" i="14"/>
  <c r="J849" i="14"/>
  <c r="J848" i="14"/>
  <c r="J847" i="14"/>
  <c r="J846" i="14"/>
  <c r="J845" i="14"/>
  <c r="J844" i="14"/>
  <c r="J843" i="14"/>
  <c r="I840" i="14"/>
  <c r="B840" i="14"/>
  <c r="B839" i="14"/>
  <c r="J834" i="14"/>
  <c r="I834" i="14"/>
  <c r="B834" i="14"/>
  <c r="J832" i="14"/>
  <c r="J829" i="14"/>
  <c r="I829" i="14"/>
  <c r="B829" i="14"/>
  <c r="J827" i="14"/>
  <c r="J824" i="14"/>
  <c r="I824" i="14"/>
  <c r="B824" i="14"/>
  <c r="J820" i="14"/>
  <c r="J819" i="14"/>
  <c r="J812" i="14" s="1"/>
  <c r="J816" i="14"/>
  <c r="J815" i="14"/>
  <c r="I812" i="14"/>
  <c r="B812" i="14"/>
  <c r="J810" i="14"/>
  <c r="F810" i="14"/>
  <c r="J809" i="14"/>
  <c r="F808" i="14"/>
  <c r="J808" i="14" s="1"/>
  <c r="F807" i="14"/>
  <c r="J807" i="14" s="1"/>
  <c r="J806" i="14"/>
  <c r="F806" i="14"/>
  <c r="J805" i="14"/>
  <c r="J804" i="14"/>
  <c r="F804" i="14"/>
  <c r="J803" i="14"/>
  <c r="F802" i="14"/>
  <c r="J802" i="14" s="1"/>
  <c r="J801" i="14"/>
  <c r="J800" i="14"/>
  <c r="F800" i="14"/>
  <c r="J799" i="14"/>
  <c r="J798" i="14"/>
  <c r="J797" i="14"/>
  <c r="J796" i="14"/>
  <c r="J795" i="14"/>
  <c r="J794" i="14"/>
  <c r="F794" i="14"/>
  <c r="F793" i="14"/>
  <c r="J793" i="14" s="1"/>
  <c r="F792" i="14"/>
  <c r="J792" i="14" s="1"/>
  <c r="F791" i="14"/>
  <c r="J791" i="14" s="1"/>
  <c r="J790" i="14"/>
  <c r="F789" i="14"/>
  <c r="J789" i="14" s="1"/>
  <c r="J788" i="14"/>
  <c r="F788" i="14"/>
  <c r="J787" i="14"/>
  <c r="F787" i="14"/>
  <c r="F786" i="14"/>
  <c r="J786" i="14" s="1"/>
  <c r="J785" i="14"/>
  <c r="F785" i="14"/>
  <c r="J784" i="14"/>
  <c r="F784" i="14"/>
  <c r="F783" i="14"/>
  <c r="J783" i="14" s="1"/>
  <c r="J782" i="14"/>
  <c r="F782" i="14"/>
  <c r="J781" i="14"/>
  <c r="F781" i="14"/>
  <c r="F780" i="14"/>
  <c r="J780" i="14" s="1"/>
  <c r="J779" i="14"/>
  <c r="F779" i="14"/>
  <c r="I776" i="14"/>
  <c r="B776" i="14"/>
  <c r="J773" i="14"/>
  <c r="J772" i="14"/>
  <c r="J771" i="14"/>
  <c r="J770" i="14"/>
  <c r="J769" i="14"/>
  <c r="J768" i="14"/>
  <c r="J767" i="14"/>
  <c r="J766" i="14"/>
  <c r="J765" i="14"/>
  <c r="J764" i="14"/>
  <c r="J761" i="14" s="1"/>
  <c r="I761" i="14"/>
  <c r="B761" i="14"/>
  <c r="J759" i="14"/>
  <c r="J758" i="14"/>
  <c r="F758" i="14"/>
  <c r="F757" i="14"/>
  <c r="J757" i="14" s="1"/>
  <c r="F756" i="14"/>
  <c r="J756" i="14" s="1"/>
  <c r="F755" i="14"/>
  <c r="J755" i="14" s="1"/>
  <c r="F754" i="14"/>
  <c r="J754" i="14" s="1"/>
  <c r="F753" i="14"/>
  <c r="J753" i="14" s="1"/>
  <c r="J752" i="14"/>
  <c r="F752" i="14"/>
  <c r="J751" i="14"/>
  <c r="F750" i="14"/>
  <c r="J750" i="14" s="1"/>
  <c r="J749" i="14"/>
  <c r="F749" i="14"/>
  <c r="J748" i="14"/>
  <c r="F748" i="14"/>
  <c r="F747" i="14"/>
  <c r="J747" i="14" s="1"/>
  <c r="J746" i="14"/>
  <c r="F746" i="14"/>
  <c r="J745" i="14"/>
  <c r="F745" i="14"/>
  <c r="F744" i="14"/>
  <c r="J744" i="14" s="1"/>
  <c r="I741" i="14"/>
  <c r="B741" i="14"/>
  <c r="B740" i="14"/>
  <c r="J738" i="14"/>
  <c r="J737" i="14"/>
  <c r="J734" i="14"/>
  <c r="I734" i="14"/>
  <c r="B734" i="14"/>
  <c r="J732" i="14"/>
  <c r="J731" i="14"/>
  <c r="J730" i="14"/>
  <c r="J729" i="14"/>
  <c r="J717" i="14" s="1"/>
  <c r="J728" i="14"/>
  <c r="J727" i="14"/>
  <c r="J726" i="14"/>
  <c r="J725" i="14"/>
  <c r="J724" i="14"/>
  <c r="J723" i="14"/>
  <c r="J722" i="14"/>
  <c r="J721" i="14"/>
  <c r="J720" i="14"/>
  <c r="I717" i="14"/>
  <c r="B717" i="14"/>
  <c r="J711" i="14"/>
  <c r="I711" i="14"/>
  <c r="B711" i="14"/>
  <c r="J707" i="14"/>
  <c r="J704" i="14"/>
  <c r="I704" i="14"/>
  <c r="B704" i="14"/>
  <c r="J702" i="14"/>
  <c r="J701" i="14"/>
  <c r="J700" i="14"/>
  <c r="J699" i="14"/>
  <c r="J698" i="14"/>
  <c r="J694" i="14" s="1"/>
  <c r="J697" i="14"/>
  <c r="I694" i="14"/>
  <c r="B694" i="14"/>
  <c r="J692" i="14"/>
  <c r="J691" i="14"/>
  <c r="J690" i="14"/>
  <c r="J689" i="14"/>
  <c r="J686" i="14" s="1"/>
  <c r="I686" i="14"/>
  <c r="B686" i="14"/>
  <c r="J684" i="14"/>
  <c r="J683" i="14"/>
  <c r="J682" i="14"/>
  <c r="J681" i="14"/>
  <c r="J677" i="14" s="1"/>
  <c r="J680" i="14"/>
  <c r="I677" i="14"/>
  <c r="B677" i="14"/>
  <c r="J672" i="14"/>
  <c r="I672" i="14"/>
  <c r="B672" i="14"/>
  <c r="J670" i="14"/>
  <c r="J669" i="14"/>
  <c r="J661" i="14" s="1"/>
  <c r="J668" i="14"/>
  <c r="J667" i="14"/>
  <c r="J666" i="14"/>
  <c r="J665" i="14"/>
  <c r="J664" i="14"/>
  <c r="I661" i="14"/>
  <c r="B661" i="14"/>
  <c r="J659" i="14"/>
  <c r="J658" i="14"/>
  <c r="J657" i="14"/>
  <c r="J656" i="14"/>
  <c r="J655" i="14"/>
  <c r="J654" i="14"/>
  <c r="J653" i="14"/>
  <c r="J650" i="14" s="1"/>
  <c r="I650" i="14"/>
  <c r="B650" i="14"/>
  <c r="J648" i="14"/>
  <c r="J647" i="14"/>
  <c r="J646" i="14"/>
  <c r="J645" i="14"/>
  <c r="J644" i="14"/>
  <c r="J643" i="14"/>
  <c r="J639" i="14" s="1"/>
  <c r="J642" i="14"/>
  <c r="I639" i="14"/>
  <c r="B639" i="14"/>
  <c r="J637" i="14"/>
  <c r="J636" i="14"/>
  <c r="J635" i="14"/>
  <c r="J634" i="14"/>
  <c r="J633" i="14"/>
  <c r="J632" i="14"/>
  <c r="J631" i="14"/>
  <c r="J630" i="14"/>
  <c r="J629" i="14"/>
  <c r="J628" i="14"/>
  <c r="J627" i="14"/>
  <c r="J624" i="14" s="1"/>
  <c r="I624" i="14"/>
  <c r="B624" i="14"/>
  <c r="J618" i="14"/>
  <c r="I618" i="14"/>
  <c r="B618" i="14"/>
  <c r="J616" i="14"/>
  <c r="J615" i="14"/>
  <c r="J614" i="14"/>
  <c r="J601" i="14" s="1"/>
  <c r="J613" i="14"/>
  <c r="J612" i="14"/>
  <c r="J611" i="14"/>
  <c r="J610" i="14"/>
  <c r="J609" i="14"/>
  <c r="J608" i="14"/>
  <c r="J607" i="14"/>
  <c r="J606" i="14"/>
  <c r="J605" i="14"/>
  <c r="J604" i="14"/>
  <c r="I601" i="14"/>
  <c r="B601" i="14"/>
  <c r="J599" i="14"/>
  <c r="J598" i="14"/>
  <c r="J597" i="14"/>
  <c r="J596" i="14"/>
  <c r="J595" i="14"/>
  <c r="J594" i="14"/>
  <c r="J593" i="14"/>
  <c r="J592" i="14"/>
  <c r="J591" i="14"/>
  <c r="J590" i="14"/>
  <c r="J589" i="14"/>
  <c r="J582" i="14" s="1"/>
  <c r="J588" i="14"/>
  <c r="J587" i="14"/>
  <c r="J586" i="14"/>
  <c r="J585" i="14"/>
  <c r="I582" i="14"/>
  <c r="B582" i="14"/>
  <c r="J580" i="14"/>
  <c r="J579" i="14"/>
  <c r="J578" i="14"/>
  <c r="J577" i="14"/>
  <c r="J576" i="14"/>
  <c r="J573" i="14" s="1"/>
  <c r="I573" i="14"/>
  <c r="B573" i="14"/>
  <c r="J571" i="14"/>
  <c r="J570" i="14"/>
  <c r="J569" i="14"/>
  <c r="J568" i="14"/>
  <c r="J567" i="14"/>
  <c r="J566" i="14"/>
  <c r="J565" i="14"/>
  <c r="J564" i="14"/>
  <c r="J563" i="14"/>
  <c r="J550" i="14" s="1"/>
  <c r="J562" i="14"/>
  <c r="J561" i="14"/>
  <c r="J560" i="14"/>
  <c r="J559" i="14"/>
  <c r="J558" i="14"/>
  <c r="J557" i="14"/>
  <c r="J556" i="14"/>
  <c r="J555" i="14"/>
  <c r="J554" i="14"/>
  <c r="J553" i="14"/>
  <c r="I550" i="14"/>
  <c r="B550" i="14"/>
  <c r="J545" i="14"/>
  <c r="I545" i="14"/>
  <c r="B545" i="14"/>
  <c r="J543" i="14"/>
  <c r="J542" i="14"/>
  <c r="J541" i="14"/>
  <c r="J540" i="14"/>
  <c r="J539" i="14"/>
  <c r="J538" i="14"/>
  <c r="J537" i="14"/>
  <c r="J536" i="14"/>
  <c r="J535" i="14"/>
  <c r="J534" i="14"/>
  <c r="J533" i="14"/>
  <c r="J530" i="14" s="1"/>
  <c r="I530" i="14"/>
  <c r="B530" i="14"/>
  <c r="J528" i="14"/>
  <c r="J527" i="14"/>
  <c r="J525" i="14"/>
  <c r="J522" i="14"/>
  <c r="J521" i="14"/>
  <c r="J520" i="14"/>
  <c r="J519" i="14"/>
  <c r="J518" i="14"/>
  <c r="J517" i="14"/>
  <c r="J516" i="14"/>
  <c r="J515" i="14"/>
  <c r="J514" i="14"/>
  <c r="J513" i="14"/>
  <c r="J512" i="14"/>
  <c r="J511" i="14"/>
  <c r="J510" i="14"/>
  <c r="J509" i="14"/>
  <c r="J508" i="14"/>
  <c r="J503" i="14" s="1"/>
  <c r="J507" i="14"/>
  <c r="J506" i="14"/>
  <c r="I503" i="14"/>
  <c r="B503" i="14"/>
  <c r="J500" i="14"/>
  <c r="J499" i="14"/>
  <c r="J498" i="14"/>
  <c r="J497" i="14"/>
  <c r="J496" i="14"/>
  <c r="J495" i="14"/>
  <c r="J494" i="14"/>
  <c r="J490" i="14" s="1"/>
  <c r="J493" i="14"/>
  <c r="I490" i="14"/>
  <c r="B490" i="14"/>
  <c r="J487" i="14"/>
  <c r="J486" i="14"/>
  <c r="J485" i="14"/>
  <c r="J484" i="14"/>
  <c r="J483" i="14"/>
  <c r="J482" i="14"/>
  <c r="J481" i="14"/>
  <c r="J480" i="14"/>
  <c r="J468" i="14" s="1"/>
  <c r="J479" i="14"/>
  <c r="J478" i="14"/>
  <c r="J477" i="14"/>
  <c r="J476" i="14"/>
  <c r="J475" i="14"/>
  <c r="J474" i="14"/>
  <c r="J473" i="14"/>
  <c r="J472" i="14"/>
  <c r="J471" i="14"/>
  <c r="I468" i="14"/>
  <c r="B468" i="14"/>
  <c r="B467" i="14"/>
  <c r="J465" i="14"/>
  <c r="J462" i="14"/>
  <c r="I462" i="14"/>
  <c r="B462" i="14"/>
  <c r="J460" i="14"/>
  <c r="J459" i="14"/>
  <c r="J456" i="14" s="1"/>
  <c r="I456" i="14"/>
  <c r="B456" i="14"/>
  <c r="J454" i="14"/>
  <c r="J453" i="14"/>
  <c r="J452" i="14"/>
  <c r="J451" i="14"/>
  <c r="J450" i="14"/>
  <c r="J449" i="14"/>
  <c r="J448" i="14"/>
  <c r="J447" i="14"/>
  <c r="J446" i="14"/>
  <c r="J445" i="14"/>
  <c r="J444" i="14"/>
  <c r="J443" i="14"/>
  <c r="J442" i="14"/>
  <c r="J441" i="14"/>
  <c r="J440" i="14"/>
  <c r="J439" i="14"/>
  <c r="J438" i="14"/>
  <c r="J437" i="14"/>
  <c r="J436" i="14"/>
  <c r="J435" i="14"/>
  <c r="J434" i="14"/>
  <c r="J431" i="14" s="1"/>
  <c r="I431" i="14"/>
  <c r="B431" i="14"/>
  <c r="J428" i="14"/>
  <c r="J426" i="14"/>
  <c r="I426" i="14"/>
  <c r="B426" i="14"/>
  <c r="J424" i="14"/>
  <c r="F424" i="14"/>
  <c r="J423" i="14"/>
  <c r="J422" i="14"/>
  <c r="J421" i="14"/>
  <c r="F421" i="14"/>
  <c r="J420" i="14"/>
  <c r="J419" i="14"/>
  <c r="J418" i="14"/>
  <c r="J417" i="14"/>
  <c r="J416" i="14"/>
  <c r="F415" i="14"/>
  <c r="J415" i="14" s="1"/>
  <c r="J414" i="14"/>
  <c r="J413" i="14"/>
  <c r="J412" i="14"/>
  <c r="J411" i="14"/>
  <c r="J410" i="14"/>
  <c r="F409" i="14"/>
  <c r="J409" i="14" s="1"/>
  <c r="F408" i="14"/>
  <c r="J408" i="14" s="1"/>
  <c r="F407" i="14"/>
  <c r="J407" i="14" s="1"/>
  <c r="J406" i="14"/>
  <c r="F406" i="14"/>
  <c r="F405" i="14"/>
  <c r="J405" i="14" s="1"/>
  <c r="J404" i="14"/>
  <c r="F404" i="14"/>
  <c r="I401" i="14"/>
  <c r="B401" i="14"/>
  <c r="B400" i="14"/>
  <c r="J398" i="14"/>
  <c r="J395" i="14" s="1"/>
  <c r="I395" i="14"/>
  <c r="B395" i="14"/>
  <c r="J392" i="14"/>
  <c r="J391" i="14"/>
  <c r="J390" i="14"/>
  <c r="J389" i="14"/>
  <c r="J388" i="14"/>
  <c r="J387" i="14"/>
  <c r="J386" i="14"/>
  <c r="J383" i="14"/>
  <c r="I383" i="14"/>
  <c r="B383" i="14"/>
  <c r="J380" i="14"/>
  <c r="J379" i="14"/>
  <c r="J378" i="14"/>
  <c r="J377" i="14"/>
  <c r="J376" i="14"/>
  <c r="J375" i="14"/>
  <c r="J374" i="14"/>
  <c r="J373" i="14"/>
  <c r="J372" i="14"/>
  <c r="J369" i="14"/>
  <c r="I369" i="14"/>
  <c r="B369" i="14"/>
  <c r="J362" i="14"/>
  <c r="I362" i="14"/>
  <c r="B362" i="14"/>
  <c r="A1236" i="14" s="1"/>
  <c r="J359" i="14"/>
  <c r="J356" i="14"/>
  <c r="J355" i="14"/>
  <c r="J354" i="14"/>
  <c r="J353" i="14"/>
  <c r="J352" i="14"/>
  <c r="J351" i="14"/>
  <c r="J348" i="14" s="1"/>
  <c r="I348" i="14"/>
  <c r="B348" i="14"/>
  <c r="J345" i="14"/>
  <c r="J342" i="14"/>
  <c r="J341" i="14"/>
  <c r="J340" i="14"/>
  <c r="J339" i="14"/>
  <c r="J338" i="14"/>
  <c r="J336" i="14"/>
  <c r="J335" i="14"/>
  <c r="J334" i="14"/>
  <c r="J333" i="14"/>
  <c r="J332" i="14"/>
  <c r="J331" i="14"/>
  <c r="J330" i="14"/>
  <c r="J329" i="14"/>
  <c r="J328" i="14"/>
  <c r="J327" i="14"/>
  <c r="J324" i="14" s="1"/>
  <c r="I324" i="14"/>
  <c r="B324" i="14"/>
  <c r="J322" i="14"/>
  <c r="J321" i="14"/>
  <c r="J320" i="14"/>
  <c r="J319" i="14"/>
  <c r="J318" i="14"/>
  <c r="J317" i="14"/>
  <c r="J316" i="14"/>
  <c r="J315" i="14"/>
  <c r="J314" i="14"/>
  <c r="J313" i="14"/>
  <c r="J312" i="14"/>
  <c r="J311" i="14"/>
  <c r="J310" i="14"/>
  <c r="J309" i="14"/>
  <c r="J305" i="14" s="1"/>
  <c r="J308" i="14"/>
  <c r="I305" i="14"/>
  <c r="B305" i="14"/>
  <c r="J303" i="14"/>
  <c r="J302" i="14"/>
  <c r="J301" i="14"/>
  <c r="J300" i="14"/>
  <c r="J299" i="14"/>
  <c r="J298" i="14"/>
  <c r="J297" i="14"/>
  <c r="J296" i="14"/>
  <c r="J295" i="14"/>
  <c r="J294" i="14"/>
  <c r="J293" i="14"/>
  <c r="J292" i="14"/>
  <c r="J291" i="14"/>
  <c r="J290" i="14"/>
  <c r="J289" i="14"/>
  <c r="J288" i="14"/>
  <c r="J287" i="14"/>
  <c r="J286" i="14"/>
  <c r="J285" i="14"/>
  <c r="J282" i="14"/>
  <c r="I282" i="14"/>
  <c r="B282" i="14"/>
  <c r="J280" i="14"/>
  <c r="J279" i="14"/>
  <c r="J278" i="14"/>
  <c r="J277" i="14"/>
  <c r="J276" i="14"/>
  <c r="J275" i="14"/>
  <c r="J274" i="14"/>
  <c r="J273" i="14"/>
  <c r="J272" i="14"/>
  <c r="J271" i="14"/>
  <c r="J270" i="14"/>
  <c r="J269" i="14"/>
  <c r="J268" i="14"/>
  <c r="J267" i="14"/>
  <c r="J266" i="14"/>
  <c r="J265" i="14"/>
  <c r="J264" i="14"/>
  <c r="J261" i="14" s="1"/>
  <c r="I261" i="14"/>
  <c r="B261" i="14"/>
  <c r="J258" i="14"/>
  <c r="J255" i="14"/>
  <c r="J254" i="14"/>
  <c r="J253" i="14"/>
  <c r="J252" i="14"/>
  <c r="J251" i="14"/>
  <c r="J248" i="14" s="1"/>
  <c r="I248" i="14"/>
  <c r="B248" i="14"/>
  <c r="J246" i="14"/>
  <c r="J244" i="14"/>
  <c r="J242" i="14"/>
  <c r="J241" i="14"/>
  <c r="J231" i="14"/>
  <c r="J230" i="14"/>
  <c r="J229" i="14"/>
  <c r="J228" i="14"/>
  <c r="J227" i="14"/>
  <c r="J226" i="14"/>
  <c r="J225" i="14"/>
  <c r="J224" i="14"/>
  <c r="J223" i="14"/>
  <c r="J222" i="14"/>
  <c r="J221" i="14"/>
  <c r="J220" i="14"/>
  <c r="J217" i="14"/>
  <c r="I217" i="14"/>
  <c r="B217" i="14"/>
  <c r="A1235" i="14" s="1"/>
  <c r="B216" i="14"/>
  <c r="J213" i="14"/>
  <c r="J212" i="14"/>
  <c r="J211" i="14"/>
  <c r="J208" i="14" s="1"/>
  <c r="I208" i="14"/>
  <c r="B208" i="14"/>
  <c r="J206" i="14"/>
  <c r="J205" i="14"/>
  <c r="J204" i="14"/>
  <c r="J203" i="14"/>
  <c r="J202" i="14"/>
  <c r="J201" i="14"/>
  <c r="J200" i="14"/>
  <c r="J199" i="14"/>
  <c r="J198" i="14"/>
  <c r="J197" i="14"/>
  <c r="J196" i="14"/>
  <c r="J195" i="14"/>
  <c r="J194" i="14"/>
  <c r="J193" i="14"/>
  <c r="J190" i="14"/>
  <c r="I190" i="14"/>
  <c r="B190" i="14"/>
  <c r="J188" i="14"/>
  <c r="J187" i="14"/>
  <c r="J186" i="14"/>
  <c r="J185" i="14"/>
  <c r="J184" i="14"/>
  <c r="J183" i="14"/>
  <c r="J182" i="14"/>
  <c r="J181" i="14"/>
  <c r="J180" i="14"/>
  <c r="J177" i="14"/>
  <c r="I177" i="14"/>
  <c r="B177" i="14"/>
  <c r="J174" i="14"/>
  <c r="J173" i="14"/>
  <c r="J172" i="14"/>
  <c r="J171" i="14"/>
  <c r="J170" i="14"/>
  <c r="J166" i="14" s="1"/>
  <c r="J169" i="14"/>
  <c r="I166" i="14"/>
  <c r="B166" i="14"/>
  <c r="J160" i="14"/>
  <c r="I160" i="14"/>
  <c r="B160" i="14"/>
  <c r="A1239" i="14" s="1"/>
  <c r="J153" i="14"/>
  <c r="I153" i="14"/>
  <c r="B153" i="14"/>
  <c r="A1234" i="14" s="1"/>
  <c r="J148" i="14"/>
  <c r="I148" i="14"/>
  <c r="B148" i="14"/>
  <c r="A1238" i="14" s="1"/>
  <c r="J142" i="14"/>
  <c r="I142" i="14"/>
  <c r="B142" i="14"/>
  <c r="A1237" i="14" s="1"/>
  <c r="J140" i="14"/>
  <c r="J139" i="14"/>
  <c r="J138" i="14"/>
  <c r="J137" i="14"/>
  <c r="J136" i="14"/>
  <c r="J135" i="14"/>
  <c r="J134" i="14"/>
  <c r="J133" i="14"/>
  <c r="J132" i="14"/>
  <c r="J131" i="14"/>
  <c r="J130" i="14"/>
  <c r="J129" i="14"/>
  <c r="J128" i="14"/>
  <c r="J127" i="14"/>
  <c r="J126" i="14"/>
  <c r="J123" i="14" s="1"/>
  <c r="I123" i="14"/>
  <c r="B123" i="14"/>
  <c r="A1233" i="14" s="1"/>
  <c r="J121" i="14"/>
  <c r="J120" i="14"/>
  <c r="J119" i="14"/>
  <c r="J118" i="14"/>
  <c r="J117" i="14"/>
  <c r="J116" i="14"/>
  <c r="J113" i="14"/>
  <c r="I113" i="14"/>
  <c r="B113" i="14"/>
  <c r="A1232" i="14" s="1"/>
  <c r="J107" i="14"/>
  <c r="I107" i="14"/>
  <c r="B107" i="14"/>
  <c r="A1231" i="14" s="1"/>
  <c r="J104" i="14"/>
  <c r="J103" i="14"/>
  <c r="J102" i="14"/>
  <c r="J101" i="14"/>
  <c r="J99" i="14"/>
  <c r="J97" i="14"/>
  <c r="J94" i="14"/>
  <c r="I94" i="14"/>
  <c r="B94" i="14"/>
  <c r="A1230" i="14" s="1"/>
  <c r="J92" i="14"/>
  <c r="J91" i="14"/>
  <c r="J90" i="14"/>
  <c r="J89" i="14"/>
  <c r="J88" i="14"/>
  <c r="J87" i="14"/>
  <c r="J86" i="14"/>
  <c r="J83" i="14"/>
  <c r="I83" i="14"/>
  <c r="B83" i="14"/>
  <c r="A1229" i="14" s="1"/>
  <c r="J82" i="14"/>
  <c r="J81" i="14"/>
  <c r="J80" i="14"/>
  <c r="J79" i="14"/>
  <c r="J78" i="14"/>
  <c r="J77" i="14"/>
  <c r="J75" i="14" s="1"/>
  <c r="F1228" i="14" s="1"/>
  <c r="J1228" i="14" s="1"/>
  <c r="I75" i="14"/>
  <c r="B75" i="14"/>
  <c r="A1228" i="14" s="1"/>
  <c r="J73" i="14"/>
  <c r="J72" i="14"/>
  <c r="J71" i="14"/>
  <c r="J70" i="14"/>
  <c r="J69" i="14"/>
  <c r="J68" i="14"/>
  <c r="J67" i="14"/>
  <c r="J66" i="14"/>
  <c r="J65" i="14"/>
  <c r="J64" i="14"/>
  <c r="J63" i="14"/>
  <c r="J62" i="14"/>
  <c r="J61" i="14"/>
  <c r="J60" i="14"/>
  <c r="J59" i="14"/>
  <c r="J58" i="14"/>
  <c r="J57" i="14"/>
  <c r="J56" i="14"/>
  <c r="J54" i="14"/>
  <c r="J53" i="14"/>
  <c r="J52" i="14"/>
  <c r="I49" i="14"/>
  <c r="B49" i="14"/>
  <c r="A1227" i="14" s="1"/>
  <c r="J48" i="14"/>
  <c r="J47" i="14"/>
  <c r="J46" i="14"/>
  <c r="J45" i="14"/>
  <c r="J44" i="14"/>
  <c r="J43" i="14"/>
  <c r="J42" i="14"/>
  <c r="J41" i="14"/>
  <c r="J40" i="14"/>
  <c r="J39" i="14"/>
  <c r="J38" i="14"/>
  <c r="J37" i="14"/>
  <c r="J36" i="14"/>
  <c r="J35" i="14"/>
  <c r="J34" i="14"/>
  <c r="J33" i="14"/>
  <c r="J29" i="14" s="1"/>
  <c r="J32" i="14"/>
  <c r="J31" i="14"/>
  <c r="I29" i="14"/>
  <c r="B29" i="14"/>
  <c r="A1226" i="14" s="1"/>
  <c r="B28" i="14"/>
  <c r="J24" i="14"/>
  <c r="I24" i="14"/>
  <c r="B24" i="14"/>
  <c r="J19" i="14"/>
  <c r="I19" i="14"/>
  <c r="B19" i="14"/>
  <c r="J18" i="14"/>
  <c r="J17" i="14"/>
  <c r="J16" i="14"/>
  <c r="J15" i="14"/>
  <c r="J14" i="14"/>
  <c r="J13" i="14"/>
  <c r="J12" i="14"/>
  <c r="J11" i="14"/>
  <c r="J10" i="14"/>
  <c r="J8" i="14"/>
  <c r="F1225" i="14" s="1"/>
  <c r="J1225" i="14" s="1"/>
  <c r="I8" i="14"/>
  <c r="B8" i="14"/>
  <c r="A1225" i="14" s="1"/>
  <c r="J7" i="14"/>
  <c r="J5" i="14"/>
  <c r="I5" i="14"/>
  <c r="B5" i="14"/>
  <c r="B4" i="14"/>
  <c r="B3" i="14"/>
  <c r="A3" i="14"/>
  <c r="B2" i="14"/>
  <c r="A2" i="14"/>
  <c r="J1100" i="14" l="1"/>
  <c r="J49" i="14"/>
  <c r="J1222" i="14"/>
  <c r="J776" i="14"/>
  <c r="J741" i="14"/>
  <c r="J401" i="14"/>
  <c r="J1275" i="9" l="1"/>
  <c r="J1218" i="9"/>
  <c r="F1224" i="9"/>
  <c r="F1223" i="9"/>
  <c r="F1226" i="9"/>
  <c r="F1225" i="9"/>
  <c r="J1205" i="9"/>
  <c r="J1206" i="9"/>
  <c r="J1207" i="9"/>
  <c r="J1204" i="9"/>
  <c r="J1188" i="9"/>
  <c r="J1189" i="9"/>
  <c r="J1190" i="9"/>
  <c r="J1191" i="9"/>
  <c r="J1187" i="9"/>
  <c r="J1167" i="9"/>
  <c r="J1168" i="9"/>
  <c r="J1169" i="9"/>
  <c r="J1166" i="9"/>
  <c r="J1150" i="9"/>
  <c r="J1149" i="9"/>
  <c r="J1144" i="9"/>
  <c r="J1143" i="9"/>
  <c r="J1138" i="9"/>
  <c r="J1137" i="9"/>
  <c r="J1132" i="9"/>
  <c r="J1127" i="9"/>
  <c r="J1122" i="9"/>
  <c r="J1117" i="9"/>
  <c r="J1112" i="9"/>
  <c r="J1111" i="9"/>
  <c r="J1110" i="9"/>
  <c r="J1109" i="9"/>
  <c r="J1104" i="9"/>
  <c r="J1103" i="9"/>
  <c r="J1096" i="9"/>
  <c r="J1097" i="9"/>
  <c r="J1098" i="9"/>
  <c r="J1095" i="9"/>
  <c r="J1088" i="9"/>
  <c r="J1089" i="9"/>
  <c r="J1090" i="9"/>
  <c r="J1087" i="9"/>
  <c r="J1079" i="9"/>
  <c r="J1080" i="9"/>
  <c r="J1081" i="9"/>
  <c r="J1078" i="9"/>
  <c r="J1073" i="9"/>
  <c r="J1066" i="9"/>
  <c r="J1067" i="9"/>
  <c r="J1068" i="9"/>
  <c r="J1065" i="9"/>
  <c r="J1056" i="9"/>
  <c r="J1057" i="9"/>
  <c r="J1058" i="9"/>
  <c r="J1059" i="9"/>
  <c r="J1060" i="9"/>
  <c r="J1055" i="9"/>
  <c r="J1050" i="9"/>
  <c r="J1049" i="9"/>
  <c r="J1048" i="9"/>
  <c r="J1047" i="9"/>
  <c r="J1046" i="9"/>
  <c r="J1041" i="9"/>
  <c r="J1036" i="9"/>
  <c r="J1031" i="9"/>
  <c r="J1030" i="9"/>
  <c r="J1023" i="9"/>
  <c r="J1024" i="9"/>
  <c r="J1025" i="9"/>
  <c r="J1022" i="9"/>
  <c r="J1015" i="9"/>
  <c r="J1016" i="9"/>
  <c r="J1014" i="9"/>
  <c r="J1000" i="9"/>
  <c r="J1001" i="9"/>
  <c r="J1002" i="9"/>
  <c r="J1003" i="9"/>
  <c r="J1004" i="9"/>
  <c r="J1005" i="9"/>
  <c r="J1006" i="9"/>
  <c r="J1007" i="9"/>
  <c r="J1008" i="9"/>
  <c r="J999" i="9"/>
  <c r="J994" i="9"/>
  <c r="J993" i="9"/>
  <c r="J992" i="9"/>
  <c r="J991" i="9"/>
  <c r="J990" i="9"/>
  <c r="J989" i="9"/>
  <c r="J988" i="9"/>
  <c r="J987" i="9"/>
  <c r="J986" i="9"/>
  <c r="J985" i="9"/>
  <c r="J980" i="9"/>
  <c r="J975" i="9"/>
  <c r="J960" i="9"/>
  <c r="J961" i="9"/>
  <c r="J962" i="9"/>
  <c r="J963" i="9"/>
  <c r="J964" i="9"/>
  <c r="J965" i="9"/>
  <c r="J966" i="9"/>
  <c r="J967" i="9"/>
  <c r="J968" i="9"/>
  <c r="J969" i="9"/>
  <c r="J970" i="9"/>
  <c r="J959" i="9"/>
  <c r="J944" i="9"/>
  <c r="J945" i="9"/>
  <c r="J946" i="9"/>
  <c r="J947" i="9"/>
  <c r="J948" i="9"/>
  <c r="J949" i="9"/>
  <c r="J950" i="9"/>
  <c r="J951" i="9"/>
  <c r="J952" i="9"/>
  <c r="J953" i="9"/>
  <c r="J954" i="9"/>
  <c r="J943" i="9"/>
  <c r="J938" i="9"/>
  <c r="J937" i="9"/>
  <c r="J932" i="9"/>
  <c r="J931" i="9"/>
  <c r="J930" i="9"/>
  <c r="J929" i="9"/>
  <c r="J928" i="9"/>
  <c r="J927" i="9"/>
  <c r="J926" i="9"/>
  <c r="J925" i="9"/>
  <c r="J924" i="9"/>
  <c r="J923" i="9"/>
  <c r="J922" i="9"/>
  <c r="J921" i="9"/>
  <c r="J920" i="9"/>
  <c r="J912" i="9"/>
  <c r="J913" i="9"/>
  <c r="J914" i="9"/>
  <c r="J915" i="9"/>
  <c r="J911" i="9"/>
  <c r="J900" i="9"/>
  <c r="J901" i="9"/>
  <c r="J902" i="9"/>
  <c r="J903" i="9"/>
  <c r="J904" i="9"/>
  <c r="J905" i="9"/>
  <c r="J906" i="9"/>
  <c r="J899" i="9"/>
  <c r="J892" i="9"/>
  <c r="J893" i="9"/>
  <c r="J894" i="9"/>
  <c r="J895" i="9"/>
  <c r="J891" i="9"/>
  <c r="J884" i="9"/>
  <c r="J885" i="9"/>
  <c r="J886" i="9"/>
  <c r="J883" i="9"/>
  <c r="J868" i="9"/>
  <c r="J869" i="9"/>
  <c r="J870" i="9"/>
  <c r="J871" i="9"/>
  <c r="J872" i="9"/>
  <c r="J873" i="9"/>
  <c r="J874" i="9"/>
  <c r="J875" i="9"/>
  <c r="J876" i="9"/>
  <c r="J877" i="9"/>
  <c r="J878" i="9"/>
  <c r="J867" i="9"/>
  <c r="J844" i="9"/>
  <c r="J845" i="9"/>
  <c r="J846" i="9"/>
  <c r="J847" i="9"/>
  <c r="J848" i="9"/>
  <c r="J849" i="9"/>
  <c r="J850" i="9"/>
  <c r="J851" i="9"/>
  <c r="J852" i="9"/>
  <c r="J853" i="9"/>
  <c r="J854" i="9"/>
  <c r="J855" i="9"/>
  <c r="J856" i="9"/>
  <c r="J857" i="9"/>
  <c r="J858" i="9"/>
  <c r="J859" i="9"/>
  <c r="J860" i="9"/>
  <c r="J861" i="9"/>
  <c r="J862" i="9"/>
  <c r="J863" i="9"/>
  <c r="J843" i="9"/>
  <c r="J832" i="9"/>
  <c r="J827" i="9"/>
  <c r="J816" i="9"/>
  <c r="J819" i="9"/>
  <c r="J820" i="9"/>
  <c r="J815" i="9"/>
  <c r="F780" i="9"/>
  <c r="J780" i="9" s="1"/>
  <c r="F781" i="9"/>
  <c r="J781" i="9" s="1"/>
  <c r="F782" i="9"/>
  <c r="J782" i="9" s="1"/>
  <c r="F783" i="9"/>
  <c r="J783" i="9" s="1"/>
  <c r="F784" i="9"/>
  <c r="F785" i="9"/>
  <c r="F786" i="9"/>
  <c r="F787" i="9"/>
  <c r="F788" i="9"/>
  <c r="J788" i="9" s="1"/>
  <c r="F789" i="9"/>
  <c r="J789" i="9" s="1"/>
  <c r="F790" i="9"/>
  <c r="F791" i="9"/>
  <c r="F792" i="9"/>
  <c r="J792" i="9" s="1"/>
  <c r="F793" i="9"/>
  <c r="J793" i="9" s="1"/>
  <c r="F794" i="9"/>
  <c r="J794" i="9" s="1"/>
  <c r="F795" i="9"/>
  <c r="F796" i="9"/>
  <c r="F797" i="9"/>
  <c r="F798" i="9"/>
  <c r="F799" i="9"/>
  <c r="F800" i="9"/>
  <c r="J800" i="9" s="1"/>
  <c r="F801" i="9"/>
  <c r="F802" i="9"/>
  <c r="J802" i="9" s="1"/>
  <c r="F803" i="9"/>
  <c r="F804" i="9"/>
  <c r="J804" i="9" s="1"/>
  <c r="F805" i="9"/>
  <c r="F806" i="9"/>
  <c r="J806" i="9" s="1"/>
  <c r="F807" i="9"/>
  <c r="J807" i="9" s="1"/>
  <c r="F808" i="9"/>
  <c r="F809" i="9"/>
  <c r="F810" i="9"/>
  <c r="J784" i="9"/>
  <c r="J785" i="9"/>
  <c r="J786" i="9"/>
  <c r="J787" i="9"/>
  <c r="J791" i="9"/>
  <c r="J808" i="9"/>
  <c r="J810" i="9"/>
  <c r="F779" i="9"/>
  <c r="J779" i="9" s="1"/>
  <c r="J765" i="9"/>
  <c r="J766" i="9"/>
  <c r="J767" i="9"/>
  <c r="J768" i="9"/>
  <c r="J769" i="9"/>
  <c r="J770" i="9"/>
  <c r="J771" i="9"/>
  <c r="J772" i="9"/>
  <c r="J773" i="9"/>
  <c r="J764" i="9"/>
  <c r="J746" i="9"/>
  <c r="J747" i="9"/>
  <c r="J748" i="9"/>
  <c r="J758" i="9"/>
  <c r="J744" i="9"/>
  <c r="F745" i="9"/>
  <c r="J745" i="9" s="1"/>
  <c r="F746" i="9"/>
  <c r="F747" i="9"/>
  <c r="F748" i="9"/>
  <c r="F749" i="9"/>
  <c r="J749" i="9" s="1"/>
  <c r="F750" i="9"/>
  <c r="J750" i="9" s="1"/>
  <c r="F751" i="9"/>
  <c r="F752" i="9"/>
  <c r="J752" i="9" s="1"/>
  <c r="F753" i="9"/>
  <c r="J753" i="9" s="1"/>
  <c r="F754" i="9"/>
  <c r="J754" i="9" s="1"/>
  <c r="F755" i="9"/>
  <c r="J755" i="9" s="1"/>
  <c r="F756" i="9"/>
  <c r="J756" i="9" s="1"/>
  <c r="F757" i="9"/>
  <c r="J757" i="9" s="1"/>
  <c r="F758" i="9"/>
  <c r="F744" i="9"/>
  <c r="J738" i="9"/>
  <c r="J737" i="9"/>
  <c r="J721" i="9"/>
  <c r="J722" i="9"/>
  <c r="J723" i="9"/>
  <c r="J724" i="9"/>
  <c r="J725" i="9"/>
  <c r="J726" i="9"/>
  <c r="J727" i="9"/>
  <c r="J728" i="9"/>
  <c r="J729" i="9"/>
  <c r="J730" i="9"/>
  <c r="J731" i="9"/>
  <c r="J732" i="9"/>
  <c r="J720" i="9"/>
  <c r="J707" i="9"/>
  <c r="J7" i="9"/>
  <c r="J51" i="9"/>
  <c r="J628" i="9"/>
  <c r="J629" i="9"/>
  <c r="J630" i="9"/>
  <c r="J631" i="9"/>
  <c r="J632" i="9"/>
  <c r="J633" i="9"/>
  <c r="J634" i="9"/>
  <c r="J635" i="9"/>
  <c r="J636" i="9"/>
  <c r="J637" i="9"/>
  <c r="J627" i="9"/>
  <c r="H75" i="9" l="1"/>
  <c r="I75" i="9" s="1"/>
  <c r="E75" i="9"/>
  <c r="D75" i="9"/>
  <c r="H74" i="9"/>
  <c r="I74" i="9" s="1"/>
  <c r="E74" i="9"/>
  <c r="D74" i="9"/>
  <c r="H73" i="9"/>
  <c r="I73" i="9" s="1"/>
  <c r="E73" i="9"/>
  <c r="D73" i="9"/>
  <c r="F72" i="9"/>
  <c r="H72" i="9"/>
  <c r="E72" i="9"/>
  <c r="D72" i="9"/>
  <c r="H67" i="9"/>
  <c r="I67" i="9" s="1"/>
  <c r="E67" i="9"/>
  <c r="D67" i="9"/>
  <c r="F71" i="9"/>
  <c r="E71" i="9"/>
  <c r="E70" i="9"/>
  <c r="H71" i="9"/>
  <c r="I71" i="9" s="1"/>
  <c r="D71" i="9"/>
  <c r="H70" i="9"/>
  <c r="D70" i="9"/>
  <c r="H134" i="8"/>
  <c r="I134" i="8" s="1"/>
  <c r="H133" i="8"/>
  <c r="I133" i="8" s="1"/>
  <c r="H132" i="8"/>
  <c r="I132" i="8" s="1"/>
  <c r="H130" i="8"/>
  <c r="H129" i="8"/>
  <c r="H128" i="8"/>
  <c r="H127" i="8"/>
  <c r="F134" i="8"/>
  <c r="E134" i="8"/>
  <c r="F133" i="8"/>
  <c r="E133" i="8"/>
  <c r="F132" i="8"/>
  <c r="E132" i="8"/>
  <c r="F130" i="8"/>
  <c r="E130" i="8"/>
  <c r="F129" i="8"/>
  <c r="E129" i="8"/>
  <c r="F128" i="8"/>
  <c r="E128" i="8"/>
  <c r="F127" i="8"/>
  <c r="E127" i="8"/>
  <c r="H125" i="8"/>
  <c r="I125" i="8" s="1"/>
  <c r="H124" i="8"/>
  <c r="H122" i="8"/>
  <c r="H118" i="8"/>
  <c r="H117" i="8"/>
  <c r="F125" i="8"/>
  <c r="E125" i="8"/>
  <c r="F124" i="8"/>
  <c r="E124" i="8"/>
  <c r="F122" i="8"/>
  <c r="F118" i="8"/>
  <c r="F117" i="8"/>
  <c r="E117" i="8"/>
  <c r="H115" i="8"/>
  <c r="H114" i="8"/>
  <c r="H113" i="8"/>
  <c r="H112" i="8"/>
  <c r="H110" i="8"/>
  <c r="H109" i="8"/>
  <c r="H108" i="8"/>
  <c r="F115" i="8"/>
  <c r="E115" i="8"/>
  <c r="F114" i="8"/>
  <c r="E114" i="8"/>
  <c r="F113" i="8"/>
  <c r="F112" i="8"/>
  <c r="F110" i="8"/>
  <c r="F109" i="8"/>
  <c r="F108" i="8"/>
  <c r="H105" i="8"/>
  <c r="H104" i="8"/>
  <c r="H103" i="8"/>
  <c r="H102" i="8"/>
  <c r="H101" i="8"/>
  <c r="H100" i="8"/>
  <c r="H99" i="8"/>
  <c r="H98" i="8"/>
  <c r="H97" i="8"/>
  <c r="H96" i="8"/>
  <c r="H95" i="8"/>
  <c r="F105" i="8"/>
  <c r="F104" i="8"/>
  <c r="F103" i="8"/>
  <c r="E103" i="8"/>
  <c r="F102" i="8"/>
  <c r="E102" i="8"/>
  <c r="F101" i="8"/>
  <c r="E101" i="8"/>
  <c r="F100" i="8"/>
  <c r="E100" i="8"/>
  <c r="F99" i="8"/>
  <c r="E99" i="8"/>
  <c r="F98" i="8"/>
  <c r="E98" i="8"/>
  <c r="F97" i="8"/>
  <c r="E97" i="8"/>
  <c r="F96" i="8"/>
  <c r="E96" i="8"/>
  <c r="F95" i="8"/>
  <c r="E95" i="8"/>
  <c r="H93" i="8"/>
  <c r="H92" i="8"/>
  <c r="H91" i="8"/>
  <c r="H90" i="8"/>
  <c r="F93" i="8"/>
  <c r="E93" i="8"/>
  <c r="F92" i="8"/>
  <c r="E92" i="8"/>
  <c r="F91" i="8"/>
  <c r="E91" i="8"/>
  <c r="F90" i="8"/>
  <c r="E90" i="8"/>
  <c r="H88" i="8"/>
  <c r="H87" i="8"/>
  <c r="H86" i="8"/>
  <c r="H85" i="8"/>
  <c r="H84" i="8"/>
  <c r="H83" i="8"/>
  <c r="H82" i="8"/>
  <c r="H81" i="8"/>
  <c r="H80" i="8"/>
  <c r="F88" i="8"/>
  <c r="E88" i="8"/>
  <c r="F87" i="8"/>
  <c r="E87" i="8"/>
  <c r="F86" i="8"/>
  <c r="E86" i="8"/>
  <c r="F85" i="8"/>
  <c r="E85" i="8"/>
  <c r="F84" i="8"/>
  <c r="E84" i="8"/>
  <c r="F83" i="8"/>
  <c r="E83" i="8"/>
  <c r="F82" i="8"/>
  <c r="E82" i="8"/>
  <c r="F81" i="8"/>
  <c r="E81" i="8"/>
  <c r="F80" i="8"/>
  <c r="E80" i="8"/>
  <c r="H78" i="8"/>
  <c r="I78" i="8" s="1"/>
  <c r="H77" i="8"/>
  <c r="H76" i="8"/>
  <c r="H75" i="8"/>
  <c r="H74" i="8"/>
  <c r="H73" i="8"/>
  <c r="H72" i="8"/>
  <c r="F78" i="8"/>
  <c r="E78" i="8"/>
  <c r="F77" i="8"/>
  <c r="E77" i="8"/>
  <c r="F76" i="8"/>
  <c r="E76" i="8"/>
  <c r="F75" i="8"/>
  <c r="E75" i="8"/>
  <c r="F74" i="8"/>
  <c r="E74" i="8"/>
  <c r="F73" i="8"/>
  <c r="E73" i="8"/>
  <c r="F72" i="8"/>
  <c r="E72" i="8"/>
  <c r="H69" i="8"/>
  <c r="H68" i="8"/>
  <c r="H67" i="8"/>
  <c r="H66" i="8"/>
  <c r="H65" i="8"/>
  <c r="H64" i="8"/>
  <c r="H62" i="8"/>
  <c r="H61" i="8"/>
  <c r="F69" i="8"/>
  <c r="E69" i="8"/>
  <c r="F68" i="8"/>
  <c r="E68" i="8"/>
  <c r="F67" i="8"/>
  <c r="E67" i="8"/>
  <c r="F66" i="8"/>
  <c r="E66" i="8"/>
  <c r="F65" i="8"/>
  <c r="E65" i="8"/>
  <c r="F64" i="8"/>
  <c r="E64" i="8"/>
  <c r="F62" i="8"/>
  <c r="E62" i="8"/>
  <c r="F61" i="8"/>
  <c r="H58" i="8"/>
  <c r="H57" i="8"/>
  <c r="H56" i="8"/>
  <c r="H55" i="8"/>
  <c r="H54" i="8"/>
  <c r="I54" i="8" s="1"/>
  <c r="H53" i="8"/>
  <c r="H52" i="8"/>
  <c r="H51" i="8"/>
  <c r="H50" i="8"/>
  <c r="H49" i="8"/>
  <c r="F58" i="8"/>
  <c r="F57" i="8"/>
  <c r="F56" i="8"/>
  <c r="F55" i="8"/>
  <c r="F54" i="8"/>
  <c r="F53" i="8"/>
  <c r="F52" i="8"/>
  <c r="F51" i="8"/>
  <c r="F50" i="8"/>
  <c r="F49" i="8"/>
  <c r="E49" i="8"/>
  <c r="H47" i="8"/>
  <c r="H46" i="8"/>
  <c r="H45" i="8"/>
  <c r="H44" i="8"/>
  <c r="H43" i="8"/>
  <c r="F47" i="8"/>
  <c r="F46" i="8"/>
  <c r="F45" i="8"/>
  <c r="F44" i="8"/>
  <c r="F43" i="8"/>
  <c r="E43" i="8"/>
  <c r="H41" i="8"/>
  <c r="H40" i="8"/>
  <c r="H39" i="8"/>
  <c r="H38" i="8"/>
  <c r="H37" i="8"/>
  <c r="H36" i="8"/>
  <c r="H35" i="8"/>
  <c r="H34" i="8"/>
  <c r="H33" i="8"/>
  <c r="H31" i="8"/>
  <c r="F41" i="8"/>
  <c r="F40" i="8"/>
  <c r="F39" i="8"/>
  <c r="F38" i="8"/>
  <c r="F37" i="8"/>
  <c r="F36" i="8"/>
  <c r="F35" i="8"/>
  <c r="F34" i="8"/>
  <c r="F31" i="8"/>
  <c r="H29" i="8"/>
  <c r="H28" i="8"/>
  <c r="H27" i="8"/>
  <c r="H26" i="8"/>
  <c r="F29" i="8"/>
  <c r="F28" i="8"/>
  <c r="F27" i="8"/>
  <c r="F26" i="8"/>
  <c r="E26" i="8"/>
  <c r="H24" i="8"/>
  <c r="H23" i="8"/>
  <c r="H22" i="8"/>
  <c r="H21" i="8"/>
  <c r="H20" i="8"/>
  <c r="H19" i="8"/>
  <c r="H18" i="8"/>
  <c r="H17" i="8"/>
  <c r="H16" i="8"/>
  <c r="H15" i="8"/>
  <c r="H14" i="8"/>
  <c r="H13" i="8"/>
  <c r="F24" i="8"/>
  <c r="E24" i="8"/>
  <c r="F23" i="8"/>
  <c r="E23" i="8"/>
  <c r="F22" i="8"/>
  <c r="E22" i="8"/>
  <c r="F21" i="8"/>
  <c r="E21" i="8"/>
  <c r="F20" i="8"/>
  <c r="E20" i="8"/>
  <c r="F19" i="8"/>
  <c r="E19" i="8"/>
  <c r="F18" i="8"/>
  <c r="E18" i="8"/>
  <c r="F17" i="8"/>
  <c r="E17" i="8"/>
  <c r="F16" i="8"/>
  <c r="E16" i="8"/>
  <c r="F15" i="8"/>
  <c r="E15" i="8"/>
  <c r="F14" i="8"/>
  <c r="E14" i="8"/>
  <c r="F13" i="8"/>
  <c r="E13" i="8"/>
  <c r="H11" i="8"/>
  <c r="I11" i="8" s="1"/>
  <c r="H10" i="8"/>
  <c r="I10" i="8" s="1"/>
  <c r="H9" i="8"/>
  <c r="F11" i="8"/>
  <c r="E11" i="8"/>
  <c r="F10" i="8"/>
  <c r="E10" i="8"/>
  <c r="F9" i="8"/>
  <c r="E9" i="8"/>
  <c r="H8" i="8"/>
  <c r="F8" i="8"/>
  <c r="E8" i="8"/>
  <c r="I72" i="9" l="1"/>
  <c r="A11" i="8"/>
  <c r="I41" i="8" l="1"/>
  <c r="F58" i="9"/>
  <c r="F55" i="9"/>
  <c r="H60" i="9"/>
  <c r="E60" i="9"/>
  <c r="D60" i="9"/>
  <c r="H59" i="9"/>
  <c r="I59" i="9" s="1"/>
  <c r="E59" i="9"/>
  <c r="D59" i="9"/>
  <c r="H58" i="9"/>
  <c r="E58" i="9"/>
  <c r="D58" i="9"/>
  <c r="E48" i="9"/>
  <c r="E47" i="9"/>
  <c r="H48" i="9"/>
  <c r="I48" i="9" s="1"/>
  <c r="D48" i="9"/>
  <c r="H47" i="9"/>
  <c r="D47" i="9"/>
  <c r="F33" i="9"/>
  <c r="F32" i="9"/>
  <c r="F36" i="9"/>
  <c r="F37" i="9"/>
  <c r="F38" i="9"/>
  <c r="H38" i="9"/>
  <c r="E38" i="9"/>
  <c r="D38" i="9"/>
  <c r="H37" i="9"/>
  <c r="E37" i="9"/>
  <c r="D37" i="9"/>
  <c r="H33" i="9"/>
  <c r="I33" i="9" s="1"/>
  <c r="E33" i="9"/>
  <c r="D33" i="9"/>
  <c r="I58" i="9" l="1"/>
  <c r="I60" i="9"/>
  <c r="I38" i="9"/>
  <c r="I37" i="9"/>
  <c r="I56" i="9" l="1"/>
  <c r="I115" i="8" l="1"/>
  <c r="I114" i="8"/>
  <c r="I113" i="8"/>
  <c r="I93" i="8"/>
  <c r="B3" i="16" l="1"/>
  <c r="B2" i="16"/>
  <c r="B3" i="9"/>
  <c r="B2" i="9"/>
  <c r="H66" i="9" l="1"/>
  <c r="I66" i="9" s="1"/>
  <c r="I64" i="9" s="1"/>
  <c r="E66" i="9"/>
  <c r="D66" i="9"/>
  <c r="E38" i="10"/>
  <c r="E24" i="10"/>
  <c r="E23" i="10"/>
  <c r="E22" i="10"/>
  <c r="E26" i="10" s="1"/>
  <c r="H55" i="9"/>
  <c r="I55" i="9" s="1"/>
  <c r="E55" i="9"/>
  <c r="D55" i="9"/>
  <c r="H54" i="9"/>
  <c r="I54" i="9" s="1"/>
  <c r="E54" i="9"/>
  <c r="D54" i="9"/>
  <c r="E12" i="10"/>
  <c r="E11" i="10"/>
  <c r="E25" i="10" l="1"/>
  <c r="E17" i="10" s="1"/>
  <c r="E37" i="10"/>
  <c r="E29" i="10" s="1"/>
  <c r="I70" i="9" s="1"/>
  <c r="I68" i="9" s="1"/>
  <c r="I52" i="9"/>
  <c r="E10" i="10"/>
  <c r="E44" i="9"/>
  <c r="D44" i="9"/>
  <c r="I63" i="9" l="1"/>
  <c r="I51" i="9"/>
  <c r="I92" i="8" l="1"/>
  <c r="I24" i="8"/>
  <c r="I47" i="8"/>
  <c r="A47" i="8"/>
  <c r="H25" i="9"/>
  <c r="I25" i="9" s="1"/>
  <c r="E25" i="9"/>
  <c r="D25" i="9"/>
  <c r="I112" i="8"/>
  <c r="H31" i="9"/>
  <c r="I31" i="9" s="1"/>
  <c r="E31" i="9"/>
  <c r="I32" i="9"/>
  <c r="E32" i="9"/>
  <c r="D32" i="9"/>
  <c r="H36" i="9"/>
  <c r="E36" i="9"/>
  <c r="D36" i="9"/>
  <c r="I29" i="9" l="1"/>
  <c r="I36" i="9"/>
  <c r="I34" i="9" s="1"/>
  <c r="I28" i="9" l="1"/>
  <c r="I124" i="8"/>
  <c r="D8" i="9"/>
  <c r="A78" i="8"/>
  <c r="I77" i="8"/>
  <c r="A77" i="8"/>
  <c r="I76" i="8"/>
  <c r="A76" i="8"/>
  <c r="I130" i="8"/>
  <c r="I68" i="8"/>
  <c r="I23" i="8"/>
  <c r="I122" i="8"/>
  <c r="H121" i="8"/>
  <c r="I121" i="8" s="1"/>
  <c r="F121" i="8"/>
  <c r="H120" i="8"/>
  <c r="I120" i="8" s="1"/>
  <c r="F120" i="8"/>
  <c r="H119" i="8" l="1"/>
  <c r="I119" i="8" s="1"/>
  <c r="F119" i="8"/>
  <c r="I118" i="8"/>
  <c r="I117" i="8"/>
  <c r="I22" i="8"/>
  <c r="I21" i="8"/>
  <c r="H111" i="8"/>
  <c r="I111" i="8" s="1"/>
  <c r="F111" i="8"/>
  <c r="I110" i="8"/>
  <c r="I46" i="8"/>
  <c r="A46" i="8"/>
  <c r="I109" i="8" l="1"/>
  <c r="I108" i="8"/>
  <c r="H107" i="8"/>
  <c r="I107" i="8" s="1"/>
  <c r="F107" i="8"/>
  <c r="H106" i="8"/>
  <c r="I106" i="8" s="1"/>
  <c r="F106" i="8"/>
  <c r="I67" i="8"/>
  <c r="I40" i="8"/>
  <c r="I20" i="8" l="1"/>
  <c r="J149" i="18"/>
  <c r="J147"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6" i="18"/>
  <c r="J115" i="18"/>
  <c r="J114" i="18"/>
  <c r="J113" i="18"/>
  <c r="J111" i="18"/>
  <c r="J110" i="18"/>
  <c r="J109" i="18"/>
  <c r="J108" i="18"/>
  <c r="J106" i="18"/>
  <c r="J105" i="18" s="1"/>
  <c r="J104" i="18"/>
  <c r="J103" i="18"/>
  <c r="J102" i="18"/>
  <c r="J101" i="18"/>
  <c r="J100" i="18"/>
  <c r="J98" i="18"/>
  <c r="J97" i="18"/>
  <c r="J96" i="18"/>
  <c r="J94" i="18"/>
  <c r="J93" i="18" s="1"/>
  <c r="J92" i="18"/>
  <c r="J91" i="18"/>
  <c r="J90" i="18"/>
  <c r="J89" i="18"/>
  <c r="J88" i="18"/>
  <c r="J87" i="18"/>
  <c r="J86" i="18"/>
  <c r="J85" i="18"/>
  <c r="J84" i="18"/>
  <c r="J83" i="18"/>
  <c r="J82" i="18"/>
  <c r="J80" i="18"/>
  <c r="J79" i="18"/>
  <c r="J78" i="18"/>
  <c r="J77" i="18"/>
  <c r="J76" i="18"/>
  <c r="J75" i="18"/>
  <c r="J74" i="18"/>
  <c r="J73" i="18"/>
  <c r="J72" i="18"/>
  <c r="J71" i="18"/>
  <c r="J70" i="18"/>
  <c r="J69" i="18"/>
  <c r="J68" i="18"/>
  <c r="J66" i="18"/>
  <c r="J65" i="18"/>
  <c r="J64" i="18"/>
  <c r="J63" i="18"/>
  <c r="J62" i="18"/>
  <c r="J61" i="18"/>
  <c r="J60" i="18"/>
  <c r="J59" i="18"/>
  <c r="J58" i="18"/>
  <c r="J56" i="18"/>
  <c r="J55" i="18"/>
  <c r="J54" i="18"/>
  <c r="J53" i="18"/>
  <c r="J51" i="18"/>
  <c r="J50" i="18"/>
  <c r="J49" i="18"/>
  <c r="J48" i="18"/>
  <c r="J47" i="18"/>
  <c r="J46" i="18"/>
  <c r="J45" i="18"/>
  <c r="J44" i="18"/>
  <c r="J43" i="18"/>
  <c r="J42" i="18"/>
  <c r="J41" i="18"/>
  <c r="J40" i="18"/>
  <c r="J39" i="18"/>
  <c r="J38" i="18"/>
  <c r="J37" i="18"/>
  <c r="J36" i="18"/>
  <c r="J35" i="18"/>
  <c r="J34" i="18"/>
  <c r="J33" i="18"/>
  <c r="J32" i="18"/>
  <c r="J31" i="18"/>
  <c r="J30" i="18"/>
  <c r="J28" i="18"/>
  <c r="J27" i="18"/>
  <c r="J26" i="18"/>
  <c r="J25" i="18"/>
  <c r="J24" i="18"/>
  <c r="J22" i="18"/>
  <c r="J21" i="18"/>
  <c r="J20" i="18"/>
  <c r="J19" i="18"/>
  <c r="J18" i="18"/>
  <c r="J17" i="18"/>
  <c r="J16" i="18"/>
  <c r="J15" i="18"/>
  <c r="J14" i="18"/>
  <c r="J13" i="18"/>
  <c r="J12" i="18"/>
  <c r="J9" i="18"/>
  <c r="J8" i="18"/>
  <c r="J7" i="18"/>
  <c r="J6" i="18" s="1"/>
  <c r="J11" i="18" l="1"/>
  <c r="J29" i="18"/>
  <c r="J99" i="18"/>
  <c r="J67" i="18"/>
  <c r="J95" i="18"/>
  <c r="J52" i="18"/>
  <c r="J23" i="18"/>
  <c r="J57" i="18"/>
  <c r="J81" i="18"/>
  <c r="A10" i="8"/>
  <c r="I66" i="8"/>
  <c r="J107" i="18" l="1"/>
  <c r="I65" i="8"/>
  <c r="L26" i="16"/>
  <c r="L24" i="16"/>
  <c r="I24" i="9" l="1"/>
  <c r="E24" i="9"/>
  <c r="D24" i="9"/>
  <c r="D23" i="9"/>
  <c r="E23" i="9"/>
  <c r="I23" i="9"/>
  <c r="D22" i="9"/>
  <c r="D19" i="9"/>
  <c r="E19" i="9"/>
  <c r="E22" i="9"/>
  <c r="I22" i="9"/>
  <c r="I20" i="9" l="1"/>
  <c r="I17" i="9"/>
  <c r="I16" i="9" l="1"/>
  <c r="G93" i="8" l="1"/>
  <c r="L93" i="8" s="1"/>
  <c r="M93" i="8" s="1"/>
  <c r="F60" i="8" l="1"/>
  <c r="H60" i="8"/>
  <c r="L14" i="16"/>
  <c r="L16" i="16"/>
  <c r="L18" i="16"/>
  <c r="L20" i="16"/>
  <c r="L22" i="16"/>
  <c r="L28" i="16"/>
  <c r="E13" i="9" l="1"/>
  <c r="D13" i="9"/>
  <c r="E9" i="9"/>
  <c r="D9" i="9"/>
  <c r="E8" i="9"/>
  <c r="A17" i="10" l="1"/>
  <c r="A29" i="10" s="1"/>
  <c r="I11" i="9"/>
  <c r="F59" i="8"/>
  <c r="H59" i="8"/>
  <c r="A126" i="8"/>
  <c r="A73" i="8" l="1"/>
  <c r="A116" i="8" l="1"/>
  <c r="A79" i="8" l="1"/>
  <c r="A8" i="8"/>
  <c r="A45" i="8" l="1"/>
  <c r="A75" i="8"/>
  <c r="A30" i="8"/>
  <c r="A74" i="8"/>
  <c r="A48" i="8"/>
  <c r="A72" i="8"/>
  <c r="A71" i="8"/>
  <c r="A42" i="8"/>
  <c r="A44" i="8"/>
  <c r="A43" i="8" l="1"/>
  <c r="F138" i="8" l="1"/>
  <c r="A9" i="8" l="1"/>
  <c r="A7" i="8"/>
  <c r="A3" i="16" l="1"/>
  <c r="A2" i="16"/>
  <c r="B3" i="10"/>
  <c r="A3" i="10"/>
  <c r="B2" i="10"/>
  <c r="A2" i="10"/>
  <c r="A3" i="9"/>
  <c r="A2" i="9"/>
  <c r="B5" i="8"/>
  <c r="B2" i="8"/>
  <c r="E135" i="8" l="1"/>
  <c r="H135" i="8"/>
  <c r="I135" i="8" s="1"/>
  <c r="F135" i="8"/>
  <c r="G11" i="8"/>
  <c r="L11" i="8" s="1"/>
  <c r="M11" i="8" s="1"/>
  <c r="G10" i="8"/>
  <c r="L10" i="8" s="1"/>
  <c r="M10" i="8" s="1"/>
  <c r="E131" i="8"/>
  <c r="F131" i="8"/>
  <c r="H131" i="8"/>
  <c r="I131" i="8" s="1"/>
  <c r="F89" i="8"/>
  <c r="E89" i="8"/>
  <c r="G115" i="8"/>
  <c r="L115" i="8" s="1"/>
  <c r="M115" i="8" s="1"/>
  <c r="G113" i="8"/>
  <c r="G114" i="8"/>
  <c r="L114" i="8" s="1"/>
  <c r="M114" i="8" s="1"/>
  <c r="F70" i="8"/>
  <c r="E70" i="8"/>
  <c r="H70" i="8"/>
  <c r="I70" i="8" s="1"/>
  <c r="F63" i="8"/>
  <c r="E63" i="8"/>
  <c r="I69" i="8"/>
  <c r="F123" i="8"/>
  <c r="H123" i="8"/>
  <c r="I123" i="8" s="1"/>
  <c r="G39" i="8"/>
  <c r="L39" i="8" s="1"/>
  <c r="G35" i="8"/>
  <c r="L35" i="8" s="1"/>
  <c r="G66" i="8"/>
  <c r="G51" i="8"/>
  <c r="L51" i="8" s="1"/>
  <c r="G60" i="8"/>
  <c r="L60" i="8" s="1"/>
  <c r="G64" i="8"/>
  <c r="L64" i="8" s="1"/>
  <c r="G30" i="8"/>
  <c r="G36" i="8"/>
  <c r="L36" i="8" s="1"/>
  <c r="G79" i="8"/>
  <c r="G83" i="8"/>
  <c r="L83" i="8" s="1"/>
  <c r="G87" i="8"/>
  <c r="L87" i="8" s="1"/>
  <c r="G91" i="8"/>
  <c r="L91" i="8" s="1"/>
  <c r="G96" i="8"/>
  <c r="L96" i="8" s="1"/>
  <c r="G100" i="8"/>
  <c r="L100" i="8" s="1"/>
  <c r="G104" i="8"/>
  <c r="L104" i="8" s="1"/>
  <c r="G126" i="8"/>
  <c r="G26" i="8"/>
  <c r="L26" i="8" s="1"/>
  <c r="G12" i="8"/>
  <c r="G54" i="8"/>
  <c r="L54" i="8" s="1"/>
  <c r="G73" i="8"/>
  <c r="L73" i="8" s="1"/>
  <c r="G38" i="8"/>
  <c r="L38" i="8" s="1"/>
  <c r="G85" i="8"/>
  <c r="L85" i="8" s="1"/>
  <c r="G94" i="8"/>
  <c r="G98" i="8"/>
  <c r="L98" i="8" s="1"/>
  <c r="G116" i="8"/>
  <c r="G28" i="8"/>
  <c r="L28" i="8" s="1"/>
  <c r="G42" i="8"/>
  <c r="G8" i="8"/>
  <c r="L8" i="8" s="1"/>
  <c r="G53" i="8"/>
  <c r="L53" i="8" s="1"/>
  <c r="G57" i="8"/>
  <c r="L57" i="8" s="1"/>
  <c r="G71" i="8"/>
  <c r="G33" i="8"/>
  <c r="L33" i="8" s="1"/>
  <c r="G37" i="8"/>
  <c r="L37" i="8" s="1"/>
  <c r="G80" i="8"/>
  <c r="L80" i="8" s="1"/>
  <c r="G84" i="8"/>
  <c r="L84" i="8" s="1"/>
  <c r="G88" i="8"/>
  <c r="L88" i="8" s="1"/>
  <c r="G97" i="8"/>
  <c r="L97" i="8" s="1"/>
  <c r="G101" i="8"/>
  <c r="L101" i="8" s="1"/>
  <c r="G105" i="8"/>
  <c r="L105" i="8" s="1"/>
  <c r="G127" i="8"/>
  <c r="L127" i="8" s="1"/>
  <c r="G27" i="8"/>
  <c r="L27" i="8" s="1"/>
  <c r="G9" i="8"/>
  <c r="L9" i="8" s="1"/>
  <c r="G65" i="8"/>
  <c r="L65" i="8" s="1"/>
  <c r="M65" i="8" s="1"/>
  <c r="G34" i="8"/>
  <c r="L34" i="8" s="1"/>
  <c r="G81" i="8"/>
  <c r="L81" i="8" s="1"/>
  <c r="G89" i="8"/>
  <c r="L89" i="8" s="1"/>
  <c r="G102" i="8"/>
  <c r="L102" i="8" s="1"/>
  <c r="G63" i="8"/>
  <c r="L63" i="8" s="1"/>
  <c r="G82" i="8"/>
  <c r="L82" i="8" s="1"/>
  <c r="G99" i="8"/>
  <c r="L99" i="8" s="1"/>
  <c r="G29" i="8"/>
  <c r="L29" i="8" s="1"/>
  <c r="G75" i="8"/>
  <c r="L75" i="8" s="1"/>
  <c r="G86" i="8"/>
  <c r="L86" i="8" s="1"/>
  <c r="G44" i="8"/>
  <c r="L44" i="8" s="1"/>
  <c r="G25" i="8"/>
  <c r="G103" i="8"/>
  <c r="L103" i="8" s="1"/>
  <c r="G55" i="8"/>
  <c r="L55" i="8" s="1"/>
  <c r="G90" i="8"/>
  <c r="L90" i="8" s="1"/>
  <c r="G43" i="8"/>
  <c r="L43" i="8" s="1"/>
  <c r="G95" i="8"/>
  <c r="L95" i="8" s="1"/>
  <c r="G74" i="8"/>
  <c r="L74" i="8" s="1"/>
  <c r="G128" i="8"/>
  <c r="L128" i="8" s="1"/>
  <c r="G31" i="8"/>
  <c r="G59" i="8"/>
  <c r="L59" i="8" s="1"/>
  <c r="G58" i="8"/>
  <c r="L58" i="8" s="1"/>
  <c r="G13" i="8"/>
  <c r="L13" i="8" s="1"/>
  <c r="G72" i="8"/>
  <c r="L72" i="8" s="1"/>
  <c r="G52" i="8"/>
  <c r="L52" i="8" s="1"/>
  <c r="G49" i="8"/>
  <c r="L49" i="8" s="1"/>
  <c r="G50" i="8"/>
  <c r="L50" i="8" s="1"/>
  <c r="G32" i="8"/>
  <c r="L32" i="8" s="1"/>
  <c r="B25" i="16"/>
  <c r="B23" i="16"/>
  <c r="B15" i="16"/>
  <c r="B27" i="16"/>
  <c r="B21" i="16"/>
  <c r="B17" i="16"/>
  <c r="B19" i="16"/>
  <c r="B13" i="16"/>
  <c r="G18" i="8"/>
  <c r="L18" i="8" s="1"/>
  <c r="G20" i="8"/>
  <c r="L20" i="8" s="1"/>
  <c r="M20" i="8" s="1"/>
  <c r="G14" i="8"/>
  <c r="L14" i="8" s="1"/>
  <c r="J66" i="8" l="1"/>
  <c r="L66" i="8"/>
  <c r="M66" i="8" s="1"/>
  <c r="J113" i="8"/>
  <c r="L113" i="8"/>
  <c r="M113" i="8" s="1"/>
  <c r="J20" i="8"/>
  <c r="G15" i="8"/>
  <c r="L15" i="8" s="1"/>
  <c r="G19" i="8"/>
  <c r="L19" i="8" s="1"/>
  <c r="J11" i="8"/>
  <c r="J115" i="8"/>
  <c r="J114" i="8"/>
  <c r="J93" i="8"/>
  <c r="J10" i="8"/>
  <c r="J65" i="8"/>
  <c r="B5" i="16"/>
  <c r="B11" i="16"/>
  <c r="B9" i="16"/>
  <c r="B7" i="16"/>
  <c r="I5" i="8"/>
  <c r="E9" i="10" s="1"/>
  <c r="G5" i="8"/>
  <c r="B16" i="7"/>
  <c r="B15" i="7"/>
  <c r="A12" i="7"/>
  <c r="L12" i="16" l="1"/>
  <c r="L10" i="16"/>
  <c r="L8" i="16"/>
  <c r="L6" i="16"/>
  <c r="E14" i="10" l="1"/>
  <c r="E13" i="10"/>
  <c r="E5" i="10" l="1"/>
  <c r="I47" i="9" s="1"/>
  <c r="I45" i="9" s="1"/>
  <c r="G135" i="8"/>
  <c r="L135" i="8" s="1"/>
  <c r="M135" i="8" s="1"/>
  <c r="E4" i="16"/>
  <c r="F4" i="16" s="1"/>
  <c r="G4" i="16" s="1"/>
  <c r="J135" i="8" l="1"/>
  <c r="G45" i="8"/>
  <c r="L45" i="8" s="1"/>
  <c r="G134" i="8"/>
  <c r="L134" i="8" s="1"/>
  <c r="M134" i="8" s="1"/>
  <c r="G125" i="8"/>
  <c r="L125" i="8" s="1"/>
  <c r="M125" i="8" s="1"/>
  <c r="G61" i="8"/>
  <c r="L61" i="8" s="1"/>
  <c r="G62" i="8"/>
  <c r="L62" i="8" s="1"/>
  <c r="G56" i="8"/>
  <c r="L56" i="8" s="1"/>
  <c r="G17" i="8"/>
  <c r="L17" i="8" s="1"/>
  <c r="G16" i="8"/>
  <c r="L16" i="8" s="1"/>
  <c r="G41" i="8"/>
  <c r="L41" i="8" s="1"/>
  <c r="M41" i="8" s="1"/>
  <c r="G132" i="8"/>
  <c r="L132" i="8" s="1"/>
  <c r="M132" i="8" s="1"/>
  <c r="G131" i="8"/>
  <c r="L131" i="8" s="1"/>
  <c r="M131" i="8" s="1"/>
  <c r="G133" i="8"/>
  <c r="L133" i="8" s="1"/>
  <c r="M133" i="8" s="1"/>
  <c r="H4" i="16"/>
  <c r="I4" i="16" s="1"/>
  <c r="G92" i="8"/>
  <c r="L92" i="8" s="1"/>
  <c r="M92" i="8" s="1"/>
  <c r="G70" i="8"/>
  <c r="L70" i="8" s="1"/>
  <c r="M70" i="8" s="1"/>
  <c r="G48" i="8"/>
  <c r="G24" i="8"/>
  <c r="L24" i="8" s="1"/>
  <c r="M24" i="8" s="1"/>
  <c r="G47" i="8"/>
  <c r="L47" i="8" s="1"/>
  <c r="M47" i="8" s="1"/>
  <c r="G112" i="8"/>
  <c r="L112" i="8" s="1"/>
  <c r="M112" i="8" s="1"/>
  <c r="G69" i="8"/>
  <c r="L69" i="8" s="1"/>
  <c r="M69" i="8" s="1"/>
  <c r="G124" i="8"/>
  <c r="L124" i="8" s="1"/>
  <c r="M124" i="8" s="1"/>
  <c r="G78" i="8"/>
  <c r="G123" i="8"/>
  <c r="L123" i="8" s="1"/>
  <c r="M123" i="8" s="1"/>
  <c r="G76" i="8"/>
  <c r="L76" i="8" s="1"/>
  <c r="M76" i="8" s="1"/>
  <c r="G77" i="8"/>
  <c r="L77" i="8" s="1"/>
  <c r="M77" i="8" s="1"/>
  <c r="G130" i="8"/>
  <c r="L130" i="8" s="1"/>
  <c r="M130" i="8" s="1"/>
  <c r="G23" i="8"/>
  <c r="L23" i="8" s="1"/>
  <c r="M23" i="8" s="1"/>
  <c r="G68" i="8"/>
  <c r="L68" i="8" s="1"/>
  <c r="M68" i="8" s="1"/>
  <c r="G121" i="8"/>
  <c r="L121" i="8" s="1"/>
  <c r="M121" i="8" s="1"/>
  <c r="G122" i="8"/>
  <c r="L122" i="8" s="1"/>
  <c r="M122" i="8" s="1"/>
  <c r="G119" i="8"/>
  <c r="L119" i="8" s="1"/>
  <c r="M119" i="8" s="1"/>
  <c r="G120" i="8"/>
  <c r="L120" i="8" s="1"/>
  <c r="M120" i="8" s="1"/>
  <c r="G22" i="8"/>
  <c r="L22" i="8" s="1"/>
  <c r="M22" i="8" s="1"/>
  <c r="G117" i="8"/>
  <c r="L117" i="8" s="1"/>
  <c r="M117" i="8" s="1"/>
  <c r="G118" i="8"/>
  <c r="L118" i="8" s="1"/>
  <c r="M118" i="8" s="1"/>
  <c r="G111" i="8"/>
  <c r="L111" i="8" s="1"/>
  <c r="M111" i="8" s="1"/>
  <c r="G21" i="8"/>
  <c r="L21" i="8" s="1"/>
  <c r="M21" i="8" s="1"/>
  <c r="G46" i="8"/>
  <c r="L46" i="8" s="1"/>
  <c r="M46" i="8" s="1"/>
  <c r="G110" i="8"/>
  <c r="L110" i="8" s="1"/>
  <c r="M110" i="8" s="1"/>
  <c r="G108" i="8"/>
  <c r="L108" i="8" s="1"/>
  <c r="M108" i="8" s="1"/>
  <c r="G109" i="8"/>
  <c r="L109" i="8" s="1"/>
  <c r="M109" i="8" s="1"/>
  <c r="G106" i="8"/>
  <c r="L106" i="8" s="1"/>
  <c r="M106" i="8" s="1"/>
  <c r="G107" i="8"/>
  <c r="L107" i="8" s="1"/>
  <c r="M107" i="8" s="1"/>
  <c r="G40" i="8"/>
  <c r="L40" i="8" s="1"/>
  <c r="M40" i="8" s="1"/>
  <c r="G67" i="8"/>
  <c r="L67" i="8" s="1"/>
  <c r="M67" i="8" s="1"/>
  <c r="G136" i="8"/>
  <c r="G129" i="8"/>
  <c r="L129" i="8" s="1"/>
  <c r="G137" i="8"/>
  <c r="L138" i="8" s="1"/>
  <c r="F137" i="8"/>
  <c r="H137" i="8"/>
  <c r="E137" i="8"/>
  <c r="S6" i="8" s="1"/>
  <c r="C12" i="7"/>
  <c r="B12" i="7"/>
  <c r="A44" i="6"/>
  <c r="A41" i="6"/>
  <c r="C33" i="6"/>
  <c r="C26" i="6" s="1"/>
  <c r="L137" i="8" l="1"/>
  <c r="J78" i="8"/>
  <c r="L78" i="8"/>
  <c r="M78" i="8" s="1"/>
  <c r="J132" i="8"/>
  <c r="J130" i="8"/>
  <c r="J134" i="8"/>
  <c r="J133" i="8"/>
  <c r="J131" i="8"/>
  <c r="J125" i="8"/>
  <c r="J41" i="8"/>
  <c r="J92" i="8"/>
  <c r="J70" i="8"/>
  <c r="J24" i="8"/>
  <c r="J47" i="8"/>
  <c r="J112" i="8"/>
  <c r="J69" i="8"/>
  <c r="J124" i="8"/>
  <c r="J123" i="8"/>
  <c r="J77" i="8"/>
  <c r="J76" i="8"/>
  <c r="J23" i="8"/>
  <c r="J68" i="8"/>
  <c r="J121" i="8"/>
  <c r="J122" i="8"/>
  <c r="J119" i="8"/>
  <c r="J120" i="8"/>
  <c r="J22" i="8"/>
  <c r="J118" i="8"/>
  <c r="J117" i="8"/>
  <c r="J111" i="8"/>
  <c r="J21" i="8"/>
  <c r="J46" i="8"/>
  <c r="J110" i="8"/>
  <c r="J109" i="8"/>
  <c r="J108" i="8"/>
  <c r="J106" i="8"/>
  <c r="J107" i="8"/>
  <c r="J40" i="8"/>
  <c r="J67" i="8"/>
  <c r="C37" i="6"/>
  <c r="A17" i="7"/>
  <c r="E37" i="6" s="1"/>
  <c r="AC5" i="8" l="1"/>
  <c r="AC2" i="8"/>
  <c r="AC6" i="8"/>
  <c r="J116" i="8"/>
  <c r="I64" i="8"/>
  <c r="M64" i="8" s="1"/>
  <c r="I137" i="8"/>
  <c r="M137" i="8" s="1"/>
  <c r="I90" i="8"/>
  <c r="M90" i="8" s="1"/>
  <c r="I91" i="8"/>
  <c r="M91" i="8" s="1"/>
  <c r="I88" i="8"/>
  <c r="M88" i="8" s="1"/>
  <c r="I86" i="8"/>
  <c r="M86" i="8" s="1"/>
  <c r="I87" i="8"/>
  <c r="M87" i="8" s="1"/>
  <c r="I29" i="8"/>
  <c r="M29" i="8" s="1"/>
  <c r="I27" i="8"/>
  <c r="I62" i="8"/>
  <c r="M62" i="8" s="1"/>
  <c r="I61" i="8"/>
  <c r="M61" i="8" s="1"/>
  <c r="I60" i="8"/>
  <c r="M60" i="8" s="1"/>
  <c r="I31" i="8"/>
  <c r="J31" i="8" s="1"/>
  <c r="I129" i="8"/>
  <c r="I28" i="8"/>
  <c r="M28" i="8" s="1"/>
  <c r="I26" i="8"/>
  <c r="M26" i="8" s="1"/>
  <c r="I84" i="8"/>
  <c r="M84" i="8" s="1"/>
  <c r="I58" i="8"/>
  <c r="M58" i="8" s="1"/>
  <c r="I85" i="8"/>
  <c r="M85" i="8" s="1"/>
  <c r="I128" i="8"/>
  <c r="M128" i="8" s="1"/>
  <c r="I59" i="8"/>
  <c r="M59" i="8" s="1"/>
  <c r="I17" i="8"/>
  <c r="M17" i="8" s="1"/>
  <c r="I56" i="8"/>
  <c r="M56" i="8" s="1"/>
  <c r="I19" i="8"/>
  <c r="M19" i="8" s="1"/>
  <c r="I18" i="8"/>
  <c r="M18" i="8" s="1"/>
  <c r="I73" i="8"/>
  <c r="M73" i="8" s="1"/>
  <c r="I105" i="8"/>
  <c r="M105" i="8" s="1"/>
  <c r="I127" i="8"/>
  <c r="M127" i="8" s="1"/>
  <c r="I39" i="8"/>
  <c r="M39" i="8" s="1"/>
  <c r="I104" i="8"/>
  <c r="M104" i="8" s="1"/>
  <c r="I57" i="8"/>
  <c r="M57" i="8" s="1"/>
  <c r="I103" i="8"/>
  <c r="M103" i="8" s="1"/>
  <c r="I102" i="8"/>
  <c r="M102" i="8" s="1"/>
  <c r="I101" i="8"/>
  <c r="M101" i="8" s="1"/>
  <c r="I100" i="8"/>
  <c r="M100" i="8" s="1"/>
  <c r="I97" i="8"/>
  <c r="M97" i="8" s="1"/>
  <c r="I98" i="8"/>
  <c r="M98" i="8" s="1"/>
  <c r="I99" i="8"/>
  <c r="M99" i="8" s="1"/>
  <c r="I95" i="8"/>
  <c r="M95" i="8" s="1"/>
  <c r="I96" i="8"/>
  <c r="M96" i="8" s="1"/>
  <c r="I82" i="8"/>
  <c r="I16" i="8"/>
  <c r="I15" i="8"/>
  <c r="M15" i="8" s="1"/>
  <c r="I81" i="8"/>
  <c r="M81" i="8" s="1"/>
  <c r="I34" i="8"/>
  <c r="I80" i="8"/>
  <c r="M80" i="8" s="1"/>
  <c r="I36" i="8"/>
  <c r="M36" i="8" s="1"/>
  <c r="I37" i="8"/>
  <c r="M37" i="8" s="1"/>
  <c r="I38" i="8"/>
  <c r="M38" i="8" s="1"/>
  <c r="I8" i="8"/>
  <c r="I55" i="8"/>
  <c r="M55" i="8" s="1"/>
  <c r="I83" i="8"/>
  <c r="M83" i="8" s="1"/>
  <c r="I35" i="8"/>
  <c r="M35" i="8" s="1"/>
  <c r="I33" i="8"/>
  <c r="M33" i="8" s="1"/>
  <c r="I45" i="8"/>
  <c r="M45" i="8" s="1"/>
  <c r="I75" i="8"/>
  <c r="M54" i="8"/>
  <c r="I74" i="8"/>
  <c r="M74" i="8" s="1"/>
  <c r="I14" i="8"/>
  <c r="I52" i="8"/>
  <c r="M52" i="8" s="1"/>
  <c r="I53" i="8"/>
  <c r="M53" i="8" s="1"/>
  <c r="I50" i="8"/>
  <c r="M50" i="8" s="1"/>
  <c r="I51" i="8"/>
  <c r="M51" i="8" s="1"/>
  <c r="I72" i="8"/>
  <c r="M72" i="8" s="1"/>
  <c r="I49" i="8"/>
  <c r="M49" i="8" s="1"/>
  <c r="I13" i="8"/>
  <c r="M13" i="8" s="1"/>
  <c r="I44" i="8"/>
  <c r="I43" i="8"/>
  <c r="M43" i="8" s="1"/>
  <c r="J129" i="8" l="1"/>
  <c r="M129" i="8"/>
  <c r="J8" i="8"/>
  <c r="M8" i="8"/>
  <c r="J14" i="8"/>
  <c r="M14" i="8"/>
  <c r="J82" i="8"/>
  <c r="M82" i="8"/>
  <c r="J34" i="8"/>
  <c r="M34" i="8"/>
  <c r="J75" i="8"/>
  <c r="M75" i="8"/>
  <c r="E33" i="10"/>
  <c r="M27" i="8"/>
  <c r="J44" i="8"/>
  <c r="M44" i="8"/>
  <c r="E21" i="10"/>
  <c r="M16" i="8"/>
  <c r="J137" i="8"/>
  <c r="J136" i="8" s="1"/>
  <c r="J64" i="8"/>
  <c r="J91" i="8"/>
  <c r="J90" i="8"/>
  <c r="J88" i="8"/>
  <c r="J87" i="8"/>
  <c r="J86" i="8"/>
  <c r="J29" i="8"/>
  <c r="J39" i="8"/>
  <c r="J127" i="8"/>
  <c r="J18" i="8"/>
  <c r="J56" i="8"/>
  <c r="J17" i="8"/>
  <c r="J58" i="8"/>
  <c r="J84" i="8"/>
  <c r="J61" i="8"/>
  <c r="J105" i="8"/>
  <c r="J73" i="8"/>
  <c r="J19" i="8"/>
  <c r="J59" i="8"/>
  <c r="J128" i="8"/>
  <c r="J85" i="8"/>
  <c r="J26" i="8"/>
  <c r="J28" i="8"/>
  <c r="J60" i="8"/>
  <c r="J62" i="8"/>
  <c r="J27" i="8"/>
  <c r="J104" i="8"/>
  <c r="J57" i="8"/>
  <c r="J102" i="8"/>
  <c r="J103" i="8"/>
  <c r="J100" i="8"/>
  <c r="J101" i="8"/>
  <c r="J99" i="8"/>
  <c r="J98" i="8"/>
  <c r="J97" i="8"/>
  <c r="J96" i="8"/>
  <c r="J95" i="8"/>
  <c r="J16" i="8"/>
  <c r="J15" i="8"/>
  <c r="J80" i="8"/>
  <c r="J81" i="8"/>
  <c r="J37" i="8"/>
  <c r="J38" i="8"/>
  <c r="J36" i="8"/>
  <c r="J55" i="8"/>
  <c r="J83" i="8"/>
  <c r="J54" i="8"/>
  <c r="J33" i="8"/>
  <c r="J13" i="8"/>
  <c r="J52" i="8"/>
  <c r="J53" i="8"/>
  <c r="J49" i="8"/>
  <c r="J51" i="8"/>
  <c r="J35" i="8"/>
  <c r="J50" i="8"/>
  <c r="J45" i="8"/>
  <c r="J72" i="8"/>
  <c r="J43" i="8"/>
  <c r="J126" i="8" l="1"/>
  <c r="N27" i="8" s="1"/>
  <c r="J12" i="8"/>
  <c r="J42" i="8"/>
  <c r="J25" i="8"/>
  <c r="J94" i="8"/>
  <c r="C21" i="16" s="1"/>
  <c r="I9" i="8"/>
  <c r="M9" i="8" s="1"/>
  <c r="N34" i="8" l="1"/>
  <c r="N44" i="8"/>
  <c r="N14" i="8"/>
  <c r="N75" i="8"/>
  <c r="N93" i="8"/>
  <c r="N115" i="8"/>
  <c r="N20" i="8"/>
  <c r="N10" i="8"/>
  <c r="N114" i="8"/>
  <c r="N65" i="8"/>
  <c r="N11" i="8"/>
  <c r="N113" i="8"/>
  <c r="N66" i="8"/>
  <c r="N135" i="8"/>
  <c r="N69" i="8"/>
  <c r="N121" i="8"/>
  <c r="N21" i="8"/>
  <c r="N46" i="8"/>
  <c r="N67" i="8"/>
  <c r="N24" i="8"/>
  <c r="N23" i="8"/>
  <c r="N123" i="8"/>
  <c r="N110" i="8"/>
  <c r="N22" i="8"/>
  <c r="N111" i="8"/>
  <c r="N131" i="8"/>
  <c r="N41" i="8"/>
  <c r="N106" i="8"/>
  <c r="N70" i="8"/>
  <c r="N77" i="8"/>
  <c r="N133" i="8"/>
  <c r="N124" i="8"/>
  <c r="N107" i="8"/>
  <c r="N108" i="8"/>
  <c r="N134" i="8"/>
  <c r="N117" i="8"/>
  <c r="N122" i="8"/>
  <c r="N130" i="8"/>
  <c r="N76" i="8"/>
  <c r="N132" i="8"/>
  <c r="N47" i="8"/>
  <c r="N68" i="8"/>
  <c r="N92" i="8"/>
  <c r="N125" i="8"/>
  <c r="N119" i="8"/>
  <c r="N40" i="8"/>
  <c r="N118" i="8"/>
  <c r="N112" i="8"/>
  <c r="N120" i="8"/>
  <c r="N109" i="8"/>
  <c r="N78" i="8"/>
  <c r="N96" i="8"/>
  <c r="N101" i="8"/>
  <c r="N128" i="8"/>
  <c r="N83" i="8"/>
  <c r="N61" i="8"/>
  <c r="N35" i="8"/>
  <c r="N52" i="8"/>
  <c r="N64" i="8"/>
  <c r="N87" i="8"/>
  <c r="N95" i="8"/>
  <c r="N127" i="8"/>
  <c r="N72" i="8"/>
  <c r="N37" i="8"/>
  <c r="N54" i="8"/>
  <c r="N13" i="8"/>
  <c r="N39" i="8"/>
  <c r="N38" i="8"/>
  <c r="N17" i="8"/>
  <c r="N45" i="8"/>
  <c r="N26" i="8"/>
  <c r="N99" i="8"/>
  <c r="N98" i="8"/>
  <c r="N19" i="8"/>
  <c r="N36" i="8"/>
  <c r="N53" i="8"/>
  <c r="N62" i="8"/>
  <c r="N15" i="8"/>
  <c r="N33" i="8"/>
  <c r="N103" i="8"/>
  <c r="N55" i="8"/>
  <c r="N84" i="8"/>
  <c r="N88" i="8"/>
  <c r="N73" i="8"/>
  <c r="N18" i="8"/>
  <c r="N60" i="8"/>
  <c r="N102" i="8"/>
  <c r="N57" i="8"/>
  <c r="N86" i="8"/>
  <c r="N100" i="8"/>
  <c r="N97" i="8"/>
  <c r="N49" i="8"/>
  <c r="N105" i="8"/>
  <c r="N137" i="8"/>
  <c r="N56" i="8"/>
  <c r="N59" i="8"/>
  <c r="N43" i="8"/>
  <c r="N85" i="8"/>
  <c r="N104" i="8"/>
  <c r="N29" i="8"/>
  <c r="N81" i="8"/>
  <c r="N90" i="8"/>
  <c r="N74" i="8"/>
  <c r="N58" i="8"/>
  <c r="N28" i="8"/>
  <c r="N91" i="8"/>
  <c r="N51" i="8"/>
  <c r="N50" i="8"/>
  <c r="N80" i="8"/>
  <c r="N82" i="8"/>
  <c r="N16" i="8"/>
  <c r="N8" i="8"/>
  <c r="N9" i="8"/>
  <c r="N129" i="8"/>
  <c r="H21" i="16"/>
  <c r="I21" i="16"/>
  <c r="C25" i="16"/>
  <c r="I25" i="16" s="1"/>
  <c r="C23" i="16"/>
  <c r="I23" i="16" s="1"/>
  <c r="C27" i="16"/>
  <c r="I27" i="16" s="1"/>
  <c r="F21" i="16"/>
  <c r="D21" i="16"/>
  <c r="E21" i="16"/>
  <c r="G21" i="16"/>
  <c r="J9" i="8"/>
  <c r="J7" i="8" s="1"/>
  <c r="G23" i="16" l="1"/>
  <c r="D25" i="16"/>
  <c r="H25" i="16"/>
  <c r="G25" i="16"/>
  <c r="H23" i="16"/>
  <c r="F23" i="16"/>
  <c r="E23" i="16"/>
  <c r="D23" i="16"/>
  <c r="L21" i="16"/>
  <c r="M21" i="16" s="1"/>
  <c r="D27" i="16"/>
  <c r="H27" i="16"/>
  <c r="L25" i="16" l="1"/>
  <c r="M25" i="16" s="1"/>
  <c r="L23" i="16"/>
  <c r="M23" i="16" s="1"/>
  <c r="L27" i="16"/>
  <c r="M27" i="16" s="1"/>
  <c r="J74" i="8" l="1"/>
  <c r="J71" i="8" s="1"/>
  <c r="C17" i="16" l="1"/>
  <c r="I17" i="16" s="1"/>
  <c r="G17" i="16" l="1"/>
  <c r="H17" i="16"/>
  <c r="D17" i="16"/>
  <c r="F17" i="16"/>
  <c r="L17" i="16" l="1"/>
  <c r="M17" i="16" s="1"/>
  <c r="I32" i="8" l="1"/>
  <c r="M32" i="8" s="1"/>
  <c r="N32" i="8" l="1"/>
  <c r="J32" i="8"/>
  <c r="J30" i="8" s="1"/>
  <c r="C7" i="16"/>
  <c r="C11" i="16" l="1"/>
  <c r="C9" i="16"/>
  <c r="C13" i="16"/>
  <c r="C5" i="16"/>
  <c r="E7" i="16"/>
  <c r="D7" i="16"/>
  <c r="G7" i="16"/>
  <c r="F7" i="16"/>
  <c r="H7" i="16"/>
  <c r="E13" i="16" l="1"/>
  <c r="F11" i="16"/>
  <c r="D11" i="16"/>
  <c r="E11" i="16"/>
  <c r="H11" i="16"/>
  <c r="G11" i="16"/>
  <c r="E9" i="16"/>
  <c r="H9" i="16"/>
  <c r="G9" i="16"/>
  <c r="D9" i="16"/>
  <c r="F9" i="16"/>
  <c r="D13" i="16"/>
  <c r="I13" i="16"/>
  <c r="G13" i="16"/>
  <c r="F13" i="16"/>
  <c r="H13" i="16"/>
  <c r="L7" i="16"/>
  <c r="M7" i="16" s="1"/>
  <c r="E5" i="16"/>
  <c r="H5" i="16"/>
  <c r="D5" i="16"/>
  <c r="G5" i="16"/>
  <c r="F5" i="16"/>
  <c r="L11" i="16" l="1"/>
  <c r="M11" i="16" s="1"/>
  <c r="L9" i="16"/>
  <c r="M9" i="16" s="1"/>
  <c r="L13" i="16"/>
  <c r="M13" i="16" s="1"/>
  <c r="L5" i="16"/>
  <c r="M5" i="16" s="1"/>
  <c r="H44" i="9" l="1"/>
  <c r="I44" i="9" s="1"/>
  <c r="I42" i="9" s="1"/>
  <c r="I41" i="9" s="1"/>
  <c r="H63" i="8" s="1"/>
  <c r="I63" i="8" s="1"/>
  <c r="I6" i="9" l="1"/>
  <c r="I5" i="9" s="1"/>
  <c r="H89" i="8" s="1"/>
  <c r="I89" i="8" s="1"/>
  <c r="M63" i="8"/>
  <c r="J63" i="8"/>
  <c r="J48" i="8" s="1"/>
  <c r="M89" i="8" l="1"/>
  <c r="N89" i="8" s="1"/>
  <c r="J89" i="8"/>
  <c r="J79" i="8" s="1"/>
  <c r="C15" i="16"/>
  <c r="N63" i="8"/>
  <c r="C19" i="16"/>
  <c r="J138" i="8"/>
  <c r="M138" i="8" s="1"/>
  <c r="N138" i="8" s="1"/>
  <c r="S2" i="8" l="1"/>
  <c r="R6" i="8" s="1"/>
  <c r="I19" i="16"/>
  <c r="I29" i="16" s="1"/>
  <c r="D19" i="16"/>
  <c r="H19" i="16"/>
  <c r="H29" i="16" s="1"/>
  <c r="G19" i="16"/>
  <c r="F19" i="16"/>
  <c r="F15" i="16"/>
  <c r="G15" i="16"/>
  <c r="C29" i="16"/>
  <c r="C20" i="16" s="1"/>
  <c r="E15" i="16"/>
  <c r="E29" i="16" s="1"/>
  <c r="D15" i="16"/>
  <c r="S5" i="8"/>
  <c r="G29" i="16" l="1"/>
  <c r="G30" i="16" s="1"/>
  <c r="F29" i="16"/>
  <c r="L19" i="16"/>
  <c r="M19" i="16" s="1"/>
  <c r="F30" i="16"/>
  <c r="C16" i="16"/>
  <c r="H30" i="16"/>
  <c r="E30" i="16"/>
  <c r="L15" i="16"/>
  <c r="M15" i="16" s="1"/>
  <c r="D29" i="16"/>
  <c r="C28" i="16"/>
  <c r="C12" i="16"/>
  <c r="C6" i="16"/>
  <c r="C24" i="16"/>
  <c r="C22" i="16"/>
  <c r="C18" i="16"/>
  <c r="C14" i="16"/>
  <c r="C26" i="16"/>
  <c r="C8" i="16"/>
  <c r="C10" i="16"/>
  <c r="I30" i="16"/>
  <c r="C30" i="16" l="1"/>
  <c r="D30" i="16"/>
  <c r="D31" i="16"/>
  <c r="E31" i="16" s="1"/>
  <c r="F31" i="16" s="1"/>
  <c r="G31" i="16" s="1"/>
  <c r="H31" i="16" s="1"/>
  <c r="I31" i="16" s="1"/>
  <c r="L29" i="16"/>
  <c r="M29" i="16" s="1"/>
  <c r="D32" i="16" l="1"/>
  <c r="E32" i="16" s="1"/>
  <c r="F32" i="16" s="1"/>
  <c r="G32" i="16" s="1"/>
  <c r="H32" i="16" s="1"/>
  <c r="I32" i="16" s="1"/>
  <c r="L30" i="16"/>
  <c r="Z6" i="8"/>
  <c r="Z5" i="8"/>
  <c r="Z2" i="8"/>
  <c r="O54" i="8" l="1"/>
  <c r="O135" i="8"/>
  <c r="O132" i="8"/>
  <c r="O130" i="8"/>
  <c r="O134" i="8"/>
  <c r="O133" i="8"/>
  <c r="O131" i="8"/>
  <c r="O8" i="8"/>
  <c r="O129" i="8"/>
  <c r="O40" i="8"/>
  <c r="O121" i="8"/>
  <c r="O85" i="8"/>
  <c r="O70" i="8"/>
  <c r="O80" i="8"/>
  <c r="O37" i="8"/>
  <c r="O15" i="8"/>
  <c r="O16" i="8"/>
  <c r="O117" i="8"/>
  <c r="O120" i="8"/>
  <c r="O108" i="8"/>
  <c r="O76" i="8"/>
  <c r="O77" i="8"/>
  <c r="O64" i="8"/>
  <c r="O23" i="8"/>
  <c r="O123" i="8"/>
  <c r="O102" i="8"/>
  <c r="O47" i="8"/>
  <c r="O29" i="8"/>
  <c r="O95" i="8"/>
  <c r="O11" i="8"/>
  <c r="O56" i="8"/>
  <c r="O28" i="8"/>
  <c r="O68" i="8"/>
  <c r="O109" i="8"/>
  <c r="O125" i="8"/>
  <c r="O10" i="8"/>
  <c r="O43" i="8"/>
  <c r="O98" i="8"/>
  <c r="O118" i="8"/>
  <c r="O21" i="8"/>
  <c r="O35" i="8"/>
  <c r="O32" i="8"/>
  <c r="O106" i="8"/>
  <c r="O27" i="8"/>
  <c r="O115" i="8"/>
  <c r="O63" i="8"/>
  <c r="O72" i="8"/>
  <c r="O55" i="8"/>
  <c r="O101" i="8"/>
  <c r="O22" i="8"/>
  <c r="O18" i="8"/>
  <c r="O33" i="8"/>
  <c r="O20" i="8"/>
  <c r="O17" i="8"/>
  <c r="O127" i="8"/>
  <c r="O26" i="8"/>
  <c r="O93" i="8"/>
  <c r="O110" i="8"/>
  <c r="O41" i="8"/>
  <c r="O137" i="8"/>
  <c r="O124" i="8"/>
  <c r="O57" i="8"/>
  <c r="O24" i="8"/>
  <c r="O38" i="8"/>
  <c r="O34" i="8"/>
  <c r="O128" i="8"/>
  <c r="O83" i="8"/>
  <c r="O96" i="8"/>
  <c r="O45" i="8"/>
  <c r="O105" i="8"/>
  <c r="O88" i="8"/>
  <c r="O44" i="8"/>
  <c r="O60" i="8"/>
  <c r="O9" i="8"/>
  <c r="O114" i="8"/>
  <c r="O59" i="8"/>
  <c r="O86" i="8"/>
  <c r="O73" i="8"/>
  <c r="O90" i="8"/>
  <c r="O81" i="8"/>
  <c r="O75" i="8"/>
  <c r="O46" i="8"/>
  <c r="O84" i="8"/>
  <c r="O62" i="8"/>
  <c r="O61" i="8"/>
  <c r="O65" i="8"/>
  <c r="O69" i="8"/>
  <c r="O82" i="8"/>
  <c r="O52" i="8"/>
  <c r="O50" i="8"/>
  <c r="O99" i="8"/>
  <c r="O67" i="8"/>
  <c r="O53" i="8"/>
  <c r="O111" i="8"/>
  <c r="O36" i="8"/>
  <c r="O39" i="8"/>
  <c r="O89" i="8"/>
  <c r="O138" i="8"/>
  <c r="O92" i="8"/>
  <c r="O49" i="8"/>
  <c r="O19" i="8"/>
  <c r="O113" i="8"/>
  <c r="O66" i="8"/>
  <c r="O97" i="8"/>
  <c r="O100" i="8"/>
  <c r="O112" i="8"/>
  <c r="O58" i="8"/>
  <c r="O107" i="8"/>
  <c r="O13" i="8"/>
  <c r="O119" i="8"/>
  <c r="O104" i="8"/>
  <c r="O78" i="8"/>
  <c r="O87" i="8"/>
  <c r="O14" i="8"/>
  <c r="O51" i="8"/>
  <c r="O103" i="8"/>
  <c r="O122" i="8"/>
  <c r="O91" i="8"/>
  <c r="O74" i="8"/>
  <c r="AD2" i="8" l="1"/>
  <c r="AD5" i="8"/>
  <c r="AD6" i="8"/>
  <c r="AE6" i="8" s="1"/>
  <c r="AE5" i="8" l="1"/>
  <c r="AE2" i="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SEMOB - 01</author>
  </authors>
  <commentList>
    <comment ref="G531" authorId="0" shapeId="0">
      <text>
        <r>
          <rPr>
            <b/>
            <sz val="9"/>
            <color indexed="81"/>
            <rFont val="Segoe UI"/>
            <family val="2"/>
          </rPr>
          <t>SEMOB - 01:</t>
        </r>
        <r>
          <rPr>
            <sz val="9"/>
            <color indexed="81"/>
            <rFont val="Segoe UI"/>
            <family val="2"/>
          </rPr>
          <t xml:space="preserve">
FATOR ESTIPULADO DE 1.4, ISSO ENGLOBA OS MARCOS E ALIZARES
</t>
        </r>
      </text>
    </comment>
  </commentList>
</comments>
</file>

<file path=xl/sharedStrings.xml><?xml version="1.0" encoding="utf-8"?>
<sst xmlns="http://schemas.openxmlformats.org/spreadsheetml/2006/main" count="57915" uniqueCount="29471">
  <si>
    <t>UNIDADE</t>
  </si>
  <si>
    <t>M</t>
  </si>
  <si>
    <t>UN</t>
  </si>
  <si>
    <t>KG</t>
  </si>
  <si>
    <t>M2</t>
  </si>
  <si>
    <t>H</t>
  </si>
  <si>
    <t>COBERTURA</t>
  </si>
  <si>
    <t>M3</t>
  </si>
  <si>
    <t>MOVIMENTO DE TERRA</t>
  </si>
  <si>
    <t>ML</t>
  </si>
  <si>
    <t>L</t>
  </si>
  <si>
    <t>PAR</t>
  </si>
  <si>
    <t>CJ</t>
  </si>
  <si>
    <t>GASOLINA COMUM</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</si>
  <si>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</si>
  <si>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</si>
  <si>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</si>
  <si>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</si>
  <si>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</si>
  <si>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</si>
  <si>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</si>
  <si>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</si>
  <si>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</si>
  <si>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</si>
  <si>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</si>
  <si>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</si>
  <si>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</si>
  <si>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</si>
  <si>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</si>
  <si>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</si>
  <si>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</si>
  <si>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</si>
  <si>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</si>
  <si>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</si>
  <si>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</si>
  <si>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</si>
  <si>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</si>
  <si>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</si>
  <si>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</si>
  <si>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</si>
  <si>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</si>
  <si>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</si>
  <si>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</si>
  <si>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</si>
  <si>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</si>
  <si>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</si>
  <si>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</si>
  <si>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</si>
  <si>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</si>
  <si>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</si>
  <si>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</si>
  <si>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</si>
  <si>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</si>
  <si>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</si>
  <si>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</si>
  <si>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</si>
  <si>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</si>
  <si>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</si>
  <si>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</si>
  <si>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</si>
  <si>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</si>
  <si>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</si>
  <si>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</si>
  <si>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</si>
  <si>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</si>
  <si>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</si>
  <si>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</si>
  <si>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</si>
  <si>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</si>
  <si>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</si>
  <si>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</si>
  <si>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</si>
  <si>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</si>
  <si>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</si>
  <si>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</si>
  <si>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</si>
  <si>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</si>
  <si>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</si>
  <si>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</si>
  <si>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</si>
  <si>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</si>
  <si>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</si>
  <si>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</si>
  <si>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</si>
  <si>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</si>
  <si>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</si>
  <si>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</si>
  <si>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</si>
  <si>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</si>
  <si>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</si>
  <si>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</si>
  <si>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</si>
  <si>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</si>
  <si>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</si>
  <si>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</si>
  <si>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</si>
  <si>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</si>
  <si>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</si>
  <si>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</si>
  <si>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</si>
  <si>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</si>
  <si>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</si>
  <si>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</si>
  <si>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</si>
  <si>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</si>
  <si>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</si>
  <si>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</si>
  <si>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</si>
  <si>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</si>
  <si>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</si>
  <si>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</si>
  <si>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</si>
  <si>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</si>
  <si>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</si>
  <si>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</si>
  <si>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</si>
  <si>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</si>
  <si>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</si>
  <si>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</si>
  <si>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</si>
  <si>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</si>
  <si>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</si>
  <si>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</si>
  <si>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</si>
  <si>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</si>
  <si>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</si>
  <si>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</si>
  <si>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</si>
  <si>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</si>
  <si>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</si>
  <si>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</si>
  <si>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</si>
  <si>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</si>
  <si>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</si>
  <si>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</si>
  <si>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</si>
  <si>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</si>
  <si>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</si>
  <si>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</si>
  <si>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</si>
  <si>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</si>
  <si>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</si>
  <si>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</si>
  <si>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</si>
  <si>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</si>
  <si>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</si>
  <si>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</si>
  <si>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</si>
  <si>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</si>
  <si>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</si>
  <si>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</si>
  <si>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</si>
  <si>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</si>
  <si>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</si>
  <si>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</si>
  <si>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</si>
  <si>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</si>
  <si>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</si>
  <si>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</si>
  <si>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</si>
  <si>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</si>
  <si>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</si>
  <si>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</si>
  <si>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</si>
  <si>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</si>
  <si>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</si>
  <si>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</si>
  <si>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</si>
  <si>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</si>
  <si>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</si>
  <si>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</si>
  <si>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</si>
  <si>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</si>
  <si>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</si>
  <si>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</si>
  <si>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</si>
  <si>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</si>
  <si>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</si>
  <si>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</si>
  <si>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</si>
  <si>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</si>
  <si>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</si>
  <si>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</si>
  <si>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</si>
  <si>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</si>
  <si>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</si>
  <si>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</si>
  <si>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</si>
  <si>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</si>
  <si>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</si>
  <si>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</si>
  <si>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</si>
  <si>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</si>
  <si>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</si>
  <si>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</si>
  <si>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</si>
  <si>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</si>
  <si>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</si>
  <si>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</si>
  <si>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</si>
  <si>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</si>
  <si>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</si>
  <si>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</si>
  <si>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</si>
  <si>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</si>
  <si>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</si>
  <si>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</si>
  <si>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</si>
  <si>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</si>
  <si>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</si>
  <si>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</si>
  <si>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</si>
  <si>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</si>
  <si>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</si>
  <si>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</si>
  <si>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</si>
  <si>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</si>
  <si>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</si>
  <si>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</si>
  <si>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</si>
  <si>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</si>
  <si>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</si>
  <si>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</si>
  <si>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</si>
  <si>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</si>
  <si>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</si>
  <si>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</si>
  <si>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</si>
  <si>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</si>
  <si>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</si>
  <si>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</si>
  <si>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</si>
  <si>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</si>
  <si>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</si>
  <si>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</si>
  <si>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</si>
  <si>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</si>
  <si>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</si>
  <si>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</si>
  <si>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</si>
  <si>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</si>
  <si>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</si>
  <si>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</si>
  <si>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</si>
  <si>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</si>
  <si>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</si>
  <si>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</si>
  <si>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</si>
  <si>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</si>
  <si>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</si>
  <si>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</si>
  <si>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</si>
  <si>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</si>
  <si>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</si>
  <si>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</si>
  <si>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</si>
  <si>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</si>
  <si>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</si>
  <si>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</si>
  <si>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</si>
  <si>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</si>
  <si>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</si>
  <si>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</si>
  <si>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</si>
  <si>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</si>
  <si>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</si>
  <si>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</si>
  <si>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</si>
  <si>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</si>
  <si>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</si>
  <si>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</si>
  <si>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</si>
  <si>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</si>
  <si>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</si>
  <si>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</si>
  <si>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</si>
  <si>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</si>
  <si>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</si>
  <si>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</si>
  <si>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</si>
  <si>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</si>
  <si>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</si>
  <si>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</si>
  <si>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</si>
  <si>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</si>
  <si>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</si>
  <si>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</si>
  <si>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</si>
  <si>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</si>
  <si>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</si>
  <si>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</si>
  <si>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</si>
  <si>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</si>
  <si>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</si>
  <si>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</si>
  <si>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</si>
  <si>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</si>
  <si>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</si>
  <si>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</si>
  <si>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</si>
  <si>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</si>
  <si>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</si>
  <si>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</si>
  <si>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</si>
  <si>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</si>
  <si>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</si>
  <si>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</si>
  <si>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</si>
  <si>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</si>
  <si>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</si>
  <si>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</si>
  <si>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</si>
  <si>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</si>
  <si>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</si>
  <si>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</si>
  <si>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</si>
  <si>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</si>
  <si>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</si>
  <si>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</si>
  <si>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</si>
  <si>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</si>
  <si>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</si>
  <si>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</si>
  <si>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</si>
  <si>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</si>
  <si>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</si>
  <si>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</si>
  <si>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</si>
  <si>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</si>
  <si>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</si>
  <si>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</si>
  <si>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</si>
  <si>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</si>
  <si>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</si>
  <si>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</si>
  <si>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</si>
  <si>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</si>
  <si>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</si>
  <si>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</si>
  <si>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</si>
  <si>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</si>
  <si>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</si>
  <si>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</si>
  <si>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</si>
  <si>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</si>
  <si>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</si>
  <si>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</si>
  <si>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</si>
  <si>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</si>
  <si>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</si>
  <si>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</si>
  <si>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</si>
  <si>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</si>
  <si>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</si>
  <si>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</si>
  <si>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</si>
  <si>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</si>
  <si>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</si>
  <si>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</si>
  <si>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</si>
  <si>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</si>
  <si>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</si>
  <si>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</si>
  <si>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</si>
  <si>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</si>
  <si>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</si>
  <si>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</si>
  <si>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</si>
  <si>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</si>
  <si>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</si>
  <si>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</si>
  <si>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</si>
  <si>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</si>
  <si>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</si>
  <si>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</si>
  <si>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</si>
  <si>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</si>
  <si>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</si>
  <si>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</si>
  <si>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</si>
  <si>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</si>
  <si>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</si>
  <si>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</si>
  <si>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</si>
  <si>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</si>
  <si>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</si>
  <si>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</si>
  <si>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</si>
  <si>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</si>
  <si>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</si>
  <si>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</si>
  <si>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</si>
  <si>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</si>
  <si>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</si>
  <si>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</si>
  <si>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</si>
  <si>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</si>
  <si>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</si>
  <si>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</si>
  <si>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</si>
  <si>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</si>
  <si>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</si>
  <si>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</si>
  <si>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</si>
  <si>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</si>
  <si>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</si>
  <si>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</si>
  <si>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</si>
  <si>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</si>
  <si>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</si>
  <si>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</si>
  <si>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</si>
  <si>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</si>
  <si>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</si>
  <si>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</si>
  <si>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</si>
  <si>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</si>
  <si>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</si>
  <si>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</si>
  <si>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</si>
  <si>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</si>
  <si>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</si>
  <si>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</si>
  <si>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</si>
  <si>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</si>
  <si>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</si>
  <si>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</si>
  <si>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</si>
  <si>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</si>
  <si>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</si>
  <si>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</si>
  <si>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</si>
  <si>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</si>
  <si>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</si>
  <si>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</si>
  <si>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</si>
  <si>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</si>
  <si>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</si>
  <si>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</si>
  <si>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</si>
  <si>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</si>
  <si>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</si>
  <si>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</si>
  <si>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</si>
  <si>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</si>
  <si>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</si>
  <si>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</si>
  <si>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</si>
  <si>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</si>
  <si>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</si>
  <si>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</si>
  <si>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</si>
  <si>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</si>
  <si>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</si>
  <si>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</si>
  <si>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</si>
  <si>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</si>
  <si>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</si>
  <si>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</si>
  <si>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</si>
  <si>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</si>
  <si>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</si>
  <si>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</si>
  <si>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</si>
  <si>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</si>
  <si>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</si>
  <si>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</si>
  <si>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</si>
  <si>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</si>
  <si>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</si>
  <si>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</si>
  <si>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</si>
  <si>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</si>
  <si>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</si>
  <si>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</si>
  <si>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</si>
  <si>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</si>
  <si>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</si>
  <si>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</si>
  <si>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</si>
  <si>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</si>
  <si>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</si>
  <si>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</si>
  <si>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</si>
  <si>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</si>
  <si>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</si>
  <si>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</si>
  <si>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</si>
  <si>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</si>
  <si>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</si>
  <si>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</si>
  <si>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</si>
  <si>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</si>
  <si>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</si>
  <si>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</si>
  <si>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</si>
  <si>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</si>
  <si>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</si>
  <si>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</si>
  <si>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</si>
  <si>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</si>
  <si>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</si>
  <si>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</si>
  <si>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</si>
  <si>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</si>
  <si>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</si>
  <si>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</si>
  <si>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</si>
  <si>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</si>
  <si>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</si>
  <si>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</si>
  <si>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</si>
  <si>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</si>
  <si>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</si>
  <si>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</si>
  <si>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</si>
  <si>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</si>
  <si>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</si>
  <si>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</si>
  <si>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</si>
  <si>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</si>
  <si>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</si>
  <si>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</si>
  <si>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</si>
  <si>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</si>
  <si>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</si>
  <si>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</si>
  <si>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</si>
  <si>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</si>
  <si>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</si>
  <si>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</si>
  <si>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</si>
  <si>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</si>
  <si>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</si>
  <si>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</si>
  <si>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</si>
  <si>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</si>
  <si>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</si>
  <si>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</si>
  <si>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</si>
  <si>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</si>
  <si>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</si>
  <si>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</si>
  <si>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</si>
  <si>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</si>
  <si>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</si>
  <si>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</si>
  <si>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</si>
  <si>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</si>
  <si>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</si>
  <si>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</si>
  <si>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</si>
  <si>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</si>
  <si>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</si>
  <si>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</si>
  <si>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</si>
  <si>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</si>
  <si>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</si>
  <si>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</si>
  <si>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</si>
  <si>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</si>
  <si>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</si>
  <si>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</si>
  <si>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</si>
  <si>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</si>
  <si>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</si>
  <si>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</si>
  <si>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</si>
  <si>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</si>
  <si>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</si>
  <si>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</si>
  <si>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</si>
  <si>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</si>
  <si>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</si>
  <si>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</si>
  <si>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</si>
  <si>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</si>
  <si>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</si>
  <si>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</si>
  <si>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</si>
  <si>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</si>
  <si>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</si>
  <si>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</si>
  <si>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</si>
  <si>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</si>
  <si>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</si>
  <si>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</si>
  <si>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</si>
  <si>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</si>
  <si>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</si>
  <si>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</si>
  <si>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</si>
  <si>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</si>
  <si>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</si>
  <si>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</si>
  <si>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</si>
  <si>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</si>
  <si>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</si>
  <si>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</si>
  <si>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</si>
  <si>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</si>
  <si>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</si>
  <si>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</si>
  <si>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</si>
  <si>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</si>
  <si>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</si>
  <si>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</si>
  <si>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</si>
  <si>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</si>
  <si>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</si>
  <si>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</si>
  <si>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</si>
  <si>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</si>
  <si>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</si>
  <si>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</si>
  <si>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</si>
  <si>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</si>
  <si>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</si>
  <si>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</si>
  <si>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</si>
  <si>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</si>
  <si>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</si>
  <si>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</si>
  <si>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</si>
  <si>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</si>
  <si>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</si>
  <si>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</si>
  <si>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</si>
  <si>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</si>
  <si>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</si>
  <si>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</si>
  <si>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</si>
  <si>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</si>
  <si>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</si>
  <si>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</si>
  <si>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</si>
  <si>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</si>
  <si>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</si>
  <si>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</si>
  <si>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</si>
  <si>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</si>
  <si>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</si>
  <si>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</si>
  <si>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</si>
  <si>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</si>
  <si>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</si>
  <si>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</si>
  <si>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</si>
  <si>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</si>
  <si>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</si>
  <si>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</si>
  <si>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</si>
  <si>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</si>
  <si>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</si>
  <si>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</si>
  <si>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</si>
  <si>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</si>
  <si>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</si>
  <si>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</si>
  <si>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</si>
  <si>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</si>
  <si>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</si>
  <si>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</si>
  <si>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</si>
  <si>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</si>
  <si>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</si>
  <si>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</si>
  <si>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</si>
  <si>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</si>
  <si>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</si>
  <si>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</si>
  <si>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</si>
  <si>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</si>
  <si>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</si>
  <si>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</si>
  <si>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</si>
  <si>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</si>
  <si>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</si>
  <si>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</si>
  <si>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</si>
  <si>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</si>
  <si>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</si>
  <si>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</si>
  <si>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</si>
  <si>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</si>
  <si>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</si>
  <si>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</si>
  <si>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</si>
  <si>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</si>
  <si>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</si>
  <si>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</si>
  <si>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</si>
  <si>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</si>
  <si>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</si>
  <si>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</si>
  <si>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</si>
  <si>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</si>
  <si>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</si>
  <si>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</si>
  <si>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</si>
  <si>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</si>
  <si>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</si>
  <si>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</si>
  <si>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</si>
  <si>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</si>
  <si>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</si>
  <si>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</si>
  <si>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</si>
  <si>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</si>
  <si>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</si>
  <si>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</si>
  <si>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</si>
  <si>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</si>
  <si>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</si>
  <si>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</si>
  <si>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</si>
  <si>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</si>
  <si>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</si>
  <si>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</si>
  <si>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</si>
  <si>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</si>
  <si>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</si>
  <si>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</si>
  <si>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</si>
  <si>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</si>
  <si>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</si>
  <si>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</si>
  <si>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</si>
  <si>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</si>
  <si>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</si>
  <si>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</si>
  <si>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</si>
  <si>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</si>
  <si>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</si>
  <si>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</si>
  <si>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</si>
  <si>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</si>
  <si>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</si>
  <si>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</si>
  <si>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</si>
  <si>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</si>
  <si>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</si>
  <si>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</si>
  <si>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</si>
  <si>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</si>
  <si>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</si>
  <si>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</si>
  <si>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</si>
  <si>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</si>
  <si>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</si>
  <si>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</si>
  <si>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</si>
  <si>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</si>
  <si>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</si>
  <si>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</si>
  <si>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</si>
  <si>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</si>
  <si>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</si>
  <si>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</si>
  <si>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</si>
  <si>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</si>
  <si>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</si>
  <si>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</si>
  <si>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</si>
  <si>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</si>
  <si>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</si>
  <si>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</si>
  <si>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</si>
  <si>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</si>
  <si>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</si>
  <si>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</si>
  <si>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</si>
  <si>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</si>
  <si>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</si>
  <si>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</si>
  <si>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</si>
  <si>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</si>
  <si>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</si>
  <si>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</si>
  <si>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</si>
  <si>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</si>
  <si>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</si>
  <si>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</si>
  <si>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</si>
  <si>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</si>
  <si>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</si>
  <si>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</si>
  <si>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</si>
  <si>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</si>
  <si>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</si>
  <si>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</si>
  <si>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</si>
  <si>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</si>
  <si>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</si>
  <si>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</si>
  <si>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</si>
  <si>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</si>
  <si>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</si>
  <si>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</si>
  <si>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</si>
  <si>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</si>
  <si>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</si>
  <si>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</si>
  <si>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</si>
  <si>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</si>
  <si>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</si>
  <si>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</si>
  <si>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</si>
  <si>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</si>
  <si>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</si>
  <si>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</si>
  <si>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</si>
  <si>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</si>
  <si>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</si>
  <si>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</si>
  <si>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</si>
  <si>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</si>
  <si>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</si>
  <si>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</si>
  <si>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</si>
  <si>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</si>
  <si>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</si>
  <si>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</si>
  <si>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</si>
  <si>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</si>
  <si>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</si>
  <si>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</si>
  <si>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</si>
  <si>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</si>
  <si>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</si>
  <si>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</si>
  <si>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</si>
  <si>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</si>
  <si>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</si>
  <si>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</si>
  <si>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</si>
  <si>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</si>
  <si>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</si>
  <si>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</si>
  <si>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</si>
  <si>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</si>
  <si>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</si>
  <si>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</si>
  <si>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</si>
  <si>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</si>
  <si>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</si>
  <si>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</si>
  <si>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</si>
  <si>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</si>
  <si>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</si>
  <si>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</si>
  <si>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</si>
  <si>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</si>
  <si>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</si>
  <si>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</si>
  <si>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</si>
  <si>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</si>
  <si>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</si>
  <si>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</si>
  <si>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</si>
  <si>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</si>
  <si>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</si>
  <si>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</si>
  <si>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</si>
  <si>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</si>
  <si>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</si>
  <si>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</si>
  <si>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</si>
  <si>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</si>
  <si>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</si>
  <si>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</si>
  <si>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</si>
  <si>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</si>
  <si>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</si>
  <si>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</si>
  <si>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</si>
  <si>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</si>
  <si>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</si>
  <si>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</si>
  <si>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</si>
  <si>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</si>
  <si>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</si>
  <si>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</si>
  <si>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</si>
  <si>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</si>
  <si>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</si>
  <si>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</si>
  <si>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</si>
  <si>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</si>
  <si>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</si>
  <si>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</si>
  <si>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</si>
  <si>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</si>
  <si>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</si>
  <si>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</si>
  <si>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</si>
  <si>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</si>
  <si>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</si>
  <si>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</si>
  <si>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</si>
  <si>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</si>
  <si>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</si>
  <si>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</si>
  <si>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</si>
  <si>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</si>
  <si>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</si>
  <si>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</si>
  <si>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</si>
  <si>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</si>
  <si>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</si>
  <si>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</si>
  <si>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</si>
  <si>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</si>
  <si>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</si>
  <si>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</si>
  <si>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</si>
  <si>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</si>
  <si>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</si>
  <si>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</si>
  <si>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</si>
  <si>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</si>
  <si>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</si>
  <si>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</si>
  <si>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</si>
  <si>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</si>
  <si>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</si>
  <si>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</si>
  <si>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</si>
  <si>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</si>
  <si>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</si>
  <si>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</si>
  <si>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</si>
  <si>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</si>
  <si>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</si>
  <si>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</si>
  <si>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</si>
  <si>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</si>
  <si>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</si>
  <si>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</si>
  <si>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</si>
  <si>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</si>
  <si>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</si>
  <si>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</si>
  <si>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</si>
  <si>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</si>
  <si>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Prateleiras em granito cinza andorinha, esp. 2cm</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</si>
  <si>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</si>
  <si>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</si>
  <si>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</si>
  <si>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</si>
  <si>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</si>
  <si>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</si>
  <si>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</si>
  <si>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</si>
  <si>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</si>
  <si>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</si>
  <si>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</si>
  <si>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</si>
  <si>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</si>
  <si>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</si>
  <si>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</si>
  <si>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</si>
  <si>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</si>
  <si>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</si>
  <si>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</si>
  <si>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</si>
  <si>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</si>
  <si>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</si>
  <si>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</si>
  <si>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</si>
  <si>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</si>
  <si>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</si>
  <si>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</si>
  <si>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</si>
  <si>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</si>
  <si>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</si>
  <si>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</si>
  <si>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</si>
  <si>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</si>
  <si>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</si>
  <si>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</si>
  <si>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</si>
  <si>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</si>
  <si>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</si>
  <si>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</si>
  <si>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</si>
  <si>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</si>
  <si>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</si>
  <si>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</si>
  <si>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</si>
  <si>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</si>
  <si>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</si>
  <si>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</si>
  <si>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</si>
  <si>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</si>
  <si>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</si>
  <si>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</si>
  <si>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</si>
  <si>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</si>
  <si>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</si>
  <si>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</si>
  <si>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</si>
  <si>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</si>
  <si>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</si>
  <si>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</si>
  <si>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</si>
  <si>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</si>
  <si>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</si>
  <si>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</si>
  <si>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</si>
  <si>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</si>
  <si>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</si>
  <si>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</si>
  <si>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</si>
  <si>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</si>
  <si>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</si>
  <si>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</si>
  <si>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</si>
  <si>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</si>
  <si>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</si>
  <si>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</si>
  <si>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</si>
  <si>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</si>
  <si>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</si>
  <si>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</si>
  <si>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</si>
  <si>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</si>
  <si>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</si>
  <si>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</si>
  <si>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</si>
  <si>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</si>
  <si>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</si>
  <si>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</si>
  <si>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</si>
  <si>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</si>
  <si>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</si>
  <si>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</si>
  <si>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</si>
  <si>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</si>
  <si>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</si>
  <si>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</si>
  <si>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</si>
  <si>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</si>
  <si>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</si>
  <si>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</si>
  <si>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</si>
  <si>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</si>
  <si>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</si>
  <si>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</si>
  <si>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</si>
  <si>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</si>
  <si>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</si>
  <si>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</si>
  <si>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</si>
  <si>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</si>
  <si>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</si>
  <si>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</si>
  <si>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</si>
  <si>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</si>
  <si>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</si>
  <si>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</si>
  <si>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</si>
  <si>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</si>
  <si>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</si>
  <si>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</si>
  <si>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</si>
  <si>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</si>
  <si>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</si>
  <si>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</si>
  <si>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</si>
  <si>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</si>
  <si>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</si>
  <si>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</si>
  <si>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</si>
  <si>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</si>
  <si>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</si>
  <si>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</si>
  <si>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</si>
  <si>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</si>
  <si>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</si>
  <si>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</si>
  <si>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</si>
  <si>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</si>
  <si>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</si>
  <si>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</si>
  <si>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</si>
  <si>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</si>
  <si>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</si>
  <si>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</si>
  <si>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</si>
  <si>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</si>
  <si>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</si>
  <si>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</si>
  <si>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</si>
  <si>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</si>
  <si>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</si>
  <si>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</si>
  <si>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</si>
  <si>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</si>
  <si>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</si>
  <si>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</si>
  <si>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</si>
  <si>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</si>
  <si>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</si>
  <si>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</si>
  <si>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</si>
  <si>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</si>
  <si>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</si>
  <si>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</si>
  <si>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</si>
  <si>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</si>
  <si>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</si>
  <si>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</si>
  <si>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</si>
  <si>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</si>
  <si>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</si>
  <si>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</si>
  <si>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</si>
  <si>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</si>
  <si>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</si>
  <si>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</si>
  <si>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</si>
  <si>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</si>
  <si>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</si>
  <si>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</si>
  <si>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</si>
  <si>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</si>
  <si>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</si>
  <si>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</si>
  <si>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</si>
  <si>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</si>
  <si>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</si>
  <si>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</si>
  <si>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</si>
  <si>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</si>
  <si>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</si>
  <si>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</si>
  <si>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</si>
  <si>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</si>
  <si>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</si>
  <si>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</si>
  <si>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</si>
  <si>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</si>
  <si>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</si>
  <si>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</si>
  <si>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</si>
  <si>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</si>
  <si>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</si>
  <si>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</si>
  <si>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</si>
  <si>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</si>
  <si>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</si>
  <si>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</si>
  <si>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</si>
  <si>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</si>
  <si>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</si>
  <si>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</si>
  <si>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</si>
  <si>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</si>
  <si>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</si>
  <si>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</si>
  <si>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</si>
  <si>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</si>
  <si>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</si>
  <si>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</si>
  <si>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</si>
  <si>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</si>
  <si>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</si>
  <si>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</si>
  <si>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</si>
  <si>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</si>
  <si>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</si>
  <si>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</si>
  <si>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</si>
  <si>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</si>
  <si>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</si>
  <si>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</si>
  <si>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</si>
  <si>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</si>
  <si>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</si>
  <si>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</si>
  <si>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</si>
  <si>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</si>
  <si>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</si>
  <si>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</si>
  <si>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</si>
  <si>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</si>
  <si>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</si>
  <si>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</si>
  <si>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</si>
  <si>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</si>
  <si>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</si>
  <si>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</si>
  <si>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</si>
  <si>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</si>
  <si>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</si>
  <si>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</si>
  <si>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</si>
  <si>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</si>
  <si>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</si>
  <si>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</si>
  <si>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</si>
  <si>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</si>
  <si>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</si>
  <si>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</si>
  <si>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</si>
  <si>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</si>
  <si>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</si>
  <si>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</si>
  <si>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</si>
  <si>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</si>
  <si>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</si>
  <si>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</si>
  <si>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</si>
  <si>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</si>
  <si>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</si>
  <si>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</si>
  <si>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</si>
  <si>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</si>
  <si>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</si>
  <si>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</si>
  <si>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</si>
  <si>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</si>
  <si>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</si>
  <si>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</si>
  <si>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</si>
  <si>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</si>
  <si>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</si>
  <si>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</si>
  <si>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</si>
  <si>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</si>
  <si>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</si>
  <si>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</si>
  <si>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</si>
  <si>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</si>
  <si>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</si>
  <si>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</si>
  <si>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</si>
  <si>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</si>
  <si>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</si>
  <si>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</si>
  <si>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</si>
  <si>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</si>
  <si>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</si>
  <si>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</si>
  <si>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</si>
  <si>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</si>
  <si>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</si>
  <si>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</si>
  <si>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</si>
  <si>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</si>
  <si>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</si>
  <si>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</si>
  <si>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</si>
  <si>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</si>
  <si>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</si>
  <si>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</si>
  <si>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</si>
  <si>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</si>
  <si>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</si>
  <si>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</si>
  <si>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</si>
  <si>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</si>
  <si>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</si>
  <si>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</si>
  <si>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</si>
  <si>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</si>
  <si>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</si>
  <si>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</si>
  <si>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</si>
  <si>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</si>
  <si>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</si>
  <si>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</si>
  <si>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</si>
  <si>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</si>
  <si>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</si>
  <si>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</si>
  <si>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</si>
  <si>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</si>
  <si>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</si>
  <si>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</si>
  <si>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</si>
  <si>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</si>
  <si>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</si>
  <si>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</si>
  <si>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</si>
  <si>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</si>
  <si>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</si>
  <si>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</si>
  <si>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</si>
  <si>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</si>
  <si>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</si>
  <si>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</si>
  <si>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</si>
  <si>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</si>
  <si>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</si>
  <si>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</si>
  <si>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</si>
  <si>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</si>
  <si>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</si>
  <si>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</si>
  <si>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</si>
  <si>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</si>
  <si>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</si>
  <si>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</si>
  <si>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</si>
  <si>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</si>
  <si>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</si>
  <si>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</si>
  <si>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</si>
  <si>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</si>
  <si>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</si>
  <si>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</si>
  <si>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</si>
  <si>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</si>
  <si>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</si>
  <si>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</si>
  <si>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</si>
  <si>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</si>
  <si>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</si>
  <si>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</si>
  <si>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</si>
  <si>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</si>
  <si>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</si>
  <si>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</si>
  <si>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</si>
  <si>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</si>
  <si>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</si>
  <si>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</si>
  <si>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</si>
  <si>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</si>
  <si>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</si>
  <si>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</si>
  <si>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</si>
  <si>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</si>
  <si>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</si>
  <si>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</si>
  <si>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</si>
  <si>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</si>
  <si>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</si>
  <si>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</si>
  <si>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</si>
  <si>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</si>
  <si>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</si>
  <si>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</si>
  <si>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</si>
  <si>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</si>
  <si>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</si>
  <si>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</si>
  <si>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</si>
  <si>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</si>
  <si>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</si>
  <si>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</si>
  <si>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</si>
  <si>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</si>
  <si>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</si>
  <si>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</si>
  <si>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</si>
  <si>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</si>
  <si>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</si>
  <si>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</si>
  <si>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</si>
  <si>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</si>
  <si>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</si>
  <si>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</si>
  <si>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</si>
  <si>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</si>
  <si>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</si>
  <si>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</si>
  <si>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</si>
  <si>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</si>
  <si>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</si>
  <si>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</si>
  <si>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</si>
  <si>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</si>
  <si>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</si>
  <si>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</si>
  <si>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</si>
  <si>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</si>
  <si>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</si>
  <si>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</si>
  <si>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</si>
  <si>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</si>
  <si>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</si>
  <si>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</si>
  <si>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</si>
  <si>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</si>
  <si>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</si>
  <si>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</si>
  <si>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</si>
  <si>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</si>
  <si>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</si>
  <si>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</si>
  <si>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</si>
  <si>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</si>
  <si>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</si>
  <si>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</si>
  <si>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</si>
  <si>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</si>
  <si>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</si>
  <si>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</si>
  <si>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</si>
  <si>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</si>
  <si>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</si>
  <si>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</si>
  <si>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</si>
  <si>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</si>
  <si>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</si>
  <si>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</si>
  <si>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</si>
  <si>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</si>
  <si>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</si>
  <si>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</si>
  <si>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</si>
  <si>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</si>
  <si>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</si>
  <si>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</si>
  <si>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</si>
  <si>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</si>
  <si>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</si>
  <si>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</si>
  <si>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</si>
  <si>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</si>
  <si>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</si>
  <si>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</si>
  <si>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</si>
  <si>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</si>
  <si>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</si>
  <si>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</si>
  <si>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</si>
  <si>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</si>
  <si>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</si>
  <si>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</si>
  <si>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</si>
  <si>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</si>
  <si>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</si>
  <si>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</si>
  <si>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</si>
  <si>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</si>
  <si>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</si>
  <si>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</si>
  <si>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</si>
  <si>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</si>
  <si>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</si>
  <si>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</si>
  <si>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</si>
  <si>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</si>
  <si>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</si>
  <si>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</si>
  <si>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</si>
  <si>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</si>
  <si>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</si>
  <si>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</si>
  <si>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</si>
  <si>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</si>
  <si>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</si>
  <si>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</si>
  <si>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</si>
  <si>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</si>
  <si>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</si>
  <si>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</si>
  <si>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RELE FOTOELETRICO MAG. MOD. RM10A / 220V</t>
  </si>
  <si>
    <t>ARANDELA COM DIFUSOR EM VIDRO 25CM</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</si>
  <si>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</si>
  <si>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</si>
  <si>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</si>
  <si>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</si>
  <si>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</si>
  <si>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</si>
  <si>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</si>
  <si>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</si>
  <si>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</si>
  <si>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</si>
  <si>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</si>
  <si>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</si>
  <si>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</si>
  <si>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</si>
  <si>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</si>
  <si>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</si>
  <si>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</si>
  <si>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</si>
  <si>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</si>
  <si>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</si>
  <si>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</si>
  <si>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</si>
  <si>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</si>
  <si>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</si>
  <si>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</si>
  <si>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</si>
  <si>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</si>
  <si>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</si>
  <si>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</si>
  <si>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</si>
  <si>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</si>
  <si>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</si>
  <si>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</si>
  <si>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</si>
  <si>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</si>
  <si>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</si>
  <si>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</si>
  <si>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</si>
  <si>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</si>
  <si>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</si>
  <si>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</si>
  <si>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</si>
  <si>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</si>
  <si>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</si>
  <si>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</si>
  <si>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</si>
  <si>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</si>
  <si>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</si>
  <si>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</si>
  <si>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</si>
  <si>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</si>
  <si>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</si>
  <si>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</si>
  <si>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</si>
  <si>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</si>
  <si>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</si>
  <si>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</si>
  <si>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</si>
  <si>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</si>
  <si>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</si>
  <si>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</si>
  <si>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</si>
  <si>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</si>
  <si>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</si>
  <si>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</si>
  <si>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</si>
  <si>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</si>
  <si>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</si>
  <si>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</si>
  <si>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</si>
  <si>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</si>
  <si>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</si>
  <si>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</si>
  <si>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</si>
  <si>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</si>
  <si>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</si>
  <si>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</si>
  <si>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</si>
  <si>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</si>
  <si>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</si>
  <si>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</si>
  <si>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</si>
  <si>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</si>
  <si>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</si>
  <si>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</si>
  <si>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</si>
  <si>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</si>
  <si>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</si>
  <si>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</si>
  <si>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</si>
  <si>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</si>
  <si>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</si>
  <si>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</si>
  <si>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</si>
  <si>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</si>
  <si>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</si>
  <si>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</si>
  <si>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</si>
  <si>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</si>
  <si>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</si>
  <si>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</si>
  <si>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</si>
  <si>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</si>
  <si>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</si>
  <si>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</si>
  <si>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</si>
  <si>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</si>
  <si>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</si>
  <si>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</si>
  <si>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</si>
  <si>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</si>
  <si>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</si>
  <si>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</si>
  <si>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</si>
  <si>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</si>
  <si>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</si>
  <si>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</si>
  <si>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</si>
  <si>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</si>
  <si>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</si>
  <si>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</si>
  <si>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</si>
  <si>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</si>
  <si>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</si>
  <si>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</si>
  <si>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</si>
  <si>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</si>
  <si>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</si>
  <si>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</si>
  <si>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</si>
  <si>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</si>
  <si>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</si>
  <si>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</si>
  <si>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</si>
  <si>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</si>
  <si>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</si>
  <si>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</si>
  <si>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</si>
  <si>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</si>
  <si>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</si>
  <si>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</si>
  <si>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</si>
  <si>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</si>
  <si>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</si>
  <si>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</si>
  <si>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</si>
  <si>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</si>
  <si>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</si>
  <si>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</si>
  <si>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</si>
  <si>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</si>
  <si>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</si>
  <si>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</si>
  <si>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</si>
  <si>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</si>
  <si>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</si>
  <si>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</si>
  <si>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</si>
  <si>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</si>
  <si>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</si>
  <si>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</si>
  <si>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</si>
  <si>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</si>
  <si>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</si>
  <si>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</si>
  <si>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</si>
  <si>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</si>
  <si>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</si>
  <si>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</si>
  <si>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</si>
  <si>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</si>
  <si>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</si>
  <si>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</si>
  <si>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</si>
  <si>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</si>
  <si>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</si>
  <si>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</si>
  <si>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</si>
  <si>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</si>
  <si>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</si>
  <si>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</si>
  <si>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</si>
  <si>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</si>
  <si>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</si>
  <si>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</si>
  <si>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</si>
  <si>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</si>
  <si>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</si>
  <si>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</si>
  <si>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</si>
  <si>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</si>
  <si>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</si>
  <si>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</si>
  <si>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</si>
  <si>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</si>
  <si>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</si>
  <si>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</si>
  <si>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</si>
  <si>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</si>
  <si>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</si>
  <si>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</si>
  <si>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</si>
  <si>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</si>
  <si>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</si>
  <si>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</si>
  <si>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</si>
  <si>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</si>
  <si>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</si>
  <si>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REGISTRO DE ESFERA C/ BORBOLETA 3/4" BR 33 TIGRE</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</si>
  <si>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</si>
  <si>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</si>
  <si>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</si>
  <si>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</si>
  <si>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</si>
  <si>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</si>
  <si>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</si>
  <si>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</si>
  <si>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</si>
  <si>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</si>
  <si>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</si>
  <si>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</si>
  <si>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</si>
  <si>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</si>
  <si>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</si>
  <si>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</si>
  <si>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</si>
  <si>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</si>
  <si>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</si>
  <si>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</si>
  <si>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</si>
  <si>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</si>
  <si>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</si>
  <si>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</si>
  <si>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</si>
  <si>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</si>
  <si>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</si>
  <si>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</si>
  <si>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</si>
  <si>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</si>
  <si>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</si>
  <si>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</si>
  <si>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</si>
  <si>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</si>
  <si>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</si>
  <si>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</si>
  <si>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</si>
  <si>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</si>
  <si>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</si>
  <si>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</si>
  <si>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</si>
  <si>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</si>
  <si>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</si>
  <si>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</si>
  <si>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</si>
  <si>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</si>
  <si>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</si>
  <si>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</si>
  <si>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</si>
  <si>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</si>
  <si>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</si>
  <si>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</si>
  <si>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</si>
  <si>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</si>
  <si>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</si>
  <si>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</si>
  <si>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</si>
  <si>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</si>
  <si>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</si>
  <si>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</si>
  <si>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</si>
  <si>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</si>
  <si>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</si>
  <si>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</si>
  <si>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</si>
  <si>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</si>
  <si>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</si>
  <si>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</si>
  <si>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</si>
  <si>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</si>
  <si>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</si>
  <si>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</si>
  <si>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</si>
  <si>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</si>
  <si>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</si>
  <si>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</si>
  <si>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</si>
  <si>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</si>
  <si>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</si>
  <si>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</si>
  <si>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</si>
  <si>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</si>
  <si>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</si>
  <si>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</si>
  <si>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</si>
  <si>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</si>
  <si>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</si>
  <si>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</si>
  <si>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</si>
  <si>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</si>
  <si>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</si>
  <si>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</si>
  <si>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</si>
  <si>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</si>
  <si>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</si>
  <si>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</si>
  <si>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</si>
  <si>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</si>
  <si>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</si>
  <si>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</si>
  <si>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</si>
  <si>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</si>
  <si>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</si>
  <si>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</si>
  <si>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</si>
  <si>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</si>
  <si>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</si>
  <si>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</si>
  <si>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</si>
  <si>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</si>
  <si>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</si>
  <si>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</si>
  <si>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</si>
  <si>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</si>
  <si>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</si>
  <si>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</si>
  <si>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</si>
  <si>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</si>
  <si>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</si>
  <si>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</si>
  <si>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</si>
  <si>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</si>
  <si>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</si>
  <si>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</si>
  <si>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</si>
  <si>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</si>
  <si>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</si>
  <si>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</si>
  <si>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</si>
  <si>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</si>
  <si>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</si>
  <si>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</si>
  <si>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</si>
  <si>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</si>
  <si>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</si>
  <si>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</si>
  <si>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</si>
  <si>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</si>
  <si>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</si>
  <si>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</si>
  <si>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</si>
  <si>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</si>
  <si>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</si>
  <si>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</si>
  <si>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</si>
  <si>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</si>
  <si>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</si>
  <si>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</si>
  <si>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</si>
  <si>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</si>
  <si>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</si>
  <si>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</si>
  <si>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</si>
  <si>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</si>
  <si>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</si>
  <si>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</si>
  <si>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</si>
  <si>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</si>
  <si>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</si>
  <si>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</si>
  <si>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</si>
  <si>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</si>
  <si>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</si>
  <si>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</si>
  <si>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</si>
  <si>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</si>
  <si>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</si>
  <si>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</si>
  <si>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</si>
  <si>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</si>
  <si>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</si>
  <si>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</si>
  <si>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</si>
  <si>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</si>
  <si>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</si>
  <si>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</si>
  <si>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</si>
  <si>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</si>
  <si>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</si>
  <si>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</si>
  <si>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</si>
  <si>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</si>
  <si>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</si>
  <si>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</si>
  <si>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</si>
  <si>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</si>
  <si>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</si>
  <si>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</si>
  <si>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</si>
  <si>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</si>
  <si>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</si>
  <si>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</si>
  <si>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</si>
  <si>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</si>
  <si>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</si>
  <si>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</si>
  <si>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</si>
  <si>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</si>
  <si>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</si>
  <si>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</si>
  <si>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</si>
  <si>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</si>
  <si>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</si>
  <si>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</si>
  <si>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</si>
  <si>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</si>
  <si>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</si>
  <si>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</si>
  <si>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</si>
  <si>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</si>
  <si>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</si>
  <si>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</si>
  <si>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</si>
  <si>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</si>
  <si>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</si>
  <si>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</si>
  <si>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</si>
  <si>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</si>
  <si>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</si>
  <si>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</si>
  <si>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</si>
  <si>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</si>
  <si>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</si>
  <si>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</si>
  <si>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</si>
  <si>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</si>
  <si>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</si>
  <si>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</si>
  <si>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</si>
  <si>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</si>
  <si>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</si>
  <si>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</si>
  <si>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</si>
  <si>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</si>
  <si>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</si>
  <si>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</si>
  <si>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</si>
  <si>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</si>
  <si>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</si>
  <si>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</si>
  <si>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</si>
  <si>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</si>
  <si>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</si>
  <si>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</si>
  <si>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</si>
  <si>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</si>
  <si>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</si>
  <si>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</si>
  <si>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</si>
  <si>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</si>
  <si>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</si>
  <si>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</si>
  <si>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</si>
  <si>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</si>
  <si>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</si>
  <si>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</si>
  <si>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</si>
  <si>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</si>
  <si>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</si>
  <si>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</si>
  <si>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</si>
  <si>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</si>
  <si>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</si>
  <si>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</si>
  <si>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</si>
  <si>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</si>
  <si>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</si>
  <si>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</si>
  <si>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</si>
  <si>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</si>
  <si>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</si>
  <si>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</si>
  <si>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</si>
  <si>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</si>
  <si>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</si>
  <si>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</si>
  <si>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</si>
  <si>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</si>
  <si>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</si>
  <si>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</si>
  <si>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</si>
  <si>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</si>
  <si>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</si>
  <si>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</si>
  <si>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</si>
  <si>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</si>
  <si>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</si>
  <si>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</si>
  <si>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</si>
  <si>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</si>
  <si>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</si>
  <si>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</si>
  <si>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</si>
  <si>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</si>
  <si>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</si>
  <si>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</si>
  <si>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</si>
  <si>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</si>
  <si>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</si>
  <si>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</si>
  <si>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</si>
  <si>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</si>
  <si>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</si>
  <si>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</si>
  <si>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</si>
  <si>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</si>
  <si>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</si>
  <si>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</si>
  <si>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</si>
  <si>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</si>
  <si>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</si>
  <si>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</si>
  <si>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</si>
  <si>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</si>
  <si>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</si>
  <si>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</si>
  <si>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</si>
  <si>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</si>
  <si>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</si>
  <si>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</si>
  <si>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</si>
  <si>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</si>
  <si>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</si>
  <si>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</si>
  <si>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</si>
  <si>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</si>
  <si>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</si>
  <si>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</si>
  <si>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</si>
  <si>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</si>
  <si>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</si>
  <si>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</si>
  <si>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</si>
  <si>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</si>
  <si>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</si>
  <si>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</si>
  <si>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</si>
  <si>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</si>
  <si>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</si>
  <si>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</si>
  <si>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</si>
  <si>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</si>
  <si>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</si>
  <si>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</si>
  <si>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</si>
  <si>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</si>
  <si>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</si>
  <si>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</si>
  <si>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</si>
  <si>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</si>
  <si>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</si>
  <si>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</si>
  <si>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</si>
  <si>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</si>
  <si>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</si>
  <si>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</si>
  <si>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</si>
  <si>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</si>
  <si>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</si>
  <si>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</si>
  <si>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</si>
  <si>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</si>
  <si>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</si>
  <si>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</si>
  <si>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</si>
  <si>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</si>
  <si>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</si>
  <si>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</si>
  <si>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</si>
  <si>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</si>
  <si>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</si>
  <si>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</si>
  <si>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</si>
  <si>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</si>
  <si>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</si>
  <si>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</si>
  <si>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</si>
  <si>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</si>
  <si>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INSTALAÇÃO DE REDE LÓGICA</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</si>
  <si>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</si>
  <si>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</si>
  <si>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</si>
  <si>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</si>
  <si>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</si>
  <si>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</si>
  <si>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</si>
  <si>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</si>
  <si>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</si>
  <si>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</si>
  <si>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</si>
  <si>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</si>
  <si>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</si>
  <si>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</si>
  <si>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</si>
  <si>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</si>
  <si>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</si>
  <si>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</si>
  <si>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</si>
  <si>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</si>
  <si>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</si>
  <si>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</si>
  <si>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</si>
  <si>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</si>
  <si>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</si>
  <si>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</si>
  <si>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</si>
  <si>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</si>
  <si>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</si>
  <si>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</si>
  <si>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</si>
  <si>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</si>
  <si>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</si>
  <si>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</si>
  <si>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</si>
  <si>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</si>
  <si>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</si>
  <si>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</si>
  <si>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</si>
  <si>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</si>
  <si>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</si>
  <si>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</si>
  <si>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</si>
  <si>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</si>
  <si>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FINANCEIRO</t>
  </si>
  <si>
    <t>CÓD</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</si>
  <si>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</si>
  <si>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</si>
  <si>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</si>
  <si>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</si>
  <si>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</si>
  <si>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</si>
  <si>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</si>
  <si>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</si>
  <si>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</si>
  <si>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</si>
  <si>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</si>
  <si>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</si>
  <si>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</si>
  <si>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</si>
  <si>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</si>
  <si>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</si>
  <si>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</si>
  <si>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</si>
  <si>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</si>
  <si>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</si>
  <si>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</si>
  <si>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</si>
  <si>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</si>
  <si>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</si>
  <si>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</si>
  <si>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</si>
  <si>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</si>
  <si>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</si>
  <si>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</si>
  <si>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</si>
  <si>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</si>
  <si>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</si>
  <si>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</si>
  <si>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</si>
  <si>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</si>
  <si>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</si>
  <si>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</si>
  <si>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</si>
  <si>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</si>
  <si>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</si>
  <si>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</si>
  <si>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</si>
  <si>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</si>
  <si>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</si>
  <si>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</si>
  <si>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</si>
  <si>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</si>
  <si>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</si>
  <si>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</si>
  <si>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</si>
  <si>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</si>
  <si>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</si>
  <si>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</si>
  <si>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</si>
  <si>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</si>
  <si>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</si>
  <si>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</si>
  <si>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</si>
  <si>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</si>
  <si>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</si>
  <si>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</si>
  <si>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</si>
  <si>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</si>
  <si>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</si>
  <si>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</si>
  <si>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</si>
  <si>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</si>
  <si>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</si>
  <si>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</si>
  <si>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</si>
  <si>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</si>
  <si>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</si>
  <si>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</si>
  <si>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</si>
  <si>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</si>
  <si>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</si>
  <si>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</si>
  <si>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</si>
  <si>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</si>
  <si>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</si>
  <si>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</si>
  <si>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</si>
  <si>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</si>
  <si>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</si>
  <si>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</si>
  <si>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</si>
  <si>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</si>
  <si>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</si>
  <si>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</si>
  <si>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</si>
  <si>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</si>
  <si>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</si>
  <si>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</si>
  <si>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</si>
  <si>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</si>
  <si>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</si>
  <si>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</si>
  <si>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</si>
  <si>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</si>
  <si>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</si>
  <si>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</si>
  <si>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</si>
  <si>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</si>
  <si>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</si>
  <si>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</si>
  <si>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</si>
  <si>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</si>
  <si>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</si>
  <si>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</si>
  <si>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</si>
  <si>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</si>
  <si>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</si>
  <si>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</si>
  <si>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</si>
  <si>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</si>
  <si>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</si>
  <si>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</si>
  <si>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</si>
  <si>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</si>
  <si>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</si>
  <si>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</si>
  <si>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</si>
  <si>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</si>
  <si>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</si>
  <si>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</si>
  <si>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</si>
  <si>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</si>
  <si>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</si>
  <si>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</si>
  <si>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</si>
  <si>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</si>
  <si>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</si>
  <si>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</si>
  <si>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</si>
  <si>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</si>
  <si>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</si>
  <si>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</si>
  <si>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</si>
  <si>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</si>
  <si>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</si>
  <si>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</si>
  <si>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</si>
  <si>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</si>
  <si>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</si>
  <si>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</si>
  <si>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</si>
  <si>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</si>
  <si>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</si>
  <si>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</si>
  <si>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</si>
  <si>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</si>
  <si>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</si>
  <si>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</si>
  <si>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</si>
  <si>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</si>
  <si>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</si>
  <si>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</si>
  <si>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</si>
  <si>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</si>
  <si>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</si>
  <si>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</si>
  <si>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</si>
  <si>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</si>
  <si>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</si>
  <si>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</si>
  <si>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</si>
  <si>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</si>
  <si>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</si>
  <si>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</si>
  <si>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</si>
  <si>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</si>
  <si>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</si>
  <si>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</si>
  <si>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</si>
  <si>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</si>
  <si>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</si>
  <si>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</si>
  <si>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</si>
  <si>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</si>
  <si>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</si>
  <si>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</si>
  <si>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</si>
  <si>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</si>
  <si>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</si>
  <si>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</si>
  <si>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</si>
  <si>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</si>
  <si>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</si>
  <si>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</si>
  <si>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</si>
  <si>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</si>
  <si>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</si>
  <si>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</si>
  <si>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</si>
  <si>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</si>
  <si>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</si>
  <si>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</si>
  <si>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</si>
  <si>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</si>
  <si>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</si>
  <si>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</si>
  <si>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</si>
  <si>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</si>
  <si>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</si>
  <si>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</si>
  <si>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</si>
  <si>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</si>
  <si>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</si>
  <si>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</si>
  <si>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</si>
  <si>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</si>
  <si>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</si>
  <si>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</si>
  <si>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</si>
  <si>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</si>
  <si>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</si>
  <si>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</si>
  <si>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</si>
  <si>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</si>
  <si>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</si>
  <si>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</si>
  <si>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</si>
  <si>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</si>
  <si>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</si>
  <si>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</si>
  <si>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</si>
  <si>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</si>
  <si>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</si>
  <si>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</si>
  <si>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</si>
  <si>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</si>
  <si>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</si>
  <si>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</si>
  <si>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</si>
  <si>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</si>
  <si>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</si>
  <si>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</si>
  <si>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</si>
  <si>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</si>
  <si>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</si>
  <si>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</si>
  <si>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</si>
  <si>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</si>
  <si>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</si>
  <si>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</si>
  <si>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</si>
  <si>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</si>
  <si>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</si>
  <si>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</si>
  <si>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</si>
  <si>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</si>
  <si>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</si>
  <si>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</si>
  <si>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</si>
  <si>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</si>
  <si>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</si>
  <si>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</si>
  <si>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</si>
  <si>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</si>
  <si>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</si>
  <si>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</si>
  <si>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</si>
  <si>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</si>
  <si>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</si>
  <si>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</si>
  <si>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</si>
  <si>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</si>
  <si>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</si>
  <si>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</si>
  <si>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</si>
  <si>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</si>
  <si>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</si>
  <si>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</si>
  <si>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</si>
  <si>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</si>
  <si>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</si>
  <si>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</si>
  <si>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</si>
  <si>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</si>
  <si>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</si>
  <si>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</si>
  <si>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</si>
  <si>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</si>
  <si>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</si>
  <si>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</si>
  <si>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</si>
  <si>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</si>
  <si>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</si>
  <si>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</si>
  <si>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</si>
  <si>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</si>
  <si>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</si>
  <si>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</si>
  <si>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</si>
  <si>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</si>
  <si>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</si>
  <si>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</si>
  <si>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</si>
  <si>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</si>
  <si>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</si>
  <si>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</si>
  <si>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</si>
  <si>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</si>
  <si>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</si>
  <si>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</si>
  <si>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</si>
  <si>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</si>
  <si>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</si>
  <si>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</si>
  <si>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</si>
  <si>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</si>
  <si>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</si>
  <si>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</si>
  <si>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</si>
  <si>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</si>
  <si>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</si>
  <si>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</si>
  <si>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</si>
  <si>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</si>
  <si>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</si>
  <si>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</si>
  <si>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</si>
  <si>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</si>
  <si>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</si>
  <si>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</si>
  <si>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</si>
  <si>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</si>
  <si>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</si>
  <si>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</si>
  <si>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</si>
  <si>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</si>
  <si>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</si>
  <si>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</si>
  <si>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</si>
  <si>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</si>
  <si>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</si>
  <si>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</si>
  <si>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</si>
  <si>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</si>
  <si>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</si>
  <si>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</si>
  <si>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</si>
  <si>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</si>
  <si>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</si>
  <si>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</si>
  <si>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</si>
  <si>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</si>
  <si>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</si>
  <si>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</si>
  <si>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</si>
  <si>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</si>
  <si>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</si>
  <si>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</si>
  <si>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</si>
  <si>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</si>
  <si>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</si>
  <si>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</si>
  <si>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</si>
  <si>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</si>
  <si>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</si>
  <si>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</si>
  <si>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</si>
  <si>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</si>
  <si>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</si>
  <si>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</si>
  <si>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</si>
  <si>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</si>
  <si>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</si>
  <si>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</si>
  <si>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</si>
  <si>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</si>
  <si>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</si>
  <si>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</si>
  <si>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</si>
  <si>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</si>
  <si>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</si>
  <si>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</si>
  <si>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</si>
  <si>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</si>
  <si>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</si>
  <si>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</si>
  <si>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</si>
  <si>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</si>
  <si>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</si>
  <si>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</si>
  <si>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</si>
  <si>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</si>
  <si>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</si>
  <si>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</si>
  <si>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</si>
  <si>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</si>
  <si>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</si>
  <si>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</si>
  <si>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</si>
  <si>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</si>
  <si>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</si>
  <si>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</si>
  <si>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</si>
  <si>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</si>
  <si>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</si>
  <si>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</si>
  <si>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</si>
  <si>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</si>
  <si>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</si>
  <si>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</si>
  <si>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</si>
  <si>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</si>
  <si>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</si>
  <si>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</si>
  <si>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</si>
  <si>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</si>
  <si>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</si>
  <si>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</si>
  <si>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</si>
  <si>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</si>
  <si>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</si>
  <si>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</si>
  <si>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</si>
  <si>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</si>
  <si>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</si>
  <si>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</si>
  <si>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</si>
  <si>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</si>
  <si>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</si>
  <si>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</si>
  <si>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</si>
  <si>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</si>
  <si>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</si>
  <si>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</si>
  <si>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</si>
  <si>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</si>
  <si>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</si>
  <si>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</si>
  <si>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</si>
  <si>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</si>
  <si>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</si>
  <si>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</si>
  <si>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</si>
  <si>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</si>
  <si>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</si>
  <si>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</si>
  <si>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</si>
  <si>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</si>
  <si>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</si>
  <si>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</si>
  <si>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</si>
  <si>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</si>
  <si>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</si>
  <si>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</si>
  <si>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</si>
  <si>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</si>
  <si>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</si>
  <si>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</si>
  <si>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</si>
  <si>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</si>
  <si>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</si>
  <si>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</si>
  <si>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</si>
  <si>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</si>
  <si>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</si>
  <si>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</si>
  <si>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</si>
  <si>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</si>
  <si>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</si>
  <si>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</si>
  <si>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</si>
  <si>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</si>
  <si>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</si>
  <si>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</si>
  <si>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</si>
  <si>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</si>
  <si>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</si>
  <si>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</si>
  <si>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</si>
  <si>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</si>
  <si>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</si>
  <si>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</si>
  <si>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</si>
  <si>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</si>
  <si>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</si>
  <si>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</si>
  <si>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</si>
  <si>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</si>
  <si>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</si>
  <si>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</si>
  <si>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</si>
  <si>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</si>
  <si>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</si>
  <si>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</si>
  <si>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</si>
  <si>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</si>
  <si>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</si>
  <si>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</si>
  <si>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</si>
  <si>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</si>
  <si>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</si>
  <si>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</si>
  <si>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</si>
  <si>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</si>
  <si>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</si>
  <si>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</si>
  <si>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</si>
  <si>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</si>
  <si>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</si>
  <si>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</si>
  <si>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</si>
  <si>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</si>
  <si>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</si>
  <si>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</si>
  <si>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</si>
  <si>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</si>
  <si>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</si>
  <si>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</si>
  <si>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</si>
  <si>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</si>
  <si>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</si>
  <si>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</si>
  <si>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</si>
  <si>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</si>
  <si>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</si>
  <si>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</si>
  <si>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</si>
  <si>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</si>
  <si>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</si>
  <si>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</si>
  <si>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</si>
  <si>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</si>
  <si>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</si>
  <si>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</si>
  <si>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</si>
  <si>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</si>
  <si>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</si>
  <si>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</si>
  <si>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</si>
  <si>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</si>
  <si>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</si>
  <si>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</si>
  <si>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</si>
  <si>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</si>
  <si>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</si>
  <si>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</si>
  <si>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</si>
  <si>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</si>
  <si>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</si>
  <si>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</si>
  <si>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</si>
  <si>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</si>
  <si>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</si>
  <si>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</si>
  <si>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</si>
  <si>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</si>
  <si>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</si>
  <si>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</si>
  <si>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</si>
  <si>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</si>
  <si>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</si>
  <si>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</si>
  <si>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</si>
  <si>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</si>
  <si>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</si>
  <si>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</si>
  <si>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</si>
  <si>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</si>
  <si>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</si>
  <si>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</si>
  <si>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</si>
  <si>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</si>
  <si>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</si>
  <si>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</si>
  <si>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</si>
  <si>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</si>
  <si>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</si>
  <si>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</si>
  <si>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</si>
  <si>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</si>
  <si>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</si>
  <si>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</si>
  <si>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</si>
  <si>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</si>
  <si>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</si>
  <si>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</si>
  <si>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</si>
  <si>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</si>
  <si>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</si>
  <si>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</si>
  <si>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</si>
  <si>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</si>
  <si>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</si>
  <si>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</si>
  <si>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</si>
  <si>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</si>
  <si>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</si>
  <si>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</si>
  <si>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</si>
  <si>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</si>
  <si>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</si>
  <si>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</si>
  <si>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</si>
  <si>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</si>
  <si>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</si>
  <si>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</si>
  <si>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</si>
  <si>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</si>
  <si>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</si>
  <si>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</si>
  <si>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</si>
  <si>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</si>
  <si>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</si>
  <si>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</si>
  <si>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</si>
  <si>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</si>
  <si>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</si>
  <si>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</si>
  <si>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</si>
  <si>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</si>
  <si>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</si>
  <si>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</si>
  <si>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</si>
  <si>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</si>
  <si>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</si>
  <si>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</si>
  <si>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</si>
  <si>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</si>
  <si>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</si>
  <si>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</si>
  <si>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</si>
  <si>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</si>
  <si>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</si>
  <si>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</si>
  <si>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</si>
  <si>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</si>
  <si>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</si>
  <si>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</si>
  <si>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</si>
  <si>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</si>
  <si>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</si>
  <si>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</si>
  <si>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</si>
  <si>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</si>
  <si>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</si>
  <si>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</si>
  <si>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</si>
  <si>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</si>
  <si>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</si>
  <si>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</si>
  <si>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</si>
  <si>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</si>
  <si>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</si>
  <si>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</si>
  <si>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</si>
  <si>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</si>
  <si>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</si>
  <si>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</si>
  <si>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</si>
  <si>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</si>
  <si>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</si>
  <si>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</si>
  <si>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</si>
  <si>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</si>
  <si>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</si>
  <si>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</si>
  <si>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</si>
  <si>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</si>
  <si>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</si>
  <si>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</si>
  <si>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</si>
  <si>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</si>
  <si>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</si>
  <si>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</si>
  <si>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</si>
  <si>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</si>
  <si>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</si>
  <si>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</si>
  <si>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</si>
  <si>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</si>
  <si>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</si>
  <si>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</si>
  <si>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</si>
  <si>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</si>
  <si>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</si>
  <si>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</si>
  <si>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</si>
  <si>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</si>
  <si>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</si>
  <si>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</si>
  <si>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</si>
  <si>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</si>
  <si>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</si>
  <si>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</si>
  <si>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</si>
  <si>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</si>
  <si>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</si>
  <si>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</si>
  <si>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</si>
  <si>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</si>
  <si>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</si>
  <si>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</si>
  <si>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</si>
  <si>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</si>
  <si>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</si>
  <si>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</si>
  <si>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</si>
  <si>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</si>
  <si>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</si>
  <si>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</si>
  <si>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</si>
  <si>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</si>
  <si>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</si>
  <si>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</si>
  <si>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</si>
  <si>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</si>
  <si>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</si>
  <si>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</si>
  <si>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</si>
  <si>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</si>
  <si>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</si>
  <si>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</si>
  <si>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</si>
  <si>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</si>
  <si>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</si>
  <si>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</si>
  <si>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</si>
  <si>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</si>
  <si>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</si>
  <si>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</si>
  <si>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</si>
  <si>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</si>
  <si>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</si>
  <si>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</si>
  <si>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</si>
  <si>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</si>
  <si>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</si>
  <si>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</si>
  <si>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</si>
  <si>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</si>
  <si>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</si>
  <si>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</si>
  <si>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</si>
  <si>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</si>
  <si>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</si>
  <si>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</si>
  <si>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</si>
  <si>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</si>
  <si>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</si>
  <si>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</si>
  <si>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</si>
  <si>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</si>
  <si>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</si>
  <si>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</si>
  <si>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</si>
  <si>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</si>
  <si>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</si>
  <si>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</si>
  <si>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</si>
  <si>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</si>
  <si>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</si>
  <si>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</si>
  <si>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</si>
  <si>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</si>
  <si>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</si>
  <si>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</si>
  <si>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</si>
  <si>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</si>
  <si>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</si>
  <si>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</si>
  <si>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</si>
  <si>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</si>
  <si>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</si>
  <si>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</si>
  <si>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</si>
  <si>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</si>
  <si>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</si>
  <si>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</si>
  <si>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</si>
  <si>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</si>
  <si>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</si>
  <si>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</si>
  <si>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</si>
  <si>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</si>
  <si>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</si>
  <si>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</si>
  <si>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</si>
  <si>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</si>
  <si>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</si>
  <si>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</si>
  <si>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</si>
  <si>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</si>
  <si>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</si>
  <si>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</si>
  <si>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</si>
  <si>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</si>
  <si>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</si>
  <si>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</si>
  <si>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</si>
  <si>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</si>
  <si>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</si>
  <si>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</si>
  <si>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</si>
  <si>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</si>
  <si>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</si>
  <si>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</si>
  <si>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</si>
  <si>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</si>
  <si>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</si>
  <si>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</si>
  <si>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</si>
  <si>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</si>
  <si>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</si>
  <si>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</si>
  <si>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</si>
  <si>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</si>
  <si>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</si>
  <si>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</si>
  <si>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</si>
  <si>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</si>
  <si>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</si>
  <si>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</si>
  <si>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</si>
  <si>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</si>
  <si>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</si>
  <si>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</si>
  <si>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</si>
  <si>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</si>
  <si>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</si>
  <si>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</si>
  <si>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</si>
  <si>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</si>
  <si>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</si>
  <si>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</si>
  <si>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</si>
  <si>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</si>
  <si>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</si>
  <si>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</si>
  <si>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</si>
  <si>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</si>
  <si>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</si>
  <si>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</si>
  <si>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</si>
  <si>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</si>
  <si>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</si>
  <si>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</si>
  <si>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</si>
  <si>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</si>
  <si>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</si>
  <si>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</si>
  <si>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</si>
  <si>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</si>
  <si>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</si>
  <si>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</si>
  <si>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</si>
  <si>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</si>
  <si>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</si>
  <si>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</si>
  <si>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</si>
  <si>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</si>
  <si>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</si>
  <si>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</si>
  <si>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</si>
  <si>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</si>
  <si>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</si>
  <si>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</si>
  <si>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</si>
  <si>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</si>
  <si>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</si>
  <si>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</si>
  <si>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</si>
  <si>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</si>
  <si>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</si>
  <si>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</si>
  <si>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</si>
  <si>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</si>
  <si>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</si>
  <si>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</si>
  <si>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</si>
  <si>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</si>
  <si>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</si>
  <si>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</si>
  <si>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</si>
  <si>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</si>
  <si>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</si>
  <si>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</si>
  <si>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</si>
  <si>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</si>
  <si>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</si>
  <si>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</si>
  <si>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</si>
  <si>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</si>
  <si>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</si>
  <si>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</si>
  <si>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</si>
  <si>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</si>
  <si>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</si>
  <si>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</si>
  <si>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</si>
  <si>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</si>
  <si>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</si>
  <si>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</si>
  <si>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</si>
  <si>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</si>
  <si>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</si>
  <si>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</si>
  <si>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</si>
  <si>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</si>
  <si>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</si>
  <si>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</si>
  <si>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</si>
  <si>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</si>
  <si>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</si>
  <si>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</si>
  <si>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</si>
  <si>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</si>
  <si>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</si>
  <si>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</si>
  <si>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</si>
  <si>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</si>
  <si>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</si>
  <si>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</si>
  <si>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</si>
  <si>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</si>
  <si>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</si>
  <si>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</si>
  <si>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</si>
  <si>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</si>
  <si>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</si>
  <si>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</si>
  <si>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</si>
  <si>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</si>
  <si>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</si>
  <si>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</si>
  <si>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</si>
  <si>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</si>
  <si>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</si>
  <si>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</si>
  <si>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</si>
  <si>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</si>
  <si>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</si>
  <si>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</si>
  <si>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</si>
  <si>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</si>
  <si>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</si>
  <si>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</si>
  <si>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</si>
  <si>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</si>
  <si>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</si>
  <si>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</si>
  <si>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</si>
  <si>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</si>
  <si>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</si>
  <si>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</si>
  <si>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</si>
  <si>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</si>
  <si>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</si>
  <si>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</si>
  <si>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</si>
  <si>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</si>
  <si>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</si>
  <si>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</si>
  <si>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</si>
  <si>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</si>
  <si>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</si>
  <si>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</si>
  <si>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</si>
  <si>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</si>
  <si>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</si>
  <si>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</si>
  <si>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</si>
  <si>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</si>
  <si>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</si>
  <si>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</si>
  <si>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</si>
  <si>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</si>
  <si>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</si>
  <si>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</si>
  <si>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</si>
  <si>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</si>
  <si>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</si>
  <si>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</si>
  <si>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</si>
  <si>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</si>
  <si>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</si>
  <si>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</si>
  <si>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</si>
  <si>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</si>
  <si>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</si>
  <si>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</si>
  <si>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</si>
  <si>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</si>
  <si>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</si>
  <si>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</si>
  <si>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</si>
  <si>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</si>
  <si>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</si>
  <si>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</si>
  <si>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</si>
  <si>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</si>
  <si>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</si>
  <si>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</si>
  <si>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</si>
  <si>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</si>
  <si>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</si>
  <si>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</si>
  <si>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</si>
  <si>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</si>
  <si>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</si>
  <si>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</si>
  <si>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</si>
  <si>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</si>
  <si>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</si>
  <si>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</si>
  <si>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</si>
  <si>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</si>
  <si>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</si>
  <si>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</si>
  <si>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</si>
  <si>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</si>
  <si>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</si>
  <si>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</si>
  <si>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</si>
  <si>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</si>
  <si>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</si>
  <si>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</si>
  <si>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</si>
  <si>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</si>
  <si>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</si>
  <si>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</si>
  <si>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</si>
  <si>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</si>
  <si>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</si>
  <si>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</si>
  <si>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</si>
  <si>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</si>
  <si>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</si>
  <si>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</si>
  <si>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</si>
  <si>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</si>
  <si>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</si>
  <si>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</si>
  <si>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</si>
  <si>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</si>
  <si>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</si>
  <si>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</si>
  <si>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</si>
  <si>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</si>
  <si>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</si>
  <si>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</si>
  <si>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</si>
  <si>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</si>
  <si>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</si>
  <si>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</si>
  <si>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</si>
  <si>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</si>
  <si>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</si>
  <si>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</si>
  <si>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</si>
  <si>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</si>
  <si>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</si>
  <si>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</si>
  <si>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</si>
  <si>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</si>
  <si>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</si>
  <si>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</si>
  <si>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</si>
  <si>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</si>
  <si>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</si>
  <si>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</si>
  <si>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</si>
  <si>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</si>
  <si>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</si>
  <si>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</si>
  <si>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</si>
  <si>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</si>
  <si>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</si>
  <si>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</si>
  <si>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</si>
  <si>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</si>
  <si>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</si>
  <si>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</si>
  <si>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</si>
  <si>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</si>
  <si>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</si>
  <si>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</si>
  <si>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</si>
  <si>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</si>
  <si>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</si>
  <si>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</si>
  <si>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</si>
  <si>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</si>
  <si>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</si>
  <si>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</si>
  <si>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</si>
  <si>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</si>
  <si>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</si>
  <si>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</si>
  <si>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</si>
  <si>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</si>
  <si>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</si>
  <si>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</si>
  <si>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</si>
  <si>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</si>
  <si>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</si>
  <si>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</si>
  <si>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</si>
  <si>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</si>
  <si>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</si>
  <si>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</si>
  <si>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</si>
  <si>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</si>
  <si>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</si>
  <si>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</si>
  <si>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</si>
  <si>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</si>
  <si>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</si>
  <si>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</si>
  <si>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</si>
  <si>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</si>
  <si>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</si>
  <si>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</si>
  <si>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</si>
  <si>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</si>
  <si>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</si>
  <si>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</si>
  <si>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</si>
  <si>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</si>
  <si>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</si>
  <si>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</si>
  <si>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</si>
  <si>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</si>
  <si>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</si>
  <si>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</si>
  <si>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</si>
  <si>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</si>
  <si>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</si>
  <si>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</si>
  <si>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</si>
  <si>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</si>
  <si>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</si>
  <si>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</si>
  <si>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</si>
  <si>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</si>
  <si>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</si>
  <si>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</si>
  <si>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</si>
  <si>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</si>
  <si>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</si>
  <si>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</si>
  <si>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</si>
  <si>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</si>
  <si>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</si>
  <si>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</si>
  <si>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</si>
  <si>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</si>
  <si>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</si>
  <si>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</si>
  <si>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</si>
  <si>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</si>
  <si>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</si>
  <si>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</si>
  <si>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</si>
  <si>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</si>
  <si>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</si>
  <si>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</si>
  <si>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</si>
  <si>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</si>
  <si>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</si>
  <si>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</si>
  <si>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</si>
  <si>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</si>
  <si>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</si>
  <si>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</si>
  <si>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</si>
  <si>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</si>
  <si>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</si>
  <si>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</si>
  <si>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</si>
  <si>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</si>
  <si>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</si>
  <si>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</si>
  <si>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</si>
  <si>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</si>
  <si>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</si>
  <si>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</si>
  <si>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</si>
  <si>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</si>
  <si>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</si>
  <si>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</si>
  <si>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</si>
  <si>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</si>
  <si>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</si>
  <si>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</si>
  <si>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</si>
  <si>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</si>
  <si>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</si>
  <si>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</si>
  <si>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</si>
  <si>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</si>
  <si>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</si>
  <si>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</si>
  <si>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</si>
  <si>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</si>
  <si>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</si>
  <si>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</si>
  <si>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</si>
  <si>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</si>
  <si>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</si>
  <si>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</si>
  <si>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</si>
  <si>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</si>
  <si>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</si>
  <si>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</si>
  <si>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</si>
  <si>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</si>
  <si>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</si>
  <si>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</si>
  <si>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</si>
  <si>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</si>
  <si>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</si>
  <si>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</si>
  <si>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</si>
  <si>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</si>
  <si>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</si>
  <si>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</si>
  <si>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</si>
  <si>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</si>
  <si>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</si>
  <si>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</si>
  <si>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</si>
  <si>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</si>
  <si>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</si>
  <si>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</si>
  <si>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</si>
  <si>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</si>
  <si>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</si>
  <si>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</si>
  <si>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</si>
  <si>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</si>
  <si>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</si>
  <si>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</si>
  <si>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</si>
  <si>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</si>
  <si>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</si>
  <si>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</si>
  <si>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</si>
  <si>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</si>
  <si>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</si>
  <si>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</si>
  <si>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</si>
  <si>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</si>
  <si>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</si>
  <si>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</si>
  <si>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</si>
  <si>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</si>
  <si>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</si>
  <si>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</si>
  <si>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</si>
  <si>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</si>
  <si>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</si>
  <si>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</si>
  <si>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</si>
  <si>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</si>
  <si>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</si>
  <si>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</si>
  <si>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</si>
  <si>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</si>
  <si>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</si>
  <si>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</si>
  <si>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</si>
  <si>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</si>
  <si>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</si>
  <si>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</si>
  <si>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</si>
  <si>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</si>
  <si>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</si>
  <si>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</si>
  <si>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</si>
  <si>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</si>
  <si>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</si>
  <si>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</si>
  <si>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</si>
  <si>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</si>
  <si>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</si>
  <si>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</si>
  <si>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</si>
  <si>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</si>
  <si>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</si>
  <si>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</si>
  <si>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</si>
  <si>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</si>
  <si>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</si>
  <si>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</si>
  <si>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</si>
  <si>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</si>
  <si>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</si>
  <si>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</si>
  <si>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</si>
  <si>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</si>
  <si>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</si>
  <si>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</si>
  <si>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</si>
  <si>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</si>
  <si>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</si>
  <si>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</si>
  <si>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</si>
  <si>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</si>
  <si>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</si>
  <si>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</si>
  <si>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</si>
  <si>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</si>
  <si>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</si>
  <si>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</si>
  <si>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</si>
  <si>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</si>
  <si>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</si>
  <si>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</si>
  <si>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</si>
  <si>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</si>
  <si>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</si>
  <si>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</si>
  <si>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</si>
  <si>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</si>
  <si>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</si>
  <si>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</si>
  <si>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</si>
  <si>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</si>
  <si>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</si>
  <si>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</si>
  <si>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</si>
  <si>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</si>
  <si>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</si>
  <si>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</si>
  <si>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</si>
  <si>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</si>
  <si>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</si>
  <si>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</si>
  <si>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</si>
  <si>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</si>
  <si>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</si>
  <si>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</si>
  <si>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</si>
  <si>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</si>
  <si>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</si>
  <si>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</si>
  <si>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</si>
  <si>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</si>
  <si>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</si>
  <si>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</si>
  <si>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</si>
  <si>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</si>
  <si>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</si>
  <si>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</si>
  <si>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</si>
  <si>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</si>
  <si>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</si>
  <si>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</si>
  <si>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</si>
  <si>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</si>
  <si>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</si>
  <si>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</si>
  <si>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</si>
  <si>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</si>
  <si>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</si>
  <si>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</si>
  <si>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</si>
  <si>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</si>
  <si>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</si>
  <si>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</si>
  <si>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</si>
  <si>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</si>
  <si>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</si>
  <si>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</si>
  <si>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</si>
  <si>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</si>
  <si>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</si>
  <si>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</si>
  <si>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</si>
  <si>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</si>
  <si>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</si>
  <si>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</si>
  <si>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</si>
  <si>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</si>
  <si>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</si>
  <si>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</si>
  <si>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</si>
  <si>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</si>
  <si>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</si>
  <si>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</si>
  <si>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</si>
  <si>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</si>
  <si>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</si>
  <si>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</si>
  <si>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</si>
  <si>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</si>
  <si>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</si>
  <si>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</si>
  <si>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</si>
  <si>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</si>
  <si>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</si>
  <si>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</si>
  <si>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</si>
  <si>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</si>
  <si>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</si>
  <si>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</si>
  <si>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</si>
  <si>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</si>
  <si>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</si>
  <si>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</si>
  <si>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</si>
  <si>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</si>
  <si>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</si>
  <si>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</si>
  <si>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</si>
  <si>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</si>
  <si>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</si>
  <si>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</si>
  <si>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</si>
  <si>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</si>
  <si>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</si>
  <si>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</si>
  <si>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</si>
  <si>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</si>
  <si>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</si>
  <si>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</si>
  <si>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</si>
  <si>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</si>
  <si>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</si>
  <si>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</si>
  <si>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</si>
  <si>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</si>
  <si>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</si>
  <si>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</si>
  <si>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</si>
  <si>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</si>
  <si>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</si>
  <si>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</si>
  <si>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</si>
  <si>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</si>
  <si>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</si>
  <si>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</si>
  <si>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</si>
  <si>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</si>
  <si>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</si>
  <si>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</si>
  <si>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</si>
  <si>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</si>
  <si>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</si>
  <si>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</si>
  <si>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</si>
  <si>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</si>
  <si>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</si>
  <si>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</si>
  <si>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</si>
  <si>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</si>
  <si>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</si>
  <si>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</si>
  <si>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</si>
  <si>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</si>
  <si>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</si>
  <si>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</si>
  <si>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</si>
  <si>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</si>
  <si>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</si>
  <si>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</si>
  <si>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</si>
  <si>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</si>
  <si>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</si>
  <si>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</si>
  <si>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</si>
  <si>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</si>
  <si>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</si>
  <si>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</si>
  <si>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</si>
  <si>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</si>
  <si>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</si>
  <si>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</si>
  <si>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</si>
  <si>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</si>
  <si>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</si>
  <si>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</si>
  <si>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</si>
  <si>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</si>
  <si>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</si>
  <si>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</si>
  <si>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</si>
  <si>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</si>
  <si>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</si>
  <si>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</si>
  <si>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</si>
  <si>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</si>
  <si>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</si>
  <si>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</si>
  <si>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</si>
  <si>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</si>
  <si>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</si>
  <si>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</si>
  <si>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</si>
  <si>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</si>
  <si>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</si>
  <si>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</si>
  <si>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</si>
  <si>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</si>
  <si>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</si>
  <si>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</si>
  <si>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</si>
  <si>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</si>
  <si>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</si>
  <si>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</si>
  <si>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</si>
  <si>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</si>
  <si>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</si>
  <si>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</si>
  <si>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</si>
  <si>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</si>
  <si>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</si>
  <si>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</si>
  <si>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</si>
  <si>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</si>
  <si>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</si>
  <si>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</si>
  <si>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</si>
  <si>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</si>
  <si>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</si>
  <si>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</si>
  <si>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</si>
  <si>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</si>
  <si>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</si>
  <si>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</si>
  <si>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</si>
  <si>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</si>
  <si>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</si>
  <si>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</si>
  <si>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</si>
  <si>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</si>
  <si>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</si>
  <si>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</si>
  <si>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</si>
  <si>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</si>
  <si>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</si>
  <si>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</si>
  <si>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</si>
  <si>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</si>
  <si>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</si>
  <si>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</si>
  <si>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</si>
  <si>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</si>
  <si>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</si>
  <si>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</si>
  <si>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</si>
  <si>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</si>
  <si>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</si>
  <si>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</si>
  <si>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</si>
  <si>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</si>
  <si>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</si>
  <si>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</si>
  <si>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</si>
  <si>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</si>
  <si>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</si>
  <si>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</si>
  <si>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</si>
  <si>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</si>
  <si>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</si>
  <si>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</si>
  <si>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</si>
  <si>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</si>
  <si>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</si>
  <si>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</si>
  <si>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</si>
  <si>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</si>
  <si>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</si>
  <si>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</si>
  <si>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</si>
  <si>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</si>
  <si>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</si>
  <si>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</si>
  <si>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</si>
  <si>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</si>
  <si>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</si>
  <si>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</si>
  <si>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</si>
  <si>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</si>
  <si>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</si>
  <si>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</si>
  <si>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</si>
  <si>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</si>
  <si>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</si>
  <si>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</si>
  <si>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</si>
  <si>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</si>
  <si>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</si>
  <si>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</si>
  <si>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</si>
  <si>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</si>
  <si>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</si>
  <si>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</si>
  <si>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</si>
  <si>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</si>
  <si>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</si>
  <si>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</si>
  <si>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</si>
  <si>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</si>
  <si>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</si>
  <si>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</si>
  <si>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</si>
  <si>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</si>
  <si>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</si>
  <si>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</si>
  <si>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</si>
  <si>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</si>
  <si>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</si>
  <si>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</si>
  <si>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</si>
  <si>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</si>
  <si>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</si>
  <si>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</si>
  <si>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</si>
  <si>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</si>
  <si>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</si>
  <si>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</si>
  <si>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</si>
  <si>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</si>
  <si>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</si>
  <si>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</si>
  <si>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</si>
  <si>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</si>
  <si>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</si>
  <si>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</si>
  <si>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</si>
  <si>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</si>
  <si>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</si>
  <si>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</si>
  <si>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</si>
  <si>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</si>
  <si>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</si>
  <si>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</si>
  <si>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</si>
  <si>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</si>
  <si>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</si>
  <si>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</si>
  <si>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</si>
  <si>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</si>
  <si>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</si>
  <si>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</si>
  <si>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</si>
  <si>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</si>
  <si>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</si>
  <si>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</si>
  <si>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</si>
  <si>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</si>
  <si>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</si>
  <si>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</si>
  <si>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</si>
  <si>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</si>
  <si>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</si>
  <si>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</si>
  <si>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</si>
  <si>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</si>
  <si>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</si>
  <si>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</si>
  <si>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</si>
  <si>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</si>
  <si>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</si>
  <si>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</si>
  <si>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</si>
  <si>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</si>
  <si>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</si>
  <si>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</si>
  <si>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</si>
  <si>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</si>
  <si>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</si>
  <si>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</si>
  <si>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</si>
  <si>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</si>
  <si>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</si>
  <si>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</si>
  <si>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</si>
  <si>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</si>
  <si>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</si>
  <si>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</si>
  <si>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</si>
  <si>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</si>
  <si>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</si>
  <si>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</si>
  <si>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</si>
  <si>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</si>
  <si>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</si>
  <si>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</si>
  <si>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</si>
  <si>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</si>
  <si>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</si>
  <si>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</si>
  <si>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</si>
  <si>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</si>
  <si>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</si>
  <si>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</si>
  <si>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</si>
  <si>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</si>
  <si>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</si>
  <si>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</si>
  <si>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</si>
  <si>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</si>
  <si>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</si>
  <si>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</si>
  <si>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</si>
  <si>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</si>
  <si>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</si>
  <si>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</si>
  <si>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</si>
  <si>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</si>
  <si>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</si>
  <si>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</si>
  <si>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</si>
  <si>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</si>
  <si>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</si>
  <si>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</si>
  <si>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</si>
  <si>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</si>
  <si>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</si>
  <si>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</si>
  <si>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</si>
  <si>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</si>
  <si>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</si>
  <si>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</si>
  <si>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</si>
  <si>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</si>
  <si>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</si>
  <si>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</si>
  <si>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</si>
  <si>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</si>
  <si>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</si>
  <si>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</si>
  <si>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</si>
  <si>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</si>
  <si>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</si>
  <si>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</si>
  <si>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</si>
  <si>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</si>
  <si>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</si>
  <si>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</si>
  <si>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</si>
  <si>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</si>
  <si>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</si>
  <si>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</si>
  <si>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</si>
  <si>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</si>
  <si>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</si>
  <si>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</si>
  <si>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</si>
  <si>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</si>
  <si>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</si>
  <si>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</si>
  <si>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</si>
  <si>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</si>
  <si>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</si>
  <si>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</si>
  <si>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</si>
  <si>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</si>
  <si>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</si>
  <si>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</si>
  <si>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</si>
  <si>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</si>
  <si>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</si>
  <si>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</si>
  <si>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</si>
  <si>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</si>
  <si>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</si>
  <si>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</si>
  <si>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</si>
  <si>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</si>
  <si>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</si>
  <si>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</si>
  <si>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</si>
  <si>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</si>
  <si>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</si>
  <si>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</si>
  <si>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</si>
  <si>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</si>
  <si>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</si>
  <si>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</si>
  <si>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</si>
  <si>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</si>
  <si>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</si>
  <si>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</si>
  <si>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</si>
  <si>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</si>
  <si>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</si>
  <si>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</si>
  <si>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</si>
  <si>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</si>
  <si>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</si>
  <si>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</si>
  <si>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</si>
  <si>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</si>
  <si>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</si>
  <si>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</si>
  <si>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</si>
  <si>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</si>
  <si>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</si>
  <si>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</si>
  <si>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</si>
  <si>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</si>
  <si>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</si>
  <si>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</si>
  <si>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</si>
  <si>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</si>
  <si>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</si>
  <si>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</si>
  <si>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</si>
  <si>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</si>
  <si>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</si>
  <si>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</si>
  <si>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</si>
  <si>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</si>
  <si>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</si>
  <si>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</si>
  <si>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</si>
  <si>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</si>
  <si>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</si>
  <si>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</si>
  <si>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</si>
  <si>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</si>
  <si>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</si>
  <si>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</si>
  <si>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</si>
  <si>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</si>
  <si>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</si>
  <si>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</si>
  <si>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</si>
  <si>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</si>
  <si>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</si>
  <si>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</si>
  <si>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</si>
  <si>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</si>
  <si>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</si>
  <si>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</si>
  <si>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</si>
  <si>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</si>
  <si>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</si>
  <si>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</si>
  <si>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</si>
  <si>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</si>
  <si>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</si>
  <si>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</si>
  <si>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</si>
  <si>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</si>
  <si>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</si>
  <si>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</si>
  <si>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</si>
  <si>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</si>
  <si>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</si>
  <si>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</si>
  <si>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</si>
  <si>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</si>
  <si>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</si>
  <si>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</si>
  <si>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</si>
  <si>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</si>
  <si>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</si>
  <si>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</si>
  <si>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</si>
  <si>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</si>
  <si>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</si>
  <si>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</si>
  <si>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</si>
  <si>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</si>
  <si>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</si>
  <si>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</si>
  <si>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</si>
  <si>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</si>
  <si>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</si>
  <si>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</si>
  <si>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</si>
  <si>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</si>
  <si>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</si>
  <si>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</si>
  <si>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</si>
  <si>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</si>
  <si>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</si>
  <si>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</si>
  <si>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</si>
  <si>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</si>
  <si>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</si>
  <si>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</si>
  <si>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</si>
  <si>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</si>
  <si>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</si>
  <si>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</si>
  <si>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</si>
  <si>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</si>
  <si>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</si>
  <si>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</si>
  <si>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</si>
  <si>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</si>
  <si>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</si>
  <si>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</si>
  <si>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</si>
  <si>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</si>
  <si>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</si>
  <si>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</si>
  <si>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</si>
  <si>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</si>
  <si>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</si>
  <si>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</si>
  <si>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</si>
  <si>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</si>
  <si>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</si>
  <si>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</si>
  <si>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</si>
  <si>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</si>
  <si>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</si>
  <si>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</si>
  <si>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</si>
  <si>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</si>
  <si>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</si>
  <si>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</si>
  <si>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</si>
  <si>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</si>
  <si>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</si>
  <si>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</si>
  <si>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</si>
  <si>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</si>
  <si>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</si>
  <si>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</si>
  <si>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</si>
  <si>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</si>
  <si>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</si>
  <si>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</si>
  <si>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</si>
  <si>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</si>
  <si>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</si>
  <si>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</si>
  <si>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</si>
  <si>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</si>
  <si>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</si>
  <si>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</si>
  <si>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</si>
  <si>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</si>
  <si>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</si>
  <si>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</si>
  <si>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</si>
  <si>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</si>
  <si>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</si>
  <si>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</si>
  <si>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</si>
  <si>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</si>
  <si>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</si>
  <si>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</si>
  <si>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</si>
  <si>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</si>
  <si>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</si>
  <si>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</si>
  <si>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</si>
  <si>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</si>
  <si>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</si>
  <si>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</si>
  <si>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</si>
  <si>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</si>
  <si>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</si>
  <si>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</si>
  <si>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</si>
  <si>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</si>
  <si>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</si>
  <si>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</si>
  <si>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</si>
  <si>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</si>
  <si>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</si>
  <si>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</si>
  <si>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</si>
  <si>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</si>
  <si>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</si>
  <si>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</si>
  <si>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</si>
  <si>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</si>
  <si>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</si>
  <si>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</si>
  <si>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</si>
  <si>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</si>
  <si>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</si>
  <si>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</si>
  <si>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</si>
  <si>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</si>
  <si>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</si>
  <si>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</si>
  <si>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</si>
  <si>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</si>
  <si>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</si>
  <si>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</si>
  <si>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</si>
  <si>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</si>
  <si>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</si>
  <si>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</si>
  <si>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</si>
  <si>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</si>
  <si>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</si>
  <si>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</si>
  <si>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</si>
  <si>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</si>
  <si>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</si>
  <si>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</si>
  <si>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</si>
  <si>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</si>
  <si>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</si>
  <si>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</si>
  <si>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</si>
  <si>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</si>
  <si>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</si>
  <si>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</si>
  <si>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</si>
  <si>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</si>
  <si>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</si>
  <si>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</si>
  <si>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</si>
  <si>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</si>
  <si>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</si>
  <si>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</si>
  <si>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</si>
  <si>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</si>
  <si>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</si>
  <si>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</si>
  <si>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</si>
  <si>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</si>
  <si>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</si>
  <si>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</si>
  <si>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</si>
  <si>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</si>
  <si>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</si>
  <si>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</si>
  <si>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</si>
  <si>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</si>
  <si>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</si>
  <si>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</si>
  <si>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</si>
  <si>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</si>
  <si>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</si>
  <si>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</si>
  <si>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</si>
  <si>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</si>
  <si>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</si>
  <si>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</si>
  <si>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</si>
  <si>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</si>
  <si>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</si>
  <si>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</si>
  <si>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</si>
  <si>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</si>
  <si>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</si>
  <si>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</si>
  <si>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</si>
  <si>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</si>
  <si>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</si>
  <si>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</si>
  <si>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</si>
  <si>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</si>
  <si>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</si>
  <si>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</si>
  <si>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</si>
  <si>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</si>
  <si>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</si>
  <si>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</si>
  <si>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</si>
  <si>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</si>
  <si>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</si>
  <si>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</si>
  <si>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</si>
  <si>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</si>
  <si>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</si>
  <si>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</si>
  <si>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</si>
  <si>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</si>
  <si>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</si>
  <si>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</si>
  <si>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</si>
  <si>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</si>
  <si>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</si>
  <si>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</si>
  <si>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</si>
  <si>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</si>
  <si>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</si>
  <si>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</si>
  <si>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</si>
  <si>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</si>
  <si>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</si>
  <si>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</si>
  <si>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</si>
  <si>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</si>
  <si>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</si>
  <si>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</si>
  <si>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</si>
  <si>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</si>
  <si>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</si>
  <si>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</si>
  <si>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</si>
  <si>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</si>
  <si>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</si>
  <si>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</si>
  <si>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</si>
  <si>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</si>
  <si>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</si>
  <si>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</si>
  <si>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</si>
  <si>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</si>
  <si>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</si>
  <si>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</si>
  <si>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</si>
  <si>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</si>
  <si>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</si>
  <si>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</si>
  <si>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</si>
  <si>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</si>
  <si>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</si>
  <si>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</si>
  <si>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</si>
  <si>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</si>
  <si>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</si>
  <si>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</si>
  <si>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</si>
  <si>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</si>
  <si>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</si>
  <si>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</si>
  <si>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</si>
  <si>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</si>
  <si>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</si>
  <si>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</si>
  <si>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</si>
  <si>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</si>
  <si>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</si>
  <si>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</si>
  <si>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</si>
  <si>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</si>
  <si>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</si>
  <si>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</si>
  <si>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</si>
  <si>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</si>
  <si>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</si>
  <si>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</si>
  <si>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</si>
  <si>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</si>
  <si>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</si>
  <si>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</si>
  <si>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</si>
  <si>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</si>
  <si>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</si>
  <si>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</si>
  <si>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</si>
  <si>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</si>
  <si>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</si>
  <si>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</si>
  <si>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</si>
  <si>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</si>
  <si>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</si>
  <si>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</si>
  <si>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</si>
  <si>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</si>
  <si>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</si>
  <si>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</si>
  <si>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</si>
  <si>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</si>
  <si>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</si>
  <si>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</si>
  <si>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</si>
  <si>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</si>
  <si>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</si>
  <si>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</si>
  <si>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</si>
  <si>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</si>
  <si>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</si>
  <si>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</si>
  <si>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</si>
  <si>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</si>
  <si>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</si>
  <si>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</si>
  <si>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</si>
  <si>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</si>
  <si>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</si>
  <si>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</si>
  <si>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</si>
  <si>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</si>
  <si>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</si>
  <si>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</si>
  <si>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</si>
  <si>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</si>
  <si>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</si>
  <si>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</si>
  <si>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</si>
  <si>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</si>
  <si>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</si>
  <si>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</si>
  <si>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</si>
  <si>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</si>
  <si>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</si>
  <si>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</si>
  <si>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</si>
  <si>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</si>
  <si>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</si>
  <si>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</si>
  <si>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</si>
  <si>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</si>
  <si>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</si>
  <si>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</si>
  <si>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</si>
  <si>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</si>
  <si>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</si>
  <si>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</si>
  <si>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</si>
  <si>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</si>
  <si>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</si>
  <si>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</si>
  <si>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</si>
  <si>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</si>
  <si>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</si>
  <si>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</si>
  <si>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</si>
  <si>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</si>
  <si>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</si>
  <si>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</si>
  <si>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</si>
  <si>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</si>
  <si>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</si>
  <si>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</si>
  <si>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</si>
  <si>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</si>
  <si>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</si>
  <si>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</si>
  <si>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</si>
  <si>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</si>
  <si>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</si>
  <si>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</si>
  <si>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</si>
  <si>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</si>
  <si>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</si>
  <si>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</si>
  <si>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</si>
  <si>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</si>
  <si>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</si>
  <si>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</si>
  <si>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</si>
  <si>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</si>
  <si>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</si>
  <si>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</si>
  <si>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</si>
  <si>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</si>
  <si>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</si>
  <si>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</si>
  <si>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</si>
  <si>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</si>
  <si>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</si>
  <si>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</si>
  <si>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</si>
  <si>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</si>
  <si>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</si>
  <si>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</si>
  <si>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</si>
  <si>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</si>
  <si>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</si>
  <si>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</si>
  <si>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</si>
  <si>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</si>
  <si>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</si>
  <si>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</si>
  <si>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</si>
  <si>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</si>
  <si>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</si>
  <si>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</si>
  <si>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</si>
  <si>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</si>
  <si>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</si>
  <si>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</si>
  <si>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</si>
  <si>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</si>
  <si>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</si>
  <si>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</si>
  <si>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</si>
  <si>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</si>
  <si>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</si>
  <si>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</si>
  <si>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</si>
  <si>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</si>
  <si>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</si>
  <si>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</si>
  <si>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</si>
  <si>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</si>
  <si>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</si>
  <si>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</si>
  <si>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</si>
  <si>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</si>
  <si>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</si>
  <si>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</si>
  <si>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</si>
  <si>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</si>
  <si>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</si>
  <si>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</si>
  <si>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</si>
  <si>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</si>
  <si>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</si>
  <si>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</si>
  <si>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</si>
  <si>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</si>
  <si>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</si>
  <si>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</si>
  <si>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</si>
  <si>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</si>
  <si>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</si>
  <si>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</si>
  <si>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</si>
  <si>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</si>
  <si>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</si>
  <si>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</si>
  <si>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</si>
  <si>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</si>
  <si>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</si>
  <si>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</si>
  <si>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</si>
  <si>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</si>
  <si>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</si>
  <si>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</si>
  <si>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</si>
  <si>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</si>
  <si>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</si>
  <si>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</si>
  <si>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</si>
  <si>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</si>
  <si>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</si>
  <si>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</si>
  <si>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</si>
  <si>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</si>
  <si>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</si>
  <si>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</si>
  <si>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</si>
  <si>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</si>
  <si>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</si>
  <si>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</si>
  <si>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</si>
  <si>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</si>
  <si>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</si>
  <si>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</si>
  <si>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</si>
  <si>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</si>
  <si>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</si>
  <si>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</si>
  <si>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</si>
  <si>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</si>
  <si>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</si>
  <si>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</si>
  <si>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</si>
  <si>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</si>
  <si>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</si>
  <si>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</si>
  <si>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</si>
  <si>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</si>
  <si>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</si>
  <si>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</si>
  <si>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</si>
  <si>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</si>
  <si>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</si>
  <si>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</si>
  <si>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</si>
  <si>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</si>
  <si>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</si>
  <si>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</si>
  <si>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</si>
  <si>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</si>
  <si>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</si>
  <si>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</si>
  <si>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</si>
  <si>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</si>
  <si>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</si>
  <si>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</si>
  <si>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</si>
  <si>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</si>
  <si>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</si>
  <si>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</si>
  <si>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</si>
  <si>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</si>
  <si>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</si>
  <si>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</si>
  <si>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</si>
  <si>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</si>
  <si>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</si>
  <si>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</si>
  <si>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</si>
  <si>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</si>
  <si>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</si>
  <si>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</si>
  <si>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</si>
  <si>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</si>
  <si>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</si>
  <si>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</si>
  <si>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</si>
  <si>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</si>
  <si>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</si>
  <si>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</si>
  <si>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</si>
  <si>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</si>
  <si>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</si>
  <si>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</si>
  <si>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</si>
  <si>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</si>
  <si>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</si>
  <si>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</si>
  <si>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</si>
  <si>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</si>
  <si>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</si>
  <si>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</si>
  <si>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</si>
  <si>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</si>
  <si>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</si>
  <si>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</si>
  <si>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</si>
  <si>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</si>
  <si>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</si>
  <si>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</si>
  <si>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</si>
  <si>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</si>
  <si>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</si>
  <si>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</si>
  <si>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</si>
  <si>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</si>
  <si>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</si>
  <si>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</si>
  <si>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</si>
  <si>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</si>
  <si>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</si>
  <si>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</si>
  <si>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</si>
  <si>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</si>
  <si>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</si>
  <si>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</si>
  <si>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</si>
  <si>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</si>
  <si>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</si>
  <si>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</si>
  <si>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</si>
  <si>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</si>
  <si>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</si>
  <si>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</si>
  <si>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</si>
  <si>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</si>
  <si>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</si>
  <si>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</si>
  <si>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</si>
  <si>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</si>
  <si>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</si>
  <si>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</si>
  <si>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</si>
  <si>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</si>
  <si>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</si>
  <si>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</si>
  <si>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</si>
  <si>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</si>
  <si>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</si>
  <si>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</si>
  <si>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</si>
  <si>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</si>
  <si>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</si>
  <si>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</si>
  <si>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</si>
  <si>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</si>
  <si>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</si>
  <si>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</si>
  <si>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</si>
  <si>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</si>
  <si>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</si>
  <si>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</si>
  <si>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</si>
  <si>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</si>
  <si>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</si>
  <si>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</si>
  <si>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</si>
  <si>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</si>
  <si>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</si>
  <si>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</si>
  <si>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</si>
  <si>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</si>
  <si>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</si>
  <si>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</si>
  <si>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</si>
  <si>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</si>
  <si>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</si>
  <si>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</si>
  <si>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</si>
  <si>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</si>
  <si>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</si>
  <si>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</si>
  <si>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</si>
  <si>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</si>
  <si>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</si>
  <si>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</si>
  <si>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</si>
  <si>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</si>
  <si>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</si>
  <si>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</si>
  <si>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</si>
  <si>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</si>
  <si>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</si>
  <si>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</si>
  <si>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</si>
  <si>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</si>
  <si>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</si>
  <si>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</si>
  <si>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</si>
  <si>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</si>
  <si>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</si>
  <si>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</si>
  <si>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</si>
  <si>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</si>
  <si>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</si>
  <si>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</si>
  <si>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</si>
  <si>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</si>
  <si>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</si>
  <si>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</si>
  <si>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</si>
  <si>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</si>
  <si>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</si>
  <si>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</si>
  <si>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</si>
  <si>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</si>
  <si>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</si>
  <si>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</si>
  <si>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</si>
  <si>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</si>
  <si>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</si>
  <si>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</si>
  <si>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</si>
  <si>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</si>
  <si>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</si>
  <si>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</si>
  <si>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</si>
  <si>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</si>
  <si>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</si>
  <si>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</si>
  <si>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</si>
  <si>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</si>
  <si>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</si>
  <si>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</si>
  <si>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</si>
  <si>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</si>
  <si>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</si>
  <si>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</si>
  <si>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</si>
  <si>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</si>
  <si>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</si>
  <si>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</si>
  <si>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</si>
  <si>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</si>
  <si>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</si>
  <si>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</si>
  <si>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</si>
  <si>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</si>
  <si>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</si>
  <si>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</si>
  <si>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</si>
  <si>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</si>
  <si>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</si>
  <si>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</si>
  <si>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</si>
  <si>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</si>
  <si>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</si>
  <si>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</si>
  <si>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</si>
  <si>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</si>
  <si>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</si>
  <si>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</si>
  <si>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</si>
  <si>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</si>
  <si>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</si>
  <si>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</si>
  <si>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</si>
  <si>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</si>
  <si>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</si>
  <si>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</si>
  <si>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</si>
  <si>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</si>
  <si>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</si>
  <si>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</si>
  <si>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</si>
  <si>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</si>
  <si>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</si>
  <si>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</si>
  <si>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</si>
  <si>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</si>
  <si>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</si>
  <si>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</si>
  <si>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</si>
  <si>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</si>
  <si>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</si>
  <si>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</si>
  <si>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</si>
  <si>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</si>
  <si>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</si>
  <si>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</si>
  <si>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</si>
  <si>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</si>
  <si>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</si>
  <si>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</si>
  <si>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</si>
  <si>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</si>
  <si>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</si>
  <si>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</si>
  <si>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</si>
  <si>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</si>
  <si>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</si>
  <si>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</si>
  <si>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</si>
  <si>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</si>
  <si>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</si>
  <si>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</si>
  <si>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</si>
  <si>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</si>
  <si>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</si>
  <si>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</si>
  <si>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</si>
  <si>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</si>
  <si>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</si>
  <si>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</si>
  <si>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</si>
  <si>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</si>
  <si>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</si>
  <si>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</si>
  <si>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</si>
  <si>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</si>
  <si>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</si>
  <si>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</si>
  <si>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</si>
  <si>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</si>
  <si>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</si>
  <si>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</si>
  <si>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</si>
  <si>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</si>
  <si>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</si>
  <si>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</si>
  <si>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</si>
  <si>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</si>
  <si>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</si>
  <si>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</si>
  <si>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</si>
  <si>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</si>
  <si>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</si>
  <si>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</si>
  <si>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</si>
  <si>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</si>
  <si>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</si>
  <si>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</si>
  <si>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</si>
  <si>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</si>
  <si>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</si>
  <si>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</si>
  <si>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</si>
  <si>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</si>
  <si>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</si>
  <si>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</si>
  <si>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</si>
  <si>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</si>
  <si>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</si>
  <si>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</si>
  <si>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</si>
  <si>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</si>
  <si>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</si>
  <si>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</si>
  <si>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</si>
  <si>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</si>
  <si>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</si>
  <si>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</si>
  <si>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</si>
  <si>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</si>
  <si>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</si>
  <si>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</si>
  <si>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</si>
  <si>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</si>
  <si>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</si>
  <si>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</si>
  <si>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</si>
  <si>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</si>
  <si>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</si>
  <si>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</si>
  <si>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</si>
  <si>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</si>
  <si>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</si>
  <si>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</si>
  <si>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</si>
  <si>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</si>
  <si>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</si>
  <si>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</si>
  <si>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</si>
  <si>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</si>
  <si>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</si>
  <si>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</si>
  <si>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</si>
  <si>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</si>
  <si>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</si>
  <si>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</si>
  <si>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</si>
  <si>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</si>
  <si>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</si>
  <si>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</si>
  <si>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</si>
  <si>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</si>
  <si>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</si>
  <si>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</si>
  <si>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</si>
  <si>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</si>
  <si>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</si>
  <si>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</si>
  <si>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</si>
  <si>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</si>
  <si>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</si>
  <si>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</si>
  <si>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</si>
  <si>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</si>
  <si>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</si>
  <si>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</si>
  <si>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</si>
  <si>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</si>
  <si>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</si>
  <si>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</si>
  <si>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</si>
  <si>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</si>
  <si>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</si>
  <si>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</si>
  <si>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</si>
  <si>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</si>
  <si>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</si>
  <si>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</si>
  <si>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</si>
  <si>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</si>
  <si>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</si>
  <si>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</si>
  <si>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</si>
  <si>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</si>
  <si>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</si>
  <si>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</si>
  <si>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</si>
  <si>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</si>
  <si>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</si>
  <si>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</si>
  <si>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</si>
  <si>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</si>
  <si>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</si>
  <si>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</si>
  <si>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</si>
  <si>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</si>
  <si>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</si>
  <si>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</si>
  <si>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</si>
  <si>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</si>
  <si>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</si>
  <si>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</si>
  <si>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</si>
  <si>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</si>
  <si>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</si>
  <si>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</si>
  <si>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</si>
  <si>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</si>
  <si>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</si>
  <si>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</si>
  <si>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</si>
  <si>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</si>
  <si>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</si>
  <si>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</si>
  <si>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</si>
  <si>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</si>
  <si>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</si>
  <si>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</si>
  <si>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</si>
  <si>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</si>
  <si>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</si>
  <si>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</si>
  <si>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</si>
  <si>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</si>
  <si>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</si>
  <si>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</si>
  <si>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</si>
  <si>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</si>
  <si>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</si>
  <si>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</si>
  <si>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</si>
  <si>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</si>
  <si>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</si>
  <si>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</si>
  <si>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</si>
  <si>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</si>
  <si>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</si>
  <si>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</si>
  <si>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</si>
  <si>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</si>
  <si>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</si>
  <si>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</si>
  <si>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</si>
  <si>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</si>
  <si>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</si>
  <si>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</si>
  <si>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</si>
  <si>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</si>
  <si>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</si>
  <si>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</si>
  <si>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</si>
  <si>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</si>
  <si>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</si>
  <si>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</si>
  <si>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</si>
  <si>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</si>
  <si>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</si>
  <si>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</si>
  <si>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</si>
  <si>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</si>
  <si>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</si>
  <si>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</si>
  <si>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</si>
  <si>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</si>
  <si>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</si>
  <si>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</si>
  <si>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</si>
  <si>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</si>
  <si>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</si>
  <si>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</si>
  <si>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</si>
  <si>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</si>
  <si>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</si>
  <si>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</si>
  <si>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</si>
  <si>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</si>
  <si>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</si>
  <si>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</si>
  <si>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</si>
  <si>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</si>
  <si>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</si>
  <si>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</si>
  <si>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</si>
  <si>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</si>
  <si>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</si>
  <si>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</si>
  <si>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</si>
  <si>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</si>
  <si>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</si>
  <si>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</si>
  <si>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</si>
  <si>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</si>
  <si>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</si>
  <si>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</si>
  <si>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</si>
  <si>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</si>
  <si>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</si>
  <si>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</si>
  <si>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</si>
  <si>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</si>
  <si>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</si>
  <si>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</si>
  <si>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</si>
  <si>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</si>
  <si>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</si>
  <si>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</si>
  <si>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</si>
  <si>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</si>
  <si>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</si>
  <si>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</si>
  <si>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</si>
  <si>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</si>
  <si>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</si>
  <si>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</si>
  <si>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</si>
  <si>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</si>
  <si>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</si>
  <si>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</si>
  <si>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</si>
  <si>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</si>
  <si>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</si>
  <si>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</si>
  <si>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</si>
  <si>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</si>
  <si>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</si>
  <si>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</si>
  <si>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</si>
  <si>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</si>
  <si>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</si>
  <si>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</si>
  <si>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</si>
  <si>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</si>
  <si>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</si>
  <si>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</si>
  <si>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</si>
  <si>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</si>
  <si>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</si>
  <si>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</si>
  <si>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</si>
  <si>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</si>
  <si>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</si>
  <si>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</si>
  <si>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</si>
  <si>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</si>
  <si>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</si>
  <si>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</si>
  <si>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</si>
  <si>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</si>
  <si>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</si>
  <si>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</si>
  <si>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</si>
  <si>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</si>
  <si>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</si>
  <si>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</si>
  <si>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</si>
  <si>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</si>
  <si>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</si>
  <si>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</si>
  <si>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</si>
  <si>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</si>
  <si>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</si>
  <si>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</si>
  <si>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</si>
  <si>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</si>
  <si>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</si>
  <si>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</si>
  <si>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</si>
  <si>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</si>
  <si>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</si>
  <si>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</si>
  <si>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</si>
  <si>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</si>
  <si>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</si>
  <si>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</si>
  <si>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</si>
  <si>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</si>
  <si>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</si>
  <si>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</si>
  <si>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</si>
  <si>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</si>
  <si>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</si>
  <si>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</si>
  <si>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</si>
  <si>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</si>
  <si>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</si>
  <si>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</si>
  <si>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</si>
  <si>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</si>
  <si>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</si>
  <si>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</si>
  <si>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</si>
  <si>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</si>
  <si>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</si>
  <si>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</si>
  <si>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</si>
  <si>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</si>
  <si>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</si>
  <si>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</si>
  <si>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</si>
  <si>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</si>
  <si>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</si>
  <si>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</si>
  <si>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</si>
  <si>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</si>
  <si>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</si>
  <si>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</si>
  <si>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</si>
  <si>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</si>
  <si>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</si>
  <si>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</si>
  <si>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</si>
  <si>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</si>
  <si>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</si>
  <si>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</si>
  <si>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</si>
  <si>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</si>
  <si>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</si>
  <si>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</si>
  <si>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</si>
  <si>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</si>
  <si>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</si>
  <si>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</si>
  <si>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</si>
  <si>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</si>
  <si>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</si>
  <si>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</si>
  <si>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</si>
  <si>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</si>
  <si>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</si>
  <si>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</si>
  <si>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</si>
  <si>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</si>
  <si>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</si>
  <si>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</si>
  <si>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</si>
  <si>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</si>
  <si>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</si>
  <si>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</si>
  <si>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</si>
  <si>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</si>
  <si>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</si>
  <si>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</si>
  <si>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</si>
  <si>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</si>
  <si>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</si>
  <si>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</si>
  <si>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</si>
  <si>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</si>
  <si>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</si>
  <si>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</si>
  <si>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</si>
  <si>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</si>
  <si>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</si>
  <si>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</si>
  <si>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</si>
  <si>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</si>
  <si>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</si>
  <si>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</si>
  <si>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</si>
  <si>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</si>
  <si>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</si>
  <si>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</si>
  <si>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</si>
  <si>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</si>
  <si>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</si>
  <si>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</si>
  <si>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</si>
  <si>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</si>
  <si>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</si>
  <si>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</si>
  <si>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</si>
  <si>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</si>
  <si>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</si>
  <si>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</si>
  <si>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</si>
  <si>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</si>
  <si>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</si>
  <si>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</si>
  <si>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</si>
  <si>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</si>
  <si>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</si>
  <si>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</si>
  <si>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</si>
  <si>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</si>
  <si>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</si>
  <si>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</si>
  <si>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</si>
  <si>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</si>
  <si>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</si>
  <si>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</si>
  <si>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</si>
  <si>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</si>
  <si>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</si>
  <si>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</si>
  <si>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</si>
  <si>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</si>
  <si>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</si>
  <si>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</si>
  <si>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</si>
  <si>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</si>
  <si>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</si>
  <si>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</si>
  <si>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</si>
  <si>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</si>
  <si>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</si>
  <si>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</si>
  <si>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</si>
  <si>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</si>
  <si>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</si>
  <si>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</si>
  <si>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</si>
  <si>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</si>
  <si>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</si>
  <si>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</si>
  <si>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</si>
  <si>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</si>
  <si>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</si>
  <si>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</si>
  <si>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</si>
  <si>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</si>
  <si>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</si>
  <si>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</si>
  <si>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</si>
  <si>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</si>
  <si>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</si>
  <si>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</si>
  <si>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</si>
  <si>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</si>
  <si>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</si>
  <si>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</si>
  <si>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</si>
  <si>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</si>
  <si>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</si>
  <si>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</si>
  <si>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</si>
  <si>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</si>
  <si>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</si>
  <si>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</si>
  <si>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</si>
  <si>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</si>
  <si>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</si>
  <si>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</si>
  <si>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</si>
  <si>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</si>
  <si>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</si>
  <si>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</si>
  <si>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</si>
  <si>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</si>
  <si>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</si>
  <si>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</si>
  <si>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</si>
  <si>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</si>
  <si>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</si>
  <si>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</si>
  <si>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</si>
  <si>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</si>
  <si>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</si>
  <si>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</si>
  <si>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</si>
  <si>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</si>
  <si>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</si>
  <si>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</si>
  <si>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</si>
  <si>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</si>
  <si>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</si>
  <si>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</si>
  <si>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</si>
  <si>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</si>
  <si>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</si>
  <si>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</si>
  <si>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</si>
  <si>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</si>
  <si>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</si>
  <si>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</si>
  <si>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</si>
  <si>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</si>
  <si>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</si>
  <si>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</si>
  <si>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</si>
  <si>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</si>
  <si>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</si>
  <si>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</si>
  <si>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</si>
  <si>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</si>
  <si>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</si>
  <si>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</si>
  <si>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</si>
  <si>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</si>
  <si>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</si>
  <si>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</si>
  <si>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</si>
  <si>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</si>
  <si>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</si>
  <si>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</si>
  <si>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</si>
  <si>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</si>
  <si>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</si>
  <si>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</si>
  <si>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</si>
  <si>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</si>
  <si>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</si>
  <si>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</si>
  <si>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</si>
  <si>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</si>
  <si>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</si>
  <si>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</si>
  <si>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</si>
  <si>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</si>
  <si>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</si>
  <si>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</si>
  <si>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</si>
  <si>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</si>
  <si>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</si>
  <si>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</si>
  <si>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</si>
  <si>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</si>
  <si>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</si>
  <si>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</si>
  <si>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</si>
  <si>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</si>
  <si>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</si>
  <si>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</si>
  <si>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</si>
  <si>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</si>
  <si>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</si>
  <si>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</si>
  <si>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</si>
  <si>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</si>
  <si>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</si>
  <si>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</si>
  <si>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</si>
  <si>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</si>
  <si>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</si>
  <si>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</si>
  <si>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</si>
  <si>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</si>
  <si>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</si>
  <si>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</si>
  <si>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</si>
  <si>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</si>
  <si>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</si>
  <si>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</si>
  <si>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</si>
  <si>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</si>
  <si>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</si>
  <si>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</si>
  <si>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</si>
  <si>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</si>
  <si>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</si>
  <si>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</si>
  <si>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</si>
  <si>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</si>
  <si>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</si>
  <si>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</si>
  <si>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</si>
  <si>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</si>
  <si>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</si>
  <si>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</si>
  <si>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</si>
  <si>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</si>
  <si>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</si>
  <si>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</si>
  <si>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</si>
  <si>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</si>
  <si>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</si>
  <si>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</si>
  <si>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</si>
  <si>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</si>
  <si>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</si>
  <si>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</si>
  <si>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</si>
  <si>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</si>
  <si>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</si>
  <si>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</si>
  <si>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</si>
  <si>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</si>
  <si>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</si>
  <si>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</si>
  <si>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</si>
  <si>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</si>
  <si>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</si>
  <si>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</si>
  <si>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</si>
  <si>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</si>
  <si>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</si>
  <si>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</si>
  <si>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</si>
  <si>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</si>
  <si>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</si>
  <si>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</si>
  <si>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</si>
  <si>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</si>
  <si>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</si>
  <si>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</si>
  <si>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</si>
  <si>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</si>
  <si>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</si>
  <si>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</si>
  <si>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</si>
  <si>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</si>
  <si>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</si>
  <si>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</si>
  <si>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</si>
  <si>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</si>
  <si>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</si>
  <si>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</si>
  <si>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</si>
  <si>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</si>
  <si>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</si>
  <si>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</si>
  <si>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</si>
  <si>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</si>
  <si>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</si>
  <si>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</si>
  <si>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</si>
  <si>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</si>
  <si>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</si>
  <si>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</si>
  <si>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</si>
  <si>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</si>
  <si>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</si>
  <si>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</si>
  <si>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</si>
  <si>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</si>
  <si>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</si>
  <si>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</si>
  <si>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</si>
  <si>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</si>
  <si>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</si>
  <si>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</si>
  <si>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</si>
  <si>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</si>
  <si>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</si>
  <si>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</si>
  <si>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</si>
  <si>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</si>
  <si>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</si>
  <si>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</si>
  <si>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</si>
  <si>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</si>
  <si>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</si>
  <si>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</si>
  <si>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</si>
  <si>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</si>
  <si>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</si>
  <si>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</si>
  <si>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</si>
  <si>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</si>
  <si>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</si>
  <si>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</si>
  <si>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</si>
  <si>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</si>
  <si>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</si>
  <si>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</si>
  <si>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</si>
  <si>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</si>
  <si>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</si>
  <si>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</si>
  <si>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</si>
  <si>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</si>
  <si>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</si>
  <si>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</si>
  <si>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</si>
  <si>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</si>
  <si>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</si>
  <si>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</si>
  <si>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</si>
  <si>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</si>
  <si>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</si>
  <si>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</si>
  <si>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</si>
  <si>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</si>
  <si>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</si>
  <si>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</si>
  <si>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</si>
  <si>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</si>
  <si>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</si>
  <si>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</si>
  <si>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</si>
  <si>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</si>
  <si>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</si>
  <si>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</si>
  <si>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</si>
  <si>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</si>
  <si>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</si>
  <si>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</si>
  <si>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</si>
  <si>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</si>
  <si>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</si>
  <si>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</si>
  <si>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</si>
  <si>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</si>
  <si>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</si>
  <si>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</si>
  <si>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</si>
  <si>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</si>
  <si>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</si>
  <si>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</si>
  <si>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</si>
  <si>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</si>
  <si>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</si>
  <si>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</si>
  <si>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</si>
  <si>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</si>
  <si>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</si>
  <si>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</si>
  <si>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</si>
  <si>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</si>
  <si>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</si>
  <si>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</si>
  <si>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</si>
  <si>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</si>
  <si>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</si>
  <si>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</si>
  <si>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</si>
  <si>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</si>
  <si>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</si>
  <si>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</si>
  <si>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</si>
  <si>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</si>
  <si>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</si>
  <si>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</si>
  <si>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</si>
  <si>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</si>
  <si>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</si>
  <si>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</si>
  <si>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</si>
  <si>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</si>
  <si>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</si>
  <si>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</si>
  <si>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</si>
  <si>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</si>
  <si>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</si>
  <si>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</si>
  <si>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</si>
  <si>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</si>
  <si>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</si>
  <si>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</si>
  <si>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</si>
  <si>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</si>
  <si>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</si>
  <si>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</si>
  <si>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</si>
  <si>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</si>
  <si>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</si>
  <si>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</si>
  <si>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</si>
  <si>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</si>
  <si>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</si>
  <si>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</si>
  <si>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</si>
  <si>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</si>
  <si>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</si>
  <si>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</si>
  <si>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</si>
  <si>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</si>
  <si>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</si>
  <si>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</si>
  <si>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</si>
  <si>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</si>
  <si>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</si>
  <si>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</si>
  <si>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</si>
  <si>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</si>
  <si>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</si>
  <si>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</si>
  <si>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</si>
  <si>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</si>
  <si>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</si>
  <si>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</si>
  <si>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</si>
  <si>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</si>
  <si>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</si>
  <si>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</si>
  <si>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</si>
  <si>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</si>
  <si>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</si>
  <si>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</si>
  <si>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</si>
  <si>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</si>
  <si>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</si>
  <si>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</si>
  <si>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</si>
  <si>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</si>
  <si>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</si>
  <si>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</si>
  <si>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</si>
  <si>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</si>
  <si>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</si>
  <si>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</si>
  <si>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</si>
  <si>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</si>
  <si>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</si>
  <si>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</si>
  <si>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</si>
  <si>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</si>
  <si>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</si>
  <si>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</si>
  <si>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</si>
  <si>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</si>
  <si>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</si>
  <si>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</si>
  <si>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</si>
  <si>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</si>
  <si>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</si>
  <si>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</si>
  <si>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</si>
  <si>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</si>
  <si>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</si>
  <si>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</si>
  <si>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</si>
  <si>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</si>
  <si>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</si>
  <si>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</si>
  <si>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</si>
  <si>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</si>
  <si>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</si>
  <si>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</si>
  <si>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</si>
  <si>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</si>
  <si>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</si>
  <si>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</si>
  <si>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</si>
  <si>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</si>
  <si>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</si>
  <si>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</si>
  <si>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</si>
  <si>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</si>
  <si>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</si>
  <si>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</si>
  <si>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</si>
  <si>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</si>
  <si>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</si>
  <si>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</si>
  <si>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</si>
  <si>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</si>
  <si>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</si>
  <si>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</si>
  <si>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</si>
  <si>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</si>
  <si>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</si>
  <si>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</si>
  <si>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</si>
  <si>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</si>
  <si>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</si>
  <si>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</si>
  <si>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</si>
  <si>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</si>
  <si>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</si>
  <si>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</si>
  <si>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</si>
  <si>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</si>
  <si>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</si>
  <si>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</si>
  <si>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</si>
  <si>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</si>
  <si>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</si>
  <si>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</si>
  <si>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</si>
  <si>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</si>
  <si>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</si>
  <si>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</si>
  <si>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</si>
  <si>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</si>
  <si>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</si>
  <si>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</si>
  <si>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</si>
  <si>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</si>
  <si>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</si>
  <si>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</si>
  <si>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</si>
  <si>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</si>
  <si>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</si>
  <si>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</si>
  <si>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</si>
  <si>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</si>
  <si>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</si>
  <si>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</si>
  <si>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</si>
  <si>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</si>
  <si>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</si>
  <si>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</si>
  <si>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</si>
  <si>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</si>
  <si>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</si>
  <si>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</si>
  <si>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</si>
  <si>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</si>
  <si>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</si>
  <si>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</si>
  <si>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</si>
  <si>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</si>
  <si>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</si>
  <si>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</si>
  <si>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</si>
  <si>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</si>
  <si>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</si>
  <si>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</si>
  <si>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</si>
  <si>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</si>
  <si>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</si>
  <si>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</si>
  <si>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</si>
  <si>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</si>
  <si>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</si>
  <si>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</si>
  <si>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</si>
  <si>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</si>
  <si>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</si>
  <si>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</si>
  <si>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</si>
  <si>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</si>
  <si>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</si>
  <si>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</si>
  <si>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</si>
  <si>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</si>
  <si>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</si>
  <si>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</si>
  <si>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</si>
  <si>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</si>
  <si>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</si>
  <si>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</si>
  <si>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</si>
  <si>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</si>
  <si>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</si>
  <si>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</si>
  <si>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</si>
  <si>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</si>
  <si>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</si>
  <si>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</si>
  <si>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</si>
  <si>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</si>
  <si>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</si>
  <si>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</si>
  <si>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</si>
  <si>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</si>
  <si>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</si>
  <si>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</si>
  <si>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</si>
  <si>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</si>
  <si>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</si>
  <si>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</si>
  <si>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</si>
  <si>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</si>
  <si>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</si>
  <si>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</si>
  <si>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</si>
  <si>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</si>
  <si>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</si>
  <si>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</si>
  <si>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</si>
  <si>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</si>
  <si>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</si>
  <si>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</si>
  <si>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</si>
  <si>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</si>
  <si>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</si>
  <si>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</si>
  <si>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</si>
  <si>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</si>
  <si>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</si>
  <si>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</si>
  <si>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</si>
  <si>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</si>
  <si>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</si>
  <si>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</si>
  <si>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</si>
  <si>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</si>
  <si>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</si>
  <si>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</si>
  <si>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</si>
  <si>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</si>
  <si>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</si>
  <si>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</si>
  <si>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</si>
  <si>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</si>
  <si>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</si>
  <si>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</si>
  <si>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</si>
  <si>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</si>
  <si>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</si>
  <si>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</si>
  <si>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</si>
  <si>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</si>
  <si>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</si>
  <si>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</si>
  <si>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</si>
  <si>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</si>
  <si>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</si>
  <si>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</si>
  <si>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</si>
  <si>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</si>
  <si>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</si>
  <si>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</si>
  <si>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</si>
  <si>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</si>
  <si>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</si>
  <si>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</si>
  <si>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</si>
  <si>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</si>
  <si>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</si>
  <si>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</si>
  <si>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</si>
  <si>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</si>
  <si>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</si>
  <si>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</si>
  <si>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</si>
  <si>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</si>
  <si>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</si>
  <si>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</si>
  <si>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</si>
  <si>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</si>
  <si>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</si>
  <si>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</si>
  <si>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</si>
  <si>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</si>
  <si>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</si>
  <si>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</si>
  <si>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</si>
  <si>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</si>
  <si>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</si>
  <si>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</si>
  <si>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</si>
  <si>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</si>
  <si>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</si>
  <si>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</si>
  <si>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</si>
  <si>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</si>
  <si>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</si>
  <si>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</si>
  <si>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</si>
  <si>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</si>
  <si>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</si>
  <si>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</si>
  <si>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</si>
  <si>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</si>
  <si>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</si>
  <si>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</si>
  <si>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</si>
  <si>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</si>
  <si>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</si>
  <si>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</si>
  <si>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</si>
  <si>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</si>
  <si>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</si>
  <si>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</si>
  <si>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</si>
  <si>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</si>
  <si>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</si>
  <si>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</si>
  <si>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</si>
  <si>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</si>
  <si>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</si>
  <si>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</si>
  <si>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</si>
  <si>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</si>
  <si>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</si>
  <si>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</si>
  <si>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</si>
  <si>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</si>
  <si>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</si>
  <si>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</si>
  <si>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</si>
  <si>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</si>
  <si>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</si>
  <si>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</si>
  <si>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</si>
  <si>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</si>
  <si>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</si>
  <si>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</si>
  <si>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</si>
  <si>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</si>
  <si>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</si>
  <si>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</si>
  <si>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</si>
  <si>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</si>
  <si>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</si>
  <si>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</si>
  <si>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</si>
  <si>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</si>
  <si>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</si>
  <si>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</si>
  <si>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</si>
  <si>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</si>
  <si>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</si>
  <si>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</si>
  <si>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</si>
  <si>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</si>
  <si>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</si>
  <si>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</si>
  <si>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</si>
  <si>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</si>
  <si>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</si>
  <si>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</si>
  <si>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</si>
  <si>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</si>
  <si>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</si>
  <si>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</si>
  <si>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</si>
  <si>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</si>
  <si>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</si>
  <si>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</si>
  <si>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</si>
  <si>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</si>
  <si>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</si>
  <si>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</si>
  <si>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</si>
  <si>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</si>
  <si>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</si>
  <si>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</si>
  <si>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</si>
  <si>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</si>
  <si>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</si>
  <si>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</si>
  <si>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</si>
  <si>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</si>
  <si>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</si>
  <si>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</si>
  <si>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</si>
  <si>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</si>
  <si>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</si>
  <si>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</si>
  <si>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</si>
  <si>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</si>
  <si>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</si>
  <si>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</si>
  <si>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</si>
  <si>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</si>
  <si>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</si>
  <si>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</si>
  <si>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</si>
  <si>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</si>
  <si>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</si>
  <si>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</si>
  <si>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</si>
  <si>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</si>
  <si>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</si>
  <si>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</si>
  <si>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</si>
  <si>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</si>
  <si>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</si>
  <si>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</si>
  <si>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</si>
  <si>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</si>
  <si>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</si>
  <si>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</si>
  <si>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</si>
  <si>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</si>
  <si>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</si>
  <si>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</si>
  <si>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</si>
  <si>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</si>
  <si>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</si>
  <si>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</si>
  <si>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</si>
  <si>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</si>
  <si>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</si>
  <si>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</si>
  <si>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</si>
  <si>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</si>
  <si>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</si>
  <si>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</si>
  <si>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</si>
  <si>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</si>
  <si>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</si>
  <si>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</si>
  <si>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</si>
  <si>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</si>
  <si>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</si>
  <si>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</si>
  <si>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</si>
  <si>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</si>
  <si>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</si>
  <si>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</si>
  <si>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</si>
  <si>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</si>
  <si>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</si>
  <si>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</si>
  <si>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</si>
  <si>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</si>
  <si>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</si>
  <si>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</si>
  <si>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</si>
  <si>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</si>
  <si>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</si>
  <si>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</si>
  <si>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</si>
  <si>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</si>
  <si>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</si>
  <si>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</si>
  <si>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</si>
  <si>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</si>
  <si>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</si>
  <si>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</si>
  <si>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</si>
  <si>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</si>
  <si>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</si>
  <si>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</si>
  <si>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</si>
  <si>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</si>
  <si>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</si>
  <si>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</si>
  <si>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</si>
  <si>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</si>
  <si>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</si>
  <si>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</si>
  <si>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</si>
  <si>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</si>
  <si>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</si>
  <si>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</si>
  <si>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</si>
  <si>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</si>
  <si>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</si>
  <si>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</si>
  <si>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</si>
  <si>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</si>
  <si>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</si>
  <si>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</si>
  <si>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</si>
  <si>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</si>
  <si>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</si>
  <si>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</si>
  <si>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</si>
  <si>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</si>
  <si>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</si>
  <si>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</si>
  <si>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</si>
  <si>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</si>
  <si>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</si>
  <si>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</si>
  <si>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</si>
  <si>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</si>
  <si>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</si>
  <si>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</si>
  <si>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</si>
  <si>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</si>
  <si>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</si>
  <si>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</si>
  <si>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</si>
  <si>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</si>
  <si>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</si>
  <si>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</si>
  <si>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</si>
  <si>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</si>
  <si>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</si>
  <si>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</si>
  <si>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</si>
  <si>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</si>
  <si>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</si>
  <si>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</si>
  <si>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</si>
  <si>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</si>
  <si>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</si>
  <si>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</si>
  <si>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</si>
  <si>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</si>
  <si>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</si>
  <si>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</si>
  <si>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</si>
  <si>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</si>
  <si>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</si>
  <si>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</si>
  <si>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</si>
  <si>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</si>
  <si>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</si>
  <si>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</si>
  <si>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</si>
  <si>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</si>
  <si>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</si>
  <si>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</si>
  <si>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</si>
  <si>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</si>
  <si>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</si>
  <si>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</si>
  <si>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</si>
  <si>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</si>
  <si>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</si>
  <si>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</si>
  <si>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</si>
  <si>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</si>
  <si>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</si>
  <si>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</si>
  <si>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</si>
  <si>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</si>
  <si>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</si>
  <si>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</si>
  <si>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</si>
  <si>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</si>
  <si>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</si>
  <si>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</si>
  <si>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</si>
  <si>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</si>
  <si>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</si>
  <si>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</si>
  <si>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</si>
  <si>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</si>
  <si>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</si>
  <si>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</si>
  <si>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</si>
  <si>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</si>
  <si>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</si>
  <si>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</si>
  <si>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</si>
  <si>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</si>
  <si>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</si>
  <si>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</si>
  <si>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</si>
  <si>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</si>
  <si>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</si>
  <si>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</si>
  <si>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</si>
  <si>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</si>
  <si>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</si>
  <si>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</si>
  <si>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</si>
  <si>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</si>
  <si>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</si>
  <si>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</si>
  <si>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</si>
  <si>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</si>
  <si>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</si>
  <si>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</si>
  <si>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</si>
  <si>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</si>
  <si>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</si>
  <si>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</si>
  <si>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</si>
  <si>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</si>
  <si>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</si>
  <si>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</si>
  <si>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</si>
  <si>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</si>
  <si>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</si>
  <si>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</si>
  <si>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</si>
  <si>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</si>
  <si>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</si>
  <si>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</si>
  <si>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</si>
  <si>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</si>
  <si>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</si>
  <si>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</si>
  <si>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</si>
  <si>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</si>
  <si>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</si>
  <si>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</si>
  <si>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</si>
  <si>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</si>
  <si>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</si>
  <si>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</si>
  <si>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</si>
  <si>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</si>
  <si>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</si>
  <si>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</si>
  <si>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</si>
  <si>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</si>
  <si>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</si>
  <si>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</si>
  <si>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</si>
  <si>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</si>
  <si>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</si>
  <si>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</si>
  <si>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</si>
  <si>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</si>
  <si>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</si>
  <si>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</si>
  <si>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</si>
  <si>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</si>
  <si>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</si>
  <si>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</si>
  <si>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</si>
  <si>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</si>
  <si>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</si>
  <si>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</si>
  <si>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</si>
  <si>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</si>
  <si>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</si>
  <si>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</si>
  <si>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</si>
  <si>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</si>
  <si>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</si>
  <si>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</si>
  <si>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</si>
  <si>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</si>
  <si>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</si>
  <si>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</si>
  <si>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</si>
  <si>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</si>
  <si>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</si>
  <si>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</si>
  <si>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</si>
  <si>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</si>
  <si>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</si>
  <si>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</si>
  <si>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</si>
  <si>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</si>
  <si>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</si>
  <si>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</si>
  <si>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</si>
  <si>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</si>
  <si>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</si>
  <si>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</si>
  <si>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</si>
  <si>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</si>
  <si>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</si>
  <si>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</si>
  <si>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</si>
  <si>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</si>
  <si>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</si>
  <si>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</si>
  <si>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</si>
  <si>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</si>
  <si>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</si>
  <si>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</si>
  <si>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</si>
  <si>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</si>
  <si>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</si>
  <si>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</si>
  <si>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</si>
  <si>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</si>
  <si>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</si>
  <si>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</si>
  <si>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</si>
  <si>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</si>
  <si>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</si>
  <si>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</si>
  <si>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</si>
  <si>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</si>
  <si>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</si>
  <si>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</si>
  <si>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</si>
  <si>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</si>
  <si>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</si>
  <si>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</si>
  <si>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</si>
  <si>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</si>
  <si>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</si>
  <si>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</si>
  <si>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</si>
  <si>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</si>
  <si>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</si>
  <si>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</si>
  <si>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</si>
  <si>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</si>
  <si>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</si>
  <si>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</si>
  <si>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</si>
  <si>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</si>
  <si>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</si>
  <si>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</si>
  <si>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</si>
  <si>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</si>
  <si>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</si>
  <si>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</si>
  <si>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</si>
  <si>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</si>
  <si>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</si>
  <si>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</si>
  <si>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</si>
  <si>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</si>
  <si>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</si>
  <si>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</si>
  <si>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</si>
  <si>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</si>
  <si>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</si>
  <si>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</si>
  <si>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</si>
  <si>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</si>
  <si>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</si>
  <si>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</si>
  <si>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</si>
  <si>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</si>
  <si>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</si>
  <si>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</si>
  <si>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</si>
  <si>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</si>
  <si>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</si>
  <si>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</si>
  <si>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</si>
  <si>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</si>
  <si>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</si>
  <si>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</si>
  <si>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</si>
  <si>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</si>
  <si>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</si>
  <si>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</si>
  <si>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</si>
  <si>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</si>
  <si>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</si>
  <si>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</si>
  <si>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</si>
  <si>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</si>
  <si>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</si>
  <si>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</si>
  <si>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</si>
  <si>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</si>
  <si>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</si>
  <si>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</si>
  <si>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</si>
  <si>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</si>
  <si>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</si>
  <si>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</si>
  <si>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</si>
  <si>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</si>
  <si>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</si>
  <si>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</si>
  <si>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</si>
  <si>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</si>
  <si>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</si>
  <si>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</si>
  <si>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</si>
  <si>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</si>
  <si>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</si>
  <si>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</si>
  <si>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</si>
  <si>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</si>
  <si>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</si>
  <si>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</si>
  <si>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</si>
  <si>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</si>
  <si>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</si>
  <si>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</si>
  <si>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</si>
  <si>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</si>
  <si>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</si>
  <si>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</si>
  <si>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</si>
  <si>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</si>
  <si>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</si>
  <si>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</si>
  <si>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</si>
  <si>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</si>
  <si>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</si>
  <si>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</si>
  <si>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</si>
  <si>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</si>
  <si>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</si>
  <si>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</si>
  <si>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</si>
  <si>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</si>
  <si>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</si>
  <si>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</si>
  <si>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</si>
  <si>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</si>
  <si>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</si>
  <si>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</si>
  <si>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</si>
  <si>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</si>
  <si>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</si>
  <si>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</si>
  <si>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</si>
  <si>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</si>
  <si>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</si>
  <si>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</si>
  <si>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</si>
  <si>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</si>
  <si>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</si>
  <si>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</si>
  <si>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</si>
  <si>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</si>
  <si>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</si>
  <si>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</si>
  <si>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</si>
  <si>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</si>
  <si>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</si>
  <si>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</si>
  <si>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</si>
  <si>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</si>
  <si>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</si>
  <si>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</si>
  <si>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</si>
  <si>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</si>
  <si>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</si>
  <si>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</si>
  <si>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</si>
  <si>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</si>
  <si>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</si>
  <si>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</si>
  <si>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</si>
  <si>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</si>
  <si>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</si>
  <si>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</si>
  <si>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</si>
  <si>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</si>
  <si>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</si>
  <si>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</si>
  <si>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</si>
  <si>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</si>
  <si>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</si>
  <si>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</si>
  <si>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</si>
  <si>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</si>
  <si>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</si>
  <si>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</si>
  <si>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</si>
  <si>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</si>
  <si>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</si>
  <si>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</si>
  <si>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</si>
  <si>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</si>
  <si>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</si>
  <si>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</si>
  <si>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</si>
  <si>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</si>
  <si>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</si>
  <si>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</si>
  <si>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</si>
  <si>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</si>
  <si>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</si>
  <si>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</si>
  <si>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</si>
  <si>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</si>
  <si>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</si>
  <si>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</si>
  <si>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</si>
  <si>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</si>
  <si>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</si>
  <si>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</si>
  <si>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</si>
  <si>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</si>
  <si>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</si>
  <si>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</si>
  <si>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</si>
  <si>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</si>
  <si>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</si>
  <si>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</si>
  <si>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</si>
  <si>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</si>
  <si>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</si>
  <si>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</si>
  <si>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</si>
  <si>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</si>
  <si>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</si>
  <si>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</si>
  <si>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</si>
  <si>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</si>
  <si>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</si>
  <si>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</si>
  <si>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</si>
  <si>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</si>
  <si>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</si>
  <si>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</si>
  <si>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</si>
  <si>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</si>
  <si>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</si>
  <si>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</si>
  <si>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</si>
  <si>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</si>
  <si>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</si>
  <si>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</si>
  <si>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</si>
  <si>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</si>
  <si>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</si>
  <si>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</si>
  <si>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</si>
  <si>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</si>
  <si>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</si>
  <si>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</si>
  <si>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</si>
  <si>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</si>
  <si>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</si>
  <si>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</si>
  <si>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</si>
  <si>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</si>
  <si>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</si>
  <si>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</si>
  <si>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</si>
  <si>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</si>
  <si>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</si>
  <si>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</si>
  <si>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</si>
  <si>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</si>
  <si>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</si>
  <si>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</si>
  <si>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</si>
  <si>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</si>
  <si>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</si>
  <si>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</si>
  <si>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</si>
  <si>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</si>
  <si>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</si>
  <si>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</si>
  <si>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</si>
  <si>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</si>
  <si>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</si>
  <si>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</si>
  <si>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</si>
  <si>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</si>
  <si>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</si>
  <si>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</si>
  <si>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</si>
  <si>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</si>
  <si>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</si>
  <si>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</si>
  <si>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</si>
  <si>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</si>
  <si>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</si>
  <si>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</si>
  <si>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</si>
  <si>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</si>
  <si>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</si>
  <si>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</si>
  <si>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</si>
  <si>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</si>
  <si>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</si>
  <si>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</si>
  <si>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</si>
  <si>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</si>
  <si>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</si>
  <si>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</si>
  <si>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</si>
  <si>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</si>
  <si>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</si>
  <si>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</si>
  <si>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</si>
  <si>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</si>
  <si>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</si>
  <si>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</si>
  <si>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</si>
  <si>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</si>
  <si>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</si>
  <si>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</si>
  <si>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</si>
  <si>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</si>
  <si>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</si>
  <si>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</si>
  <si>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</si>
  <si>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</si>
  <si>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</si>
  <si>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</si>
  <si>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</si>
  <si>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</si>
  <si>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</si>
  <si>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</si>
  <si>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</si>
  <si>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</si>
  <si>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</si>
  <si>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</si>
  <si>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</si>
  <si>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</si>
  <si>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</si>
  <si>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</si>
  <si>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</si>
  <si>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</si>
  <si>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</si>
  <si>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</si>
  <si>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</si>
  <si>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</si>
  <si>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</si>
  <si>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</si>
  <si>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</si>
  <si>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</si>
  <si>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</si>
  <si>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</si>
  <si>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</si>
  <si>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</si>
  <si>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</si>
  <si>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</si>
  <si>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</si>
  <si>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</si>
  <si>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</si>
  <si>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</si>
  <si>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</si>
  <si>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</si>
  <si>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</si>
  <si>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</si>
  <si>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</si>
  <si>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</si>
  <si>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</si>
  <si>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</si>
  <si>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</si>
  <si>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</si>
  <si>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</si>
  <si>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</si>
  <si>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</si>
  <si>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</si>
  <si>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</si>
  <si>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</si>
  <si>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</si>
  <si>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</si>
  <si>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</si>
  <si>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</si>
  <si>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</si>
  <si>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</si>
  <si>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</si>
  <si>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</si>
  <si>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</si>
  <si>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</si>
  <si>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</si>
  <si>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</si>
  <si>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</si>
  <si>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</si>
  <si>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</si>
  <si>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</si>
  <si>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</si>
  <si>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</si>
  <si>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</si>
  <si>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</si>
  <si>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</si>
  <si>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</si>
  <si>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</si>
  <si>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</si>
  <si>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</si>
  <si>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</si>
  <si>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</si>
  <si>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</si>
  <si>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</si>
  <si>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</si>
  <si>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</si>
  <si>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</si>
  <si>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</si>
  <si>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</si>
  <si>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</si>
  <si>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</si>
  <si>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</si>
  <si>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</si>
  <si>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</si>
  <si>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</si>
  <si>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</si>
  <si>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</si>
  <si>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</si>
  <si>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</si>
  <si>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</si>
  <si>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</si>
  <si>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</si>
  <si>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</si>
  <si>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</si>
  <si>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</si>
  <si>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</si>
  <si>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</si>
  <si>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</si>
  <si>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</si>
  <si>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</si>
  <si>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</si>
  <si>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</si>
  <si>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</si>
  <si>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</si>
  <si>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</si>
  <si>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</si>
  <si>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</si>
  <si>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</si>
  <si>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</si>
  <si>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</si>
  <si>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</si>
  <si>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</si>
  <si>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</si>
  <si>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</si>
  <si>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</si>
  <si>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</si>
  <si>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</si>
  <si>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</si>
  <si>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</si>
  <si>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</si>
  <si>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</si>
  <si>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</si>
  <si>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</si>
  <si>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</si>
  <si>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</si>
  <si>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</si>
  <si>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</si>
  <si>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</si>
  <si>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</si>
  <si>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</si>
  <si>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</si>
  <si>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</si>
  <si>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</si>
  <si>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</si>
  <si>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</si>
  <si>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</si>
  <si>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</si>
  <si>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</si>
  <si>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</si>
  <si>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</si>
  <si>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</si>
  <si>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</si>
  <si>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</si>
  <si>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</si>
  <si>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</si>
  <si>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</si>
  <si>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</si>
  <si>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</si>
  <si>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</si>
  <si>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</si>
  <si>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</si>
  <si>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</si>
  <si>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</si>
  <si>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</si>
  <si>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</si>
  <si>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</si>
  <si>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</si>
  <si>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</si>
  <si>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</si>
  <si>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</si>
  <si>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</si>
  <si>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</si>
  <si>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</si>
  <si>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</si>
  <si>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</si>
  <si>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</si>
  <si>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</si>
  <si>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</si>
  <si>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</si>
  <si>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</si>
  <si>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</si>
  <si>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</si>
  <si>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</si>
  <si>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</si>
  <si>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</si>
  <si>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</si>
  <si>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</si>
  <si>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</si>
  <si>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</si>
  <si>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</si>
  <si>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</si>
  <si>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</si>
  <si>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</si>
  <si>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</si>
  <si>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</si>
  <si>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</si>
  <si>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</si>
  <si>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</si>
  <si>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</si>
  <si>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</si>
  <si>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</si>
  <si>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</si>
  <si>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</si>
  <si>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</si>
  <si>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</si>
  <si>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</si>
  <si>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</si>
  <si>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</si>
  <si>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</si>
  <si>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</si>
  <si>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</si>
  <si>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</si>
  <si>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</si>
  <si>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</si>
  <si>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</si>
  <si>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</si>
  <si>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</si>
  <si>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</si>
  <si>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</si>
  <si>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</si>
  <si>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</si>
  <si>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</si>
  <si>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</si>
  <si>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</si>
  <si>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</si>
  <si>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</si>
  <si>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</si>
  <si>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</si>
  <si>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</si>
  <si>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</si>
  <si>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</si>
  <si>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</si>
  <si>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</si>
  <si>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</si>
  <si>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</si>
  <si>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</si>
  <si>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</si>
  <si>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</si>
  <si>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</si>
  <si>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</si>
  <si>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</si>
  <si>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</si>
  <si>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</si>
  <si>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</si>
  <si>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</si>
  <si>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</si>
  <si>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</si>
  <si>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</si>
  <si>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</si>
  <si>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</si>
  <si>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</si>
  <si>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</si>
  <si>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</si>
  <si>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</si>
  <si>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</si>
  <si>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</si>
  <si>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</si>
  <si>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</si>
  <si>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</si>
  <si>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</si>
  <si>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</si>
  <si>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</si>
  <si>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</si>
  <si>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</si>
  <si>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</si>
  <si>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</si>
  <si>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</si>
  <si>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</si>
  <si>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</si>
  <si>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</si>
  <si>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</si>
  <si>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</si>
  <si>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</si>
  <si>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</si>
  <si>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</si>
  <si>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</si>
  <si>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</si>
  <si>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</si>
  <si>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</si>
  <si>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</si>
  <si>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</si>
  <si>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</si>
  <si>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</si>
  <si>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</si>
  <si>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</si>
  <si>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</si>
  <si>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</si>
  <si>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</si>
  <si>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</si>
  <si>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</si>
  <si>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</si>
  <si>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</si>
  <si>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</si>
  <si>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</si>
  <si>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</si>
  <si>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</si>
  <si>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</si>
  <si>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</si>
  <si>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</si>
  <si>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</si>
  <si>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</si>
  <si>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</si>
  <si>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</si>
  <si>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</si>
  <si>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</si>
  <si>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</si>
  <si>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</si>
  <si>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</si>
  <si>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</si>
  <si>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</si>
  <si>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</si>
  <si>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</si>
  <si>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</si>
  <si>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</si>
  <si>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</si>
  <si>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</si>
  <si>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</si>
  <si>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</si>
  <si>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</si>
  <si>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</si>
  <si>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</si>
  <si>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</si>
  <si>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</si>
  <si>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</si>
  <si>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</si>
  <si>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</si>
  <si>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</si>
  <si>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</si>
  <si>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</si>
  <si>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</si>
  <si>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</si>
  <si>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</si>
  <si>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</si>
  <si>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</si>
  <si>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</si>
  <si>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</si>
  <si>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</si>
  <si>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</si>
  <si>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</si>
  <si>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</si>
  <si>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</si>
  <si>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</si>
  <si>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</si>
  <si>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</si>
  <si>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</si>
  <si>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</si>
  <si>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</si>
  <si>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</si>
  <si>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</si>
  <si>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</si>
  <si>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</si>
  <si>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</si>
  <si>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</si>
  <si>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</si>
  <si>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</si>
  <si>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</si>
  <si>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</si>
  <si>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</si>
  <si>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</si>
  <si>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</si>
  <si>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</si>
  <si>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</si>
  <si>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</si>
  <si>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</si>
  <si>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</si>
  <si>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</si>
  <si>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</si>
  <si>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</si>
  <si>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</si>
  <si>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</si>
  <si>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</si>
  <si>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</si>
  <si>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</si>
  <si>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</si>
  <si>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</si>
  <si>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</si>
  <si>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</si>
  <si>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</si>
  <si>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</si>
  <si>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</si>
  <si>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</si>
  <si>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</si>
  <si>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</si>
  <si>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</si>
  <si>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</si>
  <si>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</si>
  <si>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</si>
  <si>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</si>
  <si>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</si>
  <si>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</si>
  <si>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</si>
  <si>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</si>
  <si>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</si>
  <si>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</si>
  <si>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</si>
  <si>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</si>
  <si>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</si>
  <si>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</si>
  <si>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</si>
  <si>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</si>
  <si>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</si>
  <si>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</si>
  <si>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</si>
  <si>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</si>
  <si>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</si>
  <si>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</si>
  <si>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</si>
  <si>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</si>
  <si>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</si>
  <si>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</si>
  <si>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</si>
  <si>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</si>
  <si>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</si>
  <si>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</si>
  <si>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</si>
  <si>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</si>
  <si>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</si>
  <si>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</si>
  <si>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</si>
  <si>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</si>
  <si>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</si>
  <si>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</si>
  <si>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</si>
  <si>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</si>
  <si>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</si>
  <si>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</si>
  <si>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</si>
  <si>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</si>
  <si>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</si>
  <si>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</si>
  <si>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</si>
  <si>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</si>
  <si>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</si>
  <si>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</si>
  <si>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</si>
  <si>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</si>
  <si>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</si>
  <si>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</si>
  <si>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</si>
  <si>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</si>
  <si>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</si>
  <si>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</si>
  <si>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</si>
  <si>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</si>
  <si>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</si>
  <si>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</si>
  <si>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</si>
  <si>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</si>
  <si>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</si>
  <si>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</si>
  <si>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</si>
  <si>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</si>
  <si>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</si>
  <si>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</si>
  <si>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</si>
  <si>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</si>
  <si>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</si>
  <si>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</si>
  <si>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</si>
  <si>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</si>
  <si>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</si>
  <si>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</si>
  <si>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</si>
  <si>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</si>
  <si>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</si>
  <si>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</si>
  <si>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</si>
  <si>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</si>
  <si>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</si>
  <si>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</si>
  <si>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</si>
  <si>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</si>
  <si>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</si>
  <si>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</si>
  <si>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</si>
  <si>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</si>
  <si>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</si>
  <si>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</si>
  <si>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</si>
  <si>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</si>
  <si>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</si>
  <si>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</si>
  <si>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</si>
  <si>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</si>
  <si>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</si>
  <si>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</si>
  <si>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</si>
  <si>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</si>
  <si>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</si>
  <si>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</si>
  <si>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</si>
  <si>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</si>
  <si>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</si>
  <si>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</si>
  <si>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</si>
  <si>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</si>
  <si>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</si>
  <si>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</si>
  <si>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</si>
  <si>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</si>
  <si>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</si>
  <si>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</si>
  <si>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</si>
  <si>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</si>
  <si>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</si>
  <si>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</si>
  <si>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</si>
  <si>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</si>
  <si>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</si>
  <si>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</si>
  <si>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</si>
  <si>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</si>
  <si>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</si>
  <si>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</si>
  <si>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</si>
  <si>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</si>
  <si>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</si>
  <si>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</si>
  <si>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</si>
  <si>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</si>
  <si>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</si>
  <si>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</si>
  <si>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</si>
  <si>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</si>
  <si>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</si>
  <si>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</si>
  <si>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</si>
  <si>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</si>
  <si>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</si>
  <si>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</si>
  <si>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</si>
  <si>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</si>
  <si>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</si>
  <si>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</si>
  <si>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</si>
  <si>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</si>
  <si>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</si>
  <si>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</si>
  <si>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</si>
  <si>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</si>
  <si>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</si>
  <si>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</si>
  <si>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</si>
  <si>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</si>
  <si>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</si>
  <si>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</si>
  <si>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</si>
  <si>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</si>
  <si>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</si>
  <si>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</si>
  <si>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</si>
  <si>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</si>
  <si>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</si>
  <si>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</si>
  <si>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</si>
  <si>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</si>
  <si>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</si>
  <si>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</si>
  <si>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</si>
  <si>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</si>
  <si>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</si>
  <si>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</si>
  <si>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</si>
  <si>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</si>
  <si>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</si>
  <si>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</si>
  <si>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</si>
  <si>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</si>
  <si>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</si>
  <si>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</si>
  <si>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</si>
  <si>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</si>
  <si>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</si>
  <si>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</si>
  <si>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</si>
  <si>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</si>
  <si>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</si>
  <si>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</si>
  <si>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</si>
  <si>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</si>
  <si>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</si>
  <si>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</si>
  <si>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</si>
  <si>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</si>
  <si>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</si>
  <si>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</si>
  <si>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</si>
  <si>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</si>
  <si>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</si>
  <si>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</si>
  <si>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</si>
  <si>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</si>
  <si>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</si>
  <si>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</si>
  <si>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</si>
  <si>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</si>
  <si>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</si>
  <si>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</si>
  <si>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</si>
  <si>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</si>
  <si>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</si>
  <si>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</si>
  <si>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</si>
  <si>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</si>
  <si>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</si>
  <si>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</si>
  <si>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</si>
  <si>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</si>
  <si>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</si>
  <si>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</si>
  <si>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</si>
  <si>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</si>
  <si>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</si>
  <si>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</si>
  <si>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</si>
  <si>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</si>
  <si>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</si>
  <si>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</si>
  <si>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</si>
  <si>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</si>
  <si>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</si>
  <si>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</si>
  <si>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</si>
  <si>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</si>
  <si>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</si>
  <si>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</si>
  <si>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</si>
  <si>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</si>
  <si>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</si>
  <si>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</si>
  <si>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</si>
  <si>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</si>
  <si>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</si>
  <si>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</si>
  <si>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</si>
  <si>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</si>
  <si>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</si>
  <si>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</si>
  <si>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</si>
  <si>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</si>
  <si>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</si>
  <si>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</si>
  <si>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</si>
  <si>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</si>
  <si>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</si>
  <si>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</si>
  <si>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</si>
  <si>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</si>
  <si>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</si>
  <si>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</si>
  <si>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</si>
  <si>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</si>
  <si>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</si>
  <si>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</si>
  <si>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</si>
  <si>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</si>
  <si>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</si>
  <si>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</si>
  <si>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</si>
  <si>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</si>
  <si>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</si>
  <si>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</si>
  <si>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</si>
  <si>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</si>
  <si>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</si>
  <si>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</si>
  <si>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</si>
  <si>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</si>
  <si>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</si>
  <si>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</si>
  <si>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</si>
  <si>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</si>
  <si>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</si>
  <si>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</si>
  <si>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</si>
  <si>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</si>
  <si>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</si>
  <si>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</si>
  <si>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</si>
  <si>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</si>
  <si>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</si>
  <si>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</si>
  <si>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</si>
  <si>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</si>
  <si>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</si>
  <si>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</si>
  <si>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</si>
  <si>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</si>
  <si>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</si>
  <si>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</si>
  <si>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</si>
  <si>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</si>
  <si>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</si>
  <si>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</si>
  <si>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</si>
  <si>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</si>
  <si>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</si>
  <si>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</si>
  <si>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</si>
  <si>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</si>
  <si>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</si>
  <si>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</si>
  <si>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</si>
  <si>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</si>
  <si>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</si>
  <si>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</si>
  <si>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</si>
  <si>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</si>
  <si>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</si>
  <si>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</si>
  <si>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</si>
  <si>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</si>
  <si>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</si>
  <si>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</si>
  <si>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</si>
  <si>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</si>
  <si>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</si>
  <si>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</si>
  <si>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</si>
  <si>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</si>
  <si>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</si>
  <si>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</si>
  <si>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</si>
  <si>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</si>
  <si>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</si>
  <si>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</si>
  <si>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</si>
  <si>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</si>
  <si>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</si>
  <si>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</si>
  <si>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</si>
  <si>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</si>
  <si>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</si>
  <si>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</si>
  <si>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</si>
  <si>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</si>
  <si>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</si>
  <si>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</si>
  <si>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</si>
  <si>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</si>
  <si>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</si>
  <si>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</si>
  <si>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</si>
  <si>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</si>
  <si>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</si>
  <si>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</si>
  <si>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</si>
  <si>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</si>
  <si>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</si>
  <si>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</si>
  <si>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</si>
  <si>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</si>
  <si>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</si>
  <si>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</si>
  <si>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</si>
  <si>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</si>
  <si>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</si>
  <si>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</si>
  <si>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</si>
  <si>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</si>
  <si>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</si>
  <si>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</si>
  <si>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</si>
  <si>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</si>
  <si>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</si>
  <si>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</si>
  <si>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</si>
  <si>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</si>
  <si>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</si>
  <si>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</si>
  <si>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</si>
  <si>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</si>
  <si>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</si>
  <si>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</si>
  <si>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</si>
  <si>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</si>
  <si>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</si>
  <si>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</si>
  <si>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</si>
  <si>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</si>
  <si>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</si>
  <si>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</si>
  <si>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</si>
  <si>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</si>
  <si>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</si>
  <si>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</si>
  <si>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</si>
  <si>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</si>
  <si>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</si>
  <si>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</si>
  <si>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</si>
  <si>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</si>
  <si>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</si>
  <si>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</si>
  <si>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</si>
  <si>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</si>
  <si>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</si>
  <si>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</si>
  <si>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</si>
  <si>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</si>
  <si>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</si>
  <si>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</si>
  <si>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</si>
  <si>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</si>
  <si>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</si>
  <si>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</si>
  <si>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</si>
  <si>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</si>
  <si>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</si>
  <si>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</si>
  <si>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</si>
  <si>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</si>
  <si>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</si>
  <si>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</si>
  <si>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</si>
  <si>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</si>
  <si>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</si>
  <si>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</si>
  <si>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</si>
  <si>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</si>
  <si>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</si>
  <si>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</si>
  <si>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</si>
  <si>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</si>
  <si>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</si>
  <si>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</si>
  <si>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</si>
  <si>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</si>
  <si>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</si>
  <si>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</si>
  <si>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</si>
  <si>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</si>
  <si>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</si>
  <si>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</si>
  <si>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</si>
  <si>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</si>
  <si>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</si>
  <si>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</si>
  <si>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</si>
  <si>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</si>
  <si>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</si>
  <si>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</si>
  <si>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</si>
  <si>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</si>
  <si>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</si>
  <si>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</si>
  <si>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</si>
  <si>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</si>
  <si>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</si>
  <si>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</si>
  <si>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</si>
  <si>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</si>
  <si>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</si>
  <si>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</si>
  <si>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</si>
  <si>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</si>
  <si>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</si>
  <si>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</si>
  <si>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</si>
  <si>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</si>
  <si>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</si>
  <si>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</si>
  <si>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</si>
  <si>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</si>
  <si>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</si>
  <si>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</si>
  <si>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</si>
  <si>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</si>
  <si>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</si>
  <si>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</si>
  <si>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</si>
  <si>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</si>
  <si>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</si>
  <si>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</si>
  <si>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</si>
  <si>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</si>
  <si>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</si>
  <si>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</si>
  <si>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</si>
  <si>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</si>
  <si>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</si>
  <si>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</si>
  <si>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</si>
  <si>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</si>
  <si>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</si>
  <si>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</si>
  <si>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</si>
  <si>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</si>
  <si>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</si>
  <si>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</si>
  <si>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</si>
  <si>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</si>
  <si>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</si>
  <si>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</si>
  <si>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</si>
  <si>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</si>
  <si>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</si>
  <si>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</si>
  <si>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</si>
  <si>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</si>
  <si>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</si>
  <si>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</si>
  <si>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</si>
  <si>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</si>
  <si>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</si>
  <si>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</si>
  <si>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</si>
  <si>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</si>
  <si>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</si>
  <si>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</si>
  <si>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</si>
  <si>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</si>
  <si>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</si>
  <si>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</si>
  <si>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</si>
  <si>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</si>
  <si>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</si>
  <si>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</si>
  <si>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</si>
  <si>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</si>
  <si>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</si>
  <si>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</si>
  <si>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</si>
  <si>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</si>
  <si>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</si>
  <si>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</si>
  <si>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</si>
  <si>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</si>
  <si>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</si>
  <si>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</si>
  <si>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</si>
  <si>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</si>
  <si>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</si>
  <si>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</si>
  <si>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</si>
  <si>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</si>
  <si>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</si>
  <si>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</si>
  <si>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</si>
  <si>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</si>
  <si>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</si>
  <si>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</si>
  <si>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</si>
  <si>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</si>
  <si>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</si>
  <si>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</si>
  <si>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</si>
  <si>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</si>
  <si>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</si>
  <si>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</si>
  <si>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</si>
  <si>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</si>
  <si>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</si>
  <si>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</si>
  <si>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</si>
  <si>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</si>
  <si>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</si>
  <si>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</si>
  <si>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</si>
  <si>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</si>
  <si>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</si>
  <si>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</si>
  <si>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</si>
  <si>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</si>
  <si>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</si>
  <si>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</si>
  <si>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</si>
  <si>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</si>
  <si>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</si>
  <si>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</si>
  <si>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</si>
  <si>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</si>
  <si>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</si>
  <si>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</si>
  <si>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</si>
  <si>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</si>
  <si>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</si>
  <si>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</si>
  <si>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</si>
  <si>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</si>
  <si>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</si>
  <si>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</si>
  <si>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</si>
  <si>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</si>
  <si>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</si>
  <si>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</si>
  <si>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</si>
  <si>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</si>
  <si>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</si>
  <si>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</si>
  <si>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</si>
  <si>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</si>
  <si>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</si>
  <si>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</si>
  <si>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</si>
  <si>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</si>
  <si>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</si>
  <si>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</si>
  <si>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</si>
  <si>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</si>
  <si>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</si>
  <si>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</si>
  <si>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</si>
  <si>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</si>
  <si>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</si>
  <si>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</si>
  <si>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</si>
  <si>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</si>
  <si>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</si>
  <si>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</si>
  <si>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</si>
  <si>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</si>
  <si>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</si>
  <si>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</si>
  <si>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</si>
  <si>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</si>
  <si>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</si>
  <si>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</si>
  <si>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</si>
  <si>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</si>
  <si>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</si>
  <si>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</si>
  <si>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</si>
  <si>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</si>
  <si>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</si>
  <si>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</si>
  <si>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</si>
  <si>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</si>
  <si>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</si>
  <si>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</si>
  <si>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</si>
  <si>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</si>
  <si>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</si>
  <si>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</si>
  <si>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</si>
  <si>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</si>
  <si>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</si>
  <si>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</si>
  <si>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</si>
  <si>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</si>
  <si>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</si>
  <si>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</si>
  <si>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</si>
  <si>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</si>
  <si>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</si>
  <si>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</si>
  <si>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</si>
  <si>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</si>
  <si>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</si>
  <si>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</si>
  <si>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</si>
  <si>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</si>
  <si>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</si>
  <si>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</si>
  <si>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</si>
  <si>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</si>
  <si>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</si>
  <si>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</si>
  <si>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</si>
  <si>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</si>
  <si>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</si>
  <si>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</si>
  <si>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</si>
  <si>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</si>
  <si>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</si>
  <si>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</si>
  <si>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</si>
  <si>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</si>
  <si>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</si>
  <si>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</si>
  <si>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</si>
  <si>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</si>
  <si>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</si>
  <si>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</si>
  <si>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</si>
  <si>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</si>
  <si>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</si>
  <si>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</si>
  <si>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</si>
  <si>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</si>
  <si>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</si>
  <si>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</si>
  <si>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</si>
  <si>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</si>
  <si>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</si>
  <si>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</si>
  <si>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</si>
  <si>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</si>
  <si>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</si>
  <si>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</si>
  <si>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</si>
  <si>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</si>
  <si>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</si>
  <si>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</si>
  <si>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</si>
  <si>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</si>
  <si>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</si>
  <si>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</si>
  <si>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</si>
  <si>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</si>
  <si>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</si>
  <si>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</si>
  <si>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</si>
  <si>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</si>
  <si>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</si>
  <si>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</si>
  <si>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</si>
  <si>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</si>
  <si>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</si>
  <si>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</si>
  <si>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</si>
  <si>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</si>
  <si>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</si>
  <si>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</si>
  <si>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</si>
  <si>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</si>
  <si>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</si>
  <si>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</si>
  <si>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</si>
  <si>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</si>
  <si>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</si>
  <si>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</si>
  <si>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</si>
  <si>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</si>
  <si>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</si>
  <si>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</si>
  <si>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</si>
  <si>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</si>
  <si>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</si>
  <si>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</si>
  <si>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</si>
  <si>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</si>
  <si>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</si>
  <si>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</si>
  <si>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</si>
  <si>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</si>
  <si>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</si>
  <si>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</si>
  <si>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</si>
  <si>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</si>
  <si>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</si>
  <si>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</si>
  <si>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</si>
  <si>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</si>
  <si>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</si>
  <si>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</si>
  <si>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</si>
  <si>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</si>
  <si>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</si>
  <si>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</si>
  <si>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</si>
  <si>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</si>
  <si>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</si>
  <si>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</si>
  <si>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</si>
  <si>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</si>
  <si>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</si>
  <si>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</si>
  <si>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</si>
  <si>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</si>
  <si>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</si>
  <si>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</si>
  <si>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</si>
  <si>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</si>
  <si>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</si>
  <si>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</si>
  <si>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</si>
  <si>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</si>
  <si>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</si>
  <si>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</si>
  <si>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</si>
  <si>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</si>
  <si>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</si>
  <si>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</si>
  <si>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</si>
  <si>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</si>
  <si>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</si>
  <si>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</si>
  <si>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</si>
  <si>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</si>
  <si>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</si>
  <si>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</si>
  <si>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</si>
  <si>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</si>
  <si>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</si>
  <si>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</si>
  <si>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</si>
  <si>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</si>
  <si>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</si>
  <si>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</si>
  <si>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</si>
  <si>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</si>
  <si>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</si>
  <si>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</si>
  <si>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</si>
  <si>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</si>
  <si>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</si>
  <si>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</si>
  <si>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</si>
  <si>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</si>
  <si>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</si>
  <si>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</si>
  <si>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</si>
  <si>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</si>
  <si>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</si>
  <si>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</si>
  <si>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</si>
  <si>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</si>
  <si>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</si>
  <si>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</si>
  <si>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</si>
  <si>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</si>
  <si>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</si>
  <si>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</si>
  <si>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</si>
  <si>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</si>
  <si>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</si>
  <si>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</si>
  <si>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</si>
  <si>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</si>
  <si>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</si>
  <si>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</si>
  <si>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</si>
  <si>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</si>
  <si>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</si>
  <si>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</si>
  <si>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</si>
  <si>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</si>
  <si>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</si>
  <si>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</si>
  <si>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</si>
  <si>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</si>
  <si>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</si>
  <si>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</si>
  <si>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</si>
  <si>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</si>
  <si>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</si>
  <si>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</si>
  <si>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</si>
  <si>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</si>
  <si>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</si>
  <si>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</si>
  <si>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</si>
  <si>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</si>
  <si>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</si>
  <si>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</si>
  <si>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</si>
  <si>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</si>
  <si>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</si>
  <si>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</si>
  <si>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</si>
  <si>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</si>
  <si>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</si>
  <si>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</si>
  <si>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</si>
  <si>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</si>
  <si>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</si>
  <si>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</si>
  <si>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</si>
  <si>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</si>
  <si>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</si>
  <si>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</si>
  <si>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</si>
  <si>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</si>
  <si>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</si>
  <si>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</si>
  <si>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</si>
  <si>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</si>
  <si>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</si>
  <si>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</si>
  <si>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</si>
  <si>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</si>
  <si>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</si>
  <si>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</si>
  <si>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</si>
  <si>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</si>
  <si>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</si>
  <si>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</si>
  <si>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</si>
  <si>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</si>
  <si>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</si>
  <si>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</si>
  <si>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</si>
  <si>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</si>
  <si>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</si>
  <si>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</si>
  <si>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</si>
  <si>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</si>
  <si>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</si>
  <si>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</si>
  <si>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</si>
  <si>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</si>
  <si>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</si>
  <si>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</si>
  <si>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</si>
  <si>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</si>
  <si>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</si>
  <si>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</si>
  <si>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</si>
  <si>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</si>
  <si>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</si>
  <si>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</si>
  <si>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</si>
  <si>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</si>
  <si>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</si>
  <si>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</si>
  <si>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</si>
  <si>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</si>
  <si>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</si>
  <si>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</si>
  <si>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</si>
  <si>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</si>
  <si>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</si>
  <si>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</si>
  <si>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</si>
  <si>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</si>
  <si>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</si>
  <si>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</si>
  <si>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</si>
  <si>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</si>
  <si>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</si>
  <si>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</si>
  <si>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</si>
  <si>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</si>
  <si>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</si>
  <si>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</si>
  <si>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</si>
  <si>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</si>
  <si>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</si>
  <si>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</si>
  <si>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</si>
  <si>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</si>
  <si>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</si>
  <si>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</si>
  <si>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</si>
  <si>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</si>
  <si>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</si>
  <si>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</si>
  <si>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</si>
  <si>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</si>
  <si>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</si>
  <si>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</si>
  <si>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</si>
  <si>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</si>
  <si>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</si>
  <si>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</si>
  <si>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</si>
  <si>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</si>
  <si>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</si>
  <si>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</si>
  <si>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</si>
  <si>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</si>
  <si>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</si>
  <si>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</si>
  <si>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</si>
  <si>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</si>
  <si>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</si>
  <si>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</si>
  <si>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</si>
  <si>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</si>
  <si>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</si>
  <si>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</si>
  <si>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</si>
  <si>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</si>
  <si>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</si>
  <si>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</si>
  <si>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</si>
  <si>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</si>
  <si>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</si>
  <si>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</si>
  <si>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</si>
  <si>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</si>
  <si>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</si>
  <si>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</si>
  <si>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</si>
  <si>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</si>
  <si>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</si>
  <si>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</si>
  <si>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</si>
  <si>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</si>
  <si>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</si>
  <si>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</si>
  <si>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</si>
  <si>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</si>
  <si>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</si>
  <si>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</si>
  <si>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</si>
  <si>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</si>
  <si>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</si>
  <si>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</si>
  <si>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</si>
  <si>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</si>
  <si>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</si>
  <si>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</si>
  <si>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</si>
  <si>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</si>
  <si>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</si>
  <si>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</si>
  <si>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</si>
  <si>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</si>
  <si>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</si>
  <si>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</si>
  <si>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</si>
  <si>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</si>
  <si>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</si>
  <si>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</si>
  <si>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</si>
  <si>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</si>
  <si>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</si>
  <si>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</si>
  <si>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</si>
  <si>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</si>
  <si>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</si>
  <si>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</si>
  <si>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</si>
  <si>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</si>
  <si>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</si>
  <si>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</si>
  <si>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</si>
  <si>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</si>
  <si>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</si>
  <si>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</si>
  <si>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</si>
  <si>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</si>
  <si>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</si>
  <si>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</si>
  <si>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</si>
  <si>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</si>
  <si>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</si>
  <si>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</si>
  <si>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</si>
  <si>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</si>
  <si>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</si>
  <si>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</si>
  <si>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</si>
  <si>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</si>
  <si>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</si>
  <si>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</si>
  <si>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</si>
  <si>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</si>
  <si>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</si>
  <si>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</si>
  <si>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</si>
  <si>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</si>
  <si>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</si>
  <si>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</si>
  <si>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</si>
  <si>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</si>
  <si>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</si>
  <si>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</si>
  <si>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</si>
  <si>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</si>
  <si>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</si>
  <si>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</si>
  <si>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</si>
  <si>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</si>
  <si>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</si>
  <si>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</si>
  <si>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</si>
  <si>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</si>
  <si>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</si>
  <si>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</si>
  <si>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</si>
  <si>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</si>
  <si>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</si>
  <si>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</si>
  <si>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</si>
  <si>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</si>
  <si>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</si>
  <si>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</si>
  <si>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</si>
  <si>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</si>
  <si>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</si>
  <si>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</si>
  <si>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</si>
  <si>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</si>
  <si>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</si>
  <si>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</si>
  <si>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</si>
  <si>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</si>
  <si>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</si>
  <si>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</si>
  <si>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</si>
  <si>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</si>
  <si>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</si>
  <si>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</si>
  <si>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</si>
  <si>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</si>
  <si>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</si>
  <si>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</si>
  <si>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</si>
  <si>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</si>
  <si>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</si>
  <si>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</si>
  <si>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</si>
  <si>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</si>
  <si>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</si>
  <si>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</si>
  <si>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</si>
  <si>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</si>
  <si>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</si>
  <si>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</si>
  <si>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</si>
  <si>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</si>
  <si>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</si>
  <si>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</si>
  <si>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</si>
  <si>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</si>
  <si>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</si>
  <si>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</si>
  <si>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</si>
  <si>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</si>
  <si>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</si>
  <si>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</si>
  <si>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</si>
  <si>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</si>
  <si>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</si>
  <si>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</si>
  <si>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</si>
  <si>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</si>
  <si>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</si>
  <si>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</si>
  <si>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</si>
  <si>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</si>
  <si>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</si>
  <si>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</si>
  <si>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</si>
  <si>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</si>
  <si>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</si>
  <si>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</si>
  <si>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</si>
  <si>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</si>
  <si>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</si>
  <si>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</si>
  <si>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</si>
  <si>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</si>
  <si>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</si>
  <si>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</si>
  <si>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</si>
  <si>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</si>
  <si>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</si>
  <si>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</si>
  <si>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</si>
  <si>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</si>
  <si>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</si>
  <si>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</si>
  <si>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</si>
  <si>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</si>
  <si>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</si>
  <si>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</si>
  <si>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</si>
  <si>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</si>
  <si>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</si>
  <si>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</si>
  <si>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</si>
  <si>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</si>
  <si>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</si>
  <si>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</si>
  <si>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</si>
  <si>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</si>
  <si>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</si>
  <si>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</si>
  <si>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</si>
  <si>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</si>
  <si>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</si>
  <si>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</si>
  <si>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</si>
  <si>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</si>
  <si>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</si>
  <si>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</si>
  <si>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</si>
  <si>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</si>
  <si>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</si>
  <si>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</si>
  <si>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</si>
  <si>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</si>
  <si>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</si>
  <si>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</si>
  <si>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</si>
  <si>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</si>
  <si>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</si>
  <si>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</si>
  <si>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</si>
  <si>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</si>
  <si>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</si>
  <si>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</si>
  <si>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</si>
  <si>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</si>
  <si>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</si>
  <si>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</si>
  <si>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</si>
  <si>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</si>
  <si>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</si>
  <si>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</si>
  <si>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</si>
  <si>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</si>
  <si>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</si>
  <si>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</si>
  <si>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</si>
  <si>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</si>
  <si>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</si>
  <si>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</si>
  <si>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</si>
  <si>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</si>
  <si>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</si>
  <si>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</si>
  <si>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</si>
  <si>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</si>
  <si>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</si>
  <si>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</si>
  <si>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</si>
  <si>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</si>
  <si>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</si>
  <si>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</si>
  <si>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</si>
  <si>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</si>
  <si>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</si>
  <si>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</si>
  <si>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</si>
  <si>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</si>
  <si>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</si>
  <si>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</si>
  <si>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</si>
  <si>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</si>
  <si>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</si>
  <si>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</si>
  <si>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</si>
  <si>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</si>
  <si>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</si>
  <si>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</si>
  <si>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</si>
  <si>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</si>
  <si>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</si>
  <si>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</si>
  <si>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</si>
  <si>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</si>
  <si>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</si>
  <si>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</si>
  <si>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</si>
  <si>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</si>
  <si>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</si>
  <si>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</si>
  <si>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</si>
  <si>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</si>
  <si>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</si>
  <si>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</si>
  <si>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</si>
  <si>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</si>
  <si>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</si>
  <si>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</si>
  <si>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</si>
  <si>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</si>
  <si>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</si>
  <si>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</si>
  <si>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</si>
  <si>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</si>
  <si>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</si>
  <si>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</si>
  <si>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</si>
  <si>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</si>
  <si>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</si>
  <si>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</si>
  <si>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</si>
  <si>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</si>
  <si>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</si>
  <si>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</si>
  <si>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</si>
  <si>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</si>
  <si>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</si>
  <si>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</si>
  <si>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</si>
  <si>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</si>
  <si>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</si>
  <si>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</si>
  <si>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</si>
  <si>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</si>
  <si>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</si>
  <si>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</si>
  <si>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</si>
  <si>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</si>
  <si>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</si>
  <si>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</si>
  <si>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</si>
  <si>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</si>
  <si>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</si>
  <si>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</si>
  <si>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</si>
  <si>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</si>
  <si>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</si>
  <si>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</si>
  <si>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</si>
  <si>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</si>
  <si>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</si>
  <si>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</si>
  <si>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</si>
  <si>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</si>
  <si>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</si>
  <si>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</si>
  <si>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</si>
  <si>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</si>
  <si>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</si>
  <si>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</si>
  <si>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</si>
  <si>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</si>
  <si>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</si>
  <si>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</si>
  <si>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</si>
  <si>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</si>
  <si>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</si>
  <si>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</si>
  <si>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</si>
  <si>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</si>
  <si>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</si>
  <si>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</si>
  <si>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</si>
  <si>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</si>
  <si>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</si>
  <si>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</si>
  <si>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</si>
  <si>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</si>
  <si>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</si>
  <si>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</si>
  <si>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</si>
  <si>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</si>
  <si>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</si>
  <si>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</si>
  <si>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</si>
  <si>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</si>
  <si>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</si>
  <si>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</si>
  <si>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</si>
  <si>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</si>
  <si>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</si>
  <si>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</si>
  <si>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</si>
  <si>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</si>
  <si>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</si>
  <si>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</si>
  <si>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</si>
  <si>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</si>
  <si>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</si>
  <si>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</si>
  <si>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</si>
  <si>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</si>
  <si>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</si>
  <si>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</si>
  <si>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</si>
  <si>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</si>
  <si>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</si>
  <si>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</si>
  <si>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</si>
  <si>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</si>
  <si>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</si>
  <si>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</si>
  <si>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</si>
  <si>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</si>
  <si>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</si>
  <si>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</si>
  <si>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</si>
  <si>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</si>
  <si>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</si>
  <si>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</si>
  <si>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</si>
  <si>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</si>
  <si>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</si>
  <si>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</si>
  <si>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</si>
  <si>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</si>
  <si>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</si>
  <si>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</si>
  <si>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</si>
  <si>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</si>
  <si>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</si>
  <si>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</si>
  <si>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</si>
  <si>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</si>
  <si>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</si>
  <si>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</si>
  <si>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</si>
  <si>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</si>
  <si>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</si>
  <si>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</si>
  <si>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</si>
  <si>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</si>
  <si>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</si>
  <si>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</si>
  <si>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</si>
  <si>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</si>
  <si>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</si>
  <si>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</si>
  <si>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</si>
  <si>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</si>
  <si>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</si>
  <si>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</si>
  <si>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</si>
  <si>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</si>
  <si>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</si>
  <si>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</si>
  <si>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</si>
  <si>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</si>
  <si>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</si>
  <si>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</si>
  <si>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</si>
  <si>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</si>
  <si>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</si>
  <si>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</si>
  <si>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</si>
  <si>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</si>
  <si>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</si>
  <si>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</si>
  <si>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</si>
  <si>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</si>
  <si>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</si>
  <si>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</si>
  <si>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</si>
  <si>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</si>
  <si>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</si>
  <si>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</si>
  <si>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</si>
  <si>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</si>
  <si>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</si>
  <si>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</si>
  <si>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</si>
  <si>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</si>
  <si>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</si>
  <si>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</si>
  <si>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</si>
  <si>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</si>
  <si>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</si>
  <si>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</si>
  <si>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</si>
  <si>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</si>
  <si>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</si>
  <si>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</si>
  <si>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</si>
  <si>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</si>
  <si>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</si>
  <si>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</si>
  <si>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</si>
  <si>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</si>
  <si>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</si>
  <si>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</si>
  <si>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</si>
  <si>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</si>
  <si>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</si>
  <si>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</si>
  <si>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</si>
  <si>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</si>
  <si>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</si>
  <si>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</si>
  <si>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</si>
  <si>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</si>
  <si>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</si>
  <si>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</si>
  <si>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</si>
  <si>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</si>
  <si>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</si>
  <si>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</si>
  <si>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</si>
  <si>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</si>
  <si>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</si>
  <si>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</si>
  <si>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</si>
  <si>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</si>
  <si>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</si>
  <si>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</si>
  <si>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</si>
  <si>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</si>
  <si>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</si>
  <si>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</si>
  <si>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</si>
  <si>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</si>
  <si>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</si>
  <si>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</si>
  <si>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</si>
  <si>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</si>
  <si>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</si>
  <si>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</si>
  <si>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</si>
  <si>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</si>
  <si>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</si>
  <si>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</si>
  <si>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</si>
  <si>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</si>
  <si>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</si>
  <si>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</si>
  <si>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</si>
  <si>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</si>
  <si>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</si>
  <si>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</si>
  <si>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</si>
  <si>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</si>
  <si>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</si>
  <si>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</si>
  <si>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</si>
  <si>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</si>
  <si>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</si>
  <si>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</si>
  <si>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</si>
  <si>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</si>
  <si>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</si>
  <si>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</si>
  <si>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</si>
  <si>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</si>
  <si>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</si>
  <si>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</si>
  <si>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</si>
  <si>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</si>
  <si>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</si>
  <si>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</si>
  <si>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</si>
  <si>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</si>
  <si>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</si>
  <si>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</si>
  <si>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</si>
  <si>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</si>
  <si>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</si>
  <si>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</si>
  <si>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</si>
  <si>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</si>
  <si>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</si>
  <si>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</si>
  <si>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</si>
  <si>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</si>
  <si>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</si>
  <si>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</si>
  <si>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</si>
  <si>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</si>
  <si>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</si>
  <si>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</si>
  <si>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</si>
  <si>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</si>
  <si>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</si>
  <si>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</si>
  <si>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</si>
  <si>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</si>
  <si>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</si>
  <si>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</si>
  <si>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</si>
  <si>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</si>
  <si>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</si>
  <si>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</si>
  <si>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</si>
  <si>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</si>
  <si>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</si>
  <si>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</si>
  <si>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</si>
  <si>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</si>
  <si>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</si>
  <si>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</si>
  <si>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</si>
  <si>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</si>
  <si>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</si>
  <si>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</si>
  <si>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</si>
  <si>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</si>
  <si>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</si>
  <si>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</si>
  <si>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</si>
  <si>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</si>
  <si>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</si>
  <si>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</si>
  <si>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</si>
  <si>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</si>
  <si>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</si>
  <si>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</si>
  <si>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</si>
  <si>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</si>
  <si>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</si>
  <si>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</si>
  <si>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</si>
  <si>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</si>
  <si>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</si>
  <si>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</si>
  <si>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</si>
  <si>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</si>
  <si>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</si>
  <si>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</si>
  <si>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</si>
  <si>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</si>
  <si>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</si>
  <si>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</si>
  <si>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</si>
  <si>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</si>
  <si>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</si>
  <si>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</si>
  <si>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</si>
  <si>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</si>
  <si>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</si>
  <si>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</si>
  <si>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</si>
  <si>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</si>
  <si>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</si>
  <si>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</si>
  <si>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</si>
  <si>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</si>
  <si>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</si>
  <si>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</si>
  <si>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</si>
  <si>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</si>
  <si>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</si>
  <si>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</si>
  <si>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</si>
  <si>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</si>
  <si>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</si>
  <si>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</si>
  <si>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</si>
  <si>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</si>
  <si>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</si>
  <si>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</si>
  <si>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</si>
  <si>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</si>
  <si>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</si>
  <si>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</si>
  <si>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</si>
  <si>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</si>
  <si>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</si>
  <si>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</si>
  <si>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</si>
  <si>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</si>
  <si>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</si>
  <si>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</si>
  <si>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</si>
  <si>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</si>
  <si>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</si>
  <si>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</si>
  <si>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</si>
  <si>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</si>
  <si>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</si>
  <si>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</si>
  <si>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</si>
  <si>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</si>
  <si>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</si>
  <si>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</si>
  <si>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</si>
  <si>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</si>
  <si>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</si>
  <si>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</si>
  <si>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</si>
  <si>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</si>
  <si>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</si>
  <si>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</si>
  <si>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</si>
  <si>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</si>
  <si>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</si>
  <si>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</si>
  <si>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</si>
  <si>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</si>
  <si>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</si>
  <si>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</si>
  <si>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</si>
  <si>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</si>
  <si>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</si>
  <si>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</si>
  <si>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</si>
  <si>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</si>
  <si>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</si>
  <si>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</si>
  <si>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</si>
  <si>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</si>
  <si>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</si>
  <si>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</si>
  <si>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</si>
  <si>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</si>
  <si>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</si>
  <si>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</si>
  <si>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</si>
  <si>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</si>
  <si>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</si>
  <si>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</si>
  <si>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</si>
  <si>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</si>
  <si>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</si>
  <si>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</si>
  <si>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</si>
  <si>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</si>
  <si>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</si>
  <si>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</si>
  <si>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</si>
  <si>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</si>
  <si>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</si>
  <si>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</si>
  <si>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</si>
  <si>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</si>
  <si>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</si>
  <si>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</si>
  <si>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</si>
  <si>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</si>
  <si>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</si>
  <si>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</si>
  <si>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</si>
  <si>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</si>
  <si>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</si>
  <si>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</si>
  <si>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</si>
  <si>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</si>
  <si>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</si>
  <si>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</si>
  <si>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</si>
  <si>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</si>
  <si>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</si>
  <si>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</si>
  <si>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</si>
  <si>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</si>
  <si>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</si>
  <si>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</si>
  <si>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</si>
  <si>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</si>
  <si>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</si>
  <si>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</si>
  <si>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</si>
  <si>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</si>
  <si>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</si>
  <si>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</si>
  <si>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</si>
  <si>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</si>
  <si>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</si>
  <si>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</si>
  <si>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</si>
  <si>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</si>
  <si>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</si>
  <si>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</si>
  <si>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</si>
  <si>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</si>
  <si>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</si>
  <si>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</si>
  <si>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</si>
  <si>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</si>
  <si>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</si>
  <si>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</si>
  <si>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</si>
  <si>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</si>
  <si>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</si>
  <si>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</si>
  <si>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</si>
  <si>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</si>
  <si>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</si>
  <si>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</si>
  <si>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</si>
  <si>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</si>
  <si>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</si>
  <si>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</si>
  <si>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</si>
  <si>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</si>
  <si>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</si>
  <si>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</si>
  <si>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</si>
  <si>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</si>
  <si>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</si>
  <si>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</si>
  <si>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</si>
  <si>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</si>
  <si>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</si>
  <si>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</si>
  <si>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</si>
  <si>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</si>
  <si>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</si>
  <si>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</si>
  <si>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</si>
  <si>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</si>
  <si>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</si>
  <si>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</si>
  <si>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</si>
  <si>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</si>
  <si>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</si>
  <si>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</si>
  <si>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</si>
  <si>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</si>
  <si>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</si>
  <si>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</si>
  <si>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</si>
  <si>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</si>
  <si>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</si>
  <si>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</si>
  <si>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</si>
  <si>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</si>
  <si>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</si>
  <si>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</si>
  <si>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</si>
  <si>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</si>
  <si>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</si>
  <si>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</si>
  <si>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</si>
  <si>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</si>
  <si>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</si>
  <si>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</si>
  <si>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</si>
  <si>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</si>
  <si>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</si>
  <si>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</si>
  <si>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</si>
  <si>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</si>
  <si>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</si>
  <si>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</si>
  <si>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</si>
  <si>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</si>
  <si>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</si>
  <si>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</si>
  <si>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</si>
  <si>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</si>
  <si>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</si>
  <si>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</si>
  <si>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</si>
  <si>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</si>
  <si>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</si>
  <si>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</si>
  <si>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</si>
  <si>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</si>
  <si>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</si>
  <si>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</si>
  <si>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</si>
  <si>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</si>
  <si>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</si>
  <si>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</si>
  <si>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</si>
  <si>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</si>
  <si>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</si>
  <si>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</si>
  <si>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</si>
  <si>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</si>
  <si>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</si>
  <si>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</si>
  <si>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</si>
  <si>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</si>
  <si>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</si>
  <si>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</si>
  <si>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</si>
  <si>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</si>
  <si>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</si>
  <si>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</si>
  <si>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</si>
  <si>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</si>
  <si>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</si>
  <si>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</si>
  <si>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</si>
  <si>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</si>
  <si>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</si>
  <si>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</si>
  <si>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</si>
  <si>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</si>
  <si>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</si>
  <si>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</si>
  <si>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</si>
  <si>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</si>
  <si>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</si>
  <si>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</si>
  <si>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</si>
  <si>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</si>
  <si>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</si>
  <si>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</si>
  <si>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</si>
  <si>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</si>
  <si>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</si>
  <si>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</si>
  <si>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</si>
  <si>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</si>
  <si>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</si>
  <si>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</si>
  <si>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</si>
  <si>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</si>
  <si>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</si>
  <si>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</si>
  <si>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</si>
  <si>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</si>
  <si>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</si>
  <si>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</si>
  <si>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</si>
  <si>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</si>
  <si>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</si>
  <si>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</si>
  <si>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</si>
  <si>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</si>
  <si>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</si>
  <si>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</si>
  <si>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</si>
  <si>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</si>
  <si>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</si>
  <si>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</si>
  <si>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</si>
  <si>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</si>
  <si>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</si>
  <si>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</si>
  <si>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</si>
  <si>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</si>
  <si>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</si>
  <si>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</si>
  <si>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</si>
  <si>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</si>
  <si>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</si>
  <si>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</si>
  <si>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</si>
  <si>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</si>
  <si>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</si>
  <si>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</si>
  <si>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</si>
  <si>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</si>
  <si>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</si>
  <si>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</si>
  <si>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</si>
  <si>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</si>
  <si>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</si>
  <si>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</si>
  <si>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</si>
  <si>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</si>
  <si>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</si>
  <si>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</si>
  <si>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</si>
  <si>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</si>
  <si>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</si>
  <si>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</si>
  <si>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</si>
  <si>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</si>
  <si>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</si>
  <si>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</si>
  <si>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</si>
  <si>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</si>
  <si>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</si>
  <si>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</si>
  <si>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</si>
  <si>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</si>
  <si>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</si>
  <si>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</si>
  <si>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</si>
  <si>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</si>
  <si>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</si>
  <si>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</si>
  <si>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</si>
  <si>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</si>
  <si>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</si>
  <si>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</si>
  <si>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</si>
  <si>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</si>
  <si>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</si>
  <si>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</si>
  <si>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</si>
  <si>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</si>
  <si>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</si>
  <si>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</si>
  <si>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</si>
  <si>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</si>
  <si>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</si>
  <si>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</si>
  <si>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</si>
  <si>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</si>
  <si>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</si>
  <si>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</si>
  <si>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</si>
  <si>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</si>
  <si>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</si>
  <si>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</si>
  <si>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</si>
  <si>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</si>
  <si>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</si>
  <si>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</si>
  <si>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</si>
  <si>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</si>
  <si>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</si>
  <si>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</si>
  <si>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</si>
  <si>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</si>
  <si>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</si>
  <si>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</si>
  <si>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</si>
  <si>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</si>
  <si>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</si>
  <si>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</si>
  <si>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</si>
  <si>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</si>
  <si>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</si>
  <si>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</si>
  <si>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</si>
  <si>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</si>
  <si>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</si>
  <si>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</si>
  <si>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</si>
  <si>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</si>
  <si>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</si>
  <si>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</si>
  <si>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</si>
  <si>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</si>
  <si>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</si>
  <si>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</si>
  <si>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</si>
  <si>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</si>
  <si>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</si>
  <si>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</si>
  <si>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</si>
  <si>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</si>
  <si>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</si>
  <si>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</si>
  <si>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</si>
  <si>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</si>
  <si>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</si>
  <si>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</si>
  <si>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</si>
  <si>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</si>
  <si>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</si>
  <si>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</si>
  <si>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</si>
  <si>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</si>
  <si>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</si>
  <si>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</si>
  <si>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</si>
  <si>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</si>
  <si>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</si>
  <si>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</si>
  <si>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</si>
  <si>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</si>
  <si>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</si>
  <si>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</si>
  <si>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</si>
  <si>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</si>
  <si>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</si>
  <si>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</si>
  <si>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</si>
  <si>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</si>
  <si>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</si>
  <si>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</si>
  <si>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</si>
  <si>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</si>
  <si>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</si>
  <si>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</si>
  <si>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</si>
  <si>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</si>
  <si>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</si>
  <si>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</si>
  <si>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</si>
  <si>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</si>
  <si>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</si>
  <si>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</si>
  <si>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</si>
  <si>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</si>
  <si>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</si>
  <si>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</si>
  <si>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</si>
  <si>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</si>
  <si>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</si>
  <si>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</si>
  <si>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</si>
  <si>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</si>
  <si>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</si>
  <si>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</si>
  <si>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</si>
  <si>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</si>
  <si>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</si>
  <si>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</si>
  <si>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</si>
  <si>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</si>
  <si>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</si>
  <si>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</si>
  <si>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</si>
  <si>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</si>
  <si>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</si>
  <si>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</si>
  <si>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</si>
  <si>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</si>
  <si>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</si>
  <si>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</si>
  <si>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</si>
  <si>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</si>
  <si>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</si>
  <si>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</si>
  <si>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</si>
  <si>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</si>
  <si>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</si>
  <si>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</si>
  <si>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</si>
  <si>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</si>
  <si>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</si>
  <si>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</si>
  <si>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</si>
  <si>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</si>
  <si>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</si>
  <si>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</si>
  <si>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</si>
  <si>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</si>
  <si>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</si>
  <si>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</si>
  <si>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</si>
  <si>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</si>
  <si>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</si>
  <si>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</si>
  <si>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</si>
  <si>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</si>
  <si>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</si>
  <si>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</si>
  <si>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</si>
  <si>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</si>
  <si>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</si>
  <si>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</si>
  <si>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</si>
  <si>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</si>
  <si>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</si>
  <si>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</si>
  <si>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</si>
  <si>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</si>
  <si>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</si>
  <si>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</si>
  <si>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</si>
  <si>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</si>
  <si>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</si>
  <si>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</si>
  <si>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</si>
  <si>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</si>
  <si>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</si>
  <si>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</si>
  <si>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</si>
  <si>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</si>
  <si>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</si>
  <si>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</si>
  <si>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</si>
  <si>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</si>
  <si>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</si>
  <si>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</si>
  <si>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</si>
  <si>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</si>
  <si>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</si>
  <si>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</si>
  <si>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</si>
  <si>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</si>
  <si>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</si>
  <si>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</si>
  <si>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</si>
  <si>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</si>
  <si>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</si>
  <si>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</si>
  <si>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</si>
  <si>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</si>
  <si>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</si>
  <si>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</si>
  <si>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</si>
  <si>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</si>
  <si>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</si>
  <si>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</si>
  <si>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</si>
  <si>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</si>
  <si>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</si>
  <si>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</si>
  <si>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</si>
  <si>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</si>
  <si>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</si>
  <si>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</si>
  <si>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</si>
  <si>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</si>
  <si>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</si>
  <si>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</si>
  <si>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</si>
  <si>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</si>
  <si>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</si>
  <si>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</si>
  <si>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</si>
  <si>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</si>
  <si>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</si>
  <si>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</si>
  <si>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</si>
  <si>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</si>
  <si>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</si>
  <si>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</si>
  <si>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</si>
  <si>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</si>
  <si>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</si>
  <si>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</si>
  <si>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</si>
  <si>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</si>
  <si>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</si>
  <si>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</si>
  <si>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</si>
  <si>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</si>
  <si>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</si>
  <si>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</si>
  <si>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</si>
  <si>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</si>
  <si>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</si>
  <si>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</si>
  <si>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</si>
  <si>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</si>
  <si>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</si>
  <si>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</si>
  <si>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</si>
  <si>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</si>
  <si>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</si>
  <si>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</si>
  <si>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</si>
  <si>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</si>
  <si>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</si>
  <si>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</si>
  <si>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</si>
  <si>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</si>
  <si>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</si>
  <si>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</si>
  <si>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</si>
  <si>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</si>
  <si>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</si>
  <si>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</si>
  <si>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</si>
  <si>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</si>
  <si>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</si>
  <si>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</si>
  <si>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</si>
  <si>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</si>
  <si>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</si>
  <si>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</si>
  <si>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</si>
  <si>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</si>
  <si>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</si>
  <si>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</si>
  <si>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</si>
  <si>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</si>
  <si>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</si>
  <si>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</si>
  <si>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</si>
  <si>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</si>
  <si>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</si>
  <si>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</si>
  <si>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</si>
  <si>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</si>
  <si>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</si>
  <si>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</si>
  <si>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</si>
  <si>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</si>
  <si>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</si>
  <si>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</si>
  <si>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</si>
  <si>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</si>
  <si>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</si>
  <si>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</si>
  <si>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</si>
  <si>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</si>
  <si>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</si>
  <si>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</si>
  <si>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</si>
  <si>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</si>
  <si>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</si>
  <si>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</si>
  <si>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</si>
  <si>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</si>
  <si>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</si>
  <si>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</si>
  <si>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</si>
  <si>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</si>
  <si>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</si>
  <si>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</si>
  <si>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</si>
  <si>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</si>
  <si>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</si>
  <si>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</si>
  <si>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</si>
  <si>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</si>
  <si>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</si>
  <si>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</si>
  <si>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</si>
  <si>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</si>
  <si>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</si>
  <si>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</si>
  <si>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</si>
  <si>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</si>
  <si>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</si>
  <si>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</si>
  <si>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</si>
  <si>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</si>
  <si>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</si>
  <si>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</si>
  <si>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</si>
  <si>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</si>
  <si>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</si>
  <si>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</si>
  <si>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</si>
  <si>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</si>
  <si>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</si>
  <si>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</si>
  <si>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</si>
  <si>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</si>
  <si>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</si>
  <si>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</si>
  <si>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</si>
  <si>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</si>
  <si>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</si>
  <si>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</si>
  <si>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</si>
  <si>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</si>
  <si>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</si>
  <si>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</si>
  <si>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</si>
  <si>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</si>
  <si>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</si>
  <si>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</si>
  <si>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</si>
  <si>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</si>
  <si>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</si>
  <si>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</si>
  <si>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</si>
  <si>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</si>
  <si>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</si>
  <si>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</si>
  <si>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</si>
  <si>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</si>
  <si>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</si>
  <si>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</si>
  <si>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</si>
  <si>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</si>
  <si>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</si>
  <si>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</si>
  <si>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</si>
  <si>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</si>
  <si>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</si>
  <si>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</si>
  <si>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</si>
  <si>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</si>
  <si>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</si>
  <si>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</si>
  <si>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</si>
  <si>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</si>
  <si>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</si>
  <si>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</si>
  <si>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</si>
  <si>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</si>
  <si>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</si>
  <si>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</si>
  <si>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</si>
  <si>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</si>
  <si>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</si>
  <si>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</si>
  <si>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</si>
  <si>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</si>
  <si>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</si>
  <si>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</si>
  <si>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</si>
  <si>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</si>
  <si>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</si>
  <si>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</si>
  <si>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</si>
  <si>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</si>
  <si>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</si>
  <si>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</si>
  <si>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</si>
  <si>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</si>
  <si>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</si>
  <si>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</si>
  <si>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</si>
  <si>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</si>
  <si>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</si>
  <si>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</si>
  <si>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</si>
  <si>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</si>
  <si>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</si>
  <si>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</si>
  <si>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</si>
  <si>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</si>
  <si>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</si>
  <si>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</si>
  <si>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</si>
  <si>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</si>
  <si>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</si>
  <si>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</si>
  <si>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</si>
  <si>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</si>
  <si>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</si>
  <si>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</si>
  <si>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</si>
  <si>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</si>
  <si>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</si>
  <si>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</si>
  <si>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</si>
  <si>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</si>
  <si>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</si>
  <si>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</si>
  <si>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</si>
  <si>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</si>
  <si>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</si>
  <si>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</si>
  <si>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</si>
  <si>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</si>
  <si>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</si>
  <si>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</si>
  <si>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</si>
  <si>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</si>
  <si>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</si>
  <si>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</si>
  <si>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</si>
  <si>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</si>
  <si>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</si>
  <si>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</si>
  <si>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</si>
  <si>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</si>
  <si>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</si>
  <si>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</si>
  <si>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</si>
  <si>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</si>
  <si>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</si>
  <si>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</si>
  <si>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</si>
  <si>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</si>
  <si>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</si>
  <si>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</si>
  <si>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</si>
  <si>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</si>
  <si>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</si>
  <si>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</si>
  <si>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</si>
  <si>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</si>
  <si>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</si>
  <si>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</si>
  <si>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</si>
  <si>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</si>
  <si>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</si>
  <si>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</si>
  <si>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</si>
  <si>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</si>
  <si>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</si>
  <si>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</si>
  <si>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</si>
  <si>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</si>
  <si>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</si>
  <si>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</si>
  <si>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</si>
  <si>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</si>
  <si>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</si>
  <si>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</si>
  <si>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</si>
  <si>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</si>
  <si>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</si>
  <si>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</si>
  <si>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</si>
  <si>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</si>
  <si>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</si>
  <si>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</si>
  <si>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</si>
  <si>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</si>
  <si>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</si>
  <si>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</si>
  <si>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</si>
  <si>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</si>
  <si>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</si>
  <si>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</si>
  <si>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</si>
  <si>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</si>
  <si>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</si>
  <si>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</si>
  <si>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</si>
  <si>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</si>
  <si>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</si>
  <si>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</si>
  <si>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</si>
  <si>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</si>
  <si>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</si>
  <si>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</si>
  <si>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</si>
  <si>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</si>
  <si>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</si>
  <si>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</si>
  <si>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</si>
  <si>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</si>
  <si>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</si>
  <si>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</si>
  <si>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</si>
  <si>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</si>
  <si>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</si>
  <si>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</si>
  <si>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</si>
  <si>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</si>
  <si>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</si>
  <si>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</si>
  <si>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</si>
  <si>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</si>
  <si>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</si>
  <si>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</si>
  <si>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</si>
  <si>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</si>
  <si>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</si>
  <si>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</si>
  <si>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</si>
  <si>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</si>
  <si>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</si>
  <si>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</si>
  <si>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</si>
  <si>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</si>
  <si>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</si>
  <si>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</si>
  <si>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</si>
  <si>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</si>
  <si>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</si>
  <si>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</si>
  <si>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</si>
  <si>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</si>
  <si>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</si>
  <si>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</si>
  <si>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</si>
  <si>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</si>
  <si>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</si>
  <si>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</si>
  <si>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</si>
  <si>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</si>
  <si>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</si>
  <si>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</si>
  <si>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</si>
  <si>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</si>
  <si>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</si>
  <si>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</si>
  <si>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</si>
  <si>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</si>
  <si>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</si>
  <si>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</si>
  <si>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</si>
  <si>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</si>
  <si>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</si>
  <si>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</si>
  <si>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</si>
  <si>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</si>
  <si>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</si>
  <si>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</si>
  <si>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</si>
  <si>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</si>
  <si>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</si>
  <si>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</si>
  <si>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</si>
  <si>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</si>
  <si>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</si>
  <si>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</si>
  <si>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</si>
  <si>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</si>
  <si>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</si>
  <si>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</si>
  <si>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</si>
  <si>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</si>
  <si>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</si>
  <si>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</si>
  <si>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</si>
  <si>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</si>
  <si>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</si>
  <si>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</si>
  <si>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</si>
  <si>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</si>
  <si>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</si>
  <si>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</si>
  <si>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</si>
  <si>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</si>
  <si>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</si>
  <si>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</si>
  <si>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</si>
  <si>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</si>
  <si>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</si>
  <si>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</si>
  <si>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</si>
  <si>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</si>
  <si>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</si>
  <si>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</si>
  <si>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</si>
  <si>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</si>
  <si>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</si>
  <si>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</si>
  <si>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</si>
  <si>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</si>
  <si>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</si>
  <si>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</si>
  <si>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</si>
  <si>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</si>
  <si>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</si>
  <si>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</si>
  <si>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</si>
  <si>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</si>
  <si>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</si>
  <si>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</si>
  <si>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</si>
  <si>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</si>
  <si>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</si>
  <si>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</si>
  <si>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</si>
  <si>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</si>
  <si>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</si>
  <si>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</si>
  <si>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</si>
  <si>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</si>
  <si>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</si>
  <si>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</si>
  <si>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</si>
  <si>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</si>
  <si>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</si>
  <si>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</si>
  <si>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</si>
  <si>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</si>
  <si>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</si>
  <si>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</si>
  <si>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</si>
  <si>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</si>
  <si>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</si>
  <si>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</si>
  <si>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</si>
  <si>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</si>
  <si>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</si>
  <si>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</si>
  <si>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</si>
  <si>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</si>
  <si>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</si>
  <si>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</si>
  <si>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</si>
  <si>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</si>
  <si>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</si>
  <si>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</si>
  <si>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</si>
  <si>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</si>
  <si>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</si>
  <si>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</si>
  <si>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</si>
  <si>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</si>
  <si>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</si>
  <si>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</si>
  <si>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</si>
  <si>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</si>
  <si>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</si>
  <si>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</si>
  <si>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</si>
  <si>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</si>
  <si>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</si>
  <si>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</si>
  <si>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</si>
  <si>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</si>
  <si>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</si>
  <si>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</si>
  <si>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</si>
  <si>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</si>
  <si>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</si>
  <si>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</si>
  <si>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</si>
  <si>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</si>
  <si>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</si>
  <si>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</si>
  <si>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</si>
  <si>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</si>
  <si>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</si>
  <si>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</si>
  <si>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</si>
  <si>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</si>
  <si>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</si>
  <si>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</si>
  <si>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</si>
  <si>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</si>
  <si>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</si>
  <si>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</si>
  <si>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</si>
  <si>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</si>
  <si>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</si>
  <si>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</si>
  <si>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</si>
  <si>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</si>
  <si>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</si>
  <si>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</si>
  <si>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</si>
  <si>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</si>
  <si>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</si>
  <si>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</si>
  <si>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</si>
  <si>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</si>
  <si>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</si>
  <si>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</si>
  <si>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</si>
  <si>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</si>
  <si>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</si>
  <si>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</si>
  <si>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</si>
  <si>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</si>
  <si>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</si>
  <si>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</si>
  <si>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</si>
  <si>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</si>
  <si>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</si>
  <si>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</si>
  <si>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</si>
  <si>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</si>
  <si>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</si>
  <si>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</si>
  <si>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</si>
  <si>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</si>
  <si>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</si>
  <si>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</si>
  <si>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</si>
  <si>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</si>
  <si>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</si>
  <si>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</si>
  <si>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</si>
  <si>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</si>
  <si>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</si>
  <si>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</si>
  <si>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</si>
  <si>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</si>
  <si>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</si>
  <si>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</si>
  <si>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</si>
  <si>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</si>
  <si>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</si>
  <si>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</si>
  <si>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</si>
  <si>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</si>
  <si>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</si>
  <si>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</si>
  <si>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</si>
  <si>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</si>
  <si>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</si>
  <si>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</si>
  <si>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</si>
  <si>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</si>
  <si>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</si>
  <si>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</si>
  <si>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</si>
  <si>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</si>
  <si>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</si>
  <si>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</si>
  <si>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</si>
  <si>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</si>
  <si>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</si>
  <si>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</si>
  <si>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</si>
  <si>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</si>
  <si>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</si>
  <si>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</si>
  <si>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</si>
  <si>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</si>
  <si>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</si>
  <si>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</si>
  <si>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</si>
  <si>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</si>
  <si>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</si>
  <si>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</si>
  <si>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</si>
  <si>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</si>
  <si>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</si>
  <si>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</si>
  <si>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</si>
  <si>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</si>
  <si>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</si>
  <si>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</si>
  <si>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</si>
  <si>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</si>
  <si>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</si>
  <si>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</si>
  <si>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</si>
  <si>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</si>
  <si>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</si>
  <si>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</si>
  <si>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</si>
  <si>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</si>
  <si>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</si>
  <si>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</si>
  <si>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</si>
  <si>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</si>
  <si>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</si>
  <si>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</si>
  <si>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</si>
  <si>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</si>
  <si>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</si>
  <si>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</si>
  <si>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</si>
  <si>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</si>
  <si>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</si>
  <si>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</si>
  <si>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</si>
  <si>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</si>
  <si>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</si>
  <si>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</si>
  <si>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</si>
  <si>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</si>
  <si>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</si>
  <si>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</si>
  <si>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</si>
  <si>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</si>
  <si>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</si>
  <si>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</si>
  <si>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</si>
  <si>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</si>
  <si>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</si>
  <si>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</si>
  <si>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</si>
  <si>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</si>
  <si>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</si>
  <si>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</si>
  <si>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</si>
  <si>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</si>
  <si>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</si>
  <si>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</si>
  <si>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</si>
  <si>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</si>
  <si>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</si>
  <si>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</si>
  <si>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</si>
  <si>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</si>
  <si>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</si>
  <si>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</si>
  <si>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</si>
  <si>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</si>
  <si>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</si>
  <si>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</si>
  <si>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</si>
  <si>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</si>
  <si>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</si>
  <si>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</si>
  <si>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</si>
  <si>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</si>
  <si>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</si>
  <si>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</si>
  <si>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</si>
  <si>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</si>
  <si>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</si>
  <si>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</si>
  <si>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</si>
  <si>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</si>
  <si>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</si>
  <si>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</si>
  <si>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</si>
  <si>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</si>
  <si>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</si>
  <si>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</si>
  <si>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</si>
  <si>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</si>
  <si>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</si>
  <si>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</si>
  <si>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</si>
  <si>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</si>
  <si>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</si>
  <si>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</si>
  <si>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</si>
  <si>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</si>
  <si>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</si>
  <si>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</si>
  <si>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</si>
  <si>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</si>
  <si>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</si>
  <si>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</si>
  <si>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</si>
  <si>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</si>
  <si>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</si>
  <si>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</si>
  <si>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</si>
  <si>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</si>
  <si>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</si>
  <si>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</si>
  <si>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</si>
  <si>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</si>
  <si>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</si>
  <si>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</si>
  <si>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</si>
  <si>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</si>
  <si>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</si>
  <si>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</si>
  <si>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</si>
  <si>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</si>
  <si>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</si>
  <si>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</si>
  <si>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</si>
  <si>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</si>
  <si>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</si>
  <si>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</si>
  <si>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</si>
  <si>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</si>
  <si>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</si>
  <si>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</si>
  <si>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</si>
  <si>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</si>
  <si>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</si>
  <si>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</si>
  <si>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</si>
  <si>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</si>
  <si>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</si>
  <si>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</si>
  <si>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</si>
  <si>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</si>
  <si>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</si>
  <si>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</si>
  <si>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</si>
  <si>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</si>
  <si>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</si>
  <si>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</si>
  <si>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</si>
  <si>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</si>
  <si>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</si>
  <si>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</si>
  <si>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</si>
  <si>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</si>
  <si>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</si>
  <si>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</si>
  <si>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</si>
  <si>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</si>
  <si>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</si>
  <si>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</si>
  <si>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</si>
  <si>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</si>
  <si>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</si>
  <si>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</si>
  <si>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</si>
  <si>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</si>
  <si>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</si>
  <si>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</si>
  <si>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</si>
  <si>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</si>
  <si>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</si>
  <si>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</si>
  <si>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</si>
  <si>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</si>
  <si>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</si>
  <si>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</si>
  <si>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</si>
  <si>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</si>
  <si>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</si>
  <si>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</si>
  <si>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</si>
  <si>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</si>
  <si>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</si>
  <si>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</si>
  <si>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</si>
  <si>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</si>
  <si>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</si>
  <si>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</si>
  <si>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</si>
  <si>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</si>
  <si>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</si>
  <si>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</si>
  <si>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</si>
  <si>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</si>
  <si>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</si>
  <si>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</si>
  <si>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</si>
  <si>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</si>
  <si>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</si>
  <si>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</si>
  <si>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</si>
  <si>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</si>
  <si>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</si>
  <si>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</si>
  <si>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</si>
  <si>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</si>
  <si>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</si>
  <si>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</si>
  <si>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</si>
  <si>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</si>
  <si>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</si>
  <si>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</si>
  <si>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</si>
  <si>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</si>
  <si>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</si>
  <si>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</si>
  <si>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</si>
  <si>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</si>
  <si>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</si>
  <si>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</si>
  <si>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</si>
  <si>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</si>
  <si>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</si>
  <si>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</si>
  <si>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</si>
  <si>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</si>
  <si>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</si>
  <si>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</si>
  <si>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</si>
  <si>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</si>
  <si>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</si>
  <si>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</si>
  <si>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</si>
  <si>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</si>
  <si>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</si>
  <si>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</si>
  <si>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</si>
  <si>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</si>
  <si>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</si>
  <si>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</si>
  <si>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</si>
  <si>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</si>
  <si>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</si>
  <si>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</si>
  <si>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</si>
  <si>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</si>
  <si>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</si>
  <si>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</si>
  <si>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</si>
  <si>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</si>
  <si>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</si>
  <si>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</si>
  <si>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</si>
  <si>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</si>
  <si>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</si>
  <si>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</si>
  <si>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</si>
  <si>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</si>
  <si>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</si>
  <si>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</si>
  <si>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</si>
  <si>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</si>
  <si>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</si>
  <si>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</si>
  <si>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</si>
  <si>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</si>
  <si>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</si>
  <si>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</si>
  <si>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</si>
  <si>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</si>
  <si>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</si>
  <si>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</si>
  <si>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</si>
  <si>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</si>
  <si>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</si>
  <si>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</si>
  <si>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</si>
  <si>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</si>
  <si>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</si>
  <si>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</si>
  <si>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</si>
  <si>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</si>
  <si>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</si>
  <si>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</si>
  <si>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</si>
  <si>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</si>
  <si>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</si>
  <si>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</si>
  <si>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</si>
  <si>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</si>
  <si>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</si>
  <si>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</si>
  <si>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</si>
  <si>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</si>
  <si>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</si>
  <si>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</si>
  <si>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</si>
  <si>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</si>
  <si>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</si>
  <si>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</si>
  <si>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</si>
  <si>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</si>
  <si>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</si>
  <si>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</si>
  <si>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</si>
  <si>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</si>
  <si>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</si>
  <si>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</si>
  <si>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</si>
  <si>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</si>
  <si>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</si>
  <si>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</si>
  <si>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</si>
  <si>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</si>
  <si>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</si>
  <si>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</si>
  <si>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</si>
  <si>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</si>
  <si>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</si>
  <si>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</si>
  <si>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</si>
  <si>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</si>
  <si>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</si>
  <si>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</si>
  <si>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</si>
  <si>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</si>
  <si>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</si>
  <si>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</si>
  <si>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</si>
  <si>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</si>
  <si>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</si>
  <si>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</si>
  <si>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</si>
  <si>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</si>
  <si>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</si>
  <si>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</si>
  <si>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</si>
  <si>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</si>
  <si>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</si>
  <si>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</si>
  <si>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</si>
  <si>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</si>
  <si>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</si>
  <si>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</si>
  <si>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</si>
  <si>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</si>
  <si>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</si>
  <si>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</si>
  <si>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</si>
  <si>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</si>
  <si>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</si>
  <si>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</si>
  <si>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</si>
  <si>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</si>
  <si>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</si>
  <si>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</si>
  <si>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</si>
  <si>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</si>
  <si>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</si>
  <si>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</si>
  <si>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</si>
  <si>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</si>
  <si>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</si>
  <si>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</si>
  <si>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</si>
  <si>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</si>
  <si>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</si>
  <si>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</si>
  <si>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</si>
  <si>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</si>
  <si>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</si>
  <si>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</si>
  <si>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</si>
  <si>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</si>
  <si>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</si>
  <si>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</si>
  <si>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</si>
  <si>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</si>
  <si>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</si>
  <si>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</si>
  <si>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</si>
  <si>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</si>
  <si>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</si>
  <si>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</si>
  <si>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</si>
  <si>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</si>
  <si>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</si>
  <si>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</si>
  <si>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</si>
  <si>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</si>
  <si>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</si>
  <si>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</si>
  <si>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</si>
  <si>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</si>
  <si>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</si>
  <si>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</si>
  <si>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</si>
  <si>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</si>
  <si>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</si>
  <si>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</si>
  <si>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</si>
  <si>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</si>
  <si>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</si>
  <si>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</si>
  <si>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</si>
  <si>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</si>
  <si>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</si>
  <si>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</si>
  <si>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</si>
  <si>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</si>
  <si>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</si>
  <si>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</si>
  <si>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</si>
  <si>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</si>
  <si>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</si>
  <si>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</si>
  <si>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</si>
  <si>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</si>
  <si>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</si>
  <si>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</si>
  <si>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</si>
  <si>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</si>
  <si>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</si>
  <si>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</si>
  <si>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</si>
  <si>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</si>
  <si>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</si>
  <si>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</si>
  <si>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</si>
  <si>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</si>
  <si>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</si>
  <si>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</si>
  <si>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</si>
  <si>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</si>
  <si>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</si>
  <si>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</si>
  <si>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</si>
  <si>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</si>
  <si>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</si>
  <si>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</si>
  <si>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</si>
  <si>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</si>
  <si>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</si>
  <si>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</si>
  <si>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</si>
  <si>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</si>
  <si>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</si>
  <si>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</si>
  <si>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</si>
  <si>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</si>
  <si>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</si>
  <si>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</si>
  <si>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</si>
  <si>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</si>
  <si>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</si>
  <si>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</si>
  <si>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</si>
  <si>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</si>
  <si>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</si>
  <si>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</si>
  <si>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</si>
  <si>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</si>
  <si>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</si>
  <si>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</si>
  <si>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</si>
  <si>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</si>
  <si>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</si>
  <si>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</si>
  <si>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</si>
  <si>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</si>
  <si>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</si>
  <si>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</si>
  <si>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</si>
  <si>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</si>
  <si>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</si>
  <si>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</si>
  <si>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</si>
  <si>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</si>
  <si>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</si>
  <si>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</si>
  <si>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</si>
  <si>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</si>
  <si>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</si>
  <si>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</si>
  <si>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</si>
  <si>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</si>
  <si>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</si>
  <si>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</si>
  <si>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</si>
  <si>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</si>
  <si>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</si>
  <si>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</si>
  <si>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</si>
  <si>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</si>
  <si>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</si>
  <si>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</si>
  <si>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</si>
  <si>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</si>
  <si>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</si>
  <si>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</si>
  <si>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</si>
  <si>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</si>
  <si>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</si>
  <si>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</si>
  <si>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</si>
  <si>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</si>
  <si>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</si>
  <si>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</si>
  <si>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</si>
  <si>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</si>
  <si>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</si>
  <si>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</si>
  <si>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</si>
  <si>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</si>
  <si>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</si>
  <si>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</si>
  <si>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</si>
  <si>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</si>
  <si>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</si>
  <si>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</si>
  <si>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</si>
  <si>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</si>
  <si>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</si>
  <si>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</si>
  <si>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</si>
  <si>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</si>
  <si>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</si>
  <si>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</si>
  <si>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</si>
  <si>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</si>
  <si>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</si>
  <si>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</si>
  <si>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</si>
  <si>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</si>
  <si>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</si>
  <si>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</si>
  <si>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</si>
  <si>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</si>
  <si>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</si>
  <si>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</si>
  <si>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</si>
  <si>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</si>
  <si>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</si>
  <si>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</si>
  <si>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</si>
  <si>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</si>
  <si>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</si>
  <si>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</si>
  <si>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</si>
  <si>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</si>
  <si>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</si>
  <si>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</si>
  <si>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</si>
  <si>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</si>
  <si>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</si>
  <si>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</si>
  <si>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</si>
  <si>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</si>
  <si>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</si>
  <si>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</si>
  <si>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</si>
  <si>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</si>
  <si>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</si>
  <si>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</si>
  <si>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</si>
  <si>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</si>
  <si>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</si>
  <si>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</si>
  <si>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</si>
  <si>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</si>
  <si>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</si>
  <si>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</si>
  <si>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</si>
  <si>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</si>
  <si>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</si>
  <si>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</si>
  <si>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</si>
  <si>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</si>
  <si>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</si>
  <si>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</si>
  <si>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</si>
  <si>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</si>
  <si>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</si>
  <si>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</si>
  <si>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</si>
  <si>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</si>
  <si>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</si>
  <si>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</si>
  <si>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</si>
  <si>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</si>
  <si>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</si>
  <si>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</si>
  <si>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</si>
  <si>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</si>
  <si>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</si>
  <si>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</si>
  <si>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</si>
  <si>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</si>
  <si>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</si>
  <si>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</si>
  <si>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</si>
  <si>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</si>
  <si>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</si>
  <si>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</si>
  <si>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</si>
  <si>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</si>
  <si>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</si>
  <si>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</si>
  <si>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</si>
  <si>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</si>
  <si>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</si>
  <si>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</si>
  <si>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</si>
  <si>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</si>
  <si>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</si>
  <si>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</si>
  <si>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</si>
  <si>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</si>
  <si>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</si>
  <si>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</si>
  <si>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</si>
  <si>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</si>
  <si>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</si>
  <si>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</si>
  <si>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</si>
  <si>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</si>
  <si>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</si>
  <si>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</si>
  <si>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</si>
  <si>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</si>
  <si>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</si>
  <si>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</si>
  <si>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</si>
  <si>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</si>
  <si>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</si>
  <si>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</si>
  <si>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</si>
  <si>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</si>
  <si>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</si>
  <si>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</si>
  <si>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</si>
  <si>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</si>
  <si>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</si>
  <si>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</si>
  <si>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</si>
  <si>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</si>
  <si>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</si>
  <si>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</si>
  <si>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</si>
  <si>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</si>
  <si>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</si>
  <si>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</si>
  <si>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</si>
  <si>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</si>
  <si>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</si>
  <si>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</si>
  <si>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</si>
  <si>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</si>
  <si>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</si>
  <si>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</si>
  <si>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</si>
  <si>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</si>
  <si>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</si>
  <si>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</si>
  <si>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</si>
  <si>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</si>
  <si>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</si>
  <si>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</si>
  <si>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</si>
  <si>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</si>
  <si>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</si>
  <si>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</si>
  <si>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</si>
  <si>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</si>
  <si>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</si>
  <si>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</si>
  <si>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</si>
  <si>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</si>
  <si>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</si>
  <si>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</si>
  <si>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</si>
  <si>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</si>
  <si>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</si>
  <si>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</si>
  <si>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</si>
  <si>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</si>
  <si>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</si>
  <si>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</si>
  <si>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</si>
  <si>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</si>
  <si>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</si>
  <si>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</si>
  <si>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</si>
  <si>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</si>
  <si>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</si>
  <si>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</si>
  <si>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</si>
  <si>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</si>
  <si>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</si>
  <si>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</si>
  <si>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</si>
  <si>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</si>
  <si>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</si>
  <si>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</si>
  <si>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</si>
  <si>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</si>
  <si>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</si>
  <si>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</si>
  <si>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</si>
  <si>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</si>
  <si>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</si>
  <si>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</si>
  <si>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</si>
  <si>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</si>
  <si>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</si>
  <si>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</si>
  <si>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</si>
  <si>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</si>
  <si>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</si>
  <si>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</si>
  <si>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</si>
  <si>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</si>
  <si>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</si>
  <si>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</si>
  <si>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</si>
  <si>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</si>
  <si>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</si>
  <si>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</si>
  <si>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</si>
  <si>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</si>
  <si>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</si>
  <si>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</si>
  <si>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</si>
  <si>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</si>
  <si>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</si>
  <si>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</si>
  <si>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</si>
  <si>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</si>
  <si>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</si>
  <si>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</si>
  <si>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</si>
  <si>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</si>
  <si>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</si>
  <si>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</si>
  <si>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</si>
  <si>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</si>
  <si>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</si>
  <si>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</si>
  <si>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</si>
  <si>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</si>
  <si>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</si>
  <si>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</si>
  <si>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</si>
  <si>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</si>
  <si>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</si>
  <si>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</si>
  <si>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</si>
  <si>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</si>
  <si>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</si>
  <si>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</si>
  <si>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</si>
  <si>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</si>
  <si>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</si>
  <si>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</si>
  <si>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</si>
  <si>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</si>
  <si>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</si>
  <si>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</si>
  <si>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</si>
  <si>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</si>
  <si>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</si>
  <si>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</si>
  <si>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</si>
  <si>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</si>
  <si>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</si>
  <si>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</si>
  <si>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</si>
  <si>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</si>
  <si>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</si>
  <si>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</si>
  <si>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</si>
  <si>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</si>
  <si>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</si>
  <si>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</si>
  <si>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</si>
  <si>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</si>
  <si>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</si>
  <si>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</si>
  <si>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</si>
  <si>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</si>
  <si>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</si>
  <si>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</si>
  <si>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</si>
  <si>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</si>
  <si>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</si>
  <si>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</si>
  <si>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</si>
  <si>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</si>
  <si>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</si>
  <si>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</si>
  <si>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</si>
  <si>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</si>
  <si>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</si>
  <si>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</si>
  <si>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</si>
  <si>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</si>
  <si>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</si>
  <si>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</si>
  <si>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</si>
  <si>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</si>
  <si>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</si>
  <si>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</si>
  <si>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</si>
  <si>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</si>
  <si>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</si>
  <si>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</si>
  <si>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</si>
  <si>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</si>
  <si>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</si>
  <si>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</si>
  <si>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</si>
  <si>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</si>
  <si>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</si>
  <si>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</si>
  <si>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</si>
  <si>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</si>
  <si>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</si>
  <si>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</si>
  <si>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</si>
  <si>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</si>
  <si>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</si>
  <si>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</si>
  <si>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</si>
  <si>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</si>
  <si>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</si>
  <si>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</si>
  <si>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</si>
  <si>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</si>
  <si>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</si>
  <si>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</si>
  <si>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</si>
  <si>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</si>
  <si>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</si>
  <si>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</si>
  <si>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</si>
  <si>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</si>
  <si>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</si>
  <si>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</si>
  <si>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</si>
  <si>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</si>
  <si>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</si>
  <si>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</si>
  <si>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</si>
  <si>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</si>
  <si>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</si>
  <si>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</si>
  <si>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</si>
  <si>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</si>
  <si>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</si>
  <si>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</si>
  <si>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</si>
  <si>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</si>
  <si>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</si>
  <si>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</si>
  <si>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</si>
  <si>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</si>
  <si>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</si>
  <si>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</si>
  <si>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</si>
  <si>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</si>
  <si>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</si>
  <si>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</si>
  <si>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</si>
  <si>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</si>
  <si>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</si>
  <si>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</si>
  <si>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</si>
  <si>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</si>
  <si>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</si>
  <si>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</si>
  <si>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</si>
  <si>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</si>
  <si>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</si>
  <si>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</si>
  <si>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</si>
  <si>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</si>
  <si>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</si>
  <si>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</si>
  <si>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</si>
  <si>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</si>
  <si>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</si>
  <si>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</si>
  <si>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</si>
  <si>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</si>
  <si>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</si>
  <si>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</si>
  <si>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</si>
  <si>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</si>
  <si>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</si>
  <si>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</si>
  <si>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</si>
  <si>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</si>
  <si>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</si>
  <si>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</si>
  <si>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</si>
  <si>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</si>
  <si>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</si>
  <si>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</si>
  <si>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</si>
  <si>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</si>
  <si>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</si>
  <si>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</si>
  <si>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</si>
  <si>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</si>
  <si>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</si>
  <si>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</si>
  <si>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</si>
  <si>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</si>
  <si>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</si>
  <si>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</si>
  <si>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</si>
  <si>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</si>
  <si>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</si>
  <si>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</si>
  <si>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</si>
  <si>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</si>
  <si>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</si>
  <si>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</si>
  <si>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</si>
  <si>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</si>
  <si>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</si>
  <si>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</si>
  <si>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</si>
  <si>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</si>
  <si>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</si>
  <si>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</si>
  <si>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</si>
  <si>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</si>
  <si>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</si>
  <si>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</si>
  <si>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</si>
  <si>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</si>
  <si>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</si>
  <si>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</si>
  <si>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</si>
  <si>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</si>
  <si>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</si>
  <si>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</si>
  <si>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</si>
  <si>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</si>
  <si>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</si>
  <si>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</si>
  <si>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</si>
  <si>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</si>
  <si>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</si>
  <si>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</si>
  <si>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</si>
  <si>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</si>
  <si>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</si>
  <si>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</si>
  <si>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</si>
  <si>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</si>
  <si>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</si>
  <si>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</si>
  <si>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</si>
  <si>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</si>
  <si>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</si>
  <si>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</si>
  <si>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</si>
  <si>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</si>
  <si>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</si>
  <si>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</si>
  <si>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</si>
  <si>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</si>
  <si>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</si>
  <si>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</si>
  <si>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</si>
  <si>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</si>
  <si>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</si>
  <si>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</si>
  <si>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</si>
  <si>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</si>
  <si>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</si>
  <si>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</si>
  <si>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</si>
  <si>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</si>
  <si>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</si>
  <si>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</si>
  <si>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</si>
  <si>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</si>
  <si>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</si>
  <si>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</si>
  <si>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</si>
  <si>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</si>
  <si>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</si>
  <si>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</si>
  <si>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</si>
  <si>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</si>
  <si>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</si>
  <si>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</si>
  <si>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</si>
  <si>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</si>
  <si>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</si>
  <si>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</si>
  <si>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</si>
  <si>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</si>
  <si>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</si>
  <si>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</si>
  <si>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</si>
  <si>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</si>
  <si>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</si>
  <si>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</si>
  <si>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</si>
  <si>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</si>
  <si>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</si>
  <si>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</si>
  <si>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</si>
  <si>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</si>
  <si>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</si>
  <si>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</si>
  <si>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</si>
  <si>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</si>
  <si>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</si>
  <si>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</si>
  <si>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</si>
  <si>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</si>
  <si>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</si>
  <si>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</si>
  <si>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</si>
  <si>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</si>
  <si>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</si>
  <si>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</si>
  <si>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</si>
  <si>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</si>
  <si>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</si>
  <si>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</si>
  <si>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</si>
  <si>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</si>
  <si>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</si>
  <si>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</si>
  <si>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</si>
  <si>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</si>
  <si>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</si>
  <si>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</si>
  <si>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</si>
  <si>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</si>
  <si>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</si>
  <si>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</si>
  <si>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</si>
  <si>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</si>
  <si>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</si>
  <si>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</si>
  <si>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</si>
  <si>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</si>
  <si>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</si>
  <si>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</si>
  <si>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</si>
  <si>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</si>
  <si>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</si>
  <si>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</si>
  <si>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</si>
  <si>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</si>
  <si>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</si>
  <si>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</si>
  <si>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</si>
  <si>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</si>
  <si>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</si>
  <si>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</si>
  <si>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</si>
  <si>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</si>
  <si>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</si>
  <si>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</si>
  <si>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</si>
  <si>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</si>
  <si>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</si>
  <si>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</si>
  <si>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</si>
  <si>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</si>
  <si>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</si>
  <si>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</si>
  <si>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</si>
  <si>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</si>
  <si>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</si>
  <si>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</si>
  <si>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</si>
  <si>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</si>
  <si>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</si>
  <si>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</si>
  <si>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</si>
  <si>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</si>
  <si>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</si>
  <si>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</si>
  <si>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</si>
  <si>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</si>
  <si>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</si>
  <si>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</si>
  <si>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</si>
  <si>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</si>
  <si>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</si>
  <si>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</si>
  <si>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</si>
  <si>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</si>
  <si>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</si>
  <si>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</si>
  <si>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</si>
  <si>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</si>
  <si>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</si>
  <si>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</si>
  <si>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</si>
  <si>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</si>
  <si>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</si>
  <si>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</si>
  <si>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</si>
  <si>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</si>
  <si>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</si>
  <si>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</si>
  <si>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</si>
  <si>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</si>
  <si>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</si>
  <si>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</si>
  <si>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</si>
  <si>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</si>
  <si>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</si>
  <si>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</si>
  <si>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</si>
  <si>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</si>
  <si>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</si>
  <si>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</si>
  <si>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</si>
  <si>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</si>
  <si>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</si>
  <si>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</si>
  <si>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</si>
  <si>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</si>
  <si>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</si>
  <si>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</si>
  <si>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</si>
  <si>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</si>
  <si>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</si>
  <si>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</si>
  <si>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</si>
  <si>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</si>
  <si>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</si>
  <si>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</si>
  <si>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</si>
  <si>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</si>
  <si>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</si>
  <si>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</si>
  <si>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</si>
  <si>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</si>
  <si>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</si>
  <si>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</si>
  <si>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</si>
  <si>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</si>
  <si>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</si>
  <si>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</si>
  <si>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</si>
  <si>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</si>
  <si>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</si>
  <si>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</si>
  <si>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</si>
  <si>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</si>
  <si>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</si>
  <si>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</si>
  <si>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</si>
  <si>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</si>
  <si>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</si>
  <si>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</si>
  <si>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</si>
  <si>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</si>
  <si>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</si>
  <si>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</si>
  <si>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</si>
  <si>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</si>
  <si>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</si>
  <si>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</si>
  <si>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</si>
  <si>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</si>
  <si>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</si>
  <si>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</si>
  <si>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</si>
  <si>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</si>
  <si>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</si>
  <si>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</si>
  <si>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</si>
  <si>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</si>
  <si>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</si>
  <si>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</si>
  <si>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</si>
  <si>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</si>
  <si>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</si>
  <si>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</si>
  <si>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</si>
  <si>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</si>
  <si>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</si>
  <si>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</si>
  <si>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</si>
  <si>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</si>
  <si>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</si>
  <si>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</si>
  <si>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</si>
  <si>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</si>
  <si>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</si>
  <si>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</si>
  <si>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</si>
  <si>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</si>
  <si>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</si>
  <si>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</si>
  <si>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</si>
  <si>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</si>
  <si>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</si>
  <si>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</si>
  <si>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</si>
  <si>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</si>
  <si>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</si>
  <si>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</si>
  <si>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</si>
  <si>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</si>
  <si>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</si>
  <si>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</si>
  <si>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</si>
  <si>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</si>
  <si>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</si>
  <si>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</si>
  <si>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</si>
  <si>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</si>
  <si>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</si>
  <si>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</si>
  <si>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</si>
  <si>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</si>
  <si>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</si>
  <si>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</si>
  <si>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</si>
  <si>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</si>
  <si>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</si>
  <si>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</si>
  <si>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</si>
  <si>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</si>
  <si>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</si>
  <si>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</si>
  <si>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</si>
  <si>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</si>
  <si>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</si>
  <si>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</si>
  <si>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</si>
  <si>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</si>
  <si>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</si>
  <si>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</si>
  <si>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</si>
  <si>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</si>
  <si>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</si>
  <si>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</si>
  <si>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</si>
  <si>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</si>
  <si>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</si>
  <si>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</si>
  <si>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</si>
  <si>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</si>
  <si>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</si>
  <si>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</si>
  <si>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</si>
  <si>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</si>
  <si>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</si>
  <si>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</si>
  <si>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</si>
  <si>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</si>
  <si>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</si>
  <si>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</si>
  <si>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</si>
  <si>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</si>
  <si>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</si>
  <si>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</si>
  <si>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</si>
  <si>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</si>
  <si>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</si>
  <si>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</si>
  <si>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</si>
  <si>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</si>
  <si>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</si>
  <si>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</si>
  <si>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</si>
  <si>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</si>
  <si>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</si>
  <si>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</si>
  <si>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</si>
  <si>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</si>
  <si>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</si>
  <si>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</si>
  <si>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</si>
  <si>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</si>
  <si>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</si>
  <si>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</si>
  <si>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</si>
  <si>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</si>
  <si>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</si>
  <si>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</si>
  <si>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</si>
  <si>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</si>
  <si>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</si>
  <si>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</si>
  <si>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</si>
  <si>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</si>
  <si>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</si>
  <si>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</si>
  <si>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</si>
  <si>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</si>
  <si>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</si>
  <si>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</si>
  <si>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</si>
  <si>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</si>
  <si>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</si>
  <si>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</si>
  <si>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</si>
  <si>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</si>
  <si>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</si>
  <si>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</si>
  <si>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</si>
  <si>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</si>
  <si>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</si>
  <si>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</si>
  <si>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</si>
  <si>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</si>
  <si>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</si>
  <si>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</si>
  <si>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</si>
  <si>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</si>
  <si>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</si>
  <si>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</si>
  <si>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</si>
  <si>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</si>
  <si>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</si>
  <si>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</si>
  <si>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</si>
  <si>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</si>
  <si>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</si>
  <si>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</si>
  <si>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</si>
  <si>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</si>
  <si>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</si>
  <si>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</si>
  <si>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</si>
  <si>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</si>
  <si>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</si>
  <si>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</si>
  <si>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</si>
  <si>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</si>
  <si>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</si>
  <si>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</si>
  <si>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</si>
  <si>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</si>
  <si>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</si>
  <si>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</si>
  <si>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</si>
  <si>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</si>
  <si>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</si>
  <si>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</si>
  <si>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</si>
  <si>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</si>
  <si>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</si>
  <si>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</si>
  <si>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</si>
  <si>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</si>
  <si>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</si>
  <si>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</si>
  <si>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</si>
  <si>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</si>
  <si>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</si>
  <si>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</si>
  <si>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</si>
  <si>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</si>
  <si>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</si>
  <si>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</si>
  <si>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</si>
  <si>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</si>
  <si>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</si>
  <si>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</si>
  <si>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</si>
  <si>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</si>
  <si>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</si>
  <si>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</si>
  <si>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</si>
  <si>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</si>
  <si>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</si>
  <si>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</si>
  <si>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</si>
  <si>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</si>
  <si>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</si>
  <si>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</si>
  <si>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</si>
  <si>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</si>
  <si>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</si>
  <si>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</si>
  <si>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</si>
  <si>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</si>
  <si>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</si>
  <si>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</si>
  <si>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</si>
  <si>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</si>
  <si>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</si>
  <si>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</si>
  <si>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</si>
  <si>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</si>
  <si>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</si>
  <si>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</si>
  <si>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</si>
  <si>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</si>
  <si>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</si>
  <si>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</si>
  <si>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</si>
  <si>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</si>
  <si>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</si>
  <si>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</si>
  <si>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</si>
  <si>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</si>
  <si>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</si>
  <si>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</si>
  <si>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</si>
  <si>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</si>
  <si>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</si>
  <si>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</si>
  <si>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</si>
  <si>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</si>
  <si>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</si>
  <si>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</si>
  <si>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</si>
  <si>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</si>
  <si>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</si>
  <si>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</si>
  <si>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</si>
  <si>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</si>
  <si>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</si>
  <si>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</si>
  <si>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</si>
  <si>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</si>
  <si>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</si>
  <si>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</si>
  <si>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</si>
  <si>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</si>
  <si>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</si>
  <si>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</si>
  <si>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</si>
  <si>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</si>
  <si>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</si>
  <si>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</si>
  <si>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</si>
  <si>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</si>
  <si>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</si>
  <si>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</si>
  <si>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</si>
  <si>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</si>
  <si>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</si>
  <si>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</si>
  <si>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</si>
  <si>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</si>
  <si>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</si>
  <si>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</si>
  <si>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</si>
  <si>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</si>
  <si>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</si>
  <si>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</si>
  <si>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</si>
  <si>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</si>
  <si>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</si>
  <si>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</si>
  <si>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</si>
  <si>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</si>
  <si>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</si>
  <si>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</si>
  <si>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</si>
  <si>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</si>
  <si>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</si>
  <si>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</si>
  <si>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</si>
  <si>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</si>
  <si>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</si>
  <si>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</si>
  <si>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</si>
  <si>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</si>
  <si>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</si>
  <si>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</si>
  <si>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</si>
  <si>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</si>
  <si>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</si>
  <si>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</si>
  <si>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</si>
  <si>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</si>
  <si>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</si>
  <si>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</si>
  <si>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</si>
  <si>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</si>
  <si>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</si>
  <si>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</si>
  <si>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</si>
  <si>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</si>
  <si>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</si>
  <si>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</si>
  <si>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</si>
  <si>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</si>
  <si>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</si>
  <si>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</si>
  <si>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</si>
  <si>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</si>
  <si>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</si>
  <si>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</si>
  <si>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</si>
  <si>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</si>
  <si>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</si>
  <si>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</si>
  <si>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</si>
  <si>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</si>
  <si>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</si>
  <si>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</si>
  <si>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</si>
  <si>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</si>
  <si>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</si>
  <si>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</si>
  <si>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</si>
  <si>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</si>
  <si>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</si>
  <si>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</si>
  <si>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</si>
  <si>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</si>
  <si>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</si>
  <si>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</si>
  <si>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</si>
  <si>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</si>
  <si>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</si>
  <si>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</si>
  <si>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</si>
  <si>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</si>
  <si>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</si>
  <si>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</si>
  <si>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</si>
  <si>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</si>
  <si>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</si>
  <si>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</si>
  <si>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</si>
  <si>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</si>
  <si>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</si>
  <si>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</si>
  <si>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</si>
  <si>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</si>
  <si>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</si>
  <si>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</si>
  <si>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</si>
  <si>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</si>
  <si>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</si>
  <si>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</si>
  <si>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</si>
  <si>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</si>
  <si>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</si>
  <si>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</si>
  <si>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</si>
  <si>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</si>
  <si>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</si>
  <si>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</si>
  <si>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</si>
  <si>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</si>
  <si>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</si>
  <si>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</si>
  <si>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</si>
  <si>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</si>
  <si>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</si>
  <si>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</si>
  <si>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</si>
  <si>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</si>
  <si>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</si>
  <si>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</si>
  <si>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</si>
  <si>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</si>
  <si>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</si>
  <si>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</si>
  <si>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</si>
  <si>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</si>
  <si>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</si>
  <si>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</si>
  <si>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</si>
  <si>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</si>
  <si>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</si>
  <si>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</si>
  <si>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</si>
  <si>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</si>
  <si>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</si>
  <si>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</si>
  <si>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</si>
  <si>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</si>
  <si>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</si>
  <si>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</si>
  <si>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</si>
  <si>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</si>
  <si>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</si>
  <si>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</si>
  <si>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</si>
  <si>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</si>
  <si>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</si>
  <si>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</si>
  <si>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</si>
  <si>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</si>
  <si>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</si>
  <si>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</si>
  <si>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</si>
  <si>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</si>
  <si>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</si>
  <si>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</si>
  <si>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</si>
  <si>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</si>
  <si>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</si>
  <si>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</si>
  <si>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</si>
  <si>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</si>
  <si>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</si>
  <si>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</si>
  <si>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</si>
  <si>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</si>
  <si>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</si>
  <si>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</si>
  <si>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</si>
  <si>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</si>
  <si>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</si>
  <si>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</si>
  <si>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</si>
  <si>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</si>
  <si>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</si>
  <si>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</si>
  <si>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</si>
  <si>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</si>
  <si>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</si>
  <si>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</si>
  <si>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</si>
  <si>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</si>
  <si>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</si>
  <si>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</si>
  <si>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</si>
  <si>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</si>
  <si>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</si>
  <si>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</si>
  <si>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</si>
  <si>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</si>
  <si>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</si>
  <si>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</si>
  <si>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</si>
  <si>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</si>
  <si>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</si>
  <si>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</si>
  <si>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</si>
  <si>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</si>
  <si>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</si>
  <si>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</si>
  <si>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</si>
  <si>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</si>
  <si>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</si>
  <si>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</si>
  <si>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</si>
  <si>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</si>
  <si>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</si>
  <si>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</si>
  <si>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</si>
  <si>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</si>
  <si>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</si>
  <si>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</si>
  <si>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</si>
  <si>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</si>
  <si>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</si>
  <si>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</si>
  <si>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</si>
  <si>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</si>
  <si>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</si>
  <si>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</si>
  <si>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</si>
  <si>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</si>
  <si>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</si>
  <si>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</si>
  <si>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</si>
  <si>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</si>
  <si>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</si>
  <si>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</si>
  <si>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</si>
  <si>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</si>
  <si>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</si>
  <si>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</si>
  <si>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</si>
  <si>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</si>
  <si>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</si>
  <si>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</si>
  <si>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</si>
  <si>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</si>
  <si>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</si>
  <si>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</si>
  <si>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</si>
  <si>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</si>
  <si>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</si>
  <si>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</si>
  <si>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</si>
  <si>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</si>
  <si>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</si>
  <si>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</si>
  <si>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</si>
  <si>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</si>
  <si>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</si>
  <si>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</si>
  <si>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</si>
  <si>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</si>
  <si>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</si>
  <si>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</si>
  <si>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</si>
  <si>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</si>
  <si>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</si>
  <si>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</si>
  <si>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</si>
  <si>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</si>
  <si>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</si>
  <si>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</si>
  <si>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</si>
  <si>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</si>
  <si>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</si>
  <si>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</si>
  <si>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</si>
  <si>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</si>
  <si>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</si>
  <si>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</si>
  <si>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</si>
  <si>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</si>
  <si>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</si>
  <si>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</si>
  <si>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</si>
  <si>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</si>
  <si>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</si>
  <si>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</si>
  <si>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</si>
  <si>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</si>
  <si>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</si>
  <si>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</si>
  <si>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</si>
  <si>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</si>
  <si>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</si>
  <si>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</si>
  <si>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</si>
  <si>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</si>
  <si>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</si>
  <si>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</si>
  <si>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</si>
  <si>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</si>
  <si>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</si>
  <si>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</si>
  <si>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</si>
  <si>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</si>
  <si>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</si>
  <si>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</si>
  <si>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</si>
  <si>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</si>
  <si>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</si>
  <si>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</si>
  <si>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</si>
  <si>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</si>
  <si>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</si>
  <si>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</si>
  <si>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</si>
  <si>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</si>
  <si>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</si>
  <si>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</si>
  <si>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</si>
  <si>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</si>
  <si>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</si>
  <si>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</si>
  <si>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</si>
  <si>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</si>
  <si>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</si>
  <si>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</si>
  <si>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</si>
  <si>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</si>
  <si>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</si>
  <si>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</si>
  <si>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</si>
  <si>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</si>
  <si>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</si>
  <si>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</si>
  <si>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</si>
  <si>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</si>
  <si>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</si>
  <si>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</si>
  <si>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</si>
  <si>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</si>
  <si>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</si>
  <si>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</si>
  <si>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</si>
  <si>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</si>
  <si>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</si>
  <si>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</si>
  <si>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</si>
  <si>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</si>
  <si>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</si>
  <si>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</si>
  <si>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</si>
  <si>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</si>
  <si>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</si>
  <si>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</si>
  <si>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</si>
  <si>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</si>
  <si>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</si>
  <si>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</si>
  <si>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</si>
  <si>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</si>
  <si>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</si>
  <si>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</si>
  <si>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</si>
  <si>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</si>
  <si>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</si>
  <si>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</si>
  <si>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</si>
  <si>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</si>
  <si>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</si>
  <si>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</si>
  <si>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</si>
  <si>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</si>
  <si>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</si>
  <si>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</si>
  <si>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</si>
  <si>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</si>
  <si>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</si>
  <si>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</si>
  <si>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</si>
  <si>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</si>
  <si>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</si>
  <si>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</si>
  <si>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</si>
  <si>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</si>
  <si>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</si>
  <si>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</si>
  <si>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</si>
  <si>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</si>
  <si>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</si>
  <si>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</si>
  <si>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</si>
  <si>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</si>
  <si>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</si>
  <si>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</si>
  <si>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</si>
  <si>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</si>
  <si>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</si>
  <si>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</si>
  <si>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</si>
  <si>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</si>
  <si>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</si>
  <si>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</si>
  <si>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</si>
  <si>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</si>
  <si>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</si>
  <si>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</si>
  <si>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</si>
  <si>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</si>
  <si>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</si>
  <si>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</si>
  <si>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</si>
  <si>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</si>
  <si>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</si>
  <si>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</si>
  <si>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</si>
  <si>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</si>
  <si>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</si>
  <si>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</si>
  <si>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</si>
  <si>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</si>
  <si>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</si>
  <si>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</si>
  <si>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</si>
  <si>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</si>
  <si>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</si>
  <si>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</si>
  <si>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</si>
  <si>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</si>
  <si>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</si>
  <si>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</si>
  <si>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</si>
  <si>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</si>
  <si>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</si>
  <si>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</si>
  <si>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</si>
  <si>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</si>
  <si>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</si>
  <si>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</si>
  <si>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</si>
  <si>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</si>
  <si>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</si>
  <si>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</si>
  <si>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</si>
  <si>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</si>
  <si>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</si>
  <si>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</si>
  <si>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</si>
  <si>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</si>
  <si>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</si>
  <si>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</si>
  <si>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</si>
  <si>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</si>
  <si>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</si>
  <si>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</si>
  <si>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</si>
  <si>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</si>
  <si>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</si>
  <si>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</si>
  <si>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</si>
  <si>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</si>
  <si>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</si>
  <si>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</si>
  <si>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</si>
  <si>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</si>
  <si>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</si>
  <si>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</si>
  <si>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</si>
  <si>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</si>
  <si>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</si>
  <si>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</si>
  <si>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</si>
  <si>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</si>
  <si>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</si>
  <si>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</si>
  <si>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</si>
  <si>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</si>
  <si>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</si>
  <si>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</si>
  <si>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</si>
  <si>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</si>
  <si>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</si>
  <si>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</si>
  <si>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</si>
  <si>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</si>
  <si>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</si>
  <si>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</si>
  <si>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</si>
  <si>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</si>
  <si>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</si>
  <si>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</si>
  <si>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</si>
  <si>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</si>
  <si>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</si>
  <si>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</si>
  <si>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</si>
  <si>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</si>
  <si>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</si>
  <si>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</si>
  <si>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</si>
  <si>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</si>
  <si>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</si>
  <si>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</si>
  <si>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</si>
  <si>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</si>
  <si>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</si>
  <si>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</si>
  <si>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</si>
  <si>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</si>
  <si>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</si>
  <si>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</si>
  <si>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</si>
  <si>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</si>
  <si>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</si>
  <si>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</si>
  <si>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</si>
  <si>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</si>
  <si>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</si>
  <si>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</si>
  <si>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</si>
  <si>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</si>
  <si>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</si>
  <si>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</si>
  <si>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</si>
  <si>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</si>
  <si>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</si>
  <si>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</si>
  <si>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</si>
  <si>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</si>
  <si>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</si>
  <si>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</si>
  <si>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</si>
  <si>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</si>
  <si>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</si>
  <si>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</si>
  <si>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</si>
  <si>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</si>
  <si>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</si>
  <si>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</si>
  <si>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</si>
  <si>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</si>
  <si>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</si>
  <si>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</si>
  <si>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</si>
  <si>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</si>
  <si>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</si>
  <si>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</si>
  <si>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</si>
  <si>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</si>
  <si>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</si>
  <si>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</si>
  <si>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</si>
  <si>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</si>
  <si>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</si>
  <si>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</si>
  <si>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</si>
  <si>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</si>
  <si>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</si>
  <si>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</si>
  <si>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</si>
  <si>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</si>
  <si>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</si>
  <si>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</si>
  <si>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</si>
  <si>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</si>
  <si>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</si>
  <si>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</si>
  <si>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</si>
  <si>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</si>
  <si>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</si>
  <si>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</si>
  <si>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</si>
  <si>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</si>
  <si>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</si>
  <si>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</si>
  <si>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</si>
  <si>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</si>
  <si>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</si>
  <si>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</si>
  <si>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</si>
  <si>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</si>
  <si>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</si>
  <si>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</si>
  <si>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</si>
  <si>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</si>
  <si>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</si>
  <si>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</si>
  <si>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</si>
  <si>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</si>
  <si>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</si>
  <si>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</si>
  <si>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</si>
  <si>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</si>
  <si>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</si>
  <si>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</si>
  <si>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</si>
  <si>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</si>
  <si>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</si>
  <si>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</si>
  <si>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</si>
  <si>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</si>
  <si>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</si>
  <si>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</si>
  <si>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</si>
  <si>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</si>
  <si>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</si>
  <si>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</si>
  <si>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</si>
  <si>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</si>
  <si>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</si>
  <si>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</si>
  <si>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</si>
  <si>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</si>
  <si>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</si>
  <si>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</si>
  <si>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</si>
  <si>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</si>
  <si>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</si>
  <si>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</si>
  <si>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</si>
  <si>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</si>
  <si>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</si>
  <si>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</si>
  <si>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</si>
  <si>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</si>
  <si>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</si>
  <si>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</si>
  <si>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</si>
  <si>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</si>
  <si>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</si>
  <si>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</si>
  <si>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</si>
  <si>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</si>
  <si>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</si>
  <si>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</si>
  <si>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</si>
  <si>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</si>
  <si>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</si>
  <si>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</si>
  <si>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</si>
  <si>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</si>
  <si>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</si>
  <si>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</si>
  <si>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</si>
  <si>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</si>
  <si>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</si>
  <si>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</si>
  <si>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</si>
  <si>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</si>
  <si>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</si>
  <si>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</si>
  <si>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</si>
  <si>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</si>
  <si>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</si>
  <si>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</si>
  <si>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</si>
  <si>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</si>
  <si>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</si>
  <si>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</si>
  <si>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</si>
  <si>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</si>
  <si>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</si>
  <si>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</si>
  <si>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</si>
  <si>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</si>
  <si>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</si>
  <si>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</si>
  <si>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</si>
  <si>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</si>
  <si>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</si>
  <si>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</si>
  <si>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</si>
  <si>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</si>
  <si>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</si>
  <si>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</si>
  <si>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</si>
  <si>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</si>
  <si>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</si>
  <si>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</si>
  <si>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</si>
  <si>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</si>
  <si>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</si>
  <si>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</si>
  <si>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</si>
  <si>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</si>
  <si>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</si>
  <si>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</si>
  <si>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</si>
  <si>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</si>
  <si>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</si>
  <si>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</si>
  <si>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</si>
  <si>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</si>
  <si>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</si>
  <si>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</si>
  <si>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</si>
  <si>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</si>
  <si>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</si>
  <si>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</si>
  <si>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</si>
  <si>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</si>
  <si>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</si>
  <si>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</si>
  <si>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</si>
  <si>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</si>
  <si>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</si>
  <si>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</si>
  <si>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</si>
  <si>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</si>
  <si>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</si>
  <si>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</si>
  <si>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</si>
  <si>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</si>
  <si>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</si>
  <si>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</si>
  <si>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</si>
  <si>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</si>
  <si>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</si>
  <si>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</si>
  <si>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</si>
  <si>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</si>
  <si>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</si>
  <si>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</si>
  <si>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</si>
  <si>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</si>
  <si>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</si>
  <si>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</si>
  <si>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</si>
  <si>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</si>
  <si>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</si>
  <si>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</si>
  <si>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</si>
  <si>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</si>
  <si>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</si>
  <si>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</si>
  <si>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</si>
  <si>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</si>
  <si>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</si>
  <si>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</si>
  <si>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</si>
  <si>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</si>
  <si>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</si>
  <si>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</si>
  <si>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</si>
  <si>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</si>
  <si>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</si>
  <si>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</si>
  <si>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</si>
  <si>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</si>
  <si>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</si>
  <si>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</si>
  <si>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</si>
  <si>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</si>
  <si>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</si>
  <si>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</si>
  <si>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</si>
  <si>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</si>
  <si>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</si>
  <si>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</si>
  <si>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</si>
  <si>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</si>
  <si>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</si>
  <si>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</si>
  <si>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</si>
  <si>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</si>
  <si>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</si>
  <si>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</si>
  <si>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</si>
  <si>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</si>
  <si>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</si>
  <si>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</si>
  <si>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</si>
  <si>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</si>
  <si>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</si>
  <si>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</si>
  <si>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</si>
  <si>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</si>
  <si>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</si>
  <si>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</si>
  <si>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</si>
  <si>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</si>
  <si>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</si>
  <si>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</si>
  <si>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</si>
  <si>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</si>
  <si>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</si>
  <si>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</si>
  <si>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</si>
  <si>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</si>
  <si>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</si>
  <si>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</si>
  <si>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</si>
  <si>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</si>
  <si>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</si>
  <si>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</si>
  <si>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</si>
  <si>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</si>
  <si>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</si>
  <si>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</si>
  <si>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</si>
  <si>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</si>
  <si>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</si>
  <si>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</si>
  <si>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</si>
  <si>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</si>
  <si>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</si>
  <si>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</si>
  <si>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</si>
  <si>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</si>
  <si>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</si>
  <si>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</si>
  <si>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</si>
  <si>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</si>
  <si>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</si>
  <si>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</si>
  <si>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</si>
  <si>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</si>
  <si>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</si>
  <si>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</si>
  <si>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</si>
  <si>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</si>
  <si>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</si>
  <si>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</si>
  <si>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</si>
  <si>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</si>
  <si>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</si>
  <si>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</si>
  <si>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</si>
  <si>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</si>
  <si>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</si>
  <si>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</si>
  <si>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</si>
  <si>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</si>
  <si>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</si>
  <si>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</si>
  <si>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</si>
  <si>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</si>
  <si>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</si>
  <si>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</si>
  <si>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</si>
  <si>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</si>
  <si>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</si>
  <si>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</si>
  <si>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</si>
  <si>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</si>
  <si>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</si>
  <si>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</si>
  <si>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</si>
  <si>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</si>
  <si>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</si>
  <si>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</si>
  <si>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</si>
  <si>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</si>
  <si>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</si>
  <si>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</si>
  <si>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</si>
  <si>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</si>
  <si>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</si>
  <si>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</si>
  <si>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</si>
  <si>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</si>
  <si>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</si>
  <si>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</si>
  <si>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</si>
  <si>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</si>
  <si>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</si>
  <si>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</si>
  <si>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</si>
  <si>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</si>
  <si>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</si>
  <si>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</si>
  <si>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</si>
  <si>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</si>
  <si>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</si>
  <si>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</si>
  <si>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</si>
  <si>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</si>
  <si>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</si>
  <si>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</si>
  <si>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</si>
  <si>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</si>
  <si>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</si>
  <si>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</si>
  <si>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</si>
  <si>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</si>
  <si>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</si>
  <si>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</si>
  <si>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</si>
  <si>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</si>
  <si>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</si>
  <si>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</si>
  <si>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</si>
  <si>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</si>
  <si>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</si>
  <si>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</si>
  <si>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</si>
  <si>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</si>
  <si>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</si>
  <si>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</si>
  <si>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</si>
  <si>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</si>
  <si>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</si>
  <si>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</si>
  <si>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</si>
  <si>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</si>
  <si>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</si>
  <si>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</si>
  <si>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</si>
  <si>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</si>
  <si>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</si>
  <si>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</si>
  <si>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</si>
  <si>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</si>
  <si>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</si>
  <si>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</si>
  <si>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</si>
  <si>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</si>
  <si>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</si>
  <si>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</si>
  <si>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</si>
  <si>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</si>
  <si>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</si>
  <si>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</si>
  <si>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</si>
  <si>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</si>
  <si>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</si>
  <si>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</si>
  <si>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</si>
  <si>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</si>
  <si>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</si>
  <si>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</si>
  <si>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</si>
  <si>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</si>
  <si>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</si>
  <si>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</si>
  <si>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</si>
  <si>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</si>
  <si>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</si>
  <si>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</si>
  <si>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</si>
  <si>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</si>
  <si>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</si>
  <si>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</si>
  <si>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</si>
  <si>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</si>
  <si>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</si>
  <si>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</si>
  <si>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</si>
  <si>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</si>
  <si>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</si>
  <si>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</si>
  <si>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</si>
  <si>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</si>
  <si>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</si>
  <si>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</si>
  <si>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</si>
  <si>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</si>
  <si>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</si>
  <si>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</si>
  <si>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</si>
  <si>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</si>
  <si>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</si>
  <si>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</si>
  <si>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</si>
  <si>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</si>
  <si>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</si>
  <si>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</si>
  <si>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</si>
  <si>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</si>
  <si>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</si>
  <si>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</si>
  <si>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</si>
  <si>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</si>
  <si>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</si>
  <si>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</si>
  <si>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</si>
  <si>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</si>
  <si>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</si>
  <si>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</si>
  <si>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</si>
  <si>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</si>
  <si>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</si>
  <si>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</si>
  <si>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</si>
  <si>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</si>
  <si>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</si>
  <si>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</si>
  <si>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</si>
  <si>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</si>
  <si>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</si>
  <si>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</si>
  <si>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</si>
  <si>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</si>
  <si>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</si>
  <si>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</si>
  <si>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</si>
  <si>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</si>
  <si>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</si>
  <si>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</si>
  <si>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</si>
  <si>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</si>
  <si>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</si>
  <si>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</si>
  <si>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</si>
  <si>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</si>
  <si>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</si>
  <si>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</si>
  <si>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</si>
  <si>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</si>
  <si>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</si>
  <si>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</si>
  <si>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</si>
  <si>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</si>
  <si>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</si>
  <si>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</si>
  <si>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</si>
  <si>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</si>
  <si>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</si>
  <si>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</si>
  <si>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</si>
  <si>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</si>
  <si>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</si>
  <si>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</si>
  <si>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</si>
  <si>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</si>
  <si>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</si>
  <si>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</si>
  <si>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</si>
  <si>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</si>
  <si>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</si>
  <si>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</si>
  <si>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</si>
  <si>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</si>
  <si>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</si>
  <si>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</si>
  <si>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</si>
  <si>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</si>
  <si>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</si>
  <si>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</si>
  <si>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</si>
  <si>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</si>
  <si>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</si>
  <si>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</si>
  <si>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</si>
  <si>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</si>
  <si>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</si>
  <si>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</si>
  <si>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</si>
  <si>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</si>
  <si>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</si>
  <si>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</si>
  <si>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</si>
  <si>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</si>
  <si>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</si>
  <si>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</si>
  <si>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</si>
  <si>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</si>
  <si>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</si>
  <si>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</si>
  <si>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</si>
  <si>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</si>
  <si>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</si>
  <si>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</si>
  <si>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</si>
  <si>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</si>
  <si>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</si>
  <si>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</si>
  <si>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</si>
  <si>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</si>
  <si>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</si>
  <si>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</si>
  <si>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</si>
  <si>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</si>
  <si>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</si>
  <si>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</si>
  <si>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</si>
  <si>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</si>
  <si>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</si>
  <si>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</si>
  <si>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</si>
  <si>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</si>
  <si>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</si>
  <si>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</si>
  <si>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</si>
  <si>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</si>
  <si>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</si>
  <si>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</si>
  <si>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</si>
  <si>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</si>
  <si>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</si>
  <si>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</si>
  <si>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</si>
  <si>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</si>
  <si>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</si>
  <si>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</si>
  <si>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</si>
  <si>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</si>
  <si>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</si>
  <si>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</si>
  <si>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</si>
  <si>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</si>
  <si>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</si>
  <si>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</si>
  <si>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</si>
  <si>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</si>
  <si>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</si>
  <si>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</si>
  <si>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</si>
  <si>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</si>
  <si>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</si>
  <si>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</si>
  <si>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</si>
  <si>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</si>
  <si>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</si>
  <si>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</si>
  <si>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</si>
  <si>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</si>
  <si>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</si>
  <si>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</si>
  <si>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</si>
  <si>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</si>
  <si>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</si>
  <si>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</si>
  <si>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</si>
  <si>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</si>
  <si>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</si>
  <si>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</si>
  <si>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</si>
  <si>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</si>
  <si>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</si>
  <si>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</si>
  <si>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</si>
  <si>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</si>
  <si>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</si>
  <si>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</si>
  <si>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</si>
  <si>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</si>
  <si>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</si>
  <si>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</si>
  <si>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</si>
  <si>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</si>
  <si>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</si>
  <si>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</si>
  <si>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</si>
  <si>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</si>
  <si>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</si>
  <si>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</si>
  <si>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</si>
  <si>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</si>
  <si>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</si>
  <si>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</si>
  <si>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</si>
  <si>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</si>
  <si>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</si>
  <si>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</si>
  <si>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</si>
  <si>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</si>
  <si>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</si>
  <si>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</si>
  <si>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</si>
  <si>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</si>
  <si>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</si>
  <si>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</si>
  <si>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</si>
  <si>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</si>
  <si>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</si>
  <si>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</si>
  <si>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</si>
  <si>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</si>
  <si>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</si>
  <si>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</si>
  <si>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</si>
  <si>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</si>
  <si>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</si>
  <si>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</si>
  <si>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</si>
  <si>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</si>
  <si>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</si>
  <si>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</si>
  <si>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</si>
  <si>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</si>
  <si>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</si>
  <si>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</si>
  <si>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</si>
  <si>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</si>
  <si>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</si>
  <si>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</si>
  <si>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</si>
  <si>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</si>
  <si>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</si>
  <si>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</si>
  <si>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</si>
  <si>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</si>
  <si>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</si>
  <si>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</si>
  <si>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</si>
  <si>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</si>
  <si>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</si>
  <si>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</si>
  <si>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</si>
  <si>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</si>
  <si>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</si>
  <si>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</si>
  <si>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</si>
  <si>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</si>
  <si>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</si>
  <si>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</si>
  <si>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</si>
  <si>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</si>
  <si>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</si>
  <si>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</si>
  <si>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</si>
  <si>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</si>
  <si>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</si>
  <si>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</si>
  <si>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</si>
  <si>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</si>
  <si>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</si>
  <si>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</si>
  <si>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</si>
  <si>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</si>
  <si>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</si>
  <si>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</si>
  <si>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</si>
  <si>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</si>
  <si>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</si>
  <si>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</si>
  <si>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</si>
  <si>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</si>
  <si>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</si>
  <si>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</si>
  <si>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</si>
  <si>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</si>
  <si>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</si>
  <si>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</si>
  <si>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</si>
  <si>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</si>
  <si>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</si>
  <si>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</si>
  <si>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</si>
  <si>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</si>
  <si>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</si>
  <si>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</si>
  <si>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</si>
  <si>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</si>
  <si>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</si>
  <si>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</si>
  <si>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</si>
  <si>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</si>
  <si>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</si>
  <si>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</si>
  <si>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</si>
  <si>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</si>
  <si>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</si>
  <si>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</si>
  <si>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</si>
  <si>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</si>
  <si>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</si>
  <si>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</si>
  <si>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</si>
  <si>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</si>
  <si>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</si>
  <si>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</si>
  <si>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</si>
  <si>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</si>
  <si>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</si>
  <si>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</si>
  <si>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</si>
  <si>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</si>
  <si>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</si>
  <si>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</si>
  <si>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</si>
  <si>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</si>
  <si>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</si>
  <si>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</si>
  <si>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</si>
  <si>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</si>
  <si>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</si>
  <si>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</si>
  <si>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</si>
  <si>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</si>
  <si>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</si>
  <si>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</si>
  <si>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</si>
  <si>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</si>
  <si>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</si>
  <si>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</si>
  <si>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</si>
  <si>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</si>
  <si>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</si>
  <si>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</si>
  <si>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</si>
  <si>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</si>
  <si>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</si>
  <si>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</si>
  <si>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</si>
  <si>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</si>
  <si>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</si>
  <si>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</si>
  <si>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</si>
  <si>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</si>
  <si>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</si>
  <si>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</si>
  <si>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</si>
  <si>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</si>
  <si>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</si>
  <si>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</si>
  <si>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</si>
  <si>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</si>
  <si>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</si>
  <si>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</si>
  <si>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</si>
  <si>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</si>
  <si>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</si>
  <si>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</si>
  <si>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</si>
  <si>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</si>
  <si>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</si>
  <si>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</si>
  <si>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</si>
  <si>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</si>
  <si>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</si>
  <si>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</si>
  <si>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</si>
  <si>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</si>
  <si>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</si>
  <si>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</si>
  <si>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</si>
  <si>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</si>
  <si>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</si>
  <si>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</si>
  <si>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</si>
  <si>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</si>
  <si>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</si>
  <si>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</si>
  <si>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</si>
  <si>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</si>
  <si>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</si>
  <si>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</si>
  <si>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</si>
  <si>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</si>
  <si>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</si>
  <si>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</si>
  <si>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</si>
  <si>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</si>
  <si>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</si>
  <si>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</si>
  <si>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</si>
  <si>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</si>
  <si>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</si>
  <si>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</si>
  <si>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</si>
  <si>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</si>
  <si>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</si>
  <si>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</si>
  <si>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</si>
  <si>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</si>
  <si>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</si>
  <si>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</si>
  <si>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</si>
  <si>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</si>
  <si>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</si>
  <si>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</si>
  <si>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</si>
  <si>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</si>
  <si>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</si>
  <si>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</si>
  <si>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</si>
  <si>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</si>
  <si>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</si>
  <si>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</si>
  <si>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</si>
  <si>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</si>
  <si>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</si>
  <si>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</si>
  <si>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</si>
  <si>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</si>
  <si>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</si>
  <si>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</si>
  <si>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</si>
  <si>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</si>
  <si>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</si>
  <si>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</si>
  <si>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</si>
  <si>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</si>
  <si>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</si>
  <si>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</si>
  <si>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</si>
  <si>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</si>
  <si>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</si>
  <si>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</si>
  <si>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</si>
  <si>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</si>
  <si>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</si>
  <si>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</si>
  <si>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</si>
  <si>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</si>
  <si>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</si>
  <si>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</si>
  <si>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</si>
  <si>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</si>
  <si>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</si>
  <si>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</si>
  <si>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</si>
  <si>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</si>
  <si>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</si>
  <si>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</si>
  <si>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</si>
  <si>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</si>
  <si>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</si>
  <si>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</si>
  <si>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</si>
  <si>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</si>
  <si>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</si>
  <si>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</si>
  <si>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</si>
  <si>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</si>
  <si>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</si>
  <si>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</si>
  <si>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</si>
  <si>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</si>
  <si>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</si>
  <si>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</si>
  <si>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</si>
  <si>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</si>
  <si>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</si>
  <si>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</si>
  <si>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</si>
  <si>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</si>
  <si>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</si>
  <si>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</si>
  <si>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</si>
  <si>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</si>
  <si>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</si>
  <si>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</si>
  <si>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</si>
  <si>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</si>
  <si>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</si>
  <si>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</si>
  <si>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</si>
  <si>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</si>
  <si>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</si>
  <si>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</si>
  <si>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</si>
  <si>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</si>
  <si>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</si>
  <si>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</si>
  <si>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</si>
  <si>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</si>
  <si>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</si>
  <si>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</si>
  <si>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</si>
  <si>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</si>
  <si>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</si>
  <si>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</si>
  <si>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</si>
  <si>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</si>
  <si>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</si>
  <si>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</si>
  <si>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</si>
  <si>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</si>
  <si>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</si>
  <si>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</si>
  <si>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</si>
  <si>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</si>
  <si>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</si>
  <si>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</si>
  <si>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</si>
  <si>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</si>
  <si>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</si>
  <si>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</si>
  <si>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</si>
  <si>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</si>
  <si>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</si>
  <si>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</si>
  <si>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</si>
  <si>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</si>
  <si>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</si>
  <si>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</si>
  <si>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</si>
  <si>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</si>
  <si>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</si>
  <si>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</si>
  <si>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</si>
  <si>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</si>
  <si>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</si>
  <si>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</si>
  <si>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</si>
  <si>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</si>
  <si>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</si>
  <si>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</si>
  <si>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</si>
  <si>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</si>
  <si>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</si>
  <si>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</si>
  <si>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</si>
  <si>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</si>
  <si>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</si>
  <si>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</si>
  <si>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</si>
  <si>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</si>
  <si>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</si>
  <si>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</si>
  <si>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</si>
  <si>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</si>
  <si>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</si>
  <si>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</si>
  <si>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</si>
  <si>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</si>
  <si>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</si>
  <si>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</si>
  <si>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</si>
  <si>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</si>
  <si>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</si>
  <si>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</si>
  <si>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</si>
  <si>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</si>
  <si>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</si>
  <si>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</si>
  <si>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</si>
  <si>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</si>
  <si>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</si>
  <si>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</si>
  <si>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</si>
  <si>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</si>
  <si>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</si>
  <si>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</si>
  <si>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</si>
  <si>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</si>
  <si>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</si>
  <si>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</si>
  <si>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</si>
  <si>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</si>
  <si>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</si>
  <si>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</si>
  <si>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</si>
  <si>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</si>
  <si>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</si>
  <si>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</si>
  <si>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</si>
  <si>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</si>
  <si>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</si>
  <si>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</si>
  <si>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</si>
  <si>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</si>
  <si>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</si>
  <si>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</si>
  <si>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</si>
  <si>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</si>
  <si>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</si>
  <si>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</si>
  <si>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</si>
  <si>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</si>
  <si>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</si>
  <si>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</si>
  <si>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</si>
  <si>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</si>
  <si>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</si>
  <si>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</si>
  <si>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</si>
  <si>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</si>
  <si>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</si>
  <si>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</si>
  <si>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</si>
  <si>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</si>
  <si>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</si>
  <si>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</si>
  <si>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</si>
  <si>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</si>
  <si>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</si>
  <si>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</si>
  <si>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</si>
  <si>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</si>
  <si>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</si>
  <si>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</si>
  <si>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</si>
  <si>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</si>
  <si>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</si>
  <si>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</si>
  <si>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</si>
  <si>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</si>
  <si>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</si>
  <si>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</si>
  <si>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</si>
  <si>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</si>
  <si>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</si>
  <si>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</si>
  <si>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</si>
  <si>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</si>
  <si>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</si>
  <si>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</si>
  <si>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</si>
  <si>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</si>
  <si>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</si>
  <si>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</si>
  <si>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</si>
  <si>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</si>
  <si>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</si>
  <si>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</si>
  <si>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</si>
  <si>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</si>
  <si>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</si>
  <si>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</si>
  <si>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</si>
  <si>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</si>
  <si>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</si>
  <si>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</si>
  <si>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</si>
  <si>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</si>
  <si>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</si>
  <si>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</si>
  <si>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</si>
  <si>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</si>
  <si>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</si>
  <si>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</si>
  <si>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</si>
  <si>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</si>
  <si>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</si>
  <si>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</si>
  <si>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</si>
  <si>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</si>
  <si>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</si>
  <si>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</si>
  <si>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</si>
  <si>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</si>
  <si>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</si>
  <si>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</si>
  <si>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</si>
  <si>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</si>
  <si>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</si>
  <si>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</si>
  <si>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</si>
  <si>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</si>
  <si>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</si>
  <si>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</si>
  <si>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</si>
  <si>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</si>
  <si>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</si>
  <si>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</si>
  <si>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</si>
  <si>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</si>
  <si>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</si>
  <si>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</si>
  <si>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</si>
  <si>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</si>
  <si>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</si>
  <si>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</si>
  <si>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</si>
  <si>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</si>
  <si>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</si>
  <si>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</si>
  <si>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</si>
  <si>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</si>
  <si>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</si>
  <si>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</si>
  <si>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</si>
  <si>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</si>
  <si>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</si>
  <si>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</si>
  <si>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</si>
  <si>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</si>
  <si>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</si>
  <si>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</si>
  <si>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</si>
  <si>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</si>
  <si>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</si>
  <si>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</si>
  <si>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</si>
  <si>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</si>
  <si>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</si>
  <si>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</si>
  <si>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</si>
  <si>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</si>
  <si>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</si>
  <si>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</si>
  <si>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</si>
  <si>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</si>
  <si>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</si>
  <si>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</si>
  <si>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</si>
  <si>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</si>
  <si>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</si>
  <si>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</si>
  <si>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</si>
  <si>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</si>
  <si>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</si>
  <si>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</si>
  <si>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</si>
  <si>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</si>
  <si>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</si>
  <si>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</si>
  <si>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</si>
  <si>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</si>
  <si>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</si>
  <si>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</si>
  <si>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</si>
  <si>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</si>
  <si>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</si>
  <si>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</si>
  <si>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</si>
  <si>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</si>
  <si>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</si>
  <si>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</si>
  <si>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</si>
  <si>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</si>
  <si>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</si>
  <si>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</si>
  <si>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</si>
  <si>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</si>
  <si>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</si>
  <si>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</si>
  <si>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</si>
  <si>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</si>
  <si>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</si>
  <si>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</si>
  <si>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</si>
  <si>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</si>
  <si>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</si>
  <si>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</si>
  <si>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</si>
  <si>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</si>
  <si>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</si>
  <si>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</si>
  <si>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</si>
  <si>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</si>
  <si>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</si>
  <si>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</si>
  <si>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</si>
  <si>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</si>
  <si>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</si>
  <si>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</si>
  <si>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</si>
  <si>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</si>
  <si>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</si>
  <si>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</si>
  <si>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</si>
  <si>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</si>
  <si>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</si>
  <si>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</si>
  <si>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</si>
  <si>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</si>
  <si>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</si>
  <si>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</si>
  <si>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</si>
  <si>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</si>
  <si>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</si>
  <si>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</si>
  <si>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</si>
  <si>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</si>
  <si>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</si>
  <si>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</si>
  <si>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</si>
  <si>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</si>
  <si>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</si>
  <si>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</si>
  <si>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</si>
  <si>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</si>
  <si>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</si>
  <si>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</si>
  <si>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</si>
  <si>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</si>
  <si>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</si>
  <si>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</si>
  <si>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</si>
  <si>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</si>
  <si>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</si>
  <si>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</si>
  <si>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</si>
  <si>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</si>
  <si>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</si>
  <si>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</si>
  <si>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</si>
  <si>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</si>
  <si>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</si>
  <si>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</si>
  <si>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</si>
  <si>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</si>
  <si>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</si>
  <si>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</si>
  <si>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</si>
  <si>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</si>
  <si>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</si>
  <si>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</si>
  <si>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</si>
  <si>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</si>
  <si>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</si>
  <si>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</si>
  <si>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</si>
  <si>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</si>
  <si>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</si>
  <si>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</si>
  <si>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</si>
  <si>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</si>
  <si>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</si>
  <si>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</si>
  <si>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</si>
  <si>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</si>
  <si>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</si>
  <si>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</si>
  <si>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</si>
  <si>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</si>
  <si>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</si>
  <si>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</si>
  <si>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</si>
  <si>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</si>
  <si>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</si>
  <si>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</si>
  <si>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</si>
  <si>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</si>
  <si>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</si>
  <si>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</si>
  <si>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</si>
  <si>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</si>
  <si>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</si>
  <si>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</si>
  <si>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</si>
  <si>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</si>
  <si>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</si>
  <si>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</si>
  <si>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</si>
  <si>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</si>
  <si>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</si>
  <si>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</si>
  <si>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</si>
  <si>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</si>
  <si>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</si>
  <si>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</si>
  <si>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</si>
  <si>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</si>
  <si>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</si>
  <si>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</si>
  <si>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</si>
  <si>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</si>
  <si>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</si>
  <si>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</si>
  <si>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</si>
  <si>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</si>
  <si>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</si>
  <si>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</si>
  <si>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</si>
  <si>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</si>
  <si>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</si>
  <si>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</si>
  <si>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</si>
  <si>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</si>
  <si>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</si>
  <si>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</si>
  <si>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</si>
  <si>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</si>
  <si>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</si>
  <si>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</si>
  <si>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</si>
  <si>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</si>
  <si>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</si>
  <si>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</si>
  <si>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</si>
  <si>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</si>
  <si>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</si>
  <si>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</si>
  <si>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</si>
  <si>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</si>
  <si>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</si>
  <si>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</si>
  <si>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</si>
  <si>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</si>
  <si>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</si>
  <si>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</si>
  <si>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</si>
  <si>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</si>
  <si>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</si>
  <si>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</si>
  <si>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</si>
  <si>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</si>
  <si>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</si>
  <si>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</si>
  <si>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</si>
  <si>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</si>
  <si>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</si>
  <si>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</si>
  <si>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</si>
  <si>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</si>
  <si>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</si>
  <si>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</si>
  <si>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</si>
  <si>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</si>
  <si>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</si>
  <si>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</si>
  <si>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</si>
  <si>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</si>
  <si>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</si>
  <si>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</si>
  <si>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</si>
  <si>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</si>
  <si>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</si>
  <si>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</si>
  <si>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</si>
  <si>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</si>
  <si>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</si>
  <si>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</si>
  <si>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</si>
  <si>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</si>
  <si>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</si>
  <si>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</si>
  <si>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</si>
  <si>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</si>
  <si>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</si>
  <si>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</si>
  <si>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</si>
  <si>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</si>
  <si>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</si>
  <si>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</si>
  <si>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</si>
  <si>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</si>
  <si>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</si>
  <si>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</si>
  <si>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</si>
  <si>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</si>
  <si>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</si>
  <si>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</si>
  <si>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</si>
  <si>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</si>
  <si>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</si>
  <si>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</si>
  <si>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</si>
  <si>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</si>
  <si>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</si>
  <si>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</si>
  <si>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</si>
  <si>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</si>
  <si>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</si>
  <si>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</si>
  <si>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</si>
  <si>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</si>
  <si>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</si>
  <si>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</si>
  <si>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</si>
  <si>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</si>
  <si>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</si>
  <si>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</si>
  <si>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</si>
  <si>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</si>
  <si>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</si>
  <si>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</si>
  <si>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</si>
  <si>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</si>
  <si>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</si>
  <si>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</si>
  <si>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</si>
  <si>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</si>
  <si>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</si>
  <si>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</si>
  <si>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</si>
  <si>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</si>
  <si>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</si>
  <si>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</si>
  <si>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</si>
  <si>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</si>
  <si>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</si>
  <si>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</si>
  <si>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</si>
  <si>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</si>
  <si>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</si>
  <si>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</si>
  <si>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</si>
  <si>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</si>
  <si>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</si>
  <si>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</si>
  <si>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</si>
  <si>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</si>
  <si>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</si>
  <si>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</si>
  <si>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</si>
  <si>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</si>
  <si>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</si>
  <si>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</si>
  <si>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</si>
  <si>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</si>
  <si>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</si>
  <si>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</si>
  <si>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</si>
  <si>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</si>
  <si>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</si>
  <si>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</si>
  <si>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</si>
  <si>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</si>
  <si>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</si>
  <si>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</si>
  <si>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</si>
  <si>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</si>
  <si>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</si>
  <si>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</si>
  <si>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</si>
  <si>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</si>
  <si>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</si>
  <si>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</si>
  <si>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</si>
  <si>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</si>
  <si>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</si>
  <si>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</si>
  <si>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</si>
  <si>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</si>
  <si>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</si>
  <si>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</si>
  <si>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</si>
  <si>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</si>
  <si>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</si>
  <si>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</si>
  <si>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</si>
  <si>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</si>
  <si>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</si>
  <si>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</si>
  <si>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</si>
  <si>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</si>
  <si>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</si>
  <si>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</si>
  <si>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</si>
  <si>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</si>
  <si>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</si>
  <si>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</si>
  <si>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</si>
  <si>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</si>
  <si>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</si>
  <si>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</si>
  <si>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</si>
  <si>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</si>
  <si>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</si>
  <si>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</si>
  <si>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</si>
  <si>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</si>
  <si>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</si>
  <si>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</si>
  <si>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</si>
  <si>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</si>
  <si>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</si>
  <si>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</si>
  <si>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</si>
  <si>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</si>
  <si>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</si>
  <si>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</si>
  <si>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</si>
  <si>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</si>
  <si>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</si>
  <si>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</si>
  <si>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</si>
  <si>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</si>
  <si>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</si>
  <si>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</si>
  <si>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</si>
  <si>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</si>
  <si>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</si>
  <si>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</si>
  <si>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</si>
  <si>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</si>
  <si>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</si>
  <si>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</si>
  <si>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</si>
  <si>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</si>
  <si>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</si>
  <si>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</si>
  <si>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</si>
  <si>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</si>
  <si>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</si>
  <si>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</si>
  <si>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</si>
  <si>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</si>
  <si>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</si>
  <si>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</si>
  <si>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</si>
  <si>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</si>
  <si>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</si>
  <si>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</si>
  <si>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</si>
  <si>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</si>
  <si>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</si>
  <si>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</si>
  <si>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</si>
  <si>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</si>
  <si>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</si>
  <si>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</si>
  <si>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</si>
  <si>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</si>
  <si>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</si>
  <si>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</si>
  <si>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</si>
  <si>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</si>
  <si>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</si>
  <si>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</si>
  <si>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</si>
  <si>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</si>
  <si>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</si>
  <si>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</si>
  <si>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</si>
  <si>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</si>
  <si>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</si>
  <si>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</si>
  <si>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</si>
  <si>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</si>
  <si>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</si>
  <si>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</si>
  <si>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</si>
  <si>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</si>
  <si>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</si>
  <si>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</si>
  <si>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</si>
  <si>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</si>
  <si>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</si>
  <si>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</si>
  <si>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</si>
  <si>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</si>
  <si>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</si>
  <si>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</si>
  <si>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</si>
  <si>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</si>
  <si>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</si>
  <si>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</si>
  <si>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</si>
  <si>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</si>
  <si>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</si>
  <si>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</si>
  <si>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</si>
  <si>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</si>
  <si>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</si>
  <si>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</si>
  <si>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</si>
  <si>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</si>
  <si>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</si>
  <si>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</si>
  <si>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</si>
  <si>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</si>
  <si>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</si>
  <si>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</si>
  <si>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</si>
  <si>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</si>
  <si>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</si>
  <si>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</si>
  <si>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</si>
  <si>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</si>
  <si>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</si>
  <si>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</si>
  <si>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</si>
  <si>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</si>
  <si>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</si>
  <si>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</si>
  <si>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</si>
  <si>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</si>
  <si>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</si>
  <si>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</si>
  <si>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</si>
  <si>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</si>
  <si>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</si>
  <si>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</si>
  <si>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</si>
  <si>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</si>
  <si>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</si>
  <si>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</si>
  <si>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</si>
  <si>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</si>
  <si>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</si>
  <si>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</si>
  <si>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</si>
  <si>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</si>
  <si>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</si>
  <si>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</si>
  <si>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</si>
  <si>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</si>
  <si>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</si>
  <si>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</si>
  <si>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</si>
  <si>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</si>
  <si>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</si>
  <si>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</si>
  <si>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</si>
  <si>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</si>
  <si>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</si>
  <si>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</si>
  <si>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</si>
  <si>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</si>
  <si>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</si>
  <si>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</si>
  <si>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</si>
  <si>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</si>
  <si>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</si>
  <si>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</si>
  <si>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</si>
  <si>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</si>
  <si>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</si>
  <si>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</si>
  <si>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</si>
  <si>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</si>
  <si>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</si>
  <si>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</si>
  <si>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</si>
  <si>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</si>
  <si>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</si>
  <si>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</si>
  <si>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</si>
  <si>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</si>
  <si>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</si>
  <si>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</si>
  <si>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</si>
  <si>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</si>
  <si>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</si>
  <si>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</si>
  <si>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</si>
  <si>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</si>
  <si>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</si>
  <si>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</si>
  <si>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</si>
  <si>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</si>
  <si>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</si>
  <si>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</si>
  <si>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</si>
  <si>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</si>
  <si>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</si>
  <si>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</si>
  <si>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</si>
  <si>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</si>
  <si>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</si>
  <si>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</si>
  <si>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</si>
  <si>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</si>
  <si>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</si>
  <si>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</si>
  <si>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</si>
  <si>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</si>
  <si>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</si>
  <si>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</si>
  <si>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</si>
  <si>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</si>
  <si>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</si>
  <si>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</si>
  <si>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</si>
  <si>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</si>
  <si>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</si>
  <si>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</si>
  <si>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</si>
  <si>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</si>
  <si>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</si>
  <si>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</si>
  <si>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</si>
  <si>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</si>
  <si>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</si>
  <si>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</si>
  <si>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</si>
  <si>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</si>
  <si>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</si>
  <si>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</si>
  <si>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</si>
  <si>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</si>
  <si>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</si>
  <si>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</si>
  <si>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</si>
  <si>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</si>
  <si>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</si>
  <si>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</si>
  <si>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</si>
  <si>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</si>
  <si>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</si>
  <si>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</si>
  <si>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</si>
  <si>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</si>
  <si>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</si>
  <si>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</si>
  <si>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</si>
  <si>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</si>
  <si>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</si>
  <si>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</si>
  <si>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</si>
  <si>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</si>
  <si>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</si>
  <si>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</si>
  <si>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</si>
  <si>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</si>
  <si>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</si>
  <si>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</si>
  <si>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</si>
  <si>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</si>
  <si>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</si>
  <si>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</si>
  <si>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</si>
  <si>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</si>
  <si>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</si>
  <si>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</si>
  <si>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</si>
  <si>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</si>
  <si>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</si>
  <si>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</si>
  <si>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</si>
  <si>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</si>
  <si>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</si>
  <si>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</si>
  <si>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</si>
  <si>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</si>
  <si>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</si>
  <si>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</si>
  <si>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</si>
  <si>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</si>
  <si>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</si>
  <si>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</si>
  <si>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</si>
  <si>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</si>
  <si>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</si>
  <si>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</si>
  <si>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</si>
  <si>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</si>
  <si>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</si>
  <si>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</si>
  <si>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</si>
  <si>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</si>
  <si>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</si>
  <si>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</si>
  <si>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</si>
  <si>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</si>
  <si>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</si>
  <si>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</si>
  <si>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</si>
  <si>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</si>
  <si>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</si>
  <si>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</si>
  <si>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</si>
  <si>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</si>
  <si>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</si>
  <si>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</si>
  <si>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</si>
  <si>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</si>
  <si>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</si>
  <si>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</si>
  <si>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</si>
  <si>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</si>
  <si>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</si>
  <si>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</si>
  <si>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</si>
  <si>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</si>
  <si>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</si>
  <si>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</si>
  <si>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</si>
  <si>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</si>
  <si>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</si>
  <si>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</si>
  <si>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</si>
  <si>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</si>
  <si>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</si>
  <si>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</si>
  <si>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</si>
  <si>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</si>
  <si>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</si>
  <si>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</si>
  <si>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</si>
  <si>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</si>
  <si>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</si>
  <si>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</si>
  <si>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</si>
  <si>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</si>
  <si>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</si>
  <si>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</si>
  <si>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</si>
  <si>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</si>
  <si>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</si>
  <si>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</si>
  <si>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</si>
  <si>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</si>
  <si>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</si>
  <si>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</si>
  <si>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</si>
  <si>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</si>
  <si>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</si>
  <si>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</si>
  <si>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</si>
  <si>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</si>
  <si>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</si>
  <si>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</si>
  <si>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</si>
  <si>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</si>
  <si>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</si>
  <si>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</si>
  <si>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</si>
  <si>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</si>
  <si>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</si>
  <si>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</si>
  <si>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</si>
  <si>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</si>
  <si>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</si>
  <si>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</si>
  <si>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</si>
  <si>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</si>
  <si>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</si>
  <si>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</si>
  <si>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</si>
  <si>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</si>
  <si>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</si>
  <si>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</si>
  <si>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</si>
  <si>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</si>
  <si>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</si>
  <si>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</si>
  <si>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</si>
  <si>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</si>
  <si>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</si>
  <si>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</si>
  <si>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</si>
  <si>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</si>
  <si>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</si>
  <si>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</si>
  <si>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</si>
  <si>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</si>
  <si>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</si>
  <si>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</si>
  <si>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</si>
  <si>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</si>
  <si>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</si>
  <si>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</si>
  <si>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</si>
  <si>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</si>
  <si>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</si>
  <si>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</si>
  <si>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</si>
  <si>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</si>
  <si>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</si>
  <si>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</si>
  <si>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</si>
  <si>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</si>
  <si>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</si>
  <si>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</si>
  <si>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</si>
  <si>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</si>
  <si>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</si>
  <si>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</si>
  <si>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</si>
  <si>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</si>
  <si>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</si>
  <si>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</si>
  <si>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</si>
  <si>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</si>
  <si>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</si>
  <si>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</si>
  <si>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</si>
  <si>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</si>
  <si>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</si>
  <si>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</si>
  <si>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</si>
  <si>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</si>
  <si>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</si>
  <si>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</si>
  <si>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</si>
  <si>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</si>
  <si>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</si>
  <si>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</si>
  <si>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</si>
  <si>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</si>
  <si>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</si>
  <si>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</si>
  <si>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</si>
  <si>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</si>
  <si>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</si>
  <si>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</si>
  <si>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</si>
  <si>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</si>
  <si>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</si>
  <si>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</si>
  <si>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</si>
  <si>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</si>
  <si>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</si>
  <si>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</si>
  <si>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</si>
  <si>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</si>
  <si>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</si>
  <si>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</si>
  <si>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</si>
  <si>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</si>
  <si>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</si>
  <si>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</si>
  <si>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</si>
  <si>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</si>
  <si>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</si>
  <si>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</si>
  <si>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</si>
  <si>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</si>
  <si>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</si>
  <si>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</si>
  <si>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</si>
  <si>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</si>
  <si>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</si>
  <si>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</si>
  <si>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</si>
  <si>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</si>
  <si>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</si>
  <si>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</si>
  <si>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</si>
  <si>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</si>
  <si>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</si>
  <si>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</si>
  <si>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</si>
  <si>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</si>
  <si>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</si>
  <si>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</si>
  <si>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</si>
  <si>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</si>
  <si>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</si>
  <si>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</si>
  <si>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</si>
  <si>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</si>
  <si>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</si>
  <si>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</si>
  <si>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</si>
  <si>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</si>
  <si>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</si>
  <si>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</si>
  <si>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</si>
  <si>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</si>
  <si>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</si>
  <si>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</si>
  <si>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</si>
  <si>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</si>
  <si>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</si>
  <si>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</si>
  <si>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</si>
  <si>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</si>
  <si>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</si>
  <si>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</si>
  <si>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</si>
  <si>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</si>
  <si>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</si>
  <si>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</si>
  <si>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</si>
  <si>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</si>
  <si>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</si>
  <si>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</si>
  <si>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</si>
  <si>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</si>
  <si>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</si>
  <si>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</si>
  <si>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</si>
  <si>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</si>
  <si>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</si>
  <si>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</si>
  <si>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</si>
  <si>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</si>
  <si>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</si>
  <si>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</si>
  <si>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</si>
  <si>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</si>
  <si>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</si>
  <si>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</si>
  <si>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</si>
  <si>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</si>
  <si>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</si>
  <si>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</si>
  <si>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</si>
  <si>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</si>
  <si>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</si>
  <si>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</si>
  <si>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</si>
  <si>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</si>
  <si>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</si>
  <si>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</si>
  <si>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</si>
  <si>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</si>
  <si>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</si>
  <si>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</si>
  <si>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</si>
  <si>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</si>
  <si>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</si>
  <si>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</si>
  <si>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</si>
  <si>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</si>
  <si>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</si>
  <si>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</si>
  <si>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</si>
  <si>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</si>
  <si>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</si>
  <si>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</si>
  <si>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</si>
  <si>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</si>
  <si>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</si>
  <si>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</si>
  <si>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</si>
  <si>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</si>
  <si>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</si>
  <si>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</si>
  <si>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</si>
  <si>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</si>
  <si>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</si>
  <si>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</si>
  <si>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</si>
  <si>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</si>
  <si>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</si>
  <si>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</si>
  <si>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</si>
  <si>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</si>
  <si>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</si>
  <si>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</si>
  <si>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</si>
  <si>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</si>
  <si>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</si>
  <si>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</si>
  <si>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</si>
  <si>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</si>
  <si>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</si>
  <si>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</si>
  <si>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</si>
  <si>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</si>
  <si>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</si>
  <si>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</si>
  <si>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</si>
  <si>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</si>
  <si>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</si>
  <si>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</si>
  <si>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</si>
  <si>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</si>
  <si>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</si>
  <si>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</si>
  <si>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</si>
  <si>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</si>
  <si>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</si>
  <si>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</si>
  <si>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</si>
  <si>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</si>
  <si>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</si>
  <si>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</si>
  <si>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</si>
  <si>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</si>
  <si>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</si>
  <si>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</si>
  <si>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</si>
  <si>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</si>
  <si>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</si>
  <si>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</si>
  <si>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</si>
  <si>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</si>
  <si>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</si>
  <si>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</si>
  <si>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</si>
  <si>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</si>
  <si>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</si>
  <si>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</si>
  <si>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</si>
  <si>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</si>
  <si>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</si>
  <si>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</si>
  <si>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</si>
  <si>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</si>
  <si>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</si>
  <si>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</si>
  <si>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</si>
  <si>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</si>
  <si>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</si>
  <si>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</si>
  <si>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</si>
  <si>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</si>
  <si>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</si>
  <si>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</si>
  <si>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</si>
  <si>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</si>
  <si>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</si>
  <si>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</si>
  <si>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</si>
  <si>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</si>
  <si>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</si>
  <si>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</si>
  <si>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</si>
  <si>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</si>
  <si>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</si>
  <si>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</si>
  <si>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</si>
  <si>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</si>
  <si>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</si>
  <si>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</si>
  <si>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</si>
  <si>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</si>
  <si>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</si>
  <si>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</si>
  <si>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</si>
  <si>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</si>
  <si>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</si>
  <si>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</si>
  <si>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</si>
  <si>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</si>
  <si>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</si>
  <si>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</si>
  <si>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</si>
  <si>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</si>
  <si>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</si>
  <si>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</si>
  <si>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</si>
  <si>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</si>
  <si>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</si>
  <si>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</si>
  <si>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</si>
  <si>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</si>
  <si>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</si>
  <si>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</si>
  <si>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</si>
  <si>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</si>
  <si>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</si>
  <si>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</si>
  <si>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</si>
  <si>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</si>
  <si>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</si>
  <si>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</si>
  <si>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</si>
  <si>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</si>
  <si>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</si>
  <si>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</si>
  <si>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</si>
  <si>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</si>
  <si>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</si>
  <si>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</si>
  <si>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</si>
  <si>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</si>
  <si>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</si>
  <si>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</si>
  <si>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</si>
  <si>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</si>
  <si>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</si>
  <si>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</si>
  <si>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</si>
  <si>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</si>
  <si>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</si>
  <si>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</si>
  <si>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</si>
  <si>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</si>
  <si>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</si>
  <si>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</si>
  <si>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</si>
  <si>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</si>
  <si>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</si>
  <si>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</si>
  <si>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</si>
  <si>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</si>
  <si>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</si>
  <si>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</si>
  <si>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</si>
  <si>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</si>
  <si>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</si>
  <si>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</si>
  <si>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</si>
  <si>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</si>
  <si>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</si>
  <si>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</si>
  <si>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</si>
  <si>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</si>
  <si>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</si>
  <si>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</si>
  <si>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</si>
  <si>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</si>
  <si>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</si>
  <si>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</si>
  <si>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</si>
  <si>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</si>
  <si>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</si>
  <si>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</si>
  <si>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</si>
  <si>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</si>
  <si>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</si>
  <si>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</si>
  <si>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</si>
  <si>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</si>
  <si>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</si>
  <si>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</si>
  <si>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</si>
  <si>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</si>
  <si>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</si>
  <si>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</si>
  <si>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</si>
  <si>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</si>
  <si>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</si>
  <si>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</si>
  <si>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</si>
  <si>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</si>
  <si>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</si>
  <si>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</si>
  <si>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</si>
  <si>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</si>
  <si>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</si>
  <si>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</si>
  <si>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</si>
  <si>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</si>
  <si>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</si>
  <si>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</si>
  <si>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</si>
  <si>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</si>
  <si>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</si>
  <si>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</si>
  <si>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</si>
  <si>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</si>
  <si>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</si>
  <si>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</si>
  <si>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</si>
  <si>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</si>
  <si>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</si>
  <si>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</si>
  <si>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</si>
  <si>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</si>
  <si>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</si>
  <si>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</si>
  <si>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</si>
  <si>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</si>
  <si>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</si>
  <si>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</si>
  <si>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</si>
  <si>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</si>
  <si>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</si>
  <si>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</si>
  <si>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</si>
  <si>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</si>
  <si>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</si>
  <si>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</si>
  <si>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</si>
  <si>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</si>
  <si>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</si>
  <si>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</si>
  <si>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</si>
  <si>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</si>
  <si>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</si>
  <si>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</si>
  <si>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</si>
  <si>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</si>
  <si>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</si>
  <si>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</si>
  <si>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</si>
  <si>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</si>
  <si>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</si>
  <si>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</si>
  <si>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</si>
  <si>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</si>
  <si>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</si>
  <si>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</si>
  <si>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</si>
  <si>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</si>
  <si>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</si>
  <si>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</si>
  <si>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</si>
  <si>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</si>
  <si>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</si>
  <si>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</si>
  <si>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</si>
  <si>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</si>
  <si>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</si>
  <si>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</si>
  <si>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</si>
  <si>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</si>
  <si>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</si>
  <si>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</si>
  <si>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</si>
  <si>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</si>
  <si>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</si>
  <si>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</si>
  <si>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</si>
  <si>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</si>
  <si>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</si>
  <si>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</si>
  <si>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</si>
  <si>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</si>
  <si>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</si>
  <si>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</si>
  <si>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</si>
  <si>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</si>
  <si>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</si>
  <si>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</si>
  <si>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</si>
  <si>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</si>
  <si>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</si>
  <si>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</si>
  <si>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</si>
  <si>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</si>
  <si>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</si>
  <si>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</si>
  <si>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</si>
  <si>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</si>
  <si>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</si>
  <si>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</si>
  <si>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</si>
  <si>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</si>
  <si>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</si>
  <si>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</si>
  <si>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</si>
  <si>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</si>
  <si>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</si>
  <si>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</si>
  <si>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</si>
  <si>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</si>
  <si>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</si>
  <si>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</si>
  <si>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</si>
  <si>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</si>
  <si>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</si>
  <si>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</si>
  <si>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</si>
  <si>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</si>
  <si>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</si>
  <si>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</si>
  <si>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</si>
  <si>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</si>
  <si>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</si>
  <si>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</si>
  <si>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</si>
  <si>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</si>
  <si>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</si>
  <si>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</si>
  <si>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</si>
  <si>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</si>
  <si>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</si>
  <si>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</si>
  <si>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</si>
  <si>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</si>
  <si>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</si>
  <si>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</si>
  <si>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</si>
  <si>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</si>
  <si>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</si>
  <si>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</si>
  <si>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</si>
  <si>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</si>
  <si>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</si>
  <si>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</si>
  <si>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</si>
  <si>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</si>
  <si>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</si>
  <si>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</si>
  <si>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</si>
  <si>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</si>
  <si>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</si>
  <si>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</si>
  <si>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</si>
  <si>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</si>
  <si>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</si>
  <si>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</si>
  <si>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</si>
  <si>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</si>
  <si>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</si>
  <si>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</si>
  <si>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</si>
  <si>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</si>
  <si>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</si>
  <si>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</si>
  <si>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</si>
  <si>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</si>
  <si>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</si>
  <si>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</si>
  <si>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</si>
  <si>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</si>
  <si>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</si>
  <si>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</si>
  <si>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</si>
  <si>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</si>
  <si>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</si>
  <si>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</si>
  <si>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</si>
  <si>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</si>
  <si>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</si>
  <si>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</si>
  <si>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</si>
  <si>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</si>
  <si>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</si>
  <si>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</si>
  <si>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</si>
  <si>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</si>
  <si>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</si>
  <si>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</si>
  <si>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</si>
  <si>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</si>
  <si>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</si>
  <si>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</si>
  <si>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</si>
  <si>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</si>
  <si>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</si>
  <si>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</si>
  <si>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</si>
  <si>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</si>
  <si>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</si>
  <si>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</si>
  <si>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</si>
  <si>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</si>
  <si>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</si>
  <si>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</si>
  <si>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</si>
  <si>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</si>
  <si>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</si>
  <si>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</si>
  <si>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</si>
  <si>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</si>
  <si>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</si>
  <si>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</si>
  <si>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</si>
  <si>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</si>
  <si>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</si>
  <si>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</si>
  <si>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</si>
  <si>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</si>
  <si>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</si>
  <si>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</si>
  <si>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</si>
  <si>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</si>
  <si>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</si>
  <si>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</si>
  <si>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</si>
  <si>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</si>
  <si>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</si>
  <si>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</si>
  <si>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</si>
  <si>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</si>
  <si>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</si>
  <si>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</si>
  <si>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</si>
  <si>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</si>
  <si>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</si>
  <si>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</si>
  <si>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</si>
  <si>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</si>
  <si>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</si>
  <si>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</si>
  <si>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</si>
  <si>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</si>
  <si>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</si>
  <si>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</si>
  <si>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</si>
  <si>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</si>
  <si>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</si>
  <si>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</si>
  <si>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</si>
  <si>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</si>
  <si>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</si>
  <si>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</si>
  <si>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</si>
  <si>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</si>
  <si>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</si>
  <si>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</si>
  <si>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</si>
  <si>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</si>
  <si>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</si>
  <si>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</si>
  <si>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</si>
  <si>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</si>
  <si>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</si>
  <si>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</si>
  <si>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</si>
  <si>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</si>
  <si>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</si>
  <si>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</si>
  <si>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</si>
  <si>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</si>
  <si>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</si>
  <si>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</si>
  <si>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</si>
  <si>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</si>
  <si>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</si>
  <si>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</si>
  <si>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</si>
  <si>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</si>
  <si>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</si>
  <si>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</si>
  <si>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</si>
  <si>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</si>
  <si>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</si>
  <si>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</si>
  <si>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</si>
  <si>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</si>
  <si>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</si>
  <si>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</si>
  <si>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</si>
  <si>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</si>
  <si>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</si>
  <si>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</si>
  <si>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</si>
  <si>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</si>
  <si>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</si>
  <si>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</si>
  <si>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</si>
  <si>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</si>
  <si>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</si>
  <si>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</si>
  <si>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</si>
  <si>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</si>
  <si>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</si>
  <si>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</si>
  <si>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</si>
  <si>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</si>
  <si>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</si>
  <si>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</si>
  <si>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</si>
  <si>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</si>
  <si>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</si>
  <si>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</si>
  <si>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</si>
  <si>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</si>
  <si>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</si>
  <si>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</si>
  <si>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</si>
  <si>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</si>
  <si>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</si>
  <si>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</si>
  <si>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</si>
  <si>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</si>
  <si>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</si>
  <si>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</si>
  <si>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</si>
  <si>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</si>
  <si>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</si>
  <si>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</si>
  <si>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</si>
  <si>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</si>
  <si>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</si>
  <si>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</si>
  <si>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</si>
  <si>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</si>
  <si>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</si>
  <si>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</si>
  <si>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</si>
  <si>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</si>
  <si>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</si>
  <si>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</si>
  <si>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</si>
  <si>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</si>
  <si>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</si>
  <si>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</si>
  <si>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</si>
  <si>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</si>
  <si>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</si>
  <si>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</si>
  <si>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</si>
  <si>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</si>
  <si>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</si>
  <si>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</si>
  <si>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</si>
  <si>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</si>
  <si>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</si>
  <si>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</si>
  <si>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</si>
  <si>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</si>
  <si>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</si>
  <si>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</si>
  <si>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</si>
  <si>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</si>
  <si>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</si>
  <si>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</si>
  <si>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</si>
  <si>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</si>
  <si>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</si>
  <si>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</si>
  <si>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</si>
  <si>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</si>
  <si>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</si>
  <si>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</si>
  <si>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</si>
  <si>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</si>
  <si>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</si>
  <si>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</si>
  <si>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</si>
  <si>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</si>
  <si>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</si>
  <si>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</si>
  <si>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</si>
  <si>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</si>
  <si>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</si>
  <si>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</si>
  <si>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</si>
  <si>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</si>
  <si>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</si>
  <si>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</si>
  <si>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</si>
  <si>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</si>
  <si>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</si>
  <si>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</si>
  <si>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</si>
  <si>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</si>
  <si>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</si>
  <si>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</si>
  <si>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</si>
  <si>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</si>
  <si>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</si>
  <si>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</si>
  <si>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</si>
  <si>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</si>
  <si>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</si>
  <si>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</si>
  <si>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</si>
  <si>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</si>
  <si>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</si>
  <si>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</si>
  <si>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</si>
  <si>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</si>
  <si>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</si>
  <si>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</si>
  <si>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</si>
  <si>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</si>
  <si>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</si>
  <si>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</si>
  <si>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</si>
  <si>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</si>
  <si>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</si>
  <si>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</si>
  <si>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</si>
  <si>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</si>
  <si>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</si>
  <si>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</si>
  <si>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</si>
  <si>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</si>
  <si>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</si>
  <si>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</si>
  <si>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</si>
  <si>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</si>
  <si>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</si>
  <si>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</si>
  <si>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</si>
  <si>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</si>
  <si>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</si>
  <si>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</si>
  <si>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</si>
  <si>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</si>
  <si>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</si>
  <si>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</si>
  <si>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</si>
  <si>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</si>
  <si>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</si>
  <si>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</si>
  <si>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</si>
  <si>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</si>
  <si>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</si>
  <si>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</si>
  <si>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</si>
  <si>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</si>
  <si>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</si>
  <si>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</si>
  <si>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</si>
  <si>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</si>
  <si>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</si>
  <si>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</si>
  <si>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</si>
  <si>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</si>
  <si>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</si>
  <si>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</si>
  <si>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</si>
  <si>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</si>
  <si>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</si>
  <si>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</si>
  <si>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</si>
  <si>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</si>
  <si>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</si>
  <si>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</si>
  <si>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</si>
  <si>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</si>
  <si>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</si>
  <si>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</si>
  <si>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</si>
  <si>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</si>
  <si>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</si>
  <si>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</si>
  <si>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</si>
  <si>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</si>
  <si>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</si>
  <si>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</si>
  <si>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</si>
  <si>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</si>
  <si>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</si>
  <si>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</si>
  <si>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</si>
  <si>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</si>
  <si>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</si>
  <si>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</si>
  <si>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</si>
  <si>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</si>
  <si>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</si>
  <si>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</si>
  <si>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</si>
  <si>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</si>
  <si>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</si>
  <si>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</si>
  <si>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</si>
  <si>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</si>
  <si>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</si>
  <si>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</si>
  <si>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</si>
  <si>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</si>
  <si>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</si>
  <si>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</si>
  <si>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</si>
  <si>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</si>
  <si>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</si>
  <si>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</si>
  <si>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</si>
  <si>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</si>
  <si>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</si>
  <si>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</si>
  <si>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</si>
  <si>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</si>
  <si>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</si>
  <si>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</si>
  <si>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</si>
  <si>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</si>
  <si>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</si>
  <si>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</si>
  <si>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</si>
  <si>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</si>
  <si>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</si>
  <si>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</si>
  <si>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</si>
  <si>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</si>
  <si>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</si>
  <si>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</si>
  <si>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</si>
  <si>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</si>
  <si>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</si>
  <si>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</si>
  <si>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</si>
  <si>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</si>
  <si>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</si>
  <si>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</si>
  <si>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</si>
  <si>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</si>
  <si>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</si>
  <si>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</si>
  <si>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</si>
  <si>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</si>
  <si>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</si>
  <si>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</si>
  <si>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</si>
  <si>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</si>
  <si>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</si>
  <si>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</si>
  <si>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</si>
  <si>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</si>
  <si>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</si>
  <si>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</si>
  <si>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</si>
  <si>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</si>
  <si>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</si>
  <si>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</si>
  <si>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</si>
  <si>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</si>
  <si>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</si>
  <si>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</si>
  <si>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</si>
  <si>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</si>
  <si>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</si>
  <si>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</si>
  <si>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</si>
  <si>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</si>
  <si>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</si>
  <si>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</si>
  <si>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</si>
  <si>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</si>
  <si>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</si>
  <si>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</si>
  <si>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</si>
  <si>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</si>
  <si>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</si>
  <si>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</si>
  <si>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</si>
  <si>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</si>
  <si>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</si>
  <si>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</si>
  <si>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</si>
  <si>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</si>
  <si>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</si>
  <si>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</si>
  <si>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</si>
  <si>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</si>
  <si>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</si>
  <si>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</si>
  <si>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</si>
  <si>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</si>
  <si>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</si>
  <si>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</si>
  <si>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</si>
  <si>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</si>
  <si>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</si>
  <si>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</si>
  <si>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</si>
  <si>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</si>
  <si>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</si>
  <si>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</si>
  <si>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</si>
  <si>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</si>
  <si>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</si>
  <si>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</si>
  <si>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</si>
  <si>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</si>
  <si>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</si>
  <si>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</si>
  <si>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</si>
  <si>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</si>
  <si>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</si>
  <si>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</si>
  <si>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</si>
  <si>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</si>
  <si>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</si>
  <si>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</si>
  <si>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</si>
  <si>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</si>
  <si>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</si>
  <si>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</si>
  <si>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</si>
  <si>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</si>
  <si>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</si>
  <si>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</si>
  <si>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</si>
  <si>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</si>
  <si>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</si>
  <si>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</si>
  <si>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</si>
  <si>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</si>
  <si>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</si>
  <si>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</si>
  <si>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</si>
  <si>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</si>
  <si>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</si>
  <si>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</si>
  <si>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</si>
  <si>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</si>
  <si>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</si>
  <si>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</si>
  <si>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</si>
  <si>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</si>
  <si>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</si>
  <si>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</si>
  <si>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</si>
  <si>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</si>
  <si>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</si>
  <si>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</si>
  <si>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</si>
  <si>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</si>
  <si>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</si>
  <si>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</si>
  <si>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</si>
  <si>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</si>
  <si>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</si>
  <si>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</si>
  <si>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</si>
  <si>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</si>
  <si>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</si>
  <si>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</si>
  <si>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</si>
  <si>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</si>
  <si>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</si>
  <si>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</si>
  <si>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</si>
  <si>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</si>
  <si>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</si>
  <si>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</si>
  <si>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</si>
  <si>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</si>
  <si>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</si>
  <si>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</si>
  <si>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</si>
  <si>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</si>
  <si>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</si>
  <si>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</si>
  <si>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</si>
  <si>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</si>
  <si>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</si>
  <si>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</si>
  <si>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</si>
  <si>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</si>
  <si>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</si>
  <si>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</si>
  <si>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</si>
  <si>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</si>
  <si>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</si>
  <si>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</si>
  <si>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</si>
  <si>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</si>
  <si>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</si>
  <si>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</si>
  <si>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</si>
  <si>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</si>
  <si>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</si>
  <si>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</si>
  <si>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</si>
  <si>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</si>
  <si>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</si>
  <si>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</si>
  <si>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</si>
  <si>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</si>
  <si>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</si>
  <si>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</si>
  <si>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</si>
  <si>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</si>
  <si>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</si>
  <si>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</si>
  <si>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</si>
  <si>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</si>
  <si>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</si>
  <si>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</si>
  <si>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</si>
  <si>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</si>
  <si>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</si>
  <si>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</si>
  <si>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</si>
  <si>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</si>
  <si>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</si>
  <si>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</si>
  <si>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</si>
  <si>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</si>
  <si>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</si>
  <si>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</si>
  <si>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</si>
  <si>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</si>
  <si>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</si>
  <si>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</si>
  <si>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</si>
  <si>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</si>
  <si>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</si>
  <si>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</si>
  <si>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</si>
  <si>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</si>
  <si>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</si>
  <si>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</si>
  <si>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</si>
  <si>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</si>
  <si>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</si>
  <si>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</si>
  <si>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</si>
  <si>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</si>
  <si>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</si>
  <si>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</si>
  <si>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</si>
  <si>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</si>
  <si>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</si>
  <si>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</si>
  <si>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</si>
  <si>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</si>
  <si>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</si>
  <si>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</si>
  <si>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</si>
  <si>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</si>
  <si>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</si>
  <si>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</si>
  <si>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</si>
  <si>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</si>
  <si>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</si>
  <si>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</si>
  <si>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</si>
  <si>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</si>
  <si>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</si>
  <si>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</si>
  <si>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</si>
  <si>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</si>
  <si>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</si>
  <si>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</si>
  <si>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</si>
  <si>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</si>
  <si>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</si>
  <si>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</si>
  <si>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</si>
  <si>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</si>
  <si>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</si>
  <si>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</si>
  <si>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</si>
  <si>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</si>
  <si>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</si>
  <si>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</si>
  <si>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</si>
  <si>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</si>
  <si>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</si>
  <si>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</si>
  <si>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</si>
  <si>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</si>
  <si>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</si>
  <si>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</si>
  <si>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</si>
  <si>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</si>
  <si>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</si>
  <si>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</si>
  <si>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</si>
  <si>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</si>
  <si>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</si>
  <si>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</si>
  <si>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</si>
  <si>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</si>
  <si>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</si>
  <si>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</si>
  <si>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</si>
  <si>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</si>
  <si>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</si>
  <si>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</si>
  <si>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</si>
  <si>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</si>
  <si>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</si>
  <si>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</si>
  <si>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</si>
  <si>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</si>
  <si>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</si>
  <si>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</si>
  <si>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</si>
  <si>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</si>
  <si>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</si>
  <si>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</si>
  <si>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</si>
  <si>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</si>
  <si>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</si>
  <si>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</si>
  <si>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</si>
  <si>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</si>
  <si>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</si>
  <si>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</si>
  <si>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</si>
  <si>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</si>
  <si>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</si>
  <si>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</si>
  <si>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</si>
  <si>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</si>
  <si>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</si>
  <si>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</si>
  <si>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</si>
  <si>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</si>
  <si>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</si>
  <si>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</si>
  <si>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</si>
  <si>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</si>
  <si>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</si>
  <si>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</si>
  <si>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</si>
  <si>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</si>
  <si>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</si>
  <si>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</si>
  <si>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</si>
  <si>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</si>
  <si>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</si>
  <si>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</si>
  <si>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</si>
  <si>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</si>
  <si>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</si>
  <si>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</si>
  <si>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</si>
  <si>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</si>
  <si>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</si>
  <si>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</si>
  <si>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</si>
  <si>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</si>
  <si>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</si>
  <si>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</si>
  <si>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</si>
  <si>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</si>
  <si>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</si>
  <si>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</si>
  <si>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</si>
  <si>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</si>
  <si>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</si>
  <si>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</si>
  <si>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</si>
  <si>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</si>
  <si>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</si>
  <si>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</si>
  <si>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</si>
  <si>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</si>
  <si>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</si>
  <si>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</si>
  <si>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</si>
  <si>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</si>
  <si>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</si>
  <si>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</si>
  <si>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</si>
  <si>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</si>
  <si>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</si>
  <si>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</si>
  <si>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</si>
  <si>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</si>
  <si>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</si>
  <si>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</si>
  <si>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</si>
  <si>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</si>
  <si>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</si>
  <si>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</si>
  <si>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</si>
  <si>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</si>
  <si>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</si>
  <si>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</si>
  <si>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</si>
  <si>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</si>
  <si>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</si>
  <si>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</si>
  <si>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</si>
  <si>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</si>
  <si>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</si>
  <si>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</si>
  <si>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</si>
  <si>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</si>
  <si>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</si>
  <si>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</si>
  <si>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</si>
  <si>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</si>
  <si>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</si>
  <si>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</si>
  <si>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</si>
  <si>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</si>
  <si>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</si>
  <si>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</si>
  <si>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</si>
  <si>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</si>
  <si>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</si>
  <si>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</si>
  <si>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</si>
  <si>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</si>
  <si>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</si>
  <si>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</si>
  <si>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</si>
  <si>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</si>
  <si>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</si>
  <si>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</si>
  <si>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</si>
  <si>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</si>
  <si>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</si>
  <si>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</si>
  <si>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</si>
  <si>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</si>
  <si>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</si>
  <si>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</si>
  <si>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</si>
  <si>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</si>
  <si>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</si>
  <si>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</si>
  <si>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</si>
  <si>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</si>
  <si>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</si>
  <si>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</si>
  <si>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</si>
  <si>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</si>
  <si>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</si>
  <si>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</si>
  <si>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</si>
  <si>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</si>
  <si>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</si>
  <si>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</si>
  <si>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</si>
  <si>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</si>
  <si>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</si>
  <si>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</si>
  <si>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</si>
  <si>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</si>
  <si>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</si>
  <si>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</si>
  <si>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</si>
  <si>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</si>
  <si>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</si>
  <si>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</si>
  <si>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</si>
  <si>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</si>
  <si>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</si>
  <si>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</si>
  <si>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</si>
  <si>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</si>
  <si>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</si>
  <si>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</si>
  <si>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</si>
  <si>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</si>
  <si>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</si>
  <si>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</si>
  <si>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</si>
  <si>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</si>
  <si>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</si>
  <si>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</si>
  <si>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</si>
  <si>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</si>
  <si>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</si>
  <si>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</si>
  <si>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</si>
  <si>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</si>
  <si>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</si>
  <si>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</si>
  <si>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</si>
  <si>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</si>
  <si>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</si>
  <si>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</si>
  <si>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</si>
  <si>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</si>
  <si>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</si>
  <si>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</si>
  <si>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</si>
  <si>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</si>
  <si>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</si>
  <si>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</si>
  <si>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</si>
  <si>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</si>
  <si>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</si>
  <si>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</si>
  <si>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</si>
  <si>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</si>
  <si>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</si>
  <si>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</si>
  <si>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</si>
  <si>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</si>
  <si>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</si>
  <si>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</si>
  <si>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</si>
  <si>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</si>
  <si>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</si>
  <si>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</si>
  <si>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</si>
  <si>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</si>
  <si>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</si>
  <si>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</si>
  <si>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</si>
  <si>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</si>
  <si>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</si>
  <si>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</si>
  <si>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</si>
  <si>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</si>
  <si>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</si>
  <si>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</si>
  <si>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</si>
  <si>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</si>
  <si>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</si>
  <si>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</si>
  <si>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</si>
  <si>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</si>
  <si>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</si>
  <si>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</si>
  <si>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</si>
  <si>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</si>
  <si>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</si>
  <si>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</si>
  <si>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</si>
  <si>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</si>
  <si>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</si>
  <si>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</si>
  <si>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</si>
  <si>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</si>
  <si>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</si>
  <si>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</si>
  <si>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</si>
  <si>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</si>
  <si>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</si>
  <si>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</si>
  <si>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</si>
  <si>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</si>
  <si>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</si>
  <si>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</si>
  <si>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</si>
  <si>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</si>
  <si>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</si>
  <si>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</si>
  <si>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</si>
  <si>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</si>
  <si>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</si>
  <si>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</si>
  <si>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</si>
  <si>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</si>
  <si>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</si>
  <si>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</si>
  <si>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</si>
  <si>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</si>
  <si>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</si>
  <si>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</si>
  <si>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</si>
  <si>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</si>
  <si>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</si>
  <si>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</si>
  <si>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</si>
  <si>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</si>
  <si>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</si>
  <si>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</si>
  <si>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</si>
  <si>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</si>
  <si>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</si>
  <si>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</si>
  <si>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</si>
  <si>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</si>
  <si>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</si>
  <si>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</si>
  <si>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</si>
  <si>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</si>
  <si>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</si>
  <si>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</si>
  <si>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</si>
  <si>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</si>
  <si>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</si>
  <si>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</si>
  <si>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</si>
  <si>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</si>
  <si>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</si>
  <si>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</si>
  <si>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</si>
  <si>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</si>
  <si>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</si>
  <si>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</si>
  <si>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</si>
  <si>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</si>
  <si>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</si>
  <si>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</si>
  <si>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</si>
  <si>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</si>
  <si>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</si>
  <si>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</si>
  <si>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</si>
  <si>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</si>
  <si>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</si>
  <si>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</si>
  <si>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</si>
  <si>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</si>
  <si>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</si>
  <si>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</si>
  <si>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</si>
  <si>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</si>
  <si>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</si>
  <si>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</si>
  <si>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</si>
  <si>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</si>
  <si>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</si>
  <si>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</si>
  <si>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</si>
  <si>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</si>
  <si>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</si>
  <si>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</si>
  <si>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</si>
  <si>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</si>
  <si>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</si>
  <si>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</si>
  <si>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</si>
  <si>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</si>
  <si>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</si>
  <si>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</si>
  <si>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</si>
  <si>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</si>
  <si>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</si>
  <si>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</si>
  <si>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</si>
  <si>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</si>
  <si>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</si>
  <si>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</si>
  <si>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</si>
  <si>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</si>
  <si>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</si>
  <si>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</si>
  <si>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</si>
  <si>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</si>
  <si>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</si>
  <si>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</si>
  <si>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</si>
  <si>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</si>
  <si>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</si>
  <si>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</si>
  <si>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</si>
  <si>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</si>
  <si>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</si>
  <si>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</si>
  <si>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</si>
  <si>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</si>
  <si>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</si>
  <si>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</si>
  <si>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</si>
  <si>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</si>
  <si>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</si>
  <si>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</si>
  <si>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</si>
  <si>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</si>
  <si>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</si>
  <si>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</si>
  <si>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</si>
  <si>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</si>
  <si>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</si>
  <si>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</si>
  <si>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</si>
  <si>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</si>
  <si>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</si>
  <si>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</si>
  <si>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</si>
  <si>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</si>
  <si>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</si>
  <si>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</si>
  <si>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</si>
  <si>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</si>
  <si>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</si>
  <si>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</si>
  <si>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</si>
  <si>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</si>
  <si>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</si>
  <si>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</si>
  <si>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</si>
  <si>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</si>
  <si>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</si>
  <si>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</si>
  <si>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</si>
  <si>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</si>
  <si>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</si>
  <si>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</si>
  <si>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</si>
  <si>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</si>
  <si>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</si>
  <si>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</si>
  <si>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</si>
  <si>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</si>
  <si>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</si>
  <si>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</si>
  <si>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</si>
  <si>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</si>
  <si>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</si>
  <si>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</si>
  <si>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</si>
  <si>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</si>
  <si>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</si>
  <si>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</si>
  <si>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</si>
  <si>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</si>
  <si>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</si>
  <si>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</si>
  <si>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</si>
  <si>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</si>
  <si>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</si>
  <si>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</si>
  <si>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</si>
  <si>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</si>
  <si>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</si>
  <si>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</si>
  <si>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</si>
  <si>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</si>
  <si>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</si>
  <si>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</si>
  <si>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</si>
  <si>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</si>
  <si>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</si>
  <si>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</si>
  <si>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</si>
  <si>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</si>
  <si>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</si>
  <si>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</si>
  <si>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</si>
  <si>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</si>
  <si>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</si>
  <si>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</si>
  <si>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</si>
  <si>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</si>
  <si>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</si>
  <si>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</si>
  <si>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</si>
  <si>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</si>
  <si>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</si>
  <si>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</si>
  <si>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</si>
  <si>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</si>
  <si>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</si>
  <si>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</si>
  <si>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</si>
  <si>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</si>
  <si>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</si>
  <si>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</si>
  <si>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</si>
  <si>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</si>
  <si>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</si>
  <si>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</si>
  <si>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</si>
  <si>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</si>
  <si>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</si>
  <si>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</si>
  <si>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</si>
  <si>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</si>
  <si>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</si>
  <si>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</si>
  <si>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</si>
  <si>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</si>
  <si>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</si>
  <si>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</si>
  <si>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</si>
  <si>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</si>
  <si>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</si>
  <si>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</si>
  <si>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</si>
  <si>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</si>
  <si>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</si>
  <si>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</si>
  <si>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</si>
  <si>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</si>
  <si>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</si>
  <si>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</si>
  <si>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</si>
  <si>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</si>
  <si>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</si>
  <si>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</si>
  <si>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</si>
  <si>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</si>
  <si>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</si>
  <si>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</si>
  <si>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</si>
  <si>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</si>
  <si>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</si>
  <si>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</si>
  <si>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</si>
  <si>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</si>
  <si>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</si>
  <si>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</si>
  <si>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</si>
  <si>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</si>
  <si>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</si>
  <si>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</si>
  <si>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</si>
  <si>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</si>
  <si>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</si>
  <si>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</si>
  <si>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</si>
  <si>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</si>
  <si>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</si>
  <si>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</si>
  <si>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</si>
  <si>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</si>
  <si>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</si>
  <si>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</si>
  <si>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</si>
  <si>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</si>
  <si>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</si>
  <si>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</si>
  <si>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</si>
  <si>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</si>
  <si>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</si>
  <si>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</si>
  <si>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</si>
  <si>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</si>
  <si>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</si>
  <si>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</si>
  <si>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</si>
  <si>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</si>
  <si>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</si>
  <si>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</si>
  <si>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</si>
  <si>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</si>
  <si>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</si>
  <si>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</si>
  <si>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</si>
  <si>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</si>
  <si>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</si>
  <si>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</si>
  <si>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</si>
  <si>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</si>
  <si>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</si>
  <si>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</si>
  <si>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</si>
  <si>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</si>
  <si>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</si>
  <si>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</si>
  <si>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</si>
  <si>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</si>
  <si>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</si>
  <si>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</si>
  <si>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</si>
  <si>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</si>
  <si>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</si>
  <si>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</si>
  <si>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</si>
  <si>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</si>
  <si>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</si>
  <si>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</si>
  <si>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</si>
  <si>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</si>
  <si>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</si>
  <si>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</si>
  <si>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</si>
  <si>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</si>
  <si>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</si>
  <si>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</si>
  <si>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</si>
  <si>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</si>
  <si>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</si>
  <si>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</si>
  <si>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</si>
  <si>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</si>
  <si>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</si>
  <si>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</si>
  <si>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</si>
  <si>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</si>
  <si>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</si>
  <si>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</si>
  <si>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</si>
  <si>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</si>
  <si>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</si>
  <si>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</si>
  <si>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</si>
  <si>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</si>
  <si>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</si>
  <si>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</si>
  <si>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</si>
  <si>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</si>
  <si>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</si>
  <si>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</si>
  <si>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</si>
  <si>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</si>
  <si>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</si>
  <si>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</si>
  <si>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</si>
  <si>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</si>
  <si>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</si>
  <si>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</si>
  <si>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</si>
  <si>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</si>
  <si>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</si>
  <si>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</si>
  <si>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</si>
  <si>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</si>
  <si>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</si>
  <si>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</si>
  <si>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</si>
  <si>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</si>
  <si>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</si>
  <si>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</si>
  <si>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</si>
  <si>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</si>
  <si>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</si>
  <si>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</si>
  <si>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</si>
  <si>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</si>
  <si>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</si>
  <si>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</si>
  <si>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</si>
  <si>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</si>
  <si>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</si>
  <si>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</si>
  <si>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</si>
  <si>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</si>
  <si>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</si>
  <si>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</si>
  <si>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</si>
  <si>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</si>
  <si>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</si>
  <si>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</si>
  <si>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</si>
  <si>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</si>
  <si>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</si>
  <si>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</si>
  <si>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</si>
  <si>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</si>
  <si>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</si>
  <si>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</si>
  <si>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</si>
  <si>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</si>
  <si>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</si>
  <si>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</si>
  <si>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</si>
  <si>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</si>
  <si>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</si>
  <si>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</si>
  <si>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</si>
  <si>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</si>
  <si>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</si>
  <si>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</si>
  <si>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</si>
  <si>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</si>
  <si>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</si>
  <si>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</si>
  <si>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</si>
  <si>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</si>
  <si>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</si>
  <si>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</si>
  <si>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</si>
  <si>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</si>
  <si>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</si>
  <si>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</si>
  <si>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</si>
  <si>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</si>
  <si>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</si>
  <si>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</si>
  <si>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</si>
  <si>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</si>
  <si>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</si>
  <si>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</si>
  <si>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</si>
  <si>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</si>
  <si>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</si>
  <si>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</si>
  <si>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</si>
  <si>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</si>
  <si>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</si>
  <si>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</si>
  <si>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</si>
  <si>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</si>
  <si>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</si>
  <si>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</si>
  <si>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</si>
  <si>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</si>
  <si>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</si>
  <si>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</si>
  <si>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</si>
  <si>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</si>
  <si>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</si>
  <si>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</si>
  <si>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</si>
  <si>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</si>
  <si>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</si>
  <si>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</si>
  <si>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</si>
  <si>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</si>
  <si>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</si>
  <si>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</si>
  <si>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</si>
  <si>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</si>
  <si>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</si>
  <si>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</si>
  <si>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</si>
  <si>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</si>
  <si>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</si>
  <si>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</si>
  <si>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</si>
  <si>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</si>
  <si>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</si>
  <si>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</si>
  <si>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</si>
  <si>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</si>
  <si>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</si>
  <si>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</si>
  <si>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</si>
  <si>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</si>
  <si>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</si>
  <si>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</si>
  <si>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</si>
  <si>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</si>
  <si>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</si>
  <si>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</si>
  <si>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</si>
  <si>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</si>
  <si>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</si>
  <si>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</si>
  <si>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</si>
  <si>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</si>
  <si>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</si>
  <si>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</si>
  <si>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</si>
  <si>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</si>
  <si>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</si>
  <si>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</si>
  <si>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</si>
  <si>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</si>
  <si>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</si>
  <si>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</si>
  <si>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</si>
  <si>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</si>
  <si>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</si>
  <si>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</si>
  <si>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</si>
  <si>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</si>
  <si>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</si>
  <si>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</si>
  <si>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</si>
  <si>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</si>
  <si>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</si>
  <si>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</si>
  <si>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</si>
  <si>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</si>
  <si>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</si>
  <si>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</si>
  <si>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</si>
  <si>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</si>
  <si>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</si>
  <si>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</si>
  <si>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</si>
  <si>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</si>
  <si>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</si>
  <si>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</si>
  <si>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</si>
  <si>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</si>
  <si>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</si>
  <si>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</si>
  <si>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</si>
  <si>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</si>
  <si>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</si>
  <si>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</si>
  <si>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</si>
  <si>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</si>
  <si>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</si>
  <si>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</si>
  <si>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</si>
  <si>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</si>
  <si>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</si>
  <si>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</si>
  <si>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</si>
  <si>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</si>
  <si>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</si>
  <si>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</si>
  <si>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</si>
  <si>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</si>
  <si>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</si>
  <si>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</si>
  <si>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</si>
  <si>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</si>
  <si>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</si>
  <si>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</si>
  <si>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</si>
  <si>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</si>
  <si>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</si>
  <si>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</si>
  <si>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</si>
  <si>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</si>
  <si>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</si>
  <si>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</si>
  <si>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</si>
  <si>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</si>
  <si>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</si>
  <si>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</si>
  <si>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</si>
  <si>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</si>
  <si>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</si>
  <si>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</si>
  <si>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</si>
  <si>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</si>
  <si>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</si>
  <si>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</si>
  <si>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</si>
  <si>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</si>
  <si>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</si>
  <si>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</si>
  <si>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</si>
  <si>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</si>
  <si>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</si>
  <si>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</si>
  <si>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</si>
  <si>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</si>
  <si>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</si>
  <si>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</si>
  <si>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</si>
  <si>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</si>
  <si>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</si>
  <si>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</si>
  <si>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</si>
  <si>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</si>
  <si>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</si>
  <si>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</si>
  <si>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</si>
  <si>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</si>
  <si>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</si>
  <si>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</si>
  <si>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</si>
  <si>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</si>
  <si>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</si>
  <si>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</si>
  <si>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</si>
  <si>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</si>
  <si>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</si>
  <si>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</si>
  <si>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</si>
  <si>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</si>
  <si>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</si>
  <si>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</si>
  <si>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</si>
  <si>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</si>
  <si>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</si>
  <si>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</si>
  <si>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</si>
  <si>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</si>
  <si>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</si>
  <si>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</si>
  <si>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</si>
  <si>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</si>
  <si>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</si>
  <si>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</si>
  <si>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</si>
  <si>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</si>
  <si>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</si>
  <si>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</si>
  <si>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</si>
  <si>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</si>
  <si>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</si>
  <si>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</si>
  <si>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</si>
  <si>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</si>
  <si>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</si>
  <si>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</si>
  <si>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</si>
  <si>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</si>
  <si>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</si>
  <si>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</si>
  <si>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</si>
  <si>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</si>
  <si>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</si>
  <si>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</si>
  <si>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</si>
  <si>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</si>
  <si>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</si>
  <si>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</si>
  <si>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</si>
  <si>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</si>
  <si>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</si>
  <si>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</si>
  <si>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</si>
  <si>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</si>
  <si>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</si>
  <si>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</si>
  <si>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</si>
  <si>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</si>
  <si>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</si>
  <si>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</si>
  <si>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</si>
  <si>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</si>
  <si>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</si>
  <si>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</si>
  <si>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</si>
  <si>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</si>
  <si>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</si>
  <si>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</si>
  <si>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</si>
  <si>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</si>
  <si>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</si>
  <si>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</si>
  <si>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</si>
  <si>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</si>
  <si>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</si>
  <si>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</si>
  <si>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</si>
  <si>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</si>
  <si>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</si>
  <si>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</si>
  <si>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</si>
  <si>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</si>
  <si>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</si>
  <si>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</si>
  <si>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</si>
  <si>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</si>
  <si>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</si>
  <si>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</si>
  <si>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</si>
  <si>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</si>
  <si>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</si>
  <si>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</si>
  <si>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</si>
  <si>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</si>
  <si>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</si>
  <si>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</si>
  <si>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</si>
  <si>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</si>
  <si>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</si>
  <si>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</si>
  <si>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</si>
  <si>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</si>
  <si>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</si>
  <si>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</si>
  <si>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</si>
  <si>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</si>
  <si>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</si>
  <si>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</si>
  <si>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</si>
  <si>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</si>
  <si>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</si>
  <si>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</si>
  <si>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</si>
  <si>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</si>
  <si>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</si>
  <si>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</si>
  <si>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</si>
  <si>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</si>
  <si>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</si>
  <si>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</si>
  <si>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</si>
  <si>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</si>
  <si>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</si>
  <si>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</si>
  <si>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</si>
  <si>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</si>
  <si>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</si>
  <si>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</si>
  <si>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</si>
  <si>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</si>
  <si>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</si>
  <si>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</si>
  <si>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</si>
  <si>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</si>
  <si>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</si>
  <si>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</si>
  <si>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</si>
  <si>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</si>
  <si>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</si>
  <si>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</si>
  <si>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</si>
  <si>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</si>
  <si>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</si>
  <si>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</si>
  <si>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</si>
  <si>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</si>
  <si>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</si>
  <si>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</si>
  <si>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</si>
  <si>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</si>
  <si>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</si>
  <si>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</si>
  <si>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</si>
  <si>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</si>
  <si>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</si>
  <si>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</si>
  <si>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</si>
  <si>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</si>
  <si>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</si>
  <si>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</si>
  <si>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</si>
  <si>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</si>
  <si>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</si>
  <si>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</si>
  <si>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</si>
  <si>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</si>
  <si>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</si>
  <si>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</si>
  <si>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</si>
  <si>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</si>
  <si>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</si>
  <si>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</si>
  <si>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</si>
  <si>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</si>
  <si>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</si>
  <si>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</si>
  <si>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</si>
  <si>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</si>
  <si>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</si>
  <si>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</si>
  <si>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</si>
  <si>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</si>
  <si>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</si>
  <si>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</si>
  <si>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</si>
  <si>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</si>
  <si>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</si>
  <si>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</si>
  <si>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</si>
  <si>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</si>
  <si>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</si>
  <si>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</si>
  <si>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</si>
  <si>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</si>
  <si>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</si>
  <si>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</si>
  <si>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</si>
  <si>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</si>
  <si>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</si>
  <si>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</si>
  <si>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</si>
  <si>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</si>
  <si>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</si>
  <si>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</si>
  <si>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</si>
  <si>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</si>
  <si>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</si>
  <si>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</si>
  <si>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</si>
  <si>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</si>
  <si>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</si>
  <si>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</si>
  <si>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</si>
  <si>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</si>
  <si>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</si>
  <si>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</si>
  <si>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</si>
  <si>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</si>
  <si>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</si>
  <si>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</si>
  <si>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</si>
  <si>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</si>
  <si>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</si>
  <si>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</si>
  <si>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</si>
  <si>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</si>
  <si>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</si>
  <si>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</si>
  <si>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</si>
  <si>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</si>
  <si>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</si>
  <si>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</si>
  <si>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</si>
  <si>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</si>
  <si>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</si>
  <si>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</si>
  <si>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</si>
  <si>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</si>
  <si>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</si>
  <si>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</si>
  <si>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</si>
  <si>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</si>
  <si>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</si>
  <si>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</si>
  <si>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</si>
  <si>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</si>
  <si>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</si>
  <si>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</si>
  <si>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</si>
  <si>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</si>
  <si>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</si>
  <si>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</si>
  <si>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</si>
  <si>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</si>
  <si>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</si>
  <si>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</si>
  <si>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</si>
  <si>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</si>
  <si>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</si>
  <si>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</si>
  <si>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</si>
  <si>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</si>
  <si>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</si>
  <si>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</si>
  <si>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</si>
  <si>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</si>
  <si>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</si>
  <si>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</si>
  <si>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</si>
  <si>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</si>
  <si>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</si>
  <si>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</si>
  <si>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</si>
  <si>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</si>
  <si>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</si>
  <si>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</si>
  <si>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</si>
  <si>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</si>
  <si>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</si>
  <si>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</si>
  <si>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</si>
  <si>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</si>
  <si>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</si>
  <si>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</si>
  <si>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</si>
  <si>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</si>
  <si>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</si>
  <si>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</si>
  <si>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</si>
  <si>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</si>
  <si>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</si>
  <si>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</si>
  <si>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</si>
  <si>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</si>
  <si>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</si>
  <si>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</si>
  <si>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</si>
  <si>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</si>
  <si>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</si>
  <si>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</si>
  <si>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</si>
  <si>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</si>
  <si>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</si>
  <si>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</si>
  <si>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</si>
  <si>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</si>
  <si>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</si>
  <si>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</si>
  <si>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</si>
  <si>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</si>
  <si>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</si>
  <si>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</si>
  <si>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</si>
  <si>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</si>
  <si>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</si>
  <si>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</si>
  <si>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</si>
  <si>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</si>
  <si>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</si>
  <si>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</si>
  <si>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</si>
  <si>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</si>
  <si>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</si>
  <si>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</si>
  <si>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</si>
  <si>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</si>
  <si>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</si>
  <si>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</si>
  <si>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</si>
  <si>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</si>
  <si>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</si>
  <si>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</si>
  <si>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</si>
  <si>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</si>
  <si>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</si>
  <si>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</si>
  <si>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</si>
  <si>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</si>
  <si>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</si>
  <si>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</si>
  <si>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</si>
  <si>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</si>
  <si>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</si>
  <si>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</si>
  <si>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</si>
  <si>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</si>
  <si>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</si>
  <si>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</si>
  <si>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</si>
  <si>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</si>
  <si>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</si>
  <si>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</si>
  <si>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</si>
  <si>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</si>
  <si>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</si>
  <si>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</si>
  <si>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</si>
  <si>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</si>
  <si>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</si>
  <si>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</si>
  <si>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</si>
  <si>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</si>
  <si>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</si>
  <si>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</si>
  <si>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</si>
  <si>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</si>
  <si>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</si>
  <si>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</si>
  <si>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</si>
  <si>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</si>
  <si>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</si>
  <si>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</si>
  <si>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</si>
  <si>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</si>
  <si>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</si>
  <si>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</si>
  <si>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</si>
  <si>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</si>
  <si>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</si>
  <si>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</si>
  <si>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</si>
  <si>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</si>
  <si>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</si>
  <si>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</si>
  <si>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</si>
  <si>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</si>
  <si>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</si>
  <si>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</si>
  <si>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</si>
  <si>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</si>
  <si>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</si>
  <si>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</si>
  <si>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</si>
  <si>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</si>
  <si>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</si>
  <si>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</si>
  <si>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</si>
  <si>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</si>
  <si>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</si>
  <si>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</si>
  <si>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</si>
  <si>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</si>
  <si>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</si>
  <si>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</si>
  <si>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</si>
  <si>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</si>
  <si>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</si>
  <si>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</si>
  <si>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</si>
  <si>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</si>
  <si>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</si>
  <si>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</si>
  <si>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</si>
  <si>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</si>
  <si>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</si>
  <si>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</si>
  <si>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</si>
  <si>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</si>
  <si>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</si>
  <si>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</si>
  <si>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</si>
  <si>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</si>
  <si>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</si>
  <si>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</si>
  <si>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</si>
  <si>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</si>
  <si>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</si>
  <si>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</si>
  <si>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</si>
  <si>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</si>
  <si>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</si>
  <si>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</si>
  <si>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</si>
  <si>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</si>
  <si>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</si>
  <si>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</si>
  <si>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</si>
  <si>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</si>
  <si>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</si>
  <si>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</si>
  <si>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</si>
  <si>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</si>
  <si>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</si>
  <si>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</si>
  <si>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</si>
  <si>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</si>
  <si>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</si>
  <si>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</si>
  <si>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</si>
  <si>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</si>
  <si>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</si>
  <si>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</si>
  <si>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</si>
  <si>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</si>
  <si>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</si>
  <si>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</si>
  <si>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</si>
  <si>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</si>
  <si>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</si>
  <si>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</si>
  <si>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</si>
  <si>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</si>
  <si>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</si>
  <si>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</si>
  <si>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</si>
  <si>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</si>
  <si>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</si>
  <si>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</si>
  <si>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</si>
  <si>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</si>
  <si>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</si>
  <si>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</si>
  <si>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</si>
  <si>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</si>
  <si>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</si>
  <si>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</si>
  <si>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</si>
  <si>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</si>
  <si>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</si>
  <si>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</si>
  <si>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</si>
  <si>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</si>
  <si>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</si>
  <si>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</si>
  <si>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</si>
  <si>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</si>
  <si>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</si>
  <si>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</si>
  <si>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</si>
  <si>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</si>
  <si>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</si>
  <si>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</si>
  <si>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</si>
  <si>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</si>
  <si>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</si>
  <si>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</si>
  <si>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</si>
  <si>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</si>
  <si>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</si>
  <si>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</si>
  <si>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</si>
  <si>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</si>
  <si>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</si>
  <si>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</si>
  <si>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</si>
  <si>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</si>
  <si>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</si>
  <si>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</si>
  <si>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</si>
  <si>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</si>
  <si>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</si>
  <si>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</si>
  <si>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</si>
  <si>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</si>
  <si>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</si>
  <si>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</si>
  <si>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</si>
  <si>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</si>
  <si>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</si>
  <si>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</si>
  <si>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</si>
  <si>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</si>
  <si>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</si>
  <si>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</si>
  <si>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</si>
  <si>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</si>
  <si>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</si>
  <si>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</si>
  <si>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</si>
  <si>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</si>
  <si>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</si>
  <si>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</si>
  <si>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</si>
  <si>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</si>
  <si>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</si>
  <si>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</si>
  <si>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</si>
  <si>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</si>
  <si>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</si>
  <si>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</si>
  <si>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</si>
  <si>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</si>
  <si>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</si>
  <si>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</si>
  <si>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</si>
  <si>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</si>
  <si>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</si>
  <si>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</si>
  <si>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</si>
  <si>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</si>
  <si>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</si>
  <si>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</si>
  <si>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</si>
  <si>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</si>
  <si>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</si>
  <si>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</si>
  <si>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</si>
  <si>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</si>
  <si>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</si>
  <si>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</si>
  <si>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</si>
  <si>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</si>
  <si>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</si>
  <si>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</si>
  <si>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</si>
  <si>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</si>
  <si>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</si>
  <si>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</si>
  <si>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</si>
  <si>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</si>
  <si>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</si>
  <si>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</si>
  <si>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</si>
  <si>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</si>
  <si>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</si>
  <si>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</si>
  <si>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</si>
  <si>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</si>
  <si>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</si>
  <si>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</si>
  <si>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</si>
  <si>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</si>
  <si>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</si>
  <si>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</si>
  <si>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</si>
  <si>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</si>
  <si>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</si>
  <si>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</si>
  <si>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</si>
  <si>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</si>
  <si>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</si>
  <si>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</si>
  <si>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</si>
  <si>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</si>
  <si>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</si>
  <si>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</si>
  <si>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</si>
  <si>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</si>
  <si>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</si>
  <si>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</si>
  <si>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</si>
  <si>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</si>
  <si>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</si>
  <si>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</si>
  <si>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</si>
  <si>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</si>
  <si>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</si>
  <si>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</si>
  <si>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</si>
  <si>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</si>
  <si>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</si>
  <si>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</si>
  <si>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</si>
  <si>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</si>
  <si>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</si>
  <si>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</si>
  <si>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</si>
  <si>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</si>
  <si>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</si>
  <si>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</si>
  <si>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</si>
  <si>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</si>
  <si>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</si>
  <si>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</si>
  <si>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</si>
  <si>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</si>
  <si>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</si>
  <si>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</si>
  <si>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</si>
  <si>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</si>
  <si>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</si>
  <si>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</si>
  <si>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</si>
  <si>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</si>
  <si>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</si>
  <si>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</si>
  <si>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</si>
  <si>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</si>
  <si>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</si>
  <si>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</si>
  <si>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</si>
  <si>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</si>
  <si>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</si>
  <si>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</si>
  <si>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</si>
  <si>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</si>
  <si>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</si>
  <si>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</si>
  <si>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</si>
  <si>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</si>
  <si>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</si>
  <si>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</si>
  <si>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</si>
  <si>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</si>
  <si>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</si>
  <si>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</si>
  <si>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</si>
  <si>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</si>
  <si>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</si>
  <si>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</si>
  <si>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</si>
  <si>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</si>
  <si>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</si>
  <si>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</si>
  <si>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</si>
  <si>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</si>
  <si>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</si>
  <si>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</si>
  <si>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</si>
  <si>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</si>
  <si>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</si>
  <si>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</si>
  <si>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</si>
  <si>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</si>
  <si>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</si>
  <si>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</si>
  <si>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</si>
  <si>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</si>
  <si>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</si>
  <si>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</si>
  <si>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</si>
  <si>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</si>
  <si>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</si>
  <si>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</si>
  <si>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</si>
  <si>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</si>
  <si>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</si>
  <si>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</si>
  <si>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</si>
  <si>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</si>
  <si>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</si>
  <si>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</si>
  <si>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</si>
  <si>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</si>
  <si>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</si>
  <si>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</si>
  <si>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</si>
  <si>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</si>
  <si>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</si>
  <si>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</si>
  <si>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</si>
  <si>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</si>
  <si>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</si>
  <si>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</si>
  <si>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</si>
  <si>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</si>
  <si>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</si>
  <si>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</si>
  <si>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</si>
  <si>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</si>
  <si>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</si>
  <si>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</si>
  <si>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</si>
  <si>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</si>
  <si>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</si>
  <si>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</si>
  <si>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</si>
  <si>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</si>
  <si>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</si>
  <si>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</si>
  <si>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</si>
  <si>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</si>
  <si>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</si>
  <si>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</si>
  <si>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</si>
  <si>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</si>
  <si>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</si>
  <si>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</si>
  <si>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</si>
  <si>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</si>
  <si>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</si>
  <si>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</si>
  <si>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</si>
  <si>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</si>
  <si>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</si>
  <si>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</si>
  <si>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</si>
  <si>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</si>
  <si>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</si>
  <si>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</si>
  <si>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</si>
  <si>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</si>
  <si>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</si>
  <si>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</si>
  <si>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</si>
  <si>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</si>
  <si>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</si>
  <si>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</si>
  <si>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</si>
  <si>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</si>
  <si>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</si>
  <si>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</si>
  <si>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</si>
  <si>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</si>
  <si>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</si>
  <si>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</si>
  <si>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</si>
  <si>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</si>
  <si>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</si>
  <si>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</si>
  <si>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</si>
  <si>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</si>
  <si>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</si>
  <si>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</si>
  <si>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</si>
  <si>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</si>
  <si>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</si>
  <si>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</si>
  <si>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</si>
  <si>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</si>
  <si>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</si>
  <si>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</si>
  <si>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</si>
  <si>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</si>
  <si>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</si>
  <si>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</si>
  <si>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</si>
  <si>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</si>
  <si>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</si>
  <si>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</si>
  <si>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</si>
  <si>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</si>
  <si>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</si>
  <si>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</si>
  <si>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</si>
  <si>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</si>
  <si>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</si>
  <si>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</si>
  <si>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</si>
  <si>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</si>
  <si>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</si>
  <si>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</si>
  <si>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</si>
  <si>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</si>
  <si>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</si>
  <si>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</si>
  <si>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</si>
  <si>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</si>
  <si>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</si>
  <si>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</si>
  <si>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</si>
  <si>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</si>
  <si>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</si>
  <si>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</si>
  <si>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</si>
  <si>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</si>
  <si>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</si>
  <si>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</si>
  <si>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</si>
  <si>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</si>
  <si>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</si>
  <si>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</si>
  <si>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</si>
  <si>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</si>
  <si>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</si>
  <si>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</si>
  <si>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</si>
  <si>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</si>
  <si>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</si>
  <si>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</si>
  <si>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</si>
  <si>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</si>
  <si>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</si>
  <si>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</si>
  <si>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</si>
  <si>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</si>
  <si>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</si>
  <si>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</si>
  <si>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</si>
  <si>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</si>
  <si>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</si>
  <si>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</si>
  <si>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</si>
  <si>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</si>
  <si>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</si>
  <si>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</si>
  <si>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</si>
  <si>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</si>
  <si>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</si>
  <si>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</si>
  <si>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</si>
  <si>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</si>
  <si>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</si>
  <si>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</si>
  <si>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</si>
  <si>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</si>
  <si>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</si>
  <si>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</si>
  <si>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</si>
  <si>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</si>
  <si>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</si>
  <si>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</si>
  <si>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</si>
  <si>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</si>
  <si>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</si>
  <si>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</si>
  <si>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</si>
  <si>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</si>
  <si>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</si>
  <si>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</si>
  <si>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</si>
  <si>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</si>
  <si>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</si>
  <si>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</si>
  <si>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</si>
  <si>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</si>
  <si>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</si>
  <si>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</si>
  <si>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</si>
  <si>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</si>
  <si>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</si>
  <si>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</si>
  <si>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</si>
  <si>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</si>
  <si>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</si>
  <si>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</si>
  <si>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</si>
  <si>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</si>
  <si>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</si>
  <si>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</si>
  <si>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</si>
  <si>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</si>
  <si>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</si>
  <si>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</si>
  <si>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</si>
  <si>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</si>
  <si>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</si>
  <si>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</si>
  <si>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</si>
  <si>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</si>
  <si>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</si>
  <si>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</si>
  <si>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</si>
  <si>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</si>
  <si>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</si>
  <si>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</si>
  <si>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</si>
  <si>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</si>
  <si>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</si>
  <si>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</si>
  <si>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</si>
  <si>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</si>
  <si>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</si>
  <si>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</si>
  <si>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</si>
  <si>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</si>
  <si>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</si>
  <si>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</si>
  <si>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</si>
  <si>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</si>
  <si>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</si>
  <si>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</si>
  <si>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</si>
  <si>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</si>
  <si>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</si>
  <si>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</si>
  <si>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</si>
  <si>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</si>
  <si>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</si>
  <si>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</si>
  <si>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</si>
  <si>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</si>
  <si>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</si>
  <si>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</si>
  <si>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</si>
  <si>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</si>
  <si>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</si>
  <si>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</si>
  <si>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</si>
  <si>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</si>
  <si>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</si>
  <si>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</si>
  <si>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</si>
  <si>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</si>
  <si>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</si>
  <si>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</si>
  <si>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</si>
  <si>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</si>
  <si>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</si>
  <si>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</si>
  <si>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</si>
  <si>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</si>
  <si>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</si>
  <si>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</si>
  <si>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</si>
  <si>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</si>
  <si>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</si>
  <si>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</si>
  <si>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</si>
  <si>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</si>
  <si>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</si>
  <si>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</si>
  <si>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</si>
  <si>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</si>
  <si>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</si>
  <si>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</si>
  <si>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</si>
  <si>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</si>
  <si>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</si>
  <si>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</si>
  <si>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</si>
  <si>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</si>
  <si>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</si>
  <si>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</si>
  <si>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</si>
  <si>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</si>
  <si>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</si>
  <si>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</si>
  <si>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</si>
  <si>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</si>
  <si>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</si>
  <si>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</si>
  <si>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</si>
  <si>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</si>
  <si>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</si>
  <si>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</si>
  <si>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</si>
  <si>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</si>
  <si>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</si>
  <si>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</si>
  <si>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</si>
  <si>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</si>
  <si>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</si>
  <si>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</si>
  <si>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</si>
  <si>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</si>
  <si>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</si>
  <si>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</si>
  <si>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</si>
  <si>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</si>
  <si>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</si>
  <si>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</si>
  <si>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</si>
  <si>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</si>
  <si>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</si>
  <si>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</si>
  <si>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</si>
  <si>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</si>
  <si>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</si>
  <si>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</si>
  <si>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</si>
  <si>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</si>
  <si>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</si>
  <si>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</si>
  <si>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</si>
  <si>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</si>
  <si>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</si>
  <si>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</si>
  <si>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</si>
  <si>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</si>
  <si>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</si>
  <si>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</si>
  <si>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</si>
  <si>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</si>
  <si>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</si>
  <si>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</si>
  <si>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</si>
  <si>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</si>
  <si>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</si>
  <si>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</si>
  <si>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</si>
  <si>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</si>
  <si>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</si>
  <si>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</si>
  <si>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</si>
  <si>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</si>
  <si>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</si>
  <si>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</si>
  <si>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</si>
  <si>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</si>
  <si>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</si>
  <si>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</si>
  <si>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</si>
  <si>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</si>
  <si>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</si>
  <si>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</si>
  <si>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</si>
  <si>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</si>
  <si>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</si>
  <si>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</si>
  <si>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</si>
  <si>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</si>
  <si>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</si>
  <si>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</si>
  <si>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</si>
  <si>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</si>
  <si>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</si>
  <si>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</si>
  <si>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</si>
  <si>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</si>
  <si>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</si>
  <si>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</si>
  <si>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</si>
  <si>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</si>
  <si>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</si>
  <si>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</si>
  <si>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</si>
  <si>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</si>
  <si>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</si>
  <si>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</si>
  <si>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</si>
  <si>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</si>
  <si>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</si>
  <si>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</si>
  <si>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</si>
  <si>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</si>
  <si>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</si>
  <si>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</si>
  <si>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</si>
  <si>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</si>
  <si>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</si>
  <si>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</si>
  <si>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</si>
  <si>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</si>
  <si>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</si>
  <si>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</si>
  <si>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</si>
  <si>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</si>
  <si>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</si>
  <si>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</si>
  <si>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</si>
  <si>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</si>
  <si>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</si>
  <si>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</si>
  <si>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</si>
  <si>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</si>
  <si>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</si>
  <si>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</si>
  <si>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</si>
  <si>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</si>
  <si>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</si>
  <si>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</si>
  <si>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</si>
  <si>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</si>
  <si>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</si>
  <si>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</si>
  <si>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</si>
  <si>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</si>
  <si>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</si>
  <si>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</si>
  <si>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</si>
  <si>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</si>
  <si>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</si>
  <si>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</si>
  <si>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</si>
  <si>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</si>
  <si>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</si>
  <si>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</si>
  <si>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</si>
  <si>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</si>
  <si>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</si>
  <si>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</si>
  <si>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</si>
  <si>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</si>
  <si>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</si>
  <si>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</si>
  <si>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</si>
  <si>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</si>
  <si>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</si>
  <si>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</si>
  <si>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</si>
  <si>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</si>
  <si>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</si>
  <si>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</si>
  <si>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</si>
  <si>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</si>
  <si>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</si>
  <si>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</si>
  <si>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</si>
  <si>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</si>
  <si>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</si>
  <si>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</si>
  <si>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</si>
  <si>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</si>
  <si>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</si>
  <si>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</si>
  <si>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</si>
  <si>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</si>
  <si>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</si>
  <si>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</si>
  <si>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</si>
  <si>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</si>
  <si>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</si>
  <si>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</si>
  <si>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</si>
  <si>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</si>
  <si>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</si>
  <si>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</si>
  <si>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</si>
  <si>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</si>
  <si>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</si>
  <si>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</si>
  <si>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</si>
  <si>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</si>
  <si>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</si>
  <si>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</si>
  <si>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</si>
  <si>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</si>
  <si>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</si>
  <si>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</si>
  <si>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</si>
  <si>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</si>
  <si>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</si>
  <si>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</si>
  <si>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</si>
  <si>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</si>
  <si>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</si>
  <si>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</si>
  <si>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</si>
  <si>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</si>
  <si>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</si>
  <si>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</si>
  <si>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</si>
  <si>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</si>
  <si>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</si>
  <si>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</si>
  <si>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</si>
  <si>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</si>
  <si>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</si>
  <si>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</si>
  <si>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</si>
  <si>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</si>
  <si>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</si>
  <si>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</si>
  <si>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</si>
  <si>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</si>
  <si>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</si>
  <si>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</si>
  <si>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</si>
  <si>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</si>
  <si>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</si>
  <si>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</si>
  <si>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</si>
  <si>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</si>
  <si>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</si>
  <si>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</si>
  <si>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</si>
  <si>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</si>
  <si>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</si>
  <si>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</si>
  <si>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</si>
  <si>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</si>
  <si>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</si>
  <si>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</si>
  <si>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</si>
  <si>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</si>
  <si>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</si>
  <si>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</si>
  <si>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</si>
  <si>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</si>
  <si>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</si>
  <si>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</si>
  <si>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</si>
  <si>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</si>
  <si>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</si>
  <si>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</si>
  <si>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</si>
  <si>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</si>
  <si>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</si>
  <si>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</si>
  <si>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</si>
  <si>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</si>
  <si>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</si>
  <si>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</si>
  <si>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</si>
  <si>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</si>
  <si>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</si>
  <si>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</si>
  <si>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</si>
  <si>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</si>
  <si>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</si>
  <si>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</si>
  <si>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</si>
  <si>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</si>
  <si>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</si>
  <si>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</si>
  <si>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</si>
  <si>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</si>
  <si>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</si>
  <si>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</si>
  <si>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</si>
  <si>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</si>
  <si>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</si>
  <si>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</si>
  <si>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</si>
  <si>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</si>
  <si>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</si>
  <si>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</si>
  <si>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</si>
  <si>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</si>
  <si>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</si>
  <si>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</si>
  <si>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</si>
  <si>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</si>
  <si>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</si>
  <si>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</si>
  <si>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</si>
  <si>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</si>
  <si>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</si>
  <si>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</si>
  <si>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</si>
  <si>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</si>
  <si>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</si>
  <si>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</si>
  <si>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</si>
  <si>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</si>
  <si>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</si>
  <si>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</si>
  <si>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</si>
  <si>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</si>
  <si>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</si>
  <si>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</si>
  <si>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</si>
  <si>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</si>
  <si>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</si>
  <si>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</si>
  <si>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</si>
  <si>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</si>
  <si>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</si>
  <si>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</si>
  <si>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</si>
  <si>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</si>
  <si>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</si>
  <si>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</si>
  <si>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</si>
  <si>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</si>
  <si>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</si>
  <si>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</si>
  <si>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</si>
  <si>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</si>
  <si>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</si>
  <si>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</si>
  <si>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</si>
  <si>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</si>
  <si>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</si>
  <si>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</si>
  <si>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</si>
  <si>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</si>
  <si>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</si>
  <si>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</si>
  <si>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</si>
  <si>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</si>
  <si>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</si>
  <si>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</si>
  <si>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</si>
  <si>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</si>
  <si>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</si>
  <si>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</si>
  <si>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</si>
  <si>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</si>
  <si>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</si>
  <si>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</si>
  <si>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</si>
  <si>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</si>
  <si>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</si>
  <si>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</si>
  <si>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</si>
  <si>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</si>
  <si>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</si>
  <si>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</si>
  <si>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</si>
  <si>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</si>
  <si>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</si>
  <si>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</si>
  <si>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</si>
  <si>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</si>
  <si>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</si>
  <si>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</si>
  <si>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</si>
  <si>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</si>
  <si>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</si>
  <si>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</si>
  <si>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</si>
  <si>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</si>
  <si>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</si>
  <si>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</si>
  <si>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</si>
  <si>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</si>
  <si>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</si>
  <si>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</si>
  <si>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</si>
  <si>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</si>
  <si>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</si>
  <si>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</si>
  <si>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</si>
  <si>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</si>
  <si>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</si>
  <si>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</si>
  <si>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</si>
  <si>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</si>
  <si>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</si>
  <si>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</si>
  <si>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</si>
  <si>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</si>
  <si>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</si>
  <si>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</si>
  <si>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</si>
  <si>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</si>
  <si>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</si>
  <si>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</si>
  <si>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</si>
  <si>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</si>
  <si>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</si>
  <si>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</si>
  <si>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</si>
  <si>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</si>
  <si>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</si>
  <si>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</si>
  <si>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</si>
  <si>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</si>
  <si>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</si>
  <si>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</si>
  <si>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</si>
  <si>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</si>
  <si>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</si>
  <si>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</si>
  <si>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</si>
  <si>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</si>
  <si>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</si>
  <si>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</si>
  <si>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</si>
  <si>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</si>
  <si>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</si>
  <si>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</si>
  <si>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</si>
  <si>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</si>
  <si>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</si>
  <si>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</si>
  <si>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</si>
  <si>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</si>
  <si>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</si>
  <si>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</si>
  <si>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</si>
  <si>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</si>
  <si>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</si>
  <si>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</si>
  <si>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</si>
  <si>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</si>
  <si>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</si>
  <si>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</si>
  <si>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</si>
  <si>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</si>
  <si>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</si>
  <si>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</si>
  <si>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</si>
  <si>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</si>
  <si>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</si>
  <si>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</si>
  <si>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</si>
  <si>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</si>
  <si>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</si>
  <si>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</si>
  <si>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</si>
  <si>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</si>
  <si>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</si>
  <si>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</si>
  <si>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</si>
  <si>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</si>
  <si>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</si>
  <si>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</si>
  <si>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</si>
  <si>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</si>
  <si>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</si>
  <si>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</si>
  <si>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</si>
  <si>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</si>
  <si>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</si>
  <si>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</si>
  <si>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</si>
  <si>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</si>
  <si>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</si>
  <si>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</si>
  <si>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</si>
  <si>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</si>
  <si>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</si>
  <si>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</si>
  <si>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</si>
  <si>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</si>
  <si>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</si>
  <si>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</si>
  <si>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</si>
  <si>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</si>
  <si>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</si>
  <si>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</si>
  <si>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</si>
  <si>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</si>
  <si>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</si>
  <si>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</si>
  <si>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</si>
  <si>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</si>
  <si>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</si>
  <si>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</si>
  <si>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</si>
  <si>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</si>
  <si>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</si>
  <si>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</si>
  <si>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</si>
  <si>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</si>
  <si>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</si>
  <si>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</si>
  <si>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</si>
  <si>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</si>
  <si>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</si>
  <si>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</si>
  <si>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</si>
  <si>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</si>
  <si>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</si>
  <si>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</si>
  <si>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</si>
  <si>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</si>
  <si>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</si>
  <si>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</si>
  <si>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</si>
  <si>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</si>
  <si>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</si>
  <si>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</si>
  <si>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</si>
  <si>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</si>
  <si>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</si>
  <si>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</si>
  <si>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</si>
  <si>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</si>
  <si>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</si>
  <si>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</si>
  <si>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</si>
  <si>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</si>
  <si>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</si>
  <si>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</si>
  <si>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</si>
  <si>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</si>
  <si>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</si>
  <si>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</si>
  <si>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</si>
  <si>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</si>
  <si>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</si>
  <si>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</si>
  <si>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</si>
  <si>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</si>
  <si>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</si>
  <si>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</si>
  <si>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</si>
  <si>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</si>
  <si>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</si>
  <si>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</si>
  <si>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</si>
  <si>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</si>
  <si>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</si>
  <si>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</si>
  <si>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</si>
  <si>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</si>
  <si>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</si>
  <si>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</si>
  <si>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</si>
  <si>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</si>
  <si>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</si>
  <si>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</si>
  <si>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</si>
  <si>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</si>
  <si>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</si>
  <si>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</si>
  <si>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</si>
  <si>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</si>
  <si>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</si>
  <si>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</si>
  <si>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</si>
  <si>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</si>
  <si>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</si>
  <si>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</si>
  <si>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</si>
  <si>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</si>
  <si>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</si>
  <si>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</si>
  <si>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</si>
  <si>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</si>
  <si>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</si>
  <si>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</si>
  <si>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</si>
  <si>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</si>
  <si>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</si>
  <si>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</si>
  <si>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</si>
  <si>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</si>
  <si>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</si>
  <si>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</si>
  <si>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</si>
  <si>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</si>
  <si>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</si>
  <si>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</si>
  <si>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</si>
  <si>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</si>
  <si>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</si>
  <si>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</si>
  <si>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</si>
  <si>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</si>
  <si>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</si>
  <si>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</si>
  <si>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</si>
  <si>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</si>
  <si>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</si>
  <si>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</si>
  <si>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</si>
  <si>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</si>
  <si>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</si>
  <si>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</si>
  <si>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</si>
  <si>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</si>
  <si>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</si>
  <si>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</si>
  <si>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</si>
  <si>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</si>
  <si>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</si>
  <si>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</si>
  <si>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</si>
  <si>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</si>
  <si>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</si>
  <si>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</si>
  <si>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</si>
  <si>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</si>
  <si>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</si>
  <si>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</si>
  <si>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</si>
  <si>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</si>
  <si>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</si>
  <si>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</si>
  <si>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</si>
  <si>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</si>
  <si>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</si>
  <si>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</si>
  <si>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</si>
  <si>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</si>
  <si>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</si>
  <si>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</si>
  <si>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</si>
  <si>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</si>
  <si>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</si>
  <si>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</si>
  <si>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</si>
  <si>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</si>
  <si>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</si>
  <si>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</si>
  <si>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</si>
  <si>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</si>
  <si>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</si>
  <si>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</si>
  <si>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</si>
  <si>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</si>
  <si>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</si>
  <si>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</si>
  <si>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</si>
  <si>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</si>
  <si>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</si>
  <si>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</si>
  <si>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</si>
  <si>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</si>
  <si>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</si>
  <si>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</si>
  <si>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</si>
  <si>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</si>
  <si>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</si>
  <si>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</si>
  <si>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</si>
  <si>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</si>
  <si>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</si>
  <si>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</si>
  <si>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</si>
  <si>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</si>
  <si>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</si>
  <si>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</si>
  <si>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</si>
  <si>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</si>
  <si>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</si>
  <si>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</si>
  <si>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</si>
  <si>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</si>
  <si>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</si>
  <si>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</si>
  <si>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</si>
  <si>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</si>
  <si>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</si>
  <si>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</si>
  <si>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</si>
  <si>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</si>
  <si>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</si>
  <si>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</si>
  <si>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</si>
  <si>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</si>
  <si>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</si>
  <si>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</si>
  <si>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</si>
  <si>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</si>
  <si>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</si>
  <si>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</si>
  <si>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</si>
  <si>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</si>
  <si>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</si>
  <si>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</si>
  <si>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</si>
  <si>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</si>
  <si>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</si>
  <si>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</si>
  <si>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</si>
  <si>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</si>
  <si>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</si>
  <si>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</si>
  <si>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</si>
  <si>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</si>
  <si>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</si>
  <si>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</si>
  <si>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</si>
  <si>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</si>
  <si>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</si>
  <si>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</si>
  <si>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</si>
  <si>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</si>
  <si>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</si>
  <si>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</si>
  <si>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</si>
  <si>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</si>
  <si>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</si>
  <si>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</si>
  <si>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</si>
  <si>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</si>
  <si>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</si>
  <si>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</si>
  <si>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</si>
  <si>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</si>
  <si>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</si>
  <si>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</si>
  <si>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</si>
  <si>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</si>
  <si>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</si>
  <si>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</si>
  <si>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</si>
  <si>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</si>
  <si>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</si>
  <si>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</si>
  <si>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</si>
  <si>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</si>
  <si>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</si>
  <si>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</si>
  <si>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</si>
  <si>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</si>
  <si>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</si>
  <si>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</si>
  <si>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</si>
  <si>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</si>
  <si>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</si>
  <si>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</si>
  <si>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</si>
  <si>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</si>
  <si>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</si>
  <si>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</si>
  <si>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</si>
  <si>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</si>
  <si>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</si>
  <si>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</si>
  <si>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</si>
  <si>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</si>
  <si>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</si>
  <si>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</si>
  <si>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</si>
  <si>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</si>
  <si>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</si>
  <si>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</si>
  <si>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</si>
  <si>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</si>
  <si>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</si>
  <si>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</si>
  <si>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</si>
  <si>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</si>
  <si>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</si>
  <si>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</si>
  <si>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</si>
  <si>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</si>
  <si>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</si>
  <si>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</si>
  <si>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</si>
  <si>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</si>
  <si>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</si>
  <si>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</si>
  <si>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</si>
  <si>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</si>
  <si>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</si>
  <si>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</si>
  <si>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</si>
  <si>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</si>
  <si>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</si>
  <si>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</si>
  <si>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</si>
  <si>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</si>
  <si>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</si>
  <si>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</si>
  <si>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</si>
  <si>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</si>
  <si>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</si>
  <si>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</si>
  <si>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</si>
  <si>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</si>
  <si>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</si>
  <si>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</si>
  <si>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</si>
  <si>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</si>
  <si>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</si>
  <si>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</si>
  <si>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</si>
  <si>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</si>
  <si>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</si>
  <si>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</si>
  <si>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</si>
  <si>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</si>
  <si>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</si>
  <si>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</si>
  <si>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</si>
  <si>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</si>
  <si>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</si>
  <si>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</si>
  <si>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</si>
  <si>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</si>
  <si>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</si>
  <si>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</si>
  <si>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</si>
  <si>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</si>
  <si>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</si>
  <si>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</si>
  <si>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</si>
  <si>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</si>
  <si>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</si>
  <si>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</si>
  <si>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</si>
  <si>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</si>
  <si>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</si>
  <si>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</si>
  <si>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</si>
  <si>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</si>
  <si>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</si>
  <si>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</si>
  <si>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</si>
  <si>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</si>
  <si>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</si>
  <si>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</si>
  <si>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</si>
  <si>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</si>
  <si>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</si>
  <si>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</si>
  <si>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</si>
  <si>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</si>
  <si>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</si>
  <si>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</si>
  <si>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</si>
  <si>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</si>
  <si>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</si>
  <si>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</si>
  <si>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</si>
  <si>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</si>
  <si>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</si>
  <si>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</si>
  <si>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</si>
  <si>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</si>
  <si>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</si>
  <si>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</si>
  <si>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</si>
  <si>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</si>
  <si>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</si>
  <si>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</si>
  <si>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</si>
  <si>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</si>
  <si>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</si>
  <si>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</si>
  <si>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</si>
  <si>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</si>
  <si>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</si>
  <si>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</si>
  <si>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</si>
  <si>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</si>
  <si>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</si>
  <si>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</si>
  <si>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</si>
  <si>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</si>
  <si>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</si>
  <si>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</si>
  <si>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</si>
  <si>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</si>
  <si>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</si>
  <si>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</si>
  <si>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</si>
  <si>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</si>
  <si>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</si>
  <si>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</si>
  <si>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</si>
  <si>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</si>
  <si>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</si>
  <si>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</si>
  <si>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</si>
  <si>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</si>
  <si>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</si>
  <si>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</si>
  <si>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</si>
  <si>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</si>
  <si>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</si>
  <si>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</si>
  <si>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</si>
  <si>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</si>
  <si>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</si>
  <si>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</si>
  <si>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</si>
  <si>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</si>
  <si>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</si>
  <si>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</si>
  <si>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</si>
  <si>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</si>
  <si>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</si>
  <si>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</si>
  <si>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</si>
  <si>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</si>
  <si>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</si>
  <si>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</si>
  <si>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</si>
  <si>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</si>
  <si>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</si>
  <si>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</si>
  <si>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</si>
  <si>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</si>
  <si>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</si>
  <si>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</si>
  <si>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</si>
  <si>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</si>
  <si>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</si>
  <si>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</si>
  <si>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</si>
  <si>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</si>
  <si>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</si>
  <si>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</si>
  <si>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</si>
  <si>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</si>
  <si>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</si>
  <si>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</si>
  <si>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</si>
  <si>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</si>
  <si>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</si>
  <si>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</si>
  <si>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</si>
  <si>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</si>
  <si>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</si>
  <si>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</si>
  <si>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</si>
  <si>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</si>
  <si>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</si>
  <si>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</si>
  <si>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</si>
  <si>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</si>
  <si>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</si>
  <si>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</si>
  <si>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</si>
  <si>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</si>
  <si>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</si>
  <si>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</si>
  <si>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</si>
  <si>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</si>
  <si>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</si>
  <si>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</si>
  <si>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</si>
  <si>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</si>
  <si>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</si>
  <si>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</si>
  <si>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</si>
  <si>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</si>
  <si>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</si>
  <si>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</si>
  <si>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</si>
  <si>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</si>
  <si>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</si>
  <si>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</si>
  <si>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</si>
  <si>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</si>
  <si>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</si>
  <si>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</si>
  <si>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</si>
  <si>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</si>
  <si>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</si>
  <si>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</si>
  <si>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</si>
  <si>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</si>
  <si>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</si>
  <si>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</si>
  <si>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</si>
  <si>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</si>
  <si>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</si>
  <si>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</si>
  <si>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</si>
  <si>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</si>
  <si>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</si>
  <si>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</si>
  <si>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</si>
  <si>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</si>
  <si>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</si>
  <si>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</si>
  <si>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</si>
  <si>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</si>
  <si>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</si>
  <si>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</si>
  <si>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</si>
  <si>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</si>
  <si>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</si>
  <si>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</si>
  <si>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</si>
  <si>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</si>
  <si>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</si>
  <si>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</si>
  <si>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</si>
  <si>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</si>
  <si>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</si>
  <si>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</si>
  <si>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</si>
  <si>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</si>
  <si>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</si>
  <si>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</si>
  <si>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</si>
  <si>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</si>
  <si>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</si>
  <si>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</si>
  <si>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</si>
  <si>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</si>
  <si>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</si>
  <si>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</si>
  <si>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</si>
  <si>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</si>
  <si>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</si>
  <si>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</si>
  <si>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</si>
  <si>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</si>
  <si>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</si>
  <si>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</si>
  <si>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</si>
  <si>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</si>
  <si>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</si>
  <si>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</si>
  <si>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</si>
  <si>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</si>
  <si>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</si>
  <si>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</si>
  <si>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</si>
  <si>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</si>
  <si>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</si>
  <si>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</si>
  <si>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</si>
  <si>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</si>
  <si>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</si>
  <si>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</si>
  <si>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</si>
  <si>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</si>
  <si>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</si>
  <si>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</si>
  <si>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</si>
  <si>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</si>
  <si>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</si>
  <si>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</si>
  <si>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</si>
  <si>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</si>
  <si>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</si>
  <si>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</si>
  <si>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</si>
  <si>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</si>
  <si>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</si>
  <si>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</si>
  <si>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</si>
  <si>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</si>
  <si>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</si>
  <si>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</si>
  <si>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</si>
  <si>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</si>
  <si>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</si>
  <si>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</si>
  <si>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</si>
  <si>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</si>
  <si>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</si>
  <si>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</si>
  <si>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</si>
  <si>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</si>
  <si>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</si>
  <si>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</si>
  <si>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</si>
  <si>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</si>
  <si>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</si>
  <si>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</si>
  <si>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</si>
  <si>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</si>
  <si>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</si>
  <si>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</si>
  <si>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</si>
  <si>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</si>
  <si>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</si>
  <si>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</si>
  <si>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</si>
  <si>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</si>
  <si>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</si>
  <si>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</si>
  <si>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</si>
  <si>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</si>
  <si>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</si>
  <si>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</si>
  <si>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</si>
  <si>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</si>
  <si>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</si>
  <si>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</si>
  <si>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</si>
  <si>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</si>
  <si>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</si>
  <si>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</si>
  <si>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</si>
  <si>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</si>
  <si>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</si>
  <si>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</si>
  <si>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</si>
  <si>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</si>
  <si>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</si>
  <si>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</si>
  <si>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</si>
  <si>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</si>
  <si>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</si>
  <si>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</si>
  <si>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</si>
  <si>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</si>
  <si>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</si>
  <si>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</si>
  <si>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</si>
  <si>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</si>
  <si>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</si>
  <si>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</si>
  <si>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</si>
  <si>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</si>
  <si>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</si>
  <si>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</si>
  <si>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</si>
  <si>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</si>
  <si>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</si>
  <si>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</si>
  <si>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</si>
  <si>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</si>
  <si>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</si>
  <si>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</si>
  <si>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</si>
  <si>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</si>
  <si>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</si>
  <si>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</si>
  <si>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</si>
  <si>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</si>
  <si>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</si>
  <si>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</si>
  <si>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</si>
  <si>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</si>
  <si>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</si>
  <si>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</si>
  <si>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</si>
  <si>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</si>
  <si>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</si>
  <si>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</si>
  <si>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</si>
  <si>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</si>
  <si>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</si>
  <si>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</si>
  <si>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</si>
  <si>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</si>
  <si>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</si>
  <si>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</si>
  <si>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</si>
  <si>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</si>
  <si>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</si>
  <si>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</si>
  <si>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</si>
  <si>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</si>
  <si>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</si>
  <si>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</si>
  <si>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</si>
  <si>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</si>
  <si>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</si>
  <si>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</si>
  <si>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</si>
  <si>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</si>
  <si>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</si>
  <si>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</si>
  <si>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</si>
  <si>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</si>
  <si>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</si>
  <si>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</si>
  <si>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</si>
  <si>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</si>
  <si>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</si>
  <si>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</si>
  <si>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</si>
  <si>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</si>
  <si>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</si>
  <si>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</si>
  <si>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</si>
  <si>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</si>
  <si>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</si>
  <si>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</si>
  <si>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</si>
  <si>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</si>
  <si>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</si>
  <si>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</si>
  <si>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</si>
  <si>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</si>
  <si>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</si>
  <si>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</si>
  <si>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</si>
  <si>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</si>
  <si>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</si>
  <si>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</si>
  <si>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</si>
  <si>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</si>
  <si>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</si>
  <si>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</si>
  <si>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</si>
  <si>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</si>
  <si>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</si>
  <si>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</si>
  <si>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</si>
  <si>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</si>
  <si>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</si>
  <si>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</si>
  <si>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</si>
  <si>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</si>
  <si>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</si>
  <si>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</si>
  <si>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</si>
  <si>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</si>
  <si>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</si>
  <si>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</si>
  <si>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</si>
  <si>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</si>
  <si>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</si>
  <si>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</si>
  <si>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</si>
  <si>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</si>
  <si>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</si>
  <si>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</si>
  <si>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</si>
  <si>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</si>
  <si>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</si>
  <si>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</si>
  <si>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</si>
  <si>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</si>
  <si>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</si>
  <si>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</si>
  <si>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</si>
  <si>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</si>
  <si>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</si>
  <si>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</si>
  <si>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</si>
  <si>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</si>
  <si>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</si>
  <si>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</si>
  <si>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</si>
  <si>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</si>
  <si>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</si>
  <si>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</si>
  <si>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</si>
  <si>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</si>
  <si>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</si>
  <si>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</si>
  <si>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</si>
  <si>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</si>
  <si>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</si>
  <si>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</si>
  <si>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</si>
  <si>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</si>
  <si>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</si>
  <si>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</si>
  <si>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</si>
  <si>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</si>
  <si>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</si>
  <si>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</si>
  <si>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</si>
  <si>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</si>
  <si>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</si>
  <si>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</si>
  <si>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</si>
  <si>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</si>
  <si>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</si>
  <si>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</si>
  <si>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</si>
  <si>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</si>
  <si>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</si>
  <si>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</si>
  <si>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</si>
  <si>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</si>
  <si>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</si>
  <si>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</si>
  <si>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</si>
  <si>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</si>
  <si>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</si>
  <si>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</si>
  <si>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</si>
  <si>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</si>
  <si>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</si>
  <si>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</si>
  <si>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</si>
  <si>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</si>
  <si>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</si>
  <si>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</si>
  <si>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</si>
  <si>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</si>
  <si>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</si>
  <si>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</si>
  <si>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</si>
  <si>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</si>
  <si>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</si>
  <si>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</si>
  <si>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</si>
  <si>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</si>
  <si>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</si>
  <si>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</si>
  <si>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</si>
  <si>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</si>
  <si>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</si>
  <si>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</si>
  <si>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</si>
  <si>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</si>
  <si>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</si>
  <si>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</si>
  <si>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</si>
  <si>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</si>
  <si>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</si>
  <si>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</si>
  <si>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</si>
  <si>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</si>
  <si>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</si>
  <si>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</si>
  <si>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</si>
  <si>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</si>
  <si>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</si>
  <si>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</si>
  <si>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</si>
  <si>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</si>
  <si>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</si>
  <si>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</si>
  <si>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</si>
  <si>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</si>
  <si>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</si>
  <si>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</si>
  <si>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</si>
  <si>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</si>
  <si>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</si>
  <si>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</si>
  <si>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</si>
  <si>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</si>
  <si>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</si>
  <si>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</si>
  <si>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</si>
  <si>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</si>
  <si>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</si>
  <si>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</si>
  <si>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</si>
  <si>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</si>
  <si>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</si>
  <si>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</si>
  <si>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</si>
  <si>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</si>
  <si>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</si>
  <si>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</si>
  <si>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</si>
  <si>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</si>
  <si>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</si>
  <si>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</si>
  <si>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</si>
  <si>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</si>
  <si>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</si>
  <si>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</si>
  <si>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</si>
  <si>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</si>
  <si>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</si>
  <si>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</si>
  <si>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</si>
  <si>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</si>
  <si>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</si>
  <si>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</si>
  <si>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</si>
  <si>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</si>
  <si>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</si>
  <si>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</si>
  <si>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</si>
  <si>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</si>
  <si>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</si>
  <si>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</si>
  <si>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</si>
  <si>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</si>
  <si>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</si>
  <si>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</si>
  <si>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</si>
  <si>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</si>
  <si>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</si>
  <si>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</si>
  <si>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</si>
  <si>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</si>
  <si>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</si>
  <si>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</si>
  <si>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</si>
  <si>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</si>
  <si>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</si>
  <si>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</si>
  <si>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</si>
  <si>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</si>
  <si>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</si>
  <si>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</si>
  <si>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</si>
  <si>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</si>
  <si>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</si>
  <si>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</si>
  <si>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</si>
  <si>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</si>
  <si>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</si>
  <si>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</si>
  <si>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</si>
  <si>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</si>
  <si>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</si>
  <si>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</si>
  <si>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</si>
  <si>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</si>
  <si>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</si>
  <si>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</si>
  <si>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</si>
  <si>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</si>
  <si>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</si>
  <si>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</si>
  <si>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</si>
  <si>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</si>
  <si>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</si>
  <si>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</si>
  <si>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</si>
  <si>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</si>
  <si>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</si>
  <si>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</si>
  <si>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</si>
  <si>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</si>
  <si>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</si>
  <si>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</si>
  <si>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</si>
  <si>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</si>
  <si>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</si>
  <si>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</si>
  <si>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</si>
  <si>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</si>
  <si>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</si>
  <si>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</si>
  <si>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</si>
  <si>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</si>
  <si>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</si>
  <si>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</si>
  <si>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</si>
  <si>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</si>
  <si>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</si>
  <si>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</si>
  <si>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</si>
  <si>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</si>
  <si>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</si>
  <si>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</si>
  <si>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</si>
  <si>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</si>
  <si>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</si>
  <si>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</si>
  <si>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</si>
  <si>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</si>
  <si>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</si>
  <si>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</si>
  <si>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</si>
  <si>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</si>
  <si>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</si>
  <si>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</si>
  <si>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</si>
  <si>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</si>
  <si>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</si>
  <si>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</si>
  <si>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</si>
  <si>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</si>
  <si>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</si>
  <si>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</si>
  <si>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</si>
  <si>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</si>
  <si>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</si>
  <si>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</si>
  <si>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</si>
  <si>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</si>
  <si>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</si>
  <si>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</si>
  <si>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</si>
  <si>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</si>
  <si>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</si>
  <si>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</si>
  <si>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</si>
  <si>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</si>
  <si>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</si>
  <si>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</si>
  <si>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</si>
  <si>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</si>
  <si>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</si>
  <si>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</si>
  <si>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</si>
  <si>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</si>
  <si>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</si>
  <si>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</si>
  <si>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</si>
  <si>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</si>
  <si>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</si>
  <si>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</si>
  <si>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</si>
  <si>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</si>
  <si>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</si>
  <si>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</si>
  <si>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</si>
  <si>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</si>
  <si>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</si>
  <si>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</si>
  <si>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</si>
  <si>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</si>
  <si>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</si>
  <si>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</si>
  <si>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</si>
  <si>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</si>
  <si>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</si>
  <si>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</si>
  <si>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</si>
  <si>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</si>
  <si>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</si>
  <si>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</si>
  <si>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</si>
  <si>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</si>
  <si>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</si>
  <si>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</si>
  <si>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</si>
  <si>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</si>
  <si>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</si>
  <si>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</si>
  <si>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</si>
  <si>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</si>
  <si>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</si>
  <si>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</si>
  <si>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</si>
  <si>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</si>
  <si>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</si>
  <si>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</si>
  <si>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</si>
  <si>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</si>
  <si>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</si>
  <si>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</si>
  <si>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</si>
  <si>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</si>
  <si>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</si>
  <si>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</si>
  <si>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</si>
  <si>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</si>
  <si>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</si>
  <si>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</si>
  <si>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</si>
  <si>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</si>
  <si>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</si>
  <si>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</si>
  <si>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</si>
  <si>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</si>
  <si>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</si>
  <si>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</si>
  <si>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</si>
  <si>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</si>
  <si>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</si>
  <si>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</si>
  <si>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</si>
  <si>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</si>
  <si>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</si>
  <si>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</si>
  <si>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</si>
  <si>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</si>
  <si>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</si>
  <si>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</si>
  <si>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</si>
  <si>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</si>
  <si>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</si>
  <si>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</si>
  <si>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</si>
  <si>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</si>
  <si>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</si>
  <si>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</si>
  <si>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</si>
  <si>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</si>
  <si>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</si>
  <si>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</si>
  <si>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</si>
  <si>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</si>
  <si>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</si>
  <si>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</si>
  <si>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</si>
  <si>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</si>
  <si>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</si>
  <si>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</si>
  <si>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</si>
  <si>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</si>
  <si>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</si>
  <si>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</si>
  <si>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</si>
  <si>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</si>
  <si>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</si>
  <si>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</si>
  <si>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</si>
  <si>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</si>
  <si>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</si>
  <si>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</si>
  <si>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</si>
  <si>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</si>
  <si>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</si>
  <si>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</si>
  <si>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</si>
  <si>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</si>
  <si>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</si>
  <si>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</si>
  <si>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</si>
  <si>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</si>
  <si>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</si>
  <si>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</si>
  <si>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</si>
  <si>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</si>
  <si>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</si>
  <si>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</si>
  <si>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</si>
  <si>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</si>
  <si>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</si>
  <si>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</si>
  <si>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</si>
  <si>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</si>
  <si>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</si>
  <si>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</si>
  <si>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</si>
  <si>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</si>
  <si>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</si>
  <si>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</si>
  <si>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</si>
  <si>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</si>
  <si>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</si>
  <si>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</si>
  <si>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</si>
  <si>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</si>
  <si>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</si>
  <si>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</si>
  <si>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</si>
  <si>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</si>
  <si>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</si>
  <si>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</si>
  <si>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</si>
  <si>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</si>
  <si>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</si>
  <si>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</si>
  <si>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</si>
  <si>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</si>
  <si>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</si>
  <si>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</si>
  <si>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</si>
  <si>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</si>
  <si>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</si>
  <si>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</si>
  <si>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</si>
  <si>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</si>
  <si>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</si>
  <si>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</si>
  <si>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</si>
  <si>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</si>
  <si>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</si>
  <si>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</si>
  <si>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</si>
  <si>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</si>
  <si>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</si>
  <si>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</si>
  <si>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</si>
  <si>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</si>
  <si>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</si>
  <si>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</si>
  <si>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</si>
  <si>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</si>
  <si>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</si>
  <si>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</si>
  <si>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</si>
  <si>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</si>
  <si>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</si>
  <si>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</si>
  <si>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</si>
  <si>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</si>
  <si>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</si>
  <si>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</si>
  <si>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</si>
  <si>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</si>
  <si>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</si>
  <si>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</si>
  <si>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</si>
  <si>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</si>
  <si>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</si>
  <si>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</si>
  <si>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</si>
  <si>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</si>
  <si>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</si>
  <si>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</si>
  <si>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</si>
  <si>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</si>
  <si>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</si>
  <si>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</si>
  <si>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</si>
  <si>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</si>
  <si>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</si>
  <si>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</si>
  <si>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</si>
  <si>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</si>
  <si>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</si>
  <si>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</si>
  <si>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</si>
  <si>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</si>
  <si>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</si>
  <si>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</si>
  <si>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</si>
  <si>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</si>
  <si>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</si>
  <si>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</si>
  <si>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</si>
  <si>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</si>
  <si>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</si>
  <si>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</si>
  <si>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</si>
  <si>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</si>
  <si>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</si>
  <si>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</si>
  <si>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</si>
  <si>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</si>
  <si>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</si>
  <si>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</si>
  <si>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</si>
  <si>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</si>
  <si>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</si>
  <si>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</si>
  <si>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</si>
  <si>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</si>
  <si>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</si>
  <si>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</si>
  <si>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</si>
  <si>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</si>
  <si>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</si>
  <si>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</si>
  <si>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</si>
  <si>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</si>
  <si>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</si>
  <si>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</si>
  <si>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</si>
  <si>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</si>
  <si>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</si>
  <si>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</si>
  <si>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</si>
  <si>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</si>
  <si>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</si>
  <si>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</si>
  <si>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</si>
  <si>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</si>
  <si>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</si>
  <si>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</si>
  <si>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</si>
  <si>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</si>
  <si>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</si>
  <si>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</si>
  <si>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</si>
  <si>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</si>
  <si>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</si>
  <si>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</si>
  <si>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</si>
  <si>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</si>
  <si>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</si>
  <si>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</si>
  <si>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</si>
  <si>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</si>
  <si>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</si>
  <si>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</si>
  <si>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</si>
  <si>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</si>
  <si>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</si>
  <si>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</si>
  <si>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</si>
  <si>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</si>
  <si>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</si>
  <si>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</si>
  <si>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</si>
  <si>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</si>
  <si>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</si>
  <si>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</si>
  <si>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</si>
  <si>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</si>
  <si>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</si>
  <si>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</si>
  <si>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</si>
  <si>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</si>
  <si>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</si>
  <si>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</si>
  <si>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</si>
  <si>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</si>
  <si>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</si>
  <si>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</si>
  <si>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</si>
  <si>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</si>
  <si>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</si>
  <si>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</si>
  <si>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</si>
  <si>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</si>
  <si>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</si>
  <si>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</si>
  <si>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</si>
  <si>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</si>
  <si>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</si>
  <si>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</si>
  <si>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</si>
  <si>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</si>
  <si>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</si>
  <si>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</si>
  <si>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</si>
  <si>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</si>
  <si>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</si>
  <si>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</si>
  <si>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</si>
  <si>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</si>
  <si>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</si>
  <si>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</si>
  <si>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</si>
  <si>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</si>
  <si>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</si>
  <si>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</si>
  <si>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</si>
  <si>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</si>
  <si>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</si>
  <si>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</si>
  <si>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</si>
  <si>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</si>
  <si>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</si>
  <si>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</si>
  <si>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</si>
  <si>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</si>
  <si>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</si>
  <si>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</si>
  <si>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</si>
  <si>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</si>
  <si>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</si>
  <si>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</si>
  <si>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</si>
  <si>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</si>
  <si>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</si>
  <si>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</si>
  <si>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</si>
  <si>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</si>
  <si>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</si>
  <si>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</si>
  <si>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</si>
  <si>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</si>
  <si>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</si>
  <si>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</si>
  <si>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</si>
  <si>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</si>
  <si>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</si>
  <si>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</si>
  <si>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</si>
  <si>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</si>
  <si>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</si>
  <si>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</si>
  <si>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</si>
  <si>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</si>
  <si>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</si>
  <si>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</si>
  <si>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</si>
  <si>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</si>
  <si>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</si>
  <si>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</si>
  <si>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</si>
  <si>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</si>
  <si>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</si>
  <si>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</si>
  <si>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</si>
  <si>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</si>
  <si>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</si>
  <si>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</si>
  <si>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</si>
  <si>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</si>
  <si>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</si>
  <si>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</si>
  <si>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</si>
  <si>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</si>
  <si>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</si>
  <si>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</si>
  <si>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</si>
  <si>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</si>
  <si>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</si>
  <si>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</si>
  <si>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</si>
  <si>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</si>
  <si>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</si>
  <si>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</si>
  <si>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</si>
  <si>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</si>
  <si>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</si>
  <si>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</si>
  <si>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</si>
  <si>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</si>
  <si>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</si>
  <si>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</si>
  <si>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</si>
  <si>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</si>
  <si>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</si>
  <si>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</si>
  <si>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</si>
  <si>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</si>
  <si>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</si>
  <si>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</si>
  <si>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</si>
  <si>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</si>
  <si>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</si>
  <si>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</si>
  <si>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</si>
  <si>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</si>
  <si>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</si>
  <si>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</si>
  <si>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</si>
  <si>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</si>
  <si>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</si>
  <si>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</si>
  <si>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</si>
  <si>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</si>
  <si>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</si>
  <si>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</si>
  <si>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</si>
  <si>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</si>
  <si>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</si>
  <si>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</si>
  <si>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</si>
  <si>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</si>
  <si>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</si>
  <si>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</si>
  <si>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</si>
  <si>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</si>
  <si>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</si>
  <si>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</si>
  <si>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</si>
  <si>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</si>
  <si>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</si>
  <si>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</si>
  <si>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</si>
  <si>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</si>
  <si>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</si>
  <si>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</si>
  <si>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</si>
  <si>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</si>
  <si>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</si>
  <si>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</si>
  <si>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</si>
  <si>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</si>
  <si>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</si>
  <si>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</si>
  <si>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</si>
  <si>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</si>
  <si>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</si>
  <si>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</si>
  <si>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</si>
  <si>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</si>
  <si>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</si>
  <si>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</si>
  <si>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</si>
  <si>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</si>
  <si>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</si>
  <si>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</si>
  <si>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</si>
  <si>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</si>
  <si>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</si>
  <si>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</si>
  <si>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</si>
  <si>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</si>
  <si>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</si>
  <si>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</si>
  <si>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</si>
  <si>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</si>
  <si>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</si>
  <si>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</si>
  <si>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</si>
  <si>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</si>
  <si>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</si>
  <si>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</si>
  <si>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</si>
  <si>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</si>
  <si>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</si>
  <si>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</si>
  <si>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</si>
  <si>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</si>
  <si>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</si>
  <si>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</si>
  <si>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</si>
  <si>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</si>
  <si>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</si>
  <si>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</si>
  <si>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</si>
  <si>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</si>
  <si>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</si>
  <si>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</si>
  <si>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</si>
  <si>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</si>
  <si>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</si>
  <si>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</si>
  <si>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</si>
  <si>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</si>
  <si>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</si>
  <si>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</si>
  <si>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</si>
  <si>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</si>
  <si>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</si>
  <si>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</si>
  <si>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</si>
  <si>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</si>
  <si>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</si>
  <si>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</si>
  <si>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</si>
  <si>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</si>
  <si>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</si>
  <si>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</si>
  <si>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</si>
  <si>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</si>
  <si>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</si>
  <si>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</si>
  <si>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</si>
  <si>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</si>
  <si>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</si>
  <si>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</si>
  <si>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</si>
  <si>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</si>
  <si>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</si>
  <si>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</si>
  <si>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</si>
  <si>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</si>
  <si>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</si>
  <si>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</si>
  <si>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</si>
  <si>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</si>
  <si>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</si>
  <si>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</si>
  <si>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</si>
  <si>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</si>
  <si>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</si>
  <si>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</si>
  <si>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</si>
  <si>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</si>
  <si>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</si>
  <si>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</si>
  <si>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</si>
  <si>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</si>
  <si>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</si>
  <si>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</si>
  <si>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</si>
  <si>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</si>
  <si>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</si>
  <si>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</si>
  <si>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</si>
  <si>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</si>
  <si>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</si>
  <si>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</si>
  <si>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</si>
  <si>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</si>
  <si>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</si>
  <si>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</si>
  <si>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</si>
  <si>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</si>
  <si>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</si>
  <si>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</si>
  <si>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</si>
  <si>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</si>
  <si>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</si>
  <si>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</si>
  <si>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</si>
  <si>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</si>
  <si>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</si>
  <si>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</si>
  <si>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</si>
  <si>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</si>
  <si>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</si>
  <si>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</si>
  <si>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</si>
  <si>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</si>
  <si>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</si>
  <si>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</si>
  <si>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</si>
  <si>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</si>
  <si>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</si>
  <si>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</si>
  <si>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</si>
  <si>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</si>
  <si>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</si>
  <si>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</si>
  <si>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</si>
  <si>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</si>
  <si>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</si>
  <si>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</si>
  <si>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</si>
  <si>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</si>
  <si>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</si>
  <si>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</si>
  <si>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</si>
  <si>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</si>
  <si>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</si>
  <si>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</si>
  <si>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</si>
  <si>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</si>
  <si>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</si>
  <si>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</si>
  <si>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</si>
  <si>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</si>
  <si>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</si>
  <si>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</si>
  <si>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</si>
  <si>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</si>
  <si>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</si>
  <si>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</si>
  <si>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</si>
  <si>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</si>
  <si>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</si>
  <si>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</si>
  <si>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</si>
  <si>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</si>
  <si>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</si>
  <si>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</si>
  <si>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</si>
  <si>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</si>
  <si>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</si>
  <si>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</si>
  <si>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</si>
  <si>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</si>
  <si>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</si>
  <si>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</si>
  <si>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</si>
  <si>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</si>
  <si>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</si>
  <si>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</si>
  <si>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</si>
  <si>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</si>
  <si>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</si>
  <si>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</si>
  <si>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</si>
  <si>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</si>
  <si>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</si>
  <si>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</si>
  <si>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</si>
  <si>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</si>
  <si>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</si>
  <si>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</si>
  <si>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</si>
  <si>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</si>
  <si>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</si>
  <si>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</si>
  <si>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</si>
  <si>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</si>
  <si>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</si>
  <si>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</si>
  <si>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</si>
  <si>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</si>
  <si>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</si>
  <si>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</si>
  <si>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</si>
  <si>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</si>
  <si>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</si>
  <si>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</si>
  <si>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</si>
  <si>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</si>
  <si>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</si>
  <si>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</si>
  <si>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</si>
  <si>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</si>
  <si>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</si>
  <si>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</si>
  <si>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</si>
  <si>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</si>
  <si>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</si>
  <si>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</si>
  <si>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</si>
  <si>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</si>
  <si>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</si>
  <si>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</si>
  <si>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</si>
  <si>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</si>
  <si>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</si>
  <si>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</si>
  <si>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</si>
  <si>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</si>
  <si>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</si>
  <si>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</si>
  <si>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</si>
  <si>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</si>
  <si>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</si>
  <si>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</si>
  <si>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</si>
  <si>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</si>
  <si>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</si>
  <si>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</si>
  <si>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</si>
  <si>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</si>
  <si>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</si>
  <si>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</si>
  <si>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</si>
  <si>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</si>
  <si>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</si>
  <si>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</si>
  <si>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</si>
  <si>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</si>
  <si>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</si>
  <si>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</si>
  <si>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</si>
  <si>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</si>
  <si>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</si>
  <si>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</si>
  <si>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</si>
  <si>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</si>
  <si>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</si>
  <si>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</si>
  <si>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</si>
  <si>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</si>
  <si>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</si>
  <si>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LADOS</t>
  </si>
  <si>
    <t>PREFEITURA MUNICIPAL DE BAIXO GUANDU</t>
  </si>
  <si>
    <t>KG/M</t>
  </si>
  <si>
    <t>BITOLA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</si>
  <si>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</si>
  <si>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</si>
  <si>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</si>
  <si>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</si>
  <si>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</si>
  <si>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</si>
  <si>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</si>
  <si>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</si>
  <si>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</si>
  <si>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</si>
  <si>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</si>
  <si>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</si>
  <si>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</si>
  <si>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</si>
  <si>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</si>
  <si>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</si>
  <si>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</si>
  <si>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</si>
  <si>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</si>
  <si>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</si>
  <si>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</si>
  <si>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</si>
  <si>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</si>
  <si>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</si>
  <si>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</si>
  <si>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</si>
  <si>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</si>
  <si>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</si>
  <si>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</si>
  <si>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</si>
  <si>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</si>
  <si>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</si>
  <si>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</si>
  <si>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</si>
  <si>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</si>
  <si>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</si>
  <si>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</si>
  <si>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</si>
  <si>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</si>
  <si>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</si>
  <si>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</si>
  <si>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</si>
  <si>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</si>
  <si>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</si>
  <si>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</si>
  <si>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</si>
  <si>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</si>
  <si>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</si>
  <si>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</si>
  <si>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</si>
  <si>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</si>
  <si>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</si>
  <si>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</si>
  <si>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</si>
  <si>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</si>
  <si>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</si>
  <si>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</si>
  <si>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</si>
  <si>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</si>
  <si>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</si>
  <si>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</si>
  <si>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</si>
  <si>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</si>
  <si>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</si>
  <si>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</si>
  <si>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</si>
  <si>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</si>
  <si>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</si>
  <si>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</si>
  <si>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</si>
  <si>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</si>
  <si>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</si>
  <si>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</si>
  <si>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</si>
  <si>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</si>
  <si>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</si>
  <si>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</si>
  <si>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</si>
  <si>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</si>
  <si>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</si>
  <si>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</si>
  <si>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</si>
  <si>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</si>
  <si>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</si>
  <si>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</si>
  <si>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</si>
  <si>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</si>
  <si>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</si>
  <si>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</si>
  <si>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</si>
  <si>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</si>
  <si>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</si>
  <si>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</si>
  <si>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</si>
  <si>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</si>
  <si>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</si>
  <si>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</si>
  <si>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</si>
  <si>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</si>
  <si>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</si>
  <si>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</si>
  <si>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</si>
  <si>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</si>
  <si>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</si>
  <si>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</si>
  <si>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</si>
  <si>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</si>
  <si>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</si>
  <si>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</si>
  <si>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</si>
  <si>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</si>
  <si>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</si>
  <si>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</si>
  <si>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</si>
  <si>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</si>
  <si>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</si>
  <si>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</si>
  <si>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</si>
  <si>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</si>
  <si>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</si>
  <si>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</si>
  <si>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</si>
  <si>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</si>
  <si>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</si>
  <si>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</si>
  <si>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</si>
  <si>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</si>
  <si>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</si>
  <si>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</si>
  <si>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</si>
  <si>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</si>
  <si>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</si>
  <si>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</si>
  <si>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</si>
  <si>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</si>
  <si>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</si>
  <si>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</si>
  <si>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</si>
  <si>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</si>
  <si>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</si>
  <si>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</si>
  <si>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</si>
  <si>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</si>
  <si>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</si>
  <si>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</si>
  <si>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</si>
  <si>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</si>
  <si>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</si>
  <si>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</si>
  <si>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</si>
  <si>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</si>
  <si>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</si>
  <si>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</si>
  <si>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</si>
  <si>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</si>
  <si>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</si>
  <si>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</si>
  <si>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</si>
  <si>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</si>
  <si>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</si>
  <si>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</si>
  <si>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</si>
  <si>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</si>
  <si>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</si>
  <si>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</si>
  <si>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</si>
  <si>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</si>
  <si>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</si>
  <si>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</si>
  <si>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</si>
  <si>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</si>
  <si>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</si>
  <si>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</si>
  <si>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</si>
  <si>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</si>
  <si>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</si>
  <si>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</si>
  <si>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</si>
  <si>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</si>
  <si>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</si>
  <si>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</si>
  <si>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</si>
  <si>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</si>
  <si>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</si>
  <si>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</si>
  <si>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</si>
  <si>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</si>
  <si>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</si>
  <si>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</si>
  <si>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</si>
  <si>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</si>
  <si>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</si>
  <si>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</si>
  <si>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</si>
  <si>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</si>
  <si>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</si>
  <si>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</si>
  <si>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</si>
  <si>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</si>
  <si>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</si>
  <si>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</si>
  <si>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</si>
  <si>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</si>
  <si>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</si>
  <si>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</si>
  <si>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</si>
  <si>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</si>
  <si>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</si>
  <si>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</si>
  <si>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</si>
  <si>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</si>
  <si>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</si>
  <si>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</si>
  <si>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</si>
  <si>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</si>
  <si>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</si>
  <si>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</si>
  <si>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</si>
  <si>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</si>
  <si>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</si>
  <si>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</si>
  <si>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</si>
  <si>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</si>
  <si>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</si>
  <si>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</si>
  <si>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</si>
  <si>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</si>
  <si>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</si>
  <si>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</si>
  <si>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</si>
  <si>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</si>
  <si>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</si>
  <si>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</si>
  <si>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</si>
  <si>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</si>
  <si>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</si>
  <si>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</si>
  <si>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</si>
  <si>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</si>
  <si>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</si>
  <si>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</si>
  <si>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</si>
  <si>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</si>
  <si>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</si>
  <si>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</si>
  <si>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</si>
  <si>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</si>
  <si>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</si>
  <si>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</si>
  <si>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</si>
  <si>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</si>
  <si>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</si>
  <si>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</si>
  <si>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</si>
  <si>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</si>
  <si>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</si>
  <si>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</si>
  <si>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</si>
  <si>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</si>
  <si>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</si>
  <si>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</si>
  <si>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</si>
  <si>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</si>
  <si>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</si>
  <si>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</si>
  <si>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</si>
  <si>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</si>
  <si>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</si>
  <si>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</si>
  <si>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</si>
  <si>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</si>
  <si>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</si>
  <si>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</si>
  <si>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</si>
  <si>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</si>
  <si>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</si>
  <si>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</si>
  <si>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</si>
  <si>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</si>
  <si>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</si>
  <si>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</si>
  <si>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</si>
  <si>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</si>
  <si>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</si>
  <si>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</si>
  <si>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</si>
  <si>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</si>
  <si>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</si>
  <si>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</si>
  <si>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</si>
  <si>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</si>
  <si>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</si>
  <si>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</si>
  <si>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</si>
  <si>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</si>
  <si>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</si>
  <si>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</si>
  <si>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</si>
  <si>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</si>
  <si>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</si>
  <si>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</si>
  <si>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</si>
  <si>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</si>
  <si>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</si>
  <si>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</si>
  <si>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</si>
  <si>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</si>
  <si>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</si>
  <si>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</si>
  <si>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</si>
  <si>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</si>
  <si>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</si>
  <si>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</si>
  <si>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</si>
  <si>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</si>
  <si>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</si>
  <si>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</si>
  <si>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</si>
  <si>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</si>
  <si>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</si>
  <si>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</si>
  <si>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</si>
  <si>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</si>
  <si>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</si>
  <si>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</si>
  <si>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</si>
  <si>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</si>
  <si>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</si>
  <si>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</si>
  <si>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</si>
  <si>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</si>
  <si>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</si>
  <si>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</si>
  <si>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</si>
  <si>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</si>
  <si>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</si>
  <si>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</si>
  <si>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</si>
  <si>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</si>
  <si>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</si>
  <si>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</si>
  <si>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</si>
  <si>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</si>
  <si>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</si>
  <si>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</si>
  <si>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</si>
  <si>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</si>
  <si>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</si>
  <si>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</si>
  <si>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</si>
  <si>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</si>
  <si>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</si>
  <si>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</si>
  <si>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</si>
  <si>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</si>
  <si>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</si>
  <si>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</si>
  <si>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</si>
  <si>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</si>
  <si>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</si>
  <si>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</si>
  <si>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</si>
  <si>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</si>
  <si>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</si>
  <si>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</si>
  <si>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</si>
  <si>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</si>
  <si>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</si>
  <si>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</si>
  <si>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</si>
  <si>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</si>
  <si>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</si>
  <si>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</si>
  <si>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</si>
  <si>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</si>
  <si>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</si>
  <si>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</si>
  <si>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</si>
  <si>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</si>
  <si>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</si>
  <si>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</si>
  <si>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</si>
  <si>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</si>
  <si>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</si>
  <si>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</si>
  <si>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</si>
  <si>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</si>
  <si>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</si>
  <si>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</si>
  <si>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</si>
  <si>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</si>
  <si>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</si>
  <si>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</si>
  <si>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</si>
  <si>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</si>
  <si>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</si>
  <si>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</si>
  <si>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</si>
  <si>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</si>
  <si>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</si>
  <si>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</si>
  <si>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</si>
  <si>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</si>
  <si>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</si>
  <si>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</si>
  <si>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</si>
  <si>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</si>
  <si>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</si>
  <si>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</si>
  <si>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</si>
  <si>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</si>
  <si>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</si>
  <si>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</si>
  <si>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</si>
  <si>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</si>
  <si>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</si>
  <si>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</si>
  <si>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</si>
  <si>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</si>
  <si>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</si>
  <si>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</si>
  <si>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</si>
  <si>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</si>
  <si>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</si>
  <si>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</si>
  <si>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</si>
  <si>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</si>
  <si>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</si>
  <si>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</si>
  <si>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</si>
  <si>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</si>
  <si>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</si>
  <si>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</si>
  <si>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</si>
  <si>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</si>
  <si>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</si>
  <si>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</si>
  <si>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</si>
  <si>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</si>
  <si>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</si>
  <si>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</si>
  <si>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</si>
  <si>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</si>
  <si>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</si>
  <si>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</si>
  <si>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</si>
  <si>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</si>
  <si>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</si>
  <si>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</si>
  <si>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</si>
  <si>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</si>
  <si>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</si>
  <si>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</si>
  <si>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</si>
  <si>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</si>
  <si>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</si>
  <si>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</si>
  <si>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</si>
  <si>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</si>
  <si>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</si>
  <si>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</si>
  <si>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</si>
  <si>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</si>
  <si>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</si>
  <si>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</si>
  <si>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</si>
  <si>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</si>
  <si>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</si>
  <si>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</si>
  <si>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</si>
  <si>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</si>
  <si>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PLACA DE OBRA</t>
  </si>
  <si>
    <t>DESCONTOS</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</si>
  <si>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</si>
  <si>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</si>
  <si>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</si>
  <si>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</si>
  <si>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</si>
  <si>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</si>
  <si>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</si>
  <si>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</si>
  <si>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</si>
  <si>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</si>
  <si>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</si>
  <si>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</si>
  <si>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</si>
  <si>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</si>
  <si>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</si>
  <si>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</si>
  <si>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</si>
  <si>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</si>
  <si>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</si>
  <si>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</si>
  <si>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</si>
  <si>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</si>
  <si>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</si>
  <si>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</si>
  <si>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</si>
  <si>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PERÍMETRO</t>
  </si>
  <si>
    <t>QUANT.</t>
  </si>
  <si>
    <t>DESC.</t>
  </si>
  <si>
    <t>PERIMETRO</t>
  </si>
  <si>
    <t xml:space="preserve">LARGURA </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</si>
  <si>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</si>
  <si>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</si>
  <si>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</si>
  <si>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</si>
  <si>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</si>
  <si>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</si>
  <si>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</si>
  <si>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</si>
  <si>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</si>
  <si>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</si>
  <si>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</si>
  <si>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</si>
  <si>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</si>
  <si>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</si>
  <si>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</si>
  <si>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</si>
  <si>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</si>
  <si>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</si>
  <si>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</si>
  <si>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</si>
  <si>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</si>
  <si>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</si>
  <si>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</si>
  <si>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</si>
  <si>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</si>
  <si>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</si>
  <si>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</si>
  <si>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</si>
  <si>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</si>
  <si>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</si>
  <si>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</si>
  <si>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</si>
  <si>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</si>
  <si>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</si>
  <si>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</si>
  <si>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</si>
  <si>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</si>
  <si>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</si>
  <si>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</si>
  <si>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</si>
  <si>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</si>
  <si>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</si>
  <si>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</si>
  <si>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</si>
  <si>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</si>
  <si>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</si>
  <si>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</si>
  <si>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</si>
  <si>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</si>
  <si>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</si>
  <si>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</si>
  <si>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</si>
  <si>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</si>
  <si>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</si>
  <si>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</si>
  <si>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</si>
  <si>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</si>
  <si>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</si>
  <si>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</si>
  <si>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</si>
  <si>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</si>
  <si>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</si>
  <si>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</si>
  <si>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</si>
  <si>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</si>
  <si>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</si>
  <si>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</si>
  <si>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</si>
  <si>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</si>
  <si>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</si>
  <si>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</si>
  <si>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</si>
  <si>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</si>
  <si>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</si>
  <si>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</si>
  <si>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</si>
  <si>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</si>
  <si>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</si>
  <si>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</si>
  <si>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</si>
  <si>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</si>
  <si>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</si>
  <si>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</si>
  <si>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</si>
  <si>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</si>
  <si>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</si>
  <si>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</si>
  <si>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</si>
  <si>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</si>
  <si>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</si>
  <si>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</si>
  <si>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</si>
  <si>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</si>
  <si>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</si>
  <si>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</si>
  <si>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</si>
  <si>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</si>
  <si>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</si>
  <si>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</si>
  <si>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</si>
  <si>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</si>
  <si>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</si>
  <si>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</si>
  <si>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</si>
  <si>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</si>
  <si>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</si>
  <si>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</si>
  <si>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</si>
  <si>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</si>
  <si>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</si>
  <si>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</si>
  <si>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</si>
  <si>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</si>
  <si>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</si>
  <si>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</si>
  <si>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</si>
  <si>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</si>
  <si>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</si>
  <si>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</si>
  <si>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</si>
  <si>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</si>
  <si>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</si>
  <si>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</si>
  <si>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</si>
  <si>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</si>
  <si>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</si>
  <si>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</si>
  <si>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</si>
  <si>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</si>
  <si>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</si>
  <si>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</si>
  <si>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</si>
  <si>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</si>
  <si>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</si>
  <si>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</si>
  <si>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</si>
  <si>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</si>
  <si>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</si>
  <si>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</si>
  <si>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</si>
  <si>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</si>
  <si>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</si>
  <si>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</si>
  <si>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</si>
  <si>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</si>
  <si>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</si>
  <si>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</si>
  <si>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</si>
  <si>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</si>
  <si>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</si>
  <si>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</si>
  <si>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</si>
  <si>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</si>
  <si>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</si>
  <si>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</si>
  <si>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</si>
  <si>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</si>
  <si>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</si>
  <si>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</si>
  <si>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</si>
  <si>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</si>
  <si>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</si>
  <si>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</si>
  <si>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</si>
  <si>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</si>
  <si>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</si>
  <si>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</si>
  <si>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</si>
  <si>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</si>
  <si>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</si>
  <si>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</si>
  <si>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</si>
  <si>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</si>
  <si>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</si>
  <si>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</si>
  <si>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</si>
  <si>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</si>
  <si>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</si>
  <si>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</si>
  <si>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</si>
  <si>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</si>
  <si>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</si>
  <si>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</si>
  <si>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</si>
  <si>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</si>
  <si>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</si>
  <si>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</si>
  <si>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ÁREA</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</si>
  <si>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</si>
  <si>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</si>
  <si>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</si>
  <si>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</si>
  <si>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</si>
  <si>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</si>
  <si>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</si>
  <si>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</si>
  <si>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</si>
  <si>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</si>
  <si>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</si>
  <si>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</si>
  <si>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</si>
  <si>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</si>
  <si>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</si>
  <si>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</si>
  <si>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</si>
  <si>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</si>
  <si>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</si>
  <si>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</si>
  <si>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</si>
  <si>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</si>
  <si>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</si>
  <si>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</si>
  <si>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</si>
  <si>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</si>
  <si>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</si>
  <si>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</si>
  <si>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</si>
  <si>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</si>
  <si>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</si>
  <si>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</si>
  <si>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</si>
  <si>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</si>
  <si>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</si>
  <si>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</si>
  <si>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</si>
  <si>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</si>
  <si>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</si>
  <si>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</si>
  <si>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</si>
  <si>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</si>
  <si>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</si>
  <si>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</si>
  <si>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</si>
  <si>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</si>
  <si>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</si>
  <si>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</si>
  <si>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</si>
  <si>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</si>
  <si>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</si>
  <si>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UNIDADES</t>
  </si>
  <si>
    <t>5.2</t>
  </si>
  <si>
    <t>UND.</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</si>
  <si>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</si>
  <si>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</si>
  <si>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</si>
  <si>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</si>
  <si>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</si>
  <si>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</si>
  <si>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</si>
  <si>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Nº BARRAS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</si>
  <si>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</si>
  <si>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</si>
  <si>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</si>
  <si>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</si>
  <si>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</si>
  <si>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</si>
  <si>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</si>
  <si>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</si>
  <si>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</si>
  <si>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</si>
  <si>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</si>
  <si>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</si>
  <si>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</si>
  <si>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</si>
  <si>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</si>
  <si>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</si>
  <si>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</si>
  <si>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</si>
  <si>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</si>
  <si>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</si>
  <si>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</si>
  <si>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</si>
  <si>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</si>
  <si>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</si>
  <si>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</si>
  <si>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</si>
  <si>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</si>
  <si>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</si>
  <si>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</si>
  <si>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</si>
  <si>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ESPESSURA</t>
  </si>
  <si>
    <t>4.16</t>
  </si>
  <si>
    <t>4.17</t>
  </si>
  <si>
    <t>4.18</t>
  </si>
  <si>
    <t>ÁREA COMPUTADA</t>
  </si>
  <si>
    <t>GRADES DAS PORTAS - PORTÕES - JANELAS</t>
  </si>
  <si>
    <t>VOLUME</t>
  </si>
  <si>
    <t>11.4</t>
  </si>
  <si>
    <t>11.5</t>
  </si>
  <si>
    <t xml:space="preserve">ÁREA </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</si>
  <si>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</si>
  <si>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</si>
  <si>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</si>
  <si>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</si>
  <si>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</si>
  <si>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</si>
  <si>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</si>
  <si>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</si>
  <si>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</si>
  <si>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</si>
  <si>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</si>
  <si>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</si>
  <si>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</si>
  <si>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</si>
  <si>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</si>
  <si>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</si>
  <si>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</si>
  <si>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</si>
  <si>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</si>
  <si>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</si>
  <si>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</si>
  <si>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</si>
  <si>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</si>
  <si>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</si>
  <si>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</si>
  <si>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</si>
  <si>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</si>
  <si>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</si>
  <si>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</si>
  <si>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</si>
  <si>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</si>
  <si>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</si>
  <si>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5.5</t>
  </si>
  <si>
    <t>6.10</t>
  </si>
  <si>
    <t>6.11</t>
  </si>
  <si>
    <t>6.12</t>
  </si>
  <si>
    <t>6.13</t>
  </si>
  <si>
    <t>6.14</t>
  </si>
  <si>
    <t>6.15</t>
  </si>
  <si>
    <t>6.16</t>
  </si>
  <si>
    <t>6.17</t>
  </si>
  <si>
    <t>6.18</t>
  </si>
  <si>
    <t>6.19</t>
  </si>
  <si>
    <t>6.20</t>
  </si>
  <si>
    <t>6.21</t>
  </si>
  <si>
    <t>6.22</t>
  </si>
  <si>
    <t>7.3</t>
  </si>
  <si>
    <t>8.10</t>
  </si>
  <si>
    <t>9.2</t>
  </si>
  <si>
    <t>9.3</t>
  </si>
  <si>
    <t>9.4</t>
  </si>
  <si>
    <t>9.5</t>
  </si>
  <si>
    <t>9.6</t>
  </si>
  <si>
    <t>9.7</t>
  </si>
  <si>
    <t>9.8</t>
  </si>
  <si>
    <t>9.9</t>
  </si>
  <si>
    <t>9.10</t>
  </si>
  <si>
    <t>9.11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</si>
  <si>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</si>
  <si>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</si>
  <si>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</si>
  <si>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</si>
  <si>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</si>
  <si>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</si>
  <si>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</si>
  <si>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</si>
  <si>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</si>
  <si>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</si>
  <si>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</si>
  <si>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</si>
  <si>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</si>
  <si>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</si>
  <si>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</si>
  <si>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</si>
  <si>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</si>
  <si>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</si>
  <si>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</si>
  <si>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</si>
  <si>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</si>
  <si>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</si>
  <si>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</si>
  <si>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</si>
  <si>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</si>
  <si>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</si>
  <si>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</si>
  <si>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</si>
  <si>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</si>
  <si>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</si>
  <si>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</si>
  <si>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</si>
  <si>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</si>
  <si>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</si>
  <si>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</si>
  <si>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</si>
  <si>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</si>
  <si>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</si>
  <si>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</si>
  <si>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</si>
  <si>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</si>
  <si>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</si>
  <si>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</si>
  <si>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</si>
  <si>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</si>
  <si>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</si>
  <si>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</si>
  <si>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</si>
  <si>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</si>
  <si>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</si>
  <si>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</si>
  <si>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</si>
  <si>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</si>
  <si>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</si>
  <si>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</si>
  <si>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</si>
  <si>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</si>
  <si>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</si>
  <si>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</si>
  <si>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</si>
  <si>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</si>
  <si>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</si>
  <si>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</si>
  <si>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</si>
  <si>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</si>
  <si>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</si>
  <si>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</si>
  <si>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</si>
  <si>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</si>
  <si>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</si>
  <si>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</si>
  <si>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</si>
  <si>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</si>
  <si>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</si>
  <si>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</si>
  <si>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</si>
  <si>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</si>
  <si>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</si>
  <si>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</si>
  <si>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</si>
  <si>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</si>
  <si>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</si>
  <si>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</si>
  <si>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</si>
  <si>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</si>
  <si>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</si>
  <si>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</si>
  <si>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</si>
  <si>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</si>
  <si>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</si>
  <si>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</si>
  <si>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</si>
  <si>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</si>
  <si>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</si>
  <si>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</si>
  <si>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</si>
  <si>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</si>
  <si>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</si>
  <si>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</si>
  <si>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</si>
  <si>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</si>
  <si>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</si>
  <si>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</si>
  <si>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</si>
  <si>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</si>
  <si>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</si>
  <si>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</si>
  <si>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</si>
  <si>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</si>
  <si>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</si>
  <si>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</si>
  <si>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</si>
  <si>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</si>
  <si>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</si>
  <si>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</si>
  <si>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</si>
  <si>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</si>
  <si>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</si>
  <si>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</si>
  <si>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</si>
  <si>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</si>
  <si>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</si>
  <si>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</si>
  <si>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</si>
  <si>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</si>
  <si>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</si>
  <si>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</si>
  <si>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</si>
  <si>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</si>
  <si>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</si>
  <si>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</si>
  <si>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</si>
  <si>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</si>
  <si>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</si>
  <si>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</si>
  <si>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</si>
  <si>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</si>
  <si>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</si>
  <si>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</si>
  <si>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</si>
  <si>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</si>
  <si>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</si>
  <si>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</si>
  <si>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</si>
  <si>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</si>
  <si>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</si>
  <si>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</si>
  <si>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</si>
  <si>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</si>
  <si>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</si>
  <si>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</si>
  <si>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</si>
  <si>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</si>
  <si>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</si>
  <si>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</si>
  <si>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</si>
  <si>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</si>
  <si>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</si>
  <si>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</si>
  <si>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</si>
  <si>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</si>
  <si>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</si>
  <si>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</si>
  <si>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</si>
  <si>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</si>
  <si>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</si>
  <si>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</si>
  <si>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</si>
  <si>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</si>
  <si>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</si>
  <si>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</si>
  <si>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</si>
  <si>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</si>
  <si>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</si>
  <si>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</si>
  <si>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</si>
  <si>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</si>
  <si>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</si>
  <si>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</si>
  <si>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</si>
  <si>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</si>
  <si>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</si>
  <si>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</si>
  <si>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</si>
  <si>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</si>
  <si>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</si>
  <si>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</si>
  <si>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</si>
  <si>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</si>
  <si>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</si>
  <si>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</si>
  <si>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</si>
  <si>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</si>
  <si>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</si>
  <si>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</si>
  <si>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</si>
  <si>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</si>
  <si>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</si>
  <si>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</si>
  <si>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</si>
  <si>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</si>
  <si>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</si>
  <si>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</si>
  <si>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</si>
  <si>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</si>
  <si>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</si>
  <si>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</si>
  <si>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</si>
  <si>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</si>
  <si>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</si>
  <si>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</si>
  <si>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</si>
  <si>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</si>
  <si>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</si>
  <si>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</si>
  <si>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</si>
  <si>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</si>
  <si>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</si>
  <si>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</si>
  <si>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</si>
  <si>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</si>
  <si>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</si>
  <si>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</si>
  <si>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</si>
  <si>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</si>
  <si>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</si>
  <si>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</si>
  <si>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</si>
  <si>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</si>
  <si>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</si>
  <si>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</si>
  <si>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</si>
  <si>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</si>
  <si>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</si>
  <si>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</si>
  <si>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</si>
  <si>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</si>
  <si>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</si>
  <si>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</si>
  <si>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</si>
  <si>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largura</t>
  </si>
  <si>
    <t>desconto</t>
  </si>
  <si>
    <t>comprimento</t>
  </si>
  <si>
    <t>quantidades</t>
  </si>
  <si>
    <t>altura</t>
  </si>
  <si>
    <t>descontos</t>
  </si>
  <si>
    <t>9.12</t>
  </si>
  <si>
    <t>9.13</t>
  </si>
  <si>
    <t>9.14</t>
  </si>
  <si>
    <t>9.15</t>
  </si>
  <si>
    <t>9.16</t>
  </si>
  <si>
    <t>9.17</t>
  </si>
  <si>
    <t>2.12</t>
  </si>
  <si>
    <t>10.4</t>
  </si>
  <si>
    <t>10.5</t>
  </si>
  <si>
    <t>10.6</t>
  </si>
  <si>
    <t>10.7</t>
  </si>
  <si>
    <t>10.8</t>
  </si>
  <si>
    <t>9.18</t>
  </si>
  <si>
    <t>9.19</t>
  </si>
  <si>
    <t>8.13</t>
  </si>
  <si>
    <t>Fornecimento e instalação de equipamento para a ligação de gás da casinha de gás até o fogão, incluso quebra do piso para passagem do tubo.</t>
  </si>
  <si>
    <t>EMEIEF PROFESSORA LEA HOLZ</t>
  </si>
  <si>
    <t>Fornecimento e instalação de interruptor para ventilador inclusive lampada com variador de velocidade</t>
  </si>
  <si>
    <t>8.14</t>
  </si>
  <si>
    <t>RODABANCA</t>
  </si>
  <si>
    <t>9.20</t>
  </si>
  <si>
    <t>9.21</t>
  </si>
  <si>
    <t>AS TESOURAS SERÃO DIVIDIDAS AO MEIO NA INSTALAÇÃO DAS SALAS</t>
  </si>
  <si>
    <t>Fornecimento, fabricação e instalação de pilares metalicos formados por dois perfis tipo "U" soldados em chapa de aço dobrada com esp = 3,04 mm e largura de 20 cm, com abas de 5 cm, inclusive as vigas dobradas ligadas pelos pilares, H= 3,20</t>
  </si>
  <si>
    <t>11.6</t>
  </si>
  <si>
    <t xml:space="preserve">Fornecimento e instalação de tela de arame galvanizado malha #2 losangular fio 12 - revestido em PVC </t>
  </si>
  <si>
    <t>Fornecimento, instalação e chumbamento de portão de correr em lambril quadrado com porta social, incluindo trilhos e roldanas</t>
  </si>
  <si>
    <t>11.7</t>
  </si>
  <si>
    <t>1.4</t>
  </si>
  <si>
    <t>10.9</t>
  </si>
  <si>
    <t>11.8</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</si>
  <si>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</si>
  <si>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</si>
  <si>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</si>
  <si>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</si>
  <si>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</si>
  <si>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</si>
  <si>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</si>
  <si>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</si>
  <si>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</si>
  <si>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</si>
  <si>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</si>
  <si>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</si>
  <si>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</si>
  <si>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</si>
  <si>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</si>
  <si>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</si>
  <si>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</si>
  <si>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</si>
  <si>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</si>
  <si>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</si>
  <si>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</si>
  <si>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</si>
  <si>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</si>
  <si>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</si>
  <si>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</si>
  <si>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</si>
  <si>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</si>
  <si>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</si>
  <si>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</si>
  <si>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</si>
  <si>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</si>
  <si>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</si>
  <si>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</si>
  <si>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</si>
  <si>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</si>
  <si>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</si>
  <si>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</si>
  <si>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</si>
  <si>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</si>
  <si>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</si>
  <si>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</si>
  <si>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</si>
  <si>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</si>
  <si>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</si>
  <si>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</si>
  <si>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</si>
  <si>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</si>
  <si>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</si>
  <si>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</si>
  <si>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</si>
  <si>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</si>
  <si>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</si>
  <si>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</si>
  <si>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</si>
  <si>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</si>
  <si>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</si>
  <si>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</si>
  <si>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</si>
  <si>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</si>
  <si>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</si>
  <si>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</si>
  <si>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</si>
  <si>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</si>
  <si>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</si>
  <si>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</si>
  <si>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</si>
  <si>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</si>
  <si>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</si>
  <si>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</si>
  <si>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</si>
  <si>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</si>
  <si>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</si>
  <si>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</si>
  <si>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</si>
  <si>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</si>
  <si>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</si>
  <si>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</si>
  <si>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</si>
  <si>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</si>
  <si>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</si>
  <si>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</si>
  <si>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</si>
  <si>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</si>
  <si>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</si>
  <si>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</si>
  <si>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</si>
  <si>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</si>
  <si>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</si>
  <si>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</si>
  <si>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</si>
  <si>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</si>
  <si>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</si>
  <si>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</si>
  <si>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</si>
  <si>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</si>
  <si>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</si>
  <si>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</si>
  <si>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</si>
  <si>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</si>
  <si>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</si>
  <si>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</si>
  <si>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</si>
  <si>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</si>
  <si>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</si>
  <si>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</si>
  <si>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</si>
  <si>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</si>
  <si>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</si>
  <si>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</si>
  <si>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</si>
  <si>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</si>
  <si>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</si>
  <si>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</si>
  <si>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</si>
  <si>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</si>
  <si>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</si>
  <si>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</si>
  <si>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</si>
  <si>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</si>
  <si>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</si>
  <si>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</si>
  <si>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</si>
  <si>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</si>
  <si>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</si>
  <si>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</si>
  <si>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</si>
  <si>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</si>
  <si>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</si>
  <si>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</si>
  <si>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</si>
  <si>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</si>
  <si>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</si>
  <si>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</si>
  <si>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</si>
  <si>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</si>
  <si>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</si>
  <si>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</si>
  <si>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</si>
  <si>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</si>
  <si>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</si>
  <si>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</si>
  <si>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</si>
  <si>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</si>
  <si>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</si>
  <si>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</si>
  <si>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</si>
  <si>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</si>
  <si>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</si>
  <si>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</si>
  <si>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</si>
  <si>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</si>
  <si>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</si>
  <si>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</si>
  <si>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</si>
  <si>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</si>
  <si>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</si>
  <si>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</si>
  <si>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</si>
  <si>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</si>
  <si>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</si>
  <si>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</si>
  <si>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</si>
  <si>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</si>
  <si>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</si>
  <si>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</si>
  <si>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</si>
  <si>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</si>
  <si>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</si>
  <si>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</si>
  <si>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</si>
  <si>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</si>
  <si>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</si>
  <si>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</si>
  <si>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</si>
  <si>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</si>
  <si>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</si>
  <si>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</si>
  <si>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</si>
  <si>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</si>
  <si>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</si>
  <si>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</si>
  <si>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</si>
  <si>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</si>
  <si>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</si>
  <si>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</si>
  <si>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</si>
  <si>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</si>
  <si>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</si>
  <si>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</si>
  <si>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</si>
  <si>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</si>
  <si>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</si>
  <si>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</si>
  <si>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</si>
  <si>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</si>
  <si>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</si>
  <si>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</si>
  <si>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</si>
  <si>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</si>
  <si>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</si>
  <si>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</si>
  <si>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</si>
  <si>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</si>
  <si>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</si>
  <si>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</si>
  <si>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</si>
  <si>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</si>
  <si>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</si>
  <si>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</si>
  <si>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</si>
  <si>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</si>
  <si>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</si>
  <si>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</si>
  <si>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</si>
  <si>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</si>
  <si>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</si>
  <si>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</si>
  <si>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</si>
  <si>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</si>
  <si>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</si>
  <si>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</si>
  <si>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</si>
  <si>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</si>
  <si>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</si>
  <si>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</si>
  <si>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</si>
  <si>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</si>
  <si>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</si>
  <si>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</si>
  <si>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</si>
  <si>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</si>
  <si>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</si>
  <si>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</si>
  <si>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</si>
  <si>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</si>
  <si>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</si>
  <si>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</si>
  <si>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</si>
  <si>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</si>
  <si>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</si>
  <si>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</si>
  <si>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</si>
  <si>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</si>
  <si>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</si>
  <si>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</si>
  <si>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</si>
  <si>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</si>
  <si>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</si>
  <si>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</si>
  <si>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</si>
  <si>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</si>
  <si>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</si>
  <si>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</si>
  <si>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</si>
  <si>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</si>
  <si>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</si>
  <si>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</si>
  <si>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</si>
  <si>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</si>
  <si>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</si>
  <si>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</si>
  <si>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</si>
  <si>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</si>
  <si>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</si>
  <si>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</si>
  <si>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</si>
  <si>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</si>
  <si>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</si>
  <si>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</si>
  <si>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</si>
  <si>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</si>
  <si>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</si>
  <si>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</si>
  <si>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</si>
  <si>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</si>
  <si>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</si>
  <si>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</si>
  <si>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</si>
  <si>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</si>
  <si>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</si>
  <si>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</si>
  <si>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</si>
  <si>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</si>
  <si>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</si>
  <si>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</si>
  <si>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</si>
  <si>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</si>
  <si>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</si>
  <si>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</si>
  <si>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</si>
  <si>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</si>
  <si>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</si>
  <si>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</si>
  <si>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</si>
  <si>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</si>
  <si>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</si>
  <si>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</si>
  <si>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</si>
  <si>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</si>
  <si>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</si>
  <si>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</si>
  <si>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</si>
  <si>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</si>
  <si>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</si>
  <si>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</si>
  <si>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</si>
  <si>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</si>
  <si>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</si>
  <si>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</si>
  <si>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</si>
  <si>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</si>
  <si>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</si>
  <si>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</si>
  <si>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</si>
  <si>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</si>
  <si>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</si>
  <si>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</si>
  <si>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</si>
  <si>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</si>
  <si>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</si>
  <si>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</si>
  <si>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</si>
  <si>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</si>
  <si>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</si>
  <si>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</si>
  <si>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</si>
  <si>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</si>
  <si>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</si>
  <si>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</si>
  <si>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</si>
  <si>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</si>
  <si>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</si>
  <si>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</si>
  <si>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</si>
  <si>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</si>
  <si>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</si>
  <si>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</si>
  <si>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</si>
  <si>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</si>
  <si>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</si>
  <si>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</si>
  <si>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</si>
  <si>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</si>
  <si>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</si>
  <si>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</si>
  <si>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</si>
  <si>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</si>
  <si>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</si>
  <si>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</si>
  <si>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</si>
  <si>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</si>
  <si>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</si>
  <si>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</si>
  <si>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</si>
  <si>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</si>
  <si>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</si>
  <si>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</si>
  <si>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</si>
  <si>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</si>
  <si>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</si>
  <si>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</si>
  <si>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</si>
  <si>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</si>
  <si>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</si>
  <si>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</si>
  <si>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</si>
  <si>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</si>
  <si>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</si>
  <si>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</si>
  <si>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</si>
  <si>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</si>
  <si>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</si>
  <si>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</si>
  <si>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</si>
  <si>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</si>
  <si>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</si>
  <si>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</si>
  <si>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</si>
  <si>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</si>
  <si>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</si>
  <si>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</si>
  <si>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</si>
  <si>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</si>
  <si>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</si>
  <si>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</si>
  <si>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</si>
  <si>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</si>
  <si>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</si>
  <si>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</si>
  <si>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</si>
  <si>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</si>
  <si>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</si>
  <si>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</si>
  <si>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</si>
  <si>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</si>
  <si>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</si>
  <si>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</si>
  <si>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</si>
  <si>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</si>
  <si>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</si>
  <si>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</si>
  <si>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</si>
  <si>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</si>
  <si>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</si>
  <si>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</si>
  <si>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</si>
  <si>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</si>
  <si>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</si>
  <si>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</si>
  <si>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</si>
  <si>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</si>
  <si>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</si>
  <si>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</si>
  <si>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</si>
  <si>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</si>
  <si>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</si>
  <si>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</si>
  <si>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</si>
  <si>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</si>
  <si>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</si>
  <si>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11.9</t>
  </si>
  <si>
    <t>Fornecimento e instalação de estrutura para caixa d'agua em perfis H de aço "W" 200 x 35,9 com pilares e vigas, sendo as vigas em balanço pra cima da cobertura, inclusive fornecimento e instalação da caixa d'água de 2000L e suas conexões e ligação até a rede existente de água</t>
  </si>
  <si>
    <t>R. Sete de Setembro, 1 - Mauá</t>
  </si>
  <si>
    <t>NOVO BALDRAME SALA 07 + SALA DOS PROFESSORES</t>
  </si>
  <si>
    <t>NOVO BALDRAME NOVA BIBLIOTECA</t>
  </si>
  <si>
    <t>BALDRAME DA NOVA PAREDE DA COZINHA</t>
  </si>
  <si>
    <t>SAPATAS DA COBERTURA DA AREA DA BRINQUEDOTECA</t>
  </si>
  <si>
    <t>MURETA BRINQUEDOTECA</t>
  </si>
  <si>
    <t>CORREDOR LADO ESQUERDO DA ESCOLA PARA INSTALAR CAIXA D'ÁGUA</t>
  </si>
  <si>
    <t xml:space="preserve">MOBILIZAÇÃO E DESMOBILIZAÇÃO DE CONTEINER </t>
  </si>
  <si>
    <t>MESES</t>
  </si>
  <si>
    <t>JANELAS SALA 01</t>
  </si>
  <si>
    <t>JANELAS SALA 02</t>
  </si>
  <si>
    <t>JANELAS SALA 03</t>
  </si>
  <si>
    <t>JANELAS SALA 04</t>
  </si>
  <si>
    <t>JANELAS SALA 05</t>
  </si>
  <si>
    <t>PORTA SALA 05</t>
  </si>
  <si>
    <t>JANELA SALA 06</t>
  </si>
  <si>
    <t>PORTA SALA 06</t>
  </si>
  <si>
    <t>JANELA NOVA SALA 07</t>
  </si>
  <si>
    <t>PORTA ANTIGO BANHEIRO FUNCIONARIOS</t>
  </si>
  <si>
    <t>BASCULA BANHEIRO MASCULINO</t>
  </si>
  <si>
    <t>JANELAS SALA DE INFORMATICA</t>
  </si>
  <si>
    <t>JANELA DA COZINHA POR CIMA DA PIA</t>
  </si>
  <si>
    <t>PORTA DISPENSA QUE ABRE NA COZINHA</t>
  </si>
  <si>
    <t xml:space="preserve">PORTA ENTRADA </t>
  </si>
  <si>
    <t>JANELA DA COZINHA</t>
  </si>
  <si>
    <t>PAREDES ANTIGA DIRETORIA - PARA AMPLIAÇÃO DA SALA DE AUAL 07</t>
  </si>
  <si>
    <t>ABERTURA DOS VÃOS DE JANELAS NA SALA 7</t>
  </si>
  <si>
    <t>ABERTURA DE VÃO DE PORTA NOVA SALA 07</t>
  </si>
  <si>
    <t>PAREDES BANHEIRO MASCULINO</t>
  </si>
  <si>
    <t>ABERTURA DE VAO DE PORTA NO BANHEIRO MASCULINO</t>
  </si>
  <si>
    <t>PAREDE BANHEIRO PNE</t>
  </si>
  <si>
    <t>ABERTURA PORTA BANHEIRO PNE</t>
  </si>
  <si>
    <t>ABERTURA PARA BASCULA PNE</t>
  </si>
  <si>
    <t>PAREDES BANHEIRO FEMININO</t>
  </si>
  <si>
    <t>ABERTURA DE PORTA BANHEIRO FEMININO</t>
  </si>
  <si>
    <t>ABERTURA DE VÃO PARA BASCULA BANHEIRO FEMININO</t>
  </si>
  <si>
    <t>ABERTURA PARA O VAO DA PORTA DA DESPENSA DE ALIMENTOS</t>
  </si>
  <si>
    <t>ABERTURA DA BASCULA DO DEPOSITO DE ALIMENTOS PARA A COZINHA</t>
  </si>
  <si>
    <t>ABERTURA DO VAO DA PORTA NO ANTIGO DEPOSITO DE ALIMENTOS - PARA FORA</t>
  </si>
  <si>
    <t>DEMOLIÇÃO DA PAREDE DA COZINHA</t>
  </si>
  <si>
    <t>ABERTURA DAS JANELAS NA NOVA SALA DE INFORMATICA</t>
  </si>
  <si>
    <t>ABERTURA DA PORTA NA NOVA BIBLIOTECA</t>
  </si>
  <si>
    <t>ABERTURA NA COZINHA PARA O DEPOSITO DE GAS</t>
  </si>
  <si>
    <t>ABERTURA PARA NOVA JANELA POR CIMA DA PIA</t>
  </si>
  <si>
    <t>ABERTURA DE ATENDIMENTO NA NOVA SECRETARIA</t>
  </si>
  <si>
    <t>PEDAÇO DA ARQUIBANCADA + MURETA PARA NOVA ABERTURA NA QUADRA</t>
  </si>
  <si>
    <t>MURO ATRAS DO GOL PROXIMO AO PORTAO DE CORRER</t>
  </si>
  <si>
    <t>ANTIGO BANHEIRO PROFESSORES</t>
  </si>
  <si>
    <t>BANHEIRO ESQUERDO - MASCULINO</t>
  </si>
  <si>
    <t>BANHEIRO DIREITO - FEMININO</t>
  </si>
  <si>
    <t>TANQUE NA COZINHA</t>
  </si>
  <si>
    <t>MURAL SALA 01</t>
  </si>
  <si>
    <t>MURAL SALA 02</t>
  </si>
  <si>
    <t>MURAL SALA 03</t>
  </si>
  <si>
    <t>MURAL SALA 04</t>
  </si>
  <si>
    <t>MURAL SALA 05</t>
  </si>
  <si>
    <t>ANTIGO BANHEIRO FUNCIONARIOS</t>
  </si>
  <si>
    <t>COZINHA</t>
  </si>
  <si>
    <t>SALA 06</t>
  </si>
  <si>
    <t>ANTIGA DIRETORIA (SALA DOS PROFESSORES) + ANTIGO BANHEIRO FUNCIONARIOS + ANTIGA SALA MAIS EDUCAÇÃO</t>
  </si>
  <si>
    <t>BANHEIRO MASCULINO</t>
  </si>
  <si>
    <t>BANHEIRO PNE</t>
  </si>
  <si>
    <t>BANHEIRO FEMININO</t>
  </si>
  <si>
    <t>NOVA DESPENSA DE ALIMENTOS</t>
  </si>
  <si>
    <t>ANTIGA DESPENSA DE ALIMENTOS</t>
  </si>
  <si>
    <t>PISO DA SALA DE INFORMATICA</t>
  </si>
  <si>
    <t>PISO DA COZINHA</t>
  </si>
  <si>
    <t>ANTIGA DIRETORIA (SALA DOS PROFESSORES)</t>
  </si>
  <si>
    <t>BALDRAME NOVAS PAREDES SALA 07 E SALA DOS PROFESSORES</t>
  </si>
  <si>
    <t>BALDRAME NA NOVA BIBLIOTECA</t>
  </si>
  <si>
    <t>DEMOLIÇÃO DO PISO AO LADO DA QUADRA PARA SAPATAS DA COBERTURA DA AREA DA BRINQUEDOTECA</t>
  </si>
  <si>
    <t>MURETA NA BRINQUEDOTECA</t>
  </si>
  <si>
    <t>CAIXA D'ÁGUA LATERAL ESQUERDO DA ESCOLA - CORREDOR</t>
  </si>
  <si>
    <t>SALA 01</t>
  </si>
  <si>
    <t>SALA 02</t>
  </si>
  <si>
    <t>SALA 03</t>
  </si>
  <si>
    <t>SALA 04</t>
  </si>
  <si>
    <t>SALA 05</t>
  </si>
  <si>
    <t>QUADRO ANTIGO SALA 01</t>
  </si>
  <si>
    <t>QUADRO ANTIGO SALA 02</t>
  </si>
  <si>
    <t>QUADRO ANTIGO SALA 03</t>
  </si>
  <si>
    <t>QUADRO ANTIGO SALA 04</t>
  </si>
  <si>
    <t>QUADRO ANTIGO SALA 05</t>
  </si>
  <si>
    <t>TELA DO ALAMBRADO EXISTENTE</t>
  </si>
  <si>
    <t>PORTÃO DA QUADRA</t>
  </si>
  <si>
    <t>PORTÃO DE ENTRADA</t>
  </si>
  <si>
    <t>BALDRAME NOVA SALA 07 + NOVA SALA PROFESSORES</t>
  </si>
  <si>
    <t>DEGRAU NO NOVO ALMOXARIFADO</t>
  </si>
  <si>
    <t>BALDRAME NOVA BIBLIOTECA</t>
  </si>
  <si>
    <t>LAJE DA CASINHA DE GÁS</t>
  </si>
  <si>
    <t>BALDRAME NOVA PAREDE DA COZINHA</t>
  </si>
  <si>
    <t>LAJES DA CASINHA DE GÁS</t>
  </si>
  <si>
    <t>PILARETE + PILAR DE ENCAMISAMENTO DA AREA DA BRINQUEDOTECA</t>
  </si>
  <si>
    <t>BLOCO DE FUNDAÇÃO CAIXA D'ÁGUA</t>
  </si>
  <si>
    <t>PILARETE SUBINDO NOS PERFIS DE AÇO PARA PROTEÇÃO</t>
  </si>
  <si>
    <t>BALDRAME NOVA SALA 07 + NOVA SALA PROFESSORES - LONGITUDINAIS</t>
  </si>
  <si>
    <t>BALDRAME NOVA SALA 07 + NOVA SALA PROFESSORES - ESTRIBOS</t>
  </si>
  <si>
    <t>BALDRAME NOVA BIBLIOTECA - ESTRIBOS</t>
  </si>
  <si>
    <t>BALDRAME NOVA PAREDE DA COZINHA - ESTRIBOS</t>
  </si>
  <si>
    <t>PAREDES CASINHA DE GÁS</t>
  </si>
  <si>
    <t>SAPATAS DA COBERTURA DA AREA DA BRINQUEDOTECA - ESTEIRA</t>
  </si>
  <si>
    <t>PILARETE + PILAR DE ENCAMISAMENTO DA AREA DA BRINQUEDOTECA - ESTRIBO</t>
  </si>
  <si>
    <t>ESTEIRA PARA O BLOCO DA CAIXA D'ÁGUA</t>
  </si>
  <si>
    <t>8,00MM</t>
  </si>
  <si>
    <t>6.3MM</t>
  </si>
  <si>
    <t>8.00MM</t>
  </si>
  <si>
    <t>PAREDES SALA 01 - PARA RECEBER CERAMICA</t>
  </si>
  <si>
    <t>PAREDES SALA 02- PARA RECEBER CERAMICA</t>
  </si>
  <si>
    <t>PAREDES SALA 03 - PARA RECEBER CERAMICA</t>
  </si>
  <si>
    <t>PAREDES SALA 04 - PARA RECEBER CERAMICA</t>
  </si>
  <si>
    <t>PAREDES SALA 05 - PARA RECEBER CERAMICA</t>
  </si>
  <si>
    <t>PISO SALA 01</t>
  </si>
  <si>
    <t>PISO SALA 02</t>
  </si>
  <si>
    <t>PISO SALA 03</t>
  </si>
  <si>
    <t>PISO SALA 04</t>
  </si>
  <si>
    <t>PISO SALA 05</t>
  </si>
  <si>
    <t>PAREDES SALA 06</t>
  </si>
  <si>
    <t>ANTIGA SALA DA DIRETORA</t>
  </si>
  <si>
    <t>NOVA SALA 07</t>
  </si>
  <si>
    <t>NOVA SALA DOS PROFESSORES</t>
  </si>
  <si>
    <t>PISO BANHEIRO MASCULINO</t>
  </si>
  <si>
    <t>PISO BANHEIRO FEMININO</t>
  </si>
  <si>
    <t>PISO BANHEIRO PNE</t>
  </si>
  <si>
    <t>PAREDES NOVA DESPENSA DE ALIMENTOS</t>
  </si>
  <si>
    <t>PAREDES NOVA SALA DE INFORMATICA</t>
  </si>
  <si>
    <t>PAREDES NOVA BIBLIOTECA</t>
  </si>
  <si>
    <t>PISO NOVA SECRETARIA</t>
  </si>
  <si>
    <t>CORREDOR DE ENTRADA - PAREDES</t>
  </si>
  <si>
    <t>CORREDOR DE ENTRADA - PISO</t>
  </si>
  <si>
    <t>CIRCULAÇÃO - PISO</t>
  </si>
  <si>
    <t>CIRCULAÇÃO - PAREDES</t>
  </si>
  <si>
    <t>PISO - REFEITORIO</t>
  </si>
  <si>
    <t>REFEITORIO - LOCAL DE COLOCAR A CERAMIC</t>
  </si>
  <si>
    <t>PAREDES BANHEIRO FUNCIONARIOS</t>
  </si>
  <si>
    <t>PAREDES ALMOXARIFADO PROFESSORES</t>
  </si>
  <si>
    <t>PAREDES BANHEIRO PNE</t>
  </si>
  <si>
    <t>PAREDES NOVO ALMOXARIFADO</t>
  </si>
  <si>
    <t>PAREDES SALA 01 - ACIMA DA CERAMICA</t>
  </si>
  <si>
    <t>PAREDES SALA 02 ACIMA DA CERAMICA</t>
  </si>
  <si>
    <t>PAREDES SALA 03 - ACIMA DA CERAMICA</t>
  </si>
  <si>
    <t>PAREDES SALA 04 - ACIMA DA CERAMICA</t>
  </si>
  <si>
    <t>PAREDES SALA 05 - ACIMA DA CERAMICA</t>
  </si>
  <si>
    <t>PAREDES SALA 06 - ACIMA DA CERAMICA</t>
  </si>
  <si>
    <t>PAREDES SALA 07</t>
  </si>
  <si>
    <t>PAREDES SALA DOS PROFESSORES</t>
  </si>
  <si>
    <t>NOVA SECRETARIA</t>
  </si>
  <si>
    <t>CORREDOR DE ENTRADA</t>
  </si>
  <si>
    <t>REFEITORIO</t>
  </si>
  <si>
    <t>PAREDES SALA 06 - PARA RECEBER CERAMICA</t>
  </si>
  <si>
    <t>PAREDES NA NOVA SALA 07</t>
  </si>
  <si>
    <t>PAREDES NOVA SALA DOS PROFESSORES</t>
  </si>
  <si>
    <t>NOVA BIBLIOTECA</t>
  </si>
  <si>
    <t>NOVA SALA DE INFORMATICA</t>
  </si>
  <si>
    <t>PAREDES NOVA SECRETARIA</t>
  </si>
  <si>
    <t>FECHMANETO DO VAO DA PORTA DO ANTIGO BANHEIRO DOS FUNCIONARIOS</t>
  </si>
  <si>
    <t>FECHAMENTO DE VÃO DE JANELA ANTIGA DIRETORIA</t>
  </si>
  <si>
    <t>PAREDES NOVAS DA SALA 07 + SALA PROFESSORES</t>
  </si>
  <si>
    <t>FECHAMENTO DE VAO DE PORTA NO BANHEIRO MASCULINO</t>
  </si>
  <si>
    <t>PAREDE NOVA BNAHEIRO PNE</t>
  </si>
  <si>
    <t>FECHAMENTO DE BASCULAS NO BANHEIRO FEMININO</t>
  </si>
  <si>
    <t>FECHAMENTO DA PAREDE NO ANTIGO DEPOSITO DE OBJETOS</t>
  </si>
  <si>
    <t>FECHAMENTO DOS VÃO DAS JANELAS DA SALA DE INFORMATICA</t>
  </si>
  <si>
    <t>FECHAMENTO ENTRE A NOVA BIBLIOTECA E A NOVA SALA DE INFORMATICA</t>
  </si>
  <si>
    <t>CONSTRUÇÃO DA CASINHA DE GÁS</t>
  </si>
  <si>
    <t>FECHAMENTO DA JANELA POR CIMA DA PIA DA COZINHA</t>
  </si>
  <si>
    <t>NOVA PAREDE DA COZINHA</t>
  </si>
  <si>
    <t>FECHAMENTO DO VÃO DE ENTRADA DA QUADRA</t>
  </si>
  <si>
    <t>MURO ATRAS DO GOL NA QUADRA</t>
  </si>
  <si>
    <t>MURO NA LATERAL DA QUADRA</t>
  </si>
  <si>
    <t>ARQUIBANCADA</t>
  </si>
  <si>
    <t>MURO LADO DIREITO SAINDO DA QUADRA</t>
  </si>
  <si>
    <t>FECHAMENTO DO VAO DA PORTA DO DEPOSITO QUE ABRE NA COZINHA</t>
  </si>
  <si>
    <t>PAREDE NOVO BANHEIRO PNE</t>
  </si>
  <si>
    <t>FECHAMENTO DA ARQUIBANCADA DEMOLIDA</t>
  </si>
  <si>
    <t>MURO ATRAS DO GOL AO LADO DO PORTAO DE CORRER NA QUADRA</t>
  </si>
  <si>
    <t>PISO SALA 06</t>
  </si>
  <si>
    <t>PISO SALA 07</t>
  </si>
  <si>
    <t>ANTIGA DEPENSA DE ALIMENTOS</t>
  </si>
  <si>
    <t>BRINQUEDOTECA</t>
  </si>
  <si>
    <t>QUADRA</t>
  </si>
  <si>
    <t>CONSERTO DE PEQUENOS REPAROS NO PASSEIO</t>
  </si>
  <si>
    <t>PORTA SALA 01</t>
  </si>
  <si>
    <t>PORTA SALA 02</t>
  </si>
  <si>
    <t>PORTA SALA 03</t>
  </si>
  <si>
    <t>PORTA SALA 04</t>
  </si>
  <si>
    <t>PORTA NOVA SALA 07</t>
  </si>
  <si>
    <t>PORTA NOVA SALA DOS PROFESSORES</t>
  </si>
  <si>
    <t>NOVO BANHEIRO FUNCIONARIOS - SOLEIRA + MARCO DE GRANITO</t>
  </si>
  <si>
    <t>ALMOXARIFADO PROFESSORES - SOLEIRA + MARCO DE GRANITO</t>
  </si>
  <si>
    <t>PORTAL + SOLEIRA BANHEIRO MASCULINO</t>
  </si>
  <si>
    <t>GRANITO EM VOLTA DA BASCULA BANHEIRO MASCULINO</t>
  </si>
  <si>
    <t>BANHEIRO PNE SOLEIRA + PORTAL</t>
  </si>
  <si>
    <t>PORTAL + SOLEIRA BANHEIRO FEMININO</t>
  </si>
  <si>
    <t>GRANITO EM VOLTA DA BASCULA BANHEIRO FEMININO</t>
  </si>
  <si>
    <t>GRANITO EM VOLTA DA BASCULA DA DESPENSA DE ALIMENTOS</t>
  </si>
  <si>
    <t>NOVO ALMOXARIFADO - BASCULA</t>
  </si>
  <si>
    <t>PORTA NOVA BIBLIOTECA</t>
  </si>
  <si>
    <t>PORTA NOVA SALA DE INFORMATICA</t>
  </si>
  <si>
    <t>PORTAL + SOLEIRA COZINHA</t>
  </si>
  <si>
    <t>ENTRADA DA ESCOLA</t>
  </si>
  <si>
    <t>CALÇADA NA FRENTE DA ESCOLA</t>
  </si>
  <si>
    <t>NOVAS JANELAS SALA 07</t>
  </si>
  <si>
    <t>NOVA PORTA SALA 07</t>
  </si>
  <si>
    <t>NOVA PORTA BANHEIRO FUNCIONARIOS</t>
  </si>
  <si>
    <t>NOVA PORTA ALMOXARIFADO SALA DOS PROFESSORES</t>
  </si>
  <si>
    <t>NOVA JANELA SALA DOS PROFESSORES</t>
  </si>
  <si>
    <t>PORTA BANHEIRO MASCULINO</t>
  </si>
  <si>
    <t>PORTA BANHEIRO FEMININO</t>
  </si>
  <si>
    <t>BASCULA BANHEIRO FEMININO</t>
  </si>
  <si>
    <t>PORTA DEPOSITO DE ALIMENTOS</t>
  </si>
  <si>
    <t>BASCULA DEPOSITO DE ALIMENTOS</t>
  </si>
  <si>
    <t>PORTA ANTIGO DEPOSITO DE ALIMENTOS - ABRIR PRA FORA</t>
  </si>
  <si>
    <t>BASCULA NOVO ALMOXARIFADO</t>
  </si>
  <si>
    <t>NOVAS JANELAS SALA DE INFORMATICA</t>
  </si>
  <si>
    <t>NOVA JANELA NA COZINHA POR CIMA DA PIA</t>
  </si>
  <si>
    <t>PORTA DA COZINHA</t>
  </si>
  <si>
    <t>ALMOXARIFADO SALA DOS PROFESSORES</t>
  </si>
  <si>
    <t>NOVO DEPOSITO DE ALIMENTOS</t>
  </si>
  <si>
    <t>ANTIGO DEPOSITO DE ALIMENTOS / NOVO ALMOXARIFADO</t>
  </si>
  <si>
    <t>PASSA PRATO NA COZINHA</t>
  </si>
  <si>
    <t>EMBAIXO DO PASSA PRATO</t>
  </si>
  <si>
    <t>ENTRE O DEPOSITO DE GÁS E A PAREDE</t>
  </si>
  <si>
    <t>JANELAS SALA 03 - GRADES</t>
  </si>
  <si>
    <t>JANELAS SALA 01 - GRADES</t>
  </si>
  <si>
    <t>JANELAS SALA 02 - GRADES</t>
  </si>
  <si>
    <t>JANELAS SALA 04 - GRADES</t>
  </si>
  <si>
    <t>JANELAS SALA 05 - GRADES</t>
  </si>
  <si>
    <t>JANELAS SALA 06 - GRADES</t>
  </si>
  <si>
    <t>JANELAS SALA 07 - GRADES</t>
  </si>
  <si>
    <t>JANELAS BIBLIOTECA - GRADES</t>
  </si>
  <si>
    <t>PORTÃO DE ENTRADA - NA SECRETARIA</t>
  </si>
  <si>
    <t>PORTÃO LADO ESQUERDO - CORREDOR</t>
  </si>
  <si>
    <t>PORTÃO LADO DIREITO - CORREDOR</t>
  </si>
  <si>
    <t>PASSA PRATO NA COZINHA - GRADE</t>
  </si>
  <si>
    <t>PASSA PRATO NA COZINHA -GRADE</t>
  </si>
  <si>
    <t>JANELAS NOVA SECRETARIA</t>
  </si>
  <si>
    <t>GRADE NA BRINQUEDOTECA - frontal</t>
  </si>
  <si>
    <t>GRADE NOS FECHAMENTOS LATEREAIS BRINQUEDOTECA</t>
  </si>
  <si>
    <t>PORTAO NA ENTRADA DEPOIS DO CORREDOR</t>
  </si>
  <si>
    <t>ALAMBRADO EXISTENTE - TUBOS</t>
  </si>
  <si>
    <t>PORTÃO NOVO NA QUADRA</t>
  </si>
  <si>
    <t>PORTAO NA ENTRADA DA ESCOLA - NOVO</t>
  </si>
  <si>
    <t>ESTRUTURA DA QUADRA</t>
  </si>
  <si>
    <t>JANELAS DA COZINHA - GRADE</t>
  </si>
  <si>
    <t>JANELA COZINHA EM CIMA DA PIA - GRADE</t>
  </si>
  <si>
    <t>PORTA NOVA DESPENSA</t>
  </si>
  <si>
    <t>PORTA NOVO ALMOXARIFADO</t>
  </si>
  <si>
    <t>NOVA PORTA BIBLIOTECA</t>
  </si>
  <si>
    <t>NOVA PORTA SALA DE INFORMATICA</t>
  </si>
  <si>
    <t>PORTA SECRETARIA NOVA</t>
  </si>
  <si>
    <t>JANELAS SALA 06</t>
  </si>
  <si>
    <t>JANELAS NOVA SALA 07</t>
  </si>
  <si>
    <t>JANELA NOVA SALA PROFESSORES</t>
  </si>
  <si>
    <t>BANHEIRO MASCULINO - BASCULA</t>
  </si>
  <si>
    <t>BANHEIRO PNE - BASCULA</t>
  </si>
  <si>
    <t>BANHEIRO FEMININO - BASCULA</t>
  </si>
  <si>
    <t>NOVO DEPOSITO DE ALIMENTOS - BASCULA</t>
  </si>
  <si>
    <t>JANELAS NOVA SALA DE INFORMATICA</t>
  </si>
  <si>
    <t>JANELAS NA NOVA BIBLIOTECA</t>
  </si>
  <si>
    <t>JANELA POR CIMA DA PIA DA COZINHA</t>
  </si>
  <si>
    <t>ABERTURA NOVA SECRETARIA - PARA ATENDIMENTO</t>
  </si>
  <si>
    <t>JANELAS DA COZINHA</t>
  </si>
  <si>
    <t>JANELAS SALA 07</t>
  </si>
  <si>
    <t>JANELAS BIBLIOTECA</t>
  </si>
  <si>
    <t>JANELA NA COZINHA POR CIMA DA PIA</t>
  </si>
  <si>
    <t>GRADE NA BRINQUEDOTECA - FRONTAL</t>
  </si>
  <si>
    <t>GRADES NOS FECHAMENTOS LATERAIS NA BRINQUEDOTECA</t>
  </si>
  <si>
    <t>JANELA POR CIMA DA PIA - COZINHA</t>
  </si>
  <si>
    <t>LIXAMENTO DO ALAMBRADO EXISTENTE</t>
  </si>
  <si>
    <t>NOVO ALMOXARIFADO</t>
  </si>
  <si>
    <t>ALAMBRADO EXISTENTE - SUBSTITUIÇÃO DA TELA ANTIGA</t>
  </si>
  <si>
    <t>PORTAO DE ENTRADA AO LADO DA SECRETARIA</t>
  </si>
  <si>
    <t>PORTÃO NO LADO CORREDOR ESQUERDO</t>
  </si>
  <si>
    <t>PORTAO NO LADO CORREDOR DIREITO</t>
  </si>
  <si>
    <t>PORTÃO DE FERRO NA BRINQUEDOTECA</t>
  </si>
  <si>
    <t>PORTAO DE ENTRADA DEPOIS DO CORREDOR</t>
  </si>
  <si>
    <t>PIA DO BANHEIRO + RODA BANCA - MASCULINO</t>
  </si>
  <si>
    <t>PIA DO BANHEIRO + RODA BANCA - FEMININO</t>
  </si>
  <si>
    <t>PIA DA COZINHA + RODABANCA</t>
  </si>
  <si>
    <t>ATENDIMENTO NA SECRETARIA</t>
  </si>
  <si>
    <t>NOVO BANHEIRO FUNCIONARIOS</t>
  </si>
  <si>
    <t>ALMOXARIFADO PROFESSORES</t>
  </si>
  <si>
    <t>BANHEIRO MASCULINO - MICTORIO AO LADO DA PIA</t>
  </si>
  <si>
    <t>BANHEIRO MASCULINO - VASOS</t>
  </si>
  <si>
    <t>BANHEIRO FEMININO - VASOS</t>
  </si>
  <si>
    <t>FECHAMENTO DA QUADRA NA LAETRAL AO LADO DA BRINQUEDOTECA</t>
  </si>
  <si>
    <t>FECHAMENTO DA QUADRA LATERAL DA RUA</t>
  </si>
  <si>
    <t>JANELAS NOVA BIBLIOTECA</t>
  </si>
  <si>
    <t>JANELA COZINHA POR CIMA DA PIA</t>
  </si>
  <si>
    <t>ABERTURA NA SECRETARIA PARA ATENDIMENTO</t>
  </si>
  <si>
    <t>POR CIMA DA PAREDE NA BRINQUEDOTECA</t>
  </si>
  <si>
    <t>PORTÃO NA QUADRA</t>
  </si>
  <si>
    <t>PORTAO NA ENTRADA DA ESCOLA</t>
  </si>
  <si>
    <t>PAREDES SALA 02- ACIMA DA CERAMICA</t>
  </si>
  <si>
    <t>PAREDES SALA 03- ACIMA DA CERAMICA</t>
  </si>
  <si>
    <t>PAREDES SALA 04- ACIMA DA CERAMICA</t>
  </si>
  <si>
    <t>PAREDES ANTIGA SALA DIRETORIA</t>
  </si>
  <si>
    <t>PAREDES ACIMA DA CERAMICA NA NOVA SECRETARIA</t>
  </si>
  <si>
    <t>PAREDES ACIMA DA CERAMICA NO CORREDOR DE ENTRADA</t>
  </si>
  <si>
    <t>CIRCULAÇÃO - ACIMA DA CERAMICA</t>
  </si>
  <si>
    <t>REFEITORIO ACIMA DA CERAMICA</t>
  </si>
  <si>
    <t>PAREDES DA BRINQUEDOTECA</t>
  </si>
  <si>
    <t>PAREDES QUADRA LATERAL ESQUERDO</t>
  </si>
  <si>
    <t>PAREDES EXTERNAS</t>
  </si>
  <si>
    <t>PAREDES ANTIGA DIRETORIA PARA RECEBER CERAMICA</t>
  </si>
  <si>
    <t>PAREDES NOVA SECRETARIA PARA RECEBER CERAMICA</t>
  </si>
  <si>
    <t>CIRCULAÇÃO</t>
  </si>
  <si>
    <t>TETO SALA 01</t>
  </si>
  <si>
    <t>TETO SALA 02</t>
  </si>
  <si>
    <t>TETO SALA 03</t>
  </si>
  <si>
    <t>TETO SALA 04</t>
  </si>
  <si>
    <t>TETO SALA 05</t>
  </si>
  <si>
    <t>TETO SALA 06</t>
  </si>
  <si>
    <t>PAREDES SALA 07 - ACIMA DA CERAMICA</t>
  </si>
  <si>
    <t>TETO SALA 07</t>
  </si>
  <si>
    <t>TETO SALA PROFESSORES + BANHEIRO + ALMOXARIFADO</t>
  </si>
  <si>
    <t>PAREDES SALA PROFESSORES ACIMA DA CERAMICA</t>
  </si>
  <si>
    <t>TETO BANHEIRO MASCULINO</t>
  </si>
  <si>
    <t>TETO BANHEIRO PNE</t>
  </si>
  <si>
    <t>TETO BANHEIRO FEMININO</t>
  </si>
  <si>
    <t>TETO NOVA DESPENSA ALIMENTOS</t>
  </si>
  <si>
    <t>TETO NOVA BIBLBIOTECA</t>
  </si>
  <si>
    <t>TETO NOVA SALA DE INFORMATICA</t>
  </si>
  <si>
    <t>TETO NOVA SECRETARIA</t>
  </si>
  <si>
    <t>TETO CORREDOR DE ENTRADA</t>
  </si>
  <si>
    <t>TETO CIRCULAÇÃO</t>
  </si>
  <si>
    <t>TETO COZINHA</t>
  </si>
  <si>
    <t>TETO - REFEITORIO</t>
  </si>
  <si>
    <t>PAREDES EXTERNAS + MUROS</t>
  </si>
  <si>
    <t>PINTURA DA ESTRUTURA DA QUADRA E DAS PAREDES DA QUADRA</t>
  </si>
  <si>
    <t>SALA 07</t>
  </si>
  <si>
    <t>PROFESORES</t>
  </si>
  <si>
    <t>BANHEIRO PROFESSORES</t>
  </si>
  <si>
    <t>CIRCULAÇÃO + REFEITORIO</t>
  </si>
  <si>
    <t>BANHEIRO SALA DOS PROFESSORES</t>
  </si>
  <si>
    <t>ALMOXARIFADO SALA DOS PROFESSRES</t>
  </si>
  <si>
    <t>SALA DOS PROFESSORES</t>
  </si>
  <si>
    <t>NOVA BILBIOTECA</t>
  </si>
  <si>
    <t>NIOVA SALA DE INFORMATICA</t>
  </si>
  <si>
    <t>SALA 08</t>
  </si>
  <si>
    <t>EM CADA COMODO DA ESCOLA INCLUSIVE NOS CORREDORES E REFEITORIOS</t>
  </si>
  <si>
    <t>NOS CORREDORES E REFEITORIOS</t>
  </si>
  <si>
    <t>SALA PROFESSORES</t>
  </si>
  <si>
    <t>BANHEIRO FUNCIONARIOS</t>
  </si>
  <si>
    <t>ALMOXARIFADO FUNCIONARIOS</t>
  </si>
  <si>
    <t>CIRCULAÇAO</t>
  </si>
  <si>
    <t>NOVO BANHEIRO MASCULINO</t>
  </si>
  <si>
    <t>NOVO BANHEIRO FEMININO</t>
  </si>
  <si>
    <t>NA COZINHA</t>
  </si>
  <si>
    <t>COZINHA - TANQUE</t>
  </si>
  <si>
    <t>BANHEIRO DOS PROFESSORES</t>
  </si>
  <si>
    <t>NOVA COZINHA</t>
  </si>
  <si>
    <t>NOVA COBERTURA DA ESCOLA</t>
  </si>
  <si>
    <t>LIGAÇÃO ENTRE AS COBERTURAS</t>
  </si>
  <si>
    <t>SALA 04 - 1,5M</t>
  </si>
  <si>
    <t>SALA 05 - 1,5M</t>
  </si>
  <si>
    <t>SALA 06 - 1,5M</t>
  </si>
  <si>
    <t>BRINQUEDOTECA - VAO DE 6 M</t>
  </si>
  <si>
    <t>TELHADO LATERAL DIREITO + FRONTAL DA ESCOLA</t>
  </si>
  <si>
    <t>LIMPEZA GERAL DA OBRA</t>
  </si>
  <si>
    <t>AREA QUE SERÁ A BRINQUEDOTECA AO LADO DA QUADRA</t>
  </si>
  <si>
    <t>ESCOLA</t>
  </si>
  <si>
    <t>ESCOLA - CORREDOR LADO ESQUERDO DA ESCOLA</t>
  </si>
  <si>
    <t>FECHAMENTO DO VAO DA PORTA DO ANTIGO BANHEIRO DOS FUNCIONARIOS</t>
  </si>
  <si>
    <t>101355</t>
  </si>
  <si>
    <t>101356</t>
  </si>
  <si>
    <t>101357</t>
  </si>
  <si>
    <t>101358</t>
  </si>
  <si>
    <t>101359</t>
  </si>
  <si>
    <t>101360</t>
  </si>
  <si>
    <t>101361</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</si>
  <si>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</si>
  <si>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</si>
  <si>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</si>
  <si>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</si>
  <si>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</si>
  <si>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</si>
  <si>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</si>
  <si>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</si>
  <si>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</si>
  <si>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</si>
  <si>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</si>
  <si>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</si>
  <si>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</si>
  <si>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</si>
  <si>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</si>
  <si>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</si>
  <si>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</si>
  <si>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</si>
  <si>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</si>
  <si>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</si>
  <si>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</si>
  <si>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</si>
  <si>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</si>
  <si>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</si>
  <si>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</si>
  <si>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</si>
  <si>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</si>
  <si>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</si>
  <si>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</si>
  <si>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</si>
  <si>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</si>
  <si>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</si>
  <si>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</si>
  <si>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</si>
  <si>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</si>
  <si>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</si>
  <si>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</si>
  <si>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</si>
  <si>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</si>
  <si>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</si>
  <si>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</si>
  <si>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</si>
  <si>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</si>
  <si>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</si>
  <si>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</si>
  <si>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</si>
  <si>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</si>
  <si>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</si>
  <si>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</si>
  <si>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</si>
  <si>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</si>
  <si>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</si>
  <si>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</si>
  <si>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</si>
  <si>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</si>
  <si>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</si>
  <si>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</si>
  <si>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</si>
  <si>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</si>
  <si>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</si>
  <si>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</si>
  <si>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</si>
  <si>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</si>
  <si>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</si>
  <si>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</si>
  <si>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</si>
  <si>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</si>
  <si>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</si>
  <si>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</si>
  <si>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</si>
  <si>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</si>
  <si>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</si>
  <si>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</si>
  <si>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</si>
  <si>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</si>
  <si>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101441</t>
  </si>
  <si>
    <t>101443</t>
  </si>
  <si>
    <t>101444</t>
  </si>
  <si>
    <t>101446</t>
  </si>
  <si>
    <t>101447</t>
  </si>
  <si>
    <t>101449</t>
  </si>
  <si>
    <t>101450</t>
  </si>
  <si>
    <t>101451</t>
  </si>
  <si>
    <t>101453</t>
  </si>
  <si>
    <t>101454</t>
  </si>
  <si>
    <t>101455</t>
  </si>
  <si>
    <t>101456</t>
  </si>
  <si>
    <t>101457</t>
  </si>
  <si>
    <t>101458</t>
  </si>
  <si>
    <t>101459</t>
  </si>
  <si>
    <t>101460</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</si>
  <si>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</si>
  <si>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</si>
  <si>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</si>
  <si>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</si>
  <si>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</si>
  <si>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</si>
  <si>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</si>
  <si>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</si>
  <si>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</si>
  <si>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</si>
  <si>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</si>
  <si>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</si>
  <si>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</si>
  <si>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</si>
  <si>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</si>
  <si>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</si>
  <si>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</si>
  <si>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</si>
  <si>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</si>
  <si>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</si>
  <si>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</si>
  <si>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</si>
  <si>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</si>
  <si>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</si>
  <si>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</si>
  <si>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</si>
  <si>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</si>
  <si>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</si>
  <si>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</si>
  <si>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</si>
  <si>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</si>
  <si>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</si>
  <si>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</si>
  <si>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</si>
  <si>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</si>
  <si>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</si>
  <si>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</si>
  <si>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</si>
  <si>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</si>
  <si>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</si>
  <si>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</si>
  <si>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</si>
  <si>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</si>
  <si>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</si>
  <si>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</si>
  <si>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</si>
  <si>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</si>
  <si>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</si>
  <si>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</si>
  <si>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</si>
  <si>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</si>
  <si>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</si>
  <si>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</si>
  <si>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</si>
  <si>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</si>
  <si>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</si>
  <si>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</si>
  <si>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</si>
  <si>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</si>
  <si>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</si>
  <si>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</si>
  <si>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</si>
  <si>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</si>
  <si>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</si>
  <si>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</si>
  <si>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</si>
  <si>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</si>
  <si>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</si>
  <si>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</si>
  <si>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</si>
  <si>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</si>
  <si>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</si>
  <si>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</si>
  <si>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</si>
  <si>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</si>
  <si>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</si>
  <si>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</si>
  <si>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</si>
  <si>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</si>
  <si>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</si>
  <si>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</si>
  <si>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</si>
  <si>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</si>
  <si>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</si>
  <si>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</si>
  <si>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</si>
  <si>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</si>
  <si>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</si>
  <si>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</si>
  <si>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</si>
  <si>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</si>
  <si>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</si>
  <si>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</si>
  <si>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</si>
  <si>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</si>
  <si>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</si>
  <si>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</si>
  <si>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</si>
  <si>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</si>
  <si>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</si>
  <si>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</si>
  <si>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</si>
  <si>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</si>
  <si>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</si>
  <si>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</si>
  <si>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</si>
  <si>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</si>
  <si>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</si>
  <si>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</si>
  <si>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</si>
  <si>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</si>
  <si>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</si>
  <si>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</si>
  <si>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</si>
  <si>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</si>
  <si>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</si>
  <si>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</si>
  <si>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</si>
  <si>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</si>
  <si>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</si>
  <si>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</si>
  <si>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</si>
  <si>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</si>
  <si>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</si>
  <si>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</si>
  <si>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</si>
  <si>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</si>
  <si>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</si>
  <si>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</si>
  <si>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</si>
  <si>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</si>
  <si>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</si>
  <si>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</si>
  <si>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</si>
  <si>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</si>
  <si>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</si>
  <si>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</si>
  <si>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</si>
  <si>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</si>
  <si>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</si>
  <si>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</si>
  <si>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</si>
  <si>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</si>
  <si>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</si>
  <si>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</si>
  <si>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</si>
  <si>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</si>
  <si>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</si>
  <si>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</si>
  <si>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</si>
  <si>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</si>
  <si>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</si>
  <si>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</si>
  <si>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</si>
  <si>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</si>
  <si>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</si>
  <si>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</si>
  <si>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</si>
  <si>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</si>
  <si>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</si>
  <si>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</si>
  <si>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</si>
  <si>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</si>
  <si>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</si>
  <si>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</si>
  <si>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</si>
  <si>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</si>
  <si>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</si>
  <si>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</si>
  <si>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</si>
  <si>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</si>
  <si>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</si>
  <si>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</si>
  <si>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</si>
  <si>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</si>
  <si>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</si>
  <si>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</si>
  <si>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</si>
  <si>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</si>
  <si>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</si>
  <si>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</si>
  <si>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</si>
  <si>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</si>
  <si>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</si>
  <si>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</si>
  <si>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</si>
  <si>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</si>
  <si>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</si>
  <si>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</si>
  <si>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</si>
  <si>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</si>
  <si>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</si>
  <si>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</si>
  <si>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</si>
  <si>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</si>
  <si>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</si>
  <si>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</si>
  <si>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</si>
  <si>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</si>
  <si>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</si>
  <si>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</si>
  <si>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</si>
  <si>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</si>
  <si>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</si>
  <si>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</si>
  <si>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</si>
  <si>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</si>
  <si>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</si>
  <si>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</si>
  <si>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</si>
  <si>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</si>
  <si>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</si>
  <si>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</si>
  <si>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</si>
  <si>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</si>
  <si>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</si>
  <si>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</si>
  <si>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</si>
  <si>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</si>
  <si>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</si>
  <si>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</si>
  <si>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</si>
  <si>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</si>
  <si>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</si>
  <si>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</si>
  <si>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</si>
  <si>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</si>
  <si>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</si>
  <si>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</si>
  <si>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</si>
  <si>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</si>
  <si>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</si>
  <si>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</si>
  <si>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</si>
  <si>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</si>
  <si>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</si>
  <si>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</si>
  <si>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</si>
  <si>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</si>
  <si>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</si>
  <si>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</si>
  <si>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</si>
  <si>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</si>
  <si>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</si>
  <si>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</si>
  <si>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</si>
  <si>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</si>
  <si>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</si>
  <si>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</si>
  <si>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</si>
  <si>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</si>
  <si>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</si>
  <si>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</si>
  <si>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</si>
  <si>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</si>
  <si>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</si>
  <si>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</si>
  <si>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</si>
  <si>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</si>
  <si>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</si>
  <si>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</si>
  <si>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</si>
  <si>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</si>
  <si>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</si>
  <si>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</si>
  <si>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</si>
  <si>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</si>
  <si>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</si>
  <si>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</si>
  <si>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</si>
  <si>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</si>
  <si>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</si>
  <si>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</si>
  <si>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</si>
  <si>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</si>
  <si>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</si>
  <si>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</si>
  <si>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</si>
  <si>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</si>
  <si>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</si>
  <si>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</si>
  <si>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</si>
  <si>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</si>
  <si>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</si>
  <si>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</si>
  <si>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</si>
  <si>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</si>
  <si>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</si>
  <si>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</si>
  <si>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</si>
  <si>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</si>
  <si>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</si>
  <si>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</si>
  <si>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</si>
  <si>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</si>
  <si>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</si>
  <si>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</si>
  <si>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</si>
  <si>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</si>
  <si>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</si>
  <si>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</si>
  <si>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</si>
  <si>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</si>
  <si>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</si>
  <si>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</si>
  <si>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</si>
  <si>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</si>
  <si>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</si>
  <si>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</si>
  <si>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</si>
  <si>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</si>
  <si>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</si>
  <si>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</si>
  <si>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</si>
  <si>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</si>
  <si>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</si>
  <si>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</si>
  <si>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</si>
  <si>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</si>
  <si>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</si>
  <si>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</si>
  <si>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</si>
  <si>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</si>
  <si>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</si>
  <si>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</si>
  <si>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</si>
  <si>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</si>
  <si>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</si>
  <si>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</si>
  <si>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</si>
  <si>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</si>
  <si>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</si>
  <si>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</si>
  <si>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</si>
  <si>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</si>
  <si>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</si>
  <si>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</si>
  <si>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</si>
  <si>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</si>
  <si>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</si>
  <si>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</si>
  <si>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</si>
  <si>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</si>
  <si>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</si>
  <si>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</si>
  <si>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</si>
  <si>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</si>
  <si>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</si>
  <si>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</si>
  <si>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</si>
  <si>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</si>
  <si>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</si>
  <si>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</si>
  <si>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</si>
  <si>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</si>
  <si>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</si>
  <si>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</si>
  <si>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</si>
  <si>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</si>
  <si>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</si>
  <si>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</si>
  <si>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</si>
  <si>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</si>
  <si>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</si>
  <si>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</si>
  <si>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</si>
  <si>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</si>
  <si>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</si>
  <si>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</si>
  <si>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</si>
  <si>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</si>
  <si>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</si>
  <si>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</si>
  <si>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</si>
  <si>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</si>
  <si>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</si>
  <si>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</si>
  <si>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</si>
  <si>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</si>
  <si>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</si>
  <si>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</si>
  <si>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</si>
  <si>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</si>
  <si>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</si>
  <si>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</si>
  <si>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</si>
  <si>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</si>
  <si>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</si>
  <si>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</si>
  <si>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</si>
  <si>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</si>
  <si>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</si>
  <si>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</si>
  <si>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</si>
  <si>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</si>
  <si>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</si>
  <si>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</si>
  <si>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</si>
  <si>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</si>
  <si>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</si>
  <si>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</si>
  <si>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</si>
  <si>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</si>
  <si>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</si>
  <si>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</si>
  <si>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</si>
  <si>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</si>
  <si>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</si>
  <si>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</si>
  <si>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</si>
  <si>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</si>
  <si>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</si>
  <si>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</si>
  <si>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</si>
  <si>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</si>
  <si>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</si>
  <si>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</si>
  <si>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</si>
  <si>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</si>
  <si>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</si>
  <si>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</si>
  <si>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</si>
  <si>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</si>
  <si>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</si>
  <si>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</si>
  <si>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</si>
  <si>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</si>
  <si>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</si>
  <si>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</si>
  <si>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</si>
  <si>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</si>
  <si>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</si>
  <si>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</si>
  <si>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</si>
  <si>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</si>
  <si>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</si>
  <si>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</si>
  <si>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</si>
  <si>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</si>
  <si>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</si>
  <si>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</si>
  <si>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</si>
  <si>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</si>
  <si>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</si>
  <si>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</si>
  <si>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</si>
  <si>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</si>
  <si>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</si>
  <si>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</si>
  <si>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</si>
  <si>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</si>
  <si>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</si>
  <si>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</si>
  <si>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</si>
  <si>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</si>
  <si>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</si>
  <si>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</si>
  <si>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</si>
  <si>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</si>
  <si>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</si>
  <si>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</si>
  <si>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</si>
  <si>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</si>
  <si>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</si>
  <si>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</si>
  <si>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</si>
  <si>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</si>
  <si>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</si>
  <si>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</si>
  <si>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</si>
  <si>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</si>
  <si>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</si>
  <si>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</si>
  <si>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</si>
  <si>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</si>
  <si>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</si>
  <si>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</si>
  <si>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</si>
  <si>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</si>
  <si>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</si>
  <si>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</si>
  <si>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</si>
  <si>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</si>
  <si>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</si>
  <si>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</si>
  <si>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</si>
  <si>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</si>
  <si>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</si>
  <si>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</si>
  <si>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</si>
  <si>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</si>
  <si>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</si>
  <si>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</si>
  <si>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</si>
  <si>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</si>
  <si>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</si>
  <si>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</si>
  <si>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</si>
  <si>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</si>
  <si>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</si>
  <si>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</si>
  <si>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</si>
  <si>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</si>
  <si>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</si>
  <si>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</si>
  <si>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</si>
  <si>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</si>
  <si>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</si>
  <si>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</si>
  <si>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</si>
  <si>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</si>
  <si>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</si>
  <si>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</si>
  <si>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</si>
  <si>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</si>
  <si>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</si>
  <si>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</si>
  <si>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</si>
  <si>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</si>
  <si>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</si>
  <si>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</si>
  <si>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</si>
  <si>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</si>
  <si>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</si>
  <si>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</si>
  <si>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</si>
  <si>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</si>
  <si>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</si>
  <si>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</si>
  <si>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</si>
  <si>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</si>
  <si>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</si>
  <si>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</si>
  <si>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</si>
  <si>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</si>
  <si>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</si>
  <si>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</si>
  <si>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</si>
  <si>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</si>
  <si>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</si>
  <si>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</si>
  <si>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</si>
  <si>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</si>
  <si>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</si>
  <si>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</si>
  <si>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</si>
  <si>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</si>
  <si>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</si>
  <si>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</si>
  <si>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</si>
  <si>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</si>
  <si>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</si>
  <si>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</si>
  <si>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</si>
  <si>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</si>
  <si>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</si>
  <si>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</si>
  <si>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</si>
  <si>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</si>
  <si>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</si>
  <si>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</si>
  <si>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</si>
  <si>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</si>
  <si>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</si>
  <si>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</si>
  <si>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</si>
  <si>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</si>
  <si>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</si>
  <si>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</si>
  <si>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</si>
  <si>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</si>
  <si>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</si>
  <si>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</si>
  <si>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</si>
  <si>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</si>
  <si>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</si>
  <si>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</si>
  <si>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</si>
  <si>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</si>
  <si>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</si>
  <si>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</si>
  <si>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</si>
  <si>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</si>
  <si>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</si>
  <si>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</si>
  <si>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</si>
  <si>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</si>
  <si>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</si>
  <si>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</si>
  <si>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</si>
  <si>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</si>
  <si>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</si>
  <si>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</si>
  <si>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</si>
  <si>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</si>
  <si>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</si>
  <si>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</si>
  <si>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</si>
  <si>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</si>
  <si>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</si>
  <si>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</si>
  <si>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</si>
  <si>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</si>
  <si>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</si>
  <si>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</si>
  <si>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</si>
  <si>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</si>
  <si>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</si>
  <si>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</si>
  <si>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</si>
  <si>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</si>
  <si>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</si>
  <si>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</si>
  <si>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</si>
  <si>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</si>
  <si>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</si>
  <si>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</si>
  <si>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</si>
  <si>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</si>
  <si>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</si>
  <si>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</si>
  <si>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</si>
  <si>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</si>
  <si>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</si>
  <si>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</si>
  <si>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</si>
  <si>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</si>
  <si>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</si>
  <si>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</si>
  <si>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</si>
  <si>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</si>
  <si>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</si>
  <si>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</si>
  <si>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</si>
  <si>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</si>
  <si>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</si>
  <si>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</si>
  <si>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</si>
  <si>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</si>
  <si>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</si>
  <si>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</si>
  <si>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</si>
  <si>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</si>
  <si>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</si>
  <si>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</si>
  <si>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</si>
  <si>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</si>
  <si>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</si>
  <si>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</si>
  <si>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</si>
  <si>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</si>
  <si>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</si>
  <si>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</si>
  <si>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</si>
  <si>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</si>
  <si>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</si>
  <si>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</si>
  <si>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</si>
  <si>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</si>
  <si>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</si>
  <si>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</si>
  <si>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</si>
  <si>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</si>
  <si>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</si>
  <si>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</si>
  <si>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</si>
  <si>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</si>
  <si>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</si>
  <si>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</si>
  <si>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</si>
  <si>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</si>
  <si>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</si>
  <si>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</si>
  <si>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</si>
  <si>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</si>
  <si>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</si>
  <si>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</si>
  <si>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</si>
  <si>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</si>
  <si>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</si>
  <si>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</si>
  <si>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</si>
  <si>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</si>
  <si>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</si>
  <si>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</si>
  <si>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</si>
  <si>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</si>
  <si>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</si>
  <si>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</si>
  <si>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</si>
  <si>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</si>
  <si>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</si>
  <si>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</si>
  <si>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</si>
  <si>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</si>
  <si>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</si>
  <si>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</si>
  <si>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</si>
  <si>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</si>
  <si>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</si>
  <si>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</si>
  <si>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</si>
  <si>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</si>
  <si>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</si>
  <si>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</si>
  <si>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</si>
  <si>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</si>
  <si>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</si>
  <si>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</si>
  <si>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</si>
  <si>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</si>
  <si>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</si>
  <si>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</si>
  <si>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</si>
  <si>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</si>
  <si>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</si>
  <si>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</si>
  <si>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</si>
  <si>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</si>
  <si>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</si>
  <si>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</si>
  <si>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</si>
  <si>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</si>
  <si>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</si>
  <si>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</si>
  <si>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</si>
  <si>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</si>
  <si>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</si>
  <si>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</si>
  <si>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</si>
  <si>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</si>
  <si>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</si>
  <si>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</si>
  <si>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</si>
  <si>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</si>
  <si>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</si>
  <si>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</si>
  <si>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</si>
  <si>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</si>
  <si>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</si>
  <si>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</si>
  <si>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</si>
  <si>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</si>
  <si>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</si>
  <si>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</si>
  <si>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</si>
  <si>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</si>
  <si>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</si>
  <si>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</si>
  <si>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</si>
  <si>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</si>
  <si>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</si>
  <si>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</si>
  <si>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</si>
  <si>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</si>
  <si>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</si>
  <si>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</si>
  <si>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</si>
  <si>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</si>
  <si>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</si>
  <si>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</si>
  <si>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</si>
  <si>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</si>
  <si>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</si>
  <si>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</si>
  <si>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</si>
  <si>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</si>
  <si>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</si>
  <si>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</si>
  <si>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</si>
  <si>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</si>
  <si>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</si>
  <si>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</si>
  <si>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</si>
  <si>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</si>
  <si>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</si>
  <si>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</si>
  <si>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</si>
  <si>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</si>
  <si>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</si>
  <si>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</si>
  <si>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</si>
  <si>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</si>
  <si>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</si>
  <si>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</si>
  <si>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</si>
  <si>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</si>
  <si>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</si>
  <si>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</si>
  <si>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</si>
  <si>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</si>
  <si>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</si>
  <si>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</si>
  <si>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</si>
  <si>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</si>
  <si>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</si>
  <si>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</si>
  <si>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</si>
  <si>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</si>
  <si>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</si>
  <si>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</si>
  <si>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</si>
  <si>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</si>
  <si>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</si>
  <si>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</si>
  <si>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</si>
  <si>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</si>
  <si>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</si>
  <si>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</si>
  <si>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</si>
  <si>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</si>
  <si>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</si>
  <si>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</si>
  <si>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</si>
  <si>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</si>
  <si>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</si>
  <si>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</si>
  <si>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</si>
  <si>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</si>
  <si>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</si>
  <si>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</si>
  <si>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</si>
  <si>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</si>
  <si>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</si>
  <si>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</si>
  <si>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</si>
  <si>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</si>
  <si>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</si>
  <si>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</si>
  <si>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</si>
  <si>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</si>
  <si>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</si>
  <si>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</si>
  <si>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</si>
  <si>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</si>
  <si>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</si>
  <si>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</si>
  <si>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</si>
  <si>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</si>
  <si>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</si>
  <si>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</si>
  <si>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</si>
  <si>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</si>
  <si>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</si>
  <si>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</si>
  <si>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</si>
  <si>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</si>
  <si>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</si>
  <si>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</si>
  <si>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</si>
  <si>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</si>
  <si>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</si>
  <si>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</si>
  <si>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</si>
  <si>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</si>
  <si>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</si>
  <si>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</si>
  <si>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</si>
  <si>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</si>
  <si>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</si>
  <si>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</si>
  <si>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</si>
  <si>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</si>
  <si>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</si>
  <si>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</si>
  <si>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</si>
  <si>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</si>
  <si>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</si>
  <si>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</si>
  <si>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</si>
  <si>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</si>
  <si>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</si>
  <si>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</si>
  <si>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</si>
  <si>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</si>
  <si>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</si>
  <si>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</si>
  <si>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</si>
  <si>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</si>
  <si>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</si>
  <si>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</si>
  <si>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</si>
  <si>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</si>
  <si>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</si>
  <si>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</si>
  <si>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</si>
  <si>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</si>
  <si>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</si>
  <si>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</si>
  <si>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</si>
  <si>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</si>
  <si>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</si>
  <si>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</si>
  <si>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</si>
  <si>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</si>
  <si>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</si>
  <si>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</si>
  <si>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</si>
  <si>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</si>
  <si>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</si>
  <si>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</si>
  <si>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</si>
  <si>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</si>
  <si>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</si>
  <si>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</si>
  <si>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</si>
  <si>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</si>
  <si>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</si>
  <si>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</si>
  <si>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</si>
  <si>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</si>
  <si>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</si>
  <si>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</si>
  <si>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</si>
  <si>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</si>
  <si>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</si>
  <si>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</si>
  <si>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</si>
  <si>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</si>
  <si>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</si>
  <si>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</si>
  <si>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</si>
  <si>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</si>
  <si>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</si>
  <si>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</si>
  <si>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</si>
  <si>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</si>
  <si>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</si>
  <si>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</si>
  <si>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</si>
  <si>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</si>
  <si>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</si>
  <si>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</si>
  <si>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</si>
  <si>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</si>
  <si>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</si>
  <si>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</si>
  <si>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</si>
  <si>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</si>
  <si>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</si>
  <si>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</si>
  <si>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</si>
  <si>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</si>
  <si>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</si>
  <si>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</si>
  <si>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</si>
  <si>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</si>
  <si>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</si>
  <si>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</si>
  <si>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</si>
  <si>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</si>
  <si>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</si>
  <si>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</si>
  <si>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</si>
  <si>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</si>
  <si>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</si>
  <si>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</si>
  <si>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</si>
  <si>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</si>
  <si>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</si>
  <si>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</si>
  <si>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</si>
  <si>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</si>
  <si>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</si>
  <si>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</si>
  <si>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</si>
  <si>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</si>
  <si>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</si>
  <si>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</si>
  <si>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</si>
  <si>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</si>
  <si>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</si>
  <si>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</si>
  <si>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</si>
  <si>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</si>
  <si>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</si>
  <si>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</si>
  <si>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</si>
  <si>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</si>
  <si>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</si>
  <si>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</si>
  <si>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</si>
  <si>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</si>
  <si>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</si>
  <si>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</si>
  <si>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</si>
  <si>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</si>
  <si>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</si>
  <si>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</si>
  <si>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</si>
  <si>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</si>
  <si>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</si>
  <si>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</si>
  <si>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</si>
  <si>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</si>
  <si>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</si>
  <si>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</si>
  <si>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</si>
  <si>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</si>
  <si>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</si>
  <si>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</si>
  <si>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</si>
  <si>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</si>
  <si>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</si>
  <si>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</si>
  <si>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</si>
  <si>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</si>
  <si>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</si>
  <si>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</si>
  <si>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</si>
  <si>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</si>
  <si>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</si>
  <si>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</si>
  <si>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</si>
  <si>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</si>
  <si>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</si>
  <si>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</si>
  <si>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</si>
  <si>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</si>
  <si>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</si>
  <si>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</si>
  <si>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</si>
  <si>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</si>
  <si>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</si>
  <si>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</si>
  <si>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</si>
  <si>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</si>
  <si>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</si>
  <si>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</si>
  <si>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</si>
  <si>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</si>
  <si>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</si>
  <si>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</si>
  <si>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</si>
  <si>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</si>
  <si>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</si>
  <si>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</si>
  <si>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</si>
  <si>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</si>
  <si>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</si>
  <si>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</si>
  <si>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</si>
  <si>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</si>
  <si>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</si>
  <si>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</si>
  <si>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</si>
  <si>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</si>
  <si>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</si>
  <si>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</si>
  <si>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</si>
  <si>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</si>
  <si>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</si>
  <si>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</si>
  <si>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</si>
  <si>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</si>
  <si>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</si>
  <si>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</si>
  <si>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</si>
  <si>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</si>
  <si>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</si>
  <si>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</si>
  <si>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</si>
  <si>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</si>
  <si>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</si>
  <si>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</si>
  <si>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</si>
  <si>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</si>
  <si>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</si>
  <si>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</si>
  <si>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</si>
  <si>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</si>
  <si>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</si>
  <si>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</si>
  <si>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</si>
  <si>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</si>
  <si>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</si>
  <si>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</si>
  <si>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</si>
  <si>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</si>
  <si>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</si>
  <si>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</si>
  <si>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</si>
  <si>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</si>
  <si>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</si>
  <si>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</si>
  <si>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</si>
  <si>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</si>
  <si>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</si>
  <si>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</si>
  <si>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</si>
  <si>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</si>
  <si>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</si>
  <si>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</si>
  <si>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</si>
  <si>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</si>
  <si>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</si>
  <si>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</si>
  <si>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</si>
  <si>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</si>
  <si>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</si>
  <si>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</si>
  <si>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</si>
  <si>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</si>
  <si>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</si>
  <si>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</si>
  <si>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</si>
  <si>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</si>
  <si>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</si>
  <si>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</si>
  <si>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</si>
  <si>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</si>
  <si>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</si>
  <si>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</si>
  <si>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</si>
  <si>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</si>
  <si>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</si>
  <si>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</si>
  <si>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</si>
  <si>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</si>
  <si>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</si>
  <si>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</si>
  <si>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</si>
  <si>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</si>
  <si>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</si>
  <si>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</si>
  <si>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</si>
  <si>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</si>
  <si>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</si>
  <si>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</si>
  <si>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</si>
  <si>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</si>
  <si>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</si>
  <si>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</si>
  <si>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</si>
  <si>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</si>
  <si>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</si>
  <si>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</si>
  <si>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</si>
  <si>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</si>
  <si>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</si>
  <si>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</si>
  <si>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</si>
  <si>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</si>
  <si>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</si>
  <si>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</si>
  <si>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</si>
  <si>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</si>
  <si>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</si>
  <si>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</si>
  <si>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</si>
  <si>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</si>
  <si>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</si>
  <si>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</si>
  <si>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</si>
  <si>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</si>
  <si>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</si>
  <si>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</si>
  <si>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</si>
  <si>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</si>
  <si>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</si>
  <si>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</si>
  <si>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</si>
  <si>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</si>
  <si>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</si>
  <si>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</si>
  <si>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</si>
  <si>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</si>
  <si>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</si>
  <si>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</si>
  <si>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</si>
  <si>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</si>
  <si>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</si>
  <si>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</si>
  <si>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</si>
  <si>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</si>
  <si>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</si>
  <si>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</si>
  <si>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</si>
  <si>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</si>
  <si>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</si>
  <si>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</si>
  <si>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</si>
  <si>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</si>
  <si>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</si>
  <si>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</si>
  <si>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</si>
  <si>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</si>
  <si>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</si>
  <si>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</si>
  <si>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</si>
  <si>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</si>
  <si>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</si>
  <si>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</si>
  <si>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</si>
  <si>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</si>
  <si>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</si>
  <si>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</si>
  <si>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</si>
  <si>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</si>
  <si>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</si>
  <si>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</si>
  <si>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</si>
  <si>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</si>
  <si>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</si>
  <si>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</si>
  <si>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</si>
  <si>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</si>
  <si>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</si>
  <si>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</si>
  <si>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</si>
  <si>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</si>
  <si>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</si>
  <si>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</si>
  <si>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</si>
  <si>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</si>
  <si>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</si>
  <si>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</si>
  <si>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</si>
  <si>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</si>
  <si>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</si>
  <si>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</si>
  <si>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</si>
  <si>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</si>
  <si>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</si>
  <si>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</si>
  <si>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</si>
  <si>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</si>
  <si>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</si>
  <si>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</si>
  <si>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</si>
  <si>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</si>
  <si>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</si>
  <si>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</si>
  <si>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</si>
  <si>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</si>
  <si>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</si>
  <si>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</si>
  <si>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</si>
  <si>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</si>
  <si>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</si>
  <si>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</si>
  <si>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</si>
  <si>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</si>
  <si>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</si>
  <si>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</si>
  <si>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</si>
  <si>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</si>
  <si>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</si>
  <si>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</si>
  <si>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</si>
  <si>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</si>
  <si>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</si>
  <si>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</si>
  <si>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</si>
  <si>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</si>
  <si>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</si>
  <si>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</si>
  <si>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</si>
  <si>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</si>
  <si>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</si>
  <si>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</si>
  <si>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</si>
  <si>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</si>
  <si>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</si>
  <si>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</si>
  <si>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</si>
  <si>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</si>
  <si>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</si>
  <si>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</si>
  <si>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</si>
  <si>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</si>
  <si>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</si>
  <si>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</si>
  <si>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</si>
  <si>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</si>
  <si>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</si>
  <si>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</si>
  <si>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</si>
  <si>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</si>
  <si>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</si>
  <si>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</si>
  <si>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</si>
  <si>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</si>
  <si>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</si>
  <si>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</si>
  <si>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</si>
  <si>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</si>
  <si>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</si>
  <si>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</si>
  <si>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</si>
  <si>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</si>
  <si>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</si>
  <si>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</si>
  <si>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</si>
  <si>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</si>
  <si>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</si>
  <si>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</si>
  <si>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</si>
  <si>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</si>
  <si>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</si>
  <si>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</si>
  <si>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</si>
  <si>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</si>
  <si>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</si>
  <si>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</si>
  <si>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</si>
  <si>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</si>
  <si>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</si>
  <si>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</si>
  <si>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</si>
  <si>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</si>
  <si>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</si>
  <si>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</si>
  <si>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</si>
  <si>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</si>
  <si>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</si>
  <si>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</si>
  <si>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</si>
  <si>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</si>
  <si>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</si>
  <si>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</si>
  <si>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</si>
  <si>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</si>
  <si>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</si>
  <si>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</si>
  <si>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</si>
  <si>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</si>
  <si>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</si>
  <si>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</si>
  <si>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</si>
  <si>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</si>
  <si>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</si>
  <si>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</si>
  <si>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</si>
  <si>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</si>
  <si>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</si>
  <si>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</si>
  <si>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</si>
  <si>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</si>
  <si>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</si>
  <si>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</si>
  <si>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</si>
  <si>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</si>
  <si>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</si>
  <si>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</si>
  <si>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</si>
  <si>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</si>
  <si>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</si>
  <si>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</si>
  <si>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</si>
  <si>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</si>
  <si>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</si>
  <si>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</si>
  <si>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</si>
  <si>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</si>
  <si>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</si>
  <si>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</si>
  <si>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</si>
  <si>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</si>
  <si>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</si>
  <si>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</si>
  <si>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</si>
  <si>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</si>
  <si>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</si>
  <si>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</si>
  <si>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</si>
  <si>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</si>
  <si>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</si>
  <si>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</si>
  <si>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</si>
  <si>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</si>
  <si>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</si>
  <si>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</si>
  <si>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</si>
  <si>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</si>
  <si>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</si>
  <si>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</si>
  <si>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</si>
  <si>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</si>
  <si>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</si>
  <si>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</si>
  <si>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</si>
  <si>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</si>
  <si>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</si>
  <si>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</si>
  <si>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</si>
  <si>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</si>
  <si>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</si>
  <si>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</si>
  <si>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</si>
  <si>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</si>
  <si>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</si>
  <si>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</si>
  <si>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</si>
  <si>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</si>
  <si>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</si>
  <si>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</si>
  <si>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</si>
  <si>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</si>
  <si>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</si>
  <si>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</si>
  <si>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</si>
  <si>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</si>
  <si>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</si>
  <si>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</si>
  <si>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</si>
  <si>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</si>
  <si>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</si>
  <si>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</si>
  <si>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</si>
  <si>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</si>
  <si>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</si>
  <si>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</si>
  <si>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</si>
  <si>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</si>
  <si>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</si>
  <si>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</si>
  <si>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</si>
  <si>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</si>
  <si>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</si>
  <si>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</si>
  <si>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</si>
  <si>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</si>
  <si>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</si>
  <si>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</si>
  <si>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</si>
  <si>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</si>
  <si>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</si>
  <si>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</si>
  <si>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</si>
  <si>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</si>
  <si>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</si>
  <si>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</si>
  <si>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</si>
  <si>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</si>
  <si>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</si>
  <si>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</si>
  <si>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</si>
  <si>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</si>
  <si>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</si>
  <si>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</si>
  <si>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</si>
  <si>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</si>
  <si>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</si>
  <si>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</si>
  <si>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</si>
  <si>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</si>
  <si>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</si>
  <si>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</si>
  <si>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</si>
  <si>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</si>
  <si>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</si>
  <si>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</si>
  <si>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</si>
  <si>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</si>
  <si>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</si>
  <si>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</si>
  <si>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</si>
  <si>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</si>
  <si>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</si>
  <si>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</si>
  <si>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</si>
  <si>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</si>
  <si>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</si>
  <si>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</si>
  <si>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</si>
  <si>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</si>
  <si>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</si>
  <si>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</si>
  <si>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</si>
  <si>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</si>
  <si>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</si>
  <si>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</si>
  <si>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</si>
  <si>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</si>
  <si>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</si>
  <si>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</si>
  <si>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</si>
  <si>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</si>
  <si>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</si>
  <si>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</si>
  <si>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</si>
  <si>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</si>
  <si>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</si>
  <si>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</si>
  <si>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</si>
  <si>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</si>
  <si>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</si>
  <si>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</si>
  <si>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</si>
  <si>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</si>
  <si>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</si>
  <si>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</si>
  <si>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</si>
  <si>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</si>
  <si>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</si>
  <si>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</si>
  <si>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</si>
  <si>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</si>
  <si>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</si>
  <si>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</si>
  <si>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</si>
  <si>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</si>
  <si>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</si>
  <si>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</si>
  <si>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</si>
  <si>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</si>
  <si>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</si>
  <si>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</si>
  <si>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</si>
  <si>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</si>
  <si>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</si>
  <si>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</si>
  <si>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</si>
  <si>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</si>
  <si>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</si>
  <si>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</si>
  <si>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</si>
  <si>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</si>
  <si>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</si>
  <si>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</si>
  <si>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</si>
  <si>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</si>
  <si>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</si>
  <si>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</si>
  <si>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</si>
  <si>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</si>
  <si>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</si>
  <si>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</si>
  <si>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</si>
  <si>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</si>
  <si>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</si>
  <si>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</si>
  <si>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</si>
  <si>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</si>
  <si>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</si>
  <si>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</si>
  <si>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</si>
  <si>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</si>
  <si>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</si>
  <si>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</si>
  <si>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</si>
  <si>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</si>
  <si>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</si>
  <si>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</si>
  <si>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</si>
  <si>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</si>
  <si>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</si>
  <si>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</si>
  <si>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</si>
  <si>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</si>
  <si>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F/F, DN 20 MM, PARA AGUA QUENTE PREDIAL                                                                                                                                                                                                                                                                                                                                                                                                                                               </t>
  </si>
  <si>
    <t xml:space="preserve">CURVA PPR 90 GRAUS, F/F,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</si>
  <si>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</si>
  <si>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</si>
  <si>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</si>
  <si>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</si>
  <si>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</si>
  <si>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</si>
  <si>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</si>
  <si>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</si>
  <si>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</si>
  <si>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</si>
  <si>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</si>
  <si>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</si>
  <si>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</si>
  <si>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</si>
  <si>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</si>
  <si>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</si>
  <si>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</si>
  <si>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</si>
  <si>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</si>
  <si>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</si>
  <si>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</si>
  <si>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</si>
  <si>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</si>
  <si>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</si>
  <si>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</si>
  <si>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</si>
  <si>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</si>
  <si>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</si>
  <si>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</si>
  <si>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</si>
  <si>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</si>
  <si>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</si>
  <si>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</si>
  <si>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</si>
  <si>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</si>
  <si>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</si>
  <si>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</si>
  <si>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</si>
  <si>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</si>
  <si>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</si>
  <si>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</si>
  <si>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</si>
  <si>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</si>
  <si>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</si>
  <si>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</si>
  <si>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</si>
  <si>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</si>
  <si>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</si>
  <si>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</si>
  <si>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</si>
  <si>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</si>
  <si>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</si>
  <si>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</si>
  <si>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</si>
  <si>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</si>
  <si>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</si>
  <si>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</si>
  <si>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</si>
  <si>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</si>
  <si>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</si>
  <si>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</si>
  <si>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</si>
  <si>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</si>
  <si>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</si>
  <si>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</si>
  <si>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</si>
  <si>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</si>
  <si>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</si>
  <si>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</si>
  <si>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</si>
  <si>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</si>
  <si>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</si>
  <si>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</si>
  <si>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</si>
  <si>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</si>
  <si>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</si>
  <si>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</si>
  <si>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</si>
  <si>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</si>
  <si>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</si>
  <si>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</si>
  <si>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</si>
  <si>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</si>
  <si>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</si>
  <si>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</si>
  <si>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</si>
  <si>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</si>
  <si>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</si>
  <si>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</si>
  <si>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</si>
  <si>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</si>
  <si>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</si>
  <si>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</si>
  <si>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</si>
  <si>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</si>
  <si>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</si>
  <si>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</si>
  <si>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</si>
  <si>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</si>
  <si>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</si>
  <si>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</si>
  <si>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</si>
  <si>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</si>
  <si>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</si>
  <si>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</si>
  <si>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</si>
  <si>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</si>
  <si>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</si>
  <si>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</si>
  <si>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</si>
  <si>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</si>
  <si>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</si>
  <si>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</si>
  <si>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</si>
  <si>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</si>
  <si>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</si>
  <si>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</si>
  <si>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</si>
  <si>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</si>
  <si>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</si>
  <si>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</si>
  <si>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</si>
  <si>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</si>
  <si>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</si>
  <si>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</si>
  <si>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</si>
  <si>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</si>
  <si>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</si>
  <si>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</si>
  <si>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</si>
  <si>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</si>
  <si>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</si>
  <si>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</si>
  <si>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</si>
  <si>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</si>
  <si>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</si>
  <si>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</si>
  <si>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</si>
  <si>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</si>
  <si>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</si>
  <si>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</si>
  <si>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</si>
  <si>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</si>
  <si>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</si>
  <si>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</si>
  <si>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</si>
  <si>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</si>
  <si>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</si>
  <si>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</si>
  <si>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</si>
  <si>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</si>
  <si>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</si>
  <si>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</si>
  <si>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</si>
  <si>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</si>
  <si>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</si>
  <si>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</si>
  <si>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</si>
  <si>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</si>
  <si>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</si>
  <si>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</si>
  <si>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</si>
  <si>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</si>
  <si>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</si>
  <si>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</si>
  <si>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</si>
  <si>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</si>
  <si>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</si>
  <si>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</si>
  <si>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</si>
  <si>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</si>
  <si>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</si>
  <si>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</si>
  <si>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</si>
  <si>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</si>
  <si>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</si>
  <si>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</si>
  <si>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</si>
  <si>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</si>
  <si>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</si>
  <si>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</si>
  <si>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</si>
  <si>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</si>
  <si>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</si>
  <si>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</si>
  <si>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</si>
  <si>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</si>
  <si>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</si>
  <si>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</si>
  <si>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</si>
  <si>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</si>
  <si>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</si>
  <si>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</si>
  <si>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</si>
  <si>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</si>
  <si>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</si>
  <si>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</si>
  <si>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</si>
  <si>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</si>
  <si>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</si>
  <si>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</si>
  <si>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</si>
  <si>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</si>
  <si>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</si>
  <si>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</si>
  <si>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</si>
  <si>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</si>
  <si>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</si>
  <si>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</si>
  <si>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</si>
  <si>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</si>
  <si>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</si>
  <si>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</si>
  <si>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</si>
  <si>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</si>
  <si>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</si>
  <si>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</si>
  <si>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</si>
  <si>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</si>
  <si>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</si>
  <si>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</si>
  <si>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</si>
  <si>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</si>
  <si>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</si>
  <si>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</si>
  <si>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</si>
  <si>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</si>
  <si>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</si>
  <si>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</si>
  <si>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</si>
  <si>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</si>
  <si>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</si>
  <si>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</si>
  <si>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</si>
  <si>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</si>
  <si>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</si>
  <si>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</si>
  <si>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</si>
  <si>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</si>
  <si>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</si>
  <si>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</si>
  <si>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</si>
  <si>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</si>
  <si>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</si>
  <si>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</si>
  <si>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</si>
  <si>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</si>
  <si>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</si>
  <si>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</si>
  <si>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</si>
  <si>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</si>
  <si>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</si>
  <si>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</si>
  <si>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</si>
  <si>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</si>
  <si>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</si>
  <si>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</si>
  <si>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</si>
  <si>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</si>
  <si>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</si>
  <si>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</si>
  <si>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</si>
  <si>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</si>
  <si>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</si>
  <si>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</si>
  <si>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</si>
  <si>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</si>
  <si>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</si>
  <si>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</si>
  <si>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</si>
  <si>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</si>
  <si>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</si>
  <si>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</si>
  <si>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</si>
  <si>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</si>
  <si>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</si>
  <si>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</si>
  <si>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</si>
  <si>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</si>
  <si>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</si>
  <si>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</si>
  <si>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</si>
  <si>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</si>
  <si>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</si>
  <si>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</si>
  <si>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</si>
  <si>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</si>
  <si>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</si>
  <si>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</si>
  <si>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</si>
  <si>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</si>
  <si>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</si>
  <si>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</si>
  <si>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</si>
  <si>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</si>
  <si>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</si>
  <si>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</si>
  <si>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</si>
  <si>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</si>
  <si>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</si>
  <si>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</si>
  <si>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</si>
  <si>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</si>
  <si>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</si>
  <si>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</si>
  <si>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</si>
  <si>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</si>
  <si>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</si>
  <si>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</si>
  <si>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</si>
  <si>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</si>
  <si>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</si>
  <si>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</si>
  <si>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</si>
  <si>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</si>
  <si>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</si>
  <si>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</si>
  <si>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</si>
  <si>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</si>
  <si>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</si>
  <si>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</si>
  <si>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</si>
  <si>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</si>
  <si>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</si>
  <si>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</si>
  <si>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</si>
  <si>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</si>
  <si>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</si>
  <si>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</si>
  <si>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</si>
  <si>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</si>
  <si>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</si>
  <si>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</si>
  <si>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</si>
  <si>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</si>
  <si>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</si>
  <si>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</si>
  <si>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</si>
  <si>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</si>
  <si>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</si>
  <si>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</si>
  <si>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</si>
  <si>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</si>
  <si>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</si>
  <si>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</si>
  <si>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</si>
  <si>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</si>
  <si>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</si>
  <si>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</si>
  <si>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</si>
  <si>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</si>
  <si>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</si>
  <si>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</si>
  <si>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</si>
  <si>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</si>
  <si>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</si>
  <si>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</si>
  <si>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</si>
  <si>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</si>
  <si>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</si>
  <si>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</si>
  <si>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</si>
  <si>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</si>
  <si>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</si>
  <si>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</si>
  <si>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</si>
  <si>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</si>
  <si>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</si>
  <si>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</si>
  <si>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</si>
  <si>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</si>
  <si>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</si>
  <si>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</si>
  <si>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</si>
  <si>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</si>
  <si>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</si>
  <si>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</si>
  <si>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</si>
  <si>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</si>
  <si>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</si>
  <si>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</si>
  <si>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</si>
  <si>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</si>
  <si>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</si>
  <si>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</si>
  <si>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</si>
  <si>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</si>
  <si>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</si>
  <si>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</si>
  <si>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</si>
  <si>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</si>
  <si>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</si>
  <si>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</si>
  <si>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</si>
  <si>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</si>
  <si>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</si>
  <si>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</si>
  <si>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</si>
  <si>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</si>
  <si>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</si>
  <si>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</si>
  <si>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</si>
  <si>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</si>
  <si>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</si>
  <si>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</si>
  <si>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</si>
  <si>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</si>
  <si>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</si>
  <si>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</si>
  <si>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</si>
  <si>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</si>
  <si>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</si>
  <si>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</si>
  <si>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</si>
  <si>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</si>
  <si>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</si>
  <si>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</si>
  <si>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</si>
  <si>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</si>
  <si>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</si>
  <si>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</si>
  <si>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</si>
  <si>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</si>
  <si>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</si>
  <si>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</si>
  <si>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</si>
  <si>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</si>
  <si>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</si>
  <si>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</si>
  <si>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</si>
  <si>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</si>
  <si>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</si>
  <si>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</si>
  <si>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</si>
  <si>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</si>
  <si>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</si>
  <si>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</si>
  <si>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</si>
  <si>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</si>
  <si>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</si>
  <si>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</si>
  <si>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</si>
  <si>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</si>
  <si>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</si>
  <si>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</si>
  <si>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</si>
  <si>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</si>
  <si>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</si>
  <si>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</si>
  <si>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</si>
  <si>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</si>
  <si>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</si>
  <si>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</si>
  <si>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</si>
  <si>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</si>
  <si>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</si>
  <si>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</si>
  <si>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</si>
  <si>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</si>
  <si>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</si>
  <si>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</si>
  <si>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</si>
  <si>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</si>
  <si>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</si>
  <si>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</si>
  <si>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</si>
  <si>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</si>
  <si>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</si>
  <si>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</si>
  <si>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</si>
  <si>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</si>
  <si>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</si>
  <si>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</si>
  <si>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</si>
  <si>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</si>
  <si>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</si>
  <si>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</si>
  <si>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</si>
  <si>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</si>
  <si>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</si>
  <si>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</si>
  <si>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</si>
  <si>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</si>
  <si>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</si>
  <si>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</si>
  <si>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</si>
  <si>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</si>
  <si>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</si>
  <si>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</si>
  <si>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</si>
  <si>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</si>
  <si>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</si>
  <si>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</si>
  <si>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</si>
  <si>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</si>
  <si>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</si>
  <si>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</si>
  <si>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</si>
  <si>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</si>
  <si>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</si>
  <si>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</si>
  <si>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</si>
  <si>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</si>
  <si>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</si>
  <si>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</si>
  <si>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</si>
  <si>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</si>
  <si>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</si>
  <si>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</si>
  <si>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</si>
  <si>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</si>
  <si>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</si>
  <si>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</si>
  <si>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</si>
  <si>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</si>
  <si>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</si>
  <si>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</si>
  <si>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</si>
  <si>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</si>
  <si>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</si>
  <si>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</si>
  <si>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</si>
  <si>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</si>
  <si>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</si>
  <si>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</si>
  <si>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</si>
  <si>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</si>
  <si>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</si>
  <si>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</si>
  <si>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</si>
  <si>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</si>
  <si>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</si>
  <si>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</si>
  <si>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</si>
  <si>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</si>
  <si>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</si>
  <si>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</si>
  <si>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</si>
  <si>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</si>
  <si>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</si>
  <si>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</si>
  <si>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</si>
  <si>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</si>
  <si>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</si>
  <si>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</si>
  <si>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</si>
  <si>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</si>
  <si>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</si>
  <si>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</si>
  <si>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</si>
  <si>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</si>
  <si>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</si>
  <si>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</si>
  <si>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</si>
  <si>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</si>
  <si>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</si>
  <si>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</si>
  <si>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</si>
  <si>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</si>
  <si>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</si>
  <si>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</si>
  <si>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</si>
  <si>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</si>
  <si>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</si>
  <si>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</si>
  <si>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</si>
  <si>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</si>
  <si>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</si>
  <si>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</si>
  <si>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</si>
  <si>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</si>
  <si>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</si>
  <si>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</si>
  <si>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</si>
  <si>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</si>
  <si>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</si>
  <si>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</si>
  <si>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</si>
  <si>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</si>
  <si>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</si>
  <si>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</si>
  <si>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</si>
  <si>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</si>
  <si>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</si>
  <si>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</si>
  <si>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</si>
  <si>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</si>
  <si>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</si>
  <si>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</si>
  <si>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</si>
  <si>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</si>
  <si>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</si>
  <si>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</si>
  <si>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</si>
  <si>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</si>
  <si>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</si>
  <si>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</si>
  <si>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</si>
  <si>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</si>
  <si>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</si>
  <si>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</si>
  <si>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</si>
  <si>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</si>
  <si>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</si>
  <si>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</si>
  <si>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</si>
  <si>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</si>
  <si>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</si>
  <si>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</si>
  <si>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</si>
  <si>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</si>
  <si>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</si>
  <si>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</si>
  <si>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</si>
  <si>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</si>
  <si>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</si>
  <si>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</si>
  <si>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</si>
  <si>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</si>
  <si>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</si>
  <si>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</si>
  <si>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</si>
  <si>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</si>
  <si>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</si>
  <si>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</si>
  <si>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</si>
  <si>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</si>
  <si>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</si>
  <si>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</si>
  <si>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</si>
  <si>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</si>
  <si>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</si>
  <si>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</si>
  <si>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</si>
  <si>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</si>
  <si>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</si>
  <si>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</si>
  <si>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</si>
  <si>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</si>
  <si>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</si>
  <si>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</si>
  <si>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</si>
  <si>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</si>
  <si>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</si>
  <si>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</si>
  <si>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</si>
  <si>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</si>
  <si>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</si>
  <si>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</si>
  <si>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</si>
  <si>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</si>
  <si>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</si>
  <si>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</si>
  <si>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</si>
  <si>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</si>
  <si>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</si>
  <si>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</si>
  <si>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</si>
  <si>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</si>
  <si>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</si>
  <si>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</si>
  <si>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</si>
  <si>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</si>
  <si>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</si>
  <si>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</si>
  <si>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</si>
  <si>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</si>
  <si>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</si>
  <si>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</si>
  <si>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</si>
  <si>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</si>
  <si>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</si>
  <si>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</si>
  <si>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</si>
  <si>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</si>
  <si>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</si>
  <si>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</si>
  <si>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</si>
  <si>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</si>
  <si>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</si>
  <si>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</si>
  <si>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</si>
  <si>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</si>
  <si>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</si>
  <si>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</si>
  <si>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</si>
  <si>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</si>
  <si>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</si>
  <si>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</si>
  <si>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</si>
  <si>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</si>
  <si>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</si>
  <si>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</si>
  <si>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</si>
  <si>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</si>
  <si>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</si>
  <si>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</si>
  <si>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</si>
  <si>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</si>
  <si>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</si>
  <si>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</si>
  <si>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</si>
  <si>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</si>
  <si>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</si>
  <si>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</si>
  <si>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</si>
  <si>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</si>
  <si>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</si>
  <si>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</si>
  <si>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</si>
  <si>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</si>
  <si>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</si>
  <si>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</si>
  <si>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</si>
  <si>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</si>
  <si>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</si>
  <si>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</si>
  <si>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</si>
  <si>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</si>
  <si>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</si>
  <si>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</si>
  <si>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</si>
  <si>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</si>
  <si>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</si>
  <si>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</si>
  <si>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</si>
  <si>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</si>
  <si>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</si>
  <si>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</si>
  <si>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</si>
  <si>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</si>
  <si>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</si>
  <si>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</si>
  <si>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</si>
  <si>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</si>
  <si>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</si>
  <si>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</si>
  <si>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</si>
  <si>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</si>
  <si>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</si>
  <si>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</si>
  <si>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</si>
  <si>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</si>
  <si>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</si>
  <si>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</si>
  <si>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</si>
  <si>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</si>
  <si>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</si>
  <si>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</si>
  <si>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</si>
  <si>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</si>
  <si>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</si>
  <si>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</si>
  <si>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</si>
  <si>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</si>
  <si>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</si>
  <si>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</si>
  <si>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</si>
  <si>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</si>
  <si>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</si>
  <si>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</si>
  <si>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</si>
  <si>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</si>
  <si>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</si>
  <si>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</si>
  <si>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</si>
  <si>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</si>
  <si>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</si>
  <si>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</si>
  <si>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</si>
  <si>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</si>
  <si>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</si>
  <si>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</si>
  <si>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</si>
  <si>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</si>
  <si>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</si>
  <si>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</si>
  <si>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</si>
  <si>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</si>
  <si>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</si>
  <si>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</si>
  <si>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</si>
  <si>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</si>
  <si>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</si>
  <si>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</si>
  <si>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</si>
  <si>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</si>
  <si>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</si>
  <si>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</si>
  <si>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</si>
  <si>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</si>
  <si>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</si>
  <si>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</si>
  <si>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</si>
  <si>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</si>
  <si>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</si>
  <si>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</si>
  <si>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</si>
  <si>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</si>
  <si>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</si>
  <si>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</si>
  <si>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</si>
  <si>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</si>
  <si>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</si>
  <si>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</si>
  <si>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</si>
  <si>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</si>
  <si>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</si>
  <si>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</si>
  <si>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</si>
  <si>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</si>
  <si>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</si>
  <si>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</si>
  <si>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</si>
  <si>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</si>
  <si>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</si>
  <si>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</si>
  <si>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</si>
  <si>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</si>
  <si>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</si>
  <si>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</si>
  <si>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</si>
  <si>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</si>
  <si>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</si>
  <si>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</si>
  <si>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</si>
  <si>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</si>
  <si>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</si>
  <si>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</si>
  <si>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</si>
  <si>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</si>
  <si>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</si>
  <si>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</si>
  <si>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</si>
  <si>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</si>
  <si>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</si>
  <si>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</si>
  <si>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</si>
  <si>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</si>
  <si>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</si>
  <si>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</si>
  <si>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</si>
  <si>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</si>
  <si>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</si>
  <si>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</si>
  <si>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</si>
  <si>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</si>
  <si>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</si>
  <si>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</si>
  <si>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</si>
  <si>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</si>
  <si>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</si>
  <si>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</si>
  <si>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</si>
  <si>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</si>
  <si>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</si>
  <si>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</si>
  <si>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</si>
  <si>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</si>
  <si>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</si>
  <si>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</si>
  <si>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</si>
  <si>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</si>
  <si>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</si>
  <si>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</si>
  <si>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</si>
  <si>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</si>
  <si>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</si>
  <si>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</si>
  <si>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</si>
  <si>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</si>
  <si>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</si>
  <si>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</si>
  <si>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</si>
  <si>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</si>
  <si>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</si>
  <si>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</si>
  <si>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</si>
  <si>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</si>
  <si>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</si>
  <si>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</si>
  <si>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</si>
  <si>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</si>
  <si>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</si>
  <si>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</si>
  <si>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</si>
  <si>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</si>
  <si>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</si>
  <si>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</si>
  <si>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</si>
  <si>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</si>
  <si>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</si>
  <si>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</si>
  <si>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</si>
  <si>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</si>
  <si>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</si>
  <si>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</si>
  <si>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</si>
  <si>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</si>
  <si>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</si>
  <si>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</si>
  <si>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</si>
  <si>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</si>
  <si>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</si>
  <si>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</si>
  <si>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</si>
  <si>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</si>
  <si>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</si>
  <si>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</si>
  <si>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</si>
  <si>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</si>
  <si>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</si>
  <si>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</si>
  <si>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</si>
  <si>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</si>
  <si>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</si>
  <si>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</si>
  <si>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</si>
  <si>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</si>
  <si>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</si>
  <si>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</si>
  <si>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</si>
  <si>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</si>
  <si>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</si>
  <si>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</si>
  <si>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</si>
  <si>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</si>
  <si>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</si>
  <si>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</si>
  <si>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</si>
  <si>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</si>
  <si>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</si>
  <si>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</si>
  <si>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</si>
  <si>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</si>
  <si>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</si>
  <si>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</si>
  <si>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</si>
  <si>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</si>
  <si>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</si>
  <si>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</si>
  <si>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</si>
  <si>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</si>
  <si>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</si>
  <si>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</si>
  <si>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</si>
  <si>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</si>
  <si>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</si>
  <si>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</si>
  <si>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</si>
  <si>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</si>
  <si>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</si>
  <si>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</si>
  <si>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</si>
  <si>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</si>
  <si>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</si>
  <si>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</si>
  <si>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</si>
  <si>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</si>
  <si>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</si>
  <si>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</si>
  <si>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</si>
  <si>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</si>
  <si>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</si>
  <si>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OU AGUAS PLUVIAIS PREDIAIS                                                                                                                                                                                                                                                                                                                                                                                                                  </t>
  </si>
  <si>
    <t xml:space="preserve">JUNCAO DUPLA, PVC SOLDAVEL, DN 100 X 100 X 100 MM , SERIE NORMAL PARA ESGOTO PREDIAL                                                                                                                                                                                                                                                                                                                                                                                                                      </t>
  </si>
  <si>
    <t xml:space="preserve">JUNCAO INVERTIDA, PVC SOLDAVEL, 75 X 75 MM, SERIE NORMAL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</si>
  <si>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</si>
  <si>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</si>
  <si>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</si>
  <si>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</si>
  <si>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</si>
  <si>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</si>
  <si>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</si>
  <si>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</si>
  <si>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</si>
  <si>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</si>
  <si>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</si>
  <si>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</si>
  <si>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</si>
  <si>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</si>
  <si>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</si>
  <si>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</si>
  <si>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</si>
  <si>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</si>
  <si>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</si>
  <si>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</si>
  <si>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</si>
  <si>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</si>
  <si>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</si>
  <si>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</si>
  <si>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</si>
  <si>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</si>
  <si>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</si>
  <si>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</si>
  <si>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</si>
  <si>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</si>
  <si>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</si>
  <si>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</si>
  <si>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</si>
  <si>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</si>
  <si>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</si>
  <si>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</si>
  <si>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</si>
  <si>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</si>
  <si>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</si>
  <si>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</si>
  <si>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</si>
  <si>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</si>
  <si>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</si>
  <si>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</si>
  <si>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</si>
  <si>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</si>
  <si>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</si>
  <si>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</si>
  <si>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</si>
  <si>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</si>
  <si>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</si>
  <si>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</si>
  <si>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</si>
  <si>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</si>
  <si>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</si>
  <si>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</si>
  <si>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</si>
  <si>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</si>
  <si>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</si>
  <si>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</si>
  <si>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</si>
  <si>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</si>
  <si>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</si>
  <si>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</si>
  <si>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</si>
  <si>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</si>
  <si>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</si>
  <si>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</si>
  <si>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</si>
  <si>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</si>
  <si>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</si>
  <si>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</si>
  <si>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</si>
  <si>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</si>
  <si>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</si>
  <si>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</si>
  <si>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</si>
  <si>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</si>
  <si>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</si>
  <si>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</si>
  <si>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</si>
  <si>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</si>
  <si>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</si>
  <si>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</si>
  <si>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</si>
  <si>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</si>
  <si>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</si>
  <si>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</si>
  <si>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</si>
  <si>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</si>
  <si>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</si>
  <si>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</si>
  <si>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</si>
  <si>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</si>
  <si>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</si>
  <si>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</si>
  <si>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</si>
  <si>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</si>
  <si>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</si>
  <si>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</si>
  <si>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</si>
  <si>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</si>
  <si>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</si>
  <si>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</si>
  <si>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</si>
  <si>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</si>
  <si>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</si>
  <si>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</si>
  <si>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</si>
  <si>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</si>
  <si>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</si>
  <si>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</si>
  <si>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</si>
  <si>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</si>
  <si>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</si>
  <si>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</si>
  <si>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</si>
  <si>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</si>
  <si>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</si>
  <si>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</si>
  <si>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</si>
  <si>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</si>
  <si>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</si>
  <si>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</si>
  <si>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</si>
  <si>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</si>
  <si>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</si>
  <si>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</si>
  <si>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</si>
  <si>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</si>
  <si>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</si>
  <si>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</si>
  <si>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</si>
  <si>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</si>
  <si>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</si>
  <si>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</si>
  <si>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</si>
  <si>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</si>
  <si>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</si>
  <si>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</si>
  <si>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</si>
  <si>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</si>
  <si>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</si>
  <si>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</si>
  <si>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</si>
  <si>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</si>
  <si>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</si>
  <si>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</si>
  <si>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</si>
  <si>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</si>
  <si>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</si>
  <si>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</si>
  <si>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</si>
  <si>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</si>
  <si>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</si>
  <si>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</si>
  <si>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</si>
  <si>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</si>
  <si>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</si>
  <si>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</si>
  <si>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</si>
  <si>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</si>
  <si>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</si>
  <si>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</si>
  <si>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</si>
  <si>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</si>
  <si>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</si>
  <si>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</si>
  <si>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</si>
  <si>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</si>
  <si>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</si>
  <si>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</si>
  <si>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</si>
  <si>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</si>
  <si>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</si>
  <si>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</si>
  <si>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</si>
  <si>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</si>
  <si>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</si>
  <si>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</si>
  <si>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</si>
  <si>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</si>
  <si>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</si>
  <si>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</si>
  <si>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</si>
  <si>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</si>
  <si>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</si>
  <si>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</si>
  <si>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</si>
  <si>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</si>
  <si>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</si>
  <si>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</si>
  <si>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</si>
  <si>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</si>
  <si>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</si>
  <si>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</si>
  <si>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</si>
  <si>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</si>
  <si>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</si>
  <si>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</si>
  <si>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</si>
  <si>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</si>
  <si>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</si>
  <si>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</si>
  <si>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</si>
  <si>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</si>
  <si>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</si>
  <si>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</si>
  <si>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</si>
  <si>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</si>
  <si>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</si>
  <si>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</si>
  <si>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</si>
  <si>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</si>
  <si>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</si>
  <si>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</si>
  <si>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</si>
  <si>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</si>
  <si>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</si>
  <si>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</si>
  <si>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</si>
  <si>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</si>
  <si>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</si>
  <si>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</si>
  <si>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</si>
  <si>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</si>
  <si>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</si>
  <si>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</si>
  <si>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</si>
  <si>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</si>
  <si>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</si>
  <si>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</si>
  <si>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</si>
  <si>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</si>
  <si>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</si>
  <si>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</si>
  <si>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</si>
  <si>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</si>
  <si>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</si>
  <si>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</si>
  <si>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</si>
  <si>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</si>
  <si>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</si>
  <si>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</si>
  <si>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</si>
  <si>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</si>
  <si>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</si>
  <si>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</si>
  <si>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</si>
  <si>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</si>
  <si>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</si>
  <si>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</si>
  <si>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</si>
  <si>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</si>
  <si>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</si>
  <si>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</si>
  <si>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</si>
  <si>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</si>
  <si>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</si>
  <si>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</si>
  <si>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</si>
  <si>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</si>
  <si>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</si>
  <si>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</si>
  <si>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</si>
  <si>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</si>
  <si>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</si>
  <si>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</si>
  <si>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</si>
  <si>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</si>
  <si>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</si>
  <si>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</si>
  <si>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</si>
  <si>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</si>
  <si>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</si>
  <si>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</si>
  <si>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</si>
  <si>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</si>
  <si>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</si>
  <si>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</si>
  <si>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</si>
  <si>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</si>
  <si>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</si>
  <si>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</si>
  <si>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</si>
  <si>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</si>
  <si>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</si>
  <si>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</si>
  <si>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</si>
  <si>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</si>
  <si>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</si>
  <si>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</si>
  <si>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</si>
  <si>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</si>
  <si>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</si>
  <si>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</si>
  <si>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</si>
  <si>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</si>
  <si>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</si>
  <si>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</si>
  <si>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</si>
  <si>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</si>
  <si>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</si>
  <si>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</si>
  <si>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</si>
  <si>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</si>
  <si>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</si>
  <si>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</si>
  <si>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</si>
  <si>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</si>
  <si>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</si>
  <si>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</si>
  <si>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</si>
  <si>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</si>
  <si>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</si>
  <si>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</si>
  <si>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</si>
  <si>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</si>
  <si>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</si>
  <si>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</si>
  <si>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</si>
  <si>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</si>
  <si>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</si>
  <si>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</si>
  <si>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</si>
  <si>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</si>
  <si>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</si>
  <si>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</si>
  <si>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</si>
  <si>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</si>
  <si>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</si>
  <si>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</si>
  <si>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</si>
  <si>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</si>
  <si>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</si>
  <si>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</si>
  <si>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</si>
  <si>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</si>
  <si>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</si>
  <si>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</si>
  <si>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</si>
  <si>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</si>
  <si>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</si>
  <si>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</si>
  <si>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</si>
  <si>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</si>
  <si>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</si>
  <si>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</si>
  <si>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</si>
  <si>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</si>
  <si>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</si>
  <si>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</si>
  <si>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</si>
  <si>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</si>
  <si>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</si>
  <si>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</si>
  <si>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</si>
  <si>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</si>
  <si>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</si>
  <si>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</si>
  <si>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</si>
  <si>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</si>
  <si>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</si>
  <si>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</si>
  <si>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</si>
  <si>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</si>
  <si>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</si>
  <si>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</si>
  <si>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</si>
  <si>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</si>
  <si>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</si>
  <si>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</si>
  <si>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</si>
  <si>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</si>
  <si>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</si>
  <si>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</si>
  <si>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</si>
  <si>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</si>
  <si>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</si>
  <si>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</si>
  <si>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</si>
  <si>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</si>
  <si>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</si>
  <si>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</si>
  <si>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</si>
  <si>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</si>
  <si>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</si>
  <si>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</si>
  <si>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</si>
  <si>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</si>
  <si>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</si>
  <si>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</si>
  <si>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</si>
  <si>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</si>
  <si>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</si>
  <si>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</si>
  <si>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</si>
  <si>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</si>
  <si>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</si>
  <si>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</si>
  <si>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</si>
  <si>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</si>
  <si>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</si>
  <si>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</si>
  <si>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</si>
  <si>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</si>
  <si>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</si>
  <si>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</si>
  <si>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</si>
  <si>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</si>
  <si>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</si>
  <si>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</si>
  <si>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</si>
  <si>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</si>
  <si>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</si>
  <si>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</si>
  <si>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</si>
  <si>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</si>
  <si>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</si>
  <si>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</si>
  <si>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</si>
  <si>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</si>
  <si>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</si>
  <si>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</si>
  <si>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</si>
  <si>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</si>
  <si>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</si>
  <si>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</si>
  <si>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</si>
  <si>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</si>
  <si>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</si>
  <si>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</si>
  <si>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</si>
  <si>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</si>
  <si>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</si>
  <si>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</si>
  <si>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</si>
  <si>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</si>
  <si>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</si>
  <si>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</si>
  <si>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</si>
  <si>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</si>
  <si>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</si>
  <si>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</si>
  <si>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</si>
  <si>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</si>
  <si>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</si>
  <si>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</si>
  <si>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</si>
  <si>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</si>
  <si>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</si>
  <si>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</si>
  <si>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</si>
  <si>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</si>
  <si>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</si>
  <si>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</si>
  <si>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</si>
  <si>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</si>
  <si>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</si>
  <si>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</si>
  <si>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</si>
  <si>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</si>
  <si>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</si>
  <si>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</si>
  <si>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</si>
  <si>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</si>
  <si>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</si>
  <si>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</si>
  <si>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</si>
  <si>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</si>
  <si>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</si>
  <si>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</si>
  <si>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</si>
  <si>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</si>
  <si>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</si>
  <si>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</si>
  <si>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</si>
  <si>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</si>
  <si>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</si>
  <si>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</si>
  <si>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</si>
  <si>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</si>
  <si>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</si>
  <si>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</si>
  <si>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</si>
  <si>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</si>
  <si>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</si>
  <si>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</si>
  <si>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</si>
  <si>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</si>
  <si>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</si>
  <si>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</si>
  <si>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</si>
  <si>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</si>
  <si>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</si>
  <si>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</si>
  <si>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</si>
  <si>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</si>
  <si>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</si>
  <si>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</si>
  <si>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</si>
  <si>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</si>
  <si>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</si>
  <si>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</si>
  <si>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</si>
  <si>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</si>
  <si>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</si>
  <si>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</si>
  <si>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</si>
  <si>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</si>
  <si>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</si>
  <si>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</si>
  <si>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</si>
  <si>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</si>
  <si>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</si>
  <si>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</si>
  <si>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</si>
  <si>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</si>
  <si>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</si>
  <si>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</si>
  <si>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</si>
  <si>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</si>
  <si>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</si>
  <si>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</si>
  <si>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</si>
  <si>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</si>
  <si>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</si>
  <si>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</si>
  <si>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</si>
  <si>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</si>
  <si>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</si>
  <si>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</si>
  <si>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</si>
  <si>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</si>
  <si>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</si>
  <si>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</si>
  <si>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</si>
  <si>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</si>
  <si>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</si>
  <si>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</si>
  <si>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</si>
  <si>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</si>
  <si>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</si>
  <si>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</si>
  <si>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</si>
  <si>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</si>
  <si>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</si>
  <si>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</si>
  <si>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</si>
  <si>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</si>
  <si>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</si>
  <si>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</si>
  <si>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</si>
  <si>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</si>
  <si>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</si>
  <si>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</si>
  <si>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</si>
  <si>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</si>
  <si>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</si>
  <si>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</si>
  <si>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</si>
  <si>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</si>
  <si>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</si>
  <si>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</si>
  <si>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</si>
  <si>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</si>
  <si>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</si>
  <si>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</si>
  <si>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</si>
  <si>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</si>
  <si>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</si>
  <si>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</si>
  <si>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</si>
  <si>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</si>
  <si>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</si>
  <si>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</si>
  <si>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</si>
  <si>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</si>
  <si>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</si>
  <si>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</si>
  <si>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</si>
  <si>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</si>
  <si>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</si>
  <si>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</si>
  <si>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</si>
  <si>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</si>
  <si>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</si>
  <si>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</si>
  <si>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</si>
  <si>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</si>
  <si>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</si>
  <si>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</si>
  <si>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</si>
  <si>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</si>
  <si>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</si>
  <si>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</si>
  <si>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</si>
  <si>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</si>
  <si>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</si>
  <si>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</si>
  <si>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</si>
  <si>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</si>
  <si>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</si>
  <si>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</si>
  <si>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</si>
  <si>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</si>
  <si>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</si>
  <si>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</si>
  <si>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</si>
  <si>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</si>
  <si>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</si>
  <si>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</si>
  <si>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</si>
  <si>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</si>
  <si>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</si>
  <si>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</si>
  <si>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</si>
  <si>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</si>
  <si>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</si>
  <si>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</si>
  <si>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</si>
  <si>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</si>
  <si>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</si>
  <si>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</si>
  <si>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</si>
  <si>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</si>
  <si>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</si>
  <si>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</si>
  <si>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</si>
  <si>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</si>
  <si>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</si>
  <si>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</si>
  <si>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</si>
  <si>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</si>
  <si>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</si>
  <si>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</si>
  <si>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</si>
  <si>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</si>
  <si>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</si>
  <si>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</si>
  <si>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</si>
  <si>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</si>
  <si>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</si>
  <si>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</si>
  <si>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</si>
  <si>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</si>
  <si>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</si>
  <si>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</si>
  <si>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</si>
  <si>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</si>
  <si>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</si>
  <si>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</si>
  <si>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</si>
  <si>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</si>
  <si>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</si>
  <si>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</si>
  <si>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</si>
  <si>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</si>
  <si>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</si>
  <si>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</si>
  <si>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</si>
  <si>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</si>
  <si>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</si>
  <si>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</si>
  <si>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</si>
  <si>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</si>
  <si>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</si>
  <si>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</si>
  <si>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</si>
  <si>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</si>
  <si>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</si>
  <si>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</si>
  <si>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</si>
  <si>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</si>
  <si>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</si>
  <si>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</si>
  <si>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</si>
  <si>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</si>
  <si>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</si>
  <si>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</si>
  <si>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</si>
  <si>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</si>
  <si>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</si>
  <si>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</si>
  <si>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</si>
  <si>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</si>
  <si>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</si>
  <si>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</si>
  <si>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</si>
  <si>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</si>
  <si>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</si>
  <si>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</si>
  <si>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</si>
  <si>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</si>
  <si>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</si>
  <si>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</si>
  <si>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</si>
  <si>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</si>
  <si>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</si>
  <si>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</si>
  <si>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</si>
  <si>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</si>
  <si>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</si>
  <si>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</si>
  <si>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</si>
  <si>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</si>
  <si>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</si>
  <si>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</si>
  <si>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</si>
  <si>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</si>
  <si>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</si>
  <si>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</si>
  <si>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</si>
  <si>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</si>
  <si>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</si>
  <si>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</si>
  <si>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</si>
  <si>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</si>
  <si>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</si>
  <si>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</si>
  <si>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</si>
  <si>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</si>
  <si>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</si>
  <si>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</si>
  <si>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</si>
  <si>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</si>
  <si>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</si>
  <si>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</si>
  <si>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</si>
  <si>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</si>
  <si>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</si>
  <si>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</si>
  <si>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</si>
  <si>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</si>
  <si>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</si>
  <si>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</si>
  <si>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</si>
  <si>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</si>
  <si>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</si>
  <si>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</si>
  <si>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</si>
  <si>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</si>
  <si>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</si>
  <si>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</si>
  <si>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</si>
  <si>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</si>
  <si>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</si>
  <si>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</si>
  <si>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</si>
  <si>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</si>
  <si>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</si>
  <si>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</si>
  <si>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</si>
  <si>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</si>
  <si>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</si>
  <si>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</si>
  <si>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</si>
  <si>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</si>
  <si>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</si>
  <si>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</si>
  <si>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</si>
  <si>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</si>
  <si>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</si>
  <si>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</si>
  <si>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</si>
  <si>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</si>
  <si>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</si>
  <si>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</si>
  <si>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</si>
  <si>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</si>
  <si>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</si>
  <si>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</si>
  <si>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</si>
  <si>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</si>
  <si>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</si>
  <si>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</si>
  <si>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</si>
  <si>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</si>
  <si>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</si>
  <si>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</si>
  <si>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</si>
  <si>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</si>
  <si>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</si>
  <si>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</si>
  <si>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</si>
  <si>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</si>
  <si>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</si>
  <si>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</si>
  <si>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</si>
  <si>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</si>
  <si>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</si>
  <si>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</si>
  <si>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</si>
  <si>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</si>
  <si>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</si>
  <si>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</si>
  <si>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</si>
  <si>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</si>
  <si>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</si>
  <si>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</si>
  <si>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</si>
  <si>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</si>
  <si>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</si>
  <si>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</si>
  <si>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</si>
  <si>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</si>
  <si>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</si>
  <si>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</si>
  <si>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</si>
  <si>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</si>
  <si>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</si>
  <si>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</si>
  <si>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</si>
  <si>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</si>
  <si>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</si>
  <si>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</si>
  <si>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</si>
  <si>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</si>
  <si>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</si>
  <si>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</si>
  <si>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</si>
  <si>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</si>
  <si>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</si>
  <si>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</si>
  <si>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</si>
  <si>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</si>
  <si>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</si>
  <si>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</si>
  <si>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</si>
  <si>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</si>
  <si>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</si>
  <si>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</si>
  <si>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</si>
  <si>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</si>
  <si>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</si>
  <si>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</si>
  <si>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</si>
  <si>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</si>
  <si>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</si>
  <si>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</si>
  <si>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</si>
  <si>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</si>
  <si>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</si>
  <si>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</si>
  <si>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</si>
  <si>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</si>
  <si>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</si>
  <si>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</si>
  <si>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</si>
  <si>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</si>
  <si>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</si>
  <si>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</si>
  <si>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</si>
  <si>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</si>
  <si>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</si>
  <si>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</si>
  <si>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</si>
  <si>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</si>
  <si>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</si>
  <si>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</si>
  <si>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</si>
  <si>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</si>
  <si>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</si>
  <si>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</si>
  <si>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</si>
  <si>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</si>
  <si>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</si>
  <si>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</si>
  <si>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</si>
  <si>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</si>
  <si>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</si>
  <si>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</si>
  <si>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</si>
  <si>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</si>
  <si>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</si>
  <si>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</si>
  <si>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</si>
  <si>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</si>
  <si>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</si>
  <si>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</si>
  <si>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</si>
  <si>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</si>
  <si>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</si>
  <si>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</si>
  <si>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</si>
  <si>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</si>
  <si>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</si>
  <si>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</si>
  <si>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</si>
  <si>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</si>
  <si>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</si>
  <si>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</si>
  <si>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</si>
  <si>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</si>
  <si>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</si>
  <si>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</si>
  <si>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</si>
  <si>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</si>
  <si>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</si>
  <si>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</si>
  <si>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</si>
  <si>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</si>
  <si>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</si>
  <si>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</si>
  <si>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</si>
  <si>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</si>
  <si>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</si>
  <si>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</si>
  <si>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</si>
  <si>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</si>
  <si>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</si>
  <si>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</si>
  <si>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</si>
  <si>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</si>
  <si>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</si>
  <si>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</si>
  <si>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</si>
  <si>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</si>
  <si>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</si>
  <si>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</si>
  <si>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</si>
  <si>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</si>
  <si>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</si>
  <si>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</si>
  <si>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</si>
  <si>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</si>
  <si>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</si>
  <si>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</si>
  <si>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</si>
  <si>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</si>
  <si>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</si>
  <si>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</si>
  <si>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</si>
  <si>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</si>
  <si>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</si>
  <si>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</si>
  <si>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</si>
  <si>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</si>
  <si>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</si>
  <si>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</si>
  <si>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</si>
  <si>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</si>
  <si>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</si>
  <si>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</si>
  <si>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</si>
  <si>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</si>
  <si>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</si>
  <si>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</si>
  <si>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</si>
  <si>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</si>
  <si>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</si>
  <si>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</si>
  <si>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</si>
  <si>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</si>
  <si>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</si>
  <si>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</si>
  <si>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</si>
  <si>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</si>
  <si>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</si>
  <si>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</si>
  <si>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</si>
  <si>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</si>
  <si>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</si>
  <si>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</si>
  <si>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</si>
  <si>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</si>
  <si>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</si>
  <si>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</si>
  <si>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</si>
  <si>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</si>
  <si>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</si>
  <si>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</si>
  <si>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</si>
  <si>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</si>
  <si>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</si>
  <si>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</si>
  <si>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</si>
  <si>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</si>
  <si>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</si>
  <si>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</si>
  <si>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</si>
  <si>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</si>
  <si>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</si>
  <si>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</si>
  <si>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</si>
  <si>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</si>
  <si>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</si>
  <si>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</si>
  <si>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</si>
  <si>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</si>
  <si>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</si>
  <si>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</si>
  <si>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</si>
  <si>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</si>
  <si>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</si>
  <si>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</si>
  <si>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</si>
  <si>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</si>
  <si>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</si>
  <si>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</si>
  <si>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</si>
  <si>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</si>
  <si>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</si>
  <si>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</si>
  <si>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</si>
  <si>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</si>
  <si>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</si>
  <si>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</si>
  <si>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</si>
  <si>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</si>
  <si>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</si>
  <si>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</si>
  <si>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</si>
  <si>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</si>
  <si>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</si>
  <si>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</si>
  <si>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</si>
  <si>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</si>
  <si>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</si>
  <si>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</si>
  <si>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</si>
  <si>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</si>
  <si>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</si>
  <si>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</si>
  <si>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</si>
  <si>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</si>
  <si>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</si>
  <si>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</si>
  <si>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</si>
  <si>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</si>
  <si>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</si>
  <si>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</si>
  <si>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</si>
  <si>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</si>
  <si>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</si>
  <si>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</si>
  <si>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</si>
  <si>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</si>
  <si>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</si>
  <si>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</si>
  <si>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</si>
  <si>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</si>
  <si>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</si>
  <si>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</si>
  <si>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</si>
  <si>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</si>
  <si>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</si>
  <si>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</si>
  <si>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</si>
  <si>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</si>
  <si>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</si>
  <si>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</si>
  <si>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</si>
  <si>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</si>
  <si>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</si>
  <si>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</si>
  <si>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</si>
  <si>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</si>
  <si>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</si>
  <si>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</si>
  <si>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</si>
  <si>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</si>
  <si>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</si>
  <si>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</si>
  <si>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</si>
  <si>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</si>
  <si>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</si>
  <si>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</si>
  <si>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</si>
  <si>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</si>
  <si>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</si>
  <si>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</si>
  <si>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</si>
  <si>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</si>
  <si>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</si>
  <si>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</si>
  <si>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</si>
  <si>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</si>
  <si>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</si>
  <si>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</si>
  <si>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</si>
  <si>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</si>
  <si>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</si>
  <si>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</si>
  <si>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</si>
  <si>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</si>
  <si>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</si>
  <si>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</si>
  <si>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</si>
  <si>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</si>
  <si>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</si>
  <si>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</si>
  <si>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</si>
  <si>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</si>
  <si>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</si>
  <si>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</si>
  <si>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</si>
  <si>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</si>
  <si>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</si>
  <si>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</si>
  <si>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</si>
  <si>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</si>
  <si>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</si>
  <si>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</si>
  <si>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</si>
  <si>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</si>
  <si>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</si>
  <si>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</si>
  <si>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</si>
  <si>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</si>
  <si>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</si>
  <si>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</si>
  <si>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</si>
  <si>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</si>
  <si>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</si>
  <si>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</si>
  <si>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</si>
  <si>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</si>
  <si>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</si>
  <si>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</si>
  <si>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</si>
  <si>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</si>
  <si>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</si>
  <si>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</si>
  <si>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</si>
  <si>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</si>
  <si>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</si>
  <si>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</si>
  <si>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</si>
  <si>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</si>
  <si>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</si>
  <si>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</si>
  <si>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</si>
  <si>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</si>
  <si>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</si>
  <si>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</si>
  <si>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</si>
  <si>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</si>
  <si>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</si>
  <si>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</si>
  <si>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</si>
  <si>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</si>
  <si>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</si>
  <si>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</si>
  <si>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</si>
  <si>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</si>
  <si>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</si>
  <si>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</si>
  <si>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</si>
  <si>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</si>
  <si>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</si>
  <si>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</si>
  <si>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</si>
  <si>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</si>
  <si>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</si>
  <si>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</si>
  <si>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</si>
  <si>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</si>
  <si>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</si>
  <si>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</si>
  <si>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</si>
  <si>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</si>
  <si>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</si>
  <si>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</si>
  <si>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</si>
  <si>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</si>
  <si>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</si>
  <si>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</si>
  <si>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</si>
  <si>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</si>
  <si>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</si>
  <si>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</si>
  <si>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</si>
  <si>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</si>
  <si>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</si>
  <si>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</si>
  <si>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</si>
  <si>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</si>
  <si>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</si>
  <si>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</si>
  <si>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</si>
  <si>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</si>
  <si>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</si>
  <si>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</si>
  <si>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</si>
  <si>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</si>
  <si>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</si>
  <si>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</si>
  <si>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</si>
  <si>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</si>
  <si>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</si>
  <si>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</si>
  <si>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</si>
  <si>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</si>
  <si>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</si>
  <si>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</si>
  <si>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</si>
  <si>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</si>
  <si>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</si>
  <si>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</si>
  <si>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</si>
  <si>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</si>
  <si>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</si>
  <si>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</si>
  <si>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</si>
  <si>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</si>
  <si>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</si>
  <si>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</si>
  <si>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</si>
  <si>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</si>
  <si>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</si>
  <si>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</si>
  <si>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</si>
  <si>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</si>
  <si>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</si>
  <si>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</si>
  <si>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</si>
  <si>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</si>
  <si>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</si>
  <si>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</si>
  <si>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</si>
  <si>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</si>
  <si>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</si>
  <si>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</si>
  <si>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</si>
  <si>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</si>
  <si>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</si>
  <si>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</si>
  <si>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</si>
  <si>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</si>
  <si>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</si>
  <si>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</si>
  <si>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</si>
  <si>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</si>
  <si>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</si>
  <si>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</si>
  <si>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</si>
  <si>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</si>
  <si>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</si>
  <si>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</si>
  <si>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</si>
  <si>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</si>
  <si>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</si>
  <si>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</si>
  <si>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</si>
  <si>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</si>
  <si>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</si>
  <si>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</si>
  <si>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</si>
  <si>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</si>
  <si>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</si>
  <si>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</si>
  <si>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</si>
  <si>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</si>
  <si>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</si>
  <si>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</si>
  <si>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</si>
  <si>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</si>
  <si>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</si>
  <si>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</si>
  <si>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</si>
  <si>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</si>
  <si>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</si>
  <si>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</si>
  <si>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</si>
  <si>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</si>
  <si>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</si>
  <si>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</si>
  <si>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</si>
  <si>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</si>
  <si>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</si>
  <si>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</si>
  <si>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</si>
  <si>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</si>
  <si>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</si>
  <si>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</si>
  <si>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</si>
  <si>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</si>
  <si>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</si>
  <si>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</si>
  <si>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</si>
  <si>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</si>
  <si>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</si>
  <si>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</si>
  <si>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</si>
  <si>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</si>
  <si>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</si>
  <si>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</si>
  <si>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</si>
  <si>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</si>
  <si>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</si>
  <si>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</si>
  <si>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</si>
  <si>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</si>
  <si>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</si>
  <si>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</si>
  <si>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</si>
  <si>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</si>
  <si>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</si>
  <si>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</si>
  <si>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</si>
  <si>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</si>
  <si>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</si>
  <si>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</si>
  <si>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</si>
  <si>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</si>
  <si>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</si>
  <si>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</si>
  <si>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</si>
  <si>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</si>
  <si>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</si>
  <si>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</si>
  <si>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</si>
  <si>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</si>
  <si>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</si>
  <si>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</si>
  <si>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</si>
  <si>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</si>
  <si>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</si>
  <si>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</si>
  <si>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</si>
  <si>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</si>
  <si>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</si>
  <si>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</si>
  <si>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</si>
  <si>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</si>
  <si>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</si>
  <si>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</si>
  <si>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</si>
  <si>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</si>
  <si>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</si>
  <si>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</si>
  <si>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</si>
  <si>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</si>
  <si>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</si>
  <si>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</si>
  <si>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</si>
  <si>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</si>
  <si>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</si>
  <si>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</si>
  <si>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</si>
  <si>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</si>
  <si>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</si>
  <si>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</si>
  <si>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</si>
  <si>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</si>
  <si>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</si>
  <si>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</si>
  <si>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</si>
  <si>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</si>
  <si>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</si>
  <si>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</si>
  <si>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</si>
  <si>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</si>
  <si>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</si>
  <si>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</si>
  <si>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</si>
  <si>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</si>
  <si>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</si>
  <si>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</si>
  <si>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</si>
  <si>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</si>
  <si>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</si>
  <si>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</si>
  <si>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</si>
  <si>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</si>
  <si>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</si>
  <si>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</si>
  <si>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</si>
  <si>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</si>
  <si>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</si>
  <si>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</si>
  <si>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</si>
  <si>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</si>
  <si>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</si>
  <si>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</si>
  <si>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</si>
  <si>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</si>
  <si>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</si>
  <si>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</si>
  <si>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</si>
  <si>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</si>
  <si>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</si>
  <si>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</si>
  <si>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</si>
  <si>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</si>
  <si>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</si>
  <si>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</si>
  <si>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</si>
  <si>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</si>
  <si>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</si>
  <si>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</si>
  <si>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</si>
  <si>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</si>
  <si>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</si>
  <si>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</si>
  <si>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</si>
  <si>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</si>
  <si>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</si>
  <si>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</si>
  <si>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</si>
  <si>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</si>
  <si>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</si>
  <si>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</si>
  <si>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</si>
  <si>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</si>
  <si>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</si>
  <si>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</si>
  <si>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</si>
  <si>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</si>
  <si>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</si>
  <si>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</si>
  <si>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</si>
  <si>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</si>
  <si>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</si>
  <si>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</si>
  <si>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</si>
  <si>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</si>
  <si>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</si>
  <si>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</si>
  <si>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</si>
  <si>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</si>
  <si>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</si>
  <si>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</si>
  <si>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</si>
  <si>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</si>
  <si>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</si>
  <si>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</si>
  <si>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</si>
  <si>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</si>
  <si>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</si>
  <si>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</si>
  <si>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</si>
  <si>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</si>
  <si>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</si>
  <si>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</si>
  <si>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</si>
  <si>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</si>
  <si>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</si>
  <si>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</si>
  <si>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</si>
  <si>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</si>
  <si>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</si>
  <si>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</si>
  <si>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</si>
  <si>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</si>
  <si>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</si>
  <si>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</si>
  <si>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</si>
  <si>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</si>
  <si>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</si>
  <si>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</si>
  <si>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</si>
  <si>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</si>
  <si>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</si>
  <si>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</si>
  <si>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</si>
  <si>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</si>
  <si>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</si>
  <si>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</si>
  <si>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</si>
  <si>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</si>
  <si>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</si>
  <si>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</si>
  <si>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</si>
  <si>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</si>
  <si>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</si>
  <si>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</si>
  <si>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</si>
  <si>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</si>
  <si>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</si>
  <si>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</si>
  <si>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</si>
  <si>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</si>
  <si>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</si>
  <si>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</si>
  <si>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</si>
  <si>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</si>
  <si>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</si>
  <si>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</si>
  <si>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</si>
  <si>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</si>
  <si>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</si>
  <si>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</si>
  <si>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</si>
  <si>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</si>
  <si>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</si>
  <si>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</si>
  <si>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</si>
  <si>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</si>
  <si>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</si>
  <si>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</si>
  <si>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</si>
  <si>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</si>
  <si>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</si>
  <si>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</si>
  <si>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</si>
  <si>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</si>
  <si>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</si>
  <si>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</si>
  <si>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</si>
  <si>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</si>
  <si>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</si>
  <si>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</si>
  <si>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</si>
  <si>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</si>
  <si>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</si>
  <si>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</si>
  <si>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</si>
  <si>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</si>
  <si>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</si>
  <si>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</si>
  <si>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</si>
  <si>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</si>
  <si>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</si>
  <si>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</si>
  <si>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</si>
  <si>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</si>
  <si>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</si>
  <si>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</si>
  <si>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</si>
  <si>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</si>
  <si>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</si>
  <si>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</si>
  <si>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</si>
  <si>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</si>
  <si>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</si>
  <si>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</si>
  <si>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</si>
  <si>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</si>
  <si>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</si>
  <si>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</si>
  <si>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</si>
  <si>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</si>
  <si>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</si>
  <si>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</si>
  <si>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</si>
  <si>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</si>
  <si>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</si>
  <si>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</si>
  <si>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</si>
  <si>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</si>
  <si>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</si>
  <si>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</si>
  <si>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</si>
  <si>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</si>
  <si>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</si>
  <si>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</si>
  <si>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</si>
  <si>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</si>
  <si>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</si>
  <si>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</si>
  <si>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</si>
  <si>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</si>
  <si>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</si>
  <si>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</si>
  <si>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</si>
  <si>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</si>
  <si>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</si>
  <si>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</si>
  <si>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</si>
  <si>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</si>
  <si>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</si>
  <si>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</si>
  <si>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</si>
  <si>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</si>
  <si>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</si>
  <si>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</si>
  <si>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</si>
  <si>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</si>
  <si>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</si>
  <si>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</si>
  <si>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</si>
  <si>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</si>
  <si>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</si>
  <si>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</si>
  <si>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</si>
  <si>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</si>
  <si>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</si>
  <si>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</si>
  <si>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</si>
  <si>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</si>
  <si>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</si>
  <si>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</si>
  <si>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</si>
  <si>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</si>
  <si>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</si>
  <si>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</si>
  <si>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</si>
  <si>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</si>
  <si>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</si>
  <si>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</si>
  <si>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</si>
  <si>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</si>
  <si>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</si>
  <si>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</si>
  <si>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</si>
  <si>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</si>
  <si>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</si>
  <si>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</si>
  <si>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</si>
  <si>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</si>
  <si>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</si>
  <si>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</si>
  <si>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</si>
  <si>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</si>
  <si>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</si>
  <si>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</si>
  <si>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</si>
  <si>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</si>
  <si>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</si>
  <si>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</si>
  <si>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</si>
  <si>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</si>
  <si>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</si>
  <si>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</si>
  <si>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</si>
  <si>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</si>
  <si>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</si>
  <si>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</si>
  <si>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</si>
  <si>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</si>
  <si>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</si>
  <si>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</si>
  <si>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</si>
  <si>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</si>
  <si>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</si>
  <si>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</si>
  <si>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</si>
  <si>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</si>
  <si>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</si>
  <si>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</si>
  <si>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</si>
  <si>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</si>
  <si>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</si>
  <si>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</si>
  <si>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</si>
  <si>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</si>
  <si>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</si>
  <si>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</si>
  <si>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</si>
  <si>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</si>
  <si>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</si>
  <si>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</si>
  <si>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</si>
  <si>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</si>
  <si>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</si>
  <si>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</si>
  <si>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</si>
  <si>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</si>
  <si>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</si>
  <si>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</si>
  <si>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</si>
  <si>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</si>
  <si>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</si>
  <si>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</si>
  <si>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</si>
  <si>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</si>
  <si>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</si>
  <si>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</si>
  <si>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</si>
  <si>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</si>
  <si>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</si>
  <si>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</si>
  <si>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</si>
  <si>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</si>
  <si>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</si>
  <si>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</si>
  <si>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</si>
  <si>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</si>
  <si>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</si>
  <si>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</si>
  <si>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</si>
  <si>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</si>
  <si>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</si>
  <si>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</si>
  <si>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</si>
  <si>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</si>
  <si>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</si>
  <si>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</si>
  <si>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</si>
  <si>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</si>
  <si>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</si>
  <si>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</si>
  <si>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</si>
  <si>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</si>
  <si>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</si>
  <si>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</si>
  <si>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</si>
  <si>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</si>
  <si>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</si>
  <si>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</si>
  <si>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</si>
  <si>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</si>
  <si>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</si>
  <si>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</si>
  <si>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</si>
  <si>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</si>
  <si>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</si>
  <si>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</si>
  <si>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</si>
  <si>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</si>
  <si>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</si>
  <si>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</si>
  <si>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</si>
  <si>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</si>
  <si>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</si>
  <si>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</si>
  <si>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</si>
  <si>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</si>
  <si>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</si>
  <si>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</si>
  <si>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</si>
  <si>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</si>
  <si>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</si>
  <si>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</si>
  <si>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</si>
  <si>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</si>
  <si>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</si>
  <si>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</si>
  <si>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</si>
  <si>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</si>
  <si>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</si>
  <si>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</si>
  <si>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</si>
  <si>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</si>
  <si>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</si>
  <si>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</si>
  <si>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</si>
  <si>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</si>
  <si>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</si>
  <si>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</si>
  <si>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</si>
  <si>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</si>
  <si>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</si>
  <si>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</si>
  <si>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</si>
  <si>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</si>
  <si>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</si>
  <si>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</si>
  <si>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</si>
  <si>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</si>
  <si>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</si>
  <si>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</si>
  <si>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</si>
  <si>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</si>
  <si>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</si>
  <si>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</si>
  <si>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</si>
  <si>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</si>
  <si>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</si>
  <si>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</si>
  <si>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</si>
  <si>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</si>
  <si>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</si>
  <si>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</si>
  <si>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</si>
  <si>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</si>
  <si>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</si>
  <si>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</si>
  <si>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</si>
  <si>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</si>
  <si>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</si>
  <si>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</si>
  <si>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</si>
  <si>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</si>
  <si>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</si>
  <si>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</si>
  <si>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</si>
  <si>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</si>
  <si>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</si>
  <si>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</si>
  <si>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</si>
  <si>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</si>
  <si>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</si>
  <si>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</si>
  <si>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</si>
  <si>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</si>
  <si>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</si>
  <si>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</si>
  <si>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</si>
  <si>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</si>
  <si>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</si>
  <si>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</si>
  <si>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</si>
  <si>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</si>
  <si>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</si>
  <si>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</si>
  <si>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</si>
  <si>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</si>
  <si>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</si>
  <si>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</si>
  <si>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</si>
  <si>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</si>
  <si>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</si>
  <si>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</si>
  <si>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</si>
  <si>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</si>
  <si>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</si>
  <si>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</si>
  <si>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</si>
  <si>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</si>
  <si>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</si>
  <si>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</si>
  <si>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</si>
  <si>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</si>
  <si>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</si>
  <si>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</si>
  <si>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</si>
  <si>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</si>
  <si>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</si>
  <si>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</si>
  <si>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</si>
  <si>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</si>
  <si>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</si>
  <si>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</si>
  <si>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</si>
  <si>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</si>
  <si>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</si>
  <si>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</si>
  <si>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</si>
  <si>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</si>
  <si>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</si>
  <si>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</si>
  <si>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</si>
  <si>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</si>
  <si>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</si>
  <si>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</si>
  <si>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</si>
  <si>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</si>
  <si>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</si>
  <si>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</si>
  <si>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</si>
  <si>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</si>
  <si>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</si>
  <si>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</si>
  <si>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</si>
  <si>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</si>
  <si>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</si>
  <si>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</si>
  <si>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</si>
  <si>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</si>
  <si>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</si>
  <si>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</si>
  <si>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</si>
  <si>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</si>
  <si>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</si>
  <si>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</si>
  <si>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</si>
  <si>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</si>
  <si>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</si>
  <si>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</si>
  <si>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</si>
  <si>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</si>
  <si>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</si>
  <si>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</si>
  <si>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</si>
  <si>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</si>
  <si>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</si>
  <si>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</si>
  <si>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</si>
  <si>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</si>
  <si>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</si>
  <si>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</si>
  <si>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</si>
  <si>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</si>
  <si>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</si>
  <si>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</si>
  <si>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</si>
  <si>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</si>
  <si>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</si>
  <si>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</si>
  <si>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</si>
  <si>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</si>
  <si>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</si>
  <si>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</si>
  <si>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</si>
  <si>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</si>
  <si>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</si>
  <si>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</si>
  <si>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</si>
  <si>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</si>
  <si>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</si>
  <si>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</si>
  <si>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</si>
  <si>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</si>
  <si>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</si>
  <si>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</si>
  <si>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</si>
  <si>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</si>
  <si>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</si>
  <si>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</si>
  <si>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</si>
  <si>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</si>
  <si>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</si>
  <si>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</si>
  <si>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</si>
  <si>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</si>
  <si>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</si>
  <si>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</si>
  <si>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</si>
  <si>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</si>
  <si>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</si>
  <si>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</si>
  <si>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</si>
  <si>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</si>
  <si>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</si>
  <si>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</si>
  <si>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</si>
  <si>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</si>
  <si>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</si>
  <si>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</si>
  <si>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</si>
  <si>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</si>
  <si>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</si>
  <si>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</si>
  <si>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</si>
  <si>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</si>
  <si>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</si>
  <si>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</si>
  <si>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</si>
  <si>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</si>
  <si>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</si>
  <si>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(NBR 10569)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</si>
  <si>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</si>
  <si>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</si>
  <si>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</si>
  <si>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</si>
  <si>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</si>
  <si>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</si>
  <si>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</si>
  <si>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</si>
  <si>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</si>
  <si>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</si>
  <si>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</si>
  <si>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</si>
  <si>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</si>
  <si>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</si>
  <si>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</si>
  <si>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</si>
  <si>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</si>
  <si>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</si>
  <si>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</si>
  <si>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</si>
  <si>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</si>
  <si>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</si>
  <si>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</si>
  <si>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</si>
  <si>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</si>
  <si>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</si>
  <si>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</si>
  <si>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</si>
  <si>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</si>
  <si>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</si>
  <si>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</si>
  <si>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</si>
  <si>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</si>
  <si>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</si>
  <si>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</si>
  <si>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</si>
  <si>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</si>
  <si>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</si>
  <si>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</si>
  <si>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</si>
  <si>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</si>
  <si>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</si>
  <si>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</si>
  <si>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</si>
  <si>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</si>
  <si>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</si>
  <si>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</si>
  <si>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</si>
  <si>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</si>
  <si>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</si>
  <si>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</si>
  <si>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</si>
  <si>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</si>
  <si>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</si>
  <si>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</si>
  <si>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</si>
  <si>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</si>
  <si>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</si>
  <si>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</si>
  <si>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</si>
  <si>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</si>
  <si>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</si>
  <si>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</si>
  <si>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</si>
  <si>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</si>
  <si>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</si>
  <si>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</si>
  <si>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</si>
  <si>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</si>
  <si>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</si>
  <si>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</si>
  <si>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</si>
  <si>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</si>
  <si>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</si>
  <si>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</si>
  <si>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</si>
  <si>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</si>
  <si>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</si>
  <si>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</si>
  <si>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</si>
  <si>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</si>
  <si>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</si>
  <si>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</si>
  <si>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</si>
  <si>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</si>
  <si>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</si>
  <si>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</si>
  <si>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</si>
  <si>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</si>
  <si>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</si>
  <si>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</si>
  <si>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</si>
  <si>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</si>
  <si>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</si>
  <si>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</si>
  <si>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</si>
  <si>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</si>
  <si>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</si>
  <si>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</si>
  <si>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</si>
  <si>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</si>
  <si>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</si>
  <si>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</si>
  <si>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</si>
  <si>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</si>
  <si>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</si>
  <si>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</si>
  <si>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</si>
  <si>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</si>
  <si>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</si>
  <si>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</si>
  <si>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</si>
  <si>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</si>
  <si>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</si>
  <si>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</si>
  <si>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</si>
  <si>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</si>
  <si>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</si>
  <si>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</si>
  <si>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</si>
  <si>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</si>
  <si>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</si>
  <si>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</si>
  <si>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</si>
  <si>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</si>
  <si>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</si>
  <si>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</si>
  <si>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</si>
  <si>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</si>
  <si>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</si>
  <si>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</si>
  <si>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</si>
  <si>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</si>
  <si>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</si>
  <si>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</si>
  <si>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</si>
  <si>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</si>
  <si>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</si>
  <si>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</si>
  <si>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</si>
  <si>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</si>
  <si>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</si>
  <si>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</si>
  <si>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</si>
  <si>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</si>
  <si>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</si>
  <si>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</si>
  <si>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</si>
  <si>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</si>
  <si>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</si>
  <si>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</si>
  <si>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</si>
  <si>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</si>
  <si>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</si>
  <si>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</si>
  <si>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</si>
  <si>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</si>
  <si>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</si>
  <si>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</si>
  <si>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</si>
  <si>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</si>
  <si>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</si>
  <si>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</si>
  <si>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</si>
  <si>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</si>
  <si>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</si>
  <si>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</si>
  <si>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</si>
  <si>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</si>
  <si>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</si>
  <si>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</si>
  <si>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</si>
  <si>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</si>
  <si>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</si>
  <si>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</si>
  <si>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</si>
  <si>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</si>
  <si>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</si>
  <si>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</si>
  <si>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</si>
  <si>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</si>
  <si>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</si>
  <si>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</si>
  <si>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</si>
  <si>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</si>
  <si>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</si>
  <si>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</si>
  <si>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</si>
  <si>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</si>
  <si>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</si>
  <si>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</si>
  <si>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</si>
  <si>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</si>
  <si>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</si>
  <si>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</si>
  <si>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</si>
  <si>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</si>
  <si>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</si>
  <si>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</si>
  <si>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</si>
  <si>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</si>
  <si>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</si>
  <si>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</si>
  <si>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</si>
  <si>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</si>
  <si>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</si>
  <si>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</si>
  <si>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</si>
  <si>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</si>
  <si>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</si>
  <si>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</si>
  <si>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</si>
  <si>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</si>
  <si>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</si>
  <si>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</si>
  <si>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</si>
  <si>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</si>
  <si>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</si>
  <si>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</si>
  <si>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</si>
  <si>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</si>
  <si>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</si>
  <si>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</si>
  <si>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</si>
  <si>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</si>
  <si>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</si>
  <si>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</si>
  <si>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</si>
  <si>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</si>
  <si>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</si>
  <si>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</si>
  <si>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</si>
  <si>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</si>
  <si>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</si>
  <si>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</si>
  <si>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</si>
  <si>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</si>
  <si>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</si>
  <si>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</si>
  <si>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</si>
  <si>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</si>
  <si>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</si>
  <si>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</si>
  <si>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</si>
  <si>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</si>
  <si>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</si>
  <si>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</si>
  <si>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</si>
  <si>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</si>
  <si>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</si>
  <si>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</si>
  <si>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</si>
  <si>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</si>
  <si>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</si>
  <si>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</si>
  <si>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</si>
  <si>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</si>
  <si>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</si>
  <si>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</si>
  <si>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</si>
  <si>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</si>
  <si>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</si>
  <si>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</si>
  <si>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</si>
  <si>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</si>
  <si>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</si>
  <si>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</si>
  <si>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</si>
  <si>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</si>
  <si>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</si>
  <si>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</si>
  <si>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</si>
  <si>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</si>
  <si>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</si>
  <si>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</si>
  <si>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</si>
  <si>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</si>
  <si>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</si>
  <si>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</si>
  <si>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</si>
  <si>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</si>
  <si>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</si>
  <si>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</si>
  <si>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</si>
  <si>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</si>
  <si>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</si>
  <si>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</si>
  <si>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</si>
  <si>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</si>
  <si>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</si>
  <si>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</si>
  <si>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</si>
  <si>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</si>
  <si>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</si>
  <si>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</si>
  <si>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</si>
  <si>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</si>
  <si>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</si>
  <si>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</si>
  <si>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</si>
  <si>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</si>
  <si>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</si>
  <si>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</si>
  <si>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</si>
  <si>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</si>
  <si>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</si>
  <si>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</si>
  <si>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</si>
  <si>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</si>
  <si>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</si>
  <si>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</si>
  <si>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</si>
  <si>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</si>
  <si>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</si>
  <si>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</si>
  <si>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</si>
  <si>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</si>
  <si>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</si>
  <si>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</si>
  <si>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</si>
  <si>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</si>
  <si>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</si>
  <si>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</si>
  <si>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</si>
  <si>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</si>
  <si>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</si>
  <si>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</si>
  <si>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</si>
  <si>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</si>
  <si>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</si>
  <si>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</si>
  <si>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</si>
  <si>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</si>
  <si>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</si>
  <si>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</si>
  <si>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</si>
  <si>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</si>
  <si>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</si>
  <si>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</si>
  <si>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</si>
  <si>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</si>
  <si>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</si>
  <si>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</si>
  <si>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</si>
  <si>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</si>
  <si>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</si>
  <si>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</si>
  <si>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</si>
  <si>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</si>
  <si>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</si>
  <si>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</si>
  <si>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</si>
  <si>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</si>
  <si>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</si>
  <si>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</si>
  <si>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</si>
  <si>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</si>
  <si>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</si>
  <si>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</si>
  <si>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</si>
  <si>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</si>
  <si>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</si>
  <si>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</si>
  <si>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</si>
  <si>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</si>
  <si>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</si>
  <si>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</si>
  <si>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</si>
  <si>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</si>
  <si>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</si>
  <si>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</si>
  <si>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</si>
  <si>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</si>
  <si>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</si>
  <si>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</si>
  <si>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</si>
  <si>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</si>
  <si>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</si>
  <si>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</si>
  <si>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</si>
  <si>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</si>
  <si>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</si>
  <si>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</si>
  <si>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</si>
  <si>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</si>
  <si>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</si>
  <si>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</si>
  <si>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</si>
  <si>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</si>
  <si>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</si>
  <si>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</si>
  <si>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</si>
  <si>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</si>
  <si>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</si>
  <si>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</si>
  <si>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</si>
  <si>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</si>
  <si>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</si>
  <si>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</si>
  <si>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</si>
  <si>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</si>
  <si>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</si>
  <si>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</si>
  <si>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</si>
  <si>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</si>
  <si>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</si>
  <si>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65 MM, PARA DRENAGEM, SISTEMA IRRIGACAO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</si>
  <si>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</si>
  <si>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</si>
  <si>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</si>
  <si>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</si>
  <si>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</si>
  <si>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</si>
  <si>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</si>
  <si>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</si>
  <si>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</si>
  <si>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</si>
  <si>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</si>
  <si>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</si>
  <si>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</si>
  <si>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</si>
  <si>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</si>
  <si>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</si>
  <si>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</si>
  <si>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</si>
  <si>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</si>
  <si>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</si>
  <si>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</si>
  <si>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</si>
  <si>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</si>
  <si>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</si>
  <si>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</si>
  <si>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</si>
  <si>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</si>
  <si>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</si>
  <si>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</si>
  <si>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</si>
  <si>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</si>
  <si>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</si>
  <si>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</si>
  <si>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</si>
  <si>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</si>
  <si>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</si>
  <si>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</si>
  <si>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</si>
  <si>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</si>
  <si>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</si>
  <si>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</si>
  <si>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</si>
  <si>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</si>
  <si>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</si>
  <si>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</si>
  <si>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</si>
  <si>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</si>
  <si>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</si>
  <si>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</si>
  <si>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</si>
  <si>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</si>
  <si>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</si>
  <si>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</si>
  <si>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</si>
  <si>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</si>
  <si>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</si>
  <si>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</si>
  <si>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</si>
  <si>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</si>
  <si>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</si>
  <si>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</si>
  <si>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</si>
  <si>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</si>
  <si>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</si>
  <si>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</si>
  <si>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</si>
  <si>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</si>
  <si>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</si>
  <si>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</si>
  <si>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</si>
  <si>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</si>
  <si>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</si>
  <si>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</si>
  <si>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</si>
  <si>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</si>
  <si>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</si>
  <si>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</si>
  <si>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</si>
  <si>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</si>
  <si>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</si>
  <si>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</si>
  <si>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</si>
  <si>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</si>
  <si>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</si>
  <si>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</si>
  <si>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</si>
  <si>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</si>
  <si>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</si>
  <si>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</si>
  <si>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</si>
  <si>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</si>
  <si>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</si>
  <si>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</si>
  <si>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</si>
  <si>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</si>
  <si>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</si>
  <si>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</si>
  <si>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</si>
  <si>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</si>
  <si>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</si>
  <si>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</si>
  <si>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</si>
  <si>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</si>
  <si>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</si>
  <si>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</si>
  <si>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</si>
  <si>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</si>
  <si>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</si>
  <si>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</si>
  <si>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</si>
  <si>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</si>
  <si>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</si>
  <si>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</si>
  <si>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</si>
  <si>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</si>
  <si>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</si>
  <si>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</si>
  <si>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</si>
  <si>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</si>
  <si>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</si>
  <si>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</si>
  <si>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</si>
  <si>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</si>
  <si>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</si>
  <si>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</si>
  <si>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</si>
  <si>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</si>
  <si>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</si>
  <si>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</si>
  <si>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</si>
  <si>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</si>
  <si>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</si>
  <si>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</si>
  <si>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</si>
  <si>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</si>
  <si>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</si>
  <si>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</si>
  <si>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</si>
  <si>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</si>
  <si>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</si>
  <si>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</si>
  <si>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</si>
  <si>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</si>
  <si>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</si>
  <si>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</si>
  <si>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</si>
  <si>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</si>
  <si>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</si>
  <si>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</si>
  <si>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</si>
  <si>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</si>
  <si>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</si>
  <si>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</si>
  <si>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</si>
  <si>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</si>
  <si>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</si>
  <si>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</si>
  <si>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</si>
  <si>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</si>
  <si>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</si>
  <si>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</si>
  <si>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</si>
  <si>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</si>
  <si>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</si>
  <si>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</si>
  <si>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</si>
  <si>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</si>
  <si>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</si>
  <si>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</si>
  <si>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</si>
  <si>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</si>
  <si>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</si>
  <si>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</si>
  <si>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</si>
  <si>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</si>
  <si>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</si>
  <si>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</si>
  <si>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</si>
  <si>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</si>
  <si>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</si>
  <si>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</si>
  <si>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</si>
  <si>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</si>
  <si>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</si>
  <si>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</si>
  <si>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</si>
  <si>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</si>
  <si>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</si>
  <si>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</si>
  <si>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</si>
  <si>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</si>
  <si>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</si>
  <si>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</si>
  <si>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</si>
  <si>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</si>
  <si>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</si>
  <si>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</si>
  <si>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</si>
  <si>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</si>
  <si>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</si>
  <si>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</si>
  <si>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</si>
  <si>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</si>
  <si>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</si>
  <si>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</si>
  <si>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</si>
  <si>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</si>
  <si>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</si>
  <si>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</si>
  <si>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</si>
  <si>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</si>
  <si>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KWH   </t>
  </si>
  <si>
    <t>UNXMES</t>
  </si>
  <si>
    <t>101440</t>
  </si>
  <si>
    <t>101442</t>
  </si>
  <si>
    <t>101445</t>
  </si>
  <si>
    <t>101448</t>
  </si>
  <si>
    <t>101452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</si>
  <si>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</si>
  <si>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</si>
  <si>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</si>
  <si>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</si>
  <si>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</si>
  <si>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</si>
  <si>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</si>
  <si>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</si>
  <si>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</si>
  <si>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</si>
  <si>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</si>
  <si>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</si>
  <si>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</si>
  <si>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</si>
  <si>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</si>
  <si>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</si>
  <si>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</si>
  <si>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</si>
  <si>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</si>
  <si>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</si>
  <si>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</si>
  <si>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</si>
  <si>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</si>
  <si>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</si>
  <si>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</si>
  <si>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</si>
  <si>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</si>
  <si>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</si>
  <si>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</si>
  <si>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</si>
  <si>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</si>
  <si>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</si>
  <si>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</si>
  <si>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</si>
  <si>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</si>
  <si>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</si>
  <si>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</si>
  <si>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</si>
  <si>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</si>
  <si>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</si>
  <si>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</si>
  <si>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</si>
  <si>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</si>
  <si>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</si>
  <si>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</si>
  <si>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</si>
  <si>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</si>
  <si>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</si>
  <si>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</si>
  <si>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</si>
  <si>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</si>
  <si>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</si>
  <si>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</si>
  <si>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</si>
  <si>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</si>
  <si>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</si>
  <si>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</si>
  <si>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</si>
  <si>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</si>
  <si>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</si>
  <si>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</si>
  <si>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</si>
  <si>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</si>
  <si>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</si>
  <si>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</si>
  <si>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</si>
  <si>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</si>
  <si>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</si>
  <si>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</si>
  <si>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</si>
  <si>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</si>
  <si>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</si>
  <si>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</si>
  <si>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</si>
  <si>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</si>
  <si>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</si>
  <si>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</si>
  <si>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</si>
  <si>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</si>
  <si>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</si>
  <si>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</si>
  <si>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</si>
  <si>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</si>
  <si>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</si>
  <si>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</si>
  <si>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</si>
  <si>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</si>
  <si>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</si>
  <si>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</si>
  <si>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</si>
  <si>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</si>
  <si>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</si>
  <si>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</si>
  <si>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</si>
  <si>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</si>
  <si>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</si>
  <si>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</si>
  <si>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</si>
  <si>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</si>
  <si>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</si>
  <si>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</si>
  <si>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</si>
  <si>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</si>
  <si>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</si>
  <si>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</si>
  <si>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</si>
  <si>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</si>
  <si>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</si>
  <si>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</si>
  <si>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</si>
  <si>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</si>
  <si>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</si>
  <si>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</si>
  <si>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</si>
  <si>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</si>
  <si>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</si>
  <si>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</si>
  <si>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</si>
  <si>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</si>
  <si>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</si>
  <si>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</si>
  <si>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</si>
  <si>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</si>
  <si>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</si>
  <si>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</si>
  <si>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</si>
  <si>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</si>
  <si>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</si>
  <si>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</si>
  <si>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</si>
  <si>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</si>
  <si>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</si>
  <si>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</si>
  <si>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</si>
  <si>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</si>
  <si>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</si>
  <si>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</si>
  <si>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</si>
  <si>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</si>
  <si>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</si>
  <si>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</si>
  <si>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</si>
  <si>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</si>
  <si>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</si>
  <si>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</si>
  <si>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</si>
  <si>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</si>
  <si>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</si>
  <si>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</si>
  <si>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</si>
  <si>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</si>
  <si>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</si>
  <si>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</si>
  <si>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</si>
  <si>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</si>
  <si>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</si>
  <si>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</si>
  <si>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</si>
  <si>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</si>
  <si>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</si>
  <si>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</si>
  <si>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</si>
  <si>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</si>
  <si>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</si>
  <si>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</si>
  <si>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</si>
  <si>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</si>
  <si>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</si>
  <si>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</si>
  <si>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</si>
  <si>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</si>
  <si>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</si>
  <si>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</si>
  <si>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</si>
  <si>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</si>
  <si>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</si>
  <si>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</si>
  <si>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</si>
  <si>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</si>
  <si>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</si>
  <si>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</si>
  <si>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</si>
  <si>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</si>
  <si>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</si>
  <si>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</si>
  <si>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</si>
  <si>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</si>
  <si>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</si>
  <si>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</si>
  <si>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</si>
  <si>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</si>
  <si>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</si>
  <si>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</si>
  <si>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</si>
  <si>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</si>
  <si>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</si>
  <si>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</si>
  <si>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</si>
  <si>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</si>
  <si>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</si>
  <si>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</si>
  <si>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</si>
  <si>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</si>
  <si>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</si>
  <si>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</si>
  <si>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</si>
  <si>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</si>
  <si>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</si>
  <si>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</si>
  <si>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</si>
  <si>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</si>
  <si>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</si>
  <si>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</si>
  <si>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</si>
  <si>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</si>
  <si>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</si>
  <si>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</si>
  <si>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</si>
  <si>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</si>
  <si>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</si>
  <si>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</si>
  <si>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</si>
  <si>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</si>
  <si>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</si>
  <si>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</si>
  <si>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</si>
  <si>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</si>
  <si>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</si>
  <si>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</si>
  <si>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</si>
  <si>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</si>
  <si>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</si>
  <si>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</si>
  <si>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</si>
  <si>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</si>
  <si>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</si>
  <si>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</si>
  <si>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</si>
  <si>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</si>
  <si>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</si>
  <si>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</si>
  <si>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</si>
  <si>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</si>
  <si>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</si>
  <si>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</si>
  <si>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</si>
  <si>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</si>
  <si>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</si>
  <si>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</si>
  <si>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</si>
  <si>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</si>
  <si>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</si>
  <si>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</si>
  <si>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</si>
  <si>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</si>
  <si>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</si>
  <si>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</si>
  <si>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</si>
  <si>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</si>
  <si>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</si>
  <si>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</si>
  <si>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</si>
  <si>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</si>
  <si>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</si>
  <si>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</si>
  <si>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</si>
  <si>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</si>
  <si>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</si>
  <si>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</si>
  <si>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</si>
  <si>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</si>
  <si>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</si>
  <si>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</si>
  <si>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</si>
  <si>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</si>
  <si>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</si>
  <si>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</si>
  <si>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</si>
  <si>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</si>
  <si>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</si>
  <si>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</si>
  <si>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</si>
  <si>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</si>
  <si>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</si>
  <si>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</si>
  <si>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</si>
  <si>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</si>
  <si>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</si>
  <si>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</si>
  <si>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</si>
  <si>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</si>
  <si>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</si>
  <si>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</si>
  <si>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</si>
  <si>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</si>
  <si>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</si>
  <si>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</si>
  <si>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</si>
  <si>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</si>
  <si>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</si>
  <si>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</si>
  <si>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</si>
  <si>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</si>
  <si>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</si>
  <si>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</si>
  <si>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</si>
  <si>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</si>
  <si>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</si>
  <si>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</si>
  <si>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</si>
  <si>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</si>
  <si>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</si>
  <si>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</si>
  <si>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</si>
  <si>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</si>
  <si>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</si>
  <si>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</si>
  <si>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</si>
  <si>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</si>
  <si>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</si>
  <si>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</si>
  <si>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</si>
  <si>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</si>
  <si>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</si>
  <si>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</si>
  <si>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</si>
  <si>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</si>
  <si>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</si>
  <si>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</si>
  <si>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</si>
  <si>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</si>
  <si>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</si>
  <si>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</si>
  <si>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</si>
  <si>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</si>
  <si>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</si>
  <si>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</si>
  <si>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</si>
  <si>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</si>
  <si>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</si>
  <si>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</si>
  <si>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</si>
  <si>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</si>
  <si>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</si>
  <si>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</si>
  <si>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</si>
  <si>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</si>
  <si>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</si>
  <si>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</si>
  <si>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</si>
  <si>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</si>
  <si>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</si>
  <si>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</si>
  <si>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</si>
  <si>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</si>
  <si>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</si>
  <si>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</si>
  <si>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</si>
  <si>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</si>
  <si>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</si>
  <si>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</si>
  <si>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</si>
  <si>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</si>
  <si>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</si>
  <si>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</si>
  <si>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</si>
  <si>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</si>
  <si>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</si>
  <si>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</si>
  <si>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</si>
  <si>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</si>
  <si>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</si>
  <si>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</si>
  <si>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</si>
  <si>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</si>
  <si>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</si>
  <si>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</si>
  <si>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</si>
  <si>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</si>
  <si>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</si>
  <si>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</si>
  <si>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</si>
  <si>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</si>
  <si>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</si>
  <si>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</si>
  <si>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</si>
  <si>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</si>
  <si>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</si>
  <si>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</si>
  <si>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</si>
  <si>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</si>
  <si>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</si>
  <si>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</si>
  <si>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</si>
  <si>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</si>
  <si>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</si>
  <si>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</si>
  <si>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</si>
  <si>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</si>
  <si>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</si>
  <si>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</si>
  <si>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</si>
  <si>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</si>
  <si>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</si>
  <si>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</si>
  <si>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</si>
  <si>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</si>
  <si>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</si>
  <si>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</si>
  <si>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</si>
  <si>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</si>
  <si>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</si>
  <si>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</si>
  <si>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</si>
  <si>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</si>
  <si>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</si>
  <si>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</si>
  <si>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</si>
  <si>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</si>
  <si>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</si>
  <si>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</si>
  <si>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</si>
  <si>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</si>
  <si>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</si>
  <si>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</si>
  <si>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</si>
  <si>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</si>
  <si>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</si>
  <si>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</si>
  <si>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</si>
  <si>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</si>
  <si>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</si>
  <si>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</si>
  <si>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</si>
  <si>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</si>
  <si>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</si>
  <si>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</si>
  <si>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</si>
  <si>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</si>
  <si>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</si>
  <si>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</si>
  <si>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</si>
  <si>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</si>
  <si>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</si>
  <si>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</si>
  <si>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</si>
  <si>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</si>
  <si>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</si>
  <si>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</si>
  <si>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</si>
  <si>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</si>
  <si>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</si>
  <si>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</si>
  <si>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</si>
  <si>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</si>
  <si>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</si>
  <si>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</si>
  <si>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</si>
  <si>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</si>
  <si>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</si>
  <si>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</si>
  <si>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</si>
  <si>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</si>
  <si>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</si>
  <si>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</si>
  <si>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</si>
  <si>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</si>
  <si>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</si>
  <si>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</si>
  <si>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</si>
  <si>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</si>
  <si>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</si>
  <si>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</si>
  <si>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</si>
  <si>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</si>
  <si>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</si>
  <si>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</si>
  <si>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</si>
  <si>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</si>
  <si>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</si>
  <si>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</si>
  <si>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</si>
  <si>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</si>
  <si>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</si>
  <si>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</si>
  <si>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</si>
  <si>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</si>
  <si>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</si>
  <si>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</si>
  <si>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</si>
  <si>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</si>
  <si>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</si>
  <si>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</si>
  <si>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</si>
  <si>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</si>
  <si>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</si>
  <si>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</si>
  <si>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</si>
  <si>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</si>
  <si>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</si>
  <si>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</si>
  <si>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</si>
  <si>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</si>
  <si>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</si>
  <si>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</si>
  <si>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</si>
  <si>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</si>
  <si>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</si>
  <si>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</si>
  <si>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</si>
  <si>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</si>
  <si>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</si>
  <si>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</si>
  <si>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</si>
  <si>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</si>
  <si>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</si>
  <si>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</si>
  <si>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</si>
  <si>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</si>
  <si>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</si>
  <si>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</si>
  <si>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</si>
  <si>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</si>
  <si>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</si>
  <si>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</si>
  <si>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</si>
  <si>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</si>
  <si>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</si>
  <si>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</si>
  <si>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</si>
  <si>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</si>
  <si>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</si>
  <si>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</si>
  <si>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</si>
  <si>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</si>
  <si>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</si>
  <si>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</si>
  <si>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</si>
  <si>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</si>
  <si>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</si>
  <si>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</si>
  <si>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</si>
  <si>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</si>
  <si>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</si>
  <si>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</si>
  <si>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</si>
  <si>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</si>
  <si>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</si>
  <si>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</si>
  <si>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</si>
  <si>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</si>
  <si>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</si>
  <si>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</si>
  <si>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</si>
  <si>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</si>
  <si>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</si>
  <si>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</si>
  <si>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</si>
  <si>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</si>
  <si>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</si>
  <si>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</si>
  <si>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</si>
  <si>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</si>
  <si>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</si>
  <si>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</si>
  <si>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</si>
  <si>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</si>
  <si>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</si>
  <si>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</si>
  <si>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</si>
  <si>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</si>
  <si>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</si>
  <si>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</si>
  <si>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</si>
  <si>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</si>
  <si>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</si>
  <si>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</si>
  <si>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</si>
  <si>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</si>
  <si>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</si>
  <si>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</si>
  <si>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</si>
  <si>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</si>
  <si>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</si>
  <si>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</si>
  <si>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</si>
  <si>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</si>
  <si>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</si>
  <si>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</si>
  <si>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</si>
  <si>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</si>
  <si>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</si>
  <si>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</si>
  <si>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</si>
  <si>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</si>
  <si>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</si>
  <si>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</si>
  <si>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</si>
  <si>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</si>
  <si>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</si>
  <si>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</si>
  <si>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</si>
  <si>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</si>
  <si>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</si>
  <si>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</si>
  <si>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</si>
  <si>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</si>
  <si>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</si>
  <si>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</si>
  <si>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</si>
  <si>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</si>
  <si>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</si>
  <si>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</si>
  <si>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</si>
  <si>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</si>
  <si>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</si>
  <si>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</si>
  <si>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</si>
  <si>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</si>
  <si>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</si>
  <si>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</si>
  <si>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</si>
  <si>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</si>
  <si>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</si>
  <si>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</si>
  <si>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</si>
  <si>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</si>
  <si>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</si>
  <si>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</si>
  <si>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</si>
  <si>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</si>
  <si>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</si>
  <si>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</si>
  <si>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</si>
  <si>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</si>
  <si>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</si>
  <si>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</si>
  <si>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</si>
  <si>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</si>
  <si>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</si>
  <si>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</si>
  <si>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</si>
  <si>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</si>
  <si>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</si>
  <si>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</si>
  <si>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</si>
  <si>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</si>
  <si>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</si>
  <si>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</si>
  <si>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</si>
  <si>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</si>
  <si>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</si>
  <si>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</si>
  <si>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</si>
  <si>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</si>
  <si>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</si>
  <si>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</si>
  <si>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</si>
  <si>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</si>
  <si>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</si>
  <si>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</si>
  <si>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</si>
  <si>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</si>
  <si>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</si>
  <si>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</si>
  <si>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</si>
  <si>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</si>
  <si>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</si>
  <si>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</si>
  <si>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</si>
  <si>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</si>
  <si>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</si>
  <si>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</si>
  <si>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</si>
  <si>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</si>
  <si>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</si>
  <si>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</si>
  <si>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</si>
  <si>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</si>
  <si>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</si>
  <si>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</si>
  <si>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</si>
  <si>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</si>
  <si>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</si>
  <si>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</si>
  <si>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</si>
  <si>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</si>
  <si>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</si>
  <si>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</si>
  <si>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</si>
  <si>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</si>
  <si>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</si>
  <si>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</si>
  <si>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</si>
  <si>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</si>
  <si>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</si>
  <si>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</si>
  <si>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</si>
  <si>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</si>
  <si>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</si>
  <si>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</si>
  <si>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</si>
  <si>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</si>
  <si>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</si>
  <si>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</si>
  <si>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</si>
  <si>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</si>
  <si>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</si>
  <si>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</si>
  <si>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</si>
  <si>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</si>
  <si>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</si>
  <si>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</si>
  <si>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</si>
  <si>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</si>
  <si>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</si>
  <si>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</si>
  <si>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</si>
  <si>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</si>
  <si>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</si>
  <si>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</si>
  <si>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</si>
  <si>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</si>
  <si>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</si>
  <si>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</si>
  <si>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</si>
  <si>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</si>
  <si>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</si>
  <si>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</si>
  <si>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</si>
  <si>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</si>
  <si>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</si>
  <si>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</si>
  <si>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</si>
  <si>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</si>
  <si>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</si>
  <si>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</si>
  <si>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</si>
  <si>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</si>
  <si>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</si>
  <si>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</si>
  <si>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</si>
  <si>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</si>
  <si>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</si>
  <si>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</si>
  <si>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</si>
  <si>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</si>
  <si>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</si>
  <si>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</si>
  <si>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</si>
  <si>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</si>
  <si>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</si>
  <si>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</si>
  <si>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</si>
  <si>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</si>
  <si>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</si>
  <si>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</si>
  <si>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</si>
  <si>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</si>
  <si>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</si>
  <si>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</si>
  <si>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</si>
  <si>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</si>
  <si>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</si>
  <si>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</si>
  <si>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</si>
  <si>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</si>
  <si>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</si>
  <si>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</si>
  <si>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</si>
  <si>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</si>
  <si>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</si>
  <si>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</si>
  <si>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</si>
  <si>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</si>
  <si>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</si>
  <si>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</si>
  <si>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</si>
  <si>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</si>
  <si>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</si>
  <si>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</si>
  <si>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</si>
  <si>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</si>
  <si>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</si>
  <si>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</si>
  <si>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</si>
  <si>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</si>
  <si>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</si>
  <si>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</si>
  <si>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</si>
  <si>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</si>
  <si>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</si>
  <si>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</si>
  <si>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</si>
  <si>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</si>
  <si>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</si>
  <si>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</si>
  <si>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</si>
  <si>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</si>
  <si>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</si>
  <si>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</si>
  <si>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</si>
  <si>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</si>
  <si>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</si>
  <si>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</si>
  <si>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</si>
  <si>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</si>
  <si>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</si>
  <si>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</si>
  <si>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</si>
  <si>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</si>
  <si>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</si>
  <si>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</si>
  <si>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</si>
  <si>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</si>
  <si>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</si>
  <si>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</si>
  <si>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</si>
  <si>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</si>
  <si>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</si>
  <si>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</si>
  <si>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</si>
  <si>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</si>
  <si>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</si>
  <si>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</si>
  <si>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</si>
  <si>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</si>
  <si>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</si>
  <si>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</si>
  <si>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</si>
  <si>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</si>
  <si>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</si>
  <si>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</si>
  <si>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</si>
  <si>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</si>
  <si>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</si>
  <si>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</si>
  <si>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</si>
  <si>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</si>
  <si>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</si>
  <si>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</si>
  <si>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</si>
  <si>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</si>
  <si>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</si>
  <si>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</si>
  <si>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</si>
  <si>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</si>
  <si>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</si>
  <si>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</si>
  <si>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</si>
  <si>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</si>
  <si>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</si>
  <si>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</si>
  <si>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</si>
  <si>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</si>
  <si>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</si>
  <si>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</si>
  <si>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</si>
  <si>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</si>
  <si>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</si>
  <si>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</si>
  <si>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</si>
  <si>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</si>
  <si>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</si>
  <si>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</si>
  <si>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</si>
  <si>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</si>
  <si>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</si>
  <si>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</si>
  <si>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</si>
  <si>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</si>
  <si>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</si>
  <si>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</si>
  <si>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</si>
  <si>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</si>
  <si>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</si>
  <si>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</si>
  <si>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</si>
  <si>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</si>
  <si>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</si>
  <si>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</si>
  <si>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</si>
  <si>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</si>
  <si>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</si>
  <si>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</si>
  <si>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</si>
  <si>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</si>
  <si>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</si>
  <si>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</si>
  <si>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</si>
  <si>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</si>
  <si>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</si>
  <si>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</si>
  <si>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</si>
  <si>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</si>
  <si>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</si>
  <si>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</si>
  <si>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</si>
  <si>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</si>
  <si>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</si>
  <si>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</si>
  <si>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</si>
  <si>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</si>
  <si>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</si>
  <si>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</si>
  <si>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</si>
  <si>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</si>
  <si>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</si>
  <si>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</si>
  <si>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</si>
  <si>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</si>
  <si>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</si>
  <si>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</si>
  <si>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</si>
  <si>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</si>
  <si>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</si>
  <si>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</si>
  <si>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</si>
  <si>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</si>
  <si>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</si>
  <si>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</si>
  <si>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</si>
  <si>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</si>
  <si>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</si>
  <si>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</si>
  <si>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</si>
  <si>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</si>
  <si>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</si>
  <si>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</si>
  <si>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</si>
  <si>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</si>
  <si>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</si>
  <si>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</si>
  <si>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</si>
  <si>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</si>
  <si>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</si>
  <si>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</si>
  <si>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</si>
  <si>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</si>
  <si>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</si>
  <si>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</si>
  <si>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</si>
  <si>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</si>
  <si>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</si>
  <si>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</si>
  <si>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</si>
  <si>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</si>
  <si>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</si>
  <si>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</si>
  <si>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</si>
  <si>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</si>
  <si>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</si>
  <si>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</si>
  <si>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</si>
  <si>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</si>
  <si>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</si>
  <si>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</si>
  <si>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</si>
  <si>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</si>
  <si>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</si>
  <si>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</si>
  <si>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</si>
  <si>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</si>
  <si>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</si>
  <si>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</si>
  <si>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</si>
  <si>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</si>
  <si>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</si>
  <si>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</si>
  <si>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</si>
  <si>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</si>
  <si>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</si>
  <si>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</si>
  <si>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</si>
  <si>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</si>
  <si>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</si>
  <si>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</si>
  <si>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</si>
  <si>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</si>
  <si>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</si>
  <si>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</si>
  <si>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</si>
  <si>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</si>
  <si>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</si>
  <si>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</si>
  <si>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</si>
  <si>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</si>
  <si>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</si>
  <si>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</si>
  <si>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</si>
  <si>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</si>
  <si>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</si>
  <si>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</si>
  <si>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</si>
  <si>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</si>
  <si>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</si>
  <si>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</si>
  <si>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</si>
  <si>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</si>
  <si>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</si>
  <si>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</si>
  <si>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</si>
  <si>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</si>
  <si>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</si>
  <si>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</si>
  <si>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</si>
  <si>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</si>
  <si>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</si>
  <si>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</si>
  <si>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</si>
  <si>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</si>
  <si>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</si>
  <si>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</si>
  <si>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</si>
  <si>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</si>
  <si>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</si>
  <si>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</si>
  <si>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</si>
  <si>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</si>
  <si>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</si>
  <si>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</si>
  <si>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</si>
  <si>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</si>
  <si>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</si>
  <si>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</si>
  <si>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</si>
  <si>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</si>
  <si>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</si>
  <si>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</si>
  <si>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</si>
  <si>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</si>
  <si>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</si>
  <si>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</si>
  <si>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</si>
  <si>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</si>
  <si>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</si>
  <si>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</si>
  <si>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</si>
  <si>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</si>
  <si>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</si>
  <si>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</si>
  <si>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</si>
  <si>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</si>
  <si>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</si>
  <si>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</si>
  <si>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</si>
  <si>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</si>
  <si>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</si>
  <si>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</si>
  <si>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</si>
  <si>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</si>
  <si>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</si>
  <si>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</si>
  <si>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</si>
  <si>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</si>
  <si>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</si>
  <si>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</si>
  <si>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</si>
  <si>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</si>
  <si>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</si>
  <si>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</si>
  <si>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</si>
  <si>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</si>
  <si>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</si>
  <si>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</si>
  <si>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</si>
  <si>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</si>
  <si>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</si>
  <si>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</si>
  <si>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</si>
  <si>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</si>
  <si>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</si>
  <si>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</si>
  <si>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</si>
  <si>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</si>
  <si>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</si>
  <si>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</si>
  <si>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</si>
  <si>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</si>
  <si>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</si>
  <si>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</si>
  <si>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</si>
  <si>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</si>
  <si>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</si>
  <si>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</si>
  <si>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</si>
  <si>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</si>
  <si>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</si>
  <si>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</si>
  <si>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</si>
  <si>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</si>
  <si>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</si>
  <si>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</si>
  <si>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</si>
  <si>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</si>
  <si>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</si>
  <si>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</si>
  <si>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</si>
  <si>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</si>
  <si>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</si>
  <si>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</si>
  <si>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</si>
  <si>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</si>
  <si>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</si>
  <si>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</si>
  <si>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</si>
  <si>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</si>
  <si>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</si>
  <si>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</si>
  <si>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</si>
  <si>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</si>
  <si>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</si>
  <si>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</si>
  <si>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</si>
  <si>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</si>
  <si>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</si>
  <si>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</si>
  <si>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</si>
  <si>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</si>
  <si>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</si>
  <si>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</si>
  <si>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</si>
  <si>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</si>
  <si>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</si>
  <si>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</si>
  <si>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</si>
  <si>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</si>
  <si>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</si>
  <si>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</si>
  <si>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</si>
  <si>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</si>
  <si>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</si>
  <si>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</si>
  <si>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</si>
  <si>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</si>
  <si>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</si>
  <si>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</si>
  <si>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</si>
  <si>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</si>
  <si>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</si>
  <si>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</si>
  <si>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</si>
  <si>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</si>
  <si>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</si>
  <si>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</si>
  <si>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</si>
  <si>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</si>
  <si>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</si>
  <si>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</si>
  <si>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</si>
  <si>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</si>
  <si>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</si>
  <si>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</si>
  <si>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</si>
  <si>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</si>
  <si>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</si>
  <si>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</si>
  <si>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</si>
  <si>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</si>
  <si>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</si>
  <si>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</si>
  <si>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</si>
  <si>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</si>
  <si>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</si>
  <si>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</si>
  <si>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</si>
  <si>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</si>
  <si>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</si>
  <si>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</si>
  <si>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</si>
  <si>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</si>
  <si>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</si>
  <si>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</si>
  <si>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</si>
  <si>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</si>
  <si>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</si>
  <si>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</si>
  <si>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</si>
  <si>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</si>
  <si>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</si>
  <si>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</si>
  <si>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</si>
  <si>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</si>
  <si>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</si>
  <si>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</si>
  <si>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</si>
  <si>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</si>
  <si>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</si>
  <si>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</si>
  <si>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</si>
  <si>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</si>
  <si>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</si>
  <si>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</si>
  <si>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</si>
  <si>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</si>
  <si>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</si>
  <si>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</si>
  <si>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</si>
  <si>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</si>
  <si>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</si>
  <si>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</si>
  <si>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</si>
  <si>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</si>
  <si>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</si>
  <si>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</si>
  <si>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</si>
  <si>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</si>
  <si>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</si>
  <si>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</si>
  <si>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</si>
  <si>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</si>
  <si>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</si>
  <si>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</si>
  <si>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</si>
  <si>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</si>
  <si>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</si>
  <si>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</si>
  <si>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</si>
  <si>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</si>
  <si>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</si>
  <si>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</si>
  <si>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</si>
  <si>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</si>
  <si>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</si>
  <si>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</si>
  <si>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</si>
  <si>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</si>
  <si>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</si>
  <si>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</si>
  <si>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</si>
  <si>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</si>
  <si>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</si>
  <si>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</si>
  <si>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</si>
  <si>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</si>
  <si>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</si>
  <si>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</si>
  <si>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</si>
  <si>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</si>
  <si>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</si>
  <si>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</si>
  <si>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</si>
  <si>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</si>
  <si>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</si>
  <si>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</si>
  <si>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</si>
  <si>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</si>
  <si>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</si>
  <si>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</si>
  <si>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</si>
  <si>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</si>
  <si>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</si>
  <si>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</si>
  <si>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</si>
  <si>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</si>
  <si>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</si>
  <si>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</si>
  <si>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</si>
  <si>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</si>
  <si>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</si>
  <si>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</si>
  <si>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</si>
  <si>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</si>
  <si>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</si>
  <si>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</si>
  <si>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</si>
  <si>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</si>
  <si>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</si>
  <si>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</si>
  <si>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</si>
  <si>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</si>
  <si>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</si>
  <si>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</si>
  <si>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</si>
  <si>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</si>
  <si>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</si>
  <si>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</si>
  <si>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</si>
  <si>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</si>
  <si>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</si>
  <si>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</si>
  <si>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</si>
  <si>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</si>
  <si>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</si>
  <si>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</si>
  <si>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</si>
  <si>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</si>
  <si>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</si>
  <si>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</si>
  <si>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</si>
  <si>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</si>
  <si>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</si>
  <si>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</si>
  <si>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</si>
  <si>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</si>
  <si>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</si>
  <si>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</si>
  <si>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</si>
  <si>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</si>
  <si>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</si>
  <si>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</si>
  <si>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</si>
  <si>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</si>
  <si>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</si>
  <si>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</si>
  <si>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</si>
  <si>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</si>
  <si>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</si>
  <si>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</si>
  <si>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</si>
  <si>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</si>
  <si>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</si>
  <si>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</si>
  <si>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</si>
  <si>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</si>
  <si>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</si>
  <si>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</si>
  <si>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</si>
  <si>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</si>
  <si>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</si>
  <si>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</si>
  <si>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</si>
  <si>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</si>
  <si>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</si>
  <si>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</si>
  <si>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</si>
  <si>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</si>
  <si>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</si>
  <si>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</si>
  <si>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</si>
  <si>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</si>
  <si>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</si>
  <si>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</si>
  <si>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</si>
  <si>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</si>
  <si>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</si>
  <si>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</si>
  <si>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</si>
  <si>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</si>
  <si>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</si>
  <si>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</si>
  <si>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</si>
  <si>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</si>
  <si>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</si>
  <si>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</si>
  <si>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</si>
  <si>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</si>
  <si>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</si>
  <si>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</si>
  <si>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</si>
  <si>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</si>
  <si>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</si>
  <si>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</si>
  <si>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</si>
  <si>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</si>
  <si>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</si>
  <si>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</si>
  <si>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</si>
  <si>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</si>
  <si>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</si>
  <si>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</si>
  <si>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</si>
  <si>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</si>
  <si>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</si>
  <si>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</si>
  <si>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</si>
  <si>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</si>
  <si>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</si>
  <si>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</si>
  <si>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</si>
  <si>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</si>
  <si>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</si>
  <si>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</si>
  <si>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</si>
  <si>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</si>
  <si>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</si>
  <si>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</si>
  <si>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</si>
  <si>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</si>
  <si>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</si>
  <si>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</si>
  <si>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</si>
  <si>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</si>
  <si>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</si>
  <si>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</si>
  <si>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</si>
  <si>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</si>
  <si>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</si>
  <si>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</si>
  <si>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</si>
  <si>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</si>
  <si>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</si>
  <si>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</si>
  <si>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</si>
  <si>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</si>
  <si>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</si>
  <si>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</si>
  <si>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</si>
  <si>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</si>
  <si>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</si>
  <si>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</si>
  <si>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</si>
  <si>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</si>
  <si>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</si>
  <si>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</si>
  <si>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</si>
  <si>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</si>
  <si>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</si>
  <si>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</si>
  <si>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</si>
  <si>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</si>
  <si>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</si>
  <si>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</si>
  <si>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</si>
  <si>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</si>
  <si>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</si>
  <si>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</si>
  <si>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</si>
  <si>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</si>
  <si>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</si>
  <si>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</si>
  <si>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</si>
  <si>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</si>
  <si>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</si>
  <si>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</si>
  <si>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</si>
  <si>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</si>
  <si>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</si>
  <si>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</si>
  <si>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</si>
  <si>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</si>
  <si>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</si>
  <si>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</si>
  <si>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</si>
  <si>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</si>
  <si>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</si>
  <si>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</si>
  <si>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</si>
  <si>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</si>
  <si>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</si>
  <si>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</si>
  <si>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</si>
  <si>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</si>
  <si>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</si>
  <si>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</si>
  <si>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</si>
  <si>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</si>
  <si>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</si>
  <si>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</si>
  <si>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</si>
  <si>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</si>
  <si>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</si>
  <si>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</si>
  <si>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</si>
  <si>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</si>
  <si>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</si>
  <si>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</si>
  <si>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</si>
  <si>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</si>
  <si>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</si>
  <si>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</si>
  <si>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</si>
  <si>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</si>
  <si>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</si>
  <si>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</si>
  <si>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</si>
  <si>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</si>
  <si>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</si>
  <si>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</si>
  <si>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</si>
  <si>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</si>
  <si>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</si>
  <si>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</si>
  <si>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</si>
  <si>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</si>
  <si>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</si>
  <si>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</si>
  <si>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</si>
  <si>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</si>
  <si>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</si>
  <si>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</si>
  <si>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</si>
  <si>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</si>
  <si>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</si>
  <si>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</si>
  <si>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</si>
  <si>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</si>
  <si>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</si>
  <si>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</si>
  <si>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</si>
  <si>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</si>
  <si>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</si>
  <si>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</si>
  <si>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</si>
  <si>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</si>
  <si>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</si>
  <si>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</si>
  <si>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</si>
  <si>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</si>
  <si>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</si>
  <si>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</si>
  <si>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</si>
  <si>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</si>
  <si>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</si>
  <si>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</si>
  <si>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</si>
  <si>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</si>
  <si>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</si>
  <si>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</si>
  <si>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</si>
  <si>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</si>
  <si>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</si>
  <si>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</si>
  <si>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</si>
  <si>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</si>
  <si>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</si>
  <si>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</si>
  <si>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</si>
  <si>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</si>
  <si>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</si>
  <si>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</si>
  <si>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</si>
  <si>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</si>
  <si>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</si>
  <si>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</si>
  <si>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</si>
  <si>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</si>
  <si>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</si>
  <si>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</si>
  <si>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</si>
  <si>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</si>
  <si>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</si>
  <si>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</si>
  <si>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</si>
  <si>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</si>
  <si>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</si>
  <si>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</si>
  <si>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</si>
  <si>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</si>
  <si>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</si>
  <si>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</si>
  <si>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</si>
  <si>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</si>
  <si>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</si>
  <si>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</si>
  <si>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</si>
  <si>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</si>
  <si>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</si>
  <si>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</si>
  <si>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</si>
  <si>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</si>
  <si>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</si>
  <si>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</si>
  <si>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</si>
  <si>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</si>
  <si>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</si>
  <si>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</si>
  <si>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</si>
  <si>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</si>
  <si>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</si>
  <si>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</si>
  <si>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</si>
  <si>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</si>
  <si>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</si>
  <si>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</si>
  <si>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</si>
  <si>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</si>
  <si>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</si>
  <si>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</si>
  <si>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</si>
  <si>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</si>
  <si>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</si>
  <si>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</si>
  <si>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</si>
  <si>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</si>
  <si>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</si>
  <si>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</si>
  <si>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</si>
  <si>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</si>
  <si>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</si>
  <si>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</si>
  <si>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</si>
  <si>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</si>
  <si>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</si>
  <si>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</si>
  <si>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</si>
  <si>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</si>
  <si>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</si>
  <si>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</si>
  <si>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</si>
  <si>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</si>
  <si>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</si>
  <si>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</si>
  <si>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</si>
  <si>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</si>
  <si>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</si>
  <si>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</si>
  <si>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</si>
  <si>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</si>
  <si>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</si>
  <si>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</si>
  <si>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</si>
  <si>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</si>
  <si>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</si>
  <si>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</si>
  <si>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</si>
  <si>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</si>
  <si>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</si>
  <si>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</si>
  <si>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</si>
  <si>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</si>
  <si>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</si>
  <si>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</si>
  <si>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</si>
  <si>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</si>
  <si>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</si>
  <si>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</si>
  <si>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</si>
  <si>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</si>
  <si>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</si>
  <si>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</si>
  <si>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</si>
  <si>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</si>
  <si>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</si>
  <si>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</si>
  <si>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</si>
  <si>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</si>
  <si>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</si>
  <si>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</si>
  <si>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</si>
  <si>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</si>
  <si>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</si>
  <si>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</si>
  <si>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</si>
  <si>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</si>
  <si>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</si>
  <si>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</si>
  <si>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</si>
  <si>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</si>
  <si>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</si>
  <si>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</si>
  <si>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</si>
  <si>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</si>
  <si>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</si>
  <si>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</si>
  <si>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</si>
  <si>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</si>
  <si>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</si>
  <si>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</si>
  <si>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</si>
  <si>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</si>
  <si>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</si>
  <si>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</si>
  <si>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</si>
  <si>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</si>
  <si>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</si>
  <si>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</si>
  <si>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</si>
  <si>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</si>
  <si>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</si>
  <si>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</si>
  <si>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</si>
  <si>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</si>
  <si>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</si>
  <si>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</si>
  <si>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</si>
  <si>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</si>
  <si>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</si>
  <si>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</si>
  <si>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</si>
  <si>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</si>
  <si>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</si>
  <si>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</si>
  <si>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</si>
  <si>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</si>
  <si>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</si>
  <si>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</si>
  <si>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</si>
  <si>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</si>
  <si>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</si>
  <si>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</si>
  <si>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</si>
  <si>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</si>
  <si>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</si>
  <si>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</si>
  <si>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</si>
  <si>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</si>
  <si>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</si>
  <si>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</si>
  <si>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</si>
  <si>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</si>
  <si>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</si>
  <si>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</si>
  <si>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</si>
  <si>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</si>
  <si>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</si>
  <si>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</si>
  <si>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</si>
  <si>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</si>
  <si>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</si>
  <si>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</si>
  <si>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</si>
  <si>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</si>
  <si>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</si>
  <si>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</si>
  <si>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</si>
  <si>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</si>
  <si>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</si>
  <si>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</si>
  <si>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</si>
  <si>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</si>
  <si>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</si>
  <si>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</si>
  <si>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</si>
  <si>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</si>
  <si>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</si>
  <si>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</si>
  <si>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</si>
  <si>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</si>
  <si>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</si>
  <si>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</si>
  <si>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</si>
  <si>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</si>
  <si>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</si>
  <si>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</si>
  <si>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</si>
  <si>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</si>
  <si>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</si>
  <si>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</si>
  <si>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</si>
  <si>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</si>
  <si>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</si>
  <si>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</si>
  <si>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</si>
  <si>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</si>
  <si>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</si>
  <si>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</si>
  <si>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</si>
  <si>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</si>
  <si>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</si>
  <si>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</si>
  <si>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</si>
  <si>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</si>
  <si>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</si>
  <si>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</si>
  <si>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</si>
  <si>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</si>
  <si>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</si>
  <si>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</si>
  <si>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</si>
  <si>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</si>
  <si>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</si>
  <si>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</si>
  <si>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</si>
  <si>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</si>
  <si>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</si>
  <si>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</si>
  <si>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</si>
  <si>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</si>
  <si>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</si>
  <si>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</si>
  <si>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</si>
  <si>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</si>
  <si>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</si>
  <si>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</si>
  <si>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</si>
  <si>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</si>
  <si>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</si>
  <si>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</si>
  <si>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</si>
  <si>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</si>
  <si>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</si>
  <si>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</si>
  <si>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</si>
  <si>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</si>
  <si>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</si>
  <si>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</si>
  <si>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</si>
  <si>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</si>
  <si>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</si>
  <si>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</si>
  <si>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</si>
  <si>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</si>
  <si>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</si>
  <si>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</si>
  <si>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</si>
  <si>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</si>
  <si>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</si>
  <si>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</si>
  <si>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</si>
  <si>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</si>
  <si>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</si>
  <si>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</si>
  <si>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</si>
  <si>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</si>
  <si>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</si>
  <si>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</si>
  <si>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</si>
  <si>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</si>
  <si>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</si>
  <si>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</si>
  <si>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</si>
  <si>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</si>
  <si>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</si>
  <si>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</si>
  <si>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</si>
  <si>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</si>
  <si>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</si>
  <si>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</si>
  <si>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</si>
  <si>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</si>
  <si>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</si>
  <si>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</si>
  <si>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</si>
  <si>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</si>
  <si>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</si>
  <si>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</si>
  <si>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</si>
  <si>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</si>
  <si>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</si>
  <si>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</si>
  <si>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</si>
  <si>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</si>
  <si>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</si>
  <si>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</si>
  <si>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</si>
  <si>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</si>
  <si>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</si>
  <si>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</si>
  <si>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</si>
  <si>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</si>
  <si>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</si>
  <si>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</si>
  <si>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</si>
  <si>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</si>
  <si>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</si>
  <si>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</si>
  <si>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</si>
  <si>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</si>
  <si>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</si>
  <si>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</si>
  <si>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</si>
  <si>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</si>
  <si>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</si>
  <si>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</si>
  <si>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</si>
  <si>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</si>
  <si>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</si>
  <si>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</si>
  <si>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</si>
  <si>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</si>
  <si>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</si>
  <si>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</si>
  <si>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</si>
  <si>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</si>
  <si>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</si>
  <si>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</si>
  <si>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</si>
  <si>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</si>
  <si>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</si>
  <si>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</si>
  <si>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</si>
  <si>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</si>
  <si>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</si>
  <si>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</si>
  <si>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</si>
  <si>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</si>
  <si>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</si>
  <si>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</si>
  <si>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</si>
  <si>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</si>
  <si>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</si>
  <si>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</si>
  <si>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</si>
  <si>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</si>
  <si>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</si>
  <si>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</si>
  <si>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</si>
  <si>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</si>
  <si>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</si>
  <si>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</si>
  <si>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</si>
  <si>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</si>
  <si>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</si>
  <si>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</si>
  <si>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</si>
  <si>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</si>
  <si>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</si>
  <si>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</si>
  <si>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</si>
  <si>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</si>
  <si>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</si>
  <si>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</si>
  <si>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</si>
  <si>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</si>
  <si>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</si>
  <si>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</si>
  <si>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</si>
  <si>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</si>
  <si>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</si>
  <si>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</si>
  <si>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</si>
  <si>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</si>
  <si>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</si>
  <si>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</si>
  <si>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</si>
  <si>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</si>
  <si>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</si>
  <si>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</si>
  <si>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</si>
  <si>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</si>
  <si>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</si>
  <si>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</si>
  <si>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</si>
  <si>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</si>
  <si>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</si>
  <si>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</si>
  <si>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</si>
  <si>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</si>
  <si>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</si>
  <si>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</si>
  <si>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</si>
  <si>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</si>
  <si>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</si>
  <si>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</si>
  <si>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</si>
  <si>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</si>
  <si>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</si>
  <si>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</si>
  <si>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</si>
  <si>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</si>
  <si>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</si>
  <si>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</si>
  <si>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</si>
  <si>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</si>
  <si>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</si>
  <si>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</si>
  <si>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</si>
  <si>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</si>
  <si>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</si>
  <si>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</si>
  <si>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</si>
  <si>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</si>
  <si>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</si>
  <si>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</si>
  <si>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</si>
  <si>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</si>
  <si>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</si>
  <si>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</si>
  <si>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</si>
  <si>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</si>
  <si>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</si>
  <si>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</si>
  <si>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</si>
  <si>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</si>
  <si>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</si>
  <si>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</si>
  <si>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</si>
  <si>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</si>
  <si>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</si>
  <si>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</si>
  <si>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</si>
  <si>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</si>
  <si>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</si>
  <si>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</si>
  <si>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</si>
  <si>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</si>
  <si>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</si>
  <si>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</si>
  <si>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</si>
  <si>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</si>
  <si>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</si>
  <si>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</si>
  <si>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</si>
  <si>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</si>
  <si>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</si>
  <si>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</si>
  <si>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</si>
  <si>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</si>
  <si>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</si>
  <si>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</si>
  <si>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</si>
  <si>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</si>
  <si>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</si>
  <si>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</si>
  <si>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</si>
  <si>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</si>
  <si>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</si>
  <si>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</si>
  <si>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</si>
  <si>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</si>
  <si>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</si>
  <si>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</si>
  <si>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</si>
  <si>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</si>
  <si>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</si>
  <si>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</si>
  <si>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</si>
  <si>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</si>
  <si>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</si>
  <si>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</si>
  <si>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</si>
  <si>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</si>
  <si>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</si>
  <si>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</si>
  <si>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PAREDES INTERNAS, MEIA OU PAREDE INTEIRA, PLACAS TIPO ESMALTADA EXTRA DE 20X20 CM, PARA EDIFICAÇÕES HABITACIONAIS UNIFAMILIAR (CASAS) E EDIFICAÇÕES PÚBLICAS PADRÃO. AF_11/2014</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</si>
  <si>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</si>
  <si>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</si>
  <si>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</si>
  <si>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</si>
  <si>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</si>
  <si>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</si>
  <si>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</si>
  <si>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</si>
  <si>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</si>
  <si>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</si>
  <si>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</si>
  <si>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</si>
  <si>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</si>
  <si>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</si>
  <si>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</si>
  <si>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</si>
  <si>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</si>
  <si>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</si>
  <si>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</si>
  <si>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</si>
  <si>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</si>
  <si>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</si>
  <si>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</si>
  <si>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</si>
  <si>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</si>
  <si>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</si>
  <si>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</si>
  <si>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</si>
  <si>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</si>
  <si>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</si>
  <si>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</si>
  <si>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</si>
  <si>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</si>
  <si>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</si>
  <si>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</si>
  <si>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</si>
  <si>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</si>
  <si>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</si>
  <si>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</si>
  <si>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</si>
  <si>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</si>
  <si>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</si>
  <si>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</si>
  <si>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</si>
  <si>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</si>
  <si>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</si>
  <si>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</si>
  <si>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</si>
  <si>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</si>
  <si>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</si>
  <si>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</si>
  <si>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</si>
  <si>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</si>
  <si>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</si>
  <si>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Quadro pincel novo, completo, de laminado melamínico alta pressão, "LOUSA" quadriculado, cor branco brilhante, linha
Lousas, padrão F608 Brancoline, esp. 1mm, incl. requadro madeira 2.5 x 5.0 cm e porta pincel, dim. 3.95 x 1.29 m</t>
  </si>
  <si>
    <t>BDI DIF:</t>
  </si>
  <si>
    <t>L.SOCIAIS:</t>
  </si>
  <si>
    <t>ENGENHEIRO JUNIOR</t>
  </si>
  <si>
    <t>SOLDADOR - (OFICIAL - SINDUSCON)</t>
  </si>
  <si>
    <t>PINTOR (LETRISTA) - (SINTRACONST)</t>
  </si>
  <si>
    <t>MECANICO DE REFRIGERACAO - (SINDIFER)</t>
  </si>
  <si>
    <t>TECNICO DE REFRIGERACAO - (SINDIFER)</t>
  </si>
  <si>
    <t>CONCRETO USINADO FCK 30 MPA BRITA 0+1 ABATIMENTO 100 +/- 20MM</t>
  </si>
  <si>
    <t>REJUNTE EPOXI COR BRANCA</t>
  </si>
  <si>
    <t>CONCRETO USINADO FCK 20 MPA BRITA 0+1 ABATIMENTO 100 +/- 20MM</t>
  </si>
  <si>
    <t>CONCRETO USINADO FCK 25 MPA BRITA 0+1 ABATIMENTO 100 +/- 20MM</t>
  </si>
  <si>
    <t>'020910</t>
  </si>
  <si>
    <t>'020975</t>
  </si>
  <si>
    <t>'020977</t>
  </si>
  <si>
    <t>'020982</t>
  </si>
  <si>
    <t>'020985</t>
  </si>
  <si>
    <t>'020987</t>
  </si>
  <si>
    <t>'020988</t>
  </si>
  <si>
    <t>'0210</t>
  </si>
  <si>
    <t>'021005</t>
  </si>
  <si>
    <t>'021009</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</si>
  <si>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</si>
  <si>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</si>
  <si>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</si>
  <si>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</si>
  <si>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</si>
  <si>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</si>
  <si>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</si>
  <si>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</si>
  <si>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</si>
  <si>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</si>
  <si>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</si>
  <si>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</si>
  <si>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</si>
  <si>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</si>
  <si>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</si>
  <si>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</si>
  <si>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</si>
  <si>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</si>
  <si>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</si>
  <si>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</si>
  <si>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</si>
  <si>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</si>
  <si>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</si>
  <si>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</si>
  <si>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</si>
  <si>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</si>
  <si>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</si>
  <si>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</si>
  <si>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</si>
  <si>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PECA EM MADEIRA DE LEI 7 X 5 CM (APARELHADA)</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</si>
  <si>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</si>
  <si>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</si>
  <si>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</si>
  <si>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</si>
  <si>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</si>
  <si>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</si>
  <si>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</si>
  <si>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</si>
  <si>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</si>
  <si>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</si>
  <si>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</si>
  <si>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</si>
  <si>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</si>
  <si>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</si>
  <si>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</si>
  <si>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</si>
  <si>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</si>
  <si>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</si>
  <si>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</si>
  <si>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</si>
  <si>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</si>
  <si>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</si>
  <si>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</si>
  <si>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</si>
  <si>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</si>
  <si>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</si>
  <si>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</si>
  <si>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</si>
  <si>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</si>
  <si>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</si>
  <si>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ADITIVO IMPERMEABILIZANTE PEGA NORMAL P/ ARGAMASSA E CONCRETO - SIKA 1, VEDACIT PRO OU EQUIVALENTE</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</si>
  <si>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</si>
  <si>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</si>
  <si>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</si>
  <si>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</si>
  <si>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</si>
  <si>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</si>
  <si>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</si>
  <si>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</si>
  <si>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</si>
  <si>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</si>
  <si>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</si>
  <si>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</si>
  <si>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</si>
  <si>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</si>
  <si>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</si>
  <si>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</si>
  <si>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</si>
  <si>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</si>
  <si>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</si>
  <si>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</si>
  <si>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</si>
  <si>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</si>
  <si>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</si>
  <si>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</si>
  <si>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</si>
  <si>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TELHA METALICA ONDULADA ACO GALVALUME ESP 0.5MM PRE PINTADA 1 FACE COR RAL 9003 (BRANCA)</t>
  </si>
  <si>
    <t>'025843</t>
  </si>
  <si>
    <t>TELHA METALICA EM ACO GALVALUME TRAPEZOIDAL 40 ESP. 0.50MM PRE-PINTADA NAS DUAS FACES</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</si>
  <si>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</si>
  <si>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</si>
  <si>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</si>
  <si>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</si>
  <si>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</si>
  <si>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</si>
  <si>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</si>
  <si>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</si>
  <si>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</si>
  <si>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</si>
  <si>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</si>
  <si>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</si>
  <si>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</si>
  <si>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</si>
  <si>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</si>
  <si>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</si>
  <si>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</si>
  <si>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</si>
  <si>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</si>
  <si>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</si>
  <si>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</si>
  <si>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</si>
  <si>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'026569</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</si>
  <si>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</si>
  <si>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</si>
  <si>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</si>
  <si>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</si>
  <si>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</si>
  <si>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</si>
  <si>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</si>
  <si>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</si>
  <si>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</si>
  <si>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</si>
  <si>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</si>
  <si>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</si>
  <si>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</si>
  <si>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</si>
  <si>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</si>
  <si>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</si>
  <si>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</si>
  <si>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</si>
  <si>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</si>
  <si>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</si>
  <si>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</si>
  <si>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</si>
  <si>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</si>
  <si>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</si>
  <si>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</si>
  <si>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</si>
  <si>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</si>
  <si>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</si>
  <si>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</si>
  <si>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</si>
  <si>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</si>
  <si>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KIT M5 100 PECAS PORCA-GAIOLA C/ PARAF PHILIPS</t>
  </si>
  <si>
    <t>'026972</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</si>
  <si>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</si>
  <si>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</si>
  <si>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</si>
  <si>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</si>
  <si>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</si>
  <si>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</si>
  <si>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</si>
  <si>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</si>
  <si>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</si>
  <si>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</si>
  <si>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</si>
  <si>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</si>
  <si>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</si>
  <si>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</si>
  <si>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</si>
  <si>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</si>
  <si>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</si>
  <si>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</si>
  <si>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</si>
  <si>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</si>
  <si>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</si>
  <si>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</si>
  <si>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</si>
  <si>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</si>
  <si>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BARRA APOIO RETA INOX 90CM ACCESS - JACKWAL OU EQUIVALENTE</t>
  </si>
  <si>
    <t>'0290</t>
  </si>
  <si>
    <t>'029028</t>
  </si>
  <si>
    <t>'029050</t>
  </si>
  <si>
    <t>'029093</t>
  </si>
  <si>
    <t>'029094</t>
  </si>
  <si>
    <t>'0291</t>
  </si>
  <si>
    <t>'029156</t>
  </si>
  <si>
    <t>BARRA DE APOIO RETA INOX POLIDO 70CM ACCESS - JACKWAL OU EQUIVALENTE</t>
  </si>
  <si>
    <t>'0292</t>
  </si>
  <si>
    <t>'029204</t>
  </si>
  <si>
    <t>FITA DE PVC BRANCA AUTO-ADERENTE (NÃO ADESIVA) L=100MM X 10M</t>
  </si>
  <si>
    <t>'029220</t>
  </si>
  <si>
    <t>BARRA APOIO RETA INOX 80CM ACCESS - JACKWAL OU EQUIVALENTE</t>
  </si>
  <si>
    <t>'029221</t>
  </si>
  <si>
    <t>BARRA APOIO RETA INOX 60CM ACCESS - JACKWAL OU EQUIVALENTE</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</si>
  <si>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</si>
  <si>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</si>
  <si>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</si>
  <si>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</si>
  <si>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</si>
  <si>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</si>
  <si>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</si>
  <si>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</si>
  <si>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</si>
  <si>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</si>
  <si>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</si>
  <si>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</si>
  <si>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</si>
  <si>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</si>
  <si>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</si>
  <si>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</si>
  <si>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</si>
  <si>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</si>
  <si>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</si>
  <si>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</si>
  <si>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</si>
  <si>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</si>
  <si>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</si>
  <si>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</si>
  <si>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</si>
  <si>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</si>
  <si>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</si>
  <si>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</si>
  <si>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</si>
  <si>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</si>
  <si>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</si>
  <si>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</si>
  <si>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</si>
  <si>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</si>
  <si>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</si>
  <si>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</si>
  <si>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</si>
  <si>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</si>
  <si>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PORTA CORTA-FOGO P90 0,80 X 2,10M C/ MARCO</t>
  </si>
  <si>
    <t>'0311</t>
  </si>
  <si>
    <t>'031124</t>
  </si>
  <si>
    <t>PORTA CORTA FOGO P90 0.90X2.10X0,05M C/ MARCO</t>
  </si>
  <si>
    <t>'0312</t>
  </si>
  <si>
    <t>'031242</t>
  </si>
  <si>
    <t>PORTA CORTA FOGO P120 0.90X2.10X0,05M C/ MARCO</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</si>
  <si>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</si>
  <si>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</si>
  <si>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</si>
  <si>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</si>
  <si>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</si>
  <si>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</si>
  <si>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</si>
  <si>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</si>
  <si>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</si>
  <si>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</si>
  <si>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</si>
  <si>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</si>
  <si>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</si>
  <si>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</si>
  <si>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</si>
  <si>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</si>
  <si>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</si>
  <si>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</si>
  <si>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</si>
  <si>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</si>
  <si>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</si>
  <si>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</si>
  <si>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</si>
  <si>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</si>
  <si>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</si>
  <si>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</si>
  <si>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</si>
  <si>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</si>
  <si>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</si>
  <si>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</si>
  <si>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</si>
  <si>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</si>
  <si>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</si>
  <si>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</si>
  <si>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</si>
  <si>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</si>
  <si>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</si>
  <si>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</si>
  <si>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</si>
  <si>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</si>
  <si>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</si>
  <si>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</si>
  <si>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</si>
  <si>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</si>
  <si>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</si>
  <si>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</si>
  <si>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</si>
  <si>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</si>
  <si>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</si>
  <si>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</si>
  <si>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</si>
  <si>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</si>
  <si>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</si>
  <si>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</si>
  <si>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</si>
  <si>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</si>
  <si>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</si>
  <si>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</si>
  <si>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</si>
  <si>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</si>
  <si>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</si>
  <si>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</si>
  <si>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</si>
  <si>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</si>
  <si>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</si>
  <si>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</si>
  <si>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</si>
  <si>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</si>
  <si>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</si>
  <si>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TABUA MADEIRA DE LEI P/ PISO COM MACHO/FEMEA 15 CM X 2 CM (ASSOALHO)</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</si>
  <si>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</si>
  <si>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</si>
  <si>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</si>
  <si>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</si>
  <si>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</si>
  <si>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</si>
  <si>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</si>
  <si>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</si>
  <si>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</si>
  <si>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</si>
  <si>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</si>
  <si>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</si>
  <si>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</si>
  <si>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</si>
  <si>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</si>
  <si>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</si>
  <si>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</si>
  <si>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</si>
  <si>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</si>
  <si>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</si>
  <si>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</si>
  <si>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</si>
  <si>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</si>
  <si>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</si>
  <si>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</si>
  <si>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</si>
  <si>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</si>
  <si>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</si>
  <si>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</si>
  <si>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</si>
  <si>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 - LINHA PREMIUM</t>
  </si>
  <si>
    <t>'037509</t>
  </si>
  <si>
    <t>TINTA EPOXI CATALISAVEL PARA ACABAMENTO</t>
  </si>
  <si>
    <t>'037513</t>
  </si>
  <si>
    <t>TINTA LATEX PVA - LINHA PREMIUM</t>
  </si>
  <si>
    <t>'037514</t>
  </si>
  <si>
    <t>TINTA LATEX ACRILICA FOSCA - LINHA PREMIUM</t>
  </si>
  <si>
    <t>'037517</t>
  </si>
  <si>
    <t>'037519</t>
  </si>
  <si>
    <t>'037564</t>
  </si>
  <si>
    <t>'037566</t>
  </si>
  <si>
    <t>'0377</t>
  </si>
  <si>
    <t>'037733</t>
  </si>
  <si>
    <t>TINTA ESMALTE SINT. BRILHANTE COR BRANCA - LINHA PREMIUM (GALÃO 3,6 LITROS)</t>
  </si>
  <si>
    <t>'0380</t>
  </si>
  <si>
    <t>'038001</t>
  </si>
  <si>
    <t>'038003</t>
  </si>
  <si>
    <t>'038006</t>
  </si>
  <si>
    <t>'038009</t>
  </si>
  <si>
    <t>'038012</t>
  </si>
  <si>
    <t>'038013</t>
  </si>
  <si>
    <t>'038014</t>
  </si>
  <si>
    <t>MASSA ACRILICA A BASE D'AGUA SUVINIL/CORAL/EQUIVALENTE</t>
  </si>
  <si>
    <t>'038016</t>
  </si>
  <si>
    <t>MASSA PARA MADEIRA A BASE D'AGUA SUVINIL/CORAL/EQUIVALENTE</t>
  </si>
  <si>
    <t>'038017</t>
  </si>
  <si>
    <t>'038018</t>
  </si>
  <si>
    <t>'038021</t>
  </si>
  <si>
    <t>'038022</t>
  </si>
  <si>
    <t>'038024</t>
  </si>
  <si>
    <t>'038025</t>
  </si>
  <si>
    <t>'038028</t>
  </si>
  <si>
    <t>'038029</t>
  </si>
  <si>
    <t>'038030</t>
  </si>
  <si>
    <t>'038051</t>
  </si>
  <si>
    <t>VERNIZ TRIPLA PROTECAO INCOLOR FOSCO PREMIUM, SUVINIL OU EQUIVALENTE</t>
  </si>
  <si>
    <t>'038088</t>
  </si>
  <si>
    <t>VERNIZ COPAL INCOLOR BRILHANTE PREMIUM, SUVINIL, EUCATEX, MONTANA OU EQUIVALENTE</t>
  </si>
  <si>
    <t>'0385</t>
  </si>
  <si>
    <t>'038509</t>
  </si>
  <si>
    <t>'038511</t>
  </si>
  <si>
    <t>'0390</t>
  </si>
  <si>
    <t>'039002</t>
  </si>
  <si>
    <t>PLACA DE OBRA CHAPA DE AÇO Nº 22, REQUADRO EM METALON - IMPRESSÃO DIGITAL</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</si>
  <si>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</si>
  <si>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</si>
  <si>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</si>
  <si>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</si>
  <si>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</si>
  <si>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</si>
  <si>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</si>
  <si>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</si>
  <si>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</si>
  <si>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</si>
  <si>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</si>
  <si>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</si>
  <si>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</si>
  <si>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</si>
  <si>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</si>
  <si>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</si>
  <si>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</si>
  <si>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</si>
  <si>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</si>
  <si>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</si>
  <si>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</si>
  <si>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</si>
  <si>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</si>
  <si>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</si>
  <si>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</si>
  <si>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</si>
  <si>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</si>
  <si>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</si>
  <si>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</si>
  <si>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</si>
  <si>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</si>
  <si>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</si>
  <si>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</si>
  <si>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</si>
  <si>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</si>
  <si>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</si>
  <si>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</si>
  <si>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</si>
  <si>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</si>
  <si>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</si>
  <si>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</si>
  <si>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</si>
  <si>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</si>
  <si>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</si>
  <si>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TRANSFOMADOR TRIFASICO A OLEO 225KVA - 15KV - 220/127V</t>
  </si>
  <si>
    <t>'041055</t>
  </si>
  <si>
    <t>TRANSFOMADOR TRIFASICO A OLEO 75KVA - 15KV - 220/127V</t>
  </si>
  <si>
    <t>'041056</t>
  </si>
  <si>
    <t>TRANSFOMADOR TRIFASICO A OLEO 150KVA - 15KV - 220/127V</t>
  </si>
  <si>
    <t>'041058</t>
  </si>
  <si>
    <t>TRANSFOMADOR TRIFASICO A OLEO 112.5KVA - 15KV - 220/127V</t>
  </si>
  <si>
    <t>'0411</t>
  </si>
  <si>
    <t>'041106</t>
  </si>
  <si>
    <t>TELA BELINOX, L=245MM/E=1,5MM INOX-TEL-754</t>
  </si>
  <si>
    <t>'0415</t>
  </si>
  <si>
    <t>'041520</t>
  </si>
  <si>
    <t>'041528</t>
  </si>
  <si>
    <t>'041530</t>
  </si>
  <si>
    <t>'041533</t>
  </si>
  <si>
    <t>'041536</t>
  </si>
  <si>
    <t>'041537</t>
  </si>
  <si>
    <t>'041542</t>
  </si>
  <si>
    <t>'041569</t>
  </si>
  <si>
    <t>'041579</t>
  </si>
  <si>
    <t>CAIXA PARA TRANSFORMADOR DE CORRENTE (TC) 112,5 ATE 300KVA - 400:5A</t>
  </si>
  <si>
    <t>'041588</t>
  </si>
  <si>
    <t>CAIXA PVC 4" X 4" - IP40 - TIGRE OU EQUIVALENTE</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</si>
  <si>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</si>
  <si>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</si>
  <si>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</si>
  <si>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</si>
  <si>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</si>
  <si>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</si>
  <si>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</si>
  <si>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</si>
  <si>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</si>
  <si>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</si>
  <si>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</si>
  <si>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</si>
  <si>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</si>
  <si>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</si>
  <si>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</si>
  <si>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</si>
  <si>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</si>
  <si>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</si>
  <si>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</si>
  <si>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</si>
  <si>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</si>
  <si>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</si>
  <si>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</si>
  <si>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</si>
  <si>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</si>
  <si>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</si>
  <si>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</si>
  <si>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</si>
  <si>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CONDULETE ALUMINIO SEM ROSCA, TIPO 'B' DIAMETRO 3/4" C/ TAMPA C/ VEDACAO</t>
  </si>
  <si>
    <t>'042302</t>
  </si>
  <si>
    <t>CONDULETE ALUMINIO SEM ROSCA TIPO 'LR' DIAM 3/4" C/ TAMPA C/ VEDACAO</t>
  </si>
  <si>
    <t>'042303</t>
  </si>
  <si>
    <t>CONDULETE ALUMINIO SEM ROSCA TIPO 'X' DIAM 3/4" C/ TAMPA COM VEDACAO</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</si>
  <si>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</si>
  <si>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</si>
  <si>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</si>
  <si>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</si>
  <si>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</si>
  <si>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</si>
  <si>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</si>
  <si>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</si>
  <si>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</si>
  <si>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</si>
  <si>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</si>
  <si>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</si>
  <si>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</si>
  <si>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</si>
  <si>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</si>
  <si>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</si>
  <si>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</si>
  <si>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</si>
  <si>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</si>
  <si>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</si>
  <si>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</si>
  <si>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</si>
  <si>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</si>
  <si>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</si>
  <si>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</si>
  <si>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</si>
  <si>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</si>
  <si>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</si>
  <si>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</si>
  <si>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</si>
  <si>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CAIXA PVC OCTOGONAL 4X4" COM FUNDO MÓVEL - TIGRE OU EQUIVALENTE</t>
  </si>
  <si>
    <t>'0430</t>
  </si>
  <si>
    <t>'043004</t>
  </si>
  <si>
    <t>'043005</t>
  </si>
  <si>
    <t>'043006</t>
  </si>
  <si>
    <t>'043007</t>
  </si>
  <si>
    <t>'043009</t>
  </si>
  <si>
    <t>CABO FLEX ISOL. TERMOPLAST. 0,6/1KV - 95MM2 - 90º HEPR</t>
  </si>
  <si>
    <t>'043015</t>
  </si>
  <si>
    <t>'043016</t>
  </si>
  <si>
    <t>'043023</t>
  </si>
  <si>
    <t>CABO FLEX ISOL. TERMOPLAST. 0,6/1KV - 185MM2 - 90º HEPR</t>
  </si>
  <si>
    <t>'043036</t>
  </si>
  <si>
    <t>CABO DE COBRE NU TEMPERA MEIO DURA 6MM2 - CLASSE 1</t>
  </si>
  <si>
    <t>'043038</t>
  </si>
  <si>
    <t>CABO DE COBRE NU TEMPERA MEIO DURA 16 MM2 - CLASSE 2A</t>
  </si>
  <si>
    <t>'043039</t>
  </si>
  <si>
    <t>CABO DE COBRE NU TEMPERA MEIO DURA 10 MM2 - CLASSE 2A</t>
  </si>
  <si>
    <t>'043040</t>
  </si>
  <si>
    <t>CABO COBRE NU TEMPERA MEIO DURA 25MM2 - CLASSE 2A</t>
  </si>
  <si>
    <t>'043041</t>
  </si>
  <si>
    <t>CABO COBRE NU TEMPERA MEIO DURA 35MM2 - CLASSE 2A</t>
  </si>
  <si>
    <t>'043044</t>
  </si>
  <si>
    <t>CABO COBRE NU TEMPERA MEIO DURA 50MM2 - CLASSE 2A</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</si>
  <si>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</si>
  <si>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</si>
  <si>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</si>
  <si>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</si>
  <si>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</si>
  <si>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</si>
  <si>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</si>
  <si>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</si>
  <si>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</si>
  <si>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</si>
  <si>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</si>
  <si>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</si>
  <si>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</si>
  <si>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</si>
  <si>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</si>
  <si>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</si>
  <si>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</si>
  <si>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</si>
  <si>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</si>
  <si>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</si>
  <si>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</si>
  <si>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</si>
  <si>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</si>
  <si>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</si>
  <si>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</si>
  <si>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</si>
  <si>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</si>
  <si>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</si>
  <si>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</si>
  <si>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</si>
  <si>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</si>
  <si>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</si>
  <si>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</si>
  <si>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</si>
  <si>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</si>
  <si>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</si>
  <si>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</si>
  <si>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</si>
  <si>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</si>
  <si>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</si>
  <si>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CABO UTP 4P CAT.6</t>
  </si>
  <si>
    <t>'0433</t>
  </si>
  <si>
    <t>FIOS E CABOS (CONTINUACAO)</t>
  </si>
  <si>
    <t>'043387</t>
  </si>
  <si>
    <t>CABO TELEFONICO CI C/ 20 PARES Ø 50 MM</t>
  </si>
  <si>
    <t>'0434</t>
  </si>
  <si>
    <t>'043406</t>
  </si>
  <si>
    <t>'043441</t>
  </si>
  <si>
    <t>CABO COAXIAL P/ TV, SERIE -RG6-67% - 75 OHMS</t>
  </si>
  <si>
    <t>'043496</t>
  </si>
  <si>
    <t>CABO DE COBRE PP FLEX ISOL. PVC 1000V ANTI-CHAMA 90º - 3 X 2,5MM2</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</si>
  <si>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</si>
  <si>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</si>
  <si>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</si>
  <si>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</si>
  <si>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</si>
  <si>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</si>
  <si>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</si>
  <si>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</si>
  <si>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</si>
  <si>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</si>
  <si>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</si>
  <si>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</si>
  <si>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</si>
  <si>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</si>
  <si>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</si>
  <si>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</si>
  <si>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</si>
  <si>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</si>
  <si>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</si>
  <si>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</si>
  <si>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</si>
  <si>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</si>
  <si>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</si>
  <si>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</si>
  <si>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</si>
  <si>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</si>
  <si>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</si>
  <si>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</si>
  <si>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</si>
  <si>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</si>
  <si>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</si>
  <si>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</si>
  <si>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</si>
  <si>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</si>
  <si>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</si>
  <si>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</si>
  <si>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</si>
  <si>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</si>
  <si>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</si>
  <si>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</si>
  <si>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</si>
  <si>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</si>
  <si>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</si>
  <si>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</si>
  <si>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</si>
  <si>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</si>
  <si>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</si>
  <si>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</si>
  <si>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</si>
  <si>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</si>
  <si>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</si>
  <si>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</si>
  <si>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</si>
  <si>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</si>
  <si>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</si>
  <si>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</si>
  <si>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</si>
  <si>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</si>
  <si>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</si>
  <si>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</si>
  <si>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</si>
  <si>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</si>
  <si>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</si>
  <si>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</si>
  <si>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</si>
  <si>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</si>
  <si>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</si>
  <si>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</si>
  <si>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</si>
  <si>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</si>
  <si>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</si>
  <si>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</si>
  <si>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</si>
  <si>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</si>
  <si>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</si>
  <si>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</si>
  <si>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</si>
  <si>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</si>
  <si>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</si>
  <si>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</si>
  <si>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</si>
  <si>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</si>
  <si>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</si>
  <si>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CAIXA C/TAMPA DO TIPO CIE-5 80X80X12 CM (TELEFONE) (DE EMBUTIR)</t>
  </si>
  <si>
    <t>'045040</t>
  </si>
  <si>
    <t>CAIXA C/TAMPA TIPO CIE-7 150X150X15 CM (TELEFONE) (DE EMBUTIR)</t>
  </si>
  <si>
    <t>'045044</t>
  </si>
  <si>
    <t>'045067</t>
  </si>
  <si>
    <t>'0451</t>
  </si>
  <si>
    <t>'045104</t>
  </si>
  <si>
    <t>CAIXA PVC 4 X 2" - IP40 - TIGRE OU EQUIVALENTE</t>
  </si>
  <si>
    <t>'0452</t>
  </si>
  <si>
    <t>'045270</t>
  </si>
  <si>
    <t>'0454</t>
  </si>
  <si>
    <t>'045442</t>
  </si>
  <si>
    <t>'045454</t>
  </si>
  <si>
    <t>CONJ AR COND SPLIT INVERTER PISO TETO 48000 BTU'S - CICLO QUENTE/FRIO - CLASSIFICACAO A OU B - 220V TRIFASICO</t>
  </si>
  <si>
    <t>'045472</t>
  </si>
  <si>
    <t>CONJ A/C SPLIT HIWALL EVAP+COND INVERTER 18000BTU - CICLO FRIO - CLASSIFICACAO A (SELO PROCEL) 220V</t>
  </si>
  <si>
    <t>'045473</t>
  </si>
  <si>
    <t>CONJ A/C SPLIT HIWALL (PAREDE) EVAP+COND INVERTER 9000BTU - CICLO FRIO - CLASSIFICACAO A (SELO PROCEL) 220V</t>
  </si>
  <si>
    <t>'045484</t>
  </si>
  <si>
    <t>CONJ. A/C SPLIT HI-WALL EVAP+COND INVERTER 22000 BTU - CICLO FRIO - CLASSIFICACAO A (SELO PROCEL) 220V</t>
  </si>
  <si>
    <t>'0455</t>
  </si>
  <si>
    <t>'045501</t>
  </si>
  <si>
    <t>'045502</t>
  </si>
  <si>
    <t>'045505</t>
  </si>
  <si>
    <t>'045519</t>
  </si>
  <si>
    <t>'045520</t>
  </si>
  <si>
    <t>'045523</t>
  </si>
  <si>
    <t>'045525</t>
  </si>
  <si>
    <t>'045526</t>
  </si>
  <si>
    <t>'0458</t>
  </si>
  <si>
    <t>INTERRUPTORES, TOMADAS E ESPELHOS (CONT.)</t>
  </si>
  <si>
    <t>'045831</t>
  </si>
  <si>
    <t>PLACA CEGA FRONTAL 1U P/ RACK 19"</t>
  </si>
  <si>
    <t>'045832</t>
  </si>
  <si>
    <t>PLACA CEGA FRONTAL 2U'S P/ RACK 19"</t>
  </si>
  <si>
    <t>'0460</t>
  </si>
  <si>
    <t>'046027</t>
  </si>
  <si>
    <t>'046028</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</si>
  <si>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</si>
  <si>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</si>
  <si>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</si>
  <si>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</si>
  <si>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</si>
  <si>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</si>
  <si>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</si>
  <si>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</si>
  <si>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</si>
  <si>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</si>
  <si>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</si>
  <si>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</si>
  <si>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</si>
  <si>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</si>
  <si>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</si>
  <si>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2X09/10W (2X16W) CORPO CH ACO PINT ELETROST REFLETOR E ALETAS - REF. CS216AL-N - AMS; 1261 ? LUMAVI; SO004000 - CLARON/EQUIVALENTE</t>
  </si>
  <si>
    <t>'046986</t>
  </si>
  <si>
    <t>LUMINARIA SOBR 2X18/20W (2X32W) CORPO CH ACO PINT ELETROST REFLETOR E ALETAS - REF. CS232AL-N - AMS; 2447 ? LUMAVI; SO005000 - CLARON/EQUIVALENTE</t>
  </si>
  <si>
    <t>'0471</t>
  </si>
  <si>
    <t>'047160</t>
  </si>
  <si>
    <t>LUMINARIA EMBUTIR 2X18/20W (2X32W) CORPO CH ACO PINT ELETROST REFLETOR E ALETAS - REF. CE232AL-N - AMES, 6025 - LUMAVI; SO0020000 ? CLARON/EQUIVALENTE</t>
  </si>
  <si>
    <t>'0472</t>
  </si>
  <si>
    <t>'047239</t>
  </si>
  <si>
    <t>'047270</t>
  </si>
  <si>
    <t>LUMINARIA SOBR 4X09/10W (2X16W) CORPO CH ACO PINT ELETROST REFLETOR E ALETAS - REF. CS416AL-N - AMES, 1452 ? LUMAVI; SO006000 - CLARON/EQUIVALENTE</t>
  </si>
  <si>
    <t>'047271</t>
  </si>
  <si>
    <t>LUMINARIA EMB 2X09/10W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</si>
  <si>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</si>
  <si>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</si>
  <si>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</si>
  <si>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</si>
  <si>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</si>
  <si>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</si>
  <si>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</si>
  <si>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</si>
  <si>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</si>
  <si>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</si>
  <si>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</si>
  <si>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</si>
  <si>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CONJ A/C SPLIT HIWALL (PAREDE) EVAP+COND INVERTER 24000BTU - CICLO FRIO - CLASSIFICACAO A (SELO PROCEL) 220V</t>
  </si>
  <si>
    <t>'047766</t>
  </si>
  <si>
    <t>CONJ A/C SPLIT HIWALL (PAREDE) EVAP+COND INVERTER 30000BTU - CICLO QUENTE/FRIO - CLASSIFICACAO A (SELO PROCEL) 220V</t>
  </si>
  <si>
    <t>'047795</t>
  </si>
  <si>
    <t>'0478</t>
  </si>
  <si>
    <t>'047826</t>
  </si>
  <si>
    <t>CONJ A/C SPLIT HIWALL (PAREDE) EVAP+COND INVERTER 12000BTU - CICLO FRIO - CLASSIFICACAO A (SELO PROCEL) 220V</t>
  </si>
  <si>
    <t>'047855</t>
  </si>
  <si>
    <t>'047862</t>
  </si>
  <si>
    <t>'047876</t>
  </si>
  <si>
    <t>CONJ AR COND SPLIT INVERTER PISO TETO 36000 BTU'S - CICLO QUENTE/FRIO - CLASSIFICACAO A OU B - 220V</t>
  </si>
  <si>
    <t>'0480</t>
  </si>
  <si>
    <t>'048002</t>
  </si>
  <si>
    <t>'048004</t>
  </si>
  <si>
    <t>'048015</t>
  </si>
  <si>
    <t>'048020</t>
  </si>
  <si>
    <t>'048035</t>
  </si>
  <si>
    <t>HASTE TIPO COPPERWELD - 5/8 "X 2.4M - ALTA CAMADA</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</si>
  <si>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</si>
  <si>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</si>
  <si>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</si>
  <si>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</si>
  <si>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</si>
  <si>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</si>
  <si>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</si>
  <si>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</si>
  <si>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</si>
  <si>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</si>
  <si>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</si>
  <si>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</si>
  <si>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</si>
  <si>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</si>
  <si>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</si>
  <si>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</si>
  <si>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</si>
  <si>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</si>
  <si>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</si>
  <si>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</si>
  <si>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</si>
  <si>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</si>
  <si>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</si>
  <si>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</si>
  <si>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</si>
  <si>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</si>
  <si>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</si>
  <si>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</si>
  <si>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</si>
  <si>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</si>
  <si>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</si>
  <si>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</si>
  <si>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</si>
  <si>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</si>
  <si>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</si>
  <si>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</si>
  <si>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</si>
  <si>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</si>
  <si>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</si>
  <si>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</si>
  <si>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</si>
  <si>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</si>
  <si>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</si>
  <si>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</si>
  <si>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</si>
  <si>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</si>
  <si>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</si>
  <si>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</si>
  <si>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ARRUELA DE ALUMINIO FUNDIDO 1 1/4" - WETZEL OU EQUIVALENTE</t>
  </si>
  <si>
    <t>'048519</t>
  </si>
  <si>
    <t>'048520</t>
  </si>
  <si>
    <t>'048522</t>
  </si>
  <si>
    <t>'048524</t>
  </si>
  <si>
    <t>'048525</t>
  </si>
  <si>
    <t>'048534</t>
  </si>
  <si>
    <t>'048538</t>
  </si>
  <si>
    <t>'048553</t>
  </si>
  <si>
    <t>'048556</t>
  </si>
  <si>
    <t>'0486</t>
  </si>
  <si>
    <t>'048604</t>
  </si>
  <si>
    <t>'048605</t>
  </si>
  <si>
    <t>'048606</t>
  </si>
  <si>
    <t>'048607</t>
  </si>
  <si>
    <t>'048630</t>
  </si>
  <si>
    <t>VELCRO 20 MM P/ FIXACAO DE CABOS DE REDE LOGICA</t>
  </si>
  <si>
    <t>'048634</t>
  </si>
  <si>
    <t>'048665</t>
  </si>
  <si>
    <t>PARAFUSO SEXTAVADA ACO GALV 1020 1/4" X 1/2"</t>
  </si>
  <si>
    <t>'0487</t>
  </si>
  <si>
    <t>'048701</t>
  </si>
  <si>
    <t>BARRA CHATA EM ALUMINIO 7/8" X 1/8" X 3M (70MM2) TEL-771</t>
  </si>
  <si>
    <t>'048730</t>
  </si>
  <si>
    <t>'048744</t>
  </si>
  <si>
    <t>'048747</t>
  </si>
  <si>
    <t>'048763</t>
  </si>
  <si>
    <t>'048772</t>
  </si>
  <si>
    <t>'048782</t>
  </si>
  <si>
    <t>TERMINAL AEREO EM LATAO (MINICAPTOR) H=250MM X 10MM - TEL 2024 - TERMOTECNICA OU EQUIVALENTE</t>
  </si>
  <si>
    <t>'048784</t>
  </si>
  <si>
    <t>'048790</t>
  </si>
  <si>
    <t>'048794</t>
  </si>
  <si>
    <t>'0488</t>
  </si>
  <si>
    <t>'048860</t>
  </si>
  <si>
    <t>'0489</t>
  </si>
  <si>
    <t>'048917</t>
  </si>
  <si>
    <t>'048986</t>
  </si>
  <si>
    <t>'048987</t>
  </si>
  <si>
    <t>'048988</t>
  </si>
  <si>
    <t>'0490</t>
  </si>
  <si>
    <t>'049002</t>
  </si>
  <si>
    <t>PARAFUSO CABEÇA QUADRADA MAQUINA GALVANIZADO A FOGO 16 X 200MM</t>
  </si>
  <si>
    <t>'049028</t>
  </si>
  <si>
    <t>BANDEJA DESLIZANTE P/ RACK PADRAO 19" - 500MM</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</si>
  <si>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</si>
  <si>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</si>
  <si>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</si>
  <si>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</si>
  <si>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</si>
  <si>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</si>
  <si>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</si>
  <si>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</si>
  <si>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</si>
  <si>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</si>
  <si>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</si>
  <si>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</si>
  <si>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</si>
  <si>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</si>
  <si>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</si>
  <si>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</si>
  <si>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</si>
  <si>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</si>
  <si>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</si>
  <si>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</si>
  <si>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</si>
  <si>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GUIAS HORIZONTAIS FECHADO C/ TAMPA 1U P/ RACK</t>
  </si>
  <si>
    <t>'049278</t>
  </si>
  <si>
    <t>GUIAS/ORGANIZADOR DE CABOS HORIZONTAIS FECHADO C/ TAMPA 2U P/ RACK</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</si>
  <si>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</si>
  <si>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</si>
  <si>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</si>
  <si>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</si>
  <si>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</si>
  <si>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</si>
  <si>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</si>
  <si>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</si>
  <si>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</si>
  <si>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</si>
  <si>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</si>
  <si>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</si>
  <si>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</si>
  <si>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</si>
  <si>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</si>
  <si>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</si>
  <si>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</si>
  <si>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</si>
  <si>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</si>
  <si>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</si>
  <si>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</si>
  <si>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</si>
  <si>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</si>
  <si>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</si>
  <si>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</si>
  <si>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</si>
  <si>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</si>
  <si>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</si>
  <si>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</si>
  <si>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</si>
  <si>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</si>
  <si>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</si>
  <si>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</si>
  <si>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</si>
  <si>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</si>
  <si>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</si>
  <si>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</si>
  <si>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</si>
  <si>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FITA ISOLANTE AUTO FUSAO, C/10M</t>
  </si>
  <si>
    <t>'049681</t>
  </si>
  <si>
    <t>'049686</t>
  </si>
  <si>
    <t>'049694</t>
  </si>
  <si>
    <t>'049695</t>
  </si>
  <si>
    <t>'049696</t>
  </si>
  <si>
    <t>'0497</t>
  </si>
  <si>
    <t>'049709</t>
  </si>
  <si>
    <t>PARAFUSO ALLEN CABEÇA ABAULADA M10 X 150MM</t>
  </si>
  <si>
    <t>'049729</t>
  </si>
  <si>
    <t>ELETROCALHA STANDARD PERFURADA S/ TAMPA 300X100MM - CH16</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</si>
  <si>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</si>
  <si>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</si>
  <si>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</si>
  <si>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</si>
  <si>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</si>
  <si>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</si>
  <si>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</si>
  <si>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</si>
  <si>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</si>
  <si>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</si>
  <si>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</si>
  <si>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</si>
  <si>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</si>
  <si>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</si>
  <si>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</si>
  <si>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</si>
  <si>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</si>
  <si>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</si>
  <si>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</si>
  <si>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</si>
  <si>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</si>
  <si>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</si>
  <si>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PATCH CORD U/UTP GIGALAN RJ-45 CAT 6 - 1.50 M</t>
  </si>
  <si>
    <t>'050126</t>
  </si>
  <si>
    <t>PATCH CORD U/UTP MULTILAN RJ-45 CAT 5E - 1.50 M</t>
  </si>
  <si>
    <t>'050128</t>
  </si>
  <si>
    <t>CONECTOR RJ45 CAT 5E MACHO - PARA REDE DE DADOS</t>
  </si>
  <si>
    <t>'050161</t>
  </si>
  <si>
    <t>CABO TELEFONICO CI C/ 100 PARES Ø 50 MM</t>
  </si>
  <si>
    <t>'050163</t>
  </si>
  <si>
    <t>'050164</t>
  </si>
  <si>
    <t>'050167</t>
  </si>
  <si>
    <t>PATCH CORD U/UTP GIGALAN RJ-45 CAT 6 - 3.00 M</t>
  </si>
  <si>
    <t>'050187</t>
  </si>
  <si>
    <t>CABO TELEFONICO CI C/ 50 PARES Ø 50 MM</t>
  </si>
  <si>
    <t>'050188</t>
  </si>
  <si>
    <t>PATCH CORD U/UTP MULTILAN RJ-45 CAT 5E - 3.00 M</t>
  </si>
  <si>
    <t>'0510</t>
  </si>
  <si>
    <t>'051008</t>
  </si>
  <si>
    <t>'051015</t>
  </si>
  <si>
    <t>'051016</t>
  </si>
  <si>
    <t>'051033</t>
  </si>
  <si>
    <t>ESPELHO 4" X 4" C/ 2 CONECTORES RJ-45 FEMEA CAT. 6</t>
  </si>
  <si>
    <t>'051046</t>
  </si>
  <si>
    <t>ESPELHO 4" X 4" C/ 2 CONECTORES RJ45 FEMEA CAT. 5E</t>
  </si>
  <si>
    <t>'051048</t>
  </si>
  <si>
    <t>ESPELHO 4" X 2" C/ 1 CONECTOR RJ-45 FEMEA CAT. 6</t>
  </si>
  <si>
    <t>'051053</t>
  </si>
  <si>
    <t>CALHA PARA 6 TOMADAS FIXACAO PADRAO 19" - 20A</t>
  </si>
  <si>
    <t>'051054</t>
  </si>
  <si>
    <t>CALHA PARA 8 TOMADAS FIXACAO PADRAO 19" - 20A</t>
  </si>
  <si>
    <t>'0520</t>
  </si>
  <si>
    <t>EQUIPAMENTOS</t>
  </si>
  <si>
    <t>'052004</t>
  </si>
  <si>
    <t>PATCH PANEL DE EMENDA RJ45/RJ45 24 PORTAS CAT 5E</t>
  </si>
  <si>
    <t>'052011</t>
  </si>
  <si>
    <t>KIT COM 4 RODIZIO (2 C/ TRAVAS)</t>
  </si>
  <si>
    <t>'052017</t>
  </si>
  <si>
    <t>RACK DE PISO FECHADO PADRAO 19" - 32US X 670MM - CONFECCIONADO EM ACO SAE 1020, PORTA FRONTAL E VISOR EM ACRILICO E CHAVE YALE, FECHAMENTO TRASEIRO E LATERAIS REMOVIVEIS COM VENTILACAO, PINTURA EPOXI</t>
  </si>
  <si>
    <t>'052030</t>
  </si>
  <si>
    <t>BANDEJA FIXACAO SIMPLES 19" - 1 U X 290MM</t>
  </si>
  <si>
    <t>'052031</t>
  </si>
  <si>
    <t>MINI RACK DE PAREDE PADRAO 19" - 8 US X 470MM - CONFECCIONADO EM ACO SAE 1020, PORTA FRONTAL E VISOR EM ACRILICO, LATERAIS REMOVIVEIS COM VENTILACAO, PINTURA EPOXI</t>
  </si>
  <si>
    <t>'052036</t>
  </si>
  <si>
    <t>PATCH PANEL RJ45/IDC 48 PORTAS CAT 5E, D-LINK, AMP, CABLIX, MAXI TELECOM, TILFLEX OU EQUIVALENTE</t>
  </si>
  <si>
    <t>'052041</t>
  </si>
  <si>
    <t>PATCH PANEL RJ45/IDC 24 PORTAS CAT 5E, D-LINK, AMP, CABLIX, MAXI TELECOM, TILFLEX OU EQUIVALENTE</t>
  </si>
  <si>
    <t>'052053</t>
  </si>
  <si>
    <t>BANDEJA FIXACAO SIMPLES 19" - 2 U'S X 390MM</t>
  </si>
  <si>
    <t>'052076</t>
  </si>
  <si>
    <t>MINI RACK DE PAREDE PADRAO 19" - 6USX470MM - CONFECCIONADO EM ACO SAE 1020, PORTA FRONTAL E VISOR EM ACRILICO, LATERAIS REMOVIVEIS COM VENTILACAO, PINTURA EPOXI</t>
  </si>
  <si>
    <t>'052078</t>
  </si>
  <si>
    <t>KIT 4 VENTILADORES BIVOLT P/ RACK INDOOR</t>
  </si>
  <si>
    <t>'0521</t>
  </si>
  <si>
    <t>EQUIPAMENTOS (CONT)</t>
  </si>
  <si>
    <t>'052103</t>
  </si>
  <si>
    <t>SWITCH 48 PORTAS RJ 10/100 + 2 10/100/1000</t>
  </si>
  <si>
    <t>'052118</t>
  </si>
  <si>
    <t>NO BREAK 1,44KVA (980W) 120V SENOIDAL P/ RACK 19"</t>
  </si>
  <si>
    <t>'052121</t>
  </si>
  <si>
    <t>MINI RACK DE PAREDE PADRAO 19" - 12US X 570MM - CONFECCIONADO EM ACO SAE 1020, PORTA FRONTAL E VISOR EM ACRILICO, LATERAIS REMOVIVEIS COM VENTILACAO, PINTURA EPOXI</t>
  </si>
  <si>
    <t>'052123</t>
  </si>
  <si>
    <t>SWITCH 24 RJ 10/100 + 2 10/100/1000</t>
  </si>
  <si>
    <t>'052125</t>
  </si>
  <si>
    <t>RACK DE PISO FECHADO PADRAO 19" - 40US X 670M - CONFECCIONADO EM ACO SAE 1020, PORTA FRONTAL E VISOR EM ACRILICO E CHAVE YALE, FECHAMENTO TRASEIRO E LATERAIS REMOVIVEIS COM VENTILACAO, PINTURA EPOXI</t>
  </si>
  <si>
    <t>'052126</t>
  </si>
  <si>
    <t>PATCH PANEL RJ45/IDC 48 PORTAS CAT 6, D-LINK, AMP, CABLIX, MAXI TELECOM, TILFLEX OU EQUIVALENTE</t>
  </si>
  <si>
    <t>'052132</t>
  </si>
  <si>
    <t>RACK DE PISO FECHADO PADRAO 19" - 36U´S X 670MM - CONFECCIONADO EM ACO SAE 1020, PORTA FRONTAL E VISOR EM ACRILICO E CHAVE YALE, FECHAMENTO TRASEIRO E LATERAIS REMOVIVEIS COM VENTILACAO, PINTURA EPOXI</t>
  </si>
  <si>
    <t>'052150</t>
  </si>
  <si>
    <t>MINI RACK DE PAREDE PADRAO 19" - 16US X 570MM - CONFECCIONADO EM ACO SAE 1020, PORTA FRONTAL E VISOR EM ACRILICO, LATERAIS REMOVIVEIS COM VENTILACAO, PINTURA EPOXI</t>
  </si>
  <si>
    <t>'052164</t>
  </si>
  <si>
    <t>RACK DE PISO FECHADO PADRAO 19" - 44US X 670MM - CONFECCIONADO EM AÇO SAE 1020 1,5MM, PORTA FRONTAL EMBUTIDA, VISOR FUMÊ 2,0MM,FECHADURA ESCAMOTEÁVEL,ALETAS DE VENTILAÇÃO, PINTURA EPÓXI PÓ TEXTURIZADA</t>
  </si>
  <si>
    <t>'0540</t>
  </si>
  <si>
    <t>'054003</t>
  </si>
  <si>
    <t>'054010</t>
  </si>
  <si>
    <t>'054024</t>
  </si>
  <si>
    <t>GUIA DE CABOS VERTICAL P/ RACK ABERTO 40 U'S</t>
  </si>
  <si>
    <t>'054025</t>
  </si>
  <si>
    <t>GUIA DE CABOS VERTICAL P/ RACK ABERTO 44 U'S</t>
  </si>
  <si>
    <t>'054062</t>
  </si>
  <si>
    <t>BANDEJA FIXACAO DUPLA 19" - 1U X 500MM</t>
  </si>
  <si>
    <t>'054063</t>
  </si>
  <si>
    <t>KIT 2 VENTILADORES BIVOLT P/ RACK INDOOR</t>
  </si>
  <si>
    <t>'054090</t>
  </si>
  <si>
    <t>NO BREAK 2,2KVA (1,98KW) 220V SENOIDAL P/ RACK 19"</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</si>
  <si>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</si>
  <si>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</si>
  <si>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</si>
  <si>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</si>
  <si>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</si>
  <si>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</si>
  <si>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</si>
  <si>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</si>
  <si>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</si>
  <si>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</si>
  <si>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</si>
  <si>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</si>
  <si>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</si>
  <si>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</si>
  <si>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</si>
  <si>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</si>
  <si>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</si>
  <si>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</si>
  <si>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</si>
  <si>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</si>
  <si>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</si>
  <si>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</si>
  <si>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</si>
  <si>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</si>
  <si>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TE 90 ACO GALVANIZADO BSP Ø 2" (50MM)</t>
  </si>
  <si>
    <t>'060518</t>
  </si>
  <si>
    <t>TE 90 ACO GALVANIZADO BSP Ø 2.1/2" (65MM)</t>
  </si>
  <si>
    <t>'060519</t>
  </si>
  <si>
    <t>TE 90 ACO GALVANIZADO BSP Ø 3" (75MM)</t>
  </si>
  <si>
    <t>'060528</t>
  </si>
  <si>
    <t>COTOVELO 90 ACO GALVANIZADO DE 2" (50MM)</t>
  </si>
  <si>
    <t>'060545</t>
  </si>
  <si>
    <t>COTOVELO 90° DE FERRO GALVANIZADO Ø 80MM (3")</t>
  </si>
  <si>
    <t>'060546</t>
  </si>
  <si>
    <t>COTOVELO 90° DE FERRO GALVANIZADO Ø 65MM (2.1/2")</t>
  </si>
  <si>
    <t>'060585</t>
  </si>
  <si>
    <t>COTOVELO 45° DE FERRO GALVANIZADO Ø 50MM (2")</t>
  </si>
  <si>
    <t>'060596</t>
  </si>
  <si>
    <t>COTOVELO 45° DE FERRO GALVANIZADO Ø 80MM (3")</t>
  </si>
  <si>
    <t>'060598</t>
  </si>
  <si>
    <t>COTOVELO 45° DE FERRO GALVANIZADO Ø 65MM (2.1/2")</t>
  </si>
  <si>
    <t>'0607</t>
  </si>
  <si>
    <t>'060712</t>
  </si>
  <si>
    <t>COTOVELO 90° DE FERRO GALVANIZADO Ø 100MM (4")</t>
  </si>
  <si>
    <t>'060719</t>
  </si>
  <si>
    <t>COTOVELO 45° DE FERRO GALVANIZADO Ø 100MM (4")</t>
  </si>
  <si>
    <t>'0609</t>
  </si>
  <si>
    <t>TUBOS ( FERRO GALVANIZADO)</t>
  </si>
  <si>
    <t>'060906</t>
  </si>
  <si>
    <t>TE 90 ACO GALVANIZADO BSP Ø 4" (100MM)</t>
  </si>
  <si>
    <t>'0610</t>
  </si>
  <si>
    <t>'061004</t>
  </si>
  <si>
    <t>TUBO DE FERRO FUNDIDO DE 150MM PONTA E BOLSA (PB) - "TB SME"</t>
  </si>
  <si>
    <t>'0621</t>
  </si>
  <si>
    <t>'062101</t>
  </si>
  <si>
    <t>'062102</t>
  </si>
  <si>
    <t>'062112</t>
  </si>
  <si>
    <t>'062319</t>
  </si>
  <si>
    <t>'062321</t>
  </si>
  <si>
    <t>'062324</t>
  </si>
  <si>
    <t>'062375</t>
  </si>
  <si>
    <t>'0624</t>
  </si>
  <si>
    <t>'062419</t>
  </si>
  <si>
    <t>'062420</t>
  </si>
  <si>
    <t>'062423</t>
  </si>
  <si>
    <t>'062430</t>
  </si>
  <si>
    <t>'062440</t>
  </si>
  <si>
    <t>'062472</t>
  </si>
  <si>
    <t>'062482</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</si>
  <si>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</si>
  <si>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</si>
  <si>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</si>
  <si>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</si>
  <si>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</si>
  <si>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</si>
  <si>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</si>
  <si>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</si>
  <si>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</si>
  <si>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</si>
  <si>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</si>
  <si>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</si>
  <si>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</si>
  <si>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</si>
  <si>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</si>
  <si>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</si>
  <si>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</si>
  <si>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</si>
  <si>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</si>
  <si>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</si>
  <si>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</si>
  <si>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</si>
  <si>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</si>
  <si>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</si>
  <si>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</si>
  <si>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</si>
  <si>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</si>
  <si>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TUBO DE COBRE E CONEXOES</t>
  </si>
  <si>
    <t>'063043</t>
  </si>
  <si>
    <t>TUBO DE COBRE FLEXIVEL 3/8" PAREDE 0,79MM (1/32") - 0,193 KG/M</t>
  </si>
  <si>
    <t>'063096</t>
  </si>
  <si>
    <t>TUBO DE COBRE FLEXIVEL 3/4" PAREDE 0,79MM (1/32")</t>
  </si>
  <si>
    <t>'0631</t>
  </si>
  <si>
    <t>TUBO DE COBRE E CONEXOES (CONT.)</t>
  </si>
  <si>
    <t>'063108</t>
  </si>
  <si>
    <t>TUBO DE COBRE RIGIDO 7/8" PAREDE 1/32 (0,478 KG/M)</t>
  </si>
  <si>
    <t>'063109</t>
  </si>
  <si>
    <t>TUBO DE COBRE RIGIDO 1.1/8" PAREDE 1/32 (0,619 KG/M)</t>
  </si>
  <si>
    <t>'063148</t>
  </si>
  <si>
    <t>TUBO DE COBRE FLEXIVEL 1/4" PAREDE 0,79MM (1/32")</t>
  </si>
  <si>
    <t>'063149</t>
  </si>
  <si>
    <t>TUBO DE COBRE FLEXIVEL 1/2" PAREDE 0,79MM (1/32") - 0,264 KG/M</t>
  </si>
  <si>
    <t>'063150</t>
  </si>
  <si>
    <t>TUBO DE COBRE FLEXIVEL 5/8" PAREDE 0,79MM (1/32") - 0,334 KG/M</t>
  </si>
  <si>
    <t>'063164</t>
  </si>
  <si>
    <t>TUBO DE COBRE RIGIDO 1.5/8" PAREDE 1/32" (0,904 KG/M)</t>
  </si>
  <si>
    <t>'063165</t>
  </si>
  <si>
    <t>TUBO DE COBRE RIGIDO 1.3/8" PAREDE 1/32" (0,761 KG/M)</t>
  </si>
  <si>
    <t>'0634</t>
  </si>
  <si>
    <t>'063480</t>
  </si>
  <si>
    <t>'063518</t>
  </si>
  <si>
    <t>'063520</t>
  </si>
  <si>
    <t>REGISTRO DE PRESSAO CROMADO COM ACABAMENTO 1/2"</t>
  </si>
  <si>
    <t>'063521</t>
  </si>
  <si>
    <t>REGISTRO DE PRESSAO CROMADO COM ACABAMENTO 3/4"</t>
  </si>
  <si>
    <t>'063523</t>
  </si>
  <si>
    <t>'063530</t>
  </si>
  <si>
    <t>REGISTRO DE PRESSAO BRUTO COM VOLANTE 3/4"</t>
  </si>
  <si>
    <t>'063533</t>
  </si>
  <si>
    <t>'063536</t>
  </si>
  <si>
    <t>REGISTRO PRESSAO BRUTO COM VOLANTE 1/2"</t>
  </si>
  <si>
    <t>'063567</t>
  </si>
  <si>
    <t>REGISTRO DE GAVETA BRUTO 100MM - 4"</t>
  </si>
  <si>
    <t>'0640</t>
  </si>
  <si>
    <t>'064001</t>
  </si>
  <si>
    <t>VALVULA DE ESCOAMENTO P/ PIA AMERICANA 1.1/2 X 3.3/4'</t>
  </si>
  <si>
    <t>'064002</t>
  </si>
  <si>
    <t>'064003</t>
  </si>
  <si>
    <t>'064004</t>
  </si>
  <si>
    <t>'064005</t>
  </si>
  <si>
    <t>'064006</t>
  </si>
  <si>
    <t>'064010</t>
  </si>
  <si>
    <t>'064011</t>
  </si>
  <si>
    <t>'064015</t>
  </si>
  <si>
    <t>VALVULA RETENCAO HORIZONTAL BRONZE - 15MM (1/2')</t>
  </si>
  <si>
    <t>'064016</t>
  </si>
  <si>
    <t>VALVULA RETENCAO HORIZONTAL BRONZE - 20MM (3/4')</t>
  </si>
  <si>
    <t>'064017</t>
  </si>
  <si>
    <t>VALVULA RETENCAO HORIZONTAL BRONZE - 25MM (1')</t>
  </si>
  <si>
    <t>'064018</t>
  </si>
  <si>
    <t>VALVULA RETENCAO HORIZONTAL BRONZE - 32MM (1 1/4')</t>
  </si>
  <si>
    <t>'064019</t>
  </si>
  <si>
    <t>VALVULA RETENCAO HORIZONTAL BRONZE - 40MM (1 1/2')</t>
  </si>
  <si>
    <t>'064020</t>
  </si>
  <si>
    <t>VALVULA RETENCAO HORIZONTAL BRONZE - 50MM (2')</t>
  </si>
  <si>
    <t>'064021</t>
  </si>
  <si>
    <t>VALVULA RETENCAO HORIZONTAL BRONZE - 65MM (2 1/2')</t>
  </si>
  <si>
    <t>'064022</t>
  </si>
  <si>
    <t>'064023</t>
  </si>
  <si>
    <t>VALVULA RETENCAO HORIZONTAL BRONZE - 100MM (4')</t>
  </si>
  <si>
    <t>'064034</t>
  </si>
  <si>
    <t>'064035</t>
  </si>
  <si>
    <t>'064040</t>
  </si>
  <si>
    <t>'064041</t>
  </si>
  <si>
    <t>'064042</t>
  </si>
  <si>
    <t>'064043</t>
  </si>
  <si>
    <t>'064044</t>
  </si>
  <si>
    <t>'064045</t>
  </si>
  <si>
    <t>VALVULA DE ESCOAMENTO P/ PIA AMERICANA 3.1/2' CROMADA</t>
  </si>
  <si>
    <t>'064066</t>
  </si>
  <si>
    <t>'064077</t>
  </si>
  <si>
    <t>'064094</t>
  </si>
  <si>
    <t>'064097</t>
  </si>
  <si>
    <t>VALVULA RETENCAO VERTICAL BRONZE - 100MM (4")</t>
  </si>
  <si>
    <t>'064515</t>
  </si>
  <si>
    <t>ANEL DE VEDAÇÃO AZUL PARA BACIA SANITARIA</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</si>
  <si>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</si>
  <si>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</si>
  <si>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</si>
  <si>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</si>
  <si>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</si>
  <si>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</si>
  <si>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</si>
  <si>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</si>
  <si>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</si>
  <si>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</si>
  <si>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</si>
  <si>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</si>
  <si>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</si>
  <si>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</si>
  <si>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</si>
  <si>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</si>
  <si>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</si>
  <si>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</si>
  <si>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</si>
  <si>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</si>
  <si>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</si>
  <si>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</si>
  <si>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</si>
  <si>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</si>
  <si>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</si>
  <si>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</si>
  <si>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</si>
  <si>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</si>
  <si>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</si>
  <si>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</si>
  <si>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</si>
  <si>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</si>
  <si>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</si>
  <si>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</si>
  <si>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</si>
  <si>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</si>
  <si>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</si>
  <si>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</si>
  <si>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</si>
  <si>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</si>
  <si>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</si>
  <si>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</si>
  <si>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</si>
  <si>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</si>
  <si>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</si>
  <si>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</si>
  <si>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</si>
  <si>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</si>
  <si>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</si>
  <si>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</si>
  <si>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</si>
  <si>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</si>
  <si>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</si>
  <si>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</si>
  <si>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</si>
  <si>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</si>
  <si>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MICTORIO BRANCO GELO C/ SIFAO REF. M-715 DECA</t>
  </si>
  <si>
    <t>'065973</t>
  </si>
  <si>
    <t>'0660</t>
  </si>
  <si>
    <t>'066008</t>
  </si>
  <si>
    <t>'066009</t>
  </si>
  <si>
    <t>TORNEIRA DE PRESSAO CROMADA DE USO GERAL 1/2'</t>
  </si>
  <si>
    <t>'066012</t>
  </si>
  <si>
    <t>'066013</t>
  </si>
  <si>
    <t>'066022</t>
  </si>
  <si>
    <t>'066024</t>
  </si>
  <si>
    <t>'066027</t>
  </si>
  <si>
    <t>'066045</t>
  </si>
  <si>
    <t>'066048</t>
  </si>
  <si>
    <t>'066049</t>
  </si>
  <si>
    <t>'066058</t>
  </si>
  <si>
    <t>'066074</t>
  </si>
  <si>
    <t>'0661</t>
  </si>
  <si>
    <t>'066124</t>
  </si>
  <si>
    <t>'066125</t>
  </si>
  <si>
    <t>'066178</t>
  </si>
  <si>
    <t>VALVULA DESCARGA ANTI-VANDALISMO P/ MICTORIO - PRESSMATIC - DOCOL OU EQUIVALENTE</t>
  </si>
  <si>
    <t>'0662</t>
  </si>
  <si>
    <t>'066207</t>
  </si>
  <si>
    <t>'0663</t>
  </si>
  <si>
    <t>'066301</t>
  </si>
  <si>
    <t>'066335</t>
  </si>
  <si>
    <t>'066368</t>
  </si>
  <si>
    <t>'066372</t>
  </si>
  <si>
    <t>BARRA DE APOIO INOX LATERAL ARTICULADA 80CM</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</si>
  <si>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</si>
  <si>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</si>
  <si>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</si>
  <si>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</si>
  <si>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</si>
  <si>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</si>
  <si>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</si>
  <si>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</si>
  <si>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</si>
  <si>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</si>
  <si>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</si>
  <si>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</si>
  <si>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</si>
  <si>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</si>
  <si>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</si>
  <si>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</si>
  <si>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</si>
  <si>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</si>
  <si>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</si>
  <si>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</si>
  <si>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</si>
  <si>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</si>
  <si>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</si>
  <si>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MANOMETRO 63 MM ESCALA DUPLA 0 A 4 KGF/CM2</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</si>
  <si>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</si>
  <si>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</si>
  <si>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</si>
  <si>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</si>
  <si>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</si>
  <si>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</si>
  <si>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</si>
  <si>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</si>
  <si>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</si>
  <si>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</si>
  <si>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</si>
  <si>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</si>
  <si>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</si>
  <si>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</si>
  <si>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</si>
  <si>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</si>
  <si>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</si>
  <si>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</si>
  <si>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</si>
  <si>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</si>
  <si>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</si>
  <si>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</si>
  <si>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</si>
  <si>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</si>
  <si>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MANGUEIRA DE SOLDA DUPLA Ø 5/16"- 300 PSI (OXIGENIO/ACETILENO)</t>
  </si>
  <si>
    <t>'069191</t>
  </si>
  <si>
    <t>'069194</t>
  </si>
  <si>
    <t>TANQUE DE PRESSURIZACAO/CILINDRO COM MEMBRANA 8,10 OU 12 KGF VAZIO</t>
  </si>
  <si>
    <t>'0692</t>
  </si>
  <si>
    <t>'069213</t>
  </si>
  <si>
    <t>MANOMETRO 100MM ESCALA DUPLA 0 A 10 KGF/CM2 - 0 A 150 PSI - SAIDA TRASEIRA DE 1/2" NPT</t>
  </si>
  <si>
    <t>'069284</t>
  </si>
  <si>
    <t>CHAPA ACO GALVANIZADA N. 24 (0.65MM - 5,645KG/M2)</t>
  </si>
  <si>
    <t>'069291</t>
  </si>
  <si>
    <t>'0694</t>
  </si>
  <si>
    <t>'069404</t>
  </si>
  <si>
    <t>'069409</t>
  </si>
  <si>
    <t>'069421</t>
  </si>
  <si>
    <t>'069445</t>
  </si>
  <si>
    <t>'0695</t>
  </si>
  <si>
    <t>'069503</t>
  </si>
  <si>
    <t>'069505</t>
  </si>
  <si>
    <t>'069506</t>
  </si>
  <si>
    <t>'069508</t>
  </si>
  <si>
    <t>SOLDA (ESTANHO) 40 X 60 - 2,5MM - TRIFLUXO OU EQUIVALENTE</t>
  </si>
  <si>
    <t>'069509</t>
  </si>
  <si>
    <t>'069512</t>
  </si>
  <si>
    <t>'069513</t>
  </si>
  <si>
    <t>'069514</t>
  </si>
  <si>
    <t>'069515</t>
  </si>
  <si>
    <t>'069516</t>
  </si>
  <si>
    <t>TORN.DE BOIA EM LATAO (BOIA PLAST) DN 25MM (1')</t>
  </si>
  <si>
    <t>'069521</t>
  </si>
  <si>
    <t>'069522</t>
  </si>
  <si>
    <t>TORN.DE BOIA EM LATAO (BOIA PLAST)DN 32MM (1 1/4')</t>
  </si>
  <si>
    <t>'069525</t>
  </si>
  <si>
    <t>'069526</t>
  </si>
  <si>
    <t>'069527</t>
  </si>
  <si>
    <t>'069545</t>
  </si>
  <si>
    <t>'069547</t>
  </si>
  <si>
    <t>'069567</t>
  </si>
  <si>
    <t>'069572</t>
  </si>
  <si>
    <t>'0696</t>
  </si>
  <si>
    <t>'069606</t>
  </si>
  <si>
    <t>'069616</t>
  </si>
  <si>
    <t>'069626</t>
  </si>
  <si>
    <t>'069646</t>
  </si>
  <si>
    <t>PRESSOSTATO 80/120 PSI C/ VALVULA DE ALIVIO 1/4"</t>
  </si>
  <si>
    <t>'069656</t>
  </si>
  <si>
    <t>PRESSOSTATO 100/150 PSI C/ VALVULA DE ALIVIO 1/4"</t>
  </si>
  <si>
    <t>'069670</t>
  </si>
  <si>
    <t>MANOMETRO 100 MM ESCALA DUPLA 0 A 7 KGF/CM2</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</si>
  <si>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</si>
  <si>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</si>
  <si>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</si>
  <si>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</si>
  <si>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</si>
  <si>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</si>
  <si>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</si>
  <si>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</si>
  <si>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</si>
  <si>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</si>
  <si>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</si>
  <si>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</si>
  <si>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</si>
  <si>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</si>
  <si>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</si>
  <si>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</si>
  <si>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</si>
  <si>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</si>
  <si>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</si>
  <si>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</si>
  <si>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</si>
  <si>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ART/CREA - OBRA OU SERVICO DE R$8.000,00 ATÉ 15.000,00</t>
  </si>
  <si>
    <t>'0717</t>
  </si>
  <si>
    <t>'071707</t>
  </si>
  <si>
    <t>'071711</t>
  </si>
  <si>
    <t>'0718</t>
  </si>
  <si>
    <t>'071820</t>
  </si>
  <si>
    <t>'071874</t>
  </si>
  <si>
    <t>'071894</t>
  </si>
  <si>
    <t>'0719</t>
  </si>
  <si>
    <t>'071911</t>
  </si>
  <si>
    <t>'071963</t>
  </si>
  <si>
    <t>ADESIVO 60X60CM COM IMPRESSAO LOGO DIGITAL CONFORME PROJETO</t>
  </si>
  <si>
    <t>'0720</t>
  </si>
  <si>
    <t>'072054</t>
  </si>
  <si>
    <t>'0722</t>
  </si>
  <si>
    <t>'072280</t>
  </si>
  <si>
    <t>'072282</t>
  </si>
  <si>
    <t>'0724</t>
  </si>
  <si>
    <t>'072455</t>
  </si>
  <si>
    <t>'0727</t>
  </si>
  <si>
    <t>'072708</t>
  </si>
  <si>
    <t>'0728</t>
  </si>
  <si>
    <t>'072812</t>
  </si>
  <si>
    <t>BORRACHA ELASTOMERICA DIM. 1.1/8" ESP 9MM</t>
  </si>
  <si>
    <t>'0781</t>
  </si>
  <si>
    <t>'078133</t>
  </si>
  <si>
    <t>'0782</t>
  </si>
  <si>
    <t>'078203</t>
  </si>
  <si>
    <t>'078226</t>
  </si>
  <si>
    <t>'0783</t>
  </si>
  <si>
    <t>'078373</t>
  </si>
  <si>
    <t>'0784</t>
  </si>
  <si>
    <t>'078402</t>
  </si>
  <si>
    <t>BORRACHA ELASTOMERICA DIAM. 1/2" (12MM) ESP. 9MM</t>
  </si>
  <si>
    <t>'078403</t>
  </si>
  <si>
    <t>BORRACHA ELASTOMERICA DIAM. 1/4" ESP. 9MM</t>
  </si>
  <si>
    <t>'078404</t>
  </si>
  <si>
    <t>BORRACHA ELASTOMERICA DIAM. 5/8" ESP. 9MM</t>
  </si>
  <si>
    <t>'078405</t>
  </si>
  <si>
    <t>BORRACHA ELASTOMERICA DIAM. 7/8" ESP. 9MM</t>
  </si>
  <si>
    <t>'078406</t>
  </si>
  <si>
    <t>BORRACHA ELASTOMERICA DIAM. 3/8" ESP. 9MM</t>
  </si>
  <si>
    <t>'0786</t>
  </si>
  <si>
    <t>'078627</t>
  </si>
  <si>
    <t>'0787</t>
  </si>
  <si>
    <t>'078735</t>
  </si>
  <si>
    <t>'078749</t>
  </si>
  <si>
    <t>'078760</t>
  </si>
  <si>
    <t>BORRACHA ELASTOMERICA DIAM. 1.5/8" ESP 9MM</t>
  </si>
  <si>
    <t>'0788</t>
  </si>
  <si>
    <t>'078848</t>
  </si>
  <si>
    <t>BORRACHA ELASTOMERICA DIM. 1 3/8" ESP.9MM</t>
  </si>
  <si>
    <t>'078898</t>
  </si>
  <si>
    <t>AMORTECEDOR VIBRACAO TRAD MICRO III VIBRASTOP 3/8" - ATE 100KG</t>
  </si>
  <si>
    <t>'0791</t>
  </si>
  <si>
    <t>DIVERSOS CONTINUAÇÃO</t>
  </si>
  <si>
    <t>'079166</t>
  </si>
  <si>
    <t>BORRACHA ELASTOMERICA DIAM. 3/4" (19MM) ESP 9MM</t>
  </si>
  <si>
    <t>'0792</t>
  </si>
  <si>
    <t>'079245</t>
  </si>
  <si>
    <t>GAS REFRIGERANTE R22</t>
  </si>
  <si>
    <t>'079246</t>
  </si>
  <si>
    <t>GAS REFRIGERANTE R407</t>
  </si>
  <si>
    <t>'079247</t>
  </si>
  <si>
    <t>GAS REFRIGERANTE R410-A</t>
  </si>
  <si>
    <t>'0793</t>
  </si>
  <si>
    <t>'079372</t>
  </si>
  <si>
    <t>'079374</t>
  </si>
  <si>
    <t>'079375</t>
  </si>
  <si>
    <t>'0794</t>
  </si>
  <si>
    <t>DIVERSOS CONT</t>
  </si>
  <si>
    <t>'079419</t>
  </si>
  <si>
    <t>CHAPA DE ACO GALVANIZADA Nº 22 (ESP. 0,80MM)</t>
  </si>
  <si>
    <t>'10</t>
  </si>
  <si>
    <t>'1001</t>
  </si>
  <si>
    <t>'100150</t>
  </si>
  <si>
    <t>RECARGA DE CILINDRO DE OXIGENIO INDUSTRIAL</t>
  </si>
  <si>
    <t>'100151</t>
  </si>
  <si>
    <t>RECARGA DE GAS ACETILENO INDUSTRIAL (PPU)</t>
  </si>
  <si>
    <t>'100189</t>
  </si>
  <si>
    <t>'100190</t>
  </si>
  <si>
    <t>'100192</t>
  </si>
  <si>
    <t>'100194</t>
  </si>
  <si>
    <t>'100195</t>
  </si>
  <si>
    <t>'100196</t>
  </si>
  <si>
    <t>'100197</t>
  </si>
  <si>
    <t>'100198</t>
  </si>
  <si>
    <t>'1002</t>
  </si>
  <si>
    <t>'100202</t>
  </si>
  <si>
    <t>'100203</t>
  </si>
  <si>
    <t>'100205</t>
  </si>
  <si>
    <t>TUBO ACO GALV 114,30 X 4,50MM (4") DIN 2440 - MEDIO</t>
  </si>
  <si>
    <t>'100208</t>
  </si>
  <si>
    <t>'100209</t>
  </si>
  <si>
    <t>'13</t>
  </si>
  <si>
    <t>'1304</t>
  </si>
  <si>
    <t>'130401</t>
  </si>
  <si>
    <t>'1305</t>
  </si>
  <si>
    <t>'130561</t>
  </si>
  <si>
    <t>LUMINARIA EMB 4X09/10W (2X16W)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</si>
  <si>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</si>
  <si>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</si>
  <si>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</si>
  <si>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</si>
  <si>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</si>
  <si>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</si>
  <si>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</si>
  <si>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</si>
  <si>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</si>
  <si>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</si>
  <si>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</si>
  <si>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</si>
  <si>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</si>
  <si>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</si>
  <si>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</si>
  <si>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</si>
  <si>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</si>
  <si>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</si>
  <si>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</si>
  <si>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EPI 'S</t>
  </si>
  <si>
    <t>'8201</t>
  </si>
  <si>
    <t>EPI ' S DE SEGURANCA</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</si>
  <si>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</si>
  <si>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</si>
  <si>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</si>
  <si>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</si>
  <si>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</si>
  <si>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</si>
  <si>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</si>
  <si>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</si>
  <si>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</si>
  <si>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</si>
  <si>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</si>
  <si>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</si>
  <si>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</si>
  <si>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</si>
  <si>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</si>
  <si>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</si>
  <si>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</si>
  <si>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</si>
  <si>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</si>
  <si>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</si>
  <si>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</si>
  <si>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</si>
  <si>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</si>
  <si>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</si>
  <si>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</si>
  <si>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</si>
  <si>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</si>
  <si>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</si>
  <si>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</si>
  <si>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</si>
  <si>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TECNICO SEGUNDO GRAU -A-(INCL.L SOCIAIS DE 48,84%)</t>
  </si>
  <si>
    <t>'920543</t>
  </si>
  <si>
    <t>ENGENHEIRO SENIOR (INCL.L SOCIAIS DE 48,84%)</t>
  </si>
  <si>
    <t>'920544</t>
  </si>
  <si>
    <t>PROGRAMADOR (INCL.L SOCIAIS DE 48,84%)</t>
  </si>
  <si>
    <t>'920545</t>
  </si>
  <si>
    <t>DIGITADOR - 6 HORAS(INCL.L SOCIAIS DE 48,84%)</t>
  </si>
  <si>
    <t>'920546</t>
  </si>
  <si>
    <t>ENGENHEIRO JUNIOR(INCL.L SOCIAIS DE 48,84%)</t>
  </si>
  <si>
    <t>'920547</t>
  </si>
  <si>
    <t>TECNICO SEGUNDO GRAU -B - (INCL.L SOCIAIS DE 48,84%)</t>
  </si>
  <si>
    <t>'920548</t>
  </si>
  <si>
    <t>TECNICO SEGUNDO GRAU -C - (INCL.L SOCIAIS DE 48,84%)</t>
  </si>
  <si>
    <t>'920549</t>
  </si>
  <si>
    <t>GERENTE DE PROJETO (INCL.L SOCIAIS DE 48,84%)</t>
  </si>
  <si>
    <t>'920550</t>
  </si>
  <si>
    <t>ANALISTA DE SISTEMAS (INCL.L SOCIAIS DE 48,84%)</t>
  </si>
  <si>
    <t>'920551</t>
  </si>
  <si>
    <t>ANALISTA DESENVOLVIMENTO (INCL.L SOCIAIS DE 48,84%)</t>
  </si>
  <si>
    <t>'920552</t>
  </si>
  <si>
    <t>GERENTE BD/SERVIDORES/REDES (INCL.L SOCIAIS DE 48,84%)</t>
  </si>
  <si>
    <t>'920553</t>
  </si>
  <si>
    <t>DESIGNER GRÁFICO (INCL.L SOCIAIS DE 48,84%)</t>
  </si>
  <si>
    <t>'920554</t>
  </si>
  <si>
    <t>ANALISTA SISTEMAS/SUPORTE(INCL.L SOCIAIS DE 48,84%)</t>
  </si>
  <si>
    <t>'920555</t>
  </si>
  <si>
    <t>COORDENADOR TECNICO ESPECIALISTA(INCL.L SOCIAIS DE 48,84%)</t>
  </si>
  <si>
    <t>'920556</t>
  </si>
  <si>
    <t>COTADOR(INCL.L SOCIAIS DE 48,84%)</t>
  </si>
  <si>
    <t>'920557</t>
  </si>
  <si>
    <t>TECNICO NIVEL SUPERIOR(INCL.L SOCIAIS DE 48,84%)</t>
  </si>
  <si>
    <t>'920558</t>
  </si>
  <si>
    <t>ENGENHEIRO PLENO (INCL.L SOCIAIS DE 48,84%)</t>
  </si>
  <si>
    <t>'920559</t>
  </si>
  <si>
    <t>ALMOXARIFE (INCL.L SOCIAIS DE 48,84%)</t>
  </si>
  <si>
    <t>'920560</t>
  </si>
  <si>
    <t>MESTRE OBRAS SENIOR (INCL.L SOCIAIS DE 48,84%)</t>
  </si>
  <si>
    <t>'920561</t>
  </si>
  <si>
    <t>VIGIA (INCL.L SOCIAIS DE 48,84%)</t>
  </si>
  <si>
    <t>'920562</t>
  </si>
  <si>
    <t>AUX ALMOXARIFE (INCL.L SOCIAIS DE 48,84%)</t>
  </si>
  <si>
    <t>'920563</t>
  </si>
  <si>
    <t>ENCARREGADO DE TURMA(INCL.L SOCIAIS DE 48,84%)</t>
  </si>
  <si>
    <t>'920564</t>
  </si>
  <si>
    <t>TECNICO SEGUNDO GRAU -A-(INCL.L SOCIAIS DE 72,36%)</t>
  </si>
  <si>
    <t>'920565</t>
  </si>
  <si>
    <t>ENGENHEIRO SENIOR (INCL.L SOCIAIS DE 72,36%)</t>
  </si>
  <si>
    <t>'920566</t>
  </si>
  <si>
    <t>PROGRAMADOR (INCL.L SOCIAIS DE 72,36%)</t>
  </si>
  <si>
    <t>'920567</t>
  </si>
  <si>
    <t>DIGITADOR - 6 HORAS (INCL.L SOCIAIS DE 72,36%)</t>
  </si>
  <si>
    <t>'920568</t>
  </si>
  <si>
    <t>ENGENHEIRO JUNIOR (INCL.L SOCIAIS DE 72,36%)</t>
  </si>
  <si>
    <t>'920569</t>
  </si>
  <si>
    <t>TECNICO SEGUNDO GRAU -B - (INCL.L SOCIAIS DE 72,36%)</t>
  </si>
  <si>
    <t>'920570</t>
  </si>
  <si>
    <t>TECNICO SEGUNDO GRAU-C- (INCL.L SOCIAIS DE 72,36%)</t>
  </si>
  <si>
    <t>'920571</t>
  </si>
  <si>
    <t>GERENTE DE PROJETO (INCL.L SOCIAIS DE 72,36%)</t>
  </si>
  <si>
    <t>'920572</t>
  </si>
  <si>
    <t>ANALISTA DE SISTEMAS (INCL.L SOCIAIS DE 72,36%)</t>
  </si>
  <si>
    <t>'920573</t>
  </si>
  <si>
    <t>ANALISTA DESENVOLVIMENTO (INCL.L SOCIAIS DE 72,36%)</t>
  </si>
  <si>
    <t>'920574</t>
  </si>
  <si>
    <t>GERENTE BD/SERVIDORES/REDES (INCL.L SOCIAIS DE 72,36%)</t>
  </si>
  <si>
    <t>'920575</t>
  </si>
  <si>
    <t>DESIGNER GRÁFICO (INCL.L SOCIAIS DE 72,36%)</t>
  </si>
  <si>
    <t>'920576</t>
  </si>
  <si>
    <t>ANALISTA SISTEMAS/SUPORTE (INCL.L SOCIAIS DE 72,36%)</t>
  </si>
  <si>
    <t>'920577</t>
  </si>
  <si>
    <t>COORDENADOR TECNICO ESPECIALISTA(INCL.L SOCIAIS DE 72,36%)</t>
  </si>
  <si>
    <t>'920578</t>
  </si>
  <si>
    <t>COTADOR (INCL.L SOCIAIS DE 72,36%)</t>
  </si>
  <si>
    <t>'920579</t>
  </si>
  <si>
    <t>TECNICO NIVEL SUPERIOR(INCL.L SOCIAIS DE 72,36%)</t>
  </si>
  <si>
    <t>'920580</t>
  </si>
  <si>
    <t>ENGENHEIRO PLENO (INCL.L SOCIAIS DE 72,36%)</t>
  </si>
  <si>
    <t>'920581</t>
  </si>
  <si>
    <t>ALMOXARIFE (INCL.L SOCIAIS DE 72,36%)</t>
  </si>
  <si>
    <t>'920582</t>
  </si>
  <si>
    <t>MESTRE OBRAS SENIOR (INCL.L SOCIAIS DE 72,36%)</t>
  </si>
  <si>
    <t>'920583</t>
  </si>
  <si>
    <t>VIGIA(INCL.L SOCIAIS DE 72,36%)</t>
  </si>
  <si>
    <t>'920584</t>
  </si>
  <si>
    <t>AUX ALMOXARIFE (INCL.L SOCIAIS DE 72,36%)</t>
  </si>
  <si>
    <t>'920585</t>
  </si>
  <si>
    <t>ENCARREGADO DE TURMA (INCL.L SOCIAIS DE 72,36%)</t>
  </si>
  <si>
    <t>'93</t>
  </si>
  <si>
    <t>'9302</t>
  </si>
  <si>
    <t>'930213</t>
  </si>
  <si>
    <t>PORTA MAD. MEXICANA ESP. 30 A 35MM (OITO PARTES HORIZONTAIS) C/VISOR P/ VERNIZ 0.80X2.10M</t>
  </si>
  <si>
    <t>'930214</t>
  </si>
  <si>
    <t>PORTA MAD. MEXICANA ESP. 30 A 35MM (OITO PARTES HORIZONTAIS) 2F C/VISOR VERNIZ 1.60X2.10M</t>
  </si>
  <si>
    <t>'930218</t>
  </si>
  <si>
    <t>PORTA MAD. MEXICANA ESP. 30 A 35MM (OITO PARTES HORIZONTAIS) C/VISOR P/ VERNIZ 0.60X2.10</t>
  </si>
  <si>
    <t>'930219</t>
  </si>
  <si>
    <t>PORTA MAD. MEXICANA ESP. 30 A 35MM (OITO PARTES HORIZONTAIS) C/VISOR P/ VERNIZ 0.70X2.10</t>
  </si>
  <si>
    <t>'930220</t>
  </si>
  <si>
    <t>PORTA MAD. MEXICANA ESP. 30 A 35MM (OITO PARTES HORIZONTAIS) C/VISOR P/ VERNIZ 0.90X2.10</t>
  </si>
  <si>
    <t>'930226</t>
  </si>
  <si>
    <t>QUADRO BRANCO QUADRICULADO PADRAO SEDU 3.95X1.29M</t>
  </si>
  <si>
    <t>'930235</t>
  </si>
  <si>
    <t>KIT 2 BARRAS DE APOIO LATERAL "U" ACO INOX POLIDO 304 Ø 1 1/4" COMP. 30CM</t>
  </si>
  <si>
    <t>'95</t>
  </si>
  <si>
    <t>'9501</t>
  </si>
  <si>
    <t>'950101</t>
  </si>
  <si>
    <t>'950102</t>
  </si>
  <si>
    <t>'08</t>
  </si>
  <si>
    <t>'0801</t>
  </si>
  <si>
    <t>'080124</t>
  </si>
  <si>
    <t>'080125</t>
  </si>
  <si>
    <t>'080144</t>
  </si>
  <si>
    <t>'080170</t>
  </si>
  <si>
    <t>'080178</t>
  </si>
  <si>
    <t>'0802</t>
  </si>
  <si>
    <t>'080201</t>
  </si>
  <si>
    <t>'080202</t>
  </si>
  <si>
    <t>'080276</t>
  </si>
  <si>
    <t>'0804</t>
  </si>
  <si>
    <t>EQUIPAMENTOS CUSTO AQUISIÇÃO</t>
  </si>
  <si>
    <t>'080425</t>
  </si>
  <si>
    <t>MACARICO DE CORTE E SOLDA ? WH 200 (ACETILENO E OXIGÊNIO) - FOX, WHITE MARTINS OU EQUIVALENTE</t>
  </si>
  <si>
    <t>'0807</t>
  </si>
  <si>
    <t>'080716</t>
  </si>
  <si>
    <t>'0860</t>
  </si>
  <si>
    <t>'086030</t>
  </si>
  <si>
    <t>'086049</t>
  </si>
  <si>
    <t>'086096</t>
  </si>
  <si>
    <t>Preço + leis Sociais</t>
  </si>
  <si>
    <t>O BDI ADOTADO SEGUE RESOLUÇÃO TC Nº 366, DE 22 DE NOVEMBRO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</si>
</sst>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 #,##0.0000_-;\-* #,##0.0000_-;_-* &quot;-&quot;??_-;_-@_-"/>
    <numFmt numFmtId="178" formatCode="0.0"/>
    <numFmt numFmtId="179" formatCode="0.000"/>
  </numFmts>
  <fonts count="114">
    <font>
      <sz val="11"/>
      <color theme="1"/>
      <name val="Liberation Sans"/>
      <family val="2"/>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color indexed="81"/>
      <name val="Segoe UI"/>
      <family val="2"/>
    </font>
    <font>
      <b/>
      <sz val="9"/>
      <color indexed="81"/>
      <name val="Segoe UI"/>
      <family val="2"/>
    </font>
    <font>
      <sz val="6"/>
      <name val="Arial"/>
      <family val="2"/>
    </font>
    <font>
      <sz val="7"/>
      <name val="Arial"/>
      <family val="2"/>
    </font>
    <font>
      <sz val="8"/>
      <color rgb="FF000000"/>
      <name val="Arial"/>
      <family val="2"/>
    </font>
    <font>
      <sz val="8"/>
      <color rgb="FF000000"/>
      <name val="Arial MT"/>
      <family val="2"/>
    </font>
    <font>
      <sz val="8"/>
      <color rgb="FF000000"/>
      <name val="Times New Roman"/>
      <family val="1"/>
    </font>
    <font>
      <sz val="8"/>
      <color indexed="8"/>
      <name val="Arial"/>
      <family val="2"/>
    </font>
  </fonts>
  <fills count="1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1F1F1"/>
      </patternFill>
    </fill>
  </fills>
  <borders count="5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dotted">
        <color indexed="64"/>
      </left>
      <right/>
      <top style="medium">
        <color indexed="64"/>
      </top>
      <bottom style="dotted">
        <color indexed="64"/>
      </bottom>
      <diagonal/>
    </border>
    <border>
      <left/>
      <right/>
      <top style="medium">
        <color indexed="64"/>
      </top>
      <bottom style="dotted">
        <color indexed="64"/>
      </bottom>
      <diagonal/>
    </border>
    <border>
      <left style="hair">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diagonal/>
    </border>
  </borders>
  <cellStyleXfs count="259">
    <xf numFmtId="0" fontId="0" fillId="0" borderId="0"/>
    <xf numFmtId="44" fontId="8" fillId="0" borderId="0" applyFont="0" applyFill="0" applyBorder="0" applyAlignment="0" applyProtection="0"/>
    <xf numFmtId="0" fontId="10" fillId="0" borderId="0"/>
    <xf numFmtId="0" fontId="11" fillId="2" borderId="0"/>
    <xf numFmtId="0" fontId="11" fillId="3" borderId="0"/>
    <xf numFmtId="0" fontId="10" fillId="4" borderId="0"/>
    <xf numFmtId="0" fontId="12" fillId="5" borderId="0"/>
    <xf numFmtId="0" fontId="13" fillId="6" borderId="0"/>
    <xf numFmtId="166" fontId="9" fillId="0" borderId="0"/>
    <xf numFmtId="9" fontId="9" fillId="0" borderId="0"/>
    <xf numFmtId="0" fontId="14" fillId="0" borderId="0"/>
    <xf numFmtId="0" fontId="15" fillId="7" borderId="0"/>
    <xf numFmtId="0" fontId="16" fillId="0" borderId="0"/>
    <xf numFmtId="0" fontId="17" fillId="0" borderId="0"/>
    <xf numFmtId="0" fontId="18" fillId="0" borderId="0"/>
    <xf numFmtId="0" fontId="19" fillId="0" borderId="0"/>
    <xf numFmtId="0" fontId="20" fillId="8" borderId="0"/>
    <xf numFmtId="0" fontId="21" fillId="0" borderId="0"/>
    <xf numFmtId="0" fontId="22" fillId="8" borderId="1"/>
    <xf numFmtId="9" fontId="9" fillId="0" borderId="0"/>
    <xf numFmtId="0" fontId="9" fillId="9" borderId="0"/>
    <xf numFmtId="0" fontId="9" fillId="10" borderId="0"/>
    <xf numFmtId="0" fontId="23" fillId="0" borderId="0"/>
    <xf numFmtId="0" fontId="23" fillId="0" borderId="0"/>
    <xf numFmtId="0" fontId="9" fillId="0" borderId="0"/>
    <xf numFmtId="0" fontId="9" fillId="0" borderId="0"/>
    <xf numFmtId="0" fontId="1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8" fontId="53" fillId="0" borderId="0" applyFont="0" applyFill="0" applyBorder="0" applyAlignment="0" applyProtection="0"/>
    <xf numFmtId="44"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58" fillId="0" borderId="0"/>
    <xf numFmtId="173" fontId="58" fillId="0" borderId="0" applyBorder="0" applyProtection="0"/>
    <xf numFmtId="9" fontId="58" fillId="0" borderId="0" applyBorder="0" applyProtection="0"/>
    <xf numFmtId="171" fontId="53" fillId="0" borderId="0" applyBorder="0" applyProtection="0"/>
    <xf numFmtId="0" fontId="4" fillId="0" borderId="0"/>
    <xf numFmtId="0" fontId="4"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5" fontId="53" fillId="0" borderId="0" applyFill="0" applyBorder="0" applyAlignment="0" applyProtection="0"/>
    <xf numFmtId="174" fontId="53" fillId="0" borderId="0" applyFont="0" applyFill="0" applyBorder="0" applyAlignment="0" applyProtection="0"/>
    <xf numFmtId="44" fontId="4"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4"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172"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3" fontId="58" fillId="0" borderId="0" applyBorder="0" applyProtection="0"/>
    <xf numFmtId="0" fontId="58" fillId="0" borderId="0"/>
    <xf numFmtId="0" fontId="58" fillId="0" borderId="0"/>
    <xf numFmtId="0" fontId="58" fillId="0" borderId="0"/>
    <xf numFmtId="0" fontId="89" fillId="0" borderId="0" applyNumberFormat="0" applyFill="0" applyBorder="0" applyAlignment="0" applyProtection="0"/>
    <xf numFmtId="0" fontId="90" fillId="0" borderId="29" applyNumberFormat="0" applyFill="0" applyAlignment="0" applyProtection="0"/>
    <xf numFmtId="0" fontId="91" fillId="0" borderId="30" applyNumberFormat="0" applyFill="0" applyAlignment="0" applyProtection="0"/>
    <xf numFmtId="0" fontId="92" fillId="0" borderId="31" applyNumberFormat="0" applyFill="0" applyAlignment="0" applyProtection="0"/>
    <xf numFmtId="0" fontId="92" fillId="0" borderId="0" applyNumberFormat="0" applyFill="0" applyBorder="0" applyAlignment="0" applyProtection="0"/>
    <xf numFmtId="0" fontId="93" fillId="81" borderId="0" applyNumberFormat="0" applyBorder="0" applyAlignment="0" applyProtection="0"/>
    <xf numFmtId="0" fontId="94" fillId="82" borderId="0" applyNumberFormat="0" applyBorder="0" applyAlignment="0" applyProtection="0"/>
    <xf numFmtId="0" fontId="95" fillId="84" borderId="32" applyNumberFormat="0" applyAlignment="0" applyProtection="0"/>
    <xf numFmtId="0" fontId="96" fillId="85" borderId="33" applyNumberFormat="0" applyAlignment="0" applyProtection="0"/>
    <xf numFmtId="0" fontId="97" fillId="85" borderId="32" applyNumberFormat="0" applyAlignment="0" applyProtection="0"/>
    <xf numFmtId="0" fontId="98" fillId="0" borderId="34" applyNumberFormat="0" applyFill="0" applyAlignment="0" applyProtection="0"/>
    <xf numFmtId="0" fontId="99" fillId="86" borderId="3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37" applyNumberFormat="0" applyFill="0" applyAlignment="0" applyProtection="0"/>
    <xf numFmtId="0" fontId="103"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03"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03"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03"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03"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03"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05" fillId="83" borderId="0" applyNumberFormat="0" applyBorder="0" applyAlignment="0" applyProtection="0"/>
    <xf numFmtId="0" fontId="1" fillId="87" borderId="36" applyNumberFormat="0" applyFont="0" applyAlignment="0" applyProtection="0"/>
    <xf numFmtId="0" fontId="103" fillId="91" borderId="0" applyNumberFormat="0" applyBorder="0" applyAlignment="0" applyProtection="0"/>
    <xf numFmtId="0" fontId="103" fillId="95" borderId="0" applyNumberFormat="0" applyBorder="0" applyAlignment="0" applyProtection="0"/>
    <xf numFmtId="0" fontId="103" fillId="99" borderId="0" applyNumberFormat="0" applyBorder="0" applyAlignment="0" applyProtection="0"/>
    <xf numFmtId="0" fontId="103" fillId="103" borderId="0" applyNumberFormat="0" applyBorder="0" applyAlignment="0" applyProtection="0"/>
    <xf numFmtId="0" fontId="103" fillId="107" borderId="0" applyNumberFormat="0" applyBorder="0" applyAlignment="0" applyProtection="0"/>
    <xf numFmtId="0" fontId="103" fillId="111" borderId="0" applyNumberFormat="0" applyBorder="0" applyAlignment="0" applyProtection="0"/>
  </cellStyleXfs>
  <cellXfs count="602">
    <xf numFmtId="0" fontId="0" fillId="0" borderId="0" xfId="0"/>
    <xf numFmtId="0" fontId="30" fillId="0" borderId="0" xfId="17" applyFont="1"/>
    <xf numFmtId="0" fontId="31" fillId="0" borderId="0" xfId="17" applyFont="1"/>
    <xf numFmtId="0" fontId="30" fillId="0" borderId="0" xfId="17" applyFont="1" applyAlignment="1">
      <alignment horizontal="right"/>
    </xf>
    <xf numFmtId="0" fontId="30" fillId="12" borderId="2" xfId="17" applyFont="1" applyFill="1" applyBorder="1" applyAlignment="1">
      <alignment horizontal="center" vertical="center" wrapText="1"/>
    </xf>
    <xf numFmtId="0" fontId="31" fillId="0" borderId="0" xfId="17" applyFont="1" applyAlignment="1">
      <alignment horizontal="center"/>
    </xf>
    <xf numFmtId="0" fontId="31" fillId="0" borderId="2" xfId="17" applyFont="1" applyBorder="1"/>
    <xf numFmtId="166" fontId="31" fillId="0" borderId="2" xfId="8" applyFont="1" applyFill="1" applyBorder="1" applyAlignment="1" applyProtection="1"/>
    <xf numFmtId="0" fontId="31" fillId="0" borderId="2" xfId="17" applyFont="1" applyBorder="1" applyAlignment="1">
      <alignment wrapText="1"/>
    </xf>
    <xf numFmtId="0" fontId="31" fillId="0" borderId="0" xfId="17" applyFont="1" applyFill="1"/>
    <xf numFmtId="10" fontId="31" fillId="0" borderId="0" xfId="17" applyNumberFormat="1" applyFont="1"/>
    <xf numFmtId="0" fontId="31" fillId="0" borderId="0" xfId="17" applyFont="1" applyAlignment="1">
      <alignment horizontal="right"/>
    </xf>
    <xf numFmtId="0" fontId="31" fillId="0" borderId="2" xfId="17" applyFont="1" applyBorder="1" applyAlignment="1">
      <alignment horizontal="right"/>
    </xf>
    <xf numFmtId="0" fontId="47" fillId="0" borderId="0" xfId="0" applyFont="1"/>
    <xf numFmtId="0" fontId="47" fillId="0" borderId="0" xfId="0" applyFont="1" applyAlignment="1"/>
    <xf numFmtId="49" fontId="47" fillId="0" borderId="0" xfId="0" applyNumberFormat="1" applyFont="1" applyFill="1"/>
    <xf numFmtId="0" fontId="47" fillId="0" borderId="0" xfId="0" applyFont="1" applyFill="1"/>
    <xf numFmtId="43" fontId="47" fillId="0" borderId="0" xfId="27" applyFont="1" applyFill="1"/>
    <xf numFmtId="0" fontId="0" fillId="0" borderId="0" xfId="0"/>
    <xf numFmtId="166" fontId="31" fillId="0" borderId="2" xfId="8" applyFont="1" applyBorder="1" applyAlignment="1">
      <alignment horizontal="center"/>
    </xf>
    <xf numFmtId="0" fontId="48" fillId="13" borderId="0" xfId="0" applyFont="1" applyFill="1" applyAlignment="1" applyProtection="1">
      <alignment vertical="center"/>
      <protection hidden="1"/>
    </xf>
    <xf numFmtId="0" fontId="7" fillId="0" borderId="0" xfId="0" applyFont="1" applyAlignment="1" applyProtection="1">
      <alignment vertical="center"/>
      <protection hidden="1"/>
    </xf>
    <xf numFmtId="44" fontId="48" fillId="13" borderId="0" xfId="1" applyFont="1" applyFill="1" applyAlignment="1" applyProtection="1">
      <alignment horizontal="center" vertical="center"/>
      <protection hidden="1"/>
    </xf>
    <xf numFmtId="10" fontId="48" fillId="13" borderId="0" xfId="3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0" fontId="48"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6" fillId="0" borderId="0" xfId="0" applyFont="1" applyProtection="1">
      <protection hidden="1"/>
    </xf>
    <xf numFmtId="0" fontId="0" fillId="0" borderId="0" xfId="0" applyProtection="1">
      <protection hidden="1"/>
    </xf>
    <xf numFmtId="0" fontId="0" fillId="0" borderId="0" xfId="0" applyFont="1" applyFill="1" applyBorder="1" applyAlignment="1" applyProtection="1">
      <alignment horizontal="center" vertical="center"/>
      <protection hidden="1"/>
    </xf>
    <xf numFmtId="0" fontId="42" fillId="0" borderId="0" xfId="0" applyFont="1" applyFill="1" applyBorder="1" applyAlignment="1" applyProtection="1">
      <alignment vertical="center"/>
      <protection hidden="1"/>
    </xf>
    <xf numFmtId="0" fontId="42" fillId="0" borderId="0" xfId="0" applyFont="1" applyFill="1" applyBorder="1" applyAlignment="1" applyProtection="1">
      <alignment horizontal="center" vertical="center"/>
      <protection hidden="1"/>
    </xf>
    <xf numFmtId="169" fontId="42" fillId="0" borderId="0" xfId="27" applyNumberFormat="1" applyFont="1" applyBorder="1" applyAlignment="1" applyProtection="1">
      <alignment vertical="center"/>
      <protection hidden="1"/>
    </xf>
    <xf numFmtId="0" fontId="42" fillId="0" borderId="0" xfId="0" applyFont="1" applyBorder="1" applyAlignment="1" applyProtection="1">
      <alignment horizontal="center" vertical="center"/>
      <protection hidden="1"/>
    </xf>
    <xf numFmtId="0" fontId="42" fillId="0" borderId="0" xfId="0" applyFont="1" applyBorder="1" applyAlignment="1" applyProtection="1">
      <alignment vertical="center"/>
      <protection hidden="1"/>
    </xf>
    <xf numFmtId="4" fontId="42" fillId="0" borderId="0" xfId="0" applyNumberFormat="1" applyFont="1" applyBorder="1" applyAlignment="1" applyProtection="1">
      <alignment vertical="center"/>
      <protection hidden="1"/>
    </xf>
    <xf numFmtId="0" fontId="45" fillId="0" borderId="0" xfId="0" applyFont="1" applyAlignment="1" applyProtection="1">
      <alignment vertical="center"/>
      <protection hidden="1"/>
    </xf>
    <xf numFmtId="0" fontId="24" fillId="0" borderId="0" xfId="0" applyFont="1" applyBorder="1" applyAlignment="1" applyProtection="1">
      <protection hidden="1"/>
    </xf>
    <xf numFmtId="0" fontId="25" fillId="0" borderId="0" xfId="0" applyFont="1" applyProtection="1">
      <protection hidden="1"/>
    </xf>
    <xf numFmtId="0" fontId="25" fillId="0" borderId="0" xfId="0" applyFont="1" applyAlignment="1" applyProtection="1">
      <alignment horizontal="left"/>
      <protection hidden="1"/>
    </xf>
    <xf numFmtId="0" fontId="26" fillId="0" borderId="0" xfId="0" applyFont="1" applyBorder="1" applyAlignment="1" applyProtection="1">
      <alignment horizontal="center"/>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Border="1" applyAlignment="1" applyProtection="1">
      <alignment horizontal="right" vertical="center"/>
      <protection hidden="1"/>
    </xf>
    <xf numFmtId="0" fontId="26" fillId="0" borderId="0" xfId="0" applyFont="1" applyProtection="1">
      <protection hidden="1"/>
    </xf>
    <xf numFmtId="0" fontId="27" fillId="0" borderId="0" xfId="0" applyFont="1" applyFill="1" applyBorder="1" applyAlignment="1" applyProtection="1">
      <alignment horizontal="right" vertical="center"/>
      <protection hidden="1"/>
    </xf>
    <xf numFmtId="10" fontId="26" fillId="0" borderId="0" xfId="0" applyNumberFormat="1" applyFont="1" applyFill="1" applyBorder="1" applyAlignment="1" applyProtection="1">
      <alignment horizontal="left" vertical="center"/>
      <protection hidden="1"/>
    </xf>
    <xf numFmtId="0" fontId="26" fillId="0" borderId="0" xfId="0" applyFont="1" applyAlignment="1" applyProtection="1">
      <alignment horizontal="center" wrapText="1"/>
      <protection hidden="1"/>
    </xf>
    <xf numFmtId="0" fontId="26" fillId="0" borderId="0" xfId="0" applyFont="1" applyAlignment="1" applyProtection="1">
      <alignment wrapText="1"/>
      <protection hidden="1"/>
    </xf>
    <xf numFmtId="0" fontId="31" fillId="0" borderId="0" xfId="17" applyFont="1" applyProtection="1">
      <protection hidden="1"/>
    </xf>
    <xf numFmtId="0" fontId="32" fillId="0" borderId="0" xfId="17" applyFont="1" applyProtection="1">
      <protection hidden="1"/>
    </xf>
    <xf numFmtId="0" fontId="33" fillId="0" borderId="0" xfId="17" applyFont="1" applyAlignment="1" applyProtection="1">
      <protection hidden="1"/>
    </xf>
    <xf numFmtId="0" fontId="30" fillId="0" borderId="0" xfId="17" applyFont="1" applyAlignment="1" applyProtection="1">
      <alignment horizontal="center"/>
      <protection hidden="1"/>
    </xf>
    <xf numFmtId="0" fontId="30" fillId="0" borderId="0" xfId="17" applyFont="1" applyFill="1" applyAlignment="1" applyProtection="1">
      <protection hidden="1"/>
    </xf>
    <xf numFmtId="0" fontId="31" fillId="8" borderId="0" xfId="17" applyFont="1" applyFill="1" applyAlignment="1" applyProtection="1">
      <protection hidden="1"/>
    </xf>
    <xf numFmtId="0" fontId="31" fillId="0" borderId="0" xfId="17" applyFont="1" applyAlignment="1" applyProtection="1">
      <protection hidden="1"/>
    </xf>
    <xf numFmtId="0" fontId="32" fillId="0" borderId="0" xfId="17" applyFont="1" applyAlignment="1" applyProtection="1">
      <protection hidden="1"/>
    </xf>
    <xf numFmtId="0" fontId="33" fillId="0" borderId="0" xfId="17" applyFont="1" applyAlignment="1" applyProtection="1">
      <alignment horizontal="center"/>
      <protection hidden="1"/>
    </xf>
    <xf numFmtId="0" fontId="33" fillId="0" borderId="0" xfId="17" applyFont="1" applyFill="1" applyAlignment="1" applyProtection="1">
      <protection hidden="1"/>
    </xf>
    <xf numFmtId="0" fontId="31" fillId="0" borderId="0" xfId="17" applyFont="1" applyAlignment="1" applyProtection="1">
      <alignment horizontal="center"/>
      <protection hidden="1"/>
    </xf>
    <xf numFmtId="0" fontId="31" fillId="0" borderId="0" xfId="17" applyFont="1" applyFill="1" applyAlignment="1" applyProtection="1">
      <alignment horizontal="center"/>
      <protection hidden="1"/>
    </xf>
    <xf numFmtId="0" fontId="33" fillId="0" borderId="0" xfId="17" applyFont="1" applyFill="1" applyAlignment="1" applyProtection="1">
      <alignment horizontal="center"/>
      <protection hidden="1"/>
    </xf>
    <xf numFmtId="0" fontId="31" fillId="0" borderId="0" xfId="17" applyFont="1" applyAlignment="1" applyProtection="1">
      <alignment horizontal="right"/>
      <protection hidden="1"/>
    </xf>
    <xf numFmtId="0" fontId="31" fillId="0" borderId="2" xfId="17" applyFont="1" applyBorder="1" applyAlignment="1" applyProtection="1">
      <alignment horizontal="justify" vertical="top" wrapText="1"/>
      <protection hidden="1"/>
    </xf>
    <xf numFmtId="2" fontId="31" fillId="8" borderId="3" xfId="17" applyNumberFormat="1" applyFont="1" applyFill="1" applyBorder="1" applyAlignment="1" applyProtection="1">
      <alignment horizontal="center" vertical="top" wrapText="1"/>
      <protection hidden="1"/>
    </xf>
    <xf numFmtId="0" fontId="31" fillId="0" borderId="4" xfId="17" applyFont="1" applyFill="1" applyBorder="1" applyAlignment="1" applyProtection="1">
      <alignment horizontal="center" vertical="top" wrapText="1"/>
      <protection hidden="1"/>
    </xf>
    <xf numFmtId="0" fontId="27" fillId="0" borderId="0" xfId="17" applyFont="1" applyBorder="1" applyAlignment="1" applyProtection="1">
      <alignment horizontal="center" wrapText="1"/>
      <protection hidden="1"/>
    </xf>
    <xf numFmtId="0" fontId="31" fillId="0" borderId="0" xfId="17" applyFont="1" applyBorder="1" applyProtection="1">
      <protection hidden="1"/>
    </xf>
    <xf numFmtId="0" fontId="37" fillId="0" borderId="5" xfId="17" applyFont="1" applyBorder="1" applyAlignment="1" applyProtection="1">
      <alignment horizontal="justify" vertical="top" wrapText="1"/>
      <protection hidden="1"/>
    </xf>
    <xf numFmtId="2" fontId="31" fillId="0" borderId="5" xfId="17" applyNumberFormat="1" applyFont="1" applyFill="1" applyBorder="1" applyAlignment="1" applyProtection="1">
      <alignment horizontal="center" vertical="top" wrapText="1"/>
      <protection hidden="1"/>
    </xf>
    <xf numFmtId="0" fontId="31" fillId="0" borderId="5" xfId="17" applyFont="1" applyFill="1" applyBorder="1" applyAlignment="1" applyProtection="1">
      <alignment horizontal="center" vertical="top" wrapText="1"/>
      <protection hidden="1"/>
    </xf>
    <xf numFmtId="0" fontId="31" fillId="0" borderId="0" xfId="17" applyFont="1" applyBorder="1" applyAlignment="1" applyProtection="1">
      <alignment horizontal="center"/>
      <protection hidden="1"/>
    </xf>
    <xf numFmtId="0" fontId="31" fillId="0" borderId="0" xfId="17" applyFont="1" applyFill="1" applyBorder="1" applyAlignment="1" applyProtection="1">
      <alignment horizontal="center"/>
      <protection hidden="1"/>
    </xf>
    <xf numFmtId="0" fontId="30" fillId="0" borderId="0" xfId="17" applyFont="1" applyAlignment="1" applyProtection="1">
      <protection hidden="1"/>
    </xf>
    <xf numFmtId="0" fontId="30" fillId="0" borderId="2" xfId="17" applyFont="1" applyBorder="1" applyAlignment="1" applyProtection="1">
      <alignment horizontal="justify"/>
      <protection hidden="1"/>
    </xf>
    <xf numFmtId="2" fontId="30" fillId="0" borderId="3" xfId="17" applyNumberFormat="1" applyFont="1" applyBorder="1" applyAlignment="1" applyProtection="1">
      <alignment horizontal="center"/>
      <protection hidden="1"/>
    </xf>
    <xf numFmtId="0" fontId="30" fillId="0" borderId="4" xfId="17" applyFont="1" applyFill="1" applyBorder="1" applyAlignment="1" applyProtection="1">
      <alignment horizontal="center" vertical="top" wrapText="1"/>
      <protection hidden="1"/>
    </xf>
    <xf numFmtId="0" fontId="37" fillId="0" borderId="2" xfId="17" applyFont="1" applyBorder="1" applyAlignment="1" applyProtection="1">
      <alignment horizontal="left" vertical="top" wrapText="1" indent="2"/>
      <protection hidden="1"/>
    </xf>
    <xf numFmtId="0" fontId="32" fillId="0" borderId="0" xfId="17" applyFont="1" applyBorder="1" applyAlignment="1" applyProtection="1">
      <alignment horizontal="center"/>
      <protection hidden="1"/>
    </xf>
    <xf numFmtId="0" fontId="33" fillId="0" borderId="0" xfId="17" applyFont="1" applyFill="1" applyBorder="1" applyAlignment="1" applyProtection="1">
      <alignment horizontal="center"/>
      <protection hidden="1"/>
    </xf>
    <xf numFmtId="2" fontId="31" fillId="0" borderId="3" xfId="17" applyNumberFormat="1" applyFont="1" applyFill="1" applyBorder="1" applyAlignment="1" applyProtection="1">
      <alignment horizontal="center" vertical="top" wrapText="1"/>
      <protection hidden="1"/>
    </xf>
    <xf numFmtId="2" fontId="31" fillId="0" borderId="4" xfId="17" applyNumberFormat="1" applyFont="1" applyFill="1" applyBorder="1" applyAlignment="1" applyProtection="1">
      <alignment horizontal="center" vertical="top" wrapText="1"/>
      <protection hidden="1"/>
    </xf>
    <xf numFmtId="10" fontId="40" fillId="0" borderId="0" xfId="19" applyNumberFormat="1" applyFont="1" applyFill="1" applyBorder="1" applyAlignment="1" applyProtection="1">
      <alignment horizontal="left" vertical="center" wrapText="1"/>
      <protection hidden="1"/>
    </xf>
    <xf numFmtId="10" fontId="41" fillId="0" borderId="0" xfId="19" applyNumberFormat="1" applyFont="1" applyFill="1" applyBorder="1" applyAlignment="1" applyProtection="1">
      <protection hidden="1"/>
    </xf>
    <xf numFmtId="165" fontId="41" fillId="0" borderId="0" xfId="19" applyNumberFormat="1" applyFont="1" applyFill="1" applyBorder="1" applyAlignment="1" applyProtection="1">
      <alignment horizontal="center"/>
      <protection hidden="1"/>
    </xf>
    <xf numFmtId="0" fontId="31" fillId="0" borderId="0" xfId="17" applyFont="1" applyFill="1" applyProtection="1">
      <protection hidden="1"/>
    </xf>
    <xf numFmtId="0" fontId="42" fillId="0" borderId="0" xfId="17" applyFont="1" applyAlignment="1" applyProtection="1">
      <alignment horizontal="left"/>
      <protection hidden="1"/>
    </xf>
    <xf numFmtId="0" fontId="30" fillId="0" borderId="0" xfId="0" applyFont="1" applyFill="1" applyBorder="1" applyAlignment="1" applyProtection="1">
      <alignment vertical="center"/>
      <protection hidden="1"/>
    </xf>
    <xf numFmtId="0" fontId="43" fillId="0" borderId="0" xfId="0" applyFont="1" applyFill="1" applyBorder="1" applyAlignment="1" applyProtection="1">
      <alignment vertical="center"/>
      <protection hidden="1"/>
    </xf>
    <xf numFmtId="0" fontId="43" fillId="0" borderId="0" xfId="0" applyFont="1" applyProtection="1">
      <protection hidden="1"/>
    </xf>
    <xf numFmtId="0" fontId="21" fillId="0" borderId="0" xfId="0" applyFont="1" applyAlignment="1" applyProtection="1">
      <alignment vertical="center"/>
      <protection hidden="1"/>
    </xf>
    <xf numFmtId="0" fontId="21" fillId="13" borderId="0" xfId="0" applyFont="1" applyFill="1" applyAlignment="1" applyProtection="1">
      <alignment vertical="center"/>
      <protection hidden="1"/>
    </xf>
    <xf numFmtId="44" fontId="21" fillId="13" borderId="0" xfId="1" applyFont="1" applyFill="1" applyAlignment="1" applyProtection="1">
      <alignment horizontal="center" vertical="center"/>
      <protection hidden="1"/>
    </xf>
    <xf numFmtId="10" fontId="21"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43" fontId="56" fillId="19" borderId="6" xfId="0" applyNumberFormat="1" applyFont="1" applyFill="1" applyBorder="1" applyAlignment="1" applyProtection="1">
      <alignment horizontal="center" vertical="center" wrapText="1" readingOrder="1"/>
      <protection hidden="1"/>
    </xf>
    <xf numFmtId="0" fontId="55" fillId="13" borderId="0" xfId="0" applyFont="1" applyFill="1" applyBorder="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3" fontId="21" fillId="0" borderId="0" xfId="0" applyNumberFormat="1" applyFont="1" applyBorder="1" applyAlignment="1" applyProtection="1">
      <alignment horizontal="left" vertical="center"/>
      <protection hidden="1"/>
    </xf>
    <xf numFmtId="4" fontId="21"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8" fillId="0" borderId="6" xfId="0" applyFont="1" applyBorder="1" applyAlignment="1" applyProtection="1">
      <alignment horizontal="center" vertical="center"/>
      <protection hidden="1"/>
    </xf>
    <xf numFmtId="44" fontId="48" fillId="13" borderId="6" xfId="0" applyNumberFormat="1" applyFont="1" applyFill="1" applyBorder="1" applyAlignment="1" applyProtection="1">
      <alignment horizontal="center" vertical="center" readingOrder="1"/>
      <protection hidden="1"/>
    </xf>
    <xf numFmtId="10" fontId="48" fillId="13" borderId="6" xfId="30" applyNumberFormat="1" applyFont="1" applyFill="1" applyBorder="1" applyAlignment="1" applyProtection="1">
      <alignment horizontal="center" vertical="center" readingOrder="1"/>
      <protection hidden="1"/>
    </xf>
    <xf numFmtId="44" fontId="48" fillId="0" borderId="6" xfId="0" applyNumberFormat="1" applyFont="1" applyBorder="1" applyAlignment="1" applyProtection="1">
      <alignment horizontal="center" vertical="center"/>
      <protection hidden="1"/>
    </xf>
    <xf numFmtId="44" fontId="48" fillId="0" borderId="6" xfId="1" applyFont="1" applyBorder="1" applyAlignment="1" applyProtection="1">
      <alignment horizontal="center" vertical="center"/>
      <protection hidden="1"/>
    </xf>
    <xf numFmtId="44" fontId="48"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1" fillId="13" borderId="0" xfId="1" applyNumberFormat="1" applyFont="1" applyFill="1" applyAlignment="1" applyProtection="1">
      <alignment horizontal="left" vertical="center" readingOrder="1"/>
      <protection hidden="1"/>
    </xf>
    <xf numFmtId="0" fontId="56" fillId="13" borderId="0" xfId="0" applyFont="1" applyFill="1" applyBorder="1" applyAlignment="1" applyProtection="1">
      <alignment horizontal="center" vertical="center" readingOrder="1"/>
      <protection hidden="1"/>
    </xf>
    <xf numFmtId="0" fontId="48" fillId="0" borderId="0" xfId="0" applyFont="1" applyFill="1" applyAlignment="1" applyProtection="1">
      <alignment vertical="center"/>
      <protection hidden="1"/>
    </xf>
    <xf numFmtId="0" fontId="56" fillId="0" borderId="0" xfId="0" applyFont="1" applyFill="1" applyAlignment="1" applyProtection="1">
      <alignment horizontal="center" vertical="center"/>
      <protection hidden="1"/>
    </xf>
    <xf numFmtId="0" fontId="55" fillId="0" borderId="0" xfId="0" applyFont="1" applyFill="1" applyAlignment="1" applyProtection="1">
      <alignment vertical="center"/>
      <protection hidden="1"/>
    </xf>
    <xf numFmtId="0" fontId="55" fillId="0" borderId="0" xfId="0" applyFont="1" applyFill="1" applyProtection="1">
      <protection hidden="1"/>
    </xf>
    <xf numFmtId="0" fontId="6" fillId="0" borderId="0" xfId="0" applyFont="1" applyFill="1" applyProtection="1">
      <protection hidden="1"/>
    </xf>
    <xf numFmtId="44" fontId="48"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Fill="1" applyBorder="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readingOrder="1"/>
      <protection hidden="1"/>
    </xf>
    <xf numFmtId="0" fontId="48" fillId="0" borderId="0"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readingOrder="1"/>
      <protection hidden="1"/>
    </xf>
    <xf numFmtId="44" fontId="55" fillId="0" borderId="0" xfId="0" applyNumberFormat="1" applyFont="1" applyFill="1" applyBorder="1" applyAlignment="1" applyProtection="1">
      <alignment horizontal="center" vertical="center"/>
      <protection hidden="1"/>
    </xf>
    <xf numFmtId="10" fontId="55" fillId="0" borderId="0" xfId="0" applyNumberFormat="1" applyFont="1" applyFill="1" applyBorder="1" applyAlignment="1" applyProtection="1">
      <alignment horizontal="center" vertical="center"/>
      <protection hidden="1"/>
    </xf>
    <xf numFmtId="0" fontId="55" fillId="0" borderId="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21" fillId="0" borderId="0" xfId="0" applyFont="1"/>
    <xf numFmtId="0" fontId="35" fillId="0" borderId="0" xfId="0" applyFont="1"/>
    <xf numFmtId="0" fontId="35" fillId="0" borderId="0" xfId="0" applyFont="1" applyAlignment="1">
      <alignment horizontal="right" indent="1"/>
    </xf>
    <xf numFmtId="0" fontId="21" fillId="0" borderId="0" xfId="0" applyFont="1" applyAlignment="1">
      <alignment horizontal="left" indent="1"/>
    </xf>
    <xf numFmtId="0" fontId="35" fillId="0" borderId="19" xfId="0" applyFont="1" applyBorder="1" applyAlignment="1">
      <alignment horizontal="right" indent="1"/>
    </xf>
    <xf numFmtId="0" fontId="35" fillId="0" borderId="19" xfId="0" applyFont="1" applyBorder="1" applyAlignment="1">
      <alignment horizontal="right" wrapText="1" indent="1"/>
    </xf>
    <xf numFmtId="0" fontId="0" fillId="0" borderId="0" xfId="0" applyFill="1" applyBorder="1"/>
    <xf numFmtId="0" fontId="21" fillId="0" borderId="0" xfId="0" applyFont="1" applyAlignment="1"/>
    <xf numFmtId="43" fontId="21" fillId="15" borderId="6" xfId="1" applyNumberFormat="1" applyFont="1" applyFill="1" applyBorder="1" applyAlignment="1" applyProtection="1">
      <alignment horizontal="right" vertical="center" wrapText="1" readingOrder="1"/>
      <protection hidden="1"/>
    </xf>
    <xf numFmtId="0" fontId="21" fillId="0" borderId="6" xfId="0" applyFont="1" applyBorder="1" applyAlignment="1" applyProtection="1">
      <alignment horizontal="left" vertical="center" wrapText="1"/>
      <protection hidden="1"/>
    </xf>
    <xf numFmtId="0" fontId="21" fillId="0" borderId="6" xfId="0" applyFont="1" applyBorder="1" applyAlignment="1" applyProtection="1">
      <alignment horizontal="left" vertical="center"/>
      <protection hidden="1"/>
    </xf>
    <xf numFmtId="43" fontId="21" fillId="0" borderId="6" xfId="0" applyNumberFormat="1" applyFont="1" applyBorder="1" applyAlignment="1" applyProtection="1">
      <alignment horizontal="left" vertical="center"/>
      <protection hidden="1"/>
    </xf>
    <xf numFmtId="0" fontId="21" fillId="0" borderId="6" xfId="0" applyFont="1" applyBorder="1" applyAlignment="1" applyProtection="1">
      <alignment vertical="center"/>
      <protection hidden="1"/>
    </xf>
    <xf numFmtId="0" fontId="21" fillId="13" borderId="6" xfId="0" applyFont="1" applyFill="1" applyBorder="1" applyAlignment="1" applyProtection="1">
      <alignment horizontal="left" vertical="center" wrapText="1" readingOrder="1"/>
      <protection hidden="1"/>
    </xf>
    <xf numFmtId="0" fontId="21" fillId="13" borderId="6" xfId="0" applyFont="1" applyFill="1" applyBorder="1" applyAlignment="1" applyProtection="1">
      <alignment horizontal="center" vertical="center" readingOrder="1"/>
      <protection hidden="1"/>
    </xf>
    <xf numFmtId="43" fontId="21" fillId="13" borderId="6" xfId="0" applyNumberFormat="1" applyFont="1" applyFill="1" applyBorder="1" applyAlignment="1" applyProtection="1">
      <alignment horizontal="center" vertical="center" readingOrder="1"/>
      <protection hidden="1"/>
    </xf>
    <xf numFmtId="44" fontId="21" fillId="13" borderId="6" xfId="0" applyNumberFormat="1" applyFont="1" applyFill="1" applyBorder="1" applyAlignment="1" applyProtection="1">
      <alignment horizontal="left" vertical="center" wrapText="1" readingOrder="1"/>
      <protection hidden="1"/>
    </xf>
    <xf numFmtId="9" fontId="21" fillId="0" borderId="6" xfId="30" applyNumberFormat="1" applyFont="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43" fontId="21" fillId="0" borderId="6" xfId="27" applyFont="1" applyBorder="1" applyAlignment="1" applyProtection="1">
      <alignment horizontal="center" vertical="center"/>
      <protection hidden="1"/>
    </xf>
    <xf numFmtId="43" fontId="21" fillId="13" borderId="6" xfId="27" applyFont="1" applyFill="1" applyBorder="1" applyAlignment="1" applyProtection="1">
      <alignment horizontal="center" vertical="center" readingOrder="1"/>
      <protection hidden="1"/>
    </xf>
    <xf numFmtId="43" fontId="56" fillId="19" borderId="18" xfId="1" applyNumberFormat="1" applyFont="1" applyFill="1" applyBorder="1" applyAlignment="1" applyProtection="1">
      <alignment horizontal="center" vertical="center" wrapText="1" readingOrder="1"/>
      <protection hidden="1"/>
    </xf>
    <xf numFmtId="0" fontId="49" fillId="13" borderId="6" xfId="0" applyFont="1" applyFill="1" applyBorder="1" applyAlignment="1" applyProtection="1">
      <alignment horizontal="right" vertical="center" readingOrder="1"/>
      <protection hidden="1"/>
    </xf>
    <xf numFmtId="0" fontId="83" fillId="0" borderId="0" xfId="0" applyFont="1" applyBorder="1" applyAlignment="1"/>
    <xf numFmtId="0" fontId="84" fillId="0" borderId="0" xfId="0" applyFont="1" applyBorder="1" applyAlignment="1"/>
    <xf numFmtId="0" fontId="42" fillId="22" borderId="0" xfId="0" applyFont="1" applyFill="1" applyBorder="1" applyAlignment="1" applyProtection="1">
      <alignment horizontal="left" vertical="center" wrapText="1"/>
      <protection hidden="1"/>
    </xf>
    <xf numFmtId="0" fontId="42" fillId="22" borderId="0" xfId="0" applyFont="1" applyFill="1" applyBorder="1" applyAlignment="1" applyProtection="1">
      <alignment horizontal="center" vertical="center" wrapText="1"/>
      <protection hidden="1"/>
    </xf>
    <xf numFmtId="44" fontId="48" fillId="13" borderId="0" xfId="1" applyFont="1" applyFill="1" applyBorder="1" applyAlignment="1" applyProtection="1">
      <alignment vertical="center"/>
      <protection hidden="1"/>
    </xf>
    <xf numFmtId="0" fontId="48" fillId="13" borderId="0" xfId="0" applyFont="1" applyFill="1" applyBorder="1" applyAlignment="1" applyProtection="1">
      <alignment vertical="center"/>
      <protection hidden="1"/>
    </xf>
    <xf numFmtId="4" fontId="48" fillId="13" borderId="0" xfId="0" applyNumberFormat="1" applyFont="1" applyFill="1" applyBorder="1" applyAlignment="1" applyProtection="1">
      <alignment horizontal="center" vertical="center"/>
      <protection hidden="1"/>
    </xf>
    <xf numFmtId="44" fontId="48" fillId="13" borderId="0" xfId="1" applyFont="1" applyFill="1" applyBorder="1" applyAlignment="1" applyProtection="1">
      <alignment horizontal="center" vertical="center"/>
      <protection hidden="1"/>
    </xf>
    <xf numFmtId="10" fontId="48" fillId="13" borderId="0" xfId="30" applyNumberFormat="1" applyFont="1" applyFill="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7" fillId="0" borderId="0" xfId="0" applyFont="1" applyBorder="1" applyAlignment="1" applyProtection="1">
      <alignment vertical="center"/>
      <protection hidden="1"/>
    </xf>
    <xf numFmtId="0" fontId="48" fillId="14" borderId="0" xfId="0" applyFont="1" applyFill="1" applyBorder="1" applyAlignment="1" applyProtection="1">
      <alignment vertical="center" readingOrder="1"/>
      <protection hidden="1"/>
    </xf>
    <xf numFmtId="0" fontId="50" fillId="14" borderId="0" xfId="0" applyFont="1" applyFill="1" applyBorder="1" applyAlignment="1" applyProtection="1">
      <alignment vertical="center" readingOrder="1"/>
      <protection hidden="1"/>
    </xf>
    <xf numFmtId="4" fontId="51" fillId="18" borderId="0" xfId="0" applyNumberFormat="1" applyFont="1" applyFill="1" applyBorder="1" applyAlignment="1" applyProtection="1">
      <alignment horizontal="center" vertical="center"/>
      <protection hidden="1"/>
    </xf>
    <xf numFmtId="169" fontId="51" fillId="18" borderId="0" xfId="27" applyNumberFormat="1" applyFont="1" applyFill="1" applyBorder="1" applyAlignment="1" applyProtection="1">
      <alignment horizontal="center" vertical="center"/>
      <protection hidden="1"/>
    </xf>
    <xf numFmtId="0" fontId="0" fillId="0" borderId="0" xfId="0" applyBorder="1" applyProtection="1">
      <protection hidden="1"/>
    </xf>
    <xf numFmtId="0" fontId="30" fillId="25" borderId="0" xfId="0" applyFont="1" applyFill="1" applyBorder="1" applyAlignment="1" applyProtection="1">
      <alignment horizontal="center" vertical="center"/>
      <protection hidden="1"/>
    </xf>
    <xf numFmtId="44" fontId="30" fillId="25" borderId="0" xfId="1" applyFont="1" applyFill="1" applyBorder="1" applyAlignment="1" applyProtection="1">
      <alignment vertical="center"/>
      <protection hidden="1"/>
    </xf>
    <xf numFmtId="0" fontId="46" fillId="72" borderId="0" xfId="0" applyFont="1" applyFill="1" applyBorder="1" applyAlignment="1" applyProtection="1">
      <alignment horizontal="center" vertical="center"/>
      <protection hidden="1"/>
    </xf>
    <xf numFmtId="169" fontId="46" fillId="72" borderId="0" xfId="27" applyNumberFormat="1" applyFont="1" applyFill="1" applyBorder="1" applyAlignment="1" applyProtection="1">
      <alignment horizontal="center" vertical="center"/>
      <protection hidden="1"/>
    </xf>
    <xf numFmtId="4" fontId="46" fillId="72" borderId="0" xfId="0" applyNumberFormat="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protection hidden="1"/>
    </xf>
    <xf numFmtId="0" fontId="46" fillId="17" borderId="0" xfId="0" applyFont="1" applyFill="1" applyBorder="1" applyAlignment="1" applyProtection="1">
      <alignment horizontal="right" vertical="center"/>
      <protection hidden="1"/>
    </xf>
    <xf numFmtId="44" fontId="46" fillId="17" borderId="0" xfId="1" applyFont="1" applyFill="1" applyBorder="1" applyAlignment="1" applyProtection="1">
      <alignment horizontal="center" vertical="center"/>
      <protection hidden="1"/>
    </xf>
    <xf numFmtId="44" fontId="42" fillId="22" borderId="0" xfId="1" applyFont="1" applyFill="1" applyBorder="1" applyAlignment="1" applyProtection="1">
      <alignment horizontal="center" vertical="center" wrapText="1"/>
      <protection hidden="1"/>
    </xf>
    <xf numFmtId="16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xf>
    <xf numFmtId="49" fontId="85" fillId="23" borderId="0" xfId="0" applyNumberFormat="1" applyFont="1" applyFill="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horizontal="center" vertical="center"/>
    </xf>
    <xf numFmtId="0" fontId="85" fillId="16" borderId="0" xfId="0" applyFont="1" applyFill="1" applyAlignment="1">
      <alignment horizontal="center" vertical="center"/>
    </xf>
    <xf numFmtId="17" fontId="85" fillId="16" borderId="0" xfId="0" quotePrefix="1" applyNumberFormat="1" applyFont="1" applyFill="1" applyAlignment="1">
      <alignment horizontal="center" vertical="center"/>
    </xf>
    <xf numFmtId="164" fontId="85" fillId="23" borderId="0" xfId="0" applyNumberFormat="1" applyFont="1" applyFill="1" applyAlignment="1">
      <alignment horizontal="center" vertical="center" wrapText="1"/>
    </xf>
    <xf numFmtId="0" fontId="47" fillId="0" borderId="0" xfId="0" applyFont="1" applyAlignment="1">
      <alignment horizontal="center"/>
    </xf>
    <xf numFmtId="0" fontId="47" fillId="0" borderId="0" xfId="0" applyFont="1" applyAlignment="1">
      <alignment horizontal="left"/>
    </xf>
    <xf numFmtId="44" fontId="47" fillId="0" borderId="0" xfId="0" applyNumberFormat="1" applyFont="1" applyAlignment="1">
      <alignment horizontal="center"/>
    </xf>
    <xf numFmtId="49" fontId="83" fillId="16" borderId="0" xfId="0" applyNumberFormat="1" applyFont="1" applyFill="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vertical="center"/>
    </xf>
    <xf numFmtId="49" fontId="84" fillId="0" borderId="0" xfId="0" applyNumberFormat="1" applyFont="1" applyAlignment="1">
      <alignment horizontal="center" vertical="center"/>
    </xf>
    <xf numFmtId="44" fontId="84" fillId="0" borderId="0" xfId="1" applyFont="1" applyFill="1" applyBorder="1" applyAlignment="1">
      <alignment horizontal="center" vertical="center"/>
    </xf>
    <xf numFmtId="49" fontId="83" fillId="0" borderId="0" xfId="0" applyNumberFormat="1" applyFont="1" applyAlignment="1">
      <alignment horizontal="left" vertical="center"/>
    </xf>
    <xf numFmtId="49" fontId="83" fillId="0" borderId="0" xfId="0" applyNumberFormat="1" applyFont="1" applyAlignment="1">
      <alignment horizontal="center" vertical="center"/>
    </xf>
    <xf numFmtId="0" fontId="84" fillId="0" borderId="0" xfId="0" applyFont="1" applyAlignment="1">
      <alignment horizontal="center" vertical="center"/>
    </xf>
    <xf numFmtId="0" fontId="84" fillId="0" borderId="0" xfId="0" applyFont="1" applyAlignment="1">
      <alignment vertical="center"/>
    </xf>
    <xf numFmtId="0" fontId="84" fillId="0" borderId="0" xfId="0" applyFont="1" applyAlignment="1">
      <alignment horizontal="center"/>
    </xf>
    <xf numFmtId="0" fontId="84" fillId="0" borderId="0" xfId="0" applyFont="1"/>
    <xf numFmtId="0" fontId="83" fillId="0" borderId="0" xfId="0" applyFont="1" applyAlignment="1">
      <alignment horizontal="center"/>
    </xf>
    <xf numFmtId="0" fontId="21" fillId="0" borderId="0" xfId="0" applyFont="1" applyAlignment="1">
      <alignment horizontal="center"/>
    </xf>
    <xf numFmtId="0" fontId="35" fillId="23" borderId="19" xfId="0" applyFont="1" applyFill="1" applyBorder="1" applyAlignment="1">
      <alignment horizontal="center"/>
    </xf>
    <xf numFmtId="0" fontId="21" fillId="74" borderId="19" xfId="0" applyFont="1" applyFill="1" applyBorder="1" applyAlignment="1">
      <alignment horizontal="center"/>
    </xf>
    <xf numFmtId="0" fontId="30" fillId="75" borderId="0" xfId="0" applyFont="1" applyFill="1" applyBorder="1" applyAlignment="1" applyProtection="1">
      <alignment horizontal="center" vertical="center" wrapText="1"/>
      <protection hidden="1"/>
    </xf>
    <xf numFmtId="0" fontId="42" fillId="14" borderId="0" xfId="0" applyFont="1" applyFill="1" applyBorder="1" applyAlignment="1" applyProtection="1">
      <alignment horizontal="center" vertical="center" readingOrder="1"/>
      <protection hidden="1"/>
    </xf>
    <xf numFmtId="169" fontId="42" fillId="14" borderId="0" xfId="27" applyNumberFormat="1" applyFont="1" applyFill="1" applyBorder="1" applyAlignment="1" applyProtection="1">
      <alignment horizontal="center" vertical="center" readingOrder="1"/>
      <protection hidden="1"/>
    </xf>
    <xf numFmtId="0" fontId="21" fillId="0" borderId="0" xfId="0" applyFont="1" applyFill="1" applyAlignment="1" applyProtection="1">
      <alignment vertical="center"/>
      <protection hidden="1"/>
    </xf>
    <xf numFmtId="0" fontId="21" fillId="0" borderId="6" xfId="0" applyFont="1" applyFill="1" applyBorder="1" applyAlignment="1" applyProtection="1">
      <alignment horizontal="center" vertical="center"/>
      <protection hidden="1"/>
    </xf>
    <xf numFmtId="0" fontId="21" fillId="0" borderId="6" xfId="0" applyFont="1" applyFill="1" applyBorder="1" applyAlignment="1" applyProtection="1">
      <alignment horizontal="center" vertical="center" readingOrder="1"/>
      <protection hidden="1"/>
    </xf>
    <xf numFmtId="0" fontId="21" fillId="0" borderId="6" xfId="0" applyFont="1" applyFill="1" applyBorder="1" applyAlignment="1" applyProtection="1">
      <alignment horizontal="left" vertical="center" wrapText="1" readingOrder="1"/>
      <protection hidden="1"/>
    </xf>
    <xf numFmtId="0" fontId="21" fillId="0" borderId="6" xfId="0" applyFont="1" applyFill="1" applyBorder="1" applyAlignment="1" applyProtection="1">
      <alignment horizontal="center" vertical="center" wrapText="1" readingOrder="1"/>
      <protection hidden="1"/>
    </xf>
    <xf numFmtId="43" fontId="21" fillId="0" borderId="6" xfId="27" applyFont="1" applyFill="1" applyBorder="1" applyAlignment="1" applyProtection="1">
      <alignment horizontal="center" vertical="center" readingOrder="1"/>
      <protection hidden="1"/>
    </xf>
    <xf numFmtId="43" fontId="21" fillId="0" borderId="6" xfId="1" applyNumberFormat="1" applyFont="1" applyFill="1" applyBorder="1" applyAlignment="1" applyProtection="1">
      <alignment horizontal="right" vertical="center" wrapText="1" readingOrder="1"/>
      <protection hidden="1"/>
    </xf>
    <xf numFmtId="43" fontId="21" fillId="0" borderId="18" xfId="1" applyNumberFormat="1" applyFont="1" applyFill="1" applyBorder="1" applyAlignment="1" applyProtection="1">
      <alignment horizontal="right" vertical="center" readingOrder="1"/>
      <protection hidden="1"/>
    </xf>
    <xf numFmtId="0" fontId="21" fillId="0" borderId="0" xfId="0" applyFont="1" applyFill="1" applyBorder="1" applyAlignment="1" applyProtection="1">
      <alignment horizontal="center" vertical="center"/>
      <protection hidden="1"/>
    </xf>
    <xf numFmtId="4" fontId="21" fillId="0" borderId="7" xfId="27" applyNumberFormat="1" applyFont="1" applyFill="1" applyBorder="1" applyAlignment="1" applyProtection="1">
      <alignment horizontal="center" vertical="center" readingOrder="1"/>
      <protection hidden="1"/>
    </xf>
    <xf numFmtId="44" fontId="21" fillId="0" borderId="7" xfId="1" applyFont="1" applyFill="1" applyBorder="1" applyAlignment="1" applyProtection="1">
      <alignment horizontal="center" vertical="center" readingOrder="1"/>
      <protection hidden="1"/>
    </xf>
    <xf numFmtId="10" fontId="21" fillId="0" borderId="6" xfId="30" applyNumberFormat="1" applyFont="1" applyFill="1" applyBorder="1" applyAlignment="1" applyProtection="1">
      <alignment horizontal="center" vertical="center" readingOrder="1"/>
      <protection hidden="1"/>
    </xf>
    <xf numFmtId="44" fontId="85" fillId="23" borderId="0" xfId="0" applyNumberFormat="1" applyFont="1" applyFill="1" applyAlignment="1">
      <alignment horizontal="center" vertical="center" wrapText="1"/>
    </xf>
    <xf numFmtId="44" fontId="84" fillId="0" borderId="0" xfId="1" applyNumberFormat="1" applyFont="1" applyFill="1" applyBorder="1" applyAlignment="1">
      <alignment horizontal="center" vertical="center"/>
    </xf>
    <xf numFmtId="44" fontId="84" fillId="0" borderId="0" xfId="1" applyNumberFormat="1" applyFont="1" applyBorder="1" applyAlignment="1">
      <alignment horizontal="center" vertical="center"/>
    </xf>
    <xf numFmtId="44" fontId="84" fillId="0" borderId="0" xfId="1" applyNumberFormat="1" applyFont="1" applyBorder="1" applyAlignment="1">
      <alignment horizontal="center"/>
    </xf>
    <xf numFmtId="0" fontId="48" fillId="22" borderId="6" xfId="0" applyFont="1" applyFill="1" applyBorder="1" applyAlignment="1" applyProtection="1">
      <alignment vertical="center" readingOrder="1"/>
      <protection hidden="1"/>
    </xf>
    <xf numFmtId="0" fontId="56" fillId="0" borderId="6" xfId="0" applyFont="1" applyFill="1" applyBorder="1" applyAlignment="1" applyProtection="1">
      <alignment horizontal="right" vertical="center" readingOrder="1"/>
      <protection hidden="1"/>
    </xf>
    <xf numFmtId="4" fontId="56" fillId="0" borderId="6" xfId="0" applyNumberFormat="1" applyFont="1" applyFill="1" applyBorder="1" applyAlignment="1" applyProtection="1">
      <alignment horizontal="right" vertical="center" wrapText="1" readingOrder="1"/>
      <protection hidden="1"/>
    </xf>
    <xf numFmtId="10" fontId="55" fillId="0" borderId="6" xfId="0" applyNumberFormat="1" applyFont="1" applyFill="1" applyBorder="1" applyAlignment="1" applyProtection="1">
      <alignment horizontal="center" vertical="center" wrapText="1" readingOrder="1"/>
      <protection hidden="1"/>
    </xf>
    <xf numFmtId="4" fontId="56" fillId="0" borderId="6" xfId="0" applyNumberFormat="1" applyFont="1" applyFill="1" applyBorder="1" applyAlignment="1" applyProtection="1">
      <alignment horizontal="right" vertical="center" readingOrder="1"/>
      <protection hidden="1"/>
    </xf>
    <xf numFmtId="10" fontId="55" fillId="0" borderId="6" xfId="0" applyNumberFormat="1" applyFont="1" applyFill="1" applyBorder="1" applyAlignment="1" applyProtection="1">
      <alignment horizontal="center" vertical="center" readingOrder="1"/>
      <protection hidden="1"/>
    </xf>
    <xf numFmtId="17" fontId="55" fillId="0" borderId="6" xfId="0" applyNumberFormat="1" applyFont="1" applyFill="1" applyBorder="1" applyAlignment="1" applyProtection="1">
      <alignment horizontal="center" vertical="center" wrapText="1" readingOrder="1"/>
      <protection hidden="1"/>
    </xf>
    <xf numFmtId="17" fontId="55" fillId="0" borderId="6" xfId="0" quotePrefix="1" applyNumberFormat="1" applyFont="1" applyFill="1" applyBorder="1" applyAlignment="1" applyProtection="1">
      <alignment horizontal="center"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8" fillId="0" borderId="6" xfId="30" applyFont="1" applyBorder="1" applyAlignment="1" applyProtection="1">
      <alignment horizontal="center" vertical="center"/>
      <protection hidden="1"/>
    </xf>
    <xf numFmtId="43" fontId="48" fillId="0" borderId="6" xfId="1" applyNumberFormat="1" applyFont="1" applyBorder="1" applyAlignment="1" applyProtection="1">
      <alignment horizontal="center" vertical="center"/>
      <protection hidden="1"/>
    </xf>
    <xf numFmtId="17" fontId="83" fillId="16" borderId="0" xfId="0" quotePrefix="1" applyNumberFormat="1" applyFont="1" applyFill="1" applyAlignment="1">
      <alignment horizontal="center" vertical="center"/>
    </xf>
    <xf numFmtId="43" fontId="52" fillId="0" borderId="19" xfId="27" applyFont="1" applyFill="1" applyBorder="1" applyAlignment="1" applyProtection="1">
      <alignment vertical="center"/>
      <protection hidden="1"/>
    </xf>
    <xf numFmtId="0" fontId="31" fillId="79" borderId="0" xfId="17" applyFont="1" applyFill="1" applyBorder="1" applyProtection="1">
      <protection hidden="1"/>
    </xf>
    <xf numFmtId="0" fontId="31" fillId="79" borderId="0" xfId="17" applyFont="1" applyFill="1" applyBorder="1" applyAlignment="1" applyProtection="1">
      <alignment horizontal="center"/>
      <protection hidden="1"/>
    </xf>
    <xf numFmtId="0" fontId="31" fillId="79" borderId="0" xfId="17" applyFont="1" applyFill="1" applyBorder="1" applyAlignment="1" applyProtection="1">
      <alignment horizontal="right"/>
      <protection hidden="1"/>
    </xf>
    <xf numFmtId="0" fontId="44" fillId="80" borderId="0" xfId="0" applyFont="1" applyFill="1" applyBorder="1" applyAlignment="1" applyProtection="1">
      <alignment horizontal="center" vertical="center"/>
      <protection hidden="1"/>
    </xf>
    <xf numFmtId="0" fontId="43" fillId="80" borderId="0" xfId="0" applyFont="1" applyFill="1" applyBorder="1" applyAlignment="1" applyProtection="1">
      <alignment horizontal="center" vertical="center"/>
      <protection hidden="1"/>
    </xf>
    <xf numFmtId="0" fontId="88" fillId="0" borderId="0" xfId="0" applyFont="1" applyFill="1" applyBorder="1"/>
    <xf numFmtId="0" fontId="104" fillId="0" borderId="0" xfId="0" applyFont="1" applyAlignment="1">
      <alignment horizontal="left"/>
    </xf>
    <xf numFmtId="0" fontId="49" fillId="13" borderId="19" xfId="0" applyFont="1" applyFill="1" applyBorder="1" applyAlignment="1" applyProtection="1">
      <alignment horizontal="right" vertical="center" readingOrder="1"/>
      <protection hidden="1"/>
    </xf>
    <xf numFmtId="0" fontId="54" fillId="21" borderId="19" xfId="0" applyNumberFormat="1" applyFont="1" applyFill="1" applyBorder="1" applyAlignment="1" applyProtection="1">
      <alignment horizontal="center" vertical="center"/>
      <protection hidden="1"/>
    </xf>
    <xf numFmtId="0" fontId="52" fillId="15" borderId="19" xfId="0" applyFont="1" applyFill="1" applyBorder="1" applyAlignment="1" applyProtection="1">
      <alignment horizontal="center" vertical="center"/>
      <protection hidden="1"/>
    </xf>
    <xf numFmtId="43" fontId="54" fillId="15" borderId="19" xfId="27" applyFont="1" applyFill="1" applyBorder="1" applyAlignment="1" applyProtection="1">
      <alignment horizontal="center" vertical="center"/>
      <protection hidden="1"/>
    </xf>
    <xf numFmtId="43" fontId="54" fillId="20" borderId="19" xfId="27" applyFont="1" applyFill="1" applyBorder="1" applyAlignment="1" applyProtection="1">
      <alignment horizontal="center" vertical="center"/>
      <protection hidden="1"/>
    </xf>
    <xf numFmtId="0" fontId="52" fillId="0" borderId="19" xfId="0" applyFont="1" applyFill="1" applyBorder="1" applyAlignment="1" applyProtection="1">
      <alignment horizontal="left" vertical="center"/>
      <protection hidden="1"/>
    </xf>
    <xf numFmtId="43" fontId="52" fillId="0" borderId="19" xfId="27" applyFont="1" applyFill="1" applyBorder="1" applyAlignment="1" applyProtection="1">
      <alignment horizontal="center" vertical="center"/>
      <protection hidden="1"/>
    </xf>
    <xf numFmtId="0" fontId="45" fillId="79" borderId="19" xfId="0" applyFont="1" applyFill="1" applyBorder="1" applyAlignment="1" applyProtection="1">
      <alignment horizontal="center" vertical="center"/>
      <protection hidden="1"/>
    </xf>
    <xf numFmtId="43" fontId="45" fillId="79" borderId="19" xfId="27" applyFont="1" applyFill="1" applyBorder="1" applyAlignment="1" applyProtection="1">
      <alignment horizontal="center" vertical="center"/>
      <protection hidden="1"/>
    </xf>
    <xf numFmtId="43" fontId="52" fillId="79" borderId="19" xfId="27" applyFont="1" applyFill="1" applyBorder="1" applyAlignment="1" applyProtection="1">
      <alignment vertical="center"/>
      <protection hidden="1"/>
    </xf>
    <xf numFmtId="0" fontId="45" fillId="79" borderId="0" xfId="0" applyFont="1" applyFill="1" applyAlignment="1" applyProtection="1">
      <alignment vertical="center"/>
      <protection hidden="1"/>
    </xf>
    <xf numFmtId="0" fontId="54" fillId="79" borderId="19" xfId="0" applyFont="1" applyFill="1" applyBorder="1" applyAlignment="1" applyProtection="1">
      <alignment horizontal="center" vertical="center" wrapText="1"/>
      <protection hidden="1"/>
    </xf>
    <xf numFmtId="43" fontId="54" fillId="79" borderId="19" xfId="27" applyFont="1" applyFill="1" applyBorder="1" applyAlignment="1" applyProtection="1">
      <alignment horizontal="center" vertical="center"/>
      <protection hidden="1"/>
    </xf>
    <xf numFmtId="0" fontId="45" fillId="0" borderId="19" xfId="0" applyFont="1" applyBorder="1" applyAlignment="1" applyProtection="1">
      <alignment horizontal="left" vertical="center"/>
      <protection hidden="1"/>
    </xf>
    <xf numFmtId="0" fontId="45" fillId="0" borderId="19" xfId="0" applyFont="1" applyBorder="1" applyAlignment="1" applyProtection="1">
      <alignment vertical="center"/>
      <protection hidden="1"/>
    </xf>
    <xf numFmtId="2" fontId="45" fillId="79" borderId="19" xfId="0" applyNumberFormat="1" applyFont="1" applyFill="1" applyBorder="1" applyAlignment="1" applyProtection="1">
      <alignment horizontal="center" vertical="center"/>
      <protection hidden="1"/>
    </xf>
    <xf numFmtId="43" fontId="52" fillId="79" borderId="19" xfId="27" applyFont="1" applyFill="1" applyBorder="1" applyAlignment="1" applyProtection="1">
      <alignment horizontal="center" vertical="center"/>
      <protection hidden="1"/>
    </xf>
    <xf numFmtId="168" fontId="52" fillId="0" borderId="19" xfId="27" applyNumberFormat="1" applyFont="1" applyFill="1" applyBorder="1" applyAlignment="1" applyProtection="1">
      <alignment vertical="center"/>
      <protection hidden="1"/>
    </xf>
    <xf numFmtId="0" fontId="102" fillId="112" borderId="2" xfId="0" applyFont="1" applyFill="1" applyBorder="1" applyAlignment="1">
      <alignment horizontal="left" wrapText="1"/>
    </xf>
    <xf numFmtId="0" fontId="102" fillId="112"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8" xfId="0" applyBorder="1"/>
    <xf numFmtId="0" fontId="0" fillId="0" borderId="39" xfId="0" applyBorder="1"/>
    <xf numFmtId="0" fontId="102" fillId="0" borderId="2" xfId="0" applyFont="1" applyBorder="1" applyAlignment="1">
      <alignment horizontal="left" vertical="top" wrapText="1"/>
    </xf>
    <xf numFmtId="0" fontId="0" fillId="0" borderId="2" xfId="0" applyBorder="1" applyAlignment="1">
      <alignment horizontal="left" vertical="top" wrapText="1"/>
    </xf>
    <xf numFmtId="0" fontId="52" fillId="0" borderId="19" xfId="0" applyFont="1" applyFill="1" applyBorder="1" applyAlignment="1" applyProtection="1">
      <alignment vertical="center"/>
      <protection hidden="1"/>
    </xf>
    <xf numFmtId="0" fontId="51" fillId="18" borderId="0" xfId="0" applyFont="1" applyFill="1" applyBorder="1" applyAlignment="1" applyProtection="1">
      <alignment horizontal="center" vertical="center"/>
      <protection hidden="1"/>
    </xf>
    <xf numFmtId="0" fontId="42" fillId="22" borderId="0" xfId="0" applyFont="1" applyFill="1" applyBorder="1" applyAlignment="1" applyProtection="1">
      <alignment horizontal="center" vertical="center" readingOrder="1"/>
      <protection hidden="1"/>
    </xf>
    <xf numFmtId="169" fontId="42" fillId="22" borderId="0" xfId="27" applyNumberFormat="1" applyFont="1" applyFill="1" applyBorder="1" applyAlignment="1" applyProtection="1">
      <alignment horizontal="center" vertical="center" readingOrder="1"/>
      <protection hidden="1"/>
    </xf>
    <xf numFmtId="0" fontId="48" fillId="22" borderId="18" xfId="0" applyFont="1" applyFill="1" applyBorder="1" applyAlignment="1" applyProtection="1">
      <alignment vertical="center" readingOrder="1"/>
      <protection hidden="1"/>
    </xf>
    <xf numFmtId="0" fontId="51" fillId="18" borderId="19" xfId="0" applyFont="1" applyFill="1" applyBorder="1" applyAlignment="1" applyProtection="1">
      <alignment horizontal="center" vertical="center"/>
      <protection hidden="1"/>
    </xf>
    <xf numFmtId="4" fontId="51" fillId="18" borderId="19" xfId="0" applyNumberFormat="1" applyFont="1" applyFill="1" applyBorder="1" applyAlignment="1" applyProtection="1">
      <alignment horizontal="center" vertical="center"/>
      <protection hidden="1"/>
    </xf>
    <xf numFmtId="0" fontId="43" fillId="25" borderId="19" xfId="0" applyFont="1" applyFill="1" applyBorder="1" applyAlignment="1" applyProtection="1">
      <alignment horizontal="center" vertical="center"/>
      <protection hidden="1"/>
    </xf>
    <xf numFmtId="4" fontId="43" fillId="75" borderId="19" xfId="0" applyNumberFormat="1" applyFont="1" applyFill="1" applyBorder="1" applyAlignment="1" applyProtection="1">
      <alignment horizontal="center" vertical="center"/>
      <protection hidden="1"/>
    </xf>
    <xf numFmtId="44" fontId="44" fillId="25" borderId="19" xfId="1" applyFont="1" applyFill="1" applyBorder="1" applyAlignment="1" applyProtection="1">
      <alignment vertical="center"/>
      <protection hidden="1"/>
    </xf>
    <xf numFmtId="0" fontId="43" fillId="0" borderId="19" xfId="0" applyFont="1" applyBorder="1" applyProtection="1">
      <protection hidden="1"/>
    </xf>
    <xf numFmtId="0" fontId="43" fillId="0" borderId="19" xfId="0" applyFont="1" applyBorder="1" applyAlignment="1" applyProtection="1">
      <alignment horizontal="center"/>
      <protection hidden="1"/>
    </xf>
    <xf numFmtId="0" fontId="46" fillId="17" borderId="19" xfId="0" applyFont="1" applyFill="1" applyBorder="1" applyAlignment="1" applyProtection="1">
      <alignment horizontal="center" vertical="center"/>
      <protection hidden="1"/>
    </xf>
    <xf numFmtId="17" fontId="46" fillId="71" borderId="19" xfId="0" applyNumberFormat="1" applyFont="1" applyFill="1" applyBorder="1" applyAlignment="1" applyProtection="1">
      <alignment horizontal="center" vertical="center"/>
      <protection hidden="1"/>
    </xf>
    <xf numFmtId="0" fontId="43" fillId="14" borderId="19" xfId="0" applyFont="1" applyFill="1" applyBorder="1" applyAlignment="1" applyProtection="1">
      <alignment horizontal="center" vertical="center"/>
      <protection hidden="1"/>
    </xf>
    <xf numFmtId="0" fontId="43" fillId="14" borderId="19" xfId="0" applyFont="1" applyFill="1" applyBorder="1" applyAlignment="1" applyProtection="1">
      <alignment vertical="center" wrapText="1"/>
      <protection hidden="1"/>
    </xf>
    <xf numFmtId="0" fontId="43" fillId="14" borderId="19" xfId="0" applyFont="1" applyFill="1" applyBorder="1" applyAlignment="1" applyProtection="1">
      <alignment horizontal="center" vertical="center" wrapText="1"/>
      <protection hidden="1"/>
    </xf>
    <xf numFmtId="44" fontId="43" fillId="22" borderId="19" xfId="1" applyFont="1" applyFill="1" applyBorder="1" applyAlignment="1" applyProtection="1">
      <alignment horizontal="center" vertical="center"/>
      <protection hidden="1"/>
    </xf>
    <xf numFmtId="44" fontId="43" fillId="14" borderId="19" xfId="1" applyFont="1" applyFill="1" applyBorder="1" applyAlignment="1" applyProtection="1">
      <alignment horizontal="center" vertical="center"/>
      <protection hidden="1"/>
    </xf>
    <xf numFmtId="0" fontId="55" fillId="20" borderId="19" xfId="0" applyFont="1" applyFill="1" applyBorder="1" applyAlignment="1" applyProtection="1">
      <alignment horizontal="left" vertical="center"/>
      <protection hidden="1"/>
    </xf>
    <xf numFmtId="0" fontId="55" fillId="20" borderId="19" xfId="0" applyFont="1" applyFill="1" applyBorder="1" applyAlignment="1" applyProtection="1">
      <alignment horizontal="center" vertical="center" wrapText="1"/>
      <protection hidden="1"/>
    </xf>
    <xf numFmtId="0" fontId="44" fillId="70" borderId="19" xfId="0" applyFont="1" applyFill="1" applyBorder="1" applyAlignment="1" applyProtection="1">
      <alignment vertical="center"/>
      <protection hidden="1"/>
    </xf>
    <xf numFmtId="44" fontId="43" fillId="70" borderId="19" xfId="1" applyFont="1" applyFill="1" applyBorder="1" applyAlignment="1" applyProtection="1">
      <alignment vertical="center"/>
      <protection hidden="1"/>
    </xf>
    <xf numFmtId="176" fontId="55" fillId="0" borderId="0" xfId="0" applyNumberFormat="1" applyFont="1" applyFill="1" applyBorder="1" applyAlignment="1" applyProtection="1">
      <alignment horizontal="center" vertical="center"/>
      <protection hidden="1"/>
    </xf>
    <xf numFmtId="0" fontId="56" fillId="23" borderId="19" xfId="0" applyFont="1" applyFill="1" applyBorder="1" applyAlignment="1" applyProtection="1">
      <alignment horizontal="center" vertical="center"/>
      <protection hidden="1"/>
    </xf>
    <xf numFmtId="170" fontId="56" fillId="23" borderId="19" xfId="0"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center" vertical="center"/>
      <protection hidden="1"/>
    </xf>
    <xf numFmtId="43" fontId="43" fillId="24" borderId="19" xfId="1" applyNumberFormat="1" applyFont="1" applyFill="1" applyBorder="1" applyAlignment="1" applyProtection="1">
      <alignment horizontal="justify" vertical="center"/>
      <protection hidden="1"/>
    </xf>
    <xf numFmtId="10" fontId="43" fillId="24" borderId="19" xfId="1" applyNumberFormat="1" applyFont="1" applyFill="1" applyBorder="1" applyAlignment="1" applyProtection="1">
      <alignment horizontal="center" vertical="center"/>
      <protection hidden="1"/>
    </xf>
    <xf numFmtId="10" fontId="56" fillId="14" borderId="19" xfId="30" applyNumberFormat="1" applyFont="1" applyFill="1" applyBorder="1" applyAlignment="1" applyProtection="1">
      <alignment horizontal="center" vertical="center" readingOrder="1"/>
      <protection hidden="1"/>
    </xf>
    <xf numFmtId="43" fontId="55" fillId="0" borderId="19" xfId="1" applyNumberFormat="1" applyFont="1" applyFill="1" applyBorder="1" applyAlignment="1" applyProtection="1">
      <alignment horizontal="center" vertical="center"/>
      <protection hidden="1"/>
    </xf>
    <xf numFmtId="43" fontId="55" fillId="20" borderId="19" xfId="1" applyNumberFormat="1" applyFont="1" applyFill="1" applyBorder="1" applyAlignment="1" applyProtection="1">
      <alignment vertical="center"/>
      <protection hidden="1"/>
    </xf>
    <xf numFmtId="10" fontId="55" fillId="0" borderId="19" xfId="30" applyNumberFormat="1" applyFont="1" applyFill="1" applyBorder="1" applyAlignment="1" applyProtection="1">
      <alignment horizontal="center" vertical="center"/>
      <protection hidden="1"/>
    </xf>
    <xf numFmtId="10" fontId="55" fillId="20" borderId="19" xfId="30" applyNumberFormat="1" applyFont="1" applyFill="1" applyBorder="1" applyAlignment="1" applyProtection="1">
      <alignment horizontal="center" vertical="center"/>
      <protection hidden="1"/>
    </xf>
    <xf numFmtId="0" fontId="56" fillId="0" borderId="19" xfId="0" applyFont="1" applyFill="1" applyBorder="1" applyAlignment="1" applyProtection="1">
      <alignment vertical="center"/>
      <protection hidden="1"/>
    </xf>
    <xf numFmtId="43" fontId="55" fillId="23" borderId="19" xfId="0" applyNumberFormat="1" applyFont="1" applyFill="1" applyBorder="1" applyAlignment="1" applyProtection="1">
      <alignment vertical="center"/>
      <protection hidden="1"/>
    </xf>
    <xf numFmtId="10" fontId="55" fillId="23" borderId="19" xfId="0" applyNumberFormat="1" applyFont="1" applyFill="1" applyBorder="1" applyAlignment="1" applyProtection="1">
      <alignment horizontal="center" vertical="center"/>
      <protection hidden="1"/>
    </xf>
    <xf numFmtId="2" fontId="52" fillId="79" borderId="19" xfId="1" applyNumberFormat="1" applyFont="1" applyFill="1" applyBorder="1" applyAlignment="1" applyProtection="1">
      <alignment horizontal="center" vertical="center"/>
      <protection hidden="1"/>
    </xf>
    <xf numFmtId="0" fontId="52" fillId="113" borderId="19" xfId="0" applyFont="1" applyFill="1" applyBorder="1" applyAlignment="1" applyProtection="1">
      <alignment horizontal="center" vertical="center"/>
      <protection hidden="1"/>
    </xf>
    <xf numFmtId="0" fontId="45" fillId="0" borderId="19" xfId="0" applyFont="1" applyFill="1" applyBorder="1" applyAlignment="1" applyProtection="1">
      <alignment horizontal="center" vertical="center"/>
      <protection hidden="1"/>
    </xf>
    <xf numFmtId="2" fontId="45" fillId="0" borderId="19" xfId="0" applyNumberFormat="1" applyFont="1" applyFill="1" applyBorder="1" applyAlignment="1" applyProtection="1">
      <alignment horizontal="center" vertical="center"/>
      <protection hidden="1"/>
    </xf>
    <xf numFmtId="0" fontId="54" fillId="0" borderId="19" xfId="0" applyFont="1" applyFill="1" applyBorder="1" applyAlignment="1" applyProtection="1">
      <alignment horizontal="center" vertical="center"/>
      <protection hidden="1"/>
    </xf>
    <xf numFmtId="0" fontId="54" fillId="20" borderId="19" xfId="0" applyFont="1" applyFill="1" applyBorder="1" applyAlignment="1" applyProtection="1">
      <alignment vertical="center" wrapText="1"/>
      <protection hidden="1"/>
    </xf>
    <xf numFmtId="3" fontId="52" fillId="113" borderId="19" xfId="0" applyNumberFormat="1" applyFont="1" applyFill="1" applyBorder="1" applyAlignment="1" applyProtection="1">
      <alignment horizontal="center" vertical="center"/>
      <protection hidden="1"/>
    </xf>
    <xf numFmtId="43" fontId="52" fillId="0" borderId="19" xfId="27" applyFont="1" applyFill="1" applyBorder="1" applyAlignment="1" applyProtection="1">
      <alignment horizontal="right" vertical="center"/>
      <protection hidden="1"/>
    </xf>
    <xf numFmtId="168" fontId="52" fillId="0" borderId="19" xfId="27" applyNumberFormat="1" applyFont="1" applyFill="1" applyBorder="1" applyAlignment="1" applyProtection="1">
      <alignment horizontal="center" vertical="center"/>
      <protection hidden="1"/>
    </xf>
    <xf numFmtId="43" fontId="52" fillId="0" borderId="19" xfId="27" applyNumberFormat="1" applyFont="1" applyFill="1" applyBorder="1" applyAlignment="1" applyProtection="1">
      <alignment horizontal="center" vertical="center"/>
      <protection hidden="1"/>
    </xf>
    <xf numFmtId="168" fontId="52" fillId="0" borderId="19" xfId="27" applyNumberFormat="1" applyFont="1" applyFill="1" applyBorder="1" applyAlignment="1" applyProtection="1">
      <alignment horizontal="right" vertical="center"/>
      <protection hidden="1"/>
    </xf>
    <xf numFmtId="43" fontId="54" fillId="0" borderId="19" xfId="27" applyFont="1" applyFill="1" applyBorder="1" applyAlignment="1" applyProtection="1">
      <alignment vertical="center"/>
      <protection hidden="1"/>
    </xf>
    <xf numFmtId="0" fontId="21" fillId="16" borderId="6" xfId="0" applyFont="1" applyFill="1" applyBorder="1" applyAlignment="1" applyProtection="1">
      <alignment horizontal="center" vertical="center"/>
      <protection hidden="1"/>
    </xf>
    <xf numFmtId="0" fontId="57" fillId="0" borderId="0" xfId="0" applyFont="1" applyFill="1" applyAlignment="1" applyProtection="1">
      <alignment vertical="center"/>
      <protection hidden="1"/>
    </xf>
    <xf numFmtId="44" fontId="21" fillId="0" borderId="18" xfId="1" applyFont="1" applyFill="1" applyBorder="1" applyAlignment="1" applyProtection="1">
      <alignment horizontal="right" vertical="center" readingOrder="1"/>
      <protection hidden="1"/>
    </xf>
    <xf numFmtId="44" fontId="21" fillId="0" borderId="6" xfId="1" applyFont="1" applyFill="1" applyBorder="1" applyAlignment="1" applyProtection="1">
      <alignment horizontal="right" vertical="center" wrapText="1" readingOrder="1"/>
      <protection hidden="1"/>
    </xf>
    <xf numFmtId="44" fontId="21" fillId="15" borderId="6" xfId="1" applyFont="1" applyFill="1" applyBorder="1" applyAlignment="1" applyProtection="1">
      <alignment horizontal="right" vertical="center" wrapText="1" readingOrder="1"/>
      <protection hidden="1"/>
    </xf>
    <xf numFmtId="43" fontId="0" fillId="79" borderId="19" xfId="27" applyFont="1" applyFill="1" applyBorder="1" applyAlignment="1" applyProtection="1">
      <alignment horizontal="center" vertical="center"/>
      <protection hidden="1"/>
    </xf>
    <xf numFmtId="0" fontId="55" fillId="0" borderId="6" xfId="0" applyFont="1" applyBorder="1" applyAlignment="1" applyProtection="1">
      <alignment horizontal="left" vertical="center" wrapText="1" readingOrder="1"/>
      <protection hidden="1"/>
    </xf>
    <xf numFmtId="0" fontId="0" fillId="0" borderId="0" xfId="0" applyFont="1" applyFill="1" applyBorder="1"/>
    <xf numFmtId="0" fontId="21" fillId="0" borderId="40" xfId="0" applyFont="1" applyFill="1" applyBorder="1" applyAlignment="1" applyProtection="1">
      <alignment horizontal="center" vertical="center"/>
      <protection hidden="1"/>
    </xf>
    <xf numFmtId="0" fontId="21" fillId="0" borderId="40" xfId="0" applyFont="1" applyFill="1" applyBorder="1" applyAlignment="1" applyProtection="1">
      <alignment horizontal="center" vertical="center" readingOrder="1"/>
      <protection hidden="1"/>
    </xf>
    <xf numFmtId="0" fontId="21" fillId="0" borderId="40" xfId="0" applyFont="1" applyFill="1" applyBorder="1" applyAlignment="1" applyProtection="1">
      <alignment horizontal="left" vertical="center" wrapText="1" readingOrder="1"/>
      <protection hidden="1"/>
    </xf>
    <xf numFmtId="0" fontId="21" fillId="0" borderId="40" xfId="0" applyFont="1" applyFill="1" applyBorder="1" applyAlignment="1" applyProtection="1">
      <alignment horizontal="center" vertical="center" wrapText="1" readingOrder="1"/>
      <protection hidden="1"/>
    </xf>
    <xf numFmtId="43" fontId="21" fillId="0" borderId="40" xfId="27" applyFont="1" applyFill="1" applyBorder="1" applyAlignment="1" applyProtection="1">
      <alignment horizontal="center" vertical="center" readingOrder="1"/>
      <protection hidden="1"/>
    </xf>
    <xf numFmtId="0" fontId="21" fillId="0" borderId="42" xfId="0" applyFont="1" applyFill="1" applyBorder="1" applyAlignment="1" applyProtection="1">
      <alignment horizontal="center" vertical="center"/>
      <protection hidden="1"/>
    </xf>
    <xf numFmtId="0" fontId="21" fillId="0" borderId="42" xfId="0" applyFont="1" applyFill="1" applyBorder="1" applyAlignment="1" applyProtection="1">
      <alignment horizontal="center" vertical="center" readingOrder="1"/>
      <protection hidden="1"/>
    </xf>
    <xf numFmtId="0" fontId="21" fillId="0" borderId="42" xfId="0" applyFont="1" applyFill="1" applyBorder="1" applyAlignment="1" applyProtection="1">
      <alignment horizontal="left" vertical="center" wrapText="1" readingOrder="1"/>
      <protection hidden="1"/>
    </xf>
    <xf numFmtId="0" fontId="21" fillId="0" borderId="42" xfId="0" applyFont="1" applyFill="1" applyBorder="1" applyAlignment="1" applyProtection="1">
      <alignment horizontal="center" vertical="center" wrapText="1" readingOrder="1"/>
      <protection hidden="1"/>
    </xf>
    <xf numFmtId="43" fontId="21" fillId="0" borderId="42" xfId="27" applyFont="1" applyFill="1" applyBorder="1" applyAlignment="1" applyProtection="1">
      <alignment horizontal="center" vertical="center" readingOrder="1"/>
      <protection hidden="1"/>
    </xf>
    <xf numFmtId="44" fontId="21" fillId="15" borderId="42" xfId="1" applyFont="1" applyFill="1" applyBorder="1" applyAlignment="1" applyProtection="1">
      <alignment horizontal="right" vertical="center" wrapText="1" readingOrder="1"/>
      <protection hidden="1"/>
    </xf>
    <xf numFmtId="44" fontId="21" fillId="0" borderId="43" xfId="1" applyFont="1" applyFill="1" applyBorder="1" applyAlignment="1" applyProtection="1">
      <alignment horizontal="right" vertical="center" readingOrder="1"/>
      <protection hidden="1"/>
    </xf>
    <xf numFmtId="44" fontId="21" fillId="15" borderId="40" xfId="1" applyFont="1" applyFill="1" applyBorder="1" applyAlignment="1" applyProtection="1">
      <alignment horizontal="right" vertical="center" wrapText="1" readingOrder="1"/>
      <protection hidden="1"/>
    </xf>
    <xf numFmtId="44" fontId="21" fillId="0" borderId="41" xfId="1" applyFont="1" applyFill="1" applyBorder="1" applyAlignment="1" applyProtection="1">
      <alignment horizontal="right" vertical="center" readingOrder="1"/>
      <protection hidden="1"/>
    </xf>
    <xf numFmtId="44" fontId="21" fillId="0" borderId="40" xfId="1" applyFont="1" applyFill="1" applyBorder="1" applyAlignment="1" applyProtection="1">
      <alignment horizontal="right" vertical="center" wrapText="1" readingOrder="1"/>
      <protection hidden="1"/>
    </xf>
    <xf numFmtId="0" fontId="21" fillId="0" borderId="0" xfId="0" applyFont="1" applyFill="1" applyBorder="1" applyAlignment="1" applyProtection="1">
      <alignment horizontal="center" vertical="center" readingOrder="1"/>
      <protection hidden="1"/>
    </xf>
    <xf numFmtId="0" fontId="21" fillId="0" borderId="0" xfId="0" applyFont="1" applyFill="1" applyBorder="1" applyAlignment="1" applyProtection="1">
      <alignment horizontal="left" vertical="center" wrapText="1" readingOrder="1"/>
      <protection hidden="1"/>
    </xf>
    <xf numFmtId="0" fontId="21" fillId="0" borderId="0" xfId="0" applyFont="1" applyFill="1" applyBorder="1" applyAlignment="1" applyProtection="1">
      <alignment horizontal="center" vertical="center" wrapText="1" readingOrder="1"/>
      <protection hidden="1"/>
    </xf>
    <xf numFmtId="43" fontId="21" fillId="0" borderId="0" xfId="27" applyFont="1" applyFill="1" applyBorder="1" applyAlignment="1" applyProtection="1">
      <alignment horizontal="center" vertical="center" readingOrder="1"/>
      <protection hidden="1"/>
    </xf>
    <xf numFmtId="44" fontId="21" fillId="0" borderId="0" xfId="1" applyFont="1" applyFill="1" applyBorder="1" applyAlignment="1" applyProtection="1">
      <alignment horizontal="right" vertical="center" wrapText="1" readingOrder="1"/>
      <protection hidden="1"/>
    </xf>
    <xf numFmtId="44" fontId="21" fillId="0" borderId="0" xfId="1" applyFont="1" applyFill="1" applyBorder="1" applyAlignment="1" applyProtection="1">
      <alignment horizontal="right" vertical="center" readingOrder="1"/>
      <protection hidden="1"/>
    </xf>
    <xf numFmtId="43" fontId="35" fillId="0" borderId="0" xfId="1" applyNumberFormat="1" applyFont="1" applyFill="1" applyBorder="1" applyAlignment="1" applyProtection="1">
      <alignment horizontal="right" vertical="center" wrapText="1" readingOrder="1"/>
      <protection hidden="1"/>
    </xf>
    <xf numFmtId="44" fontId="35" fillId="0" borderId="0" xfId="1" applyFont="1" applyFill="1" applyBorder="1" applyAlignment="1" applyProtection="1">
      <alignment horizontal="right" vertical="center" readingOrder="1"/>
      <protection hidden="1"/>
    </xf>
    <xf numFmtId="0" fontId="35" fillId="0" borderId="0" xfId="0" applyFont="1" applyFill="1" applyBorder="1" applyAlignment="1" applyProtection="1">
      <alignment horizontal="left" vertical="center" wrapText="1" readingOrder="1"/>
      <protection hidden="1"/>
    </xf>
    <xf numFmtId="0" fontId="35" fillId="0" borderId="0" xfId="0" applyFont="1" applyFill="1" applyBorder="1" applyAlignment="1" applyProtection="1">
      <alignment horizontal="center" vertical="center" wrapText="1" readingOrder="1"/>
      <protection hidden="1"/>
    </xf>
    <xf numFmtId="43" fontId="35" fillId="0" borderId="0" xfId="27" applyFont="1" applyFill="1" applyBorder="1" applyAlignment="1" applyProtection="1">
      <alignment horizontal="center" vertical="center" readingOrder="1"/>
      <protection hidden="1"/>
    </xf>
    <xf numFmtId="43" fontId="45" fillId="0" borderId="19" xfId="27" applyFont="1" applyBorder="1" applyAlignment="1" applyProtection="1">
      <alignment horizontal="center" vertical="center"/>
      <protection hidden="1"/>
    </xf>
    <xf numFmtId="0" fontId="54" fillId="0" borderId="19" xfId="0" applyFont="1" applyFill="1" applyBorder="1" applyAlignment="1" applyProtection="1">
      <alignment horizontal="center" vertical="center" wrapText="1"/>
      <protection hidden="1"/>
    </xf>
    <xf numFmtId="0" fontId="45" fillId="0" borderId="19" xfId="0" applyFont="1" applyBorder="1" applyAlignment="1" applyProtection="1">
      <alignment horizontal="center" vertical="center"/>
      <protection hidden="1"/>
    </xf>
    <xf numFmtId="0" fontId="50" fillId="114" borderId="6" xfId="0" applyFont="1" applyFill="1" applyBorder="1" applyAlignment="1" applyProtection="1">
      <alignment horizontal="left" vertical="center" wrapText="1" readingOrder="1"/>
      <protection hidden="1"/>
    </xf>
    <xf numFmtId="1" fontId="85" fillId="16" borderId="0" xfId="0" applyNumberFormat="1" applyFont="1" applyFill="1" applyAlignment="1">
      <alignment horizontal="center" vertical="center"/>
    </xf>
    <xf numFmtId="1" fontId="85" fillId="23" borderId="0" xfId="0" applyNumberFormat="1" applyFont="1" applyFill="1" applyAlignment="1">
      <alignment horizontal="center" vertical="center" wrapText="1"/>
    </xf>
    <xf numFmtId="1" fontId="0" fillId="0" borderId="0" xfId="0" applyNumberFormat="1" applyAlignment="1">
      <alignment horizontal="center" vertical="center"/>
    </xf>
    <xf numFmtId="1" fontId="47" fillId="0" borderId="0" xfId="0" applyNumberFormat="1" applyFont="1" applyAlignment="1">
      <alignment horizontal="center"/>
    </xf>
    <xf numFmtId="0" fontId="52" fillId="115" borderId="19" xfId="0" applyFont="1" applyFill="1" applyBorder="1" applyAlignment="1" applyProtection="1">
      <alignment horizontal="center" vertical="center"/>
      <protection hidden="1"/>
    </xf>
    <xf numFmtId="0" fontId="52" fillId="116" borderId="19" xfId="0" applyFont="1" applyFill="1" applyBorder="1" applyAlignment="1" applyProtection="1">
      <alignment horizontal="center" vertical="center"/>
      <protection hidden="1"/>
    </xf>
    <xf numFmtId="43" fontId="54" fillId="79" borderId="19" xfId="27" applyFont="1" applyFill="1" applyBorder="1" applyAlignment="1" applyProtection="1">
      <alignment vertical="center"/>
      <protection hidden="1"/>
    </xf>
    <xf numFmtId="0" fontId="52" fillId="79" borderId="19" xfId="0" applyFont="1" applyFill="1" applyBorder="1" applyAlignment="1" applyProtection="1">
      <alignment horizontal="center" vertical="center"/>
      <protection hidden="1"/>
    </xf>
    <xf numFmtId="0" fontId="52" fillId="79" borderId="19" xfId="0" applyFont="1" applyFill="1" applyBorder="1" applyAlignment="1" applyProtection="1">
      <alignment horizontal="center" vertical="center" wrapText="1"/>
      <protection hidden="1"/>
    </xf>
    <xf numFmtId="0" fontId="54" fillId="117" borderId="19" xfId="0" applyFont="1" applyFill="1" applyBorder="1" applyAlignment="1" applyProtection="1">
      <alignment horizontal="center" vertical="center"/>
      <protection hidden="1"/>
    </xf>
    <xf numFmtId="0" fontId="54" fillId="117" borderId="19" xfId="0" applyFont="1" applyFill="1" applyBorder="1" applyAlignment="1" applyProtection="1">
      <alignment horizontal="center" vertical="center" wrapText="1"/>
      <protection hidden="1"/>
    </xf>
    <xf numFmtId="43" fontId="54" fillId="117" borderId="19" xfId="27" applyFont="1" applyFill="1" applyBorder="1" applyAlignment="1" applyProtection="1">
      <alignment horizontal="center" vertical="center"/>
      <protection hidden="1"/>
    </xf>
    <xf numFmtId="0" fontId="52" fillId="117" borderId="19" xfId="0" applyFont="1" applyFill="1" applyBorder="1" applyAlignment="1" applyProtection="1">
      <alignment horizontal="center" vertical="center"/>
      <protection hidden="1"/>
    </xf>
    <xf numFmtId="0" fontId="52" fillId="117" borderId="19" xfId="0" applyFont="1" applyFill="1" applyBorder="1" applyAlignment="1" applyProtection="1">
      <alignment horizontal="center" vertical="center" wrapText="1"/>
      <protection hidden="1"/>
    </xf>
    <xf numFmtId="43" fontId="52" fillId="117" borderId="19" xfId="27" applyFont="1" applyFill="1" applyBorder="1" applyAlignment="1" applyProtection="1">
      <alignment horizontal="center" vertical="center"/>
      <protection hidden="1"/>
    </xf>
    <xf numFmtId="0" fontId="45" fillId="117" borderId="19" xfId="0" applyFont="1" applyFill="1" applyBorder="1" applyAlignment="1" applyProtection="1">
      <alignment horizontal="center" vertical="center"/>
      <protection hidden="1"/>
    </xf>
    <xf numFmtId="43" fontId="45" fillId="117" borderId="19" xfId="27" applyFont="1" applyFill="1" applyBorder="1" applyAlignment="1" applyProtection="1">
      <alignment horizontal="center" vertical="center"/>
      <protection hidden="1"/>
    </xf>
    <xf numFmtId="0" fontId="45" fillId="117" borderId="0" xfId="0" applyFont="1" applyFill="1" applyAlignment="1" applyProtection="1">
      <alignment vertical="center"/>
      <protection hidden="1"/>
    </xf>
    <xf numFmtId="0" fontId="52" fillId="0" borderId="19" xfId="0" applyFont="1" applyFill="1" applyBorder="1" applyAlignment="1" applyProtection="1">
      <alignment horizontal="center" vertical="center"/>
      <protection hidden="1"/>
    </xf>
    <xf numFmtId="177" fontId="52" fillId="79" borderId="19" xfId="27" applyNumberFormat="1" applyFont="1" applyFill="1" applyBorder="1" applyAlignment="1" applyProtection="1">
      <alignment horizontal="center" vertical="center"/>
      <protection hidden="1"/>
    </xf>
    <xf numFmtId="0" fontId="52" fillId="0" borderId="19" xfId="0" applyFont="1" applyFill="1" applyBorder="1" applyAlignment="1" applyProtection="1">
      <alignment horizontal="center" vertical="center" wrapText="1"/>
      <protection hidden="1"/>
    </xf>
    <xf numFmtId="0" fontId="51" fillId="18" borderId="0" xfId="0" applyFont="1" applyFill="1" applyBorder="1" applyAlignment="1" applyProtection="1">
      <alignment horizontal="center" vertical="center"/>
      <protection hidden="1"/>
    </xf>
    <xf numFmtId="168" fontId="42" fillId="14" borderId="0" xfId="27" applyNumberFormat="1" applyFont="1" applyFill="1" applyBorder="1" applyAlignment="1" applyProtection="1">
      <alignment horizontal="center" vertical="center" readingOrder="1"/>
      <protection hidden="1"/>
    </xf>
    <xf numFmtId="0" fontId="51" fillId="18" borderId="0" xfId="0" applyFont="1" applyFill="1" applyBorder="1" applyAlignment="1" applyProtection="1">
      <alignment horizontal="center" vertical="center"/>
      <protection hidden="1"/>
    </xf>
    <xf numFmtId="0" fontId="51" fillId="18" borderId="0"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6" fillId="17" borderId="19" xfId="0" applyFont="1" applyFill="1" applyBorder="1" applyAlignment="1" applyProtection="1">
      <alignment horizontal="center" vertical="center"/>
      <protection hidden="1"/>
    </xf>
    <xf numFmtId="0" fontId="51" fillId="18" borderId="0"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6" fillId="17" borderId="19" xfId="0" applyFont="1" applyFill="1" applyBorder="1" applyAlignment="1" applyProtection="1">
      <alignment horizontal="center" vertical="center"/>
      <protection hidden="1"/>
    </xf>
    <xf numFmtId="0" fontId="45" fillId="79" borderId="19" xfId="0" applyFont="1" applyFill="1" applyBorder="1" applyAlignment="1" applyProtection="1">
      <alignment vertical="center"/>
      <protection hidden="1"/>
    </xf>
    <xf numFmtId="0" fontId="45" fillId="79" borderId="19" xfId="0" applyFont="1" applyFill="1" applyBorder="1" applyAlignment="1" applyProtection="1">
      <alignment horizontal="center" vertical="center" wrapText="1"/>
      <protection hidden="1"/>
    </xf>
    <xf numFmtId="2" fontId="45" fillId="0" borderId="19" xfId="0" applyNumberFormat="1" applyFont="1" applyBorder="1" applyAlignment="1" applyProtection="1">
      <alignment vertical="center"/>
      <protection hidden="1"/>
    </xf>
    <xf numFmtId="43" fontId="52" fillId="0" borderId="19" xfId="27" applyFont="1" applyFill="1" applyBorder="1" applyAlignment="1" applyProtection="1">
      <alignment horizontal="center" vertical="center"/>
      <protection hidden="1"/>
    </xf>
    <xf numFmtId="43" fontId="52" fillId="0" borderId="19" xfId="27" applyFont="1" applyFill="1" applyBorder="1" applyAlignment="1" applyProtection="1">
      <alignment horizontal="center" vertical="center" wrapText="1"/>
      <protection hidden="1"/>
    </xf>
    <xf numFmtId="43" fontId="52" fillId="0" borderId="0" xfId="27" applyFont="1" applyFill="1" applyBorder="1" applyAlignment="1" applyProtection="1">
      <alignment horizontal="center" vertical="center"/>
      <protection hidden="1"/>
    </xf>
    <xf numFmtId="0" fontId="45" fillId="0" borderId="0" xfId="0" applyFont="1" applyAlignment="1" applyProtection="1">
      <alignment horizontal="center" vertical="center" wrapText="1"/>
      <protection hidden="1"/>
    </xf>
    <xf numFmtId="0" fontId="85" fillId="16" borderId="0" xfId="0" applyNumberFormat="1" applyFont="1" applyFill="1" applyAlignment="1">
      <alignment horizontal="center" vertical="center"/>
    </xf>
    <xf numFmtId="0" fontId="85" fillId="23" borderId="0" xfId="0" applyNumberFormat="1" applyFont="1" applyFill="1" applyAlignment="1">
      <alignment horizontal="center" vertical="center"/>
    </xf>
    <xf numFmtId="0" fontId="47" fillId="0" borderId="0" xfId="0" applyNumberFormat="1" applyFont="1" applyAlignment="1">
      <alignment horizontal="center" vertical="center"/>
    </xf>
    <xf numFmtId="0" fontId="51" fillId="18" borderId="0" xfId="0" applyFont="1" applyFill="1" applyBorder="1" applyAlignment="1" applyProtection="1">
      <alignment horizontal="center" vertical="center"/>
      <protection hidden="1"/>
    </xf>
    <xf numFmtId="0" fontId="45" fillId="0" borderId="19" xfId="0" applyFont="1" applyBorder="1" applyAlignment="1" applyProtection="1">
      <alignment horizontal="center" vertical="center" wrapText="1"/>
      <protection hidden="1"/>
    </xf>
    <xf numFmtId="0" fontId="48" fillId="0" borderId="0" xfId="0" applyFont="1" applyFill="1" applyBorder="1" applyAlignment="1">
      <alignment horizontal="left" vertical="top"/>
    </xf>
    <xf numFmtId="0" fontId="52" fillId="0" borderId="2" xfId="0" applyFont="1" applyFill="1" applyBorder="1" applyAlignment="1">
      <alignment horizontal="center" vertical="top" wrapText="1"/>
    </xf>
    <xf numFmtId="0" fontId="52" fillId="0" borderId="2" xfId="0" applyFont="1" applyFill="1" applyBorder="1" applyAlignment="1">
      <alignment horizontal="center" vertical="center" wrapText="1"/>
    </xf>
    <xf numFmtId="0" fontId="110" fillId="0" borderId="0" xfId="0" applyFont="1" applyFill="1" applyBorder="1" applyAlignment="1">
      <alignment horizontal="left" vertical="top"/>
    </xf>
    <xf numFmtId="1" fontId="110" fillId="0" borderId="2" xfId="0" applyNumberFormat="1" applyFont="1" applyFill="1" applyBorder="1" applyAlignment="1">
      <alignment horizontal="center" vertical="top" shrinkToFit="1"/>
    </xf>
    <xf numFmtId="2" fontId="110" fillId="0" borderId="2" xfId="0" applyNumberFormat="1" applyFont="1" applyFill="1" applyBorder="1" applyAlignment="1">
      <alignment horizontal="right" vertical="top" shrinkToFit="1"/>
    </xf>
    <xf numFmtId="178" fontId="110" fillId="0" borderId="2" xfId="0" applyNumberFormat="1" applyFont="1" applyFill="1" applyBorder="1" applyAlignment="1">
      <alignment horizontal="center" vertical="top" shrinkToFit="1"/>
    </xf>
    <xf numFmtId="0" fontId="52" fillId="118" borderId="2" xfId="0" applyFont="1" applyFill="1" applyBorder="1" applyAlignment="1">
      <alignment horizontal="center" vertical="top" wrapText="1"/>
    </xf>
    <xf numFmtId="0" fontId="52" fillId="118" borderId="2" xfId="0" applyFont="1" applyFill="1" applyBorder="1" applyAlignment="1">
      <alignment horizontal="center" vertical="center" wrapText="1"/>
    </xf>
    <xf numFmtId="0" fontId="110" fillId="0" borderId="0" xfId="0" applyFont="1" applyFill="1" applyBorder="1" applyAlignment="1">
      <alignment horizontal="left" vertical="center"/>
    </xf>
    <xf numFmtId="1" fontId="110" fillId="0" borderId="2" xfId="0" applyNumberFormat="1" applyFont="1" applyFill="1" applyBorder="1" applyAlignment="1">
      <alignment horizontal="center" vertical="center" shrinkToFit="1"/>
    </xf>
    <xf numFmtId="178" fontId="110" fillId="0" borderId="2" xfId="0" applyNumberFormat="1" applyFont="1" applyFill="1" applyBorder="1" applyAlignment="1">
      <alignment horizontal="center" vertical="center" shrinkToFit="1"/>
    </xf>
    <xf numFmtId="2" fontId="110" fillId="0" borderId="2" xfId="0" applyNumberFormat="1" applyFont="1" applyFill="1" applyBorder="1" applyAlignment="1">
      <alignment horizontal="right" vertical="center" shrinkToFit="1"/>
    </xf>
    <xf numFmtId="2" fontId="110" fillId="0" borderId="2" xfId="0" applyNumberFormat="1" applyFont="1" applyFill="1" applyBorder="1" applyAlignment="1">
      <alignment horizontal="center" vertical="center" shrinkToFit="1"/>
    </xf>
    <xf numFmtId="0" fontId="110" fillId="0" borderId="0" xfId="0" applyFont="1" applyFill="1" applyBorder="1" applyAlignment="1">
      <alignment horizontal="center" vertical="center"/>
    </xf>
    <xf numFmtId="1" fontId="110" fillId="118" borderId="2" xfId="0" applyNumberFormat="1" applyFont="1" applyFill="1" applyBorder="1" applyAlignment="1">
      <alignment horizontal="center" vertical="center" shrinkToFit="1"/>
    </xf>
    <xf numFmtId="0" fontId="112" fillId="0" borderId="0" xfId="0" applyFont="1" applyFill="1" applyBorder="1" applyAlignment="1">
      <alignment horizontal="left" vertical="center"/>
    </xf>
    <xf numFmtId="2" fontId="110" fillId="118" borderId="2" xfId="0" applyNumberFormat="1" applyFont="1" applyFill="1" applyBorder="1" applyAlignment="1">
      <alignment horizontal="center" vertical="center" shrinkToFit="1"/>
    </xf>
    <xf numFmtId="0" fontId="113" fillId="0" borderId="0" xfId="0" applyFont="1" applyFill="1" applyBorder="1" applyAlignment="1">
      <alignment horizontal="left" vertical="center"/>
    </xf>
    <xf numFmtId="0" fontId="110" fillId="0" borderId="2" xfId="0" applyFont="1" applyFill="1" applyBorder="1" applyAlignment="1">
      <alignment horizontal="left" vertical="center" wrapText="1"/>
    </xf>
    <xf numFmtId="0" fontId="110" fillId="0" borderId="2" xfId="0" applyFont="1" applyFill="1" applyBorder="1" applyAlignment="1">
      <alignment horizontal="center" vertical="center" wrapText="1"/>
    </xf>
    <xf numFmtId="0" fontId="52" fillId="0" borderId="0" xfId="0" applyFont="1" applyFill="1" applyBorder="1" applyAlignment="1">
      <alignment horizontal="center" vertical="center"/>
    </xf>
    <xf numFmtId="0" fontId="42" fillId="14" borderId="0" xfId="0" applyFont="1" applyFill="1" applyBorder="1" applyAlignment="1" applyProtection="1">
      <alignment horizontal="center" vertical="center"/>
      <protection hidden="1"/>
    </xf>
    <xf numFmtId="0" fontId="42" fillId="22" borderId="0" xfId="0" applyFont="1" applyFill="1" applyBorder="1" applyAlignment="1" applyProtection="1">
      <alignment horizontal="center" vertical="center"/>
      <protection hidden="1"/>
    </xf>
    <xf numFmtId="0" fontId="110" fillId="0" borderId="2" xfId="0" applyFont="1" applyFill="1" applyBorder="1" applyAlignment="1">
      <alignment horizontal="left" wrapText="1"/>
    </xf>
    <xf numFmtId="2" fontId="110" fillId="0" borderId="3" xfId="0" applyNumberFormat="1" applyFont="1" applyFill="1" applyBorder="1" applyAlignment="1">
      <alignment horizontal="center" vertical="top" shrinkToFit="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2" fontId="52" fillId="79" borderId="19" xfId="27" applyNumberFormat="1" applyFont="1" applyFill="1" applyBorder="1" applyAlignment="1" applyProtection="1">
      <alignment horizontal="center" vertical="center"/>
      <protection hidden="1"/>
    </xf>
    <xf numFmtId="0" fontId="54" fillId="79" borderId="19" xfId="0" applyFont="1" applyFill="1" applyBorder="1" applyAlignment="1" applyProtection="1">
      <alignment horizontal="center" vertical="center"/>
      <protection hidden="1"/>
    </xf>
    <xf numFmtId="2" fontId="52" fillId="0" borderId="19" xfId="27" applyNumberFormat="1" applyFont="1" applyFill="1" applyBorder="1" applyAlignment="1" applyProtection="1">
      <alignment vertical="center"/>
      <protection hidden="1"/>
    </xf>
    <xf numFmtId="2" fontId="52" fillId="0" borderId="19" xfId="27" applyNumberFormat="1" applyFont="1" applyFill="1" applyBorder="1" applyAlignment="1" applyProtection="1">
      <alignment horizontal="center" vertical="center"/>
      <protection hidden="1"/>
    </xf>
    <xf numFmtId="2" fontId="45" fillId="0" borderId="19" xfId="0" applyNumberFormat="1" applyFont="1" applyBorder="1" applyAlignment="1" applyProtection="1">
      <alignment horizontal="center" vertical="center"/>
      <protection hidden="1"/>
    </xf>
    <xf numFmtId="2" fontId="52" fillId="15" borderId="19" xfId="0" applyNumberFormat="1" applyFont="1" applyFill="1" applyBorder="1" applyAlignment="1" applyProtection="1">
      <alignment horizontal="center" vertical="center"/>
      <protection hidden="1"/>
    </xf>
    <xf numFmtId="2" fontId="54" fillId="15" borderId="19" xfId="27" applyNumberFormat="1" applyFont="1" applyFill="1" applyBorder="1" applyAlignment="1" applyProtection="1">
      <alignment horizontal="center" vertical="center"/>
      <protection hidden="1"/>
    </xf>
    <xf numFmtId="2" fontId="54" fillId="20" borderId="19" xfId="0" applyNumberFormat="1" applyFont="1" applyFill="1" applyBorder="1" applyAlignment="1" applyProtection="1">
      <alignment horizontal="center" vertical="center" wrapText="1"/>
      <protection hidden="1"/>
    </xf>
    <xf numFmtId="2" fontId="54" fillId="20" borderId="19" xfId="0" applyNumberFormat="1" applyFont="1" applyFill="1" applyBorder="1" applyAlignment="1" applyProtection="1">
      <alignment horizontal="center" vertical="center"/>
      <protection hidden="1"/>
    </xf>
    <xf numFmtId="2" fontId="54" fillId="20" borderId="19" xfId="27" applyNumberFormat="1" applyFont="1" applyFill="1" applyBorder="1" applyAlignment="1" applyProtection="1">
      <alignment horizontal="center" vertical="center"/>
      <protection hidden="1"/>
    </xf>
    <xf numFmtId="2" fontId="52" fillId="79" borderId="19" xfId="27" applyNumberFormat="1" applyFont="1" applyFill="1" applyBorder="1" applyAlignment="1" applyProtection="1">
      <alignment vertical="center"/>
      <protection hidden="1"/>
    </xf>
    <xf numFmtId="2" fontId="52" fillId="117" borderId="19" xfId="0" applyNumberFormat="1" applyFont="1" applyFill="1" applyBorder="1" applyAlignment="1" applyProtection="1">
      <alignment horizontal="center" vertical="center" wrapText="1"/>
      <protection hidden="1"/>
    </xf>
    <xf numFmtId="2" fontId="52" fillId="117" borderId="19" xfId="0" applyNumberFormat="1" applyFont="1" applyFill="1" applyBorder="1" applyAlignment="1" applyProtection="1">
      <alignment horizontal="center" vertical="center"/>
      <protection hidden="1"/>
    </xf>
    <xf numFmtId="2" fontId="110" fillId="0" borderId="19" xfId="0" applyNumberFormat="1" applyFont="1" applyFill="1" applyBorder="1" applyAlignment="1">
      <alignment horizontal="center" vertical="top" shrinkToFit="1"/>
    </xf>
    <xf numFmtId="2" fontId="52" fillId="79" borderId="19" xfId="0" applyNumberFormat="1" applyFont="1" applyFill="1" applyBorder="1" applyAlignment="1" applyProtection="1">
      <alignment horizontal="center" vertical="center"/>
      <protection hidden="1"/>
    </xf>
    <xf numFmtId="2" fontId="52" fillId="79" borderId="19" xfId="0" applyNumberFormat="1" applyFont="1" applyFill="1" applyBorder="1" applyAlignment="1" applyProtection="1">
      <alignment horizontal="center" vertical="center" wrapText="1"/>
      <protection hidden="1"/>
    </xf>
    <xf numFmtId="2" fontId="110" fillId="0" borderId="19" xfId="0" applyNumberFormat="1" applyFont="1" applyFill="1" applyBorder="1" applyAlignment="1">
      <alignment horizontal="center" vertical="center" shrinkToFit="1"/>
    </xf>
    <xf numFmtId="2" fontId="52" fillId="0" borderId="19" xfId="0" applyNumberFormat="1" applyFont="1" applyFill="1" applyBorder="1" applyAlignment="1">
      <alignment horizontal="center" vertical="center" wrapText="1"/>
    </xf>
    <xf numFmtId="2" fontId="45" fillId="79" borderId="19" xfId="27" applyNumberFormat="1" applyFont="1" applyFill="1" applyBorder="1" applyAlignment="1" applyProtection="1">
      <alignment horizontal="center" vertical="center"/>
      <protection hidden="1"/>
    </xf>
    <xf numFmtId="2" fontId="111" fillId="0" borderId="2" xfId="0" applyNumberFormat="1" applyFont="1" applyFill="1" applyBorder="1" applyAlignment="1">
      <alignment horizontal="center" vertical="center" shrinkToFit="1"/>
    </xf>
    <xf numFmtId="2" fontId="0" fillId="79" borderId="19" xfId="27" applyNumberFormat="1" applyFont="1" applyFill="1" applyBorder="1" applyAlignment="1" applyProtection="1">
      <alignment horizontal="center" vertical="center"/>
      <protection hidden="1"/>
    </xf>
    <xf numFmtId="2" fontId="110" fillId="0" borderId="2" xfId="0" applyNumberFormat="1" applyFont="1" applyFill="1" applyBorder="1" applyAlignment="1">
      <alignment horizontal="center" vertical="center" wrapText="1"/>
    </xf>
    <xf numFmtId="179" fontId="52" fillId="0" borderId="19" xfId="27" applyNumberFormat="1" applyFont="1" applyFill="1" applyBorder="1" applyAlignment="1" applyProtection="1">
      <alignment horizontal="center" vertical="center"/>
      <protection hidden="1"/>
    </xf>
    <xf numFmtId="0" fontId="104" fillId="0" borderId="0" xfId="0" applyFont="1" applyAlignment="1">
      <alignment horizontal="center"/>
    </xf>
    <xf numFmtId="44" fontId="104" fillId="0" borderId="0" xfId="0" applyNumberFormat="1" applyFont="1" applyAlignment="1">
      <alignment horizontal="right"/>
    </xf>
    <xf numFmtId="0" fontId="104" fillId="0" borderId="0" xfId="0" applyNumberFormat="1" applyFont="1" applyAlignment="1">
      <alignment horizontal="center"/>
    </xf>
    <xf numFmtId="0" fontId="104" fillId="0" borderId="0" xfId="138" applyNumberFormat="1" applyFont="1" applyAlignment="1">
      <alignment horizontal="left"/>
    </xf>
    <xf numFmtId="44" fontId="47" fillId="0" borderId="0" xfId="1" applyNumberFormat="1" applyFont="1" applyFill="1" applyAlignment="1">
      <alignment horizontal="center" vertical="center"/>
    </xf>
    <xf numFmtId="0" fontId="85" fillId="23" borderId="0" xfId="1" applyNumberFormat="1" applyFont="1" applyFill="1" applyBorder="1" applyAlignment="1">
      <alignment horizontal="center" vertical="center"/>
    </xf>
    <xf numFmtId="44" fontId="0" fillId="0" borderId="0" xfId="0" applyNumberFormat="1" applyAlignment="1">
      <alignment horizontal="right"/>
    </xf>
    <xf numFmtId="44" fontId="47" fillId="0" borderId="0" xfId="1" applyNumberFormat="1" applyFont="1" applyBorder="1" applyAlignment="1">
      <alignment horizontal="center"/>
    </xf>
    <xf numFmtId="44" fontId="47" fillId="0" borderId="0" xfId="1" applyNumberFormat="1" applyFont="1" applyAlignment="1">
      <alignment horizontal="center"/>
    </xf>
    <xf numFmtId="0" fontId="85" fillId="23" borderId="0" xfId="0" applyNumberFormat="1" applyFont="1" applyFill="1" applyAlignment="1">
      <alignment horizontal="center" vertical="center" wrapText="1"/>
    </xf>
    <xf numFmtId="44" fontId="102" fillId="112" borderId="2" xfId="0" applyNumberFormat="1" applyFont="1" applyFill="1" applyBorder="1" applyAlignment="1">
      <alignment horizontal="center" wrapText="1"/>
    </xf>
    <xf numFmtId="44" fontId="0" fillId="0" borderId="2" xfId="0" applyNumberFormat="1" applyBorder="1" applyAlignment="1">
      <alignment horizontal="right" vertical="top" wrapText="1"/>
    </xf>
    <xf numFmtId="44" fontId="47" fillId="0" borderId="0" xfId="1" applyNumberFormat="1" applyFont="1" applyFill="1" applyBorder="1" applyAlignment="1">
      <alignment horizontal="center" vertical="top"/>
    </xf>
    <xf numFmtId="0" fontId="50" fillId="19" borderId="40" xfId="0" applyFont="1" applyFill="1" applyBorder="1" applyAlignment="1" applyProtection="1">
      <alignment horizontal="center" vertical="center" readingOrder="1"/>
      <protection hidden="1"/>
    </xf>
    <xf numFmtId="0" fontId="50" fillId="23" borderId="40" xfId="0" applyFont="1" applyFill="1" applyBorder="1" applyAlignment="1" applyProtection="1">
      <alignment horizontal="center" vertical="center"/>
      <protection hidden="1"/>
    </xf>
    <xf numFmtId="0" fontId="21" fillId="78" borderId="0" xfId="0" applyFont="1" applyFill="1" applyBorder="1" applyAlignment="1" applyProtection="1">
      <alignment horizontal="center" vertical="center"/>
      <protection hidden="1"/>
    </xf>
    <xf numFmtId="0" fontId="102" fillId="0" borderId="3" xfId="0" applyFont="1" applyBorder="1" applyAlignment="1">
      <alignment vertical="top" wrapText="1"/>
    </xf>
    <xf numFmtId="0" fontId="102" fillId="0" borderId="5" xfId="0" applyFont="1" applyBorder="1" applyAlignment="1">
      <alignment vertical="top" wrapText="1"/>
    </xf>
    <xf numFmtId="0" fontId="102" fillId="0" borderId="4" xfId="0" applyFont="1" applyBorder="1" applyAlignment="1">
      <alignment vertical="top" wrapText="1"/>
    </xf>
    <xf numFmtId="0" fontId="0" fillId="0" borderId="5" xfId="0" applyBorder="1" applyAlignment="1">
      <alignment wrapText="1"/>
    </xf>
    <xf numFmtId="0" fontId="0" fillId="0" borderId="4" xfId="0" applyBorder="1" applyAlignment="1">
      <alignment wrapText="1"/>
    </xf>
    <xf numFmtId="0" fontId="55" fillId="0" borderId="6" xfId="0" applyFont="1" applyFill="1" applyBorder="1" applyAlignment="1" applyProtection="1">
      <alignment horizontal="left" vertical="center" readingOrder="1"/>
      <protection hidden="1"/>
    </xf>
    <xf numFmtId="10" fontId="55" fillId="0" borderId="6" xfId="0" applyNumberFormat="1" applyFont="1" applyFill="1" applyBorder="1" applyAlignment="1" applyProtection="1">
      <alignment horizontal="left" vertical="center" readingOrder="1"/>
      <protection hidden="1"/>
    </xf>
    <xf numFmtId="0" fontId="35" fillId="0" borderId="0" xfId="0" applyFont="1" applyFill="1" applyBorder="1" applyAlignment="1" applyProtection="1">
      <alignment horizontal="center" vertical="center"/>
      <protection hidden="1"/>
    </xf>
    <xf numFmtId="1" fontId="85" fillId="23" borderId="0" xfId="0" applyNumberFormat="1" applyFont="1" applyFill="1" applyAlignment="1">
      <alignment horizontal="center" vertical="center"/>
    </xf>
    <xf numFmtId="44" fontId="102" fillId="0" borderId="5" xfId="0" applyNumberFormat="1" applyFont="1" applyBorder="1" applyAlignment="1">
      <alignment vertical="top" wrapText="1"/>
    </xf>
    <xf numFmtId="44" fontId="0" fillId="0" borderId="5" xfId="0" applyNumberFormat="1" applyBorder="1" applyAlignment="1">
      <alignment wrapText="1"/>
    </xf>
    <xf numFmtId="0" fontId="102" fillId="112" borderId="2" xfId="0" applyNumberFormat="1" applyFont="1" applyFill="1" applyBorder="1" applyAlignment="1">
      <alignment horizontal="center" wrapText="1"/>
    </xf>
    <xf numFmtId="1" fontId="102" fillId="112" borderId="2" xfId="0" applyNumberFormat="1" applyFont="1" applyFill="1" applyBorder="1" applyAlignment="1">
      <alignment horizontal="center" vertical="center" wrapText="1"/>
    </xf>
    <xf numFmtId="1" fontId="102" fillId="0" borderId="2" xfId="0" applyNumberFormat="1" applyFont="1" applyBorder="1" applyAlignment="1">
      <alignment horizontal="center" vertical="center" wrapText="1"/>
    </xf>
    <xf numFmtId="1" fontId="0" fillId="0" borderId="2" xfId="0" applyNumberFormat="1" applyBorder="1" applyAlignment="1">
      <alignment horizontal="center" vertical="center" wrapText="1"/>
    </xf>
    <xf numFmtId="1" fontId="0" fillId="0" borderId="2" xfId="0" quotePrefix="1" applyNumberFormat="1" applyBorder="1" applyAlignment="1">
      <alignment horizontal="center" vertical="center" wrapText="1"/>
    </xf>
    <xf numFmtId="1" fontId="0" fillId="0" borderId="3" xfId="0" applyNumberFormat="1" applyBorder="1" applyAlignment="1">
      <alignment horizontal="center" vertical="center" wrapText="1"/>
    </xf>
    <xf numFmtId="1" fontId="102" fillId="0" borderId="3" xfId="0" applyNumberFormat="1" applyFont="1" applyBorder="1" applyAlignment="1">
      <alignment horizontal="center" vertical="center" wrapText="1"/>
    </xf>
    <xf numFmtId="1" fontId="47" fillId="0" borderId="0" xfId="0" applyNumberFormat="1" applyFont="1" applyAlignment="1">
      <alignment horizontal="center" vertical="center"/>
    </xf>
    <xf numFmtId="0" fontId="35" fillId="0" borderId="6" xfId="0" applyFont="1" applyFill="1" applyBorder="1" applyAlignment="1" applyProtection="1">
      <alignment horizontal="center" vertical="center"/>
      <protection hidden="1"/>
    </xf>
    <xf numFmtId="0" fontId="35" fillId="0" borderId="6" xfId="0" applyFont="1" applyFill="1" applyBorder="1" applyAlignment="1" applyProtection="1">
      <alignment horizontal="center" vertical="center" readingOrder="1"/>
      <protection hidden="1"/>
    </xf>
    <xf numFmtId="0" fontId="35" fillId="0" borderId="6" xfId="0" applyFont="1" applyFill="1" applyBorder="1" applyAlignment="1" applyProtection="1">
      <alignment horizontal="left" vertical="center" wrapText="1" readingOrder="1"/>
      <protection hidden="1"/>
    </xf>
    <xf numFmtId="0" fontId="35" fillId="0" borderId="6" xfId="0" applyFont="1" applyFill="1" applyBorder="1" applyAlignment="1" applyProtection="1">
      <alignment horizontal="center" vertical="center" wrapText="1" readingOrder="1"/>
      <protection hidden="1"/>
    </xf>
    <xf numFmtId="43" fontId="35" fillId="0" borderId="6" xfId="27" applyFont="1" applyFill="1" applyBorder="1" applyAlignment="1" applyProtection="1">
      <alignment horizontal="center" vertical="center" readingOrder="1"/>
      <protection hidden="1"/>
    </xf>
    <xf numFmtId="43" fontId="35" fillId="0" borderId="6" xfId="1" applyNumberFormat="1" applyFont="1" applyFill="1" applyBorder="1" applyAlignment="1" applyProtection="1">
      <alignment horizontal="right" vertical="center" wrapText="1" readingOrder="1"/>
      <protection hidden="1"/>
    </xf>
    <xf numFmtId="44" fontId="35" fillId="0" borderId="18" xfId="1" applyFont="1" applyFill="1" applyBorder="1" applyAlignment="1" applyProtection="1">
      <alignment horizontal="right" vertical="center" readingOrder="1"/>
      <protection hidden="1"/>
    </xf>
    <xf numFmtId="0" fontId="35" fillId="0" borderId="0" xfId="0" applyFont="1" applyFill="1" applyBorder="1" applyAlignment="1" applyProtection="1">
      <alignment horizontal="center" vertical="center" readingOrder="1"/>
      <protection hidden="1"/>
    </xf>
    <xf numFmtId="44" fontId="35" fillId="0" borderId="0" xfId="1" applyFont="1" applyFill="1" applyBorder="1" applyAlignment="1" applyProtection="1">
      <alignment horizontal="right" vertical="center" wrapText="1" readingOrder="1"/>
      <protection hidden="1"/>
    </xf>
    <xf numFmtId="2" fontId="21" fillId="0" borderId="6" xfId="1" applyNumberFormat="1" applyFont="1" applyFill="1" applyBorder="1" applyAlignment="1" applyProtection="1">
      <alignment horizontal="right" vertical="center" wrapText="1" readingOrder="1"/>
      <protection hidden="1"/>
    </xf>
    <xf numFmtId="0" fontId="21" fillId="0" borderId="19" xfId="0" applyFont="1" applyBorder="1" applyAlignment="1">
      <alignment vertical="top" wrapText="1"/>
    </xf>
    <xf numFmtId="0" fontId="82" fillId="0" borderId="19" xfId="0" applyFont="1" applyBorder="1" applyAlignment="1">
      <alignment horizontal="center" vertical="center"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1" fillId="0" borderId="19" xfId="0" applyFont="1" applyBorder="1" applyAlignment="1">
      <alignment wrapText="1"/>
    </xf>
    <xf numFmtId="0" fontId="21" fillId="0" borderId="20" xfId="0" applyFont="1" applyBorder="1" applyAlignment="1">
      <alignment horizontal="left" indent="1"/>
    </xf>
    <xf numFmtId="0" fontId="21" fillId="0" borderId="21" xfId="0" applyFont="1" applyBorder="1" applyAlignment="1">
      <alignment horizontal="left" indent="1"/>
    </xf>
    <xf numFmtId="0" fontId="21" fillId="0" borderId="22" xfId="0" applyFont="1" applyBorder="1" applyAlignment="1">
      <alignment horizontal="left" indent="1"/>
    </xf>
    <xf numFmtId="14" fontId="21" fillId="0" borderId="20" xfId="0" quotePrefix="1" applyNumberFormat="1" applyFont="1" applyBorder="1" applyAlignment="1">
      <alignment horizontal="left" indent="1"/>
    </xf>
    <xf numFmtId="14" fontId="21" fillId="0" borderId="21" xfId="0" quotePrefix="1" applyNumberFormat="1" applyFont="1" applyBorder="1" applyAlignment="1">
      <alignment horizontal="left" indent="1"/>
    </xf>
    <xf numFmtId="14" fontId="21" fillId="0" borderId="22" xfId="0" quotePrefix="1" applyNumberFormat="1" applyFont="1" applyBorder="1" applyAlignment="1">
      <alignment horizontal="left" indent="1"/>
    </xf>
    <xf numFmtId="49" fontId="85" fillId="16" borderId="0" xfId="0" applyNumberFormat="1" applyFont="1" applyFill="1" applyAlignment="1">
      <alignment horizontal="center" vertical="center"/>
    </xf>
    <xf numFmtId="0" fontId="85" fillId="16" borderId="0" xfId="0" applyFont="1" applyFill="1" applyAlignment="1">
      <alignment horizontal="center" vertical="center"/>
    </xf>
    <xf numFmtId="0" fontId="102" fillId="0" borderId="3" xfId="0" applyFont="1" applyBorder="1" applyAlignment="1">
      <alignment vertical="top" wrapText="1"/>
    </xf>
    <xf numFmtId="0" fontId="102" fillId="0" borderId="5" xfId="0" applyFont="1" applyBorder="1" applyAlignment="1">
      <alignment vertical="top" wrapText="1"/>
    </xf>
    <xf numFmtId="0" fontId="102" fillId="0" borderId="4" xfId="0" applyFont="1" applyBorder="1" applyAlignment="1">
      <alignment vertical="top" wrapText="1"/>
    </xf>
    <xf numFmtId="49" fontId="83" fillId="16" borderId="0" xfId="0" applyNumberFormat="1" applyFont="1" applyFill="1" applyAlignment="1">
      <alignment horizontal="center" vertical="center"/>
    </xf>
    <xf numFmtId="10" fontId="40" fillId="0" borderId="2" xfId="19" applyNumberFormat="1" applyFont="1" applyFill="1" applyBorder="1" applyAlignment="1" applyProtection="1">
      <alignment horizontal="center" vertical="center" wrapText="1"/>
    </xf>
    <xf numFmtId="0" fontId="30" fillId="12" borderId="2" xfId="17" applyFont="1" applyFill="1" applyBorder="1" applyAlignment="1">
      <alignment horizontal="center" vertical="center" wrapText="1"/>
    </xf>
    <xf numFmtId="166" fontId="30" fillId="12" borderId="2" xfId="8" applyFont="1" applyFill="1" applyBorder="1" applyAlignment="1" applyProtection="1">
      <alignment horizontal="center" vertical="center" wrapText="1"/>
    </xf>
    <xf numFmtId="10" fontId="40" fillId="0" borderId="8" xfId="19" applyNumberFormat="1" applyFont="1" applyBorder="1" applyAlignment="1" applyProtection="1">
      <alignment horizontal="center" vertical="center" wrapText="1"/>
      <protection hidden="1"/>
    </xf>
    <xf numFmtId="0" fontId="30" fillId="0" borderId="0" xfId="17" applyFont="1" applyFill="1" applyBorder="1" applyAlignment="1" applyProtection="1">
      <protection hidden="1"/>
    </xf>
    <xf numFmtId="10" fontId="39" fillId="11" borderId="2" xfId="9"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protection hidden="1"/>
    </xf>
    <xf numFmtId="10" fontId="26" fillId="8" borderId="0" xfId="0" applyNumberFormat="1" applyFont="1" applyFill="1" applyBorder="1" applyAlignment="1" applyProtection="1">
      <alignment vertical="center" wrapText="1"/>
      <protection hidden="1"/>
    </xf>
    <xf numFmtId="10" fontId="28" fillId="8" borderId="0" xfId="0" applyNumberFormat="1" applyFont="1" applyFill="1" applyBorder="1" applyAlignment="1" applyProtection="1">
      <alignment vertical="center" wrapText="1"/>
      <protection hidden="1"/>
    </xf>
    <xf numFmtId="0" fontId="28" fillId="8" borderId="0" xfId="27" applyNumberFormat="1" applyFont="1" applyFill="1" applyBorder="1" applyAlignment="1" applyProtection="1">
      <alignment horizontal="left" vertical="center" wrapText="1"/>
      <protection hidden="1"/>
    </xf>
    <xf numFmtId="0" fontId="56" fillId="77" borderId="42" xfId="0" applyFont="1" applyFill="1" applyBorder="1" applyAlignment="1" applyProtection="1">
      <alignment horizontal="center" vertical="center" textRotation="90"/>
      <protection hidden="1"/>
    </xf>
    <xf numFmtId="0" fontId="56" fillId="77" borderId="46" xfId="0" applyFont="1" applyFill="1" applyBorder="1" applyAlignment="1" applyProtection="1">
      <alignment horizontal="center" vertical="center" textRotation="90"/>
      <protection hidden="1"/>
    </xf>
    <xf numFmtId="0" fontId="56" fillId="77" borderId="40" xfId="0" applyFont="1" applyFill="1" applyBorder="1" applyAlignment="1" applyProtection="1">
      <alignment horizontal="center" vertical="center" textRotation="90"/>
      <protection hidden="1"/>
    </xf>
    <xf numFmtId="0" fontId="56" fillId="76" borderId="44" xfId="0" applyFont="1" applyFill="1" applyBorder="1" applyAlignment="1" applyProtection="1">
      <alignment horizontal="center" vertical="center" readingOrder="1"/>
      <protection hidden="1"/>
    </xf>
    <xf numFmtId="0" fontId="56" fillId="76" borderId="45" xfId="0" applyFont="1" applyFill="1" applyBorder="1" applyAlignment="1" applyProtection="1">
      <alignment horizontal="center" vertical="center" readingOrder="1"/>
      <protection hidden="1"/>
    </xf>
    <xf numFmtId="0" fontId="21" fillId="78" borderId="23" xfId="0" applyFont="1" applyFill="1" applyBorder="1" applyAlignment="1" applyProtection="1">
      <alignment horizontal="center" vertical="center"/>
      <protection hidden="1"/>
    </xf>
    <xf numFmtId="0" fontId="21" fillId="78" borderId="24" xfId="0" applyFont="1" applyFill="1" applyBorder="1" applyAlignment="1" applyProtection="1">
      <alignment horizontal="center" vertical="center"/>
      <protection hidden="1"/>
    </xf>
    <xf numFmtId="0" fontId="21" fillId="78" borderId="25" xfId="0" applyFont="1" applyFill="1" applyBorder="1" applyAlignment="1" applyProtection="1">
      <alignment horizontal="center" vertical="center"/>
      <protection hidden="1"/>
    </xf>
    <xf numFmtId="0" fontId="21" fillId="78" borderId="26" xfId="0" applyFont="1" applyFill="1" applyBorder="1" applyAlignment="1" applyProtection="1">
      <alignment horizontal="center" vertical="center"/>
      <protection hidden="1"/>
    </xf>
    <xf numFmtId="0" fontId="21" fillId="78" borderId="27" xfId="0" applyFont="1" applyFill="1" applyBorder="1" applyAlignment="1" applyProtection="1">
      <alignment horizontal="center" vertical="center"/>
      <protection hidden="1"/>
    </xf>
    <xf numFmtId="0" fontId="21" fillId="78" borderId="28"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55" fillId="0" borderId="6" xfId="0" applyFont="1" applyFill="1" applyBorder="1" applyAlignment="1" applyProtection="1">
      <alignment horizontal="left" vertical="center" readingOrder="1"/>
      <protection hidden="1"/>
    </xf>
    <xf numFmtId="0" fontId="50" fillId="19" borderId="42" xfId="0" applyFont="1" applyFill="1" applyBorder="1" applyAlignment="1" applyProtection="1">
      <alignment horizontal="center" vertical="center" readingOrder="1"/>
      <protection hidden="1"/>
    </xf>
    <xf numFmtId="0" fontId="50" fillId="19" borderId="40" xfId="0" applyFont="1" applyFill="1" applyBorder="1" applyAlignment="1" applyProtection="1">
      <alignment horizontal="center" vertical="center" readingOrder="1"/>
      <protection hidden="1"/>
    </xf>
    <xf numFmtId="0" fontId="50" fillId="23" borderId="42" xfId="0" applyFont="1" applyFill="1" applyBorder="1" applyAlignment="1" applyProtection="1">
      <alignment horizontal="center" vertical="center"/>
      <protection hidden="1"/>
    </xf>
    <xf numFmtId="0" fontId="50" fillId="23" borderId="40" xfId="0" applyFont="1" applyFill="1" applyBorder="1" applyAlignment="1" applyProtection="1">
      <alignment horizontal="center" vertical="center"/>
      <protection hidden="1"/>
    </xf>
    <xf numFmtId="0" fontId="56" fillId="0" borderId="42" xfId="0" applyFont="1" applyFill="1" applyBorder="1" applyAlignment="1" applyProtection="1">
      <alignment horizontal="center" vertical="center" readingOrder="1"/>
      <protection hidden="1"/>
    </xf>
    <xf numFmtId="0" fontId="56" fillId="0" borderId="46" xfId="0" applyFont="1" applyFill="1" applyBorder="1" applyAlignment="1" applyProtection="1">
      <alignment horizontal="center" vertical="center" readingOrder="1"/>
      <protection hidden="1"/>
    </xf>
    <xf numFmtId="0" fontId="56" fillId="0" borderId="40" xfId="0" applyFont="1" applyFill="1" applyBorder="1" applyAlignment="1" applyProtection="1">
      <alignment horizontal="center" vertical="center" readingOrder="1"/>
      <protection hidden="1"/>
    </xf>
    <xf numFmtId="10" fontId="55" fillId="0" borderId="47" xfId="0" applyNumberFormat="1" applyFont="1" applyFill="1" applyBorder="1" applyAlignment="1" applyProtection="1">
      <alignment horizontal="center" vertical="center" readingOrder="1"/>
      <protection hidden="1"/>
    </xf>
    <xf numFmtId="10" fontId="55" fillId="0" borderId="48" xfId="0" applyNumberFormat="1" applyFont="1" applyFill="1" applyBorder="1" applyAlignment="1" applyProtection="1">
      <alignment horizontal="center" vertical="center" readingOrder="1"/>
      <protection hidden="1"/>
    </xf>
    <xf numFmtId="10" fontId="55" fillId="0" borderId="43" xfId="0" applyNumberFormat="1" applyFont="1" applyFill="1" applyBorder="1" applyAlignment="1" applyProtection="1">
      <alignment horizontal="center" vertical="center" readingOrder="1"/>
      <protection hidden="1"/>
    </xf>
    <xf numFmtId="10" fontId="55" fillId="0" borderId="51" xfId="0" applyNumberFormat="1" applyFont="1" applyFill="1" applyBorder="1" applyAlignment="1" applyProtection="1">
      <alignment horizontal="center" vertical="center" readingOrder="1"/>
      <protection hidden="1"/>
    </xf>
    <xf numFmtId="10" fontId="55" fillId="0" borderId="0" xfId="0" applyNumberFormat="1" applyFont="1" applyFill="1" applyBorder="1" applyAlignment="1" applyProtection="1">
      <alignment horizontal="center" vertical="center" readingOrder="1"/>
      <protection hidden="1"/>
    </xf>
    <xf numFmtId="10" fontId="55" fillId="0" borderId="52" xfId="0" applyNumberFormat="1" applyFont="1" applyFill="1" applyBorder="1" applyAlignment="1" applyProtection="1">
      <alignment horizontal="center" vertical="center" readingOrder="1"/>
      <protection hidden="1"/>
    </xf>
    <xf numFmtId="10" fontId="55" fillId="0" borderId="49" xfId="0" applyNumberFormat="1" applyFont="1" applyFill="1" applyBorder="1" applyAlignment="1" applyProtection="1">
      <alignment horizontal="center" vertical="center" readingOrder="1"/>
      <protection hidden="1"/>
    </xf>
    <xf numFmtId="10" fontId="55" fillId="0" borderId="50" xfId="0" applyNumberFormat="1" applyFont="1" applyFill="1" applyBorder="1" applyAlignment="1" applyProtection="1">
      <alignment horizontal="center" vertical="center" readingOrder="1"/>
      <protection hidden="1"/>
    </xf>
    <xf numFmtId="10" fontId="55" fillId="0" borderId="41" xfId="0" applyNumberFormat="1" applyFont="1" applyFill="1" applyBorder="1" applyAlignment="1" applyProtection="1">
      <alignment horizontal="center" vertical="center" readingOrder="1"/>
      <protection hidden="1"/>
    </xf>
    <xf numFmtId="10" fontId="55" fillId="0" borderId="6" xfId="0" applyNumberFormat="1" applyFont="1" applyFill="1" applyBorder="1" applyAlignment="1" applyProtection="1">
      <alignment horizontal="left" vertical="center" readingOrder="1"/>
      <protection hidden="1"/>
    </xf>
    <xf numFmtId="0" fontId="35" fillId="0" borderId="0" xfId="0" applyFont="1" applyFill="1" applyBorder="1" applyAlignment="1" applyProtection="1">
      <alignment horizontal="center" vertical="center"/>
      <protection hidden="1"/>
    </xf>
    <xf numFmtId="43" fontId="52" fillId="0" borderId="20" xfId="0" applyNumberFormat="1" applyFont="1" applyFill="1" applyBorder="1" applyAlignment="1" applyProtection="1">
      <alignment horizontal="center" vertical="center"/>
      <protection hidden="1"/>
    </xf>
    <xf numFmtId="0" fontId="52" fillId="0" borderId="21" xfId="0" applyFont="1" applyFill="1" applyBorder="1" applyAlignment="1" applyProtection="1">
      <alignment horizontal="center" vertical="center"/>
      <protection hidden="1"/>
    </xf>
    <xf numFmtId="0" fontId="52" fillId="0" borderId="22" xfId="0" applyFont="1" applyFill="1" applyBorder="1" applyAlignment="1" applyProtection="1">
      <alignment horizontal="center" vertical="center"/>
      <protection hidden="1"/>
    </xf>
    <xf numFmtId="0" fontId="52" fillId="0" borderId="20" xfId="0" applyFont="1" applyFill="1" applyBorder="1" applyAlignment="1" applyProtection="1">
      <alignment horizontal="center" vertical="center"/>
      <protection hidden="1"/>
    </xf>
    <xf numFmtId="0" fontId="52" fillId="15" borderId="19" xfId="0" applyFont="1" applyFill="1" applyBorder="1" applyAlignment="1" applyProtection="1">
      <alignment horizontal="left" vertical="center" wrapText="1"/>
      <protection hidden="1"/>
    </xf>
    <xf numFmtId="0" fontId="54" fillId="21" borderId="19" xfId="0" applyNumberFormat="1" applyFont="1" applyFill="1" applyBorder="1" applyAlignment="1" applyProtection="1">
      <alignment horizontal="left" vertical="center"/>
      <protection hidden="1"/>
    </xf>
    <xf numFmtId="2" fontId="110" fillId="0" borderId="3" xfId="0" applyNumberFormat="1" applyFont="1" applyFill="1" applyBorder="1" applyAlignment="1">
      <alignment horizontal="center" vertical="top" shrinkToFit="1"/>
    </xf>
    <xf numFmtId="2" fontId="110" fillId="0" borderId="4" xfId="0" applyNumberFormat="1" applyFont="1" applyFill="1" applyBorder="1" applyAlignment="1">
      <alignment horizontal="center" vertical="top" shrinkToFit="1"/>
    </xf>
    <xf numFmtId="0" fontId="54" fillId="20" borderId="19" xfId="0" applyFont="1" applyFill="1" applyBorder="1" applyAlignment="1" applyProtection="1">
      <alignment horizontal="center" vertical="center" wrapText="1"/>
      <protection hidden="1"/>
    </xf>
    <xf numFmtId="2" fontId="52" fillId="79" borderId="19" xfId="27" applyNumberFormat="1" applyFont="1" applyFill="1" applyBorder="1" applyAlignment="1" applyProtection="1">
      <alignment horizontal="center" vertical="center"/>
      <protection hidden="1"/>
    </xf>
    <xf numFmtId="43" fontId="109" fillId="0" borderId="20" xfId="27" applyFont="1" applyFill="1" applyBorder="1" applyAlignment="1" applyProtection="1">
      <alignment horizontal="center" vertical="center"/>
      <protection hidden="1"/>
    </xf>
    <xf numFmtId="43" fontId="108" fillId="0" borderId="21" xfId="27" applyFont="1" applyFill="1" applyBorder="1" applyAlignment="1" applyProtection="1">
      <alignment horizontal="center" vertical="center"/>
      <protection hidden="1"/>
    </xf>
    <xf numFmtId="43" fontId="108" fillId="0" borderId="22" xfId="27"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2" fontId="52" fillId="15" borderId="19" xfId="0" applyNumberFormat="1" applyFont="1" applyFill="1" applyBorder="1" applyAlignment="1" applyProtection="1">
      <alignment horizontal="center" vertical="center" wrapText="1"/>
      <protection hidden="1"/>
    </xf>
    <xf numFmtId="0" fontId="54" fillId="79" borderId="19" xfId="0" applyFont="1" applyFill="1" applyBorder="1" applyAlignment="1" applyProtection="1">
      <alignment horizontal="center" vertical="center"/>
      <protection hidden="1"/>
    </xf>
    <xf numFmtId="0" fontId="79" fillId="13" borderId="19" xfId="0" applyFont="1" applyFill="1" applyBorder="1" applyAlignment="1" applyProtection="1">
      <alignment horizontal="center" vertical="center" readingOrder="1"/>
      <protection hidden="1"/>
    </xf>
    <xf numFmtId="10" fontId="48" fillId="22" borderId="19" xfId="0" applyNumberFormat="1" applyFont="1" applyFill="1" applyBorder="1" applyAlignment="1" applyProtection="1">
      <alignment vertical="center" readingOrder="1"/>
      <protection hidden="1"/>
    </xf>
    <xf numFmtId="0" fontId="48" fillId="22" borderId="19" xfId="0" applyFont="1" applyFill="1" applyBorder="1" applyAlignment="1" applyProtection="1">
      <alignment horizontal="left" vertical="center" readingOrder="1"/>
      <protection hidden="1"/>
    </xf>
    <xf numFmtId="0" fontId="54" fillId="21" borderId="20" xfId="0" applyNumberFormat="1" applyFont="1" applyFill="1" applyBorder="1" applyAlignment="1" applyProtection="1">
      <alignment horizontal="left" vertical="center"/>
      <protection hidden="1"/>
    </xf>
    <xf numFmtId="0" fontId="54" fillId="21" borderId="21" xfId="0" applyNumberFormat="1" applyFont="1" applyFill="1" applyBorder="1" applyAlignment="1" applyProtection="1">
      <alignment horizontal="left" vertical="center"/>
      <protection hidden="1"/>
    </xf>
    <xf numFmtId="0" fontId="54" fillId="21" borderId="22" xfId="0" applyNumberFormat="1" applyFont="1" applyFill="1" applyBorder="1" applyAlignment="1" applyProtection="1">
      <alignment horizontal="left" vertical="center"/>
      <protection hidden="1"/>
    </xf>
    <xf numFmtId="43" fontId="52" fillId="0" borderId="20" xfId="27" applyFont="1" applyFill="1" applyBorder="1" applyAlignment="1" applyProtection="1">
      <alignment horizontal="center" vertical="center"/>
      <protection hidden="1"/>
    </xf>
    <xf numFmtId="43" fontId="52" fillId="0" borderId="21" xfId="27" applyFont="1" applyFill="1" applyBorder="1" applyAlignment="1" applyProtection="1">
      <alignment horizontal="center" vertical="center"/>
      <protection hidden="1"/>
    </xf>
    <xf numFmtId="43" fontId="52" fillId="0" borderId="22" xfId="27" applyFont="1" applyFill="1" applyBorder="1" applyAlignment="1" applyProtection="1">
      <alignment horizontal="center" vertical="center"/>
      <protection hidden="1"/>
    </xf>
    <xf numFmtId="0" fontId="51" fillId="18" borderId="0" xfId="0" applyFont="1" applyFill="1" applyBorder="1" applyAlignment="1" applyProtection="1">
      <alignment horizontal="center" vertical="center"/>
      <protection hidden="1"/>
    </xf>
    <xf numFmtId="0" fontId="30" fillId="75" borderId="0" xfId="0" applyFont="1" applyFill="1" applyBorder="1" applyAlignment="1" applyProtection="1">
      <alignment horizontal="left" vertical="center" wrapText="1"/>
      <protection hidden="1"/>
    </xf>
    <xf numFmtId="0" fontId="46" fillId="73" borderId="0" xfId="0" applyFont="1" applyFill="1" applyBorder="1" applyAlignment="1" applyProtection="1">
      <alignment horizontal="center" vertical="center"/>
      <protection hidden="1"/>
    </xf>
    <xf numFmtId="0" fontId="79" fillId="13" borderId="0" xfId="0" applyFont="1" applyFill="1" applyBorder="1" applyAlignment="1" applyProtection="1">
      <alignment horizontal="center" vertical="center" readingOrder="1"/>
      <protection hidden="1"/>
    </xf>
    <xf numFmtId="0" fontId="48" fillId="22" borderId="6" xfId="0" applyFont="1" applyFill="1" applyBorder="1" applyAlignment="1" applyProtection="1">
      <alignment vertical="center" readingOrder="1"/>
      <protection hidden="1"/>
    </xf>
    <xf numFmtId="10" fontId="48" fillId="22" borderId="6" xfId="0" applyNumberFormat="1" applyFont="1" applyFill="1" applyBorder="1" applyAlignment="1" applyProtection="1">
      <alignment horizontal="left" vertical="center" readingOrder="1"/>
      <protection hidden="1"/>
    </xf>
    <xf numFmtId="0" fontId="48" fillId="22" borderId="6" xfId="0" applyFont="1" applyFill="1" applyBorder="1" applyAlignment="1" applyProtection="1">
      <alignment horizontal="left" vertical="center" readingOrder="1"/>
      <protection hidden="1"/>
    </xf>
    <xf numFmtId="0" fontId="46" fillId="17" borderId="19" xfId="0" applyFont="1" applyFill="1" applyBorder="1" applyAlignment="1" applyProtection="1">
      <alignment horizontal="center" vertical="center"/>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1" fillId="18" borderId="19" xfId="0" applyFont="1" applyFill="1" applyBorder="1" applyAlignment="1" applyProtection="1">
      <alignment horizontal="center" vertical="center"/>
      <protection hidden="1"/>
    </xf>
    <xf numFmtId="0" fontId="43" fillId="75" borderId="19" xfId="0" applyFont="1" applyFill="1" applyBorder="1" applyAlignment="1" applyProtection="1">
      <alignment horizontal="left" vertical="center" wrapText="1"/>
      <protection hidden="1"/>
    </xf>
    <xf numFmtId="0" fontId="81" fillId="13" borderId="19" xfId="0" applyFont="1" applyFill="1" applyBorder="1" applyAlignment="1" applyProtection="1">
      <alignment horizontal="center" vertical="center" readingOrder="1"/>
      <protection hidden="1"/>
    </xf>
    <xf numFmtId="10" fontId="48" fillId="22" borderId="19" xfId="0" applyNumberFormat="1" applyFont="1" applyFill="1" applyBorder="1" applyAlignment="1" applyProtection="1">
      <alignment horizontal="left" vertical="center" readingOrder="1"/>
      <protection hidden="1"/>
    </xf>
    <xf numFmtId="0" fontId="56" fillId="0" borderId="19" xfId="0" applyFont="1" applyFill="1" applyBorder="1" applyAlignment="1" applyProtection="1">
      <alignment horizontal="center" vertical="center"/>
      <protection hidden="1"/>
    </xf>
    <xf numFmtId="0" fontId="48" fillId="0" borderId="19" xfId="0" applyFont="1" applyFill="1" applyBorder="1" applyAlignment="1" applyProtection="1">
      <alignment horizontal="left" vertical="center" readingOrder="1"/>
      <protection hidden="1"/>
    </xf>
    <xf numFmtId="0" fontId="44" fillId="20" borderId="19" xfId="0" applyFont="1" applyFill="1" applyBorder="1" applyAlignment="1" applyProtection="1">
      <alignment horizontal="left" vertical="center" wrapText="1"/>
      <protection hidden="1"/>
    </xf>
    <xf numFmtId="10" fontId="48" fillId="0" borderId="19" xfId="0" applyNumberFormat="1" applyFont="1" applyFill="1" applyBorder="1" applyAlignment="1" applyProtection="1">
      <alignment horizontal="left" vertical="center" readingOrder="1"/>
      <protection hidden="1"/>
    </xf>
  </cellXfs>
  <cellStyles count="25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1341">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Users\ObrasLucas\OneDrive\Documentos\planilha%20iniciado%20-%20lea%20holz.xlsm%2019.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row r="4">
          <cell r="A4" t="str">
            <v>OBRA:</v>
          </cell>
        </row>
        <row r="5">
          <cell r="A5" t="str">
            <v>ENDEREÇO:</v>
          </cell>
        </row>
      </sheetData>
      <sheetData sheetId="10">
        <row r="1">
          <cell r="B1" t="str">
            <v>PLANILHA ORÇAMENTÁRIA</v>
          </cell>
          <cell r="E1">
            <v>0</v>
          </cell>
          <cell r="F1">
            <v>0</v>
          </cell>
        </row>
        <row r="2">
          <cell r="B2" t="str">
            <v>OBRA:</v>
          </cell>
          <cell r="C2" t="str">
            <v>EMEIEF PROFESSORA LEA HOLZ</v>
          </cell>
          <cell r="E2">
            <v>0</v>
          </cell>
          <cell r="F2">
            <v>0</v>
          </cell>
        </row>
        <row r="3">
          <cell r="B3" t="str">
            <v>ENDEREÇO:</v>
          </cell>
          <cell r="C3" t="str">
            <v>R. Sete de Setembro, 1 - Mauá</v>
          </cell>
          <cell r="E3">
            <v>0</v>
          </cell>
          <cell r="F3" t="str">
            <v>CONT.PREV:</v>
          </cell>
        </row>
        <row r="4">
          <cell r="B4" t="str">
            <v>ITEM</v>
          </cell>
          <cell r="E4" t="str">
            <v>DESCRIÇÃO</v>
          </cell>
          <cell r="F4" t="str">
            <v>UND</v>
          </cell>
        </row>
        <row r="5">
          <cell r="B5">
            <v>1</v>
          </cell>
          <cell r="E5" t="str">
            <v>SERVIÇOS PRELIMINARES</v>
          </cell>
          <cell r="F5">
            <v>1</v>
          </cell>
        </row>
        <row r="6">
          <cell r="B6" t="str">
            <v>1.1</v>
          </cell>
          <cell r="E6" t="str">
            <v>Placa De Obra Nas Dimensões De 2.0 X 4.0 M, Padrão Iopes</v>
          </cell>
          <cell r="F6" t="str">
            <v>m2</v>
          </cell>
        </row>
        <row r="7">
          <cell r="B7" t="str">
            <v>1.2</v>
          </cell>
          <cell r="E7" t="str">
            <v>Escavação Manual Em Material De 1A. Categoria, Até 1.50 M De Profundidade</v>
          </cell>
          <cell r="F7" t="str">
            <v>m3</v>
          </cell>
        </row>
        <row r="8">
          <cell r="B8" t="str">
            <v>1.3</v>
          </cell>
          <cell r="E8" t="str">
            <v>Mobilização E Desmobilização De Conteiner Locado Para Barracão De Obra</v>
          </cell>
          <cell r="F8" t="str">
            <v>und</v>
          </cell>
        </row>
        <row r="9">
          <cell r="B9" t="str">
            <v>1.4</v>
          </cell>
          <cell r="E9" t="str">
            <v>Aluguel Mensal Container Para Almoxarifado, Incl. Porta, 2 Janelas, 1 Pt Iluminação, Isolamento Térmico (Teto), Piso Em Comp. Naval Pintado, Cert. Nr18, Incl. Laudo Descontaminação.</v>
          </cell>
          <cell r="F9" t="str">
            <v>ms</v>
          </cell>
        </row>
        <row r="10">
          <cell r="B10">
            <v>2</v>
          </cell>
          <cell r="E10" t="str">
            <v>DEMOLIÇÕES E RETIRADAS</v>
          </cell>
          <cell r="F10">
            <v>2</v>
          </cell>
        </row>
        <row r="11">
          <cell r="B11" t="str">
            <v>2.1</v>
          </cell>
          <cell r="E11" t="str">
            <v>Retirada De Portas E Janelas De Madeira, Inclusive Batentes</v>
          </cell>
          <cell r="F11" t="str">
            <v>m2</v>
          </cell>
        </row>
        <row r="12">
          <cell r="B12" t="str">
            <v>2.2</v>
          </cell>
          <cell r="E12" t="str">
            <v>Demolição De Alvenaria</v>
          </cell>
          <cell r="F12" t="str">
            <v>m3</v>
          </cell>
        </row>
        <row r="13">
          <cell r="B13" t="str">
            <v>2.3</v>
          </cell>
          <cell r="E13" t="str">
            <v>Retirada De Aparelhos Sanitários</v>
          </cell>
          <cell r="F13" t="str">
            <v>und</v>
          </cell>
        </row>
        <row r="14">
          <cell r="B14" t="str">
            <v>2.4</v>
          </cell>
          <cell r="E14" t="str">
            <v>Demolição De Revestimento Com Azulejos</v>
          </cell>
          <cell r="F14" t="str">
            <v>m2</v>
          </cell>
        </row>
        <row r="15">
          <cell r="B15" t="str">
            <v>2.5</v>
          </cell>
          <cell r="E15" t="str">
            <v>Demolição De Piso Revestido Com Cerâmica</v>
          </cell>
          <cell r="F15" t="str">
            <v>m2</v>
          </cell>
        </row>
        <row r="16">
          <cell r="B16" t="str">
            <v>2.6</v>
          </cell>
          <cell r="E16" t="str">
            <v>Retirada De Rodapé De Madeira Ou Cerâmica</v>
          </cell>
          <cell r="F16" t="str">
            <v>m</v>
          </cell>
        </row>
        <row r="17">
          <cell r="B17" t="str">
            <v>2.7</v>
          </cell>
          <cell r="E17" t="str">
            <v>Demolição De Piso Cimentado Inclusive Lastro De Concreto</v>
          </cell>
          <cell r="F17" t="str">
            <v>m2</v>
          </cell>
        </row>
        <row r="18">
          <cell r="B18" t="str">
            <v>2.8</v>
          </cell>
          <cell r="E18" t="str">
            <v>Retirada De Rodapé Em Argamassa De Cimento E Areia</v>
          </cell>
          <cell r="F18" t="str">
            <v>m</v>
          </cell>
        </row>
        <row r="19">
          <cell r="B19" t="str">
            <v>2.9</v>
          </cell>
          <cell r="E19" t="str">
            <v>Remoção De Engradamento De Madeira De Cobertura Para Reaproveitamento</v>
          </cell>
          <cell r="F19" t="str">
            <v>m2</v>
          </cell>
        </row>
        <row r="20">
          <cell r="B20" t="str">
            <v>2.10</v>
          </cell>
          <cell r="E20" t="str">
            <v>Remoção De Telha Ondulada De Fibrocimento, Inclusive Cumeeira</v>
          </cell>
          <cell r="F20" t="str">
            <v>m2</v>
          </cell>
        </row>
        <row r="21">
          <cell r="B21" t="str">
            <v>2.11</v>
          </cell>
          <cell r="E21" t="str">
            <v>Retirada De Grades, Gradis, Alambrados, Cercas E Portões</v>
          </cell>
          <cell r="F21" t="str">
            <v>m2</v>
          </cell>
        </row>
        <row r="22">
          <cell r="B22" t="str">
            <v>2.12</v>
          </cell>
          <cell r="E22" t="str">
            <v>Remoção De Telhas Cerâmicas, Tipo Colonial, Inclusive Cumeeiras</v>
          </cell>
          <cell r="F22" t="str">
            <v>m2</v>
          </cell>
        </row>
        <row r="23">
          <cell r="B23">
            <v>3</v>
          </cell>
          <cell r="E23" t="str">
            <v>ESTRUTURAS DE CONCRETO</v>
          </cell>
          <cell r="F23">
            <v>3</v>
          </cell>
        </row>
        <row r="24">
          <cell r="B24" t="str">
            <v>3.1</v>
          </cell>
          <cell r="E24" t="str">
            <v>Fôrma De Chapa Compensada Resinada 12Mm, Levando-Se Em Conta A Utilização 3 Vezes (Incluido O Material, Corte, Montagem, Escoramento E Desfôrma)</v>
          </cell>
          <cell r="F24" t="str">
            <v>m2</v>
          </cell>
        </row>
        <row r="25">
          <cell r="B25" t="str">
            <v>3.2</v>
          </cell>
          <cell r="E25" t="str">
            <v>Fornecimento, Preparo E Aplicação De Concreto Fck=25 Mpa (Brita 1 E 2) - (5% De Perdas Já Incluído No Custo)</v>
          </cell>
          <cell r="F25" t="str">
            <v>m3</v>
          </cell>
        </row>
        <row r="26">
          <cell r="B26" t="str">
            <v>3.3</v>
          </cell>
          <cell r="E26" t="str">
            <v>Fornecimento, Dobragem E Colocação Em Fôrma, De Armadura Ca-50 A Média, Diâmetro De 6.3 A 10.0 Mm</v>
          </cell>
          <cell r="F26" t="str">
            <v>kg</v>
          </cell>
        </row>
        <row r="27">
          <cell r="B27" t="str">
            <v>3.4</v>
          </cell>
          <cell r="E27" t="str">
            <v>Fornecimento, Preparo E Aplicação De Concreto Magro Com Consumo Mínimo De Cimento De 250 Kg/M3 (Brita 1 E 2) - (5% De Perdas Já Incluído No Custo)</v>
          </cell>
          <cell r="F27" t="str">
            <v>m3</v>
          </cell>
        </row>
        <row r="28">
          <cell r="B28">
            <v>4</v>
          </cell>
          <cell r="E28" t="str">
            <v>PAREDES</v>
          </cell>
          <cell r="F28">
            <v>4</v>
          </cell>
        </row>
        <row r="29">
          <cell r="B29" t="str">
            <v>4.1</v>
          </cell>
          <cell r="E29" t="str">
            <v>Apicoamento De Superfície Com Revestimento Em Argamassa</v>
          </cell>
          <cell r="F29" t="str">
            <v>m2</v>
          </cell>
        </row>
        <row r="30">
          <cell r="B30" t="str">
            <v>4.2</v>
          </cell>
          <cell r="E30" t="str">
            <v>Revestimento Cerâmico Para Paredes Internas Com Placas Tipo Esmaltada Extra De Dimensões 33X45 Cm Aplicadas Em Ambientes De Área Maior Que 5 M² Na Altura Inteira Das Paredes. Af_06/2014</v>
          </cell>
          <cell r="F30" t="str">
            <v>m2</v>
          </cell>
        </row>
        <row r="31">
          <cell r="B31" t="str">
            <v>4.3</v>
          </cell>
          <cell r="E31" t="str">
            <v>Roda Parede Em Granito Cinza Andorinha 7X2Cm, Com Acabamento Abaulado Nos Dois Lados</v>
          </cell>
          <cell r="F31" t="str">
            <v>m</v>
          </cell>
        </row>
        <row r="32">
          <cell r="B32" t="str">
            <v>4.4</v>
          </cell>
          <cell r="E32" t="str">
            <v>Cerâmica 10 X 10 Cm, Marcas De Referência Eliane, Cecrisa Ou Portobello, Nas Cores Branco Ou Areia, Com Rejunte Esp. 0.5 Cm, Empregando Argamassa Colante</v>
          </cell>
          <cell r="F32" t="str">
            <v>m2</v>
          </cell>
        </row>
        <row r="33">
          <cell r="B33" t="str">
            <v>4.5</v>
          </cell>
          <cell r="E33" t="str">
            <v>Chapisco De Argamassa De Cimento E Areia Média Ou Grossa Lavada, No Traço 1:3, Espessura 5 Mm</v>
          </cell>
          <cell r="F33" t="str">
            <v>m2</v>
          </cell>
        </row>
        <row r="34">
          <cell r="B34" t="str">
            <v>4.6</v>
          </cell>
          <cell r="E34" t="str">
            <v>Reboco De Argamassa De Cimento, Cal Hidratada Ch1 E Areia Média Ou Grossa Lavada No Traço 1:0.5:6, Espessura 5Mm</v>
          </cell>
          <cell r="F34" t="str">
            <v>m2</v>
          </cell>
        </row>
        <row r="35">
          <cell r="B35" t="str">
            <v>4.7</v>
          </cell>
          <cell r="E35" t="str">
            <v>Emassamento De Paredes E Forros, Com Duas Demãos De Massa À Base De Pva, Marcas De Referência Suvinil, Coral Ou Metalatex</v>
          </cell>
          <cell r="F35" t="str">
            <v>m2</v>
          </cell>
        </row>
        <row r="36">
          <cell r="B36" t="str">
            <v>4.8</v>
          </cell>
          <cell r="E36" t="str">
            <v>Retirada De Revestimento Antigo Em Reboco</v>
          </cell>
          <cell r="F36" t="str">
            <v>m2</v>
          </cell>
        </row>
        <row r="37">
          <cell r="B37" t="str">
            <v>4.9</v>
          </cell>
          <cell r="E37" t="str">
            <v>Alvenaria De Blocos Cerâmicos 10 Furos 10X20X20Cm, Assentados C/Argamassa De Cimento, Cal Hidratada Ch1 E Areia Traço 1:0,5:8, Juntas 12Mm E Esp. Das Paredes S/Revestimento, 10Cm (Bloco Comprado Na Praça De Vitória, Posto Obra)</v>
          </cell>
          <cell r="F37" t="str">
            <v>m2</v>
          </cell>
        </row>
        <row r="38">
          <cell r="B38" t="str">
            <v>4.10</v>
          </cell>
          <cell r="E38" t="str">
            <v>Alvenaria De Blocos De Concreto Estrut. (14X19X39Cm) Cheios, C/ Resist. Mín. Compr. 15Mpa, Assentados C/ Arg. De Cimento E Areia No Traço 1:4, Esp. Juntas 10Mm E Esp. Da Parede S/ Revest. 14Cm</v>
          </cell>
          <cell r="F38" t="str">
            <v>m2</v>
          </cell>
        </row>
        <row r="39">
          <cell r="B39" t="str">
            <v>4.11</v>
          </cell>
          <cell r="E39" t="str">
            <v>Muro De Alvenaria De Blocos Cerâmicos 10X20X20Cm, C/ Pilares A Cada 2 M, Esp. 10Cm E H=2.5M, Revestido Com Chapisco, Reboco E Pintura Acrílica A 2 Demãos, Incl. Pilares, Cintas E Sapatas, Empregando Arg. Cimento Cal E Areia</v>
          </cell>
          <cell r="F39" t="str">
            <v>m</v>
          </cell>
        </row>
        <row r="40">
          <cell r="B40">
            <v>5</v>
          </cell>
          <cell r="E40" t="str">
            <v>PISO</v>
          </cell>
          <cell r="F40">
            <v>5</v>
          </cell>
        </row>
        <row r="41">
          <cell r="B41" t="str">
            <v>5.1</v>
          </cell>
          <cell r="E41" t="str">
            <v>Piso Cerâmico Esmaltado, Pei 5, Acabamento Semibrilho, Dim. 45X45Cm, Ref. De Cor Cargo Plus White Eliane/Equiv. Assentado Com Argamassa De Cimento Colante, Inclusive Rejuntamento</v>
          </cell>
          <cell r="F41" t="str">
            <v>m2</v>
          </cell>
        </row>
        <row r="42">
          <cell r="B42" t="str">
            <v>5.2</v>
          </cell>
          <cell r="E42" t="str">
            <v>Recuperação De Piso De Quadra Com Demolição Parcial Do Concreto E Aplicação De Granilite, Inclusive Regularização</v>
          </cell>
          <cell r="F42" t="str">
            <v>m2</v>
          </cell>
        </row>
        <row r="43">
          <cell r="B43" t="str">
            <v>5.3</v>
          </cell>
          <cell r="E43" t="str">
            <v>Soleira De Granito Esp. 2 Cm E Largura De 15 Cm</v>
          </cell>
          <cell r="F43" t="str">
            <v>m</v>
          </cell>
        </row>
        <row r="44">
          <cell r="B44" t="str">
            <v>5.4</v>
          </cell>
          <cell r="E44" t="str">
            <v>Regularização De Base P/ Revestimento Cerâmico, Com Argamassa De Cimento E Areia No Traço 1:5, Espessura 3Cm</v>
          </cell>
          <cell r="F44" t="str">
            <v>m2</v>
          </cell>
        </row>
        <row r="45">
          <cell r="B45" t="str">
            <v>5.5</v>
          </cell>
          <cell r="E45" t="str">
            <v>Fornecimento E Assentamento De Ladrilho Hidráulico Pastilhado, Vermelho, Dim. 20X20 Cm, Esp. 1.5Cm, Assentado Com Pasta De Cimento Colante, Exclusive Regularização E Lastro</v>
          </cell>
          <cell r="F45" t="str">
            <v>m2</v>
          </cell>
        </row>
        <row r="46">
          <cell r="B46">
            <v>6</v>
          </cell>
          <cell r="E46" t="str">
            <v>ESQUADRIAS</v>
          </cell>
          <cell r="F46">
            <v>6</v>
          </cell>
        </row>
        <row r="47">
          <cell r="B47" t="str">
            <v>6.1</v>
          </cell>
          <cell r="E47" t="str">
            <v>Verga/Contraverga Reta De Concreto Armado 10 X 5 Cm, Fck = 15 Mpa, Inclusive Forma, Armação E Desforma</v>
          </cell>
          <cell r="F47" t="str">
            <v>m</v>
          </cell>
        </row>
        <row r="48">
          <cell r="B48" t="str">
            <v>6.2</v>
          </cell>
          <cell r="E48" t="str">
            <v>Prateleiras Em Granito Cinza Andorinha, Esp. 2Cm</v>
          </cell>
          <cell r="F48" t="str">
            <v>m2</v>
          </cell>
        </row>
        <row r="49">
          <cell r="B49" t="str">
            <v>6.3</v>
          </cell>
          <cell r="E49" t="str">
            <v>Pintura Com Tinta Esmalte Sintético, Marcas De Referência Suvinil, Coral Ou Metalatex, A Duas Demãos, Inclusive Fundo Anticorrosivo A Uma Demão, Em Metal</v>
          </cell>
          <cell r="F49" t="str">
            <v>m2</v>
          </cell>
        </row>
        <row r="50">
          <cell r="B50" t="str">
            <v>6.4</v>
          </cell>
          <cell r="E50" t="str">
            <v>Pintura Com Tinta Esmalte Sintético, Marcas De Referência Suvinil, Coral Ou Metalatex, Inclusive Fundo Branco Nivelador, Em Madeira, A Duas Demãos</v>
          </cell>
          <cell r="F50" t="str">
            <v>m2</v>
          </cell>
        </row>
        <row r="51">
          <cell r="B51" t="str">
            <v>6.5</v>
          </cell>
          <cell r="E51" t="str">
            <v>Recolocação De Folha De Porta Em Madeira De 1 Folha, Excl. Ferragens, Marcos E Alizares</v>
          </cell>
          <cell r="F51" t="str">
            <v>und</v>
          </cell>
        </row>
        <row r="52">
          <cell r="B52" t="str">
            <v>6.6</v>
          </cell>
          <cell r="E52" t="str">
            <v>Vidro Plano Transparente Liso, Com 4 Mm De Espessura</v>
          </cell>
          <cell r="F52" t="str">
            <v>m2</v>
          </cell>
        </row>
        <row r="53">
          <cell r="B53" t="str">
            <v>6.7</v>
          </cell>
          <cell r="E53" t="str">
            <v>Janela Tipo Maxim-Ar Para Vidro Em Alumínio Anodizado Natural, Linha 25, Completa, Incl. Puxador Com Tranca, Caixilho, Alizar E Contramarco, Exclusive Vidro</v>
          </cell>
          <cell r="F53" t="str">
            <v>m2</v>
          </cell>
        </row>
        <row r="54">
          <cell r="B54" t="str">
            <v>6.8</v>
          </cell>
          <cell r="E54" t="str">
            <v>Grade De Ferro Em Barra Chata, Inclusive Chumbamento</v>
          </cell>
          <cell r="F54" t="str">
            <v>m2</v>
          </cell>
        </row>
        <row r="55">
          <cell r="B55" t="str">
            <v>6.9</v>
          </cell>
          <cell r="E55" t="str">
            <v>Janela De Correr Para Vidro Em Alumínio Anodizado Cor Natural, Linha 25, Completa, Incl. Puxador Com Tranca, Alizar, Caixilho E Contramarco, Exclusive Vidro</v>
          </cell>
          <cell r="F55" t="str">
            <v>m2</v>
          </cell>
        </row>
        <row r="56">
          <cell r="B56" t="str">
            <v>6.10</v>
          </cell>
          <cell r="E56" t="str">
            <v>Limpeza De Aço Com Lixamento E Escovamento Com Escova De Aço, Até A Completa Remoção De Partículas Soltas, Materiais Indesejáveis E Corrosão</v>
          </cell>
          <cell r="F56" t="str">
            <v>m2</v>
          </cell>
        </row>
        <row r="57">
          <cell r="B57" t="str">
            <v>6.11</v>
          </cell>
          <cell r="E57" t="str">
            <v>Lixamento De Madeira Para Aplicação De Fundo Ou Pintura. Af_01/2021</v>
          </cell>
          <cell r="F57" t="str">
            <v>m2</v>
          </cell>
        </row>
        <row r="58">
          <cell r="B58" t="str">
            <v>6.12</v>
          </cell>
          <cell r="E58" t="str">
            <v>Porta De Madeira, Tipo Mexicana, Maciça (Pesada Ou Superpesada), 80X210Cm, Espessura De 3,5Cm, Incluso Dobradiças - Fornecimento E Instalação. Af_12/2019</v>
          </cell>
          <cell r="F58" t="str">
            <v>un</v>
          </cell>
        </row>
        <row r="59">
          <cell r="B59" t="str">
            <v>6.13</v>
          </cell>
          <cell r="E59" t="str">
            <v>Marco De Madeira De Lei De 1ª (Peroba, Ipê, Angelim Pedra Ou Equivalente) Com 15X3 Cm De Batente, Nas Dimensões De 0.80 X 2.10 M</v>
          </cell>
          <cell r="F59" t="str">
            <v>und</v>
          </cell>
        </row>
        <row r="60">
          <cell r="B60" t="str">
            <v>6.14</v>
          </cell>
          <cell r="E60" t="str">
            <v>Fechadura Com Maçaneta Tipo Alavanca E Chave Tipo Yale, Ref. Imab, Stan, Aliança Ou Equivalente</v>
          </cell>
          <cell r="F60" t="str">
            <v>und</v>
          </cell>
        </row>
        <row r="61">
          <cell r="B61" t="str">
            <v>6.15</v>
          </cell>
          <cell r="E61" t="str">
            <v xml:space="preserve">Fornecimento E Instalação De Tela De Arame Galvanizado Malha #2 Losangular Fio 12 - Revestido Em Pvc </v>
          </cell>
          <cell r="F61" t="str">
            <v>m²</v>
          </cell>
        </row>
        <row r="62">
          <cell r="B62" t="str">
            <v>6.16</v>
          </cell>
          <cell r="E62" t="str">
            <v>Portão De Ferro De Abrir Em Barra Chata, Inclusive Chumbamento</v>
          </cell>
          <cell r="F62" t="str">
            <v>m2</v>
          </cell>
        </row>
        <row r="63">
          <cell r="B63" t="str">
            <v>6.17</v>
          </cell>
          <cell r="E63" t="str">
            <v>Bancada De Granito Com Espessura De 2 Cm</v>
          </cell>
          <cell r="F63" t="str">
            <v>m2</v>
          </cell>
        </row>
        <row r="64">
          <cell r="B64" t="str">
            <v>6.18</v>
          </cell>
          <cell r="E64" t="str">
            <v>Porta De Abrir Tipo Veneziana Em Alumínio Anodizado, Linha 25, Completa, Incl. Puxador Com Tranca, Caixilho, Alizar E Contramarco</v>
          </cell>
          <cell r="F64" t="str">
            <v>m2</v>
          </cell>
        </row>
        <row r="65">
          <cell r="B65" t="str">
            <v>6.19</v>
          </cell>
          <cell r="E65" t="str">
            <v>Divisória De Granito Com 3 Cm De Espessura, Assentada Com Argamassa De Cimento E Areia No Traço 1:3, Na Cor Cinza</v>
          </cell>
          <cell r="F65" t="str">
            <v>m2</v>
          </cell>
        </row>
        <row r="66">
          <cell r="B66" t="str">
            <v>6.20</v>
          </cell>
          <cell r="E66" t="str">
            <v>Alambrado C/ Tela Losangular De Arame Fio 12 Malha 2" Revest. Em Pvc Com Tubo De Ferro Galvanizado Vertical De 2 1/2" E Horizontal De 1" Incl. Portão, Pintados Com Esmalte Sobre Fundo Anticorrosivo</v>
          </cell>
          <cell r="F66" t="str">
            <v>m2</v>
          </cell>
        </row>
        <row r="67">
          <cell r="B67" t="str">
            <v>6.21</v>
          </cell>
          <cell r="E67" t="str">
            <v>Peitoril De Granito Cinza Polido, 15 Cm, Esp. 3Cm</v>
          </cell>
          <cell r="F67" t="str">
            <v>m</v>
          </cell>
        </row>
        <row r="68">
          <cell r="B68" t="str">
            <v>6.22</v>
          </cell>
          <cell r="E68" t="str">
            <v>Fornecimento, Instalação E Chumbamento De Portão De Correr Em Lambril Quadrado Com Porta Social, Incluindo Trilhos E Roldanas</v>
          </cell>
          <cell r="F68" t="str">
            <v>m²</v>
          </cell>
        </row>
        <row r="69">
          <cell r="B69">
            <v>7</v>
          </cell>
          <cell r="E69" t="str">
            <v>PINTURA</v>
          </cell>
          <cell r="F69">
            <v>7</v>
          </cell>
        </row>
        <row r="70">
          <cell r="B70" t="str">
            <v>7.1</v>
          </cell>
          <cell r="E70" t="str">
            <v>Lixamento De Parede Com Pintura Antiga Pva Para Recebimento De Nova Camada De Tinta</v>
          </cell>
          <cell r="F70" t="str">
            <v>m2</v>
          </cell>
        </row>
        <row r="71">
          <cell r="B71" t="str">
            <v>7.2</v>
          </cell>
          <cell r="E71" t="str">
            <v>Remoção De Pintura Antiga A Óleo Ou Esmalte</v>
          </cell>
          <cell r="F71" t="str">
            <v>m2</v>
          </cell>
        </row>
        <row r="72">
          <cell r="B72" t="str">
            <v>7.3</v>
          </cell>
          <cell r="E72" t="str">
            <v>Pintura Com Tinta Látex Pva Suvinil, Coral Ou Metalatex, Inclusive Selador Em Paredes Internas E Forros A Três Demãos</v>
          </cell>
          <cell r="F72" t="str">
            <v>m2</v>
          </cell>
        </row>
        <row r="73">
          <cell r="B73" t="str">
            <v>7.4</v>
          </cell>
          <cell r="E73" t="str">
            <v>Pintura Com Tinta Acrílica Suvinil, Coral Ou Metalatex, Inclusive Selador Acrílico, Em Paredes Externas A Três Demãos</v>
          </cell>
          <cell r="F73" t="str">
            <v>m2</v>
          </cell>
        </row>
        <row r="74">
          <cell r="B74" t="str">
            <v>7.5</v>
          </cell>
          <cell r="E74" t="str">
            <v>Aplicação De Tinta Epóxi De Alta Espessura Semibrilhante Sobre Piso De Concreto A Três Demãos, Inclusive Selador Epóxi A Uma Demão - Ref. Intergard 2005 E 2001 - Internacional Ou Equivalente</v>
          </cell>
          <cell r="F74" t="str">
            <v>m2</v>
          </cell>
        </row>
        <row r="75">
          <cell r="B75" t="str">
            <v>7.6</v>
          </cell>
          <cell r="E75" t="str">
            <v>Pintura À Base De Epoxi, Marcas De Referência Suvinil, Coral Ou Metalatex, Em Faixas Com Largura De 8 Cm, Para Demarcação De Quadra De Esportes</v>
          </cell>
          <cell r="F75" t="str">
            <v>m</v>
          </cell>
        </row>
        <row r="76">
          <cell r="B76" t="str">
            <v>7.7</v>
          </cell>
          <cell r="E76" t="str">
            <v>Locação De Andaime Metálico Para Trabalho Em Fachada De Edifíco (Aluguel De 1 M² Por 1 Mês) Inclusive Frete, Montagem E Desmontagem</v>
          </cell>
          <cell r="F76" t="str">
            <v>m2</v>
          </cell>
        </row>
        <row r="77">
          <cell r="B77">
            <v>8</v>
          </cell>
          <cell r="E77" t="str">
            <v>INSTALAÇÕES E EQUIPAMENTOS ELÉTRICOS</v>
          </cell>
          <cell r="F77">
            <v>8</v>
          </cell>
        </row>
        <row r="78">
          <cell r="B78" t="str">
            <v>8.1</v>
          </cell>
          <cell r="E78" t="str">
            <v>Luminaria Sobrepor Compl., Corpo Ch. Aço Pintada Branca, Refletor Aletas Parabólicas Alum.Alta Pureza E Refletância Inclusive 2 Lâmpadas Led T8 20W Temp. De Cor 5000K Bivolt C/ 1,20M - Ref. Cs232Al-N - Ames, 664 - Lumavi Ou Equivalente</v>
          </cell>
          <cell r="F78" t="str">
            <v>und</v>
          </cell>
        </row>
        <row r="79">
          <cell r="B79" t="str">
            <v>8.2</v>
          </cell>
          <cell r="E79" t="str">
            <v>Interruptor De Uma Tecla Simples 10A/250V, Com Placa 4X2"</v>
          </cell>
          <cell r="F79" t="str">
            <v>und</v>
          </cell>
        </row>
        <row r="80">
          <cell r="B80" t="str">
            <v>8.3</v>
          </cell>
          <cell r="E80" t="str">
            <v>Ventilador De Teto Base Madeira Sem Alojamento Para Luminária, Ref. Tron Ou Equivalente, Com Comando De Interruptor Simples, Sem Dimer Para Regulagem De Velocidade</v>
          </cell>
          <cell r="F80" t="str">
            <v>und</v>
          </cell>
        </row>
        <row r="81">
          <cell r="B81" t="str">
            <v>8.4</v>
          </cell>
          <cell r="E81" t="str">
            <v>Ponto Padrão De Ventilador No Teto - Considerando Eletroduto Pvc Rígido De 3/4" Inclusive Conexões (4.5M), Fio Isolado Pvc De 2.5Mm2 (21.6M) E Caixa Pvc 4X4" (1 Und)</v>
          </cell>
          <cell r="F81" t="str">
            <v>und</v>
          </cell>
        </row>
        <row r="82">
          <cell r="B82" t="str">
            <v>8.5</v>
          </cell>
          <cell r="E82" t="str">
            <v>Ponto Padrão De Interruptor De 1 Tecla Paralelo - Considerando Eletroduto Pvc Rígido De 3/4" Inclusive Conexões (8.5M), Fio Isolado Pvc De 2.5Mm2 (28.8M) E Caixa Pvc 4X2" (1 Und)</v>
          </cell>
          <cell r="F82" t="str">
            <v>und</v>
          </cell>
        </row>
        <row r="83">
          <cell r="B83" t="str">
            <v>8.6</v>
          </cell>
          <cell r="E83" t="str">
            <v>Ponto Padrão De Interruptor Para Ventilador - Considerando Eletroduto Pvc Rígido De 3/4" Inclusive Conexões (3.3M), Fio Isolado Pvc De 2.5Mm2 (12.0M) E Caixa Pvc 4X2" (1 Und)</v>
          </cell>
          <cell r="F83" t="str">
            <v>und</v>
          </cell>
        </row>
        <row r="84">
          <cell r="B84" t="str">
            <v>8.7</v>
          </cell>
          <cell r="E84" t="str">
            <v>Tomada Padrão Brasileiro Linha Branca, Nbr 14136 2 Polos + Terra 10A/250V, Com Placa 4X2"</v>
          </cell>
          <cell r="F84" t="str">
            <v>und</v>
          </cell>
        </row>
        <row r="85">
          <cell r="B85" t="str">
            <v>8.8</v>
          </cell>
          <cell r="E85" t="str">
            <v>Interruptor De Duas Teclas Simples 10A/250V, Com Placa 4X2"</v>
          </cell>
          <cell r="F85" t="str">
            <v>und</v>
          </cell>
        </row>
        <row r="86">
          <cell r="B86" t="str">
            <v>8.9</v>
          </cell>
          <cell r="E86" t="str">
            <v>Ponto Padrão De Tomada 2 Pólos Mais Terra - Considerando Eletroduto Pvc Rígido De 3/4" Inclusive Conexões (5.0M), Fio Isolado Pvc De 2.5Mm2 (16.5M) E Caixa Pvc 4X2" (1 Und)</v>
          </cell>
          <cell r="F86" t="str">
            <v>und</v>
          </cell>
        </row>
        <row r="87">
          <cell r="B87" t="str">
            <v>8.10</v>
          </cell>
          <cell r="E87" t="str">
            <v>Fornecimento E Instalação De Interruptor Para Ventilador Inclusive Lampada Com Variador De Velocidade</v>
          </cell>
          <cell r="F87" t="str">
            <v>m</v>
          </cell>
        </row>
        <row r="88">
          <cell r="B88" t="str">
            <v>8.11</v>
          </cell>
          <cell r="E88" t="str">
            <v>Ponto Para Iluminação De Emergência Completo, Inclusive Bloco Autônomo De Iluminação 2X9W Com Tomada Universal</v>
          </cell>
          <cell r="F88" t="str">
            <v>und</v>
          </cell>
        </row>
        <row r="89">
          <cell r="B89" t="str">
            <v>8.12</v>
          </cell>
          <cell r="E89" t="str">
            <v>Placa De Sinalização De Segurança Codigo 14 - 315/158(Nbr 13.434); Código S3(Nt 14/2010-Es) ("Saida De Emergência" - Seta Vertical)</v>
          </cell>
          <cell r="F89" t="str">
            <v>und</v>
          </cell>
        </row>
        <row r="90">
          <cell r="B90" t="str">
            <v>8.13</v>
          </cell>
          <cell r="E90" t="str">
            <v>Ponto Padrão De Tomada Para Ar Refrigerado - Considerando Eletroduto Pvc Rígido De 3/4" Inclusive Conexões (6.0M), Fio Isolado Pvc De 4.0Mm2 (21.6M) E Caixa Pvc 4X2" (1 Und)</v>
          </cell>
          <cell r="F90" t="str">
            <v>und</v>
          </cell>
        </row>
        <row r="91">
          <cell r="B91" t="str">
            <v>8.14</v>
          </cell>
          <cell r="E91" t="str">
            <v>Ponto Padrão De Luz No Teto - Considerando Eletroduto Pvc Rígido De 3/4" Inclusive Conexões (4.5M), Fio Isolado Pvc De 2.5Mm2 (16.2M) E Caixa Pvc 4X4" (1 Und)</v>
          </cell>
          <cell r="F91" t="str">
            <v>und</v>
          </cell>
        </row>
        <row r="92">
          <cell r="B92">
            <v>9</v>
          </cell>
          <cell r="E92" t="str">
            <v>INSTALAÇÕES E EQUIPAMENTOS HIDRÁULICOS</v>
          </cell>
          <cell r="F92">
            <v>9</v>
          </cell>
        </row>
        <row r="93">
          <cell r="B93" t="str">
            <v>9.1</v>
          </cell>
          <cell r="E93" t="str">
            <v>Bacia Sifonada De Louça Branca Com Caixa Acoplada, Inclusive Acessórios</v>
          </cell>
          <cell r="F93" t="str">
            <v>und</v>
          </cell>
        </row>
        <row r="94">
          <cell r="B94" t="str">
            <v>9.2</v>
          </cell>
          <cell r="E94" t="str">
            <v>Torneira Pressão Cromada Diâm. 1/2" Para Lavatório, Marcas De Referência Fabrimar, Deca Ou Docol</v>
          </cell>
          <cell r="F94" t="str">
            <v>und</v>
          </cell>
        </row>
        <row r="95">
          <cell r="B95" t="str">
            <v>9.3</v>
          </cell>
          <cell r="E95" t="str">
            <v>Cuba Louça Branca Oval, De Embutir, Mod. L37, Marca De Ref. Deca Incl. Válvula E Sifão, Exclusive Torneira.</v>
          </cell>
          <cell r="F95" t="str">
            <v>und</v>
          </cell>
        </row>
        <row r="96">
          <cell r="B96" t="str">
            <v>9.4</v>
          </cell>
          <cell r="E96" t="str">
            <v>Torneira Pressão Em Pvc Para Pia Diam. 1/2", Marcas De Referência Astra, Cipla Ou Akros</v>
          </cell>
          <cell r="F96" t="str">
            <v>und</v>
          </cell>
        </row>
        <row r="97">
          <cell r="B97" t="str">
            <v>9.5</v>
          </cell>
          <cell r="E97" t="str">
            <v>Lavatório De Louça Branca Com Coluna Suspensa - Ref L51 + Cs 1V, Cor Branca, Inclusive Sifão, Válvula E Engates Cromados, Exclusive Torneira, Para Pne</v>
          </cell>
          <cell r="F97" t="str">
            <v>und</v>
          </cell>
        </row>
        <row r="98">
          <cell r="B98" t="str">
            <v>9.6</v>
          </cell>
          <cell r="E98" t="str">
            <v>Ponto De Água Fria (Lavatório, Tanque, Pia De Cozinha, Etc...)</v>
          </cell>
          <cell r="F98" t="str">
            <v>pt</v>
          </cell>
        </row>
        <row r="99">
          <cell r="B99" t="str">
            <v>9.7</v>
          </cell>
          <cell r="E99" t="str">
            <v>Ponto Para Esgoto Secundário (Pia, Lavatório, Mictório, Tanque, Bidê, Etc...)</v>
          </cell>
          <cell r="F99" t="str">
            <v>pt</v>
          </cell>
        </row>
        <row r="100">
          <cell r="B100" t="str">
            <v>9.8</v>
          </cell>
          <cell r="E100" t="str">
            <v>Espelho Para Banheiros Espessura 4 Mm, Incluindo Chapa Compensada 10 Mm, Moldura De Alumínio Em Perfil L 3/4", Fixado Com Parafusos Cromados</v>
          </cell>
          <cell r="F100" t="str">
            <v>m2</v>
          </cell>
        </row>
        <row r="101">
          <cell r="B101" t="str">
            <v>9.9</v>
          </cell>
          <cell r="E101" t="str">
            <v>Lavatório De Louça Branca, Padrão Popular, Marcas De Referência Deca, Celite Ou Ideal Standard, Inclusive Acessórios Em Pvc, Exceto Torneira</v>
          </cell>
          <cell r="F101" t="str">
            <v>und</v>
          </cell>
        </row>
        <row r="102">
          <cell r="B102" t="str">
            <v>9.10</v>
          </cell>
          <cell r="E102" t="str">
            <v>Ponto Para Esgoto Primário (Vaso Sanitário)</v>
          </cell>
          <cell r="F102" t="str">
            <v>pt</v>
          </cell>
        </row>
        <row r="103">
          <cell r="B103" t="str">
            <v>9.11</v>
          </cell>
          <cell r="E103" t="str">
            <v>Ponto Com Registro De Pressão (Chuveiro, Caixa De Descarga, Etc...)</v>
          </cell>
          <cell r="F103" t="str">
            <v>pt</v>
          </cell>
        </row>
        <row r="104">
          <cell r="B104" t="str">
            <v>9.12</v>
          </cell>
          <cell r="E104" t="str">
            <v>Saboneteira Plastica Tipo Dispenser Para Sabonete Liquido Com Reservatorio 800 A 1500 Ml, Incluso Fixação. Af_01/2020</v>
          </cell>
          <cell r="F104" t="str">
            <v>un</v>
          </cell>
        </row>
        <row r="105">
          <cell r="B105" t="str">
            <v>9.13</v>
          </cell>
          <cell r="E105" t="str">
            <v>Papeleira De Parede Em Metal Cromado Sem Tampa, Incluso Fixação. Af_01/2020</v>
          </cell>
          <cell r="F105" t="str">
            <v>un</v>
          </cell>
        </row>
        <row r="106">
          <cell r="B106" t="str">
            <v>9.14</v>
          </cell>
          <cell r="E106" t="str">
            <v>Ponto Para Ralo Sifonado, Inclusive Ralo Sifonado 100 X 40 Mm C/ Grelha Em Açõ Inox</v>
          </cell>
          <cell r="F106" t="str">
            <v>und</v>
          </cell>
        </row>
        <row r="107">
          <cell r="B107" t="str">
            <v>9.15</v>
          </cell>
          <cell r="E107" t="str">
            <v>Tanque Em Mármore Sintético Com 2 Bojos, Inclusive Válvula E Sifão Em Pvc</v>
          </cell>
          <cell r="F107" t="str">
            <v>und</v>
          </cell>
        </row>
        <row r="108">
          <cell r="B108" t="str">
            <v>9.16</v>
          </cell>
          <cell r="E108" t="str">
            <v>Bacia Sifonada De Louça Branca Sem Abertura Frontal Para Portadores De Necessidades Especiais, Vogue Plus Conforto - Linha Conforto, Mod P510, Incl. Assento Poliester, Ref.Ap51,Marca De Ref. Deca Ou Equivalente, Sem Abertura Frontal</v>
          </cell>
          <cell r="F108" t="str">
            <v>und</v>
          </cell>
        </row>
        <row r="109">
          <cell r="B109" t="str">
            <v>9.17</v>
          </cell>
          <cell r="E109" t="str">
            <v>Barra De Apoio Reta, Em Aco Inox Polido, Comprimento 80 Cm,  Fixada Na Parede - Fornecimento E Instalação. Af_01/2020</v>
          </cell>
          <cell r="F109" t="str">
            <v>un</v>
          </cell>
        </row>
        <row r="110">
          <cell r="B110" t="str">
            <v>9.18</v>
          </cell>
          <cell r="E110" t="str">
            <v>Cuba Em Aço Inox Nº 02(Dim.560X340X150)Mm, Marcas De Referência Franke, Strake, Tramontina, Inclusive Válvula De Metal 31/2" E Sifão Cromado 1 X 1/2", Excl. Torneira</v>
          </cell>
          <cell r="F110" t="str">
            <v>und</v>
          </cell>
        </row>
        <row r="111">
          <cell r="B111" t="str">
            <v>9.19</v>
          </cell>
          <cell r="E111" t="str">
            <v>Bacia Sifonada Infantil De Louça Branca, Marcas De Referência Deca, Celite Ou Ideal Standard, Inclusive Tampa E Acessórios</v>
          </cell>
          <cell r="F111" t="str">
            <v>und</v>
          </cell>
        </row>
        <row r="112">
          <cell r="B112" t="str">
            <v>9.20</v>
          </cell>
          <cell r="E112" t="str">
            <v>Mictório De Louça Branca, Marcas De Referência Deca, Celite Ou Ideal Standard, Inclusive Engates Cromados</v>
          </cell>
          <cell r="F112" t="str">
            <v>und</v>
          </cell>
        </row>
        <row r="113">
          <cell r="B113" t="str">
            <v>9.21</v>
          </cell>
          <cell r="E113" t="str">
            <v>Ponto P/ Válvula (Mictório) Inclusive Válvula Com Acabamento Marca De Referência Pressmatic Docol, Mod. 17015106 E Tubo De Ligação P/Mictório Antivandalismo Pressmatic Mod. 00132606 Marca De Ref. Docol Ou Equivalente</v>
          </cell>
          <cell r="F113" t="str">
            <v>und</v>
          </cell>
        </row>
        <row r="114">
          <cell r="B114" t="str">
            <v>9.22</v>
          </cell>
          <cell r="E114" t="str">
            <v>COBERTURA</v>
          </cell>
          <cell r="F114">
            <v>10</v>
          </cell>
        </row>
        <row r="115">
          <cell r="B115">
            <v>10</v>
          </cell>
          <cell r="E115" t="str">
            <v>Estrutura De Madeira De Lei Tipo Paraju, Peroba Mica, Angelim Pedra Ou Equivalente Para Telhado De Telha Ondulada De Fibrocimento Esp. 6Mm, Com Pontaletes E Caibros, Inclusive Tratamento Com Cupinicida, Exclusive Telhas</v>
          </cell>
          <cell r="F115" t="str">
            <v>m2</v>
          </cell>
        </row>
        <row r="116">
          <cell r="B116" t="str">
            <v>10.1</v>
          </cell>
          <cell r="E116" t="str">
            <v>Cobertura Nova De Telhas Onduladas De Fibrocimento 6.0Mm, Inclusive Cumeeiras E Acessórios De Fixação</v>
          </cell>
          <cell r="F116" t="str">
            <v>m2</v>
          </cell>
        </row>
        <row r="117">
          <cell r="B117" t="str">
            <v>10.2</v>
          </cell>
          <cell r="E117" t="str">
            <v>Trama De Aço Composta Por Ripas E Caibros Para Telhados De Até 2 Águas Para Telha De Encaixe De Cerâmica Ou De Concreto, Incluso Transporte Vertical. Af_07/2019</v>
          </cell>
          <cell r="F117" t="str">
            <v>m2</v>
          </cell>
        </row>
        <row r="118">
          <cell r="B118" t="str">
            <v>10.3</v>
          </cell>
          <cell r="E118" t="str">
            <v>Calha De Beiral, Semicircular De Pvc, Diametro 125 Mm, Incluindo Cabeceiras, Emendas, Bocais, Suportes E Vedações, Excluindo Condutores, Incluso Transporte Vertical. Af_07/2019</v>
          </cell>
          <cell r="F118" t="str">
            <v>m</v>
          </cell>
        </row>
        <row r="119">
          <cell r="B119" t="str">
            <v>10.4</v>
          </cell>
          <cell r="E119" t="str">
            <v>Calha Em Chapa De Aço Galvanizado Número 24, Desenvolvimento De 100 Cm, Incluso Transporte Vertical. Af_07/2019</v>
          </cell>
          <cell r="F119" t="str">
            <v>m</v>
          </cell>
        </row>
        <row r="120">
          <cell r="B120" t="str">
            <v>10.5</v>
          </cell>
          <cell r="E120" t="str">
            <v>Tubo De Pvc Rígido Soldável Branco, Para Esgoto, Diâmetro 100Mm (4"), Inclusive Conexões</v>
          </cell>
          <cell r="F120" t="str">
            <v>m</v>
          </cell>
        </row>
        <row r="121">
          <cell r="B121" t="str">
            <v>10.6</v>
          </cell>
          <cell r="E121" t="str">
            <v>Instalação De Tesoura (Inteira Ou Meia), Em Aço, Para Vãos Maiores Ou Iguais A 3,0 M E Menores Que 6,0 M, Incluso Içamento. Af_07/2019</v>
          </cell>
          <cell r="F121" t="str">
            <v>un</v>
          </cell>
        </row>
        <row r="122">
          <cell r="B122" t="str">
            <v>10.7</v>
          </cell>
          <cell r="E122" t="str">
            <v>Cobertura Em Telha Ondulada De Alumínio, Esp. 0.5Mm, Inclusive Acessórios De Fixação</v>
          </cell>
          <cell r="F122" t="str">
            <v>m2</v>
          </cell>
        </row>
        <row r="123">
          <cell r="B123" t="str">
            <v>10.8</v>
          </cell>
          <cell r="E123" t="str">
            <v>Calha Em Chapa Galvanizada Com Largura De 40 Cm</v>
          </cell>
          <cell r="F123" t="str">
            <v>m</v>
          </cell>
        </row>
        <row r="124">
          <cell r="B124" t="str">
            <v>10.9</v>
          </cell>
          <cell r="E124" t="str">
            <v>SERVIÇOS COMPLEMENTARES</v>
          </cell>
          <cell r="F124">
            <v>11</v>
          </cell>
        </row>
        <row r="125">
          <cell r="B125">
            <v>11</v>
          </cell>
          <cell r="E125" t="str">
            <v>Limpeza Geral Da Obra (Edificação)</v>
          </cell>
          <cell r="F125" t="str">
            <v>m2</v>
          </cell>
        </row>
        <row r="126">
          <cell r="B126" t="str">
            <v>11.1</v>
          </cell>
          <cell r="E126" t="str">
            <v>Índice De Preço Para Remoção De Entulho Decorrente Da Execução De Obras (Classe A Conama - Nbr 10.004 - Classe Ii-B), Incluindo Aluguel Da Caçamba, Carga, Transporte E Descarga Em Área Licenciada</v>
          </cell>
          <cell r="F126" t="str">
            <v>m3</v>
          </cell>
        </row>
        <row r="127">
          <cell r="B127" t="str">
            <v>11.2</v>
          </cell>
          <cell r="E127" t="str">
            <v>Pintura De Letra Em Parede Dim. 20X30Cm Com Tinta Látex Acrílica, Marcas De Referência Suvinil, Coral Ou Metalatex</v>
          </cell>
          <cell r="F127" t="str">
            <v>und</v>
          </cell>
        </row>
        <row r="128">
          <cell r="B128" t="str">
            <v>11.3</v>
          </cell>
          <cell r="E128" t="str">
            <v>Quadro Branco Para Pincel Em Laminado Melamínico Brilhante, Dim. 3.00 X 1.50 M, Inclusive Requadro De Alumínio Anodizado Natural Largura De 3Cm</v>
          </cell>
          <cell r="F128" t="str">
            <v>und</v>
          </cell>
        </row>
        <row r="129">
          <cell r="B129" t="str">
            <v>11.4</v>
          </cell>
          <cell r="E129" t="str">
            <v>Fornecimento, Fabricação E Instalação De Pilares Metalicos Formados Por Dois Perfis Tipo "U" Soldados Em Chapa De Aço Dobrada Com Esp = 3,04 Mm E Largura De 20 Cm, Com Abas De 5 Cm, Inclusive As Vigas Dobradas Ligadas Pelos Pilares, H= 3,20</v>
          </cell>
          <cell r="F129" t="str">
            <v>und</v>
          </cell>
        </row>
        <row r="130">
          <cell r="B130" t="str">
            <v>11.5</v>
          </cell>
          <cell r="E130" t="str">
            <v>Trave Para Futebol De Salão De Tubo De Ferro Galvanizado 3", Com Recuo, Removível, Dimensões Oficiais 3X2M</v>
          </cell>
          <cell r="F130" t="str">
            <v>und</v>
          </cell>
        </row>
        <row r="131">
          <cell r="B131" t="str">
            <v>11.6</v>
          </cell>
          <cell r="E131" t="str">
            <v>Rede Para Futebol De Salão</v>
          </cell>
          <cell r="F131" t="str">
            <v>und</v>
          </cell>
        </row>
        <row r="132">
          <cell r="B132" t="str">
            <v>11.7</v>
          </cell>
          <cell r="E132" t="str">
            <v>Placa Para Inauguração De Obra Em Alumínio Polido E=4Mm, Dimensões 40 X 50 Cm, Gravação Em Baixo Relevo, Inclusive Pintura E Fixação</v>
          </cell>
          <cell r="F132" t="str">
            <v>und</v>
          </cell>
        </row>
        <row r="133">
          <cell r="B133" t="str">
            <v>11.8</v>
          </cell>
          <cell r="E133" t="str">
            <v>Fornecimento E Instalação De Estrutura Para Caixa D'Agua Em Perfis H De Aço "W" 200 X 35,9 Com Pilares E Vigas, Sendo As Vigas Em Balanço Pra Cima Da Cobertura, Inclusive Fornecimento E Instalação Da Caixa D'Água De 2000L E Suas Conexões E Ligação Até A Rede Existente De Água</v>
          </cell>
          <cell r="F133" t="str">
            <v>und</v>
          </cell>
        </row>
        <row r="134">
          <cell r="B134" t="str">
            <v>11.9</v>
          </cell>
          <cell r="E134" t="str">
            <v>INSTALAÇÕES DE GÁS</v>
          </cell>
          <cell r="F134">
            <v>12</v>
          </cell>
        </row>
        <row r="135">
          <cell r="B135">
            <v>12</v>
          </cell>
          <cell r="E135" t="str">
            <v>Fornecimento E Instalação De Equipamento Para A Ligação De Gás Da Casinha De Gás Até O Fogão, Incluso Quebra Do Piso Para Passagem Do Tubo.</v>
          </cell>
          <cell r="F135" t="str">
            <v>und</v>
          </cell>
        </row>
        <row r="136">
          <cell r="B136" t="str">
            <v>12.1</v>
          </cell>
          <cell r="E136" t="str">
            <v>O BDI ADOTADO SEGUE RESOLUÇÃO TC Nº 329, DE 24 DE SETEMBRO DE 2019.</v>
          </cell>
          <cell r="F136" t="str">
            <v/>
          </cell>
        </row>
        <row r="137">
          <cell r="B137">
            <v>12</v>
          </cell>
          <cell r="E137">
            <v>12</v>
          </cell>
          <cell r="F137">
            <v>12</v>
          </cell>
        </row>
        <row r="138">
          <cell r="B138">
            <v>12</v>
          </cell>
        </row>
        <row r="139">
          <cell r="B139">
            <v>12</v>
          </cell>
        </row>
        <row r="140">
          <cell r="B140">
            <v>12</v>
          </cell>
          <cell r="E140">
            <v>12</v>
          </cell>
        </row>
        <row r="141">
          <cell r="B141">
            <v>12</v>
          </cell>
        </row>
        <row r="142">
          <cell r="B142">
            <v>12</v>
          </cell>
        </row>
        <row r="143">
          <cell r="B143">
            <v>12</v>
          </cell>
        </row>
        <row r="144">
          <cell r="B144">
            <v>12</v>
          </cell>
        </row>
        <row r="145">
          <cell r="B145">
            <v>12</v>
          </cell>
        </row>
        <row r="146">
          <cell r="B146">
            <v>12</v>
          </cell>
        </row>
        <row r="147">
          <cell r="B147">
            <v>12</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topLeftCell="A10" zoomScaleNormal="100" workbookViewId="0">
      <selection activeCell="A9" sqref="A9:E9"/>
    </sheetView>
  </sheetViews>
  <sheetFormatPr defaultColWidth="15.625" defaultRowHeight="12.75"/>
  <cols>
    <col min="1" max="1" width="15.625" style="135"/>
    <col min="2" max="16384" width="15.625" style="134"/>
  </cols>
  <sheetData>
    <row r="1" spans="1:5">
      <c r="A1" s="138" t="s">
        <v>17432</v>
      </c>
      <c r="B1" s="509" t="s">
        <v>17435</v>
      </c>
      <c r="C1" s="510"/>
      <c r="D1" s="510"/>
      <c r="E1" s="511"/>
    </row>
    <row r="2" spans="1:5">
      <c r="A2" s="138" t="s">
        <v>17430</v>
      </c>
      <c r="B2" s="506" t="s">
        <v>17431</v>
      </c>
      <c r="C2" s="507"/>
      <c r="D2" s="507"/>
      <c r="E2" s="508"/>
    </row>
    <row r="3" spans="1:5">
      <c r="A3" s="136"/>
      <c r="B3" s="137"/>
      <c r="C3" s="137"/>
      <c r="D3" s="137"/>
      <c r="E3" s="137"/>
    </row>
    <row r="4" spans="1:5">
      <c r="A4" s="139" t="s">
        <v>17433</v>
      </c>
      <c r="B4" s="506" t="s">
        <v>17429</v>
      </c>
      <c r="C4" s="507"/>
      <c r="D4" s="507"/>
      <c r="E4" s="508"/>
    </row>
    <row r="6" spans="1:5" ht="18">
      <c r="A6" s="501" t="s">
        <v>17434</v>
      </c>
      <c r="B6" s="501"/>
      <c r="C6" s="501"/>
      <c r="D6" s="501"/>
      <c r="E6" s="501"/>
    </row>
    <row r="7" spans="1:5" s="141" customFormat="1" ht="30" customHeight="1">
      <c r="A7" s="500" t="s">
        <v>17437</v>
      </c>
      <c r="B7" s="500"/>
      <c r="C7" s="500"/>
      <c r="D7" s="500"/>
      <c r="E7" s="500"/>
    </row>
    <row r="8" spans="1:5" s="141" customFormat="1" ht="52.5" customHeight="1">
      <c r="A8" s="505" t="s">
        <v>17438</v>
      </c>
      <c r="B8" s="505"/>
      <c r="C8" s="505"/>
      <c r="D8" s="505"/>
      <c r="E8" s="505"/>
    </row>
    <row r="9" spans="1:5" s="141" customFormat="1" ht="136.5" customHeight="1">
      <c r="A9" s="505" t="s">
        <v>17439</v>
      </c>
      <c r="B9" s="505"/>
      <c r="C9" s="505"/>
      <c r="D9" s="505"/>
      <c r="E9" s="505"/>
    </row>
    <row r="10" spans="1:5" s="141" customFormat="1" ht="52.5" customHeight="1">
      <c r="A10" s="505" t="s">
        <v>17440</v>
      </c>
      <c r="B10" s="505"/>
      <c r="C10" s="505"/>
      <c r="D10" s="505"/>
      <c r="E10" s="505"/>
    </row>
    <row r="11" spans="1:5" s="141" customFormat="1" ht="99" customHeight="1">
      <c r="A11" s="505" t="s">
        <v>17441</v>
      </c>
      <c r="B11" s="505"/>
      <c r="C11" s="505"/>
      <c r="D11" s="505"/>
      <c r="E11" s="505"/>
    </row>
    <row r="12" spans="1:5" s="141" customFormat="1" ht="69.75" customHeight="1">
      <c r="A12" s="500" t="s">
        <v>17442</v>
      </c>
      <c r="B12" s="500"/>
      <c r="C12" s="500"/>
      <c r="D12" s="500"/>
      <c r="E12" s="500"/>
    </row>
    <row r="13" spans="1:5" ht="49.5" customHeight="1">
      <c r="A13" s="500" t="s">
        <v>17436</v>
      </c>
      <c r="B13" s="500"/>
      <c r="C13" s="500"/>
      <c r="D13" s="500"/>
      <c r="E13" s="500"/>
    </row>
    <row r="14" spans="1:5" ht="18">
      <c r="A14" s="501" t="s">
        <v>17443</v>
      </c>
      <c r="B14" s="501"/>
      <c r="C14" s="501"/>
      <c r="D14" s="501"/>
      <c r="E14" s="501"/>
    </row>
    <row r="15" spans="1:5" ht="150.75" customHeight="1">
      <c r="A15" s="502" t="s">
        <v>17444</v>
      </c>
      <c r="B15" s="503"/>
      <c r="C15" s="503"/>
      <c r="D15" s="503"/>
      <c r="E15" s="504"/>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C37" sqref="C37:D38"/>
    </sheetView>
  </sheetViews>
  <sheetFormatPr defaultRowHeight="14.25"/>
  <cols>
    <col min="1" max="1" width="10.125" style="51" customWidth="1"/>
    <col min="2" max="2" width="37.375" style="51" customWidth="1"/>
    <col min="3" max="3" width="10.875" style="61" customWidth="1"/>
    <col min="4" max="4" width="2.875" style="87" customWidth="1"/>
    <col min="5" max="5" width="10.125" style="51" customWidth="1"/>
    <col min="6" max="6" width="31.875" style="51" customWidth="1"/>
    <col min="7" max="257" width="8.5" style="51" customWidth="1"/>
    <col min="258" max="1024" width="8.5" style="30" customWidth="1"/>
    <col min="1025" max="16384" width="9" style="30"/>
  </cols>
  <sheetData>
    <row r="1" spans="1:8" s="40" customFormat="1" ht="15.75">
      <c r="A1" s="524" t="s">
        <v>978</v>
      </c>
      <c r="B1" s="524"/>
      <c r="C1" s="524"/>
      <c r="D1" s="524"/>
      <c r="E1" s="39"/>
      <c r="F1" s="39"/>
      <c r="H1" s="41"/>
    </row>
    <row r="2" spans="1:8" s="43" customFormat="1" ht="12.75">
      <c r="A2" s="42"/>
      <c r="B2" s="42"/>
      <c r="C2" s="42"/>
      <c r="D2" s="42"/>
      <c r="E2" s="42"/>
      <c r="F2" s="42"/>
      <c r="H2" s="44"/>
    </row>
    <row r="3" spans="1:8" s="46" customFormat="1" ht="12.75" customHeight="1">
      <c r="A3" s="45" t="s">
        <v>979</v>
      </c>
      <c r="B3" s="525" t="s">
        <v>18617</v>
      </c>
      <c r="C3" s="525"/>
      <c r="D3" s="525"/>
      <c r="E3" s="42"/>
    </row>
    <row r="4" spans="1:8" s="46" customFormat="1" ht="12.75" customHeight="1">
      <c r="A4" s="45" t="s">
        <v>980</v>
      </c>
      <c r="B4" s="526" t="s">
        <v>19443</v>
      </c>
      <c r="C4" s="526"/>
      <c r="D4" s="526"/>
      <c r="E4" s="42"/>
    </row>
    <row r="5" spans="1:8" s="46" customFormat="1" ht="12.75">
      <c r="A5" s="45" t="s">
        <v>17423</v>
      </c>
      <c r="B5" s="527" t="s">
        <v>19444</v>
      </c>
      <c r="C5" s="527"/>
      <c r="D5" s="527"/>
      <c r="E5" s="42"/>
    </row>
    <row r="6" spans="1:8" s="46" customFormat="1" ht="12.75">
      <c r="A6" s="47"/>
      <c r="B6" s="48"/>
      <c r="C6" s="49"/>
      <c r="D6" s="50"/>
      <c r="E6" s="42"/>
    </row>
    <row r="7" spans="1:8">
      <c r="A7" s="522" t="s">
        <v>981</v>
      </c>
      <c r="B7" s="522"/>
      <c r="C7" s="522"/>
      <c r="D7" s="522"/>
    </row>
    <row r="8" spans="1:8" s="52" customFormat="1" ht="8.1" customHeight="1">
      <c r="B8" s="53"/>
      <c r="C8" s="54"/>
      <c r="D8" s="55"/>
    </row>
    <row r="9" spans="1:8">
      <c r="B9" s="56" t="s">
        <v>1042</v>
      </c>
      <c r="C9" s="54"/>
      <c r="D9" s="55"/>
    </row>
    <row r="10" spans="1:8" ht="8.1" customHeight="1">
      <c r="B10" s="57"/>
      <c r="C10" s="54"/>
      <c r="D10" s="55"/>
    </row>
    <row r="11" spans="1:8" hidden="1">
      <c r="A11" s="522" t="s">
        <v>983</v>
      </c>
      <c r="B11" s="522"/>
      <c r="C11" s="522"/>
      <c r="D11" s="522"/>
    </row>
    <row r="12" spans="1:8" s="52" customFormat="1" ht="6" hidden="1">
      <c r="B12" s="58"/>
      <c r="C12" s="59"/>
      <c r="D12" s="60"/>
    </row>
    <row r="13" spans="1:8" hidden="1">
      <c r="B13" s="56" t="s">
        <v>1011</v>
      </c>
      <c r="C13" s="59"/>
      <c r="D13" s="60"/>
    </row>
    <row r="14" spans="1:8" ht="8.1" hidden="1" customHeight="1">
      <c r="B14" s="61"/>
      <c r="D14" s="62"/>
      <c r="E14" s="61"/>
      <c r="F14" s="61"/>
    </row>
    <row r="15" spans="1:8">
      <c r="A15" s="522" t="s">
        <v>985</v>
      </c>
      <c r="B15" s="522"/>
      <c r="C15" s="522"/>
      <c r="D15" s="522"/>
    </row>
    <row r="16" spans="1:8" s="52" customFormat="1" ht="6">
      <c r="B16" s="58"/>
      <c r="C16" s="59"/>
      <c r="D16" s="63"/>
    </row>
    <row r="17" spans="1:6">
      <c r="A17" s="64"/>
      <c r="B17" s="65" t="s">
        <v>986</v>
      </c>
      <c r="C17" s="66">
        <v>4</v>
      </c>
      <c r="D17" s="67" t="s">
        <v>987</v>
      </c>
      <c r="F17" s="68"/>
    </row>
    <row r="18" spans="1:6">
      <c r="A18" s="64"/>
      <c r="B18" s="65" t="s">
        <v>988</v>
      </c>
      <c r="C18" s="66">
        <v>0.97</v>
      </c>
      <c r="D18" s="67" t="s">
        <v>987</v>
      </c>
      <c r="F18" s="68"/>
    </row>
    <row r="19" spans="1:6">
      <c r="A19" s="64"/>
      <c r="B19" s="65" t="s">
        <v>989</v>
      </c>
      <c r="C19" s="66">
        <v>0.8</v>
      </c>
      <c r="D19" s="67" t="s">
        <v>987</v>
      </c>
      <c r="F19" s="68"/>
    </row>
    <row r="20" spans="1:6">
      <c r="A20" s="64"/>
      <c r="B20" s="65" t="s">
        <v>990</v>
      </c>
      <c r="C20" s="66">
        <v>1.23</v>
      </c>
      <c r="D20" s="67" t="s">
        <v>987</v>
      </c>
      <c r="F20" s="68"/>
    </row>
    <row r="21" spans="1:6" ht="8.1" customHeight="1">
      <c r="A21" s="69"/>
      <c r="B21" s="70"/>
      <c r="C21" s="71"/>
      <c r="D21" s="72"/>
      <c r="E21" s="69"/>
      <c r="F21" s="68"/>
    </row>
    <row r="22" spans="1:6">
      <c r="A22" s="64"/>
      <c r="B22" s="65" t="s">
        <v>991</v>
      </c>
      <c r="C22" s="66">
        <v>6.65</v>
      </c>
      <c r="D22" s="67" t="s">
        <v>987</v>
      </c>
      <c r="F22" s="68"/>
    </row>
    <row r="23" spans="1:6" ht="8.1" customHeight="1">
      <c r="C23" s="73"/>
      <c r="D23" s="74"/>
    </row>
    <row r="24" spans="1:6" ht="12.75" customHeight="1">
      <c r="A24" s="522" t="s">
        <v>992</v>
      </c>
      <c r="B24" s="522"/>
      <c r="C24" s="522"/>
      <c r="D24" s="522"/>
    </row>
    <row r="25" spans="1:6" ht="8.1" customHeight="1">
      <c r="A25" s="75"/>
      <c r="B25" s="75"/>
      <c r="C25" s="75"/>
      <c r="D25" s="75"/>
    </row>
    <row r="26" spans="1:6" ht="12.75" customHeight="1">
      <c r="A26" s="75"/>
      <c r="B26" s="76" t="s">
        <v>993</v>
      </c>
      <c r="C26" s="77">
        <f>C29+C31+C32+C33</f>
        <v>13.15</v>
      </c>
      <c r="D26" s="78" t="s">
        <v>987</v>
      </c>
    </row>
    <row r="27" spans="1:6" ht="12.75" customHeight="1">
      <c r="A27" s="75"/>
      <c r="B27" s="75"/>
      <c r="C27" s="75"/>
      <c r="D27" s="75"/>
    </row>
    <row r="28" spans="1:6" ht="13.5" customHeight="1">
      <c r="A28" s="75"/>
      <c r="B28" s="79" t="s">
        <v>994</v>
      </c>
      <c r="C28" s="66">
        <v>100</v>
      </c>
      <c r="D28" s="78" t="s">
        <v>987</v>
      </c>
    </row>
    <row r="29" spans="1:6" ht="12.75" customHeight="1">
      <c r="A29" s="75"/>
      <c r="B29" s="79" t="s">
        <v>995</v>
      </c>
      <c r="C29" s="66">
        <v>5</v>
      </c>
      <c r="D29" s="78" t="s">
        <v>987</v>
      </c>
    </row>
    <row r="30" spans="1:6" s="52" customFormat="1" ht="8.1" customHeight="1">
      <c r="B30" s="58"/>
      <c r="C30" s="80"/>
      <c r="D30" s="81"/>
    </row>
    <row r="31" spans="1:6">
      <c r="B31" s="79" t="s">
        <v>996</v>
      </c>
      <c r="C31" s="82">
        <v>3</v>
      </c>
      <c r="D31" s="83" t="s">
        <v>987</v>
      </c>
      <c r="F31" s="68"/>
    </row>
    <row r="32" spans="1:6" ht="12.75" customHeight="1">
      <c r="B32" s="79" t="s">
        <v>997</v>
      </c>
      <c r="C32" s="82">
        <v>0.65</v>
      </c>
      <c r="D32" s="83" t="s">
        <v>987</v>
      </c>
    </row>
    <row r="33" spans="1:6" ht="12.75" customHeight="1">
      <c r="B33" s="79" t="s">
        <v>998</v>
      </c>
      <c r="C33" s="82">
        <f>IF(B9="Com Desoneração",4.5,0)</f>
        <v>4.5</v>
      </c>
      <c r="D33" s="67" t="s">
        <v>987</v>
      </c>
    </row>
    <row r="34" spans="1:6" ht="8.1" customHeight="1">
      <c r="D34" s="62"/>
    </row>
    <row r="35" spans="1:6">
      <c r="A35" s="522" t="s">
        <v>999</v>
      </c>
      <c r="B35" s="522"/>
      <c r="C35" s="522"/>
      <c r="D35" s="522"/>
    </row>
    <row r="36" spans="1:6" s="52" customFormat="1" ht="6">
      <c r="B36" s="58"/>
      <c r="C36" s="59"/>
      <c r="D36" s="60"/>
    </row>
    <row r="37" spans="1:6" ht="12.75" customHeight="1">
      <c r="B37" s="73" t="s">
        <v>1000</v>
      </c>
      <c r="C37" s="523">
        <f>ROUND((((1+($C$17+$C$18+$C$19)/100)*(1+($C$20/100))*(1+($C$22/100)))/(1-$C$26/100)-1),4)</f>
        <v>0.31480000000000002</v>
      </c>
      <c r="D37" s="523"/>
      <c r="E37" s="521" t="str">
        <f>Auxiliar!$A$17</f>
        <v>Atende</v>
      </c>
      <c r="F37" s="84"/>
    </row>
    <row r="38" spans="1:6" ht="12.75" customHeight="1">
      <c r="B38" s="61" t="s">
        <v>1001</v>
      </c>
      <c r="C38" s="523"/>
      <c r="D38" s="523"/>
      <c r="E38" s="521"/>
      <c r="F38" s="85"/>
    </row>
    <row r="39" spans="1:6">
      <c r="C39" s="86"/>
    </row>
    <row r="40" spans="1:6">
      <c r="A40" s="88" t="s">
        <v>1002</v>
      </c>
    </row>
    <row r="41" spans="1:6">
      <c r="A41" s="88" t="str">
        <f>CONCATENATE("do ISS para ",B13," é de ",C28," %",", com a respectiva alíquota de ",C29,"  %")</f>
        <v>do ISS para Edificações é de 100 %, com a respectiva alíquota de 5  %</v>
      </c>
    </row>
    <row r="42" spans="1:6">
      <c r="A42" s="88"/>
    </row>
    <row r="43" spans="1:6">
      <c r="A43" s="32" t="s">
        <v>1003</v>
      </c>
      <c r="B43" s="89"/>
      <c r="C43" s="90"/>
      <c r="D43" s="90"/>
    </row>
    <row r="44" spans="1:6">
      <c r="A44" s="32" t="str">
        <f>CONCATENATE("elaboração do orçamento foi ",B9,", e que esta é a alternativa mais adequada para ")</f>
        <v xml:space="preserve">elaboração do orçamento foi Com Desoneração, e que esta é a alternativa mais adequada para </v>
      </c>
      <c r="C44" s="90"/>
      <c r="D44" s="90"/>
    </row>
    <row r="45" spans="1:6">
      <c r="A45" s="32" t="s">
        <v>1004</v>
      </c>
      <c r="C45" s="90"/>
      <c r="D45" s="90"/>
    </row>
    <row r="46" spans="1:6">
      <c r="A46" s="241"/>
      <c r="B46" s="241"/>
      <c r="C46" s="242"/>
      <c r="D46" s="241"/>
    </row>
    <row r="47" spans="1:6">
      <c r="A47" s="241"/>
      <c r="B47" s="241"/>
      <c r="C47" s="242"/>
      <c r="D47" s="241"/>
    </row>
    <row r="48" spans="1:6">
      <c r="A48" s="241"/>
      <c r="B48" s="241"/>
      <c r="C48" s="242"/>
      <c r="D48" s="241"/>
    </row>
    <row r="49" spans="1:4">
      <c r="A49" s="243"/>
      <c r="B49" s="244"/>
      <c r="C49" s="242"/>
      <c r="D49" s="241"/>
    </row>
    <row r="50" spans="1:4">
      <c r="A50" s="243"/>
      <c r="B50" s="245"/>
      <c r="C50" s="242"/>
      <c r="D50" s="241"/>
    </row>
    <row r="51" spans="1:4">
      <c r="A51" s="241"/>
      <c r="B51" s="241"/>
      <c r="C51" s="242"/>
      <c r="D51" s="241"/>
    </row>
    <row r="52" spans="1:4">
      <c r="A52" s="241"/>
      <c r="B52" s="241"/>
      <c r="C52" s="242"/>
      <c r="D52" s="241"/>
    </row>
    <row r="53" spans="1:4">
      <c r="A53" s="241"/>
      <c r="B53" s="241"/>
      <c r="C53" s="241"/>
      <c r="D53" s="241"/>
    </row>
    <row r="54" spans="1:4">
      <c r="A54" s="241"/>
      <c r="B54" s="241"/>
      <c r="C54" s="242"/>
      <c r="D54" s="241"/>
    </row>
    <row r="55" spans="1:4">
      <c r="A55" s="241"/>
      <c r="B55" s="244"/>
      <c r="C55" s="242"/>
      <c r="D55" s="241"/>
    </row>
    <row r="56" spans="1:4">
      <c r="A56" s="243"/>
      <c r="B56" s="245"/>
      <c r="C56" s="242"/>
      <c r="D56" s="241"/>
    </row>
    <row r="57" spans="1:4">
      <c r="A57" s="243"/>
      <c r="B57" s="245"/>
      <c r="C57" s="242"/>
      <c r="D57" s="241"/>
    </row>
    <row r="58" spans="1:4">
      <c r="A58" s="241"/>
      <c r="B58" s="241"/>
      <c r="C58" s="242"/>
      <c r="D58" s="241"/>
    </row>
    <row r="59" spans="1:4">
      <c r="A59" s="241"/>
      <c r="B59" s="241"/>
      <c r="C59" s="242"/>
      <c r="D59" s="241"/>
    </row>
    <row r="60" spans="1:4">
      <c r="A60" s="241"/>
      <c r="B60" s="241"/>
      <c r="C60" s="242"/>
      <c r="D60" s="241"/>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339" priority="4" stopIfTrue="1" operator="equal">
      <formula>"Atende"</formula>
    </cfRule>
  </conditionalFormatting>
  <conditionalFormatting sqref="E37">
    <cfRule type="cellIs" dxfId="1338"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148"/>
  <sheetViews>
    <sheetView showGridLines="0" tabSelected="1" topLeftCell="B124" zoomScale="85" zoomScaleNormal="85" zoomScalePageLayoutView="70" workbookViewId="0">
      <selection activeCell="J138" sqref="J138"/>
    </sheetView>
  </sheetViews>
  <sheetFormatPr defaultColWidth="9" defaultRowHeight="18.75" customHeight="1"/>
  <cols>
    <col min="1" max="1" width="7.625" style="92" hidden="1" customWidth="1"/>
    <col min="2" max="2" width="9.875" style="152" customWidth="1"/>
    <col min="3" max="3" width="9.875" style="148" customWidth="1"/>
    <col min="4" max="4" width="11.25" style="148" bestFit="1" customWidth="1"/>
    <col min="5" max="5" width="57.625" style="147" customWidth="1"/>
    <col min="6" max="6" width="11.75" style="148" customWidth="1"/>
    <col min="7" max="7" width="8.875" style="154" customWidth="1"/>
    <col min="8" max="8" width="12.5" style="149" customWidth="1"/>
    <col min="9" max="9" width="11.875" style="149" customWidth="1"/>
    <col min="10" max="10" width="14.25" style="116" customWidth="1"/>
    <col min="11" max="11" width="2.375" style="93" customWidth="1"/>
    <col min="12" max="12" width="9.875" style="107" customWidth="1"/>
    <col min="13" max="13" width="13.5" style="94" customWidth="1"/>
    <col min="14" max="14" width="8.875" style="95" bestFit="1" customWidth="1"/>
    <col min="15" max="15" width="8.625" style="94" customWidth="1"/>
    <col min="16" max="16" width="2.375" style="93" customWidth="1"/>
    <col min="17" max="17" width="14.125" style="92" hidden="1" customWidth="1"/>
    <col min="18" max="18" width="11.25" style="92" hidden="1" customWidth="1"/>
    <col min="19" max="19" width="15.625" style="92" hidden="1" customWidth="1"/>
    <col min="20" max="20" width="3.5" style="92" hidden="1" customWidth="1"/>
    <col min="21" max="23" width="15.625" style="92" hidden="1" customWidth="1"/>
    <col min="24" max="24" width="3.5" style="92" customWidth="1"/>
    <col min="25" max="25" width="2.75" style="92" bestFit="1" customWidth="1"/>
    <col min="26" max="26" width="15.625" style="92" customWidth="1"/>
    <col min="27" max="27" width="8.75" style="92" bestFit="1" customWidth="1"/>
    <col min="28" max="28" width="9.625" style="92" bestFit="1" customWidth="1"/>
    <col min="29" max="29" width="4.375" style="92" bestFit="1" customWidth="1"/>
    <col min="30" max="31" width="15.625" style="92" customWidth="1"/>
    <col min="32" max="16384" width="9" style="92"/>
  </cols>
  <sheetData>
    <row r="1" spans="1:31" ht="18.75" customHeight="1">
      <c r="B1" s="539" t="s">
        <v>17422</v>
      </c>
      <c r="C1" s="539"/>
      <c r="D1" s="539"/>
      <c r="E1" s="539"/>
      <c r="F1" s="539"/>
      <c r="G1" s="539"/>
      <c r="H1" s="539"/>
      <c r="I1" s="539"/>
      <c r="J1" s="539"/>
      <c r="L1" s="533"/>
      <c r="M1" s="534"/>
      <c r="N1" s="534"/>
      <c r="O1" s="535"/>
      <c r="Q1" s="543" t="s">
        <v>2092</v>
      </c>
      <c r="R1" s="541" t="s">
        <v>22</v>
      </c>
      <c r="S1" s="235" t="s">
        <v>1020</v>
      </c>
      <c r="T1" s="28"/>
      <c r="U1" s="236" t="s">
        <v>17414</v>
      </c>
      <c r="V1" s="235" t="s">
        <v>17415</v>
      </c>
      <c r="W1" s="235" t="s">
        <v>17416</v>
      </c>
      <c r="X1" s="28"/>
      <c r="Y1" s="528" t="s">
        <v>18595</v>
      </c>
      <c r="Z1" s="236" t="s">
        <v>18596</v>
      </c>
      <c r="AA1" s="236" t="s">
        <v>18597</v>
      </c>
      <c r="AB1" s="236" t="s">
        <v>18598</v>
      </c>
      <c r="AC1" s="236" t="s">
        <v>18599</v>
      </c>
      <c r="AD1" s="236" t="s">
        <v>18600</v>
      </c>
      <c r="AE1" s="236" t="s">
        <v>1020</v>
      </c>
    </row>
    <row r="2" spans="1:31" s="28" customFormat="1" ht="18.75" customHeight="1" thickBot="1">
      <c r="B2" s="545" t="str">
        <f>BDI!$A$4</f>
        <v>OBRA:</v>
      </c>
      <c r="C2" s="548" t="s">
        <v>19733</v>
      </c>
      <c r="D2" s="549"/>
      <c r="E2" s="549"/>
      <c r="F2" s="549"/>
      <c r="G2" s="550"/>
      <c r="H2" s="231" t="s">
        <v>17</v>
      </c>
      <c r="I2" s="232">
        <v>0.33250000000000002</v>
      </c>
      <c r="K2" s="96"/>
      <c r="L2" s="536"/>
      <c r="M2" s="537"/>
      <c r="N2" s="537"/>
      <c r="O2" s="538"/>
      <c r="P2" s="96"/>
      <c r="Q2" s="544"/>
      <c r="R2" s="542"/>
      <c r="S2" s="108">
        <f>SUBTOTAL(9,J7:J138)</f>
        <v>3067741.3800000008</v>
      </c>
      <c r="U2" s="112">
        <v>453850</v>
      </c>
      <c r="V2" s="110" t="s">
        <v>22</v>
      </c>
      <c r="W2" s="112" t="e">
        <f>U2-V2</f>
        <v>#VALUE!</v>
      </c>
      <c r="Y2" s="529"/>
      <c r="Z2" s="109">
        <f>LARGE(M:M,AC2)</f>
        <v>93.3</v>
      </c>
      <c r="AA2" s="109" t="s">
        <v>18579</v>
      </c>
      <c r="AB2" s="237">
        <v>0.5</v>
      </c>
      <c r="AC2" s="109">
        <f>ROUND(COUNTIF(L5:L138,"&gt;0")*SUM($AB2:$AB$6),0)</f>
        <v>119</v>
      </c>
      <c r="AD2" s="238">
        <f>SUMIF(O:O,AA2,M:M)</f>
        <v>81551.38</v>
      </c>
      <c r="AE2" s="238">
        <f>AD2+AE5</f>
        <v>2037255.08</v>
      </c>
    </row>
    <row r="3" spans="1:31" s="28" customFormat="1" ht="18.75" customHeight="1">
      <c r="B3" s="546"/>
      <c r="C3" s="551"/>
      <c r="D3" s="552"/>
      <c r="E3" s="552"/>
      <c r="F3" s="552"/>
      <c r="G3" s="553"/>
      <c r="H3" s="231" t="s">
        <v>27762</v>
      </c>
      <c r="I3" s="232">
        <v>0.15570000000000001</v>
      </c>
      <c r="K3" s="96"/>
      <c r="L3" s="470"/>
      <c r="M3" s="470"/>
      <c r="N3" s="470"/>
      <c r="O3" s="470"/>
      <c r="P3" s="96"/>
      <c r="Q3" s="469"/>
      <c r="R3" s="468"/>
      <c r="S3" s="108"/>
      <c r="U3" s="112"/>
      <c r="V3" s="110"/>
      <c r="W3" s="112"/>
      <c r="Y3" s="529"/>
      <c r="Z3" s="109"/>
      <c r="AA3" s="109"/>
      <c r="AB3" s="237"/>
      <c r="AC3" s="109"/>
      <c r="AD3" s="238"/>
      <c r="AE3" s="238"/>
    </row>
    <row r="4" spans="1:31" s="28" customFormat="1" ht="18.75" customHeight="1" thickBot="1">
      <c r="B4" s="547"/>
      <c r="C4" s="554"/>
      <c r="D4" s="555"/>
      <c r="E4" s="555"/>
      <c r="F4" s="555"/>
      <c r="G4" s="556"/>
      <c r="H4" s="231" t="s">
        <v>27763</v>
      </c>
      <c r="I4" s="232">
        <v>1.5727</v>
      </c>
      <c r="K4" s="96"/>
      <c r="L4" s="470"/>
      <c r="M4" s="470"/>
      <c r="N4" s="470"/>
      <c r="O4" s="470"/>
      <c r="P4" s="96"/>
      <c r="Q4" s="469"/>
      <c r="R4" s="468"/>
      <c r="S4" s="108"/>
      <c r="U4" s="112"/>
      <c r="V4" s="110"/>
      <c r="W4" s="112"/>
      <c r="Y4" s="529"/>
      <c r="Z4" s="109"/>
      <c r="AA4" s="109"/>
      <c r="AB4" s="237"/>
      <c r="AC4" s="109"/>
      <c r="AD4" s="238"/>
      <c r="AE4" s="238"/>
    </row>
    <row r="5" spans="1:31" s="28" customFormat="1" ht="18.75" customHeight="1">
      <c r="B5" s="228" t="str">
        <f>BDI!$A$5</f>
        <v>ENDEREÇO:</v>
      </c>
      <c r="C5" s="540" t="s">
        <v>20170</v>
      </c>
      <c r="D5" s="540"/>
      <c r="E5" s="540"/>
      <c r="F5" s="229" t="s">
        <v>17424</v>
      </c>
      <c r="G5" s="233" t="str">
        <f>UPPER(LEFT(BDI!$B$9,7))</f>
        <v>COM DES</v>
      </c>
      <c r="H5" s="228" t="s">
        <v>1016</v>
      </c>
      <c r="I5" s="234">
        <f>CSINAPI!$B$1</f>
        <v>44866</v>
      </c>
      <c r="K5" s="117"/>
      <c r="L5" s="531" t="s">
        <v>18602</v>
      </c>
      <c r="M5" s="532"/>
      <c r="N5" s="532"/>
      <c r="O5" s="532"/>
      <c r="P5" s="117"/>
      <c r="Q5" s="112" t="s">
        <v>2093</v>
      </c>
      <c r="R5" s="111">
        <v>6.2300000000000001E-2</v>
      </c>
      <c r="S5" s="112">
        <f>S2*R5</f>
        <v>191120.28797400006</v>
      </c>
      <c r="U5" s="113">
        <v>5000</v>
      </c>
      <c r="V5" s="114" t="e">
        <f>IF(V2&lt;U2,V2*0.01,U5+ABS(W2))</f>
        <v>#VALUE!</v>
      </c>
      <c r="W5" s="115" t="s">
        <v>17417</v>
      </c>
      <c r="Y5" s="529"/>
      <c r="Z5" s="109">
        <f>LARGE(M:M,AC5)</f>
        <v>3481.92</v>
      </c>
      <c r="AA5" s="109" t="s">
        <v>18601</v>
      </c>
      <c r="AB5" s="237">
        <v>0.3</v>
      </c>
      <c r="AC5" s="109">
        <f>ROUND(COUNTIF(L6:L138,"&gt;0")*SUM($AB5:$AB$6),0)</f>
        <v>60</v>
      </c>
      <c r="AD5" s="238">
        <f>SUMIF(O:O,AA5,M:M)</f>
        <v>274959.60000000009</v>
      </c>
      <c r="AE5" s="238">
        <f>AD5+AE6</f>
        <v>1955703.7000000002</v>
      </c>
    </row>
    <row r="6" spans="1:31" s="28" customFormat="1" ht="18.75" customHeight="1">
      <c r="A6" s="28" t="s">
        <v>1017</v>
      </c>
      <c r="B6" s="97" t="s">
        <v>1018</v>
      </c>
      <c r="C6" s="97" t="s">
        <v>1019</v>
      </c>
      <c r="D6" s="97" t="s">
        <v>18</v>
      </c>
      <c r="E6" s="98" t="s">
        <v>1030</v>
      </c>
      <c r="F6" s="97" t="s">
        <v>19</v>
      </c>
      <c r="G6" s="99" t="s">
        <v>18599</v>
      </c>
      <c r="H6" s="100" t="s">
        <v>2090</v>
      </c>
      <c r="I6" s="101" t="s">
        <v>18593</v>
      </c>
      <c r="J6" s="155" t="s">
        <v>1020</v>
      </c>
      <c r="K6" s="102"/>
      <c r="L6" s="103" t="s">
        <v>18599</v>
      </c>
      <c r="M6" s="104" t="s">
        <v>1021</v>
      </c>
      <c r="N6" s="105" t="s">
        <v>1022</v>
      </c>
      <c r="O6" s="104" t="s">
        <v>18580</v>
      </c>
      <c r="P6" s="102"/>
      <c r="Q6" s="109" t="s">
        <v>2094</v>
      </c>
      <c r="R6" s="111" t="e">
        <f>S6/S2</f>
        <v>#VALUE!</v>
      </c>
      <c r="S6" s="110" t="str">
        <f>IFERROR(INDEX($J:$J,MATCH("ADMINISTRAÇÃO LOCAL",$E:$E,0)+1),"SEM ADM LOCAL")</f>
        <v>SEM ADM LOCAL</v>
      </c>
      <c r="Y6" s="530"/>
      <c r="Z6" s="109">
        <f>LARGE(M:M,AC6)</f>
        <v>14294.51</v>
      </c>
      <c r="AA6" s="109" t="s">
        <v>18594</v>
      </c>
      <c r="AB6" s="237">
        <v>0.2</v>
      </c>
      <c r="AC6" s="109">
        <f>ROUND(COUNTIF(L7:L138,"&gt;0")*SUM($AB$6:$AB6),0)</f>
        <v>24</v>
      </c>
      <c r="AD6" s="238">
        <f>SUMIF(O:O,AA6,M:M)</f>
        <v>1680744.1</v>
      </c>
      <c r="AE6" s="238">
        <f>AD6</f>
        <v>1680744.1</v>
      </c>
    </row>
    <row r="7" spans="1:31" ht="12.75" customHeight="1">
      <c r="A7" s="211" t="str">
        <f>CONCATENATE(C7,D7)</f>
        <v/>
      </c>
      <c r="B7" s="212">
        <v>1</v>
      </c>
      <c r="C7" s="213"/>
      <c r="D7" s="213"/>
      <c r="E7" s="214" t="s">
        <v>1023</v>
      </c>
      <c r="F7" s="215"/>
      <c r="G7" s="216"/>
      <c r="H7" s="217"/>
      <c r="I7" s="142"/>
      <c r="J7" s="326">
        <f>SUM(J8:J11)</f>
        <v>9364.4500000000007</v>
      </c>
      <c r="K7" s="219"/>
      <c r="L7" s="220"/>
      <c r="M7" s="221"/>
      <c r="N7" s="222"/>
      <c r="O7" s="221"/>
      <c r="P7" s="219"/>
    </row>
    <row r="8" spans="1:31" ht="17.25" customHeight="1">
      <c r="A8" s="211" t="str">
        <f>CONCATENATE(C8,D8)</f>
        <v>DER20305</v>
      </c>
      <c r="B8" s="212" t="s">
        <v>17408</v>
      </c>
      <c r="C8" s="213" t="s">
        <v>1920</v>
      </c>
      <c r="D8" s="213">
        <v>20305</v>
      </c>
      <c r="E8" s="214" t="str">
        <f>IFERROR(PROPER(
IF($C8="DER",INDEX(CDER!$B:$B,MATCH($D8,CDER!$A:$A,0)),
IF($C8="SINAPI",INDEX(CSINAPI!$B:$B,MATCH($D8,CSINAPI!$A:$A,0)),
IF($C8="CESAN",INDEX(CCESAN!$B:$B,MATCH($D8,CCESAN!$A:$A,0)),
IF($C8="SCORIO",INDEX(CSCORIO!$B:$B,MATCH($D8,CSCORIO!$A:$A,0)),
IF($C8="MERC",INDEX(MERCADO!$B:$B,MATCH($D8,MERCADO!$A:$A,0)),
IF($C8="COMP",INDEX(COMPOSICAO!$B:$B,MATCH($D8,COMPOSICAO!$A:$A,0)),
""))))))),"*Verificar código*")</f>
        <v>Placa De Obra Nas Dimensões De 2.0 X 4.0 M, Padrão Iopes</v>
      </c>
      <c r="F8" s="215" t="str">
        <f>IFERROR(LOWER(
IF($C8="DER",INDEX(CDER!$C:$C,MATCH($D8,CDER!$A:$A,0)),
IF($C8="SINAPI",INDEX(CSINAPI!$C:$C,MATCH($D8,CSINAPI!$A:$A,0)),
IF($C8="CESAN",INDEX(CCESAN!$C:$C,MATCH($D8,CCESAN!$A:$A,0)),
IF($C8="SCORIO",INDEX(CSCORIO!$C:$C,MATCH($D8,CSCORIO!$A:$A,0)),
IF($C8="MERC",INDEX(MERCADO!$D:$D,MATCH($D8,MERCADO!$A:$A,0)),
IF($C8="COMP",INDEX(COMPOSICAO!$H:$H,MATCH($D8,COMPOSICAO!$A:$A,0)),
""))))))),"")</f>
        <v>m2</v>
      </c>
      <c r="G8" s="216">
        <f>VLOOKUP(B8,'MEMÓRIA DE CÁLCULO'!A:J,10,0)</f>
        <v>8</v>
      </c>
      <c r="H8" s="327">
        <f>IFERROR(
IF($C8="DER",INDEX(CDER!$D:$D,MATCH($D8,CDER!$A:$A,0)),
IF($C8="SINAPI",INDEX(CSINAPI!$D:$D,MATCH($D8,CSINAPI!$A:$A,0)),
IF($C8="CESAN",INDEX(CCESAN!$D:$D,MATCH($D8,CCESAN!$A:$A,0)),
IF($C8="SCORIO",INDEX(CSCORIO!$D:$D,MATCH($D8,CSCORIO!$A:$A,0)),
IF($C8="MERC",INDEX(MERCADO!$E:$E,MATCH($D8,MERCADO!$A:$A,0)),
IF($C8="COMP",INDEX(COMPOSICAO!$I:$I,MATCH($D8,COMPOSICAO!$A:$A,0)),
0)))))),0)</f>
        <v>242.13</v>
      </c>
      <c r="I8" s="328">
        <f t="shared" ref="I8:I15" si="0">IFERROR(ROUND(H8*(1+$I$2),2),"")</f>
        <v>322.64</v>
      </c>
      <c r="J8" s="326">
        <f t="shared" ref="J8:J24" si="1">IFERROR(ROUND($I8*$G8,2),"")</f>
        <v>2581.12</v>
      </c>
      <c r="K8" s="219"/>
      <c r="L8" s="220">
        <f>IF((COUNTIF($A$7:$A8,$A8))&gt;1,0,SUMIF(A:A,$A8,G:G))</f>
        <v>8</v>
      </c>
      <c r="M8" s="221">
        <f t="shared" ref="M8:M15" si="2">ROUND(L8*I8,2)</f>
        <v>2581.12</v>
      </c>
      <c r="N8" s="222">
        <f>M8/$J$126</f>
        <v>3.6381421952721857E-2</v>
      </c>
      <c r="O8" s="221" t="str">
        <f t="shared" ref="O8:O15" si="3">VLOOKUP(M8,$Z$2:$AA$6,2,1)</f>
        <v>C</v>
      </c>
      <c r="P8" s="219"/>
    </row>
    <row r="9" spans="1:31" ht="25.5">
      <c r="A9" s="211" t="str">
        <f>CONCATENATE(C9,D9)</f>
        <v>DER30101</v>
      </c>
      <c r="B9" s="212" t="s">
        <v>18615</v>
      </c>
      <c r="C9" s="213" t="s">
        <v>1920</v>
      </c>
      <c r="D9" s="213">
        <v>30101</v>
      </c>
      <c r="E9" s="214" t="str">
        <f>IFERROR(PROPER(
IF($C9="DER",INDEX(CDER!$B:$B,MATCH($D9,CDER!$A:$A,0)),
IF($C9="SINAPI",INDEX(CSINAPI!$B:$B,MATCH($D9,CSINAPI!$A:$A,0)),
IF($C9="CESAN",INDEX(CCESAN!$B:$B,MATCH($D9,CCESAN!$A:$A,0)),
IF($C9="SCORIO",INDEX(CSCORIO!$B:$B,MATCH($D9,CSCORIO!$A:$A,0)),
IF($C9="MERC",INDEX(MERCADO!$B:$B,MATCH($D9,MERCADO!$A:$A,0)),
IF($C9="COMP",INDEX(COMPOSICAO!$B:$B,MATCH($D9,COMPOSICAO!$A:$A,0)),
""))))))),"*Verificar código*")</f>
        <v>Escavação Manual Em Material De 1A. Categoria, Até 1.50 M De Profundidade</v>
      </c>
      <c r="F9" s="215" t="str">
        <f>IFERROR(LOWER(
IF($C9="DER",INDEX(CDER!$C:$C,MATCH($D9,CDER!$A:$A,0)),
IF($C9="SINAPI",INDEX(CSINAPI!$C:$C,MATCH($D9,CSINAPI!$A:$A,0)),
IF($C9="CESAN",INDEX(CCESAN!$C:$C,MATCH($D9,CCESAN!$A:$A,0)),
IF($C9="SCORIO",INDEX(CSCORIO!$C:$C,MATCH($D9,CSCORIO!$A:$A,0)),
IF($C9="MERC",INDEX(MERCADO!$D:$D,MATCH($D9,MERCADO!$A:$A,0)),
IF($C9="COMP",INDEX(COMPOSICAO!$H:$H,MATCH($D9,COMPOSICAO!$A:$A,0)),
""))))))),"")</f>
        <v>m3</v>
      </c>
      <c r="G9" s="216">
        <f>VLOOKUP(B9,'MEMÓRIA DE CÁLCULO'!A:J,10,0)</f>
        <v>5.96</v>
      </c>
      <c r="H9" s="327">
        <f>IFERROR(
IF($C9="DER",INDEX(CDER!$D:$D,MATCH($D9,CDER!$A:$A,0)),
IF($C9="SINAPI",INDEX(CSINAPI!$D:$D,MATCH($D9,CSINAPI!$A:$A,0)),
IF($C9="CESAN",INDEX(CCESAN!$D:$D,MATCH($D9,CCESAN!$A:$A,0)),
IF($C9="SCORIO",INDEX(CSCORIO!$D:$D,MATCH($D9,CSCORIO!$A:$A,0)),
IF($C9="MERC",INDEX(MERCADO!$E:$E,MATCH($D9,MERCADO!$A:$A,0)),
IF($C9="COMP",INDEX(COMPOSICAO!$I:$I,MATCH($D9,COMPOSICAO!$A:$A,0)),
0)))))),0)</f>
        <v>51.51</v>
      </c>
      <c r="I9" s="328">
        <f t="shared" si="0"/>
        <v>68.64</v>
      </c>
      <c r="J9" s="326">
        <f t="shared" si="1"/>
        <v>409.09</v>
      </c>
      <c r="K9" s="219"/>
      <c r="L9" s="220">
        <f>IF((COUNTIF($A$7:$A9,$A9))&gt;1,0,SUMIF(A:A,$A9,G:G))</f>
        <v>5.96</v>
      </c>
      <c r="M9" s="221">
        <f t="shared" si="2"/>
        <v>409.09</v>
      </c>
      <c r="N9" s="222">
        <f>M9/$J$126</f>
        <v>5.7662084314712156E-3</v>
      </c>
      <c r="O9" s="221" t="str">
        <f t="shared" si="3"/>
        <v>C</v>
      </c>
      <c r="P9" s="219"/>
    </row>
    <row r="10" spans="1:31" ht="25.5">
      <c r="A10" s="211" t="str">
        <f>CONCATENATE(C10,D10)</f>
        <v>DER20344</v>
      </c>
      <c r="B10" s="212" t="s">
        <v>19419</v>
      </c>
      <c r="C10" s="213" t="s">
        <v>1920</v>
      </c>
      <c r="D10" s="213">
        <v>20344</v>
      </c>
      <c r="E10" s="214"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Mobilização E Desmobilização De Conteiner Locado Para Barracão De Obra</v>
      </c>
      <c r="F10" s="215" t="str">
        <f>IFERROR(LOWER(
IF($C10="DER",INDEX(CDER!$C:$C,MATCH($D10,CDER!$A:$A,0)),
IF($C10="SINAPI",INDEX(CSINAPI!$C:$C,MATCH($D10,CSINAPI!$A:$A,0)),
IF($C10="CESAN",INDEX(CCESAN!$C:$C,MATCH($D10,CCESAN!$A:$A,0)),
IF($C10="SCORIO",INDEX(CSCORIO!$C:$C,MATCH($D10,CSCORIO!$A:$A,0)),
IF($C10="MERC",INDEX(MERCADO!$D:$D,MATCH($D10,MERCADO!$A:$A,0)),
IF($C10="COMP",INDEX(COMPOSICAO!$H:$H,MATCH($D10,COMPOSICAO!$A:$A,0)),
""))))))),"")</f>
        <v>und</v>
      </c>
      <c r="G10" s="216">
        <f>VLOOKUP(B10,'MEMÓRIA DE CÁLCULO'!A:J,10,0)</f>
        <v>1</v>
      </c>
      <c r="H10" s="327">
        <f>IFERROR(
IF($C10="DER",INDEX(CDER!$D:$D,MATCH($D10,CDER!$A:$A,0)),
IF($C10="SINAPI",INDEX(CSINAPI!$D:$D,MATCH($D10,CSINAPI!$A:$A,0)),
IF($C10="CESAN",INDEX(CCESAN!$D:$D,MATCH($D10,CCESAN!$A:$A,0)),
IF($C10="SCORIO",INDEX(CSCORIO!$D:$D,MATCH($D10,CSCORIO!$A:$A,0)),
IF($C10="MERC",INDEX(MERCADO!$E:$E,MATCH($D10,MERCADO!$A:$A,0)),
IF($C10="COMP",INDEX(COMPOSICAO!$I:$I,MATCH($D10,COMPOSICAO!$A:$A,0)),
0)))))),0)</f>
        <v>1530</v>
      </c>
      <c r="I10" s="328">
        <f>IFERROR(ROUND(H10*(1+$I$3),2),"")</f>
        <v>1768.22</v>
      </c>
      <c r="J10" s="326">
        <f t="shared" si="1"/>
        <v>1768.22</v>
      </c>
      <c r="K10" s="219"/>
      <c r="L10" s="220">
        <f>IF((COUNTIF($A$7:$A10,$A10))&gt;1,0,SUMIF(A:A,$A10,G:G))</f>
        <v>1</v>
      </c>
      <c r="M10" s="221">
        <f t="shared" ref="M10" si="4">ROUND(L10*I10,2)</f>
        <v>1768.22</v>
      </c>
      <c r="N10" s="222">
        <f>M10/$J$126</f>
        <v>2.4923427785318718E-2</v>
      </c>
      <c r="O10" s="221" t="str">
        <f t="shared" ref="O10" si="5">VLOOKUP(M10,$Z$2:$AA$6,2,1)</f>
        <v>C</v>
      </c>
      <c r="P10" s="219"/>
    </row>
    <row r="11" spans="1:31" ht="38.25">
      <c r="A11" s="211" t="str">
        <f>CONCATENATE(C11,D11)</f>
        <v>DER20356</v>
      </c>
      <c r="B11" s="212" t="s">
        <v>19745</v>
      </c>
      <c r="C11" s="213" t="s">
        <v>1920</v>
      </c>
      <c r="D11" s="213">
        <v>20356</v>
      </c>
      <c r="E11" s="214" t="str">
        <f>IFERROR(PROPER(
IF($C11="DER",INDEX(CDER!$B:$B,MATCH($D11,CDER!$A:$A,0)),
IF($C11="SINAPI",INDEX(CSINAPI!$B:$B,MATCH($D11,CSINAPI!$A:$A,0)),
IF($C11="CESAN",INDEX(CCESAN!$B:$B,MATCH($D11,CCESAN!$A:$A,0)),
IF($C11="SCORIO",INDEX(CSCORIO!$B:$B,MATCH($D11,CSCORIO!$A:$A,0)),
IF($C11="MERC",INDEX(MERCADO!$B:$B,MATCH($D11,MERCADO!$A:$A,0)),
IF($C11="COMP",INDEX(COMPOSICAO!$B:$B,MATCH($D11,COMPOSICAO!$A:$A,0)),
""))))))),"*Verificar código*")</f>
        <v>Aluguel Mensal Container Para Almoxarifado, Incl. Porta, 2 Janelas, 1 Pt Iluminação, Isolamento Térmico (Teto), Piso Em Comp. Naval Pintado, Cert. Nr18, Incl. Laudo Descontaminação.</v>
      </c>
      <c r="F11" s="215" t="str">
        <f>IFERROR(LOWER(
IF($C11="DER",INDEX(CDER!$C:$C,MATCH($D11,CDER!$A:$A,0)),
IF($C11="SINAPI",INDEX(CSINAPI!$C:$C,MATCH($D11,CSINAPI!$A:$A,0)),
IF($C11="CESAN",INDEX(CCESAN!$C:$C,MATCH($D11,CCESAN!$A:$A,0)),
IF($C11="SCORIO",INDEX(CSCORIO!$C:$C,MATCH($D11,CSCORIO!$A:$A,0)),
IF($C11="MERC",INDEX(MERCADO!$D:$D,MATCH($D11,MERCADO!$A:$A,0)),
IF($C11="COMP",INDEX(COMPOSICAO!$H:$H,MATCH($D11,COMPOSICAO!$A:$A,0)),
""))))))),"")</f>
        <v>ms</v>
      </c>
      <c r="G11" s="216">
        <f>VLOOKUP(B11,'MEMÓRIA DE CÁLCULO'!A:J,10,0)</f>
        <v>6</v>
      </c>
      <c r="H11" s="327">
        <f>IFERROR(
IF($C11="DER",INDEX(CDER!$D:$D,MATCH($D11,CDER!$A:$A,0)),
IF($C11="SINAPI",INDEX(CSINAPI!$D:$D,MATCH($D11,CSINAPI!$A:$A,0)),
IF($C11="CESAN",INDEX(CCESAN!$D:$D,MATCH($D11,CCESAN!$A:$A,0)),
IF($C11="SCORIO",INDEX(CSCORIO!$D:$D,MATCH($D11,CSCORIO!$A:$A,0)),
IF($C11="MERC",INDEX(MERCADO!$E:$E,MATCH($D11,MERCADO!$A:$A,0)),
IF($C11="COMP",INDEX(COMPOSICAO!$I:$I,MATCH($D11,COMPOSICAO!$A:$A,0)),
0)))))),0)</f>
        <v>664.25</v>
      </c>
      <c r="I11" s="328">
        <f>IFERROR(ROUND(H11*(1+$I$3),2),"")</f>
        <v>767.67</v>
      </c>
      <c r="J11" s="326">
        <f t="shared" si="1"/>
        <v>4606.0200000000004</v>
      </c>
      <c r="K11" s="219"/>
      <c r="L11" s="220">
        <f>IF((COUNTIF($A$7:$A11,$A11))&gt;1,0,SUMIF(A:A,$A11,G:G))</f>
        <v>6</v>
      </c>
      <c r="M11" s="221">
        <f t="shared" ref="M11" si="6">ROUND(L11*I11,2)</f>
        <v>4606.0200000000004</v>
      </c>
      <c r="N11" s="222">
        <f>M11/$J$126</f>
        <v>6.4922807596189236E-2</v>
      </c>
      <c r="O11" s="221" t="str">
        <f t="shared" ref="O11" si="7">VLOOKUP(M11,$Z$2:$AA$6,2,1)</f>
        <v>B</v>
      </c>
      <c r="P11" s="219"/>
    </row>
    <row r="12" spans="1:31" ht="12.75">
      <c r="A12" s="211"/>
      <c r="B12" s="212">
        <v>2</v>
      </c>
      <c r="C12" s="213"/>
      <c r="D12" s="213"/>
      <c r="E12" s="214" t="s">
        <v>1922</v>
      </c>
      <c r="F12" s="215"/>
      <c r="G12" s="216">
        <f>VLOOKUP(B12,'MEMÓRIA DE CÁLCULO'!A:J,10,0)</f>
        <v>0</v>
      </c>
      <c r="H12" s="327"/>
      <c r="I12" s="328"/>
      <c r="J12" s="326">
        <f>SUM(J13:J24)</f>
        <v>42281.85</v>
      </c>
      <c r="K12" s="219"/>
      <c r="L12" s="220"/>
      <c r="M12" s="221"/>
      <c r="N12" s="222"/>
      <c r="O12" s="221"/>
      <c r="P12" s="219"/>
    </row>
    <row r="13" spans="1:31" ht="12.75">
      <c r="A13" s="211" t="str">
        <f t="shared" ref="A13:A24" si="8">CONCATENATE(C13,D13)</f>
        <v>DER10214</v>
      </c>
      <c r="B13" s="212" t="s">
        <v>19074</v>
      </c>
      <c r="C13" s="213" t="s">
        <v>1920</v>
      </c>
      <c r="D13" s="213">
        <v>10214</v>
      </c>
      <c r="E13" s="214" t="str">
        <f>IFERROR(PROPER(
IF($C13="DER",INDEX(CDER!$B:$B,MATCH($D13,CDER!$A:$A,0)),
IF($C13="SINAPI",INDEX(CSINAPI!$B:$B,MATCH($D13,CSINAPI!$A:$A,0)),
IF($C13="CESAN",INDEX(CCESAN!$B:$B,MATCH($D13,CCESAN!$A:$A,0)),
IF($C13="SCORIO",INDEX(CSCORIO!$B:$B,MATCH($D13,CSCORIO!$A:$A,0)),
IF($C13="MERC",INDEX(MERCADO!$B:$B,MATCH($D13,MERCADO!$A:$A,0)),
IF($C13="COMP",INDEX(COMPOSICAO!$B:$B,MATCH($D13,COMPOSICAO!$A:$A,0)),
""))))))),"*Verificar código*")</f>
        <v>Retirada De Portas E Janelas De Madeira, Inclusive Batentes</v>
      </c>
      <c r="F13" s="215" t="str">
        <f>IFERROR(LOWER(
IF($C13="DER",INDEX(CDER!$C:$C,MATCH($D13,CDER!$A:$A,0)),
IF($C13="SINAPI",INDEX(CSINAPI!$C:$C,MATCH($D13,CSINAPI!$A:$A,0)),
IF($C13="CESAN",INDEX(CCESAN!$C:$C,MATCH($D13,CCESAN!$A:$A,0)),
IF($C13="SCORIO",INDEX(CSCORIO!$C:$C,MATCH($D13,CSCORIO!$A:$A,0)),
IF($C13="MERC",INDEX(MERCADO!$D:$D,MATCH($D13,MERCADO!$A:$A,0)),
IF($C13="COMP",INDEX(COMPOSICAO!$H:$H,MATCH($D13,COMPOSICAO!$A:$A,0)),
""))))))),"")</f>
        <v>m2</v>
      </c>
      <c r="G13" s="216">
        <f>VLOOKUP(B13,'MEMÓRIA DE CÁLCULO'!A:J,10,0)</f>
        <v>47.75</v>
      </c>
      <c r="H13" s="327">
        <f>IFERROR(
IF($C13="DER",INDEX(CDER!$D:$D,MATCH($D13,CDER!$A:$A,0)),
IF($C13="SINAPI",INDEX(CSINAPI!$D:$D,MATCH($D13,CSINAPI!$A:$A,0)),
IF($C13="CESAN",INDEX(CCESAN!$D:$D,MATCH($D13,CCESAN!$A:$A,0)),
IF($C13="SCORIO",INDEX(CSCORIO!$D:$D,MATCH($D13,CSCORIO!$A:$A,0)),
IF($C13="MERC",INDEX(MERCADO!$E:$E,MATCH($D13,MERCADO!$A:$A,0)),
IF($C13="COMP",INDEX(COMPOSICAO!$I:$I,MATCH($D13,COMPOSICAO!$A:$A,0)),
0)))))),0)</f>
        <v>14.39</v>
      </c>
      <c r="I13" s="328">
        <f t="shared" si="0"/>
        <v>19.170000000000002</v>
      </c>
      <c r="J13" s="326">
        <f t="shared" si="1"/>
        <v>915.37</v>
      </c>
      <c r="K13" s="219"/>
      <c r="L13" s="220">
        <f>G13</f>
        <v>47.75</v>
      </c>
      <c r="M13" s="221">
        <f t="shared" si="2"/>
        <v>915.37</v>
      </c>
      <c r="N13" s="222">
        <f t="shared" ref="N13:N24" si="9">M13/$J$126</f>
        <v>1.2902330078749925E-2</v>
      </c>
      <c r="O13" s="221" t="str">
        <f t="shared" si="3"/>
        <v>C</v>
      </c>
      <c r="P13" s="219"/>
    </row>
    <row r="14" spans="1:31" ht="12.75">
      <c r="A14" s="211" t="str">
        <f t="shared" si="8"/>
        <v>DER10209</v>
      </c>
      <c r="B14" s="212" t="s">
        <v>19075</v>
      </c>
      <c r="C14" s="213" t="s">
        <v>1920</v>
      </c>
      <c r="D14" s="213">
        <v>10209</v>
      </c>
      <c r="E14" s="214" t="str">
        <f>IFERROR(PROPER(
IF($C14="DER",INDEX(CDER!$B:$B,MATCH($D14,CDER!$A:$A,0)),
IF($C14="SINAPI",INDEX(CSINAPI!$B:$B,MATCH($D14,CSINAPI!$A:$A,0)),
IF($C14="CESAN",INDEX(CCESAN!$B:$B,MATCH($D14,CCESAN!$A:$A,0)),
IF($C14="SCORIO",INDEX(CSCORIO!$B:$B,MATCH($D14,CSCORIO!$A:$A,0)),
IF($C14="MERC",INDEX(MERCADO!$B:$B,MATCH($D14,MERCADO!$A:$A,0)),
IF($C14="COMP",INDEX(COMPOSICAO!$B:$B,MATCH($D14,COMPOSICAO!$A:$A,0)),
""))))))),"*Verificar código*")</f>
        <v>Demolição De Alvenaria</v>
      </c>
      <c r="F14" s="215" t="str">
        <f>IFERROR(LOWER(
IF($C14="DER",INDEX(CDER!$C:$C,MATCH($D14,CDER!$A:$A,0)),
IF($C14="SINAPI",INDEX(CSINAPI!$C:$C,MATCH($D14,CSINAPI!$A:$A,0)),
IF($C14="CESAN",INDEX(CCESAN!$C:$C,MATCH($D14,CCESAN!$A:$A,0)),
IF($C14="SCORIO",INDEX(CSCORIO!$C:$C,MATCH($D14,CSCORIO!$A:$A,0)),
IF($C14="MERC",INDEX(MERCADO!$D:$D,MATCH($D14,MERCADO!$A:$A,0)),
IF($C14="COMP",INDEX(COMPOSICAO!$H:$H,MATCH($D14,COMPOSICAO!$A:$A,0)),
""))))))),"")</f>
        <v>m3</v>
      </c>
      <c r="G14" s="216">
        <f>VLOOKUP(B14,'MEMÓRIA DE CÁLCULO'!A:J,10,0)</f>
        <v>20.82</v>
      </c>
      <c r="H14" s="327">
        <f>IFERROR(
IF($C14="DER",INDEX(CDER!$D:$D,MATCH($D14,CDER!$A:$A,0)),
IF($C14="SINAPI",INDEX(CSINAPI!$D:$D,MATCH($D14,CSINAPI!$A:$A,0)),
IF($C14="CESAN",INDEX(CCESAN!$D:$D,MATCH($D14,CCESAN!$A:$A,0)),
IF($C14="SCORIO",INDEX(CSCORIO!$D:$D,MATCH($D14,CSCORIO!$A:$A,0)),
IF($C14="MERC",INDEX(MERCADO!$E:$E,MATCH($D14,MERCADO!$A:$A,0)),
IF($C14="COMP",INDEX(COMPOSICAO!$I:$I,MATCH($D14,COMPOSICAO!$A:$A,0)),
0)))))),0)</f>
        <v>53.96</v>
      </c>
      <c r="I14" s="328">
        <f t="shared" si="0"/>
        <v>71.900000000000006</v>
      </c>
      <c r="J14" s="326">
        <f t="shared" si="1"/>
        <v>1496.96</v>
      </c>
      <c r="K14" s="219"/>
      <c r="L14" s="220">
        <f t="shared" ref="L14:L16" si="10">G14</f>
        <v>20.82</v>
      </c>
      <c r="M14" s="221">
        <f t="shared" si="2"/>
        <v>1496.96</v>
      </c>
      <c r="N14" s="222">
        <f t="shared" si="9"/>
        <v>2.1099961801987709E-2</v>
      </c>
      <c r="O14" s="221" t="str">
        <f t="shared" si="3"/>
        <v>C</v>
      </c>
      <c r="P14" s="219"/>
    </row>
    <row r="15" spans="1:31" ht="12.75">
      <c r="A15" s="211" t="str">
        <f t="shared" si="8"/>
        <v>DER10223</v>
      </c>
      <c r="B15" s="212" t="s">
        <v>19076</v>
      </c>
      <c r="C15" s="213" t="s">
        <v>1920</v>
      </c>
      <c r="D15" s="213">
        <v>10223</v>
      </c>
      <c r="E15" s="214" t="str">
        <f>IFERROR(PROPER(
IF($C15="DER",INDEX(CDER!$B:$B,MATCH($D15,CDER!$A:$A,0)),
IF($C15="SINAPI",INDEX(CSINAPI!$B:$B,MATCH($D15,CSINAPI!$A:$A,0)),
IF($C15="CESAN",INDEX(CCESAN!$B:$B,MATCH($D15,CCESAN!$A:$A,0)),
IF($C15="SCORIO",INDEX(CSCORIO!$B:$B,MATCH($D15,CSCORIO!$A:$A,0)),
IF($C15="MERC",INDEX(MERCADO!$B:$B,MATCH($D15,MERCADO!$A:$A,0)),
IF($C15="COMP",INDEX(COMPOSICAO!$B:$B,MATCH($D15,COMPOSICAO!$A:$A,0)),
""))))))),"*Verificar código*")</f>
        <v>Retirada De Aparelhos Sanitários</v>
      </c>
      <c r="F15" s="215" t="str">
        <f>IFERROR(LOWER(
IF($C15="DER",INDEX(CDER!$C:$C,MATCH($D15,CDER!$A:$A,0)),
IF($C15="SINAPI",INDEX(CSINAPI!$C:$C,MATCH($D15,CSINAPI!$A:$A,0)),
IF($C15="CESAN",INDEX(CCESAN!$C:$C,MATCH($D15,CCESAN!$A:$A,0)),
IF($C15="SCORIO",INDEX(CSCORIO!$C:$C,MATCH($D15,CSCORIO!$A:$A,0)),
IF($C15="MERC",INDEX(MERCADO!$D:$D,MATCH($D15,MERCADO!$A:$A,0)),
IF($C15="COMP",INDEX(COMPOSICAO!$H:$H,MATCH($D15,COMPOSICAO!$A:$A,0)),
""))))))),"")</f>
        <v>und</v>
      </c>
      <c r="G15" s="216">
        <f>VLOOKUP(B15,'MEMÓRIA DE CÁLCULO'!A:J,10,0)</f>
        <v>12</v>
      </c>
      <c r="H15" s="327">
        <f>IFERROR(
IF($C15="DER",INDEX(CDER!$D:$D,MATCH($D15,CDER!$A:$A,0)),
IF($C15="SINAPI",INDEX(CSINAPI!$D:$D,MATCH($D15,CSINAPI!$A:$A,0)),
IF($C15="CESAN",INDEX(CCESAN!$D:$D,MATCH($D15,CCESAN!$A:$A,0)),
IF($C15="SCORIO",INDEX(CSCORIO!$D:$D,MATCH($D15,CSCORIO!$A:$A,0)),
IF($C15="MERC",INDEX(MERCADO!$E:$E,MATCH($D15,MERCADO!$A:$A,0)),
IF($C15="COMP",INDEX(COMPOSICAO!$I:$I,MATCH($D15,COMPOSICAO!$A:$A,0)),
0)))))),0)</f>
        <v>18.600000000000001</v>
      </c>
      <c r="I15" s="328">
        <f t="shared" si="0"/>
        <v>24.78</v>
      </c>
      <c r="J15" s="326">
        <f t="shared" si="1"/>
        <v>297.36</v>
      </c>
      <c r="K15" s="219"/>
      <c r="L15" s="220">
        <f t="shared" si="10"/>
        <v>12</v>
      </c>
      <c r="M15" s="221">
        <f t="shared" si="2"/>
        <v>297.36</v>
      </c>
      <c r="N15" s="222">
        <f t="shared" si="9"/>
        <v>4.1913508987809064E-3</v>
      </c>
      <c r="O15" s="221" t="str">
        <f t="shared" si="3"/>
        <v>C</v>
      </c>
      <c r="P15" s="219"/>
    </row>
    <row r="16" spans="1:31" ht="12.75">
      <c r="A16" s="211" t="str">
        <f t="shared" si="8"/>
        <v>DER10206</v>
      </c>
      <c r="B16" s="212" t="s">
        <v>19077</v>
      </c>
      <c r="C16" s="213" t="s">
        <v>1920</v>
      </c>
      <c r="D16" s="213">
        <v>10206</v>
      </c>
      <c r="E16" s="214" t="str">
        <f>IFERROR(PROPER(
IF($C16="DER",INDEX(CDER!$B:$B,MATCH($D16,CDER!$A:$A,0)),
IF($C16="SINAPI",INDEX(CSINAPI!$B:$B,MATCH($D16,CSINAPI!$A:$A,0)),
IF($C16="CESAN",INDEX(CCESAN!$B:$B,MATCH($D16,CCESAN!$A:$A,0)),
IF($C16="SCORIO",INDEX(CSCORIO!$B:$B,MATCH($D16,CSCORIO!$A:$A,0)),
IF($C16="MERC",INDEX(MERCADO!$B:$B,MATCH($D16,MERCADO!$A:$A,0)),
IF($C16="COMP",INDEX(COMPOSICAO!$B:$B,MATCH($D16,COMPOSICAO!$A:$A,0)),
""))))))),"*Verificar código*")</f>
        <v>Demolição De Revestimento Com Azulejos</v>
      </c>
      <c r="F16" s="215" t="str">
        <f>IFERROR(LOWER(
IF($C16="DER",INDEX(CDER!$C:$C,MATCH($D16,CDER!$A:$A,0)),
IF($C16="SINAPI",INDEX(CSINAPI!$C:$C,MATCH($D16,CSINAPI!$A:$A,0)),
IF($C16="CESAN",INDEX(CCESAN!$C:$C,MATCH($D16,CCESAN!$A:$A,0)),
IF($C16="SCORIO",INDEX(CSCORIO!$C:$C,MATCH($D16,CSCORIO!$A:$A,0)),
IF($C16="MERC",INDEX(MERCADO!$D:$D,MATCH($D16,MERCADO!$A:$A,0)),
IF($C16="COMP",INDEX(COMPOSICAO!$H:$H,MATCH($D16,COMPOSICAO!$A:$A,0)),
""))))))),"")</f>
        <v>m2</v>
      </c>
      <c r="G16" s="216">
        <f>VLOOKUP(B16,'MEMÓRIA DE CÁLCULO'!A:J,10,0)</f>
        <v>68.5</v>
      </c>
      <c r="H16" s="327">
        <f>IFERROR(
IF($C16="DER",INDEX(CDER!$D:$D,MATCH($D16,CDER!$A:$A,0)),
IF($C16="SINAPI",INDEX(CSINAPI!$D:$D,MATCH($D16,CSINAPI!$A:$A,0)),
IF($C16="CESAN",INDEX(CCESAN!$D:$D,MATCH($D16,CCESAN!$A:$A,0)),
IF($C16="SCORIO",INDEX(CSCORIO!$D:$D,MATCH($D16,CSCORIO!$A:$A,0)),
IF($C16="MERC",INDEX(MERCADO!$E:$E,MATCH($D16,MERCADO!$A:$A,0)),
IF($C16="COMP",INDEX(COMPOSICAO!$I:$I,MATCH($D16,COMPOSICAO!$A:$A,0)),
0)))))),0)</f>
        <v>44.96</v>
      </c>
      <c r="I16" s="328">
        <f t="shared" ref="I16:I19" si="11">IFERROR(ROUND(H16*(1+$I$2),2),"")</f>
        <v>59.91</v>
      </c>
      <c r="J16" s="326">
        <f t="shared" si="1"/>
        <v>4103.84</v>
      </c>
      <c r="K16" s="219"/>
      <c r="L16" s="220">
        <f t="shared" si="10"/>
        <v>68.5</v>
      </c>
      <c r="M16" s="221">
        <f t="shared" ref="M16:M20" si="12">ROUND(L16*I16,2)</f>
        <v>4103.84</v>
      </c>
      <c r="N16" s="222">
        <f t="shared" si="9"/>
        <v>5.7844476299613375E-2</v>
      </c>
      <c r="O16" s="221" t="str">
        <f t="shared" ref="O16:O20" si="13">VLOOKUP(M16,$Z$2:$AA$6,2,1)</f>
        <v>B</v>
      </c>
      <c r="P16" s="219"/>
    </row>
    <row r="17" spans="1:16" ht="12.75">
      <c r="A17" s="211" t="str">
        <f t="shared" si="8"/>
        <v>DER10202</v>
      </c>
      <c r="B17" s="212" t="s">
        <v>19078</v>
      </c>
      <c r="C17" s="213" t="s">
        <v>1920</v>
      </c>
      <c r="D17" s="213">
        <v>10202</v>
      </c>
      <c r="E17" s="214" t="str">
        <f>IFERROR(PROPER(
IF($C17="DER",INDEX(CDER!$B:$B,MATCH($D17,CDER!$A:$A,0)),
IF($C17="SINAPI",INDEX(CSINAPI!$B:$B,MATCH($D17,CSINAPI!$A:$A,0)),
IF($C17="CESAN",INDEX(CCESAN!$B:$B,MATCH($D17,CCESAN!$A:$A,0)),
IF($C17="SCORIO",INDEX(CSCORIO!$B:$B,MATCH($D17,CSCORIO!$A:$A,0)),
IF($C17="MERC",INDEX(MERCADO!$B:$B,MATCH($D17,MERCADO!$A:$A,0)),
IF($C17="COMP",INDEX(COMPOSICAO!$B:$B,MATCH($D17,COMPOSICAO!$A:$A,0)),
""))))))),"*Verificar código*")</f>
        <v>Demolição De Piso Revestido Com Cerâmica</v>
      </c>
      <c r="F17" s="215" t="str">
        <f>IFERROR(LOWER(
IF($C17="DER",INDEX(CDER!$C:$C,MATCH($D17,CDER!$A:$A,0)),
IF($C17="SINAPI",INDEX(CSINAPI!$C:$C,MATCH($D17,CSINAPI!$A:$A,0)),
IF($C17="CESAN",INDEX(CCESAN!$C:$C,MATCH($D17,CCESAN!$A:$A,0)),
IF($C17="SCORIO",INDEX(CSCORIO!$C:$C,MATCH($D17,CSCORIO!$A:$A,0)),
IF($C17="MERC",INDEX(MERCADO!$D:$D,MATCH($D17,MERCADO!$A:$A,0)),
IF($C17="COMP",INDEX(COMPOSICAO!$H:$H,MATCH($D17,COMPOSICAO!$A:$A,0)),
""))))))),"")</f>
        <v>m2</v>
      </c>
      <c r="G17" s="216">
        <f>VLOOKUP(B17,'MEMÓRIA DE CÁLCULO'!A:J,10,0)</f>
        <v>151.78</v>
      </c>
      <c r="H17" s="327">
        <f>IFERROR(
IF($C17="DER",INDEX(CDER!$D:$D,MATCH($D17,CDER!$A:$A,0)),
IF($C17="SINAPI",INDEX(CSINAPI!$D:$D,MATCH($D17,CSINAPI!$A:$A,0)),
IF($C17="CESAN",INDEX(CCESAN!$D:$D,MATCH($D17,CCESAN!$A:$A,0)),
IF($C17="SCORIO",INDEX(CSCORIO!$D:$D,MATCH($D17,CSCORIO!$A:$A,0)),
IF($C17="MERC",INDEX(MERCADO!$E:$E,MATCH($D17,MERCADO!$A:$A,0)),
IF($C17="COMP",INDEX(COMPOSICAO!$I:$I,MATCH($D17,COMPOSICAO!$A:$A,0)),
0)))))),0)</f>
        <v>12.59</v>
      </c>
      <c r="I17" s="328">
        <f t="shared" si="11"/>
        <v>16.78</v>
      </c>
      <c r="J17" s="326">
        <f t="shared" si="1"/>
        <v>2546.87</v>
      </c>
      <c r="K17" s="219"/>
      <c r="L17" s="220">
        <f t="shared" ref="L17:L20" si="14">G17</f>
        <v>151.78</v>
      </c>
      <c r="M17" s="221">
        <f t="shared" si="12"/>
        <v>2546.87</v>
      </c>
      <c r="N17" s="222">
        <f t="shared" si="9"/>
        <v>3.5898661096240674E-2</v>
      </c>
      <c r="O17" s="221" t="str">
        <f t="shared" si="13"/>
        <v>C</v>
      </c>
      <c r="P17" s="219"/>
    </row>
    <row r="18" spans="1:16" ht="12.75">
      <c r="A18" s="211" t="str">
        <f t="shared" si="8"/>
        <v>DER10259</v>
      </c>
      <c r="B18" s="212" t="s">
        <v>19079</v>
      </c>
      <c r="C18" s="213" t="s">
        <v>1920</v>
      </c>
      <c r="D18" s="213">
        <v>10259</v>
      </c>
      <c r="E18" s="214" t="str">
        <f>IFERROR(PROPER(
IF($C18="DER",INDEX(CDER!$B:$B,MATCH($D18,CDER!$A:$A,0)),
IF($C18="SINAPI",INDEX(CSINAPI!$B:$B,MATCH($D18,CSINAPI!$A:$A,0)),
IF($C18="CESAN",INDEX(CCESAN!$B:$B,MATCH($D18,CCESAN!$A:$A,0)),
IF($C18="SCORIO",INDEX(CSCORIO!$B:$B,MATCH($D18,CSCORIO!$A:$A,0)),
IF($C18="MERC",INDEX(MERCADO!$B:$B,MATCH($D18,MERCADO!$A:$A,0)),
IF($C18="COMP",INDEX(COMPOSICAO!$B:$B,MATCH($D18,COMPOSICAO!$A:$A,0)),
""))))))),"*Verificar código*")</f>
        <v>Retirada De Rodapé De Madeira Ou Cerâmica</v>
      </c>
      <c r="F18" s="215" t="str">
        <f>IFERROR(LOWER(
IF($C18="DER",INDEX(CDER!$C:$C,MATCH($D18,CDER!$A:$A,0)),
IF($C18="SINAPI",INDEX(CSINAPI!$C:$C,MATCH($D18,CSINAPI!$A:$A,0)),
IF($C18="CESAN",INDEX(CCESAN!$C:$C,MATCH($D18,CCESAN!$A:$A,0)),
IF($C18="SCORIO",INDEX(CSCORIO!$C:$C,MATCH($D18,CSCORIO!$A:$A,0)),
IF($C18="MERC",INDEX(MERCADO!$D:$D,MATCH($D18,MERCADO!$A:$A,0)),
IF($C18="COMP",INDEX(COMPOSICAO!$H:$H,MATCH($D18,COMPOSICAO!$A:$A,0)),
""))))))),"")</f>
        <v>m</v>
      </c>
      <c r="G18" s="216">
        <f>VLOOKUP(B18,'MEMÓRIA DE CÁLCULO'!A:J,10,0)</f>
        <v>33.56</v>
      </c>
      <c r="H18" s="327">
        <f>IFERROR(
IF($C18="DER",INDEX(CDER!$D:$D,MATCH($D18,CDER!$A:$A,0)),
IF($C18="SINAPI",INDEX(CSINAPI!$D:$D,MATCH($D18,CSINAPI!$A:$A,0)),
IF($C18="CESAN",INDEX(CCESAN!$D:$D,MATCH($D18,CCESAN!$A:$A,0)),
IF($C18="SCORIO",INDEX(CSCORIO!$D:$D,MATCH($D18,CSCORIO!$A:$A,0)),
IF($C18="MERC",INDEX(MERCADO!$E:$E,MATCH($D18,MERCADO!$A:$A,0)),
IF($C18="COMP",INDEX(COMPOSICAO!$I:$I,MATCH($D18,COMPOSICAO!$A:$A,0)),
0)))))),0)</f>
        <v>2.09</v>
      </c>
      <c r="I18" s="328">
        <f t="shared" si="11"/>
        <v>2.78</v>
      </c>
      <c r="J18" s="326">
        <f t="shared" si="1"/>
        <v>93.3</v>
      </c>
      <c r="K18" s="219"/>
      <c r="L18" s="220">
        <f t="shared" si="14"/>
        <v>33.56</v>
      </c>
      <c r="M18" s="221">
        <f t="shared" si="12"/>
        <v>93.3</v>
      </c>
      <c r="N18" s="222">
        <f t="shared" si="9"/>
        <v>1.3150828586772213E-3</v>
      </c>
      <c r="O18" s="221" t="str">
        <f t="shared" si="13"/>
        <v>C</v>
      </c>
      <c r="P18" s="219"/>
    </row>
    <row r="19" spans="1:16" ht="12.75">
      <c r="A19" s="211" t="str">
        <f t="shared" si="8"/>
        <v>DER10201</v>
      </c>
      <c r="B19" s="212" t="s">
        <v>19080</v>
      </c>
      <c r="C19" s="213" t="s">
        <v>1920</v>
      </c>
      <c r="D19" s="213">
        <v>10201</v>
      </c>
      <c r="E19" s="214" t="str">
        <f>IFERROR(PROPER(
IF($C19="DER",INDEX(CDER!$B:$B,MATCH($D19,CDER!$A:$A,0)),
IF($C19="SINAPI",INDEX(CSINAPI!$B:$B,MATCH($D19,CSINAPI!$A:$A,0)),
IF($C19="CESAN",INDEX(CCESAN!$B:$B,MATCH($D19,CCESAN!$A:$A,0)),
IF($C19="SCORIO",INDEX(CSCORIO!$B:$B,MATCH($D19,CSCORIO!$A:$A,0)),
IF($C19="MERC",INDEX(MERCADO!$B:$B,MATCH($D19,MERCADO!$A:$A,0)),
IF($C19="COMP",INDEX(COMPOSICAO!$B:$B,MATCH($D19,COMPOSICAO!$A:$A,0)),
""))))))),"*Verificar código*")</f>
        <v>Demolição De Piso Cimentado Inclusive Lastro De Concreto</v>
      </c>
      <c r="F19" s="215" t="str">
        <f>IFERROR(LOWER(
IF($C19="DER",INDEX(CDER!$C:$C,MATCH($D19,CDER!$A:$A,0)),
IF($C19="SINAPI",INDEX(CSINAPI!$C:$C,MATCH($D19,CSINAPI!$A:$A,0)),
IF($C19="CESAN",INDEX(CCESAN!$C:$C,MATCH($D19,CCESAN!$A:$A,0)),
IF($C19="SCORIO",INDEX(CSCORIO!$C:$C,MATCH($D19,CSCORIO!$A:$A,0)),
IF($C19="MERC",INDEX(MERCADO!$D:$D,MATCH($D19,MERCADO!$A:$A,0)),
IF($C19="COMP",INDEX(COMPOSICAO!$H:$H,MATCH($D19,COMPOSICAO!$A:$A,0)),
""))))))),"")</f>
        <v>m2</v>
      </c>
      <c r="G19" s="216">
        <f>VLOOKUP(B19,'MEMÓRIA DE CÁLCULO'!A:J,10,0)</f>
        <v>8.6300000000000008</v>
      </c>
      <c r="H19" s="327">
        <f>IFERROR(
IF($C19="DER",INDEX(CDER!$D:$D,MATCH($D19,CDER!$A:$A,0)),
IF($C19="SINAPI",INDEX(CSINAPI!$D:$D,MATCH($D19,CSINAPI!$A:$A,0)),
IF($C19="CESAN",INDEX(CCESAN!$D:$D,MATCH($D19,CCESAN!$A:$A,0)),
IF($C19="SCORIO",INDEX(CSCORIO!$D:$D,MATCH($D19,CSCORIO!$A:$A,0)),
IF($C19="MERC",INDEX(MERCADO!$E:$E,MATCH($D19,MERCADO!$A:$A,0)),
IF($C19="COMP",INDEX(COMPOSICAO!$I:$I,MATCH($D19,COMPOSICAO!$A:$A,0)),
0)))))),0)</f>
        <v>23.38</v>
      </c>
      <c r="I19" s="328">
        <f t="shared" si="11"/>
        <v>31.15</v>
      </c>
      <c r="J19" s="326">
        <f t="shared" si="1"/>
        <v>268.82</v>
      </c>
      <c r="K19" s="219"/>
      <c r="L19" s="220">
        <f t="shared" si="14"/>
        <v>8.6300000000000008</v>
      </c>
      <c r="M19" s="221">
        <f t="shared" si="12"/>
        <v>268.82</v>
      </c>
      <c r="N19" s="222">
        <f t="shared" si="9"/>
        <v>3.7890736770590633E-3</v>
      </c>
      <c r="O19" s="221" t="str">
        <f t="shared" si="13"/>
        <v>C</v>
      </c>
      <c r="P19" s="219"/>
    </row>
    <row r="20" spans="1:16" ht="14.25" customHeight="1">
      <c r="A20" s="211" t="str">
        <f t="shared" si="8"/>
        <v>DER10244</v>
      </c>
      <c r="B20" s="212" t="s">
        <v>19081</v>
      </c>
      <c r="C20" s="213" t="s">
        <v>1920</v>
      </c>
      <c r="D20" s="213">
        <v>10244</v>
      </c>
      <c r="E20" s="214" t="str">
        <f>IFERROR(PROPER(
IF($C20="DER",INDEX(CDER!$B:$B,MATCH($D20,CDER!$A:$A,0)),
IF($C20="SINAPI",INDEX(CSINAPI!$B:$B,MATCH($D20,CSINAPI!$A:$A,0)),
IF($C20="CESAN",INDEX(CCESAN!$B:$B,MATCH($D20,CCESAN!$A:$A,0)),
IF($C20="SCORIO",INDEX(CSCORIO!$B:$B,MATCH($D20,CSCORIO!$A:$A,0)),
IF($C20="MERC",INDEX(MERCADO!$B:$B,MATCH($D20,MERCADO!$A:$A,0)),
IF($C20="COMP",INDEX(COMPOSICAO!$B:$B,MATCH($D20,COMPOSICAO!$A:$A,0)),
""))))))),"*Verificar código*")</f>
        <v>Retirada De Rodapé Em Argamassa De Cimento E Areia</v>
      </c>
      <c r="F20" s="215" t="str">
        <f>IFERROR(LOWER(
IF($C20="DER",INDEX(CDER!$C:$C,MATCH($D20,CDER!$A:$A,0)),
IF($C20="SINAPI",INDEX(CSINAPI!$C:$C,MATCH($D20,CSINAPI!$A:$A,0)),
IF($C20="CESAN",INDEX(CCESAN!$C:$C,MATCH($D20,CCESAN!$A:$A,0)),
IF($C20="SCORIO",INDEX(CSCORIO!$C:$C,MATCH($D20,CSCORIO!$A:$A,0)),
IF($C20="MERC",INDEX(MERCADO!$D:$D,MATCH($D20,MERCADO!$A:$A,0)),
IF($C20="COMP",INDEX(COMPOSICAO!$H:$H,MATCH($D20,COMPOSICAO!$A:$A,0)),
""))))))),"")</f>
        <v>m</v>
      </c>
      <c r="G20" s="216">
        <f>VLOOKUP(B20,'MEMÓRIA DE CÁLCULO'!A:J,10,0)</f>
        <v>201.5</v>
      </c>
      <c r="H20" s="327">
        <f>IFERROR(
IF($C20="DER",INDEX(CDER!$D:$D,MATCH($D20,CDER!$A:$A,0)),
IF($C20="SINAPI",INDEX(CSINAPI!$D:$D,MATCH($D20,CSINAPI!$A:$A,0)),
IF($C20="CESAN",INDEX(CCESAN!$D:$D,MATCH($D20,CCESAN!$A:$A,0)),
IF($C20="SCORIO",INDEX(CSCORIO!$D:$D,MATCH($D20,CSCORIO!$A:$A,0)),
IF($C20="MERC",INDEX(MERCADO!$E:$E,MATCH($D20,MERCADO!$A:$A,0)),
IF($C20="COMP",INDEX(COMPOSICAO!$I:$I,MATCH($D20,COMPOSICAO!$A:$A,0)),
0)))))),0)</f>
        <v>12.97</v>
      </c>
      <c r="I20" s="328">
        <f t="shared" ref="I20" si="15">IFERROR(ROUND(H20*(1+$I$2),2),"")</f>
        <v>17.28</v>
      </c>
      <c r="J20" s="326">
        <f t="shared" si="1"/>
        <v>3481.92</v>
      </c>
      <c r="K20" s="219"/>
      <c r="L20" s="220">
        <f t="shared" si="14"/>
        <v>201.5</v>
      </c>
      <c r="M20" s="221">
        <f t="shared" si="12"/>
        <v>3481.92</v>
      </c>
      <c r="N20" s="222">
        <f t="shared" si="9"/>
        <v>4.9078384858364313E-2</v>
      </c>
      <c r="O20" s="221" t="str">
        <f t="shared" si="13"/>
        <v>B</v>
      </c>
      <c r="P20" s="219"/>
    </row>
    <row r="21" spans="1:16" ht="20.25" customHeight="1">
      <c r="A21" s="211" t="str">
        <f t="shared" si="8"/>
        <v>DER10253</v>
      </c>
      <c r="B21" s="212" t="s">
        <v>19384</v>
      </c>
      <c r="C21" s="213" t="s">
        <v>1920</v>
      </c>
      <c r="D21" s="213">
        <v>10253</v>
      </c>
      <c r="E21" s="214" t="str">
        <f>IFERROR(PROPER(
IF($C21="DER",INDEX(CDER!$B:$B,MATCH($D21,CDER!$A:$A,0)),
IF($C21="SINAPI",INDEX(CSINAPI!$B:$B,MATCH($D21,CSINAPI!$A:$A,0)),
IF($C21="CESAN",INDEX(CCESAN!$B:$B,MATCH($D21,CCESAN!$A:$A,0)),
IF($C21="SCORIO",INDEX(CSCORIO!$B:$B,MATCH($D21,CSCORIO!$A:$A,0)),
IF($C21="MERC",INDEX(MERCADO!$B:$B,MATCH($D21,MERCADO!$A:$A,0)),
IF($C21="COMP",INDEX(COMPOSICAO!$B:$B,MATCH($D21,COMPOSICAO!$A:$A,0)),
""))))))),"*Verificar código*")</f>
        <v>Remoção De Engradamento De Madeira De Cobertura Para Reaproveitamento</v>
      </c>
      <c r="F21" s="215" t="str">
        <f>IFERROR(LOWER(
IF($C21="DER",INDEX(CDER!$C:$C,MATCH($D21,CDER!$A:$A,0)),
IF($C21="SINAPI",INDEX(CSINAPI!$C:$C,MATCH($D21,CSINAPI!$A:$A,0)),
IF($C21="CESAN",INDEX(CCESAN!$C:$C,MATCH($D21,CCESAN!$A:$A,0)),
IF($C21="SCORIO",INDEX(CSCORIO!$C:$C,MATCH($D21,CSCORIO!$A:$A,0)),
IF($C21="MERC",INDEX(MERCADO!$D:$D,MATCH($D21,MERCADO!$A:$A,0)),
IF($C21="COMP",INDEX(COMPOSICAO!$H:$H,MATCH($D21,COMPOSICAO!$A:$A,0)),
""))))))),"")</f>
        <v>m2</v>
      </c>
      <c r="G21" s="216">
        <f>VLOOKUP(B21,'MEMÓRIA DE CÁLCULO'!A:J,10,0)</f>
        <v>504.45</v>
      </c>
      <c r="H21" s="327">
        <f>IFERROR(
IF($C21="DER",INDEX(CDER!$D:$D,MATCH($D21,CDER!$A:$A,0)),
IF($C21="SINAPI",INDEX(CSINAPI!$D:$D,MATCH($D21,CSINAPI!$A:$A,0)),
IF($C21="CESAN",INDEX(CCESAN!$D:$D,MATCH($D21,CCESAN!$A:$A,0)),
IF($C21="SCORIO",INDEX(CSCORIO!$D:$D,MATCH($D21,CSCORIO!$A:$A,0)),
IF($C21="MERC",INDEX(MERCADO!$E:$E,MATCH($D21,MERCADO!$A:$A,0)),
IF($C21="COMP",INDEX(COMPOSICAO!$I:$I,MATCH($D21,COMPOSICAO!$A:$A,0)),
0)))))),0)</f>
        <v>26.19</v>
      </c>
      <c r="I21" s="328">
        <f t="shared" ref="I21" si="16">IFERROR(ROUND(H21*(1+$I$2),2),"")</f>
        <v>34.9</v>
      </c>
      <c r="J21" s="326">
        <f t="shared" si="1"/>
        <v>17605.310000000001</v>
      </c>
      <c r="K21" s="219"/>
      <c r="L21" s="220">
        <f t="shared" ref="L21" si="17">G21</f>
        <v>504.45</v>
      </c>
      <c r="M21" s="221">
        <f t="shared" ref="M21" si="18">ROUND(L21*I21,2)</f>
        <v>17605.310000000001</v>
      </c>
      <c r="N21" s="222">
        <f t="shared" si="9"/>
        <v>0.24815049734939629</v>
      </c>
      <c r="O21" s="221" t="str">
        <f t="shared" ref="O21" si="19">VLOOKUP(M21,$Z$2:$AA$6,2,1)</f>
        <v>A</v>
      </c>
      <c r="P21" s="219"/>
    </row>
    <row r="22" spans="1:16" ht="12.75">
      <c r="A22" s="211" t="str">
        <f t="shared" si="8"/>
        <v>DER10256</v>
      </c>
      <c r="B22" s="212" t="s">
        <v>19385</v>
      </c>
      <c r="C22" s="213" t="s">
        <v>1920</v>
      </c>
      <c r="D22" s="213">
        <v>10256</v>
      </c>
      <c r="E22" s="214" t="str">
        <f>IFERROR(PROPER(
IF($C22="DER",INDEX(CDER!$B:$B,MATCH($D22,CDER!$A:$A,0)),
IF($C22="SINAPI",INDEX(CSINAPI!$B:$B,MATCH($D22,CSINAPI!$A:$A,0)),
IF($C22="CESAN",INDEX(CCESAN!$B:$B,MATCH($D22,CCESAN!$A:$A,0)),
IF($C22="SCORIO",INDEX(CSCORIO!$B:$B,MATCH($D22,CSCORIO!$A:$A,0)),
IF($C22="MERC",INDEX(MERCADO!$B:$B,MATCH($D22,MERCADO!$A:$A,0)),
IF($C22="COMP",INDEX(COMPOSICAO!$B:$B,MATCH($D22,COMPOSICAO!$A:$A,0)),
""))))))),"*Verificar código*")</f>
        <v>Remoção De Telha Ondulada De Fibrocimento, Inclusive Cumeeira</v>
      </c>
      <c r="F22" s="215" t="str">
        <f>IFERROR(LOWER(
IF($C22="DER",INDEX(CDER!$C:$C,MATCH($D22,CDER!$A:$A,0)),
IF($C22="SINAPI",INDEX(CSINAPI!$C:$C,MATCH($D22,CSINAPI!$A:$A,0)),
IF($C22="CESAN",INDEX(CCESAN!$C:$C,MATCH($D22,CCESAN!$A:$A,0)),
IF($C22="SCORIO",INDEX(CSCORIO!$C:$C,MATCH($D22,CSCORIO!$A:$A,0)),
IF($C22="MERC",INDEX(MERCADO!$D:$D,MATCH($D22,MERCADO!$A:$A,0)),
IF($C22="COMP",INDEX(COMPOSICAO!$H:$H,MATCH($D22,COMPOSICAO!$A:$A,0)),
""))))))),"")</f>
        <v>m2</v>
      </c>
      <c r="G22" s="216">
        <f>VLOOKUP(B22,'MEMÓRIA DE CÁLCULO'!A:J,10,0)</f>
        <v>279.45</v>
      </c>
      <c r="H22" s="327">
        <f>IFERROR(
IF($C22="DER",INDEX(CDER!$D:$D,MATCH($D22,CDER!$A:$A,0)),
IF($C22="SINAPI",INDEX(CSINAPI!$D:$D,MATCH($D22,CSINAPI!$A:$A,0)),
IF($C22="CESAN",INDEX(CCESAN!$D:$D,MATCH($D22,CCESAN!$A:$A,0)),
IF($C22="SCORIO",INDEX(CSCORIO!$D:$D,MATCH($D22,CSCORIO!$A:$A,0)),
IF($C22="MERC",INDEX(MERCADO!$E:$E,MATCH($D22,MERCADO!$A:$A,0)),
IF($C22="COMP",INDEX(COMPOSICAO!$I:$I,MATCH($D22,COMPOSICAO!$A:$A,0)),
0)))))),0)</f>
        <v>6.86</v>
      </c>
      <c r="I22" s="328">
        <f t="shared" ref="I22" si="20">IFERROR(ROUND(H22*(1+$I$2),2),"")</f>
        <v>9.14</v>
      </c>
      <c r="J22" s="326">
        <f t="shared" si="1"/>
        <v>2554.17</v>
      </c>
      <c r="K22" s="219"/>
      <c r="L22" s="220">
        <f t="shared" ref="L22" si="21">G22</f>
        <v>279.45</v>
      </c>
      <c r="M22" s="221">
        <f t="shared" ref="M22" si="22">ROUND(L22*I22,2)</f>
        <v>2554.17</v>
      </c>
      <c r="N22" s="222">
        <f t="shared" si="9"/>
        <v>3.6001556110906739E-2</v>
      </c>
      <c r="O22" s="221" t="str">
        <f t="shared" ref="O22" si="23">VLOOKUP(M22,$Z$2:$AA$6,2,1)</f>
        <v>C</v>
      </c>
      <c r="P22" s="219"/>
    </row>
    <row r="23" spans="1:16" ht="12.75">
      <c r="A23" s="211" t="str">
        <f t="shared" si="8"/>
        <v>DER10224</v>
      </c>
      <c r="B23" s="212" t="s">
        <v>19386</v>
      </c>
      <c r="C23" s="213" t="s">
        <v>1920</v>
      </c>
      <c r="D23" s="213">
        <v>10224</v>
      </c>
      <c r="E23" s="214" t="str">
        <f>IFERROR(PROPER(
IF($C23="DER",INDEX(CDER!$B:$B,MATCH($D23,CDER!$A:$A,0)),
IF($C23="SINAPI",INDEX(CSINAPI!$B:$B,MATCH($D23,CSINAPI!$A:$A,0)),
IF($C23="CESAN",INDEX(CCESAN!$B:$B,MATCH($D23,CCESAN!$A:$A,0)),
IF($C23="SCORIO",INDEX(CSCORIO!$B:$B,MATCH($D23,CSCORIO!$A:$A,0)),
IF($C23="MERC",INDEX(MERCADO!$B:$B,MATCH($D23,MERCADO!$A:$A,0)),
IF($C23="COMP",INDEX(COMPOSICAO!$B:$B,MATCH($D23,COMPOSICAO!$A:$A,0)),
""))))))),"*Verificar código*")</f>
        <v>Retirada De Grades, Gradis, Alambrados, Cercas E Portões</v>
      </c>
      <c r="F23" s="215" t="str">
        <f>IFERROR(LOWER(
IF($C23="DER",INDEX(CDER!$C:$C,MATCH($D23,CDER!$A:$A,0)),
IF($C23="SINAPI",INDEX(CSINAPI!$C:$C,MATCH($D23,CSINAPI!$A:$A,0)),
IF($C23="CESAN",INDEX(CCESAN!$C:$C,MATCH($D23,CCESAN!$A:$A,0)),
IF($C23="SCORIO",INDEX(CSCORIO!$C:$C,MATCH($D23,CSCORIO!$A:$A,0)),
IF($C23="MERC",INDEX(MERCADO!$D:$D,MATCH($D23,MERCADO!$A:$A,0)),
IF($C23="COMP",INDEX(COMPOSICAO!$H:$H,MATCH($D23,COMPOSICAO!$A:$A,0)),
""))))))),"")</f>
        <v>m2</v>
      </c>
      <c r="G23" s="216">
        <f>VLOOKUP(B23,'MEMÓRIA DE CÁLCULO'!A:J,10,0)</f>
        <v>117.35000000000001</v>
      </c>
      <c r="H23" s="327">
        <f>IFERROR(
IF($C23="DER",INDEX(CDER!$D:$D,MATCH($D23,CDER!$A:$A,0)),
IF($C23="SINAPI",INDEX(CSINAPI!$D:$D,MATCH($D23,CSINAPI!$A:$A,0)),
IF($C23="CESAN",INDEX(CCESAN!$D:$D,MATCH($D23,CCESAN!$A:$A,0)),
IF($C23="SCORIO",INDEX(CSCORIO!$D:$D,MATCH($D23,CSCORIO!$A:$A,0)),
IF($C23="MERC",INDEX(MERCADO!$E:$E,MATCH($D23,MERCADO!$A:$A,0)),
IF($C23="COMP",INDEX(COMPOSICAO!$I:$I,MATCH($D23,COMPOSICAO!$A:$A,0)),
0)))))),0)</f>
        <v>15.85</v>
      </c>
      <c r="I23" s="328">
        <f t="shared" ref="I23" si="24">IFERROR(ROUND(H23*(1+$I$2),2),"")</f>
        <v>21.12</v>
      </c>
      <c r="J23" s="326">
        <f t="shared" si="1"/>
        <v>2478.4299999999998</v>
      </c>
      <c r="K23" s="219"/>
      <c r="L23" s="220">
        <f t="shared" ref="L23" si="25">G23</f>
        <v>117.35000000000001</v>
      </c>
      <c r="M23" s="221">
        <f t="shared" ref="M23" si="26">ROUND(L23*I23,2)</f>
        <v>2478.4299999999998</v>
      </c>
      <c r="N23" s="222">
        <f t="shared" si="9"/>
        <v>3.49339850957276E-2</v>
      </c>
      <c r="O23" s="221" t="str">
        <f t="shared" ref="O23" si="27">VLOOKUP(M23,$Z$2:$AA$6,2,1)</f>
        <v>C</v>
      </c>
      <c r="P23" s="219"/>
    </row>
    <row r="24" spans="1:16" ht="12.75">
      <c r="A24" s="211" t="str">
        <f t="shared" si="8"/>
        <v>DER10255</v>
      </c>
      <c r="B24" s="212" t="s">
        <v>19723</v>
      </c>
      <c r="C24" s="213" t="s">
        <v>1920</v>
      </c>
      <c r="D24" s="213">
        <v>10255</v>
      </c>
      <c r="E24" s="214" t="str">
        <f>IFERROR(PROPER(
IF($C24="DER",INDEX(CDER!$B:$B,MATCH($D24,CDER!$A:$A,0)),
IF($C24="SINAPI",INDEX(CSINAPI!$B:$B,MATCH($D24,CSINAPI!$A:$A,0)),
IF($C24="CESAN",INDEX(CCESAN!$B:$B,MATCH($D24,CCESAN!$A:$A,0)),
IF($C24="SCORIO",INDEX(CSCORIO!$B:$B,MATCH($D24,CSCORIO!$A:$A,0)),
IF($C24="MERC",INDEX(MERCADO!$B:$B,MATCH($D24,MERCADO!$A:$A,0)),
IF($C24="COMP",INDEX(COMPOSICAO!$B:$B,MATCH($D24,COMPOSICAO!$A:$A,0)),
""))))))),"*Verificar código*")</f>
        <v>Remoção De Telhas Cerâmicas, Tipo Colonial, Inclusive Cumeeiras</v>
      </c>
      <c r="F24" s="215" t="str">
        <f>IFERROR(LOWER(
IF($C24="DER",INDEX(CDER!$C:$C,MATCH($D24,CDER!$A:$A,0)),
IF($C24="SINAPI",INDEX(CSINAPI!$C:$C,MATCH($D24,CSINAPI!$A:$A,0)),
IF($C24="CESAN",INDEX(CCESAN!$C:$C,MATCH($D24,CCESAN!$A:$A,0)),
IF($C24="SCORIO",INDEX(CSCORIO!$C:$C,MATCH($D24,CSCORIO!$A:$A,0)),
IF($C24="MERC",INDEX(MERCADO!$D:$D,MATCH($D24,MERCADO!$A:$A,0)),
IF($C24="COMP",INDEX(COMPOSICAO!$H:$H,MATCH($D24,COMPOSICAO!$A:$A,0)),
""))))))),"")</f>
        <v>m2</v>
      </c>
      <c r="G24" s="216">
        <f>VLOOKUP(B24,'MEMÓRIA DE CÁLCULO'!A:J,10,0)</f>
        <v>225</v>
      </c>
      <c r="H24" s="327">
        <f>IFERROR(
IF($C24="DER",INDEX(CDER!$D:$D,MATCH($D24,CDER!$A:$A,0)),
IF($C24="SINAPI",INDEX(CSINAPI!$D:$D,MATCH($D24,CSINAPI!$A:$A,0)),
IF($C24="CESAN",INDEX(CCESAN!$D:$D,MATCH($D24,CCESAN!$A:$A,0)),
IF($C24="SCORIO",INDEX(CSCORIO!$D:$D,MATCH($D24,CSCORIO!$A:$A,0)),
IF($C24="MERC",INDEX(MERCADO!$E:$E,MATCH($D24,MERCADO!$A:$A,0)),
IF($C24="COMP",INDEX(COMPOSICAO!$I:$I,MATCH($D24,COMPOSICAO!$A:$A,0)),
0)))))),0)</f>
        <v>21.48</v>
      </c>
      <c r="I24" s="328">
        <f t="shared" ref="I24" si="28">IFERROR(ROUND(H24*(1+$I$2),2),"")</f>
        <v>28.62</v>
      </c>
      <c r="J24" s="326">
        <f t="shared" si="1"/>
        <v>6439.5</v>
      </c>
      <c r="K24" s="219"/>
      <c r="L24" s="220">
        <f t="shared" ref="L24" si="29">G24</f>
        <v>225</v>
      </c>
      <c r="M24" s="221">
        <f t="shared" ref="M24" si="30">ROUND(L24*I24,2)</f>
        <v>6439.5</v>
      </c>
      <c r="N24" s="222">
        <f t="shared" si="9"/>
        <v>9.0766088622207572E-2</v>
      </c>
      <c r="O24" s="221" t="str">
        <f t="shared" ref="O24" si="31">VLOOKUP(M24,$Z$2:$AA$6,2,1)</f>
        <v>B</v>
      </c>
      <c r="P24" s="219"/>
    </row>
    <row r="25" spans="1:16" ht="17.25" customHeight="1">
      <c r="A25" s="211"/>
      <c r="B25" s="212">
        <v>3</v>
      </c>
      <c r="C25" s="213"/>
      <c r="D25" s="213"/>
      <c r="E25" s="214" t="s">
        <v>19371</v>
      </c>
      <c r="F25" s="215"/>
      <c r="G25" s="216">
        <f>VLOOKUP(B25,'MEMÓRIA DE CÁLCULO'!A:J,10,0)</f>
        <v>0</v>
      </c>
      <c r="H25" s="327"/>
      <c r="I25" s="328"/>
      <c r="J25" s="326">
        <f>SUM(J26:J29)</f>
        <v>12740.880000000001</v>
      </c>
      <c r="K25" s="219"/>
      <c r="L25" s="220"/>
      <c r="M25" s="221"/>
      <c r="N25" s="222"/>
      <c r="O25" s="221"/>
      <c r="P25" s="219"/>
    </row>
    <row r="26" spans="1:16" ht="38.25">
      <c r="A26" s="211" t="str">
        <f t="shared" ref="A26:A29" si="32">CONCATENATE(C26,D26)</f>
        <v>DER40238</v>
      </c>
      <c r="B26" s="212" t="s">
        <v>19072</v>
      </c>
      <c r="C26" s="213" t="s">
        <v>1920</v>
      </c>
      <c r="D26" s="213">
        <v>40238</v>
      </c>
      <c r="E26" s="214" t="str">
        <f>IFERROR(PROPER(
IF($C26="DER",INDEX(CDER!$B:$B,MATCH($D26,CDER!$A:$A,0)),
IF($C26="SINAPI",INDEX(CSINAPI!$B:$B,MATCH($D26,CSINAPI!$A:$A,0)),
IF($C26="CESAN",INDEX(CCESAN!$B:$B,MATCH($D26,CCESAN!$A:$A,0)),
IF($C26="SCORIO",INDEX(CSCORIO!$B:$B,MATCH($D26,CSCORIO!$A:$A,0)),
IF($C26="MERC",INDEX(MERCADO!$B:$B,MATCH($D26,MERCADO!$A:$A,0)),
IF($C26="COMP",INDEX(COMPOSICAO!$B:$B,MATCH($D26,COMPOSICAO!$A:$A,0)),
""))))))),"*Verificar código*")</f>
        <v>Fôrma De Chapa Compensada Resinada 12Mm, Levando-Se Em Conta A Utilização 3 Vezes (Incluido O Material, Corte, Montagem, Escoramento E Desfôrma)</v>
      </c>
      <c r="F26" s="215" t="str">
        <f>IFERROR(LOWER(
IF($C26="DER",INDEX(CDER!$C:$C,MATCH($D26,CDER!$A:$A,0)),
IF($C26="SINAPI",INDEX(CSINAPI!$C:$C,MATCH($D26,CSINAPI!$A:$A,0)),
IF($C26="CESAN",INDEX(CCESAN!$C:$C,MATCH($D26,CCESAN!$A:$A,0)),
IF($C26="SCORIO",INDEX(CSCORIO!$C:$C,MATCH($D26,CSCORIO!$A:$A,0)),
IF($C26="MERC",INDEX(MERCADO!$D:$D,MATCH($D26,MERCADO!$A:$A,0)),
IF($C26="COMP",INDEX(COMPOSICAO!$H:$H,MATCH($D26,COMPOSICAO!$A:$A,0)),
""))))))),"")</f>
        <v>m2</v>
      </c>
      <c r="G26" s="216">
        <f>VLOOKUP(B26,'MEMÓRIA DE CÁLCULO'!A:J,10,0)</f>
        <v>20.36</v>
      </c>
      <c r="H26" s="327">
        <f>IFERROR(
IF($C26="DER",INDEX(CDER!$D:$D,MATCH($D26,CDER!$A:$A,0)),
IF($C26="SINAPI",INDEX(CSINAPI!$D:$D,MATCH($D26,CSINAPI!$A:$A,0)),
IF($C26="CESAN",INDEX(CCESAN!$D:$D,MATCH($D26,CCESAN!$A:$A,0)),
IF($C26="SCORIO",INDEX(CSCORIO!$D:$D,MATCH($D26,CSCORIO!$A:$A,0)),
IF($C26="MERC",INDEX(MERCADO!$E:$E,MATCH($D26,MERCADO!$A:$A,0)),
IF($C26="COMP",INDEX(COMPOSICAO!$I:$I,MATCH($D26,COMPOSICAO!$A:$A,0)),
0)))))),0)</f>
        <v>80.180000000000007</v>
      </c>
      <c r="I26" s="328">
        <f>IFERROR(ROUND(H26*(1+$I$2),2),"")</f>
        <v>106.84</v>
      </c>
      <c r="J26" s="326">
        <f>IFERROR(ROUND($I26*$G26,2),"")</f>
        <v>2175.2600000000002</v>
      </c>
      <c r="K26" s="219"/>
      <c r="L26" s="220">
        <f>G26</f>
        <v>20.36</v>
      </c>
      <c r="M26" s="221">
        <f>ROUND(L26*I26,2)</f>
        <v>2175.2600000000002</v>
      </c>
      <c r="N26" s="222">
        <f>M26/$J$126</f>
        <v>3.0660741041438507E-2</v>
      </c>
      <c r="O26" s="221" t="str">
        <f>VLOOKUP(M26,$Z$2:$AA$6,2,1)</f>
        <v>C</v>
      </c>
      <c r="P26" s="219"/>
    </row>
    <row r="27" spans="1:16" ht="25.5">
      <c r="A27" s="211" t="str">
        <f t="shared" si="32"/>
        <v>DER40324</v>
      </c>
      <c r="B27" s="212" t="s">
        <v>19082</v>
      </c>
      <c r="C27" s="213" t="s">
        <v>1920</v>
      </c>
      <c r="D27" s="213">
        <v>40324</v>
      </c>
      <c r="E27" s="214" t="str">
        <f>IFERROR(PROPER(
IF($C27="DER",INDEX(CDER!$B:$B,MATCH($D27,CDER!$A:$A,0)),
IF($C27="SINAPI",INDEX(CSINAPI!$B:$B,MATCH($D27,CSINAPI!$A:$A,0)),
IF($C27="CESAN",INDEX(CCESAN!$B:$B,MATCH($D27,CCESAN!$A:$A,0)),
IF($C27="SCORIO",INDEX(CSCORIO!$B:$B,MATCH($D27,CSCORIO!$A:$A,0)),
IF($C27="MERC",INDEX(MERCADO!$B:$B,MATCH($D27,MERCADO!$A:$A,0)),
IF($C27="COMP",INDEX(COMPOSICAO!$B:$B,MATCH($D27,COMPOSICAO!$A:$A,0)),
""))))))),"*Verificar código*")</f>
        <v>Fornecimento, Preparo E Aplicação De Concreto Fck=25 Mpa (Brita 1 E 2) - (5% De Perdas Já Incluído No Custo)</v>
      </c>
      <c r="F27" s="215" t="str">
        <f>IFERROR(LOWER(
IF($C27="DER",INDEX(CDER!$C:$C,MATCH($D27,CDER!$A:$A,0)),
IF($C27="SINAPI",INDEX(CSINAPI!$C:$C,MATCH($D27,CSINAPI!$A:$A,0)),
IF($C27="CESAN",INDEX(CCESAN!$C:$C,MATCH($D27,CCESAN!$A:$A,0)),
IF($C27="SCORIO",INDEX(CSCORIO!$C:$C,MATCH($D27,CSCORIO!$A:$A,0)),
IF($C27="MERC",INDEX(MERCADO!$D:$D,MATCH($D27,MERCADO!$A:$A,0)),
IF($C27="COMP",INDEX(COMPOSICAO!$H:$H,MATCH($D27,COMPOSICAO!$A:$A,0)),
""))))))),"")</f>
        <v>m3</v>
      </c>
      <c r="G27" s="216">
        <f>VLOOKUP(B27,'MEMÓRIA DE CÁLCULO'!A:J,10,0)</f>
        <v>6.93</v>
      </c>
      <c r="H27" s="327">
        <f>IFERROR(
IF($C27="DER",INDEX(CDER!$D:$D,MATCH($D27,CDER!$A:$A,0)),
IF($C27="SINAPI",INDEX(CSINAPI!$D:$D,MATCH($D27,CSINAPI!$A:$A,0)),
IF($C27="CESAN",INDEX(CCESAN!$D:$D,MATCH($D27,CCESAN!$A:$A,0)),
IF($C27="SCORIO",INDEX(CSCORIO!$D:$D,MATCH($D27,CSCORIO!$A:$A,0)),
IF($C27="MERC",INDEX(MERCADO!$E:$E,MATCH($D27,MERCADO!$A:$A,0)),
IF($C27="COMP",INDEX(COMPOSICAO!$I:$I,MATCH($D27,COMPOSICAO!$A:$A,0)),
0)))))),0)</f>
        <v>853.47</v>
      </c>
      <c r="I27" s="328">
        <f>IFERROR(ROUND(H27*(1+$I$2),2),"")</f>
        <v>1137.25</v>
      </c>
      <c r="J27" s="326">
        <f>IFERROR(ROUND($I27*$G27,2),"")</f>
        <v>7881.14</v>
      </c>
      <c r="K27" s="219"/>
      <c r="L27" s="220">
        <f>G27</f>
        <v>6.93</v>
      </c>
      <c r="M27" s="221">
        <f>ROUND(L27*I27,2)</f>
        <v>7881.14</v>
      </c>
      <c r="N27" s="222">
        <f>M27/$J$126</f>
        <v>0.11108630354593137</v>
      </c>
      <c r="O27" s="221" t="str">
        <f>VLOOKUP(M27,$Z$2:$AA$6,2,1)</f>
        <v>B</v>
      </c>
      <c r="P27" s="219"/>
    </row>
    <row r="28" spans="1:16" ht="25.5">
      <c r="A28" s="211" t="str">
        <f t="shared" si="32"/>
        <v>DER40328</v>
      </c>
      <c r="B28" s="212" t="s">
        <v>19083</v>
      </c>
      <c r="C28" s="213" t="s">
        <v>1920</v>
      </c>
      <c r="D28" s="213">
        <v>40328</v>
      </c>
      <c r="E28" s="214" t="str">
        <f>IFERROR(PROPER(
IF($C28="DER",INDEX(CDER!$B:$B,MATCH($D28,CDER!$A:$A,0)),
IF($C28="SINAPI",INDEX(CSINAPI!$B:$B,MATCH($D28,CSINAPI!$A:$A,0)),
IF($C28="CESAN",INDEX(CCESAN!$B:$B,MATCH($D28,CCESAN!$A:$A,0)),
IF($C28="SCORIO",INDEX(CSCORIO!$B:$B,MATCH($D28,CSCORIO!$A:$A,0)),
IF($C28="MERC",INDEX(MERCADO!$B:$B,MATCH($D28,MERCADO!$A:$A,0)),
IF($C28="COMP",INDEX(COMPOSICAO!$B:$B,MATCH($D28,COMPOSICAO!$A:$A,0)),
""))))))),"*Verificar código*")</f>
        <v>Fornecimento, Dobragem E Colocação Em Fôrma, De Armadura Ca-50 A Média, Diâmetro De 6.3 A 10.0 Mm</v>
      </c>
      <c r="F28" s="215" t="str">
        <f>IFERROR(LOWER(
IF($C28="DER",INDEX(CDER!$C:$C,MATCH($D28,CDER!$A:$A,0)),
IF($C28="SINAPI",INDEX(CSINAPI!$C:$C,MATCH($D28,CSINAPI!$A:$A,0)),
IF($C28="CESAN",INDEX(CCESAN!$C:$C,MATCH($D28,CCESAN!$A:$A,0)),
IF($C28="SCORIO",INDEX(CSCORIO!$C:$C,MATCH($D28,CSCORIO!$A:$A,0)),
IF($C28="MERC",INDEX(MERCADO!$D:$D,MATCH($D28,MERCADO!$A:$A,0)),
IF($C28="COMP",INDEX(COMPOSICAO!$H:$H,MATCH($D28,COMPOSICAO!$A:$A,0)),
""))))))),"")</f>
        <v>kg</v>
      </c>
      <c r="G28" s="216">
        <f>VLOOKUP(B28,'MEMÓRIA DE CÁLCULO'!A:J,10,0)</f>
        <v>159.59</v>
      </c>
      <c r="H28" s="327">
        <f>IFERROR(
IF($C28="DER",INDEX(CDER!$D:$D,MATCH($D28,CDER!$A:$A,0)),
IF($C28="SINAPI",INDEX(CSINAPI!$D:$D,MATCH($D28,CSINAPI!$A:$A,0)),
IF($C28="CESAN",INDEX(CCESAN!$D:$D,MATCH($D28,CCESAN!$A:$A,0)),
IF($C28="SCORIO",INDEX(CSCORIO!$D:$D,MATCH($D28,CSCORIO!$A:$A,0)),
IF($C28="MERC",INDEX(MERCADO!$E:$E,MATCH($D28,MERCADO!$A:$A,0)),
IF($C28="COMP",INDEX(COMPOSICAO!$I:$I,MATCH($D28,COMPOSICAO!$A:$A,0)),
0)))))),0)</f>
        <v>11.65</v>
      </c>
      <c r="I28" s="328">
        <f>IFERROR(ROUND(H28*(1+$I$2),2),"")</f>
        <v>15.52</v>
      </c>
      <c r="J28" s="326">
        <f>IFERROR(ROUND($I28*$G28,2),"")</f>
        <v>2476.84</v>
      </c>
      <c r="K28" s="219"/>
      <c r="L28" s="220">
        <f>G28</f>
        <v>159.59</v>
      </c>
      <c r="M28" s="221">
        <f>ROUND(L28*I28,2)</f>
        <v>2476.84</v>
      </c>
      <c r="N28" s="222">
        <f>M28/$J$126</f>
        <v>3.491157371582089E-2</v>
      </c>
      <c r="O28" s="221" t="str">
        <f>VLOOKUP(M28,$Z$2:$AA$6,2,1)</f>
        <v>C</v>
      </c>
      <c r="P28" s="219"/>
    </row>
    <row r="29" spans="1:16" ht="38.25">
      <c r="A29" s="211" t="str">
        <f t="shared" si="32"/>
        <v>DER40231</v>
      </c>
      <c r="B29" s="212" t="s">
        <v>19084</v>
      </c>
      <c r="C29" s="213" t="s">
        <v>1920</v>
      </c>
      <c r="D29" s="213">
        <v>40231</v>
      </c>
      <c r="E29" s="214" t="str">
        <f>IFERROR(PROPER(
IF($C29="DER",INDEX(CDER!$B:$B,MATCH($D29,CDER!$A:$A,0)),
IF($C29="SINAPI",INDEX(CSINAPI!$B:$B,MATCH($D29,CSINAPI!$A:$A,0)),
IF($C29="CESAN",INDEX(CCESAN!$B:$B,MATCH($D29,CCESAN!$A:$A,0)),
IF($C29="SCORIO",INDEX(CSCORIO!$B:$B,MATCH($D29,CSCORIO!$A:$A,0)),
IF($C29="MERC",INDEX(MERCADO!$B:$B,MATCH($D29,MERCADO!$A:$A,0)),
IF($C29="COMP",INDEX(COMPOSICAO!$B:$B,MATCH($D29,COMPOSICAO!$A:$A,0)),
""))))))),"*Verificar código*")</f>
        <v>Fornecimento, Preparo E Aplicação De Concreto Magro Com Consumo Mínimo De Cimento De 250 Kg/M3 (Brita 1 E 2) - (5% De Perdas Já Incluído No Custo)</v>
      </c>
      <c r="F29" s="215" t="str">
        <f>IFERROR(LOWER(
IF($C29="DER",INDEX(CDER!$C:$C,MATCH($D29,CDER!$A:$A,0)),
IF($C29="SINAPI",INDEX(CSINAPI!$C:$C,MATCH($D29,CSINAPI!$A:$A,0)),
IF($C29="CESAN",INDEX(CCESAN!$C:$C,MATCH($D29,CCESAN!$A:$A,0)),
IF($C29="SCORIO",INDEX(CSCORIO!$C:$C,MATCH($D29,CSCORIO!$A:$A,0)),
IF($C29="MERC",INDEX(MERCADO!$D:$D,MATCH($D29,MERCADO!$A:$A,0)),
IF($C29="COMP",INDEX(COMPOSICAO!$H:$H,MATCH($D29,COMPOSICAO!$A:$A,0)),
""))))))),"")</f>
        <v>m3</v>
      </c>
      <c r="G29" s="216">
        <f>VLOOKUP(B29,'MEMÓRIA DE CÁLCULO'!A:J,10,0)</f>
        <v>0.23</v>
      </c>
      <c r="H29" s="327">
        <f>IFERROR(
IF($C29="DER",INDEX(CDER!$D:$D,MATCH($D29,CDER!$A:$A,0)),
IF($C29="SINAPI",INDEX(CSINAPI!$D:$D,MATCH($D29,CSINAPI!$A:$A,0)),
IF($C29="CESAN",INDEX(CCESAN!$D:$D,MATCH($D29,CCESAN!$A:$A,0)),
IF($C29="SCORIO",INDEX(CSCORIO!$D:$D,MATCH($D29,CSCORIO!$A:$A,0)),
IF($C29="MERC",INDEX(MERCADO!$E:$E,MATCH($D29,MERCADO!$A:$A,0)),
IF($C29="COMP",INDEX(COMPOSICAO!$I:$I,MATCH($D29,COMPOSICAO!$A:$A,0)),
0)))))),0)</f>
        <v>677.51</v>
      </c>
      <c r="I29" s="328">
        <f>IFERROR(ROUND(H29*(1+$I$2),2),"")</f>
        <v>902.78</v>
      </c>
      <c r="J29" s="326">
        <f>IFERROR(ROUND($I29*$G29,2),"")</f>
        <v>207.64</v>
      </c>
      <c r="K29" s="219"/>
      <c r="L29" s="220">
        <f>G29</f>
        <v>0.23</v>
      </c>
      <c r="M29" s="221">
        <f>ROUND(L29*I29,2)</f>
        <v>207.64</v>
      </c>
      <c r="N29" s="222">
        <f>M29/$J$126</f>
        <v>2.9267288829125213E-3</v>
      </c>
      <c r="O29" s="221" t="str">
        <f>VLOOKUP(M29,$Z$2:$AA$6,2,1)</f>
        <v>C</v>
      </c>
      <c r="P29" s="219"/>
    </row>
    <row r="30" spans="1:16" ht="19.5" customHeight="1">
      <c r="A30" s="211" t="str">
        <f>CONCATENATE(C30,D30)</f>
        <v/>
      </c>
      <c r="B30" s="212">
        <v>4</v>
      </c>
      <c r="C30" s="213"/>
      <c r="D30" s="213"/>
      <c r="E30" s="214" t="s">
        <v>19093</v>
      </c>
      <c r="F30" s="215"/>
      <c r="G30" s="216">
        <f>VLOOKUP(B30,'MEMÓRIA DE CÁLCULO'!A:J,10,0)</f>
        <v>0</v>
      </c>
      <c r="H30" s="327"/>
      <c r="I30" s="328"/>
      <c r="J30" s="326">
        <f>SUM(J31:J41)</f>
        <v>144551.32999999999</v>
      </c>
      <c r="K30" s="219"/>
      <c r="L30" s="220"/>
      <c r="M30" s="221"/>
      <c r="N30" s="222"/>
      <c r="O30" s="221"/>
      <c r="P30" s="219"/>
    </row>
    <row r="31" spans="1:16" ht="12.75" customHeight="1">
      <c r="A31" s="211" t="str">
        <f t="shared" ref="A31:A41" si="33">CONCATENATE(C31,D31)</f>
        <v>DER10238</v>
      </c>
      <c r="B31" s="212" t="s">
        <v>19071</v>
      </c>
      <c r="C31" s="213" t="s">
        <v>1920</v>
      </c>
      <c r="D31" s="213">
        <v>10238</v>
      </c>
      <c r="E31" s="214" t="str">
        <f>IFERROR(PROPER(
IF($C31="DER",INDEX(CDER!$B:$B,MATCH($D31,CDER!$A:$A,0)),
IF($C31="SINAPI",INDEX(CSINAPI!$B:$B,MATCH($D31,CSINAPI!$A:$A,0)),
IF($C31="CESAN",INDEX(CCESAN!$B:$B,MATCH($D31,CCESAN!$A:$A,0)),
IF($C31="SCORIO",INDEX(CSCORIO!$B:$B,MATCH($D31,CSCORIO!$A:$A,0)),
IF($C31="MERC",INDEX(MERCADO!$B:$B,MATCH($D31,MERCADO!$A:$A,0)),
IF($C31="COMP",INDEX(COMPOSICAO!$B:$B,MATCH($D31,COMPOSICAO!$A:$A,0)),
""))))))),"*Verificar código*")</f>
        <v>Apicoamento De Superfície Com Revestimento Em Argamassa</v>
      </c>
      <c r="F31" s="215" t="str">
        <f>IFERROR(LOWER(
IF($C31="DER",INDEX(CDER!$C:$C,MATCH($D31,CDER!$A:$A,0)),
IF($C31="SINAPI",INDEX(CSINAPI!$C:$C,MATCH($D31,CSINAPI!$A:$A,0)),
IF($C31="CESAN",INDEX(CCESAN!$C:$C,MATCH($D31,CCESAN!$A:$A,0)),
IF($C31="SCORIO",INDEX(CSCORIO!$C:$C,MATCH($D31,CSCORIO!$A:$A,0)),
IF($C31="MERC",INDEX(MERCADO!$D:$D,MATCH($D31,MERCADO!$A:$A,0)),
IF($C31="COMP",INDEX(COMPOSICAO!$H:$H,MATCH($D31,COMPOSICAO!$A:$A,0)),
""))))))),"")</f>
        <v>m2</v>
      </c>
      <c r="G31" s="216">
        <f>VLOOKUP(B31,'MEMÓRIA DE CÁLCULO'!A:J,10,0)</f>
        <v>659.92</v>
      </c>
      <c r="H31" s="327">
        <f>IFERROR(
IF($C31="DER",INDEX(CDER!$D:$D,MATCH($D31,CDER!$A:$A,0)),
IF($C31="SINAPI",INDEX(CSINAPI!$D:$D,MATCH($D31,CSINAPI!$A:$A,0)),
IF($C31="CESAN",INDEX(CCESAN!$D:$D,MATCH($D31,CCESAN!$A:$A,0)),
IF($C31="SCORIO",INDEX(CSCORIO!$D:$D,MATCH($D31,CSCORIO!$A:$A,0)),
IF($C31="MERC",INDEX(MERCADO!$E:$E,MATCH($D31,MERCADO!$A:$A,0)),
IF($C31="COMP",INDEX(COMPOSICAO!$I:$I,MATCH($D31,COMPOSICAO!$A:$A,0)),
0)))))),0)</f>
        <v>8.99</v>
      </c>
      <c r="I31" s="328">
        <f>IFERROR(ROUND(H31*(1+$I$2),2),"")</f>
        <v>11.98</v>
      </c>
      <c r="J31" s="326">
        <f t="shared" ref="J31:J41" si="34">IFERROR(ROUND($I31*$G31,2),"")</f>
        <v>7905.84</v>
      </c>
      <c r="K31" s="219"/>
      <c r="L31" s="220"/>
      <c r="M31" s="221"/>
      <c r="N31" s="222"/>
      <c r="O31" s="221"/>
      <c r="P31" s="219"/>
    </row>
    <row r="32" spans="1:16" ht="43.5" customHeight="1">
      <c r="A32" s="211" t="str">
        <f t="shared" si="33"/>
        <v>SINAPI87273</v>
      </c>
      <c r="B32" s="212" t="s">
        <v>19073</v>
      </c>
      <c r="C32" s="213" t="s">
        <v>1025</v>
      </c>
      <c r="D32" s="213">
        <v>87273</v>
      </c>
      <c r="E32" s="214" t="str">
        <f>IFERROR(PROPER(
IF($C32="DER",INDEX(CDER!$B:$B,MATCH($D32,CDER!$A:$A,0)),
IF($C32="SINAPI",INDEX(CSINAPI!$B:$B,MATCH($D32,CSINAPI!$A:$A,0)),
IF($C32="CESAN",INDEX(CCESAN!$B:$B,MATCH($D32,CCESAN!$A:$A,0)),
IF($C32="SCORIO",INDEX(CSCORIO!$B:$B,MATCH($D32,CSCORIO!$A:$A,0)),
IF($C32="MERC",INDEX(MERCADO!$B:$B,MATCH($D32,MERCADO!$A:$A,0)),
IF($C32="COMP",INDEX(COMPOSICAO!$B:$B,MATCH($D32,COMPOSICAO!$A:$A,0)),
""))))))),"*Verificar código*")</f>
        <v>Revestimento Cerâmico Para Paredes Internas Com Placas Tipo Esmaltada Extra De Dimensões 33X45 Cm Aplicadas Em Ambientes De Área Maior Que 5 M² Na Altura Inteira Das Paredes. Af_06/2014</v>
      </c>
      <c r="F32" s="215" t="str">
        <f>IFERROR(LOWER(
IF($C32="DER",INDEX(CDER!$C:$C,MATCH($D32,CDER!$A:$A,0)),
IF($C32="SINAPI",INDEX(CSINAPI!$C:$C,MATCH($D32,CSINAPI!$A:$A,0)),
IF($C32="CESAN",INDEX(CCESAN!$C:$C,MATCH($D32,CCESAN!$A:$A,0)),
IF($C32="SCORIO",INDEX(CSCORIO!$C:$C,MATCH($D32,CSCORIO!$A:$A,0)),
IF($C32="MERC",INDEX(MERCADO!$D:$D,MATCH($D32,MERCADO!$A:$A,0)),
IF($C32="COMP",INDEX(COMPOSICAO!$H:$H,MATCH($D32,COMPOSICAO!$A:$A,0)),
""))))))),"")</f>
        <v>m2</v>
      </c>
      <c r="G32" s="216">
        <f>VLOOKUP(B32,'MEMÓRIA DE CÁLCULO'!A:J,10,0)</f>
        <v>230.27</v>
      </c>
      <c r="H32" s="327">
        <f>IFERROR(
IF($C32="DER",INDEX(CDER!$D:$D,MATCH($D32,CDER!$A:$A,0)),
IF($C32="SINAPI",INDEX(CSINAPI!$D:$D,MATCH($D32,CSINAPI!$A:$A,0)),
IF($C32="CESAN",INDEX(CCESAN!$D:$D,MATCH($D32,CCESAN!$A:$A,0)),
IF($C32="SCORIO",INDEX(CSCORIO!$D:$D,MATCH($D32,CSCORIO!$A:$A,0)),
IF($C32="MERC",INDEX(MERCADO!$E:$E,MATCH($D32,MERCADO!$A:$A,0)),
IF($C32="COMP",INDEX(COMPOSICAO!$I:$I,MATCH($D32,COMPOSICAO!$A:$A,0)),
0)))))),0)</f>
        <v>69.38</v>
      </c>
      <c r="I32" s="328">
        <f t="shared" ref="I32:I38" si="35">IFERROR(ROUND(H32*(1+$I$2),2),"")</f>
        <v>92.45</v>
      </c>
      <c r="J32" s="326">
        <f t="shared" si="34"/>
        <v>21288.46</v>
      </c>
      <c r="K32" s="219"/>
      <c r="L32" s="220">
        <f t="shared" ref="L32:L38" si="36">G32</f>
        <v>230.27</v>
      </c>
      <c r="M32" s="221">
        <f t="shared" ref="M32:M38" si="37">ROUND(L32*I32,2)</f>
        <v>21288.46</v>
      </c>
      <c r="N32" s="222">
        <f t="shared" ref="N32:N41" si="38">M32/$J$126</f>
        <v>0.30006526081067181</v>
      </c>
      <c r="O32" s="221" t="str">
        <f t="shared" ref="O32:O38" si="39">VLOOKUP(M32,$Z$2:$AA$6,2,1)</f>
        <v>A</v>
      </c>
      <c r="P32" s="219"/>
    </row>
    <row r="33" spans="1:16" ht="25.5">
      <c r="A33" s="211" t="str">
        <f t="shared" si="33"/>
        <v>DER120227</v>
      </c>
      <c r="B33" s="212" t="s">
        <v>19086</v>
      </c>
      <c r="C33" s="213" t="s">
        <v>1920</v>
      </c>
      <c r="D33" s="213">
        <v>120227</v>
      </c>
      <c r="E33" s="214" t="str">
        <f>IFERROR(PROPER(
IF($C33="DER",INDEX(CDER!$B:$B,MATCH($D33,CDER!$A:$A,0)),
IF($C33="SINAPI",INDEX(CSINAPI!$B:$B,MATCH($D33,CSINAPI!$A:$A,0)),
IF($C33="CESAN",INDEX(CCESAN!$B:$B,MATCH($D33,CCESAN!$A:$A,0)),
IF($C33="SCORIO",INDEX(CSCORIO!$B:$B,MATCH($D33,CSCORIO!$A:$A,0)),
IF($C33="MERC",INDEX(MERCADO!$B:$B,MATCH($D33,MERCADO!$A:$A,0)),
IF($C33="COMP",INDEX(COMPOSICAO!$B:$B,MATCH($D33,COMPOSICAO!$A:$A,0)),
""))))))),"*Verificar código*")</f>
        <v>Roda Parede Em Granito Cinza Andorinha 7X2Cm, Com Acabamento Abaulado Nos Dois Lados</v>
      </c>
      <c r="F33" s="215" t="str">
        <f>IFERROR(LOWER(
IF($C33="DER",INDEX(CDER!$C:$C,MATCH($D33,CDER!$A:$A,0)),
IF($C33="SINAPI",INDEX(CSINAPI!$C:$C,MATCH($D33,CSINAPI!$A:$A,0)),
IF($C33="CESAN",INDEX(CCESAN!$C:$C,MATCH($D33,CCESAN!$A:$A,0)),
IF($C33="SCORIO",INDEX(CSCORIO!$C:$C,MATCH($D33,CSCORIO!$A:$A,0)),
IF($C33="MERC",INDEX(MERCADO!$D:$D,MATCH($D33,MERCADO!$A:$A,0)),
IF($C33="COMP",INDEX(COMPOSICAO!$H:$H,MATCH($D33,COMPOSICAO!$A:$A,0)),
""))))))),"")</f>
        <v>m</v>
      </c>
      <c r="G33" s="216">
        <f>VLOOKUP(B33,'MEMÓRIA DE CÁLCULO'!A:J,10,0)</f>
        <v>220.7</v>
      </c>
      <c r="H33" s="327">
        <f>IFERROR(
IF($C33="DER",INDEX(CDER!$D:$D,MATCH($D33,CDER!$A:$A,0)),
IF($C33="SINAPI",INDEX(CSINAPI!$D:$D,MATCH($D33,CSINAPI!$A:$A,0)),
IF($C33="CESAN",INDEX(CCESAN!$D:$D,MATCH($D33,CCESAN!$A:$A,0)),
IF($C33="SCORIO",INDEX(CSCORIO!$D:$D,MATCH($D33,CSCORIO!$A:$A,0)),
IF($C33="MERC",INDEX(MERCADO!$E:$E,MATCH($D33,MERCADO!$A:$A,0)),
IF($C33="COMP",INDEX(COMPOSICAO!$I:$I,MATCH($D33,COMPOSICAO!$A:$A,0)),
0)))))),0)</f>
        <v>52.49</v>
      </c>
      <c r="I33" s="328">
        <f t="shared" si="35"/>
        <v>69.94</v>
      </c>
      <c r="J33" s="326">
        <f t="shared" si="34"/>
        <v>15435.76</v>
      </c>
      <c r="K33" s="219"/>
      <c r="L33" s="220">
        <f t="shared" si="36"/>
        <v>220.7</v>
      </c>
      <c r="M33" s="221">
        <f t="shared" si="37"/>
        <v>15435.76</v>
      </c>
      <c r="N33" s="222">
        <f t="shared" si="38"/>
        <v>0.2175702399427171</v>
      </c>
      <c r="O33" s="221" t="str">
        <f t="shared" si="39"/>
        <v>A</v>
      </c>
      <c r="P33" s="219"/>
    </row>
    <row r="34" spans="1:16" ht="38.25">
      <c r="A34" s="211" t="str">
        <f t="shared" si="33"/>
        <v>DER120220</v>
      </c>
      <c r="B34" s="212" t="s">
        <v>19088</v>
      </c>
      <c r="C34" s="213" t="s">
        <v>1920</v>
      </c>
      <c r="D34" s="213">
        <v>120220</v>
      </c>
      <c r="E34" s="214" t="str">
        <f>IFERROR(PROPER(
IF($C34="DER",INDEX(CDER!$B:$B,MATCH($D34,CDER!$A:$A,0)),
IF($C34="SINAPI",INDEX(CSINAPI!$B:$B,MATCH($D34,CSINAPI!$A:$A,0)),
IF($C34="CESAN",INDEX(CCESAN!$B:$B,MATCH($D34,CCESAN!$A:$A,0)),
IF($C34="SCORIO",INDEX(CSCORIO!$B:$B,MATCH($D34,CSCORIO!$A:$A,0)),
IF($C34="MERC",INDEX(MERCADO!$B:$B,MATCH($D34,MERCADO!$A:$A,0)),
IF($C34="COMP",INDEX(COMPOSICAO!$B:$B,MATCH($D34,COMPOSICAO!$A:$A,0)),
""))))))),"*Verificar código*")</f>
        <v>Cerâmica 10 X 10 Cm, Marcas De Referência Eliane, Cecrisa Ou Portobello, Nas Cores Branco Ou Areia, Com Rejunte Esp. 0.5 Cm, Empregando Argamassa Colante</v>
      </c>
      <c r="F34" s="215" t="str">
        <f>IFERROR(LOWER(
IF($C34="DER",INDEX(CDER!$C:$C,MATCH($D34,CDER!$A:$A,0)),
IF($C34="SINAPI",INDEX(CSINAPI!$C:$C,MATCH($D34,CSINAPI!$A:$A,0)),
IF($C34="CESAN",INDEX(CCESAN!$C:$C,MATCH($D34,CCESAN!$A:$A,0)),
IF($C34="SCORIO",INDEX(CSCORIO!$C:$C,MATCH($D34,CSCORIO!$A:$A,0)),
IF($C34="MERC",INDEX(MERCADO!$D:$D,MATCH($D34,MERCADO!$A:$A,0)),
IF($C34="COMP",INDEX(COMPOSICAO!$H:$H,MATCH($D34,COMPOSICAO!$A:$A,0)),
""))))))),"")</f>
        <v>m2</v>
      </c>
      <c r="G34" s="216">
        <f>VLOOKUP(B34,'MEMÓRIA DE CÁLCULO'!A:J,10,0)</f>
        <v>370.12</v>
      </c>
      <c r="H34" s="327">
        <f>IFERROR(
IF($C34="DER",INDEX(CDER!$D:$D,MATCH($D34,CDER!$A:$A,0)),
IF($C34="SINAPI",INDEX(CSINAPI!$D:$D,MATCH($D34,CSINAPI!$A:$A,0)),
IF($C34="CESAN",INDEX(CCESAN!$D:$D,MATCH($D34,CCESAN!$A:$A,0)),
IF($C34="SCORIO",INDEX(CSCORIO!$D:$D,MATCH($D34,CSCORIO!$A:$A,0)),
IF($C34="MERC",INDEX(MERCADO!$E:$E,MATCH($D34,MERCADO!$A:$A,0)),
IF($C34="COMP",INDEX(COMPOSICAO!$I:$I,MATCH($D34,COMPOSICAO!$A:$A,0)),
0)))))),0)</f>
        <v>100.13</v>
      </c>
      <c r="I34" s="328">
        <f t="shared" si="35"/>
        <v>133.41999999999999</v>
      </c>
      <c r="J34" s="326">
        <f t="shared" si="34"/>
        <v>49381.41</v>
      </c>
      <c r="K34" s="219"/>
      <c r="L34" s="220">
        <f t="shared" si="36"/>
        <v>370.12</v>
      </c>
      <c r="M34" s="221">
        <f t="shared" si="37"/>
        <v>49381.41</v>
      </c>
      <c r="N34" s="222">
        <f t="shared" si="38"/>
        <v>0.69604122002477953</v>
      </c>
      <c r="O34" s="221" t="str">
        <f t="shared" si="39"/>
        <v>A</v>
      </c>
      <c r="P34" s="219"/>
    </row>
    <row r="35" spans="1:16" ht="25.5">
      <c r="A35" s="211" t="str">
        <f t="shared" si="33"/>
        <v>DER120101</v>
      </c>
      <c r="B35" s="212" t="s">
        <v>19387</v>
      </c>
      <c r="C35" s="213" t="s">
        <v>1920</v>
      </c>
      <c r="D35" s="213">
        <v>120101</v>
      </c>
      <c r="E35" s="214" t="str">
        <f>IFERROR(PROPER(
IF($C35="DER",INDEX(CDER!$B:$B,MATCH($D35,CDER!$A:$A,0)),
IF($C35="SINAPI",INDEX(CSINAPI!$B:$B,MATCH($D35,CSINAPI!$A:$A,0)),
IF($C35="CESAN",INDEX(CCESAN!$B:$B,MATCH($D35,CCESAN!$A:$A,0)),
IF($C35="SCORIO",INDEX(CSCORIO!$B:$B,MATCH($D35,CSCORIO!$A:$A,0)),
IF($C35="MERC",INDEX(MERCADO!$B:$B,MATCH($D35,MERCADO!$A:$A,0)),
IF($C35="COMP",INDEX(COMPOSICAO!$B:$B,MATCH($D35,COMPOSICAO!$A:$A,0)),
""))))))),"*Verificar código*")</f>
        <v>Chapisco De Argamassa De Cimento E Areia Média Ou Grossa Lavada, No Traço 1:3, Espessura 5 Mm</v>
      </c>
      <c r="F35" s="215" t="str">
        <f>IFERROR(LOWER(
IF($C35="DER",INDEX(CDER!$C:$C,MATCH($D35,CDER!$A:$A,0)),
IF($C35="SINAPI",INDEX(CSINAPI!$C:$C,MATCH($D35,CSINAPI!$A:$A,0)),
IF($C35="CESAN",INDEX(CCESAN!$C:$C,MATCH($D35,CCESAN!$A:$A,0)),
IF($C35="SCORIO",INDEX(CSCORIO!$C:$C,MATCH($D35,CSCORIO!$A:$A,0)),
IF($C35="MERC",INDEX(MERCADO!$D:$D,MATCH($D35,MERCADO!$A:$A,0)),
IF($C35="COMP",INDEX(COMPOSICAO!$H:$H,MATCH($D35,COMPOSICAO!$A:$A,0)),
""))))))),"")</f>
        <v>m2</v>
      </c>
      <c r="G35" s="216">
        <f>VLOOKUP(B35,'MEMÓRIA DE CÁLCULO'!A:J,10,0)</f>
        <v>191.05</v>
      </c>
      <c r="H35" s="327">
        <f>IFERROR(
IF($C35="DER",INDEX(CDER!$D:$D,MATCH($D35,CDER!$A:$A,0)),
IF($C35="SINAPI",INDEX(CSINAPI!$D:$D,MATCH($D35,CSINAPI!$A:$A,0)),
IF($C35="CESAN",INDEX(CCESAN!$D:$D,MATCH($D35,CCESAN!$A:$A,0)),
IF($C35="SCORIO",INDEX(CSCORIO!$D:$D,MATCH($D35,CSCORIO!$A:$A,0)),
IF($C35="MERC",INDEX(MERCADO!$E:$E,MATCH($D35,MERCADO!$A:$A,0)),
IF($C35="COMP",INDEX(COMPOSICAO!$I:$I,MATCH($D35,COMPOSICAO!$A:$A,0)),
0)))))),0)</f>
        <v>6.88</v>
      </c>
      <c r="I35" s="328">
        <f t="shared" si="35"/>
        <v>9.17</v>
      </c>
      <c r="J35" s="326">
        <f t="shared" si="34"/>
        <v>1751.93</v>
      </c>
      <c r="K35" s="219"/>
      <c r="L35" s="220">
        <f t="shared" si="36"/>
        <v>191.05</v>
      </c>
      <c r="M35" s="221">
        <f t="shared" si="37"/>
        <v>1751.93</v>
      </c>
      <c r="N35" s="222">
        <f t="shared" si="38"/>
        <v>2.4693816855331022E-2</v>
      </c>
      <c r="O35" s="221" t="str">
        <f t="shared" si="39"/>
        <v>C</v>
      </c>
      <c r="P35" s="219"/>
    </row>
    <row r="36" spans="1:16" ht="25.5">
      <c r="A36" s="211" t="str">
        <f t="shared" si="33"/>
        <v>DER120302</v>
      </c>
      <c r="B36" s="212" t="s">
        <v>19388</v>
      </c>
      <c r="C36" s="213" t="s">
        <v>1920</v>
      </c>
      <c r="D36" s="213">
        <v>120302</v>
      </c>
      <c r="E36" s="214" t="str">
        <f>IFERROR(PROPER(
IF($C36="DER",INDEX(CDER!$B:$B,MATCH($D36,CDER!$A:$A,0)),
IF($C36="SINAPI",INDEX(CSINAPI!$B:$B,MATCH($D36,CSINAPI!$A:$A,0)),
IF($C36="CESAN",INDEX(CCESAN!$B:$B,MATCH($D36,CCESAN!$A:$A,0)),
IF($C36="SCORIO",INDEX(CSCORIO!$B:$B,MATCH($D36,CSCORIO!$A:$A,0)),
IF($C36="MERC",INDEX(MERCADO!$B:$B,MATCH($D36,MERCADO!$A:$A,0)),
IF($C36="COMP",INDEX(COMPOSICAO!$B:$B,MATCH($D36,COMPOSICAO!$A:$A,0)),
""))))))),"*Verificar código*")</f>
        <v>Reboco De Argamassa De Cimento, Cal Hidratada Ch1 E Areia Média Ou Grossa Lavada No Traço 1:0.5:6, Espessura 5Mm</v>
      </c>
      <c r="F36" s="215" t="str">
        <f>IFERROR(LOWER(
IF($C36="DER",INDEX(CDER!$C:$C,MATCH($D36,CDER!$A:$A,0)),
IF($C36="SINAPI",INDEX(CSINAPI!$C:$C,MATCH($D36,CSINAPI!$A:$A,0)),
IF($C36="CESAN",INDEX(CCESAN!$C:$C,MATCH($D36,CCESAN!$A:$A,0)),
IF($C36="SCORIO",INDEX(CSCORIO!$C:$C,MATCH($D36,CSCORIO!$A:$A,0)),
IF($C36="MERC",INDEX(MERCADO!$D:$D,MATCH($D36,MERCADO!$A:$A,0)),
IF($C36="COMP",INDEX(COMPOSICAO!$H:$H,MATCH($D36,COMPOSICAO!$A:$A,0)),
""))))))),"")</f>
        <v>m2</v>
      </c>
      <c r="G36" s="216">
        <f>VLOOKUP(B36,'MEMÓRIA DE CÁLCULO'!A:J,10,0)</f>
        <v>374.17</v>
      </c>
      <c r="H36" s="327">
        <f>IFERROR(
IF($C36="DER",INDEX(CDER!$D:$D,MATCH($D36,CDER!$A:$A,0)),
IF($C36="SINAPI",INDEX(CSINAPI!$D:$D,MATCH($D36,CSINAPI!$A:$A,0)),
IF($C36="CESAN",INDEX(CCESAN!$D:$D,MATCH($D36,CCESAN!$A:$A,0)),
IF($C36="SCORIO",INDEX(CSCORIO!$D:$D,MATCH($D36,CSCORIO!$A:$A,0)),
IF($C36="MERC",INDEX(MERCADO!$E:$E,MATCH($D36,MERCADO!$A:$A,0)),
IF($C36="COMP",INDEX(COMPOSICAO!$I:$I,MATCH($D36,COMPOSICAO!$A:$A,0)),
0)))))),0)</f>
        <v>22.39</v>
      </c>
      <c r="I36" s="328">
        <f t="shared" si="35"/>
        <v>29.83</v>
      </c>
      <c r="J36" s="326">
        <f t="shared" si="34"/>
        <v>11161.49</v>
      </c>
      <c r="K36" s="219"/>
      <c r="L36" s="220">
        <f t="shared" si="36"/>
        <v>374.17</v>
      </c>
      <c r="M36" s="221">
        <f t="shared" si="37"/>
        <v>11161.49</v>
      </c>
      <c r="N36" s="222">
        <f t="shared" si="38"/>
        <v>0.15732351743083836</v>
      </c>
      <c r="O36" s="221" t="str">
        <f t="shared" si="39"/>
        <v>B</v>
      </c>
      <c r="P36" s="219"/>
    </row>
    <row r="37" spans="1:16" ht="25.5">
      <c r="A37" s="211" t="str">
        <f t="shared" si="33"/>
        <v>DER190101</v>
      </c>
      <c r="B37" s="212" t="s">
        <v>19389</v>
      </c>
      <c r="C37" s="213" t="s">
        <v>1920</v>
      </c>
      <c r="D37" s="213">
        <v>190101</v>
      </c>
      <c r="E37" s="214" t="str">
        <f>IFERROR(PROPER(
IF($C37="DER",INDEX(CDER!$B:$B,MATCH($D37,CDER!$A:$A,0)),
IF($C37="SINAPI",INDEX(CSINAPI!$B:$B,MATCH($D37,CSINAPI!$A:$A,0)),
IF($C37="CESAN",INDEX(CCESAN!$B:$B,MATCH($D37,CCESAN!$A:$A,0)),
IF($C37="SCORIO",INDEX(CSCORIO!$B:$B,MATCH($D37,CSCORIO!$A:$A,0)),
IF($C37="MERC",INDEX(MERCADO!$B:$B,MATCH($D37,MERCADO!$A:$A,0)),
IF($C37="COMP",INDEX(COMPOSICAO!$B:$B,MATCH($D37,COMPOSICAO!$A:$A,0)),
""))))))),"*Verificar código*")</f>
        <v>Emassamento De Paredes E Forros, Com Duas Demãos De Massa À Base De Pva, Marcas De Referência Suvinil, Coral Ou Metalatex</v>
      </c>
      <c r="F37" s="215" t="str">
        <f>IFERROR(LOWER(
IF($C37="DER",INDEX(CDER!$C:$C,MATCH($D37,CDER!$A:$A,0)),
IF($C37="SINAPI",INDEX(CSINAPI!$C:$C,MATCH($D37,CSINAPI!$A:$A,0)),
IF($C37="CESAN",INDEX(CCESAN!$C:$C,MATCH($D37,CCESAN!$A:$A,0)),
IF($C37="SCORIO",INDEX(CSCORIO!$C:$C,MATCH($D37,CSCORIO!$A:$A,0)),
IF($C37="MERC",INDEX(MERCADO!$D:$D,MATCH($D37,MERCADO!$A:$A,0)),
IF($C37="COMP",INDEX(COMPOSICAO!$H:$H,MATCH($D37,COMPOSICAO!$A:$A,0)),
""))))))),"")</f>
        <v>m2</v>
      </c>
      <c r="G37" s="216">
        <f>VLOOKUP(B37,'MEMÓRIA DE CÁLCULO'!A:J,10,0)</f>
        <v>285.91000000000003</v>
      </c>
      <c r="H37" s="327">
        <f>IFERROR(
IF($C37="DER",INDEX(CDER!$D:$D,MATCH($D37,CDER!$A:$A,0)),
IF($C37="SINAPI",INDEX(CSINAPI!$D:$D,MATCH($D37,CSINAPI!$A:$A,0)),
IF($C37="CESAN",INDEX(CCESAN!$D:$D,MATCH($D37,CCESAN!$A:$A,0)),
IF($C37="SCORIO",INDEX(CSCORIO!$D:$D,MATCH($D37,CSCORIO!$A:$A,0)),
IF($C37="MERC",INDEX(MERCADO!$E:$E,MATCH($D37,MERCADO!$A:$A,0)),
IF($C37="COMP",INDEX(COMPOSICAO!$I:$I,MATCH($D37,COMPOSICAO!$A:$A,0)),
0)))))),0)</f>
        <v>13.09</v>
      </c>
      <c r="I37" s="328">
        <f t="shared" si="35"/>
        <v>17.440000000000001</v>
      </c>
      <c r="J37" s="326">
        <f t="shared" si="34"/>
        <v>4986.2700000000004</v>
      </c>
      <c r="K37" s="219"/>
      <c r="L37" s="220">
        <f t="shared" si="36"/>
        <v>285.91000000000003</v>
      </c>
      <c r="M37" s="221">
        <f t="shared" si="37"/>
        <v>4986.2700000000004</v>
      </c>
      <c r="N37" s="222">
        <f t="shared" si="38"/>
        <v>7.0282510243692059E-2</v>
      </c>
      <c r="O37" s="221" t="str">
        <f t="shared" si="39"/>
        <v>B</v>
      </c>
      <c r="P37" s="219"/>
    </row>
    <row r="38" spans="1:16" ht="12.75">
      <c r="A38" s="211" t="str">
        <f t="shared" si="33"/>
        <v>DER10208</v>
      </c>
      <c r="B38" s="212" t="s">
        <v>19390</v>
      </c>
      <c r="C38" s="213" t="s">
        <v>1920</v>
      </c>
      <c r="D38" s="213">
        <v>10208</v>
      </c>
      <c r="E38" s="214" t="str">
        <f>IFERROR(PROPER(
IF($C38="DER",INDEX(CDER!$B:$B,MATCH($D38,CDER!$A:$A,0)),
IF($C38="SINAPI",INDEX(CSINAPI!$B:$B,MATCH($D38,CSINAPI!$A:$A,0)),
IF($C38="CESAN",INDEX(CCESAN!$B:$B,MATCH($D38,CCESAN!$A:$A,0)),
IF($C38="SCORIO",INDEX(CSCORIO!$B:$B,MATCH($D38,CSCORIO!$A:$A,0)),
IF($C38="MERC",INDEX(MERCADO!$B:$B,MATCH($D38,MERCADO!$A:$A,0)),
IF($C38="COMP",INDEX(COMPOSICAO!$B:$B,MATCH($D38,COMPOSICAO!$A:$A,0)),
""))))))),"*Verificar código*")</f>
        <v>Retirada De Revestimento Antigo Em Reboco</v>
      </c>
      <c r="F38" s="215" t="str">
        <f>IFERROR(LOWER(
IF($C38="DER",INDEX(CDER!$C:$C,MATCH($D38,CDER!$A:$A,0)),
IF($C38="SINAPI",INDEX(CSINAPI!$C:$C,MATCH($D38,CSINAPI!$A:$A,0)),
IF($C38="CESAN",INDEX(CCESAN!$C:$C,MATCH($D38,CCESAN!$A:$A,0)),
IF($C38="SCORIO",INDEX(CSCORIO!$C:$C,MATCH($D38,CSCORIO!$A:$A,0)),
IF($C38="MERC",INDEX(MERCADO!$D:$D,MATCH($D38,MERCADO!$A:$A,0)),
IF($C38="COMP",INDEX(COMPOSICAO!$H:$H,MATCH($D38,COMPOSICAO!$A:$A,0)),
""))))))),"")</f>
        <v>m2</v>
      </c>
      <c r="G38" s="216">
        <f>VLOOKUP(B38,'MEMÓRIA DE CÁLCULO'!A:J,10,0)</f>
        <v>140.96</v>
      </c>
      <c r="H38" s="327">
        <f>IFERROR(
IF($C38="DER",INDEX(CDER!$D:$D,MATCH($D38,CDER!$A:$A,0)),
IF($C38="SINAPI",INDEX(CSINAPI!$D:$D,MATCH($D38,CSINAPI!$A:$A,0)),
IF($C38="CESAN",INDEX(CCESAN!$D:$D,MATCH($D38,CCESAN!$A:$A,0)),
IF($C38="SCORIO",INDEX(CSCORIO!$D:$D,MATCH($D38,CSCORIO!$A:$A,0)),
IF($C38="MERC",INDEX(MERCADO!$E:$E,MATCH($D38,MERCADO!$A:$A,0)),
IF($C38="COMP",INDEX(COMPOSICAO!$I:$I,MATCH($D38,COMPOSICAO!$A:$A,0)),
0)))))),0)</f>
        <v>8.99</v>
      </c>
      <c r="I38" s="328">
        <f t="shared" si="35"/>
        <v>11.98</v>
      </c>
      <c r="J38" s="326">
        <f t="shared" si="34"/>
        <v>1688.7</v>
      </c>
      <c r="K38" s="219"/>
      <c r="L38" s="220">
        <f t="shared" si="36"/>
        <v>140.96</v>
      </c>
      <c r="M38" s="221">
        <f t="shared" si="37"/>
        <v>1688.7</v>
      </c>
      <c r="N38" s="222">
        <f t="shared" si="38"/>
        <v>2.3802576885833052E-2</v>
      </c>
      <c r="O38" s="221" t="str">
        <f t="shared" si="39"/>
        <v>C</v>
      </c>
      <c r="P38" s="219"/>
    </row>
    <row r="39" spans="1:16" ht="51">
      <c r="A39" s="211" t="str">
        <f t="shared" si="33"/>
        <v>DER50605</v>
      </c>
      <c r="B39" s="212" t="s">
        <v>19391</v>
      </c>
      <c r="C39" s="213" t="s">
        <v>1920</v>
      </c>
      <c r="D39" s="213">
        <v>50605</v>
      </c>
      <c r="E39" s="214" t="str">
        <f>IFERROR(PROPER(
IF($C39="DER",INDEX(CDER!$B:$B,MATCH($D39,CDER!$A:$A,0)),
IF($C39="SINAPI",INDEX(CSINAPI!$B:$B,MATCH($D39,CSINAPI!$A:$A,0)),
IF($C39="CESAN",INDEX(CCESAN!$B:$B,MATCH($D39,CCESAN!$A:$A,0)),
IF($C39="SCORIO",INDEX(CSCORIO!$B:$B,MATCH($D39,CSCORIO!$A:$A,0)),
IF($C39="MERC",INDEX(MERCADO!$B:$B,MATCH($D39,MERCADO!$A:$A,0)),
IF($C39="COMP",INDEX(COMPOSICAO!$B:$B,MATCH($D39,COMPOSICAO!$A:$A,0)),
""))))))),"*Verificar código*")</f>
        <v>Alvenaria De Blocos Cerâmicos 10 Furos 10X20X20Cm, Assentados C/Argamassa De Cimento, Cal Hidratada Ch1 E Areia Traço 1:0,5:8, Juntas 12Mm E Esp. Das Paredes S/Revestimento, 10Cm (Bloco Comprado Na Praça De Vitória, Posto Obra)</v>
      </c>
      <c r="F39" s="215" t="str">
        <f>IFERROR(LOWER(
IF($C39="DER",INDEX(CDER!$C:$C,MATCH($D39,CDER!$A:$A,0)),
IF($C39="SINAPI",INDEX(CSINAPI!$C:$C,MATCH($D39,CSINAPI!$A:$A,0)),
IF($C39="CESAN",INDEX(CCESAN!$C:$C,MATCH($D39,CCESAN!$A:$A,0)),
IF($C39="SCORIO",INDEX(CSCORIO!$C:$C,MATCH($D39,CSCORIO!$A:$A,0)),
IF($C39="MERC",INDEX(MERCADO!$D:$D,MATCH($D39,MERCADO!$A:$A,0)),
IF($C39="COMP",INDEX(COMPOSICAO!$H:$H,MATCH($D39,COMPOSICAO!$A:$A,0)),
""))))))),"")</f>
        <v>m2</v>
      </c>
      <c r="G39" s="216">
        <f>VLOOKUP(B39,'MEMÓRIA DE CÁLCULO'!A:J,10,0)</f>
        <v>13.31</v>
      </c>
      <c r="H39" s="327">
        <f>IFERROR(
IF($C39="DER",INDEX(CDER!$D:$D,MATCH($D39,CDER!$A:$A,0)),
IF($C39="SINAPI",INDEX(CSINAPI!$D:$D,MATCH($D39,CSINAPI!$A:$A,0)),
IF($C39="CESAN",INDEX(CCESAN!$D:$D,MATCH($D39,CCESAN!$A:$A,0)),
IF($C39="SCORIO",INDEX(CSCORIO!$D:$D,MATCH($D39,CSCORIO!$A:$A,0)),
IF($C39="MERC",INDEX(MERCADO!$E:$E,MATCH($D39,MERCADO!$A:$A,0)),
IF($C39="COMP",INDEX(COMPOSICAO!$I:$I,MATCH($D39,COMPOSICAO!$A:$A,0)),
0)))))),0)</f>
        <v>78.25</v>
      </c>
      <c r="I39" s="328">
        <f>IFERROR(ROUND(H39*(1+$I$2),2),"")</f>
        <v>104.27</v>
      </c>
      <c r="J39" s="326">
        <f t="shared" si="34"/>
        <v>1387.83</v>
      </c>
      <c r="K39" s="219"/>
      <c r="L39" s="220">
        <f>G39</f>
        <v>13.31</v>
      </c>
      <c r="M39" s="221">
        <f>ROUND(L39*I39,2)</f>
        <v>1387.83</v>
      </c>
      <c r="N39" s="222">
        <f t="shared" si="38"/>
        <v>1.9561751808767503E-2</v>
      </c>
      <c r="O39" s="221" t="str">
        <f>VLOOKUP(M39,$Z$2:$AA$6,2,1)</f>
        <v>C</v>
      </c>
      <c r="P39" s="219"/>
    </row>
    <row r="40" spans="1:16" ht="38.25">
      <c r="A40" s="211" t="str">
        <f t="shared" si="33"/>
        <v>DER50501</v>
      </c>
      <c r="B40" s="212" t="s">
        <v>19392</v>
      </c>
      <c r="C40" s="213" t="s">
        <v>1920</v>
      </c>
      <c r="D40" s="213">
        <v>50501</v>
      </c>
      <c r="E40" s="214" t="str">
        <f>IFERROR(PROPER(
IF($C40="DER",INDEX(CDER!$B:$B,MATCH($D40,CDER!$A:$A,0)),
IF($C40="SINAPI",INDEX(CSINAPI!$B:$B,MATCH($D40,CSINAPI!$A:$A,0)),
IF($C40="CESAN",INDEX(CCESAN!$B:$B,MATCH($D40,CCESAN!$A:$A,0)),
IF($C40="SCORIO",INDEX(CSCORIO!$B:$B,MATCH($D40,CSCORIO!$A:$A,0)),
IF($C40="MERC",INDEX(MERCADO!$B:$B,MATCH($D40,MERCADO!$A:$A,0)),
IF($C40="COMP",INDEX(COMPOSICAO!$B:$B,MATCH($D40,COMPOSICAO!$A:$A,0)),
""))))))),"*Verificar código*")</f>
        <v>Alvenaria De Blocos De Concreto Estrut. (14X19X39Cm) Cheios, C/ Resist. Mín. Compr. 15Mpa, Assentados C/ Arg. De Cimento E Areia No Traço 1:4, Esp. Juntas 10Mm E Esp. Da Parede S/ Revest. 14Cm</v>
      </c>
      <c r="F40" s="215" t="str">
        <f>IFERROR(LOWER(
IF($C40="DER",INDEX(CDER!$C:$C,MATCH($D40,CDER!$A:$A,0)),
IF($C40="SINAPI",INDEX(CSINAPI!$C:$C,MATCH($D40,CSINAPI!$A:$A,0)),
IF($C40="CESAN",INDEX(CCESAN!$C:$C,MATCH($D40,CCESAN!$A:$A,0)),
IF($C40="SCORIO",INDEX(CSCORIO!$C:$C,MATCH($D40,CSCORIO!$A:$A,0)),
IF($C40="MERC",INDEX(MERCADO!$D:$D,MATCH($D40,MERCADO!$A:$A,0)),
IF($C40="COMP",INDEX(COMPOSICAO!$H:$H,MATCH($D40,COMPOSICAO!$A:$A,0)),
""))))))),"")</f>
        <v>m2</v>
      </c>
      <c r="G40" s="216">
        <f>VLOOKUP(B40,'MEMÓRIA DE CÁLCULO'!A:J,10,0)</f>
        <v>84.12</v>
      </c>
      <c r="H40" s="327">
        <f>IFERROR(
IF($C40="DER",INDEX(CDER!$D:$D,MATCH($D40,CDER!$A:$A,0)),
IF($C40="SINAPI",INDEX(CSINAPI!$D:$D,MATCH($D40,CSINAPI!$A:$A,0)),
IF($C40="CESAN",INDEX(CCESAN!$D:$D,MATCH($D40,CCESAN!$A:$A,0)),
IF($C40="SCORIO",INDEX(CSCORIO!$D:$D,MATCH($D40,CSCORIO!$A:$A,0)),
IF($C40="MERC",INDEX(MERCADO!$E:$E,MATCH($D40,MERCADO!$A:$A,0)),
IF($C40="COMP",INDEX(COMPOSICAO!$I:$I,MATCH($D40,COMPOSICAO!$A:$A,0)),
0)))))),0)</f>
        <v>127.53</v>
      </c>
      <c r="I40" s="328">
        <f>IFERROR(ROUND(H40*(1+$I$2),2),"")</f>
        <v>169.93</v>
      </c>
      <c r="J40" s="326">
        <f t="shared" si="34"/>
        <v>14294.51</v>
      </c>
      <c r="K40" s="219"/>
      <c r="L40" s="220">
        <f>G40</f>
        <v>84.12</v>
      </c>
      <c r="M40" s="221">
        <f>ROUND(L40*I40,2)</f>
        <v>14294.51</v>
      </c>
      <c r="N40" s="222">
        <f t="shared" si="38"/>
        <v>0.2014840843964644</v>
      </c>
      <c r="O40" s="221" t="str">
        <f>VLOOKUP(M40,$Z$2:$AA$6,2,1)</f>
        <v>A</v>
      </c>
      <c r="P40" s="219"/>
    </row>
    <row r="41" spans="1:16" ht="45" customHeight="1">
      <c r="A41" s="211" t="str">
        <f t="shared" si="33"/>
        <v>DER200124</v>
      </c>
      <c r="B41" s="212" t="s">
        <v>19393</v>
      </c>
      <c r="C41" s="213" t="s">
        <v>1920</v>
      </c>
      <c r="D41" s="213">
        <v>200124</v>
      </c>
      <c r="E41" s="214" t="str">
        <f>IFERROR(PROPER(
IF($C41="DER",INDEX(CDER!$B:$B,MATCH($D41,CDER!$A:$A,0)),
IF($C41="SINAPI",INDEX(CSINAPI!$B:$B,MATCH($D41,CSINAPI!$A:$A,0)),
IF($C41="CESAN",INDEX(CCESAN!$B:$B,MATCH($D41,CCESAN!$A:$A,0)),
IF($C41="SCORIO",INDEX(CSCORIO!$B:$B,MATCH($D41,CSCORIO!$A:$A,0)),
IF($C41="MERC",INDEX(MERCADO!$B:$B,MATCH($D41,MERCADO!$A:$A,0)),
IF($C41="COMP",INDEX(COMPOSICAO!$B:$B,MATCH($D41,COMPOSICAO!$A:$A,0)),
""))))))),"*Verificar código*")</f>
        <v>Muro De Alvenaria De Blocos Cerâmicos 10X20X20Cm, C/ Pilares A Cada 2 M, Esp. 10Cm E H=2.5M, Revestido Com Chapisco, Reboco E Pintura Acrílica A 2 Demãos, Incl. Pilares, Cintas E Sapatas, Empregando Arg. Cimento Cal E Areia</v>
      </c>
      <c r="F41" s="215" t="str">
        <f>IFERROR(LOWER(
IF($C41="DER",INDEX(CDER!$C:$C,MATCH($D41,CDER!$A:$A,0)),
IF($C41="SINAPI",INDEX(CSINAPI!$C:$C,MATCH($D41,CSINAPI!$A:$A,0)),
IF($C41="CESAN",INDEX(CCESAN!$C:$C,MATCH($D41,CCESAN!$A:$A,0)),
IF($C41="SCORIO",INDEX(CSCORIO!$C:$C,MATCH($D41,CSCORIO!$A:$A,0)),
IF($C41="MERC",INDEX(MERCADO!$D:$D,MATCH($D41,MERCADO!$A:$A,0)),
IF($C41="COMP",INDEX(COMPOSICAO!$H:$H,MATCH($D41,COMPOSICAO!$A:$A,0)),
""))))))),"")</f>
        <v>m</v>
      </c>
      <c r="G41" s="216">
        <f>VLOOKUP(B41,'MEMÓRIA DE CÁLCULO'!A:J,10,0)</f>
        <v>12.5</v>
      </c>
      <c r="H41" s="327">
        <f>IFERROR(
IF($C41="DER",INDEX(CDER!$D:$D,MATCH($D41,CDER!$A:$A,0)),
IF($C41="SINAPI",INDEX(CSINAPI!$D:$D,MATCH($D41,CSINAPI!$A:$A,0)),
IF($C41="CESAN",INDEX(CCESAN!$D:$D,MATCH($D41,CCESAN!$A:$A,0)),
IF($C41="SCORIO",INDEX(CSCORIO!$D:$D,MATCH($D41,CSCORIO!$A:$A,0)),
IF($C41="MERC",INDEX(MERCADO!$E:$E,MATCH($D41,MERCADO!$A:$A,0)),
IF($C41="COMP",INDEX(COMPOSICAO!$I:$I,MATCH($D41,COMPOSICAO!$A:$A,0)),
0)))))),0)</f>
        <v>916.72</v>
      </c>
      <c r="I41" s="328">
        <f>IFERROR(ROUND(H41*(1+$I$2),2),"")</f>
        <v>1221.53</v>
      </c>
      <c r="J41" s="326">
        <f t="shared" si="34"/>
        <v>15269.13</v>
      </c>
      <c r="K41" s="219"/>
      <c r="L41" s="220">
        <f>G41</f>
        <v>12.5</v>
      </c>
      <c r="M41" s="221">
        <f>ROUND(L41*I41,2)</f>
        <v>15269.13</v>
      </c>
      <c r="N41" s="222">
        <f t="shared" si="38"/>
        <v>0.21522155551890804</v>
      </c>
      <c r="O41" s="221" t="str">
        <f>VLOOKUP(M41,$Z$2:$AA$6,2,1)</f>
        <v>A</v>
      </c>
      <c r="P41" s="219"/>
    </row>
    <row r="42" spans="1:16" ht="12.75" customHeight="1">
      <c r="A42" s="211" t="str">
        <f t="shared" ref="A42:A45" si="40">CONCATENATE(C42,D42)</f>
        <v/>
      </c>
      <c r="B42" s="212">
        <v>5</v>
      </c>
      <c r="C42" s="213"/>
      <c r="D42" s="213"/>
      <c r="E42" s="214" t="s">
        <v>19383</v>
      </c>
      <c r="F42" s="215"/>
      <c r="G42" s="216">
        <f>VLOOKUP(B42,'MEMÓRIA DE CÁLCULO'!A:J,10,0)</f>
        <v>0</v>
      </c>
      <c r="H42" s="327"/>
      <c r="I42" s="328"/>
      <c r="J42" s="326">
        <f>SUM(J43:J47)</f>
        <v>105957.04999999999</v>
      </c>
      <c r="K42" s="219"/>
      <c r="L42" s="220"/>
      <c r="M42" s="221"/>
      <c r="N42" s="222"/>
      <c r="O42" s="221"/>
      <c r="P42" s="219"/>
    </row>
    <row r="43" spans="1:16" ht="42.75" customHeight="1">
      <c r="A43" s="211" t="str">
        <f t="shared" si="40"/>
        <v>DER130236</v>
      </c>
      <c r="B43" s="212" t="s">
        <v>19087</v>
      </c>
      <c r="C43" s="213" t="s">
        <v>1920</v>
      </c>
      <c r="D43" s="213">
        <v>130236</v>
      </c>
      <c r="E43" s="214" t="str">
        <f>IFERROR(PROPER(
IF($C43="DER",INDEX(CDER!$B:$B,MATCH($D43,CDER!$A:$A,0)),
IF($C43="SINAPI",INDEX(CSINAPI!$B:$B,MATCH($D43,CSINAPI!$A:$A,0)),
IF($C43="CESAN",INDEX(CCESAN!$B:$B,MATCH($D43,CCESAN!$A:$A,0)),
IF($C43="SCORIO",INDEX(CSCORIO!$B:$B,MATCH($D43,CSCORIO!$A:$A,0)),
IF($C43="MERC",INDEX(MERCADO!$B:$B,MATCH($D43,MERCADO!$A:$A,0)),
IF($C43="COMP",INDEX(COMPOSICAO!$B:$B,MATCH($D43,COMPOSICAO!$A:$A,0)),
""))))))),"*Verificar código*")</f>
        <v>Piso Cerâmico Esmaltado, Pei 5, Acabamento Semibrilho, Dim. 45X45Cm, Ref. De Cor Cargo Plus White Eliane/Equiv. Assentado Com Argamassa De Cimento Colante, Inclusive Rejuntamento</v>
      </c>
      <c r="F43" s="215" t="str">
        <f>IFERROR(LOWER(
IF($C43="DER",INDEX(CDER!$C:$C,MATCH($D43,CDER!$A:$A,0)),
IF($C43="SINAPI",INDEX(CSINAPI!$C:$C,MATCH($D43,CSINAPI!$A:$A,0)),
IF($C43="CESAN",INDEX(CCESAN!$C:$C,MATCH($D43,CCESAN!$A:$A,0)),
IF($C43="SCORIO",INDEX(CSCORIO!$C:$C,MATCH($D43,CSCORIO!$A:$A,0)),
IF($C43="MERC",INDEX(MERCADO!$D:$D,MATCH($D43,MERCADO!$A:$A,0)),
IF($C43="COMP",INDEX(COMPOSICAO!$H:$H,MATCH($D43,COMPOSICAO!$A:$A,0)),
""))))))),"")</f>
        <v>m2</v>
      </c>
      <c r="G43" s="216">
        <f>VLOOKUP(B43,'MEMÓRIA DE CÁLCULO'!A:J,10,0)</f>
        <v>455.01</v>
      </c>
      <c r="H43" s="327">
        <f>IFERROR(
IF($C43="DER",INDEX(CDER!$D:$D,MATCH($D43,CDER!$A:$A,0)),
IF($C43="SINAPI",INDEX(CSINAPI!$D:$D,MATCH($D43,CSINAPI!$A:$A,0)),
IF($C43="CESAN",INDEX(CCESAN!$D:$D,MATCH($D43,CCESAN!$A:$A,0)),
IF($C43="SCORIO",INDEX(CSCORIO!$D:$D,MATCH($D43,CSCORIO!$A:$A,0)),
IF($C43="MERC",INDEX(MERCADO!$E:$E,MATCH($D43,MERCADO!$A:$A,0)),
IF($C43="COMP",INDEX(COMPOSICAO!$I:$I,MATCH($D43,COMPOSICAO!$A:$A,0)),
0)))))),0)</f>
        <v>71.56</v>
      </c>
      <c r="I43" s="328">
        <f t="shared" ref="I43:I46" si="41">IFERROR(ROUND(H43*(1+$I$2),2),"")</f>
        <v>95.35</v>
      </c>
      <c r="J43" s="326">
        <f t="shared" ref="J43:J47" si="42">IFERROR(ROUND($I43*$G43,2),"")</f>
        <v>43385.2</v>
      </c>
      <c r="K43" s="219"/>
      <c r="L43" s="220">
        <f>IF((COUNTIF($A$7:$A43,$A43))&gt;1,0,SUMIF(A:A,$A43,G:G))</f>
        <v>455.01</v>
      </c>
      <c r="M43" s="221">
        <f t="shared" ref="M43:M46" si="43">ROUND(L43*I43,2)</f>
        <v>43385.2</v>
      </c>
      <c r="N43" s="222">
        <f>M43/$J$126</f>
        <v>0.61152339593014982</v>
      </c>
      <c r="O43" s="221" t="str">
        <f t="shared" ref="O43:O46" si="44">VLOOKUP(M43,$Z$2:$AA$6,2,1)</f>
        <v>A</v>
      </c>
      <c r="P43" s="219"/>
    </row>
    <row r="44" spans="1:16" ht="31.5" customHeight="1">
      <c r="A44" s="211" t="str">
        <f t="shared" si="40"/>
        <v>DER200726</v>
      </c>
      <c r="B44" s="212" t="s">
        <v>19363</v>
      </c>
      <c r="C44" s="213" t="s">
        <v>1920</v>
      </c>
      <c r="D44" s="213">
        <v>200726</v>
      </c>
      <c r="E44" s="214" t="str">
        <f>IFERROR(PROPER(
IF($C44="DER",INDEX(CDER!$B:$B,MATCH($D44,CDER!$A:$A,0)),
IF($C44="SINAPI",INDEX(CSINAPI!$B:$B,MATCH($D44,CSINAPI!$A:$A,0)),
IF($C44="CESAN",INDEX(CCESAN!$B:$B,MATCH($D44,CCESAN!$A:$A,0)),
IF($C44="SCORIO",INDEX(CSCORIO!$B:$B,MATCH($D44,CSCORIO!$A:$A,0)),
IF($C44="MERC",INDEX(MERCADO!$B:$B,MATCH($D44,MERCADO!$A:$A,0)),
IF($C44="COMP",INDEX(COMPOSICAO!$B:$B,MATCH($D44,COMPOSICAO!$A:$A,0)),
""))))))),"*Verificar código*")</f>
        <v>Recuperação De Piso De Quadra Com Demolição Parcial Do Concreto E Aplicação De Granilite, Inclusive Regularização</v>
      </c>
      <c r="F44" s="215" t="str">
        <f>IFERROR(LOWER(
IF($C44="DER",INDEX(CDER!$C:$C,MATCH($D44,CDER!$A:$A,0)),
IF($C44="SINAPI",INDEX(CSINAPI!$C:$C,MATCH($D44,CSINAPI!$A:$A,0)),
IF($C44="CESAN",INDEX(CCESAN!$C:$C,MATCH($D44,CCESAN!$A:$A,0)),
IF($C44="SCORIO",INDEX(CSCORIO!$C:$C,MATCH($D44,CSCORIO!$A:$A,0)),
IF($C44="MERC",INDEX(MERCADO!$D:$D,MATCH($D44,MERCADO!$A:$A,0)),
IF($C44="COMP",INDEX(COMPOSICAO!$H:$H,MATCH($D44,COMPOSICAO!$A:$A,0)),
""))))))),"")</f>
        <v>m2</v>
      </c>
      <c r="G44" s="216">
        <f>VLOOKUP(B44,'MEMÓRIA DE CÁLCULO'!A:J,10,0)</f>
        <v>257.2</v>
      </c>
      <c r="H44" s="327">
        <f>IFERROR(
IF($C44="DER",INDEX(CDER!$D:$D,MATCH($D44,CDER!$A:$A,0)),
IF($C44="SINAPI",INDEX(CSINAPI!$D:$D,MATCH($D44,CSINAPI!$A:$A,0)),
IF($C44="CESAN",INDEX(CCESAN!$D:$D,MATCH($D44,CCESAN!$A:$A,0)),
IF($C44="SCORIO",INDEX(CSCORIO!$D:$D,MATCH($D44,CSCORIO!$A:$A,0)),
IF($C44="MERC",INDEX(MERCADO!$E:$E,MATCH($D44,MERCADO!$A:$A,0)),
IF($C44="COMP",INDEX(COMPOSICAO!$I:$I,MATCH($D44,COMPOSICAO!$A:$A,0)),
0)))))),0)</f>
        <v>161.94999999999999</v>
      </c>
      <c r="I44" s="328">
        <f t="shared" si="41"/>
        <v>215.8</v>
      </c>
      <c r="J44" s="326">
        <f t="shared" si="42"/>
        <v>55503.76</v>
      </c>
      <c r="K44" s="219"/>
      <c r="L44" s="220">
        <f>IF((COUNTIF($A$7:$A44,$A44))&gt;1,0,SUMIF(A:A,$A44,G:G))</f>
        <v>257.2</v>
      </c>
      <c r="M44" s="221">
        <f t="shared" si="43"/>
        <v>55503.76</v>
      </c>
      <c r="N44" s="222">
        <f>M44/$J$126</f>
        <v>0.78233701359200869</v>
      </c>
      <c r="O44" s="221" t="str">
        <f t="shared" si="44"/>
        <v>A</v>
      </c>
      <c r="P44" s="219"/>
    </row>
    <row r="45" spans="1:16" ht="30" customHeight="1">
      <c r="A45" s="211" t="str">
        <f t="shared" si="40"/>
        <v>DER130308</v>
      </c>
      <c r="B45" s="212" t="s">
        <v>19089</v>
      </c>
      <c r="C45" s="213" t="s">
        <v>1920</v>
      </c>
      <c r="D45" s="213">
        <v>130308</v>
      </c>
      <c r="E45" s="214" t="str">
        <f>IFERROR(PROPER(
IF($C45="DER",INDEX(CDER!$B:$B,MATCH($D45,CDER!$A:$A,0)),
IF($C45="SINAPI",INDEX(CSINAPI!$B:$B,MATCH($D45,CSINAPI!$A:$A,0)),
IF($C45="CESAN",INDEX(CCESAN!$B:$B,MATCH($D45,CCESAN!$A:$A,0)),
IF($C45="SCORIO",INDEX(CSCORIO!$B:$B,MATCH($D45,CSCORIO!$A:$A,0)),
IF($C45="MERC",INDEX(MERCADO!$B:$B,MATCH($D45,MERCADO!$A:$A,0)),
IF($C45="COMP",INDEX(COMPOSICAO!$B:$B,MATCH($D45,COMPOSICAO!$A:$A,0)),
""))))))),"*Verificar código*")</f>
        <v>Soleira De Granito Esp. 2 Cm E Largura De 15 Cm</v>
      </c>
      <c r="F45" s="215" t="str">
        <f>IFERROR(LOWER(
IF($C45="DER",INDEX(CDER!$C:$C,MATCH($D45,CDER!$A:$A,0)),
IF($C45="SINAPI",INDEX(CSINAPI!$C:$C,MATCH($D45,CSINAPI!$A:$A,0)),
IF($C45="CESAN",INDEX(CCESAN!$C:$C,MATCH($D45,CCESAN!$A:$A,0)),
IF($C45="SCORIO",INDEX(CSCORIO!$C:$C,MATCH($D45,CSCORIO!$A:$A,0)),
IF($C45="MERC",INDEX(MERCADO!$D:$D,MATCH($D45,MERCADO!$A:$A,0)),
IF($C45="COMP",INDEX(COMPOSICAO!$H:$H,MATCH($D45,COMPOSICAO!$A:$A,0)),
""))))))),"")</f>
        <v>m</v>
      </c>
      <c r="G45" s="216">
        <f>VLOOKUP(B45,'MEMÓRIA DE CÁLCULO'!A:J,10,0)</f>
        <v>53.5</v>
      </c>
      <c r="H45" s="327">
        <f>IFERROR(
IF($C45="DER",INDEX(CDER!$D:$D,MATCH($D45,CDER!$A:$A,0)),
IF($C45="SINAPI",INDEX(CSINAPI!$D:$D,MATCH($D45,CSINAPI!$A:$A,0)),
IF($C45="CESAN",INDEX(CCESAN!$D:$D,MATCH($D45,CCESAN!$A:$A,0)),
IF($C45="SCORIO",INDEX(CSCORIO!$D:$D,MATCH($D45,CSCORIO!$A:$A,0)),
IF($C45="MERC",INDEX(MERCADO!$E:$E,MATCH($D45,MERCADO!$A:$A,0)),
IF($C45="COMP",INDEX(COMPOSICAO!$I:$I,MATCH($D45,COMPOSICAO!$A:$A,0)),
0)))))),0)</f>
        <v>51.12</v>
      </c>
      <c r="I45" s="328">
        <f t="shared" si="41"/>
        <v>68.12</v>
      </c>
      <c r="J45" s="326">
        <f t="shared" si="42"/>
        <v>3644.42</v>
      </c>
      <c r="K45" s="219"/>
      <c r="L45" s="220">
        <f>IF((COUNTIF($A$7:$A45,$A45))&gt;1,0,SUMIF(A:A,$A45,G:G))</f>
        <v>53.5</v>
      </c>
      <c r="M45" s="221">
        <f t="shared" si="43"/>
        <v>3644.42</v>
      </c>
      <c r="N45" s="222">
        <f>M45/$J$126</f>
        <v>5.1368856075245863E-2</v>
      </c>
      <c r="O45" s="221" t="str">
        <f t="shared" si="44"/>
        <v>B</v>
      </c>
      <c r="P45" s="219"/>
    </row>
    <row r="46" spans="1:16" ht="25.5">
      <c r="A46" s="211" t="str">
        <f t="shared" ref="A46" si="45">CONCATENATE(C46,D46)</f>
        <v>DER130103</v>
      </c>
      <c r="B46" s="212" t="s">
        <v>19090</v>
      </c>
      <c r="C46" s="213" t="s">
        <v>1920</v>
      </c>
      <c r="D46" s="213">
        <v>130103</v>
      </c>
      <c r="E46" s="214" t="str">
        <f>IFERROR(PROPER(
IF($C46="DER",INDEX(CDER!$B:$B,MATCH($D46,CDER!$A:$A,0)),
IF($C46="SINAPI",INDEX(CSINAPI!$B:$B,MATCH($D46,CSINAPI!$A:$A,0)),
IF($C46="CESAN",INDEX(CCESAN!$B:$B,MATCH($D46,CCESAN!$A:$A,0)),
IF($C46="SCORIO",INDEX(CSCORIO!$B:$B,MATCH($D46,CSCORIO!$A:$A,0)),
IF($C46="MERC",INDEX(MERCADO!$B:$B,MATCH($D46,MERCADO!$A:$A,0)),
IF($C46="COMP",INDEX(COMPOSICAO!$B:$B,MATCH($D46,COMPOSICAO!$A:$A,0)),
""))))))),"*Verificar código*")</f>
        <v>Regularização De Base P/ Revestimento Cerâmico, Com Argamassa De Cimento E Areia No Traço 1:5, Espessura 3Cm</v>
      </c>
      <c r="F46" s="215" t="str">
        <f>IFERROR(LOWER(
IF($C46="DER",INDEX(CDER!$C:$C,MATCH($D46,CDER!$A:$A,0)),
IF($C46="SINAPI",INDEX(CSINAPI!$C:$C,MATCH($D46,CSINAPI!$A:$A,0)),
IF($C46="CESAN",INDEX(CCESAN!$C:$C,MATCH($D46,CCESAN!$A:$A,0)),
IF($C46="SCORIO",INDEX(CSCORIO!$C:$C,MATCH($D46,CSCORIO!$A:$A,0)),
IF($C46="MERC",INDEX(MERCADO!$D:$D,MATCH($D46,MERCADO!$A:$A,0)),
IF($C46="COMP",INDEX(COMPOSICAO!$H:$H,MATCH($D46,COMPOSICAO!$A:$A,0)),
""))))))),"")</f>
        <v>m2</v>
      </c>
      <c r="G46" s="216">
        <f>VLOOKUP(B46,'MEMÓRIA DE CÁLCULO'!A:J,10,0)</f>
        <v>63.2</v>
      </c>
      <c r="H46" s="327">
        <f>IFERROR(
IF($C46="DER",INDEX(CDER!$D:$D,MATCH($D46,CDER!$A:$A,0)),
IF($C46="SINAPI",INDEX(CSINAPI!$D:$D,MATCH($D46,CSINAPI!$A:$A,0)),
IF($C46="CESAN",INDEX(CCESAN!$D:$D,MATCH($D46,CCESAN!$A:$A,0)),
IF($C46="SCORIO",INDEX(CSCORIO!$D:$D,MATCH($D46,CSCORIO!$A:$A,0)),
IF($C46="MERC",INDEX(MERCADO!$E:$E,MATCH($D46,MERCADO!$A:$A,0)),
IF($C46="COMP",INDEX(COMPOSICAO!$I:$I,MATCH($D46,COMPOSICAO!$A:$A,0)),
0)))))),0)</f>
        <v>24.57</v>
      </c>
      <c r="I46" s="328">
        <f t="shared" si="41"/>
        <v>32.74</v>
      </c>
      <c r="J46" s="326">
        <f t="shared" si="42"/>
        <v>2069.17</v>
      </c>
      <c r="K46" s="219"/>
      <c r="L46" s="220">
        <f>IF((COUNTIF($A$7:$A46,$A46))&gt;1,0,SUMIF(A:A,$A46,G:G))</f>
        <v>63.2</v>
      </c>
      <c r="M46" s="221">
        <f t="shared" si="43"/>
        <v>2069.17</v>
      </c>
      <c r="N46" s="222">
        <f>M46/$J$126</f>
        <v>2.9165380478983347E-2</v>
      </c>
      <c r="O46" s="221" t="str">
        <f t="shared" si="44"/>
        <v>C</v>
      </c>
      <c r="P46" s="219"/>
    </row>
    <row r="47" spans="1:16" ht="39" customHeight="1">
      <c r="A47" s="211" t="str">
        <f t="shared" ref="A47" si="46">CONCATENATE(C47,D47)</f>
        <v>DER200253</v>
      </c>
      <c r="B47" s="212" t="s">
        <v>19445</v>
      </c>
      <c r="C47" s="213" t="s">
        <v>1920</v>
      </c>
      <c r="D47" s="213">
        <v>200253</v>
      </c>
      <c r="E47" s="214" t="str">
        <f>IFERROR(PROPER(
IF($C47="DER",INDEX(CDER!$B:$B,MATCH($D47,CDER!$A:$A,0)),
IF($C47="SINAPI",INDEX(CSINAPI!$B:$B,MATCH($D47,CSINAPI!$A:$A,0)),
IF($C47="CESAN",INDEX(CCESAN!$B:$B,MATCH($D47,CCESAN!$A:$A,0)),
IF($C47="SCORIO",INDEX(CSCORIO!$B:$B,MATCH($D47,CSCORIO!$A:$A,0)),
IF($C47="MERC",INDEX(MERCADO!$B:$B,MATCH($D47,MERCADO!$A:$A,0)),
IF($C47="COMP",INDEX(COMPOSICAO!$B:$B,MATCH($D47,COMPOSICAO!$A:$A,0)),
""))))))),"*Verificar código*")</f>
        <v>Fornecimento E Assentamento De Ladrilho Hidráulico Pastilhado, Vermelho, Dim. 20X20 Cm, Esp. 1.5Cm, Assentado Com Pasta De Cimento Colante, Exclusive Regularização E Lastro</v>
      </c>
      <c r="F47" s="215" t="str">
        <f>IFERROR(LOWER(
IF($C47="DER",INDEX(CDER!$C:$C,MATCH($D47,CDER!$A:$A,0)),
IF($C47="SINAPI",INDEX(CSINAPI!$C:$C,MATCH($D47,CSINAPI!$A:$A,0)),
IF($C47="CESAN",INDEX(CCESAN!$C:$C,MATCH($D47,CCESAN!$A:$A,0)),
IF($C47="SCORIO",INDEX(CSCORIO!$C:$C,MATCH($D47,CSCORIO!$A:$A,0)),
IF($C47="MERC",INDEX(MERCADO!$D:$D,MATCH($D47,MERCADO!$A:$A,0)),
IF($C47="COMP",INDEX(COMPOSICAO!$H:$H,MATCH($D47,COMPOSICAO!$A:$A,0)),
""))))))),"")</f>
        <v>m2</v>
      </c>
      <c r="G47" s="216">
        <f>VLOOKUP(B47,'MEMÓRIA DE CÁLCULO'!A:J,10,0)</f>
        <v>10.4</v>
      </c>
      <c r="H47" s="327">
        <f>IFERROR(
IF($C47="DER",INDEX(CDER!$D:$D,MATCH($D47,CDER!$A:$A,0)),
IF($C47="SINAPI",INDEX(CSINAPI!$D:$D,MATCH($D47,CSINAPI!$A:$A,0)),
IF($C47="CESAN",INDEX(CCESAN!$D:$D,MATCH($D47,CCESAN!$A:$A,0)),
IF($C47="SCORIO",INDEX(CSCORIO!$D:$D,MATCH($D47,CSCORIO!$A:$A,0)),
IF($C47="MERC",INDEX(MERCADO!$E:$E,MATCH($D47,MERCADO!$A:$A,0)),
IF($C47="COMP",INDEX(COMPOSICAO!$I:$I,MATCH($D47,COMPOSICAO!$A:$A,0)),
0)))))),0)</f>
        <v>97.74</v>
      </c>
      <c r="I47" s="328">
        <f t="shared" ref="I47" si="47">IFERROR(ROUND(H47*(1+$I$2),2),"")</f>
        <v>130.24</v>
      </c>
      <c r="J47" s="326">
        <f t="shared" si="42"/>
        <v>1354.5</v>
      </c>
      <c r="K47" s="219"/>
      <c r="L47" s="220">
        <f>IF((COUNTIF($A$7:$A47,$A47))&gt;1,0,SUMIF(A:A,$A47,G:G))</f>
        <v>10.4</v>
      </c>
      <c r="M47" s="221">
        <f t="shared" ref="M47" si="48">ROUND(L47*I47,2)</f>
        <v>1354.5</v>
      </c>
      <c r="N47" s="222">
        <f>M47/$J$126</f>
        <v>1.9091958543175736E-2</v>
      </c>
      <c r="O47" s="221" t="str">
        <f t="shared" ref="O47" si="49">VLOOKUP(M47,$Z$2:$AA$6,2,1)</f>
        <v>C</v>
      </c>
      <c r="P47" s="219"/>
    </row>
    <row r="48" spans="1:16" ht="12.75" customHeight="1">
      <c r="A48" s="211" t="str">
        <f t="shared" ref="A48:A70" si="50">CONCATENATE(C48,D48)</f>
        <v/>
      </c>
      <c r="B48" s="212">
        <v>6</v>
      </c>
      <c r="C48" s="213"/>
      <c r="D48" s="213"/>
      <c r="E48" s="214" t="s">
        <v>19070</v>
      </c>
      <c r="F48" s="215"/>
      <c r="G48" s="216">
        <f>VLOOKUP(B48,'MEMÓRIA DE CÁLCULO'!A:J,10,0)</f>
        <v>0</v>
      </c>
      <c r="H48" s="327"/>
      <c r="I48" s="328"/>
      <c r="J48" s="326">
        <f>SUM(J49:J70)</f>
        <v>262861.8</v>
      </c>
      <c r="K48" s="219"/>
      <c r="L48" s="220"/>
      <c r="M48" s="221"/>
      <c r="N48" s="222"/>
      <c r="O48" s="221"/>
      <c r="P48" s="219"/>
    </row>
    <row r="49" spans="1:16" ht="25.5">
      <c r="A49" s="211" t="str">
        <f t="shared" si="50"/>
        <v>DER50301</v>
      </c>
      <c r="B49" s="212" t="s">
        <v>19094</v>
      </c>
      <c r="C49" s="213" t="s">
        <v>1920</v>
      </c>
      <c r="D49" s="213">
        <v>50301</v>
      </c>
      <c r="E49" s="214" t="str">
        <f>IFERROR(PROPER(
IF($C49="DER",INDEX(CDER!$B:$B,MATCH($D49,CDER!$A:$A,0)),
IF($C49="SINAPI",INDEX(CSINAPI!$B:$B,MATCH($D49,CSINAPI!$A:$A,0)),
IF($C49="CESAN",INDEX(CCESAN!$B:$B,MATCH($D49,CCESAN!$A:$A,0)),
IF($C49="SCORIO",INDEX(CSCORIO!$B:$B,MATCH($D49,CSCORIO!$A:$A,0)),
IF($C49="MERC",INDEX(MERCADO!$B:$B,MATCH($D49,MERCADO!$A:$A,0)),
IF($C49="COMP",INDEX(COMPOSICAO!$B:$B,MATCH($D49,COMPOSICAO!$A:$A,0)),
""))))))),"*Verificar código*")</f>
        <v>Verga/Contraverga Reta De Concreto Armado 10 X 5 Cm, Fck = 15 Mpa, Inclusive Forma, Armação E Desforma</v>
      </c>
      <c r="F49" s="215" t="str">
        <f>IFERROR(LOWER(
IF($C49="DER",INDEX(CDER!$C:$C,MATCH($D49,CDER!$A:$A,0)),
IF($C49="SINAPI",INDEX(CSINAPI!$C:$C,MATCH($D49,CSINAPI!$A:$A,0)),
IF($C49="CESAN",INDEX(CCESAN!$C:$C,MATCH($D49,CCESAN!$A:$A,0)),
IF($C49="SCORIO",INDEX(CSCORIO!$C:$C,MATCH($D49,CSCORIO!$A:$A,0)),
IF($C49="MERC",INDEX(MERCADO!$D:$D,MATCH($D49,MERCADO!$A:$A,0)),
IF($C49="COMP",INDEX(COMPOSICAO!$H:$H,MATCH($D49,COMPOSICAO!$A:$A,0)),
""))))))),"")</f>
        <v>m</v>
      </c>
      <c r="G49" s="216">
        <f>VLOOKUP(B49,'MEMÓRIA DE CÁLCULO'!A:J,10,0)</f>
        <v>39.4</v>
      </c>
      <c r="H49" s="327">
        <f>IFERROR(
IF($C49="DER",INDEX(CDER!$D:$D,MATCH($D49,CDER!$A:$A,0)),
IF($C49="SINAPI",INDEX(CSINAPI!$D:$D,MATCH($D49,CSINAPI!$A:$A,0)),
IF($C49="CESAN",INDEX(CCESAN!$D:$D,MATCH($D49,CCESAN!$A:$A,0)),
IF($C49="SCORIO",INDEX(CSCORIO!$D:$D,MATCH($D49,CSCORIO!$A:$A,0)),
IF($C49="MERC",INDEX(MERCADO!$E:$E,MATCH($D49,MERCADO!$A:$A,0)),
IF($C49="COMP",INDEX(COMPOSICAO!$I:$I,MATCH($D49,COMPOSICAO!$A:$A,0)),
0)))))),0)</f>
        <v>9.9</v>
      </c>
      <c r="I49" s="328">
        <f t="shared" ref="I49:I53" si="51">IFERROR(ROUND(H49*(1+$I$2),2),"")</f>
        <v>13.19</v>
      </c>
      <c r="J49" s="326">
        <f t="shared" ref="J49:J70" si="52">IFERROR(ROUND($I49*$G49,2),"")</f>
        <v>519.69000000000005</v>
      </c>
      <c r="K49" s="219"/>
      <c r="L49" s="220">
        <f t="shared" ref="L49:L54" si="53">G49</f>
        <v>39.4</v>
      </c>
      <c r="M49" s="221">
        <f t="shared" ref="M49:M54" si="54">ROUND(L49*I49,2)</f>
        <v>519.69000000000005</v>
      </c>
      <c r="N49" s="222">
        <f t="shared" ref="N49:N70" si="55">M49/$J$126</f>
        <v>7.3251383796995202E-3</v>
      </c>
      <c r="O49" s="221" t="str">
        <f t="shared" ref="O49:O54" si="56">VLOOKUP(M49,$Z$2:$AA$6,2,1)</f>
        <v>C</v>
      </c>
      <c r="P49" s="219"/>
    </row>
    <row r="50" spans="1:16" ht="12.75">
      <c r="A50" s="211" t="str">
        <f t="shared" si="50"/>
        <v>DER210210</v>
      </c>
      <c r="B50" s="212" t="s">
        <v>19095</v>
      </c>
      <c r="C50" s="213" t="s">
        <v>1920</v>
      </c>
      <c r="D50" s="213">
        <v>210210</v>
      </c>
      <c r="E50" s="214" t="str">
        <f>IFERROR(PROPER(
IF($C50="DER",INDEX(CDER!$B:$B,MATCH($D50,CDER!$A:$A,0)),
IF($C50="SINAPI",INDEX(CSINAPI!$B:$B,MATCH($D50,CSINAPI!$A:$A,0)),
IF($C50="CESAN",INDEX(CCESAN!$B:$B,MATCH($D50,CCESAN!$A:$A,0)),
IF($C50="SCORIO",INDEX(CSCORIO!$B:$B,MATCH($D50,CSCORIO!$A:$A,0)),
IF($C50="MERC",INDEX(MERCADO!$B:$B,MATCH($D50,MERCADO!$A:$A,0)),
IF($C50="COMP",INDEX(COMPOSICAO!$B:$B,MATCH($D50,COMPOSICAO!$A:$A,0)),
""))))))),"*Verificar código*")</f>
        <v>Prateleiras Em Granito Cinza Andorinha, Esp. 2Cm</v>
      </c>
      <c r="F50" s="215" t="str">
        <f>IFERROR(LOWER(
IF($C50="DER",INDEX(CDER!$C:$C,MATCH($D50,CDER!$A:$A,0)),
IF($C50="SINAPI",INDEX(CSINAPI!$C:$C,MATCH($D50,CSINAPI!$A:$A,0)),
IF($C50="CESAN",INDEX(CCESAN!$C:$C,MATCH($D50,CCESAN!$A:$A,0)),
IF($C50="SCORIO",INDEX(CSCORIO!$C:$C,MATCH($D50,CSCORIO!$A:$A,0)),
IF($C50="MERC",INDEX(MERCADO!$D:$D,MATCH($D50,MERCADO!$A:$A,0)),
IF($C50="COMP",INDEX(COMPOSICAO!$H:$H,MATCH($D50,COMPOSICAO!$A:$A,0)),
""))))))),"")</f>
        <v>m2</v>
      </c>
      <c r="G50" s="216">
        <f>VLOOKUP(B50,'MEMÓRIA DE CÁLCULO'!A:J,10,0)</f>
        <v>55.02</v>
      </c>
      <c r="H50" s="327">
        <f>IFERROR(
IF($C50="DER",INDEX(CDER!$D:$D,MATCH($D50,CDER!$A:$A,0)),
IF($C50="SINAPI",INDEX(CSINAPI!$D:$D,MATCH($D50,CSINAPI!$A:$A,0)),
IF($C50="CESAN",INDEX(CCESAN!$D:$D,MATCH($D50,CCESAN!$A:$A,0)),
IF($C50="SCORIO",INDEX(CSCORIO!$D:$D,MATCH($D50,CSCORIO!$A:$A,0)),
IF($C50="MERC",INDEX(MERCADO!$E:$E,MATCH($D50,MERCADO!$A:$A,0)),
IF($C50="COMP",INDEX(COMPOSICAO!$I:$I,MATCH($D50,COMPOSICAO!$A:$A,0)),
0)))))),0)</f>
        <v>399.13</v>
      </c>
      <c r="I50" s="328">
        <f t="shared" si="51"/>
        <v>531.84</v>
      </c>
      <c r="J50" s="326">
        <f t="shared" si="52"/>
        <v>29261.84</v>
      </c>
      <c r="K50" s="219"/>
      <c r="L50" s="220">
        <f t="shared" si="53"/>
        <v>55.02</v>
      </c>
      <c r="M50" s="221">
        <f t="shared" si="54"/>
        <v>29261.84</v>
      </c>
      <c r="N50" s="222">
        <f t="shared" si="55"/>
        <v>0.41245170629534256</v>
      </c>
      <c r="O50" s="221" t="str">
        <f t="shared" si="56"/>
        <v>A</v>
      </c>
      <c r="P50" s="219"/>
    </row>
    <row r="51" spans="1:16" ht="38.25">
      <c r="A51" s="211" t="str">
        <f t="shared" si="50"/>
        <v>DER190417</v>
      </c>
      <c r="B51" s="212" t="s">
        <v>19096</v>
      </c>
      <c r="C51" s="213" t="s">
        <v>1920</v>
      </c>
      <c r="D51" s="213">
        <v>190417</v>
      </c>
      <c r="E51" s="214" t="str">
        <f>IFERROR(PROPER(
IF($C51="DER",INDEX(CDER!$B:$B,MATCH($D51,CDER!$A:$A,0)),
IF($C51="SINAPI",INDEX(CSINAPI!$B:$B,MATCH($D51,CSINAPI!$A:$A,0)),
IF($C51="CESAN",INDEX(CCESAN!$B:$B,MATCH($D51,CCESAN!$A:$A,0)),
IF($C51="SCORIO",INDEX(CSCORIO!$B:$B,MATCH($D51,CSCORIO!$A:$A,0)),
IF($C51="MERC",INDEX(MERCADO!$B:$B,MATCH($D51,MERCADO!$A:$A,0)),
IF($C51="COMP",INDEX(COMPOSICAO!$B:$B,MATCH($D51,COMPOSICAO!$A:$A,0)),
""))))))),"*Verificar código*")</f>
        <v>Pintura Com Tinta Esmalte Sintético, Marcas De Referência Suvinil, Coral Ou Metalatex, A Duas Demãos, Inclusive Fundo Anticorrosivo A Uma Demão, Em Metal</v>
      </c>
      <c r="F51" s="215" t="str">
        <f>IFERROR(LOWER(
IF($C51="DER",INDEX(CDER!$C:$C,MATCH($D51,CDER!$A:$A,0)),
IF($C51="SINAPI",INDEX(CSINAPI!$C:$C,MATCH($D51,CSINAPI!$A:$A,0)),
IF($C51="CESAN",INDEX(CCESAN!$C:$C,MATCH($D51,CCESAN!$A:$A,0)),
IF($C51="SCORIO",INDEX(CSCORIO!$C:$C,MATCH($D51,CSCORIO!$A:$A,0)),
IF($C51="MERC",INDEX(MERCADO!$D:$D,MATCH($D51,MERCADO!$A:$A,0)),
IF($C51="COMP",INDEX(COMPOSICAO!$H:$H,MATCH($D51,COMPOSICAO!$A:$A,0)),
""))))))),"")</f>
        <v>m2</v>
      </c>
      <c r="G51" s="216">
        <f>VLOOKUP(B51,'MEMÓRIA DE CÁLCULO'!A:J,10,0)</f>
        <v>528.64</v>
      </c>
      <c r="H51" s="327">
        <f>IFERROR(
IF($C51="DER",INDEX(CDER!$D:$D,MATCH($D51,CDER!$A:$A,0)),
IF($C51="SINAPI",INDEX(CSINAPI!$D:$D,MATCH($D51,CSINAPI!$A:$A,0)),
IF($C51="CESAN",INDEX(CCESAN!$D:$D,MATCH($D51,CCESAN!$A:$A,0)),
IF($C51="SCORIO",INDEX(CSCORIO!$D:$D,MATCH($D51,CSCORIO!$A:$A,0)),
IF($C51="MERC",INDEX(MERCADO!$E:$E,MATCH($D51,MERCADO!$A:$A,0)),
IF($C51="COMP",INDEX(COMPOSICAO!$I:$I,MATCH($D51,COMPOSICAO!$A:$A,0)),
0)))))),0)</f>
        <v>25.01</v>
      </c>
      <c r="I51" s="328">
        <f t="shared" si="51"/>
        <v>33.33</v>
      </c>
      <c r="J51" s="326">
        <f t="shared" si="52"/>
        <v>17619.57</v>
      </c>
      <c r="K51" s="219"/>
      <c r="L51" s="220">
        <f t="shared" si="53"/>
        <v>528.64</v>
      </c>
      <c r="M51" s="221">
        <f t="shared" si="54"/>
        <v>17619.57</v>
      </c>
      <c r="N51" s="222">
        <f t="shared" si="55"/>
        <v>0.24835149500818229</v>
      </c>
      <c r="O51" s="221" t="str">
        <f t="shared" si="56"/>
        <v>A</v>
      </c>
      <c r="P51" s="219"/>
    </row>
    <row r="52" spans="1:16" ht="38.25">
      <c r="A52" s="211" t="str">
        <f t="shared" si="50"/>
        <v>DER190302</v>
      </c>
      <c r="B52" s="212" t="s">
        <v>19097</v>
      </c>
      <c r="C52" s="213" t="s">
        <v>1920</v>
      </c>
      <c r="D52" s="213">
        <v>190302</v>
      </c>
      <c r="E52" s="214" t="str">
        <f>IFERROR(PROPER(
IF($C52="DER",INDEX(CDER!$B:$B,MATCH($D52,CDER!$A:$A,0)),
IF($C52="SINAPI",INDEX(CSINAPI!$B:$B,MATCH($D52,CSINAPI!$A:$A,0)),
IF($C52="CESAN",INDEX(CCESAN!$B:$B,MATCH($D52,CCESAN!$A:$A,0)),
IF($C52="SCORIO",INDEX(CSCORIO!$B:$B,MATCH($D52,CSCORIO!$A:$A,0)),
IF($C52="MERC",INDEX(MERCADO!$B:$B,MATCH($D52,MERCADO!$A:$A,0)),
IF($C52="COMP",INDEX(COMPOSICAO!$B:$B,MATCH($D52,COMPOSICAO!$A:$A,0)),
""))))))),"*Verificar código*")</f>
        <v>Pintura Com Tinta Esmalte Sintético, Marcas De Referência Suvinil, Coral Ou Metalatex, Inclusive Fundo Branco Nivelador, Em Madeira, A Duas Demãos</v>
      </c>
      <c r="F52" s="215" t="str">
        <f>IFERROR(LOWER(
IF($C52="DER",INDEX(CDER!$C:$C,MATCH($D52,CDER!$A:$A,0)),
IF($C52="SINAPI",INDEX(CSINAPI!$C:$C,MATCH($D52,CSINAPI!$A:$A,0)),
IF($C52="CESAN",INDEX(CCESAN!$C:$C,MATCH($D52,CCESAN!$A:$A,0)),
IF($C52="SCORIO",INDEX(CSCORIO!$C:$C,MATCH($D52,CSCORIO!$A:$A,0)),
IF($C52="MERC",INDEX(MERCADO!$D:$D,MATCH($D52,MERCADO!$A:$A,0)),
IF($C52="COMP",INDEX(COMPOSICAO!$H:$H,MATCH($D52,COMPOSICAO!$A:$A,0)),
""))))))),"")</f>
        <v>m2</v>
      </c>
      <c r="G52" s="216">
        <f>VLOOKUP(B52,'MEMÓRIA DE CÁLCULO'!A:J,10,0)</f>
        <v>45.86</v>
      </c>
      <c r="H52" s="327">
        <f>IFERROR(
IF($C52="DER",INDEX(CDER!$D:$D,MATCH($D52,CDER!$A:$A,0)),
IF($C52="SINAPI",INDEX(CSINAPI!$D:$D,MATCH($D52,CSINAPI!$A:$A,0)),
IF($C52="CESAN",INDEX(CCESAN!$D:$D,MATCH($D52,CCESAN!$A:$A,0)),
IF($C52="SCORIO",INDEX(CSCORIO!$D:$D,MATCH($D52,CSCORIO!$A:$A,0)),
IF($C52="MERC",INDEX(MERCADO!$E:$E,MATCH($D52,MERCADO!$A:$A,0)),
IF($C52="COMP",INDEX(COMPOSICAO!$I:$I,MATCH($D52,COMPOSICAO!$A:$A,0)),
0)))))),0)</f>
        <v>28.25</v>
      </c>
      <c r="I52" s="328">
        <f t="shared" si="51"/>
        <v>37.64</v>
      </c>
      <c r="J52" s="326">
        <f t="shared" si="52"/>
        <v>1726.17</v>
      </c>
      <c r="K52" s="219"/>
      <c r="L52" s="220">
        <f t="shared" si="53"/>
        <v>45.86</v>
      </c>
      <c r="M52" s="221">
        <f t="shared" si="54"/>
        <v>1726.17</v>
      </c>
      <c r="N52" s="222">
        <f t="shared" si="55"/>
        <v>2.4330724310427217E-2</v>
      </c>
      <c r="O52" s="221" t="str">
        <f t="shared" si="56"/>
        <v>C</v>
      </c>
      <c r="P52" s="219"/>
    </row>
    <row r="53" spans="1:16" ht="25.5">
      <c r="A53" s="211" t="str">
        <f t="shared" si="50"/>
        <v>DER62204</v>
      </c>
      <c r="B53" s="212" t="s">
        <v>19098</v>
      </c>
      <c r="C53" s="213" t="s">
        <v>1920</v>
      </c>
      <c r="D53" s="213">
        <v>62204</v>
      </c>
      <c r="E53" s="214" t="str">
        <f>IFERROR(PROPER(
IF($C53="DER",INDEX(CDER!$B:$B,MATCH($D53,CDER!$A:$A,0)),
IF($C53="SINAPI",INDEX(CSINAPI!$B:$B,MATCH($D53,CSINAPI!$A:$A,0)),
IF($C53="CESAN",INDEX(CCESAN!$B:$B,MATCH($D53,CCESAN!$A:$A,0)),
IF($C53="SCORIO",INDEX(CSCORIO!$B:$B,MATCH($D53,CSCORIO!$A:$A,0)),
IF($C53="MERC",INDEX(MERCADO!$B:$B,MATCH($D53,MERCADO!$A:$A,0)),
IF($C53="COMP",INDEX(COMPOSICAO!$B:$B,MATCH($D53,COMPOSICAO!$A:$A,0)),
""))))))),"*Verificar código*")</f>
        <v>Recolocação De Folha De Porta Em Madeira De 1 Folha, Excl. Ferragens, Marcos E Alizares</v>
      </c>
      <c r="F53" s="215" t="str">
        <f>IFERROR(LOWER(
IF($C53="DER",INDEX(CDER!$C:$C,MATCH($D53,CDER!$A:$A,0)),
IF($C53="SINAPI",INDEX(CSINAPI!$C:$C,MATCH($D53,CSINAPI!$A:$A,0)),
IF($C53="CESAN",INDEX(CCESAN!$C:$C,MATCH($D53,CCESAN!$A:$A,0)),
IF($C53="SCORIO",INDEX(CSCORIO!$C:$C,MATCH($D53,CSCORIO!$A:$A,0)),
IF($C53="MERC",INDEX(MERCADO!$D:$D,MATCH($D53,MERCADO!$A:$A,0)),
IF($C53="COMP",INDEX(COMPOSICAO!$H:$H,MATCH($D53,COMPOSICAO!$A:$A,0)),
""))))))),"")</f>
        <v>und</v>
      </c>
      <c r="G53" s="216">
        <f>VLOOKUP(B53,'MEMÓRIA DE CÁLCULO'!A:J,10,0)</f>
        <v>1</v>
      </c>
      <c r="H53" s="327">
        <f>IFERROR(
IF($C53="DER",INDEX(CDER!$D:$D,MATCH($D53,CDER!$A:$A,0)),
IF($C53="SINAPI",INDEX(CSINAPI!$D:$D,MATCH($D53,CSINAPI!$A:$A,0)),
IF($C53="CESAN",INDEX(CCESAN!$D:$D,MATCH($D53,CCESAN!$A:$A,0)),
IF($C53="SCORIO",INDEX(CSCORIO!$D:$D,MATCH($D53,CSCORIO!$A:$A,0)),
IF($C53="MERC",INDEX(MERCADO!$E:$E,MATCH($D53,MERCADO!$A:$A,0)),
IF($C53="COMP",INDEX(COMPOSICAO!$I:$I,MATCH($D53,COMPOSICAO!$A:$A,0)),
0)))))),0)</f>
        <v>74.31</v>
      </c>
      <c r="I53" s="328">
        <f t="shared" si="51"/>
        <v>99.02</v>
      </c>
      <c r="J53" s="326">
        <f t="shared" si="52"/>
        <v>99.02</v>
      </c>
      <c r="K53" s="219"/>
      <c r="L53" s="220">
        <f t="shared" si="53"/>
        <v>1</v>
      </c>
      <c r="M53" s="221">
        <f t="shared" si="54"/>
        <v>99.02</v>
      </c>
      <c r="N53" s="222">
        <f t="shared" si="55"/>
        <v>1.3957074455114517E-3</v>
      </c>
      <c r="O53" s="221" t="str">
        <f t="shared" si="56"/>
        <v>C</v>
      </c>
      <c r="P53" s="219"/>
    </row>
    <row r="54" spans="1:16" ht="21" customHeight="1">
      <c r="A54" s="211" t="str">
        <f t="shared" si="50"/>
        <v>DER80102</v>
      </c>
      <c r="B54" s="212" t="s">
        <v>19100</v>
      </c>
      <c r="C54" s="213" t="s">
        <v>1920</v>
      </c>
      <c r="D54" s="213">
        <v>80102</v>
      </c>
      <c r="E54" s="214" t="str">
        <f>IFERROR(PROPER(
IF($C54="DER",INDEX(CDER!$B:$B,MATCH($D54,CDER!$A:$A,0)),
IF($C54="SINAPI",INDEX(CSINAPI!$B:$B,MATCH($D54,CSINAPI!$A:$A,0)),
IF($C54="CESAN",INDEX(CCESAN!$B:$B,MATCH($D54,CCESAN!$A:$A,0)),
IF($C54="SCORIO",INDEX(CSCORIO!$B:$B,MATCH($D54,CSCORIO!$A:$A,0)),
IF($C54="MERC",INDEX(MERCADO!$B:$B,MATCH($D54,MERCADO!$A:$A,0)),
IF($C54="COMP",INDEX(COMPOSICAO!$B:$B,MATCH($D54,COMPOSICAO!$A:$A,0)),
""))))))),"*Verificar código*")</f>
        <v>Vidro Plano Transparente Liso, Com 4 Mm De Espessura</v>
      </c>
      <c r="F54" s="215" t="str">
        <f>IFERROR(LOWER(
IF($C54="DER",INDEX(CDER!$C:$C,MATCH($D54,CDER!$A:$A,0)),
IF($C54="SINAPI",INDEX(CSINAPI!$C:$C,MATCH($D54,CSINAPI!$A:$A,0)),
IF($C54="CESAN",INDEX(CCESAN!$C:$C,MATCH($D54,CCESAN!$A:$A,0)),
IF($C54="SCORIO",INDEX(CSCORIO!$C:$C,MATCH($D54,CSCORIO!$A:$A,0)),
IF($C54="MERC",INDEX(MERCADO!$D:$D,MATCH($D54,MERCADO!$A:$A,0)),
IF($C54="COMP",INDEX(COMPOSICAO!$H:$H,MATCH($D54,COMPOSICAO!$A:$A,0)),
""))))))),"")</f>
        <v>m2</v>
      </c>
      <c r="G54" s="216">
        <f>VLOOKUP(B54,'MEMÓRIA DE CÁLCULO'!A:J,10,0)</f>
        <v>46.77</v>
      </c>
      <c r="H54" s="327">
        <f>IFERROR(
IF($C54="DER",INDEX(CDER!$D:$D,MATCH($D54,CDER!$A:$A,0)),
IF($C54="SINAPI",INDEX(CSINAPI!$D:$D,MATCH($D54,CSINAPI!$A:$A,0)),
IF($C54="CESAN",INDEX(CCESAN!$D:$D,MATCH($D54,CCESAN!$A:$A,0)),
IF($C54="SCORIO",INDEX(CSCORIO!$D:$D,MATCH($D54,CSCORIO!$A:$A,0)),
IF($C54="MERC",INDEX(MERCADO!$E:$E,MATCH($D54,MERCADO!$A:$A,0)),
IF($C54="COMP",INDEX(COMPOSICAO!$I:$I,MATCH($D54,COMPOSICAO!$A:$A,0)),
0)))))),0)</f>
        <v>315.7</v>
      </c>
      <c r="I54" s="328">
        <f>IFERROR(ROUND(H54*(1+$I$3),2),"")</f>
        <v>364.85</v>
      </c>
      <c r="J54" s="326">
        <f t="shared" si="52"/>
        <v>17064.03</v>
      </c>
      <c r="K54" s="219"/>
      <c r="L54" s="220">
        <f t="shared" si="53"/>
        <v>46.77</v>
      </c>
      <c r="M54" s="221">
        <f t="shared" si="54"/>
        <v>17064.03</v>
      </c>
      <c r="N54" s="222">
        <f t="shared" si="55"/>
        <v>0.24052104344001998</v>
      </c>
      <c r="O54" s="221" t="str">
        <f t="shared" si="56"/>
        <v>A</v>
      </c>
      <c r="P54" s="219"/>
    </row>
    <row r="55" spans="1:16" ht="38.25">
      <c r="A55" s="211" t="str">
        <f t="shared" si="50"/>
        <v>DER71703</v>
      </c>
      <c r="B55" s="212" t="s">
        <v>19356</v>
      </c>
      <c r="C55" s="213" t="s">
        <v>1920</v>
      </c>
      <c r="D55" s="213">
        <v>71703</v>
      </c>
      <c r="E55" s="214" t="str">
        <f>IFERROR(PROPER(
IF($C55="DER",INDEX(CDER!$B:$B,MATCH($D55,CDER!$A:$A,0)),
IF($C55="SINAPI",INDEX(CSINAPI!$B:$B,MATCH($D55,CSINAPI!$A:$A,0)),
IF($C55="CESAN",INDEX(CCESAN!$B:$B,MATCH($D55,CCESAN!$A:$A,0)),
IF($C55="SCORIO",INDEX(CSCORIO!$B:$B,MATCH($D55,CSCORIO!$A:$A,0)),
IF($C55="MERC",INDEX(MERCADO!$B:$B,MATCH($D55,MERCADO!$A:$A,0)),
IF($C55="COMP",INDEX(COMPOSICAO!$B:$B,MATCH($D55,COMPOSICAO!$A:$A,0)),
""))))))),"*Verificar código*")</f>
        <v>Janela Tipo Maxim-Ar Para Vidro Em Alumínio Anodizado Natural, Linha 25, Completa, Incl. Puxador Com Tranca, Caixilho, Alizar E Contramarco, Exclusive Vidro</v>
      </c>
      <c r="F55" s="215" t="str">
        <f>IFERROR(LOWER(
IF($C55="DER",INDEX(CDER!$C:$C,MATCH($D55,CDER!$A:$A,0)),
IF($C55="SINAPI",INDEX(CSINAPI!$C:$C,MATCH($D55,CSINAPI!$A:$A,0)),
IF($C55="CESAN",INDEX(CCESAN!$C:$C,MATCH($D55,CCESAN!$A:$A,0)),
IF($C55="SCORIO",INDEX(CSCORIO!$C:$C,MATCH($D55,CSCORIO!$A:$A,0)),
IF($C55="MERC",INDEX(MERCADO!$D:$D,MATCH($D55,MERCADO!$A:$A,0)),
IF($C55="COMP",INDEX(COMPOSICAO!$H:$H,MATCH($D55,COMPOSICAO!$A:$A,0)),
""))))))),"")</f>
        <v>m2</v>
      </c>
      <c r="G55" s="216">
        <f>VLOOKUP(B55,'MEMÓRIA DE CÁLCULO'!A:J,10,0)</f>
        <v>1.84</v>
      </c>
      <c r="H55" s="327">
        <f>IFERROR(
IF($C55="DER",INDEX(CDER!$D:$D,MATCH($D55,CDER!$A:$A,0)),
IF($C55="SINAPI",INDEX(CSINAPI!$D:$D,MATCH($D55,CSINAPI!$A:$A,0)),
IF($C55="CESAN",INDEX(CCESAN!$D:$D,MATCH($D55,CCESAN!$A:$A,0)),
IF($C55="SCORIO",INDEX(CSCORIO!$D:$D,MATCH($D55,CSCORIO!$A:$A,0)),
IF($C55="MERC",INDEX(MERCADO!$E:$E,MATCH($D55,MERCADO!$A:$A,0)),
IF($C55="COMP",INDEX(COMPOSICAO!$I:$I,MATCH($D55,COMPOSICAO!$A:$A,0)),
0)))))),0)</f>
        <v>460.51</v>
      </c>
      <c r="I55" s="328">
        <f t="shared" ref="I55:I64" si="57">IFERROR(ROUND(H55*(1+$I$2),2),"")</f>
        <v>613.63</v>
      </c>
      <c r="J55" s="326">
        <f t="shared" si="52"/>
        <v>1129.08</v>
      </c>
      <c r="K55" s="219"/>
      <c r="L55" s="220">
        <f t="shared" ref="L55:L63" si="58">G55</f>
        <v>1.84</v>
      </c>
      <c r="M55" s="221">
        <f t="shared" ref="M55:M63" si="59">ROUND(L55*I55,2)</f>
        <v>1129.08</v>
      </c>
      <c r="N55" s="222">
        <f t="shared" si="55"/>
        <v>1.5914616871117653E-2</v>
      </c>
      <c r="O55" s="221" t="str">
        <f t="shared" ref="O55:O63" si="60">VLOOKUP(M55,$Z$2:$AA$6,2,1)</f>
        <v>C</v>
      </c>
      <c r="P55" s="219"/>
    </row>
    <row r="56" spans="1:16" ht="12.75">
      <c r="A56" s="211" t="str">
        <f t="shared" si="50"/>
        <v>DER71105</v>
      </c>
      <c r="B56" s="212" t="s">
        <v>19365</v>
      </c>
      <c r="C56" s="213" t="s">
        <v>1920</v>
      </c>
      <c r="D56" s="213">
        <v>71105</v>
      </c>
      <c r="E56" s="214" t="str">
        <f>IFERROR(PROPER(
IF($C56="DER",INDEX(CDER!$B:$B,MATCH($D56,CDER!$A:$A,0)),
IF($C56="SINAPI",INDEX(CSINAPI!$B:$B,MATCH($D56,CSINAPI!$A:$A,0)),
IF($C56="CESAN",INDEX(CCESAN!$B:$B,MATCH($D56,CCESAN!$A:$A,0)),
IF($C56="SCORIO",INDEX(CSCORIO!$B:$B,MATCH($D56,CSCORIO!$A:$A,0)),
IF($C56="MERC",INDEX(MERCADO!$B:$B,MATCH($D56,MERCADO!$A:$A,0)),
IF($C56="COMP",INDEX(COMPOSICAO!$B:$B,MATCH($D56,COMPOSICAO!$A:$A,0)),
""))))))),"*Verificar código*")</f>
        <v>Grade De Ferro Em Barra Chata, Inclusive Chumbamento</v>
      </c>
      <c r="F56" s="215" t="str">
        <f>IFERROR(LOWER(
IF($C56="DER",INDEX(CDER!$C:$C,MATCH($D56,CDER!$A:$A,0)),
IF($C56="SINAPI",INDEX(CSINAPI!$C:$C,MATCH($D56,CSINAPI!$A:$A,0)),
IF($C56="CESAN",INDEX(CCESAN!$C:$C,MATCH($D56,CCESAN!$A:$A,0)),
IF($C56="SCORIO",INDEX(CSCORIO!$C:$C,MATCH($D56,CSCORIO!$A:$A,0)),
IF($C56="MERC",INDEX(MERCADO!$D:$D,MATCH($D56,MERCADO!$A:$A,0)),
IF($C56="COMP",INDEX(COMPOSICAO!$H:$H,MATCH($D56,COMPOSICAO!$A:$A,0)),
""))))))),"")</f>
        <v>m2</v>
      </c>
      <c r="G56" s="216">
        <f>VLOOKUP(B56,'MEMÓRIA DE CÁLCULO'!A:J,10,0)</f>
        <v>90.46</v>
      </c>
      <c r="H56" s="327">
        <f>IFERROR(
IF($C56="DER",INDEX(CDER!$D:$D,MATCH($D56,CDER!$A:$A,0)),
IF($C56="SINAPI",INDEX(CSINAPI!$D:$D,MATCH($D56,CSINAPI!$A:$A,0)),
IF($C56="CESAN",INDEX(CCESAN!$D:$D,MATCH($D56,CCESAN!$A:$A,0)),
IF($C56="SCORIO",INDEX(CSCORIO!$D:$D,MATCH($D56,CSCORIO!$A:$A,0)),
IF($C56="MERC",INDEX(MERCADO!$E:$E,MATCH($D56,MERCADO!$A:$A,0)),
IF($C56="COMP",INDEX(COMPOSICAO!$I:$I,MATCH($D56,COMPOSICAO!$A:$A,0)),
0)))))),0)</f>
        <v>374.16</v>
      </c>
      <c r="I56" s="328">
        <f t="shared" si="57"/>
        <v>498.57</v>
      </c>
      <c r="J56" s="326">
        <f t="shared" si="52"/>
        <v>45100.639999999999</v>
      </c>
      <c r="K56" s="219"/>
      <c r="L56" s="220">
        <f t="shared" si="58"/>
        <v>90.46</v>
      </c>
      <c r="M56" s="221">
        <f t="shared" si="59"/>
        <v>45100.639999999999</v>
      </c>
      <c r="N56" s="222">
        <f t="shared" si="55"/>
        <v>0.63570287866422548</v>
      </c>
      <c r="O56" s="221" t="str">
        <f t="shared" si="60"/>
        <v>A</v>
      </c>
      <c r="P56" s="219"/>
    </row>
    <row r="57" spans="1:16" ht="43.5" customHeight="1">
      <c r="A57" s="211" t="str">
        <f t="shared" si="50"/>
        <v>DER71701</v>
      </c>
      <c r="B57" s="212" t="s">
        <v>19366</v>
      </c>
      <c r="C57" s="213" t="s">
        <v>1920</v>
      </c>
      <c r="D57" s="213">
        <v>71701</v>
      </c>
      <c r="E57" s="214" t="str">
        <f>IFERROR(PROPER(
IF($C57="DER",INDEX(CDER!$B:$B,MATCH($D57,CDER!$A:$A,0)),
IF($C57="SINAPI",INDEX(CSINAPI!$B:$B,MATCH($D57,CSINAPI!$A:$A,0)),
IF($C57="CESAN",INDEX(CCESAN!$B:$B,MATCH($D57,CCESAN!$A:$A,0)),
IF($C57="SCORIO",INDEX(CSCORIO!$B:$B,MATCH($D57,CSCORIO!$A:$A,0)),
IF($C57="MERC",INDEX(MERCADO!$B:$B,MATCH($D57,MERCADO!$A:$A,0)),
IF($C57="COMP",INDEX(COMPOSICAO!$B:$B,MATCH($D57,COMPOSICAO!$A:$A,0)),
""))))))),"*Verificar código*")</f>
        <v>Janela De Correr Para Vidro Em Alumínio Anodizado Cor Natural, Linha 25, Completa, Incl. Puxador Com Tranca, Alizar, Caixilho E Contramarco, Exclusive Vidro</v>
      </c>
      <c r="F57" s="215" t="str">
        <f>IFERROR(LOWER(
IF($C57="DER",INDEX(CDER!$C:$C,MATCH($D57,CDER!$A:$A,0)),
IF($C57="SINAPI",INDEX(CSINAPI!$C:$C,MATCH($D57,CSINAPI!$A:$A,0)),
IF($C57="CESAN",INDEX(CCESAN!$C:$C,MATCH($D57,CCESAN!$A:$A,0)),
IF($C57="SCORIO",INDEX(CSCORIO!$C:$C,MATCH($D57,CSCORIO!$A:$A,0)),
IF($C57="MERC",INDEX(MERCADO!$D:$D,MATCH($D57,MERCADO!$A:$A,0)),
IF($C57="COMP",INDEX(COMPOSICAO!$H:$H,MATCH($D57,COMPOSICAO!$A:$A,0)),
""))))))),"")</f>
        <v>m2</v>
      </c>
      <c r="G57" s="216">
        <f>VLOOKUP(B57,'MEMÓRIA DE CÁLCULO'!A:J,10,0)</f>
        <v>43.97</v>
      </c>
      <c r="H57" s="327">
        <f>IFERROR(
IF($C57="DER",INDEX(CDER!$D:$D,MATCH($D57,CDER!$A:$A,0)),
IF($C57="SINAPI",INDEX(CSINAPI!$D:$D,MATCH($D57,CSINAPI!$A:$A,0)),
IF($C57="CESAN",INDEX(CCESAN!$D:$D,MATCH($D57,CCESAN!$A:$A,0)),
IF($C57="SCORIO",INDEX(CSCORIO!$D:$D,MATCH($D57,CSCORIO!$A:$A,0)),
IF($C57="MERC",INDEX(MERCADO!$E:$E,MATCH($D57,MERCADO!$A:$A,0)),
IF($C57="COMP",INDEX(COMPOSICAO!$I:$I,MATCH($D57,COMPOSICAO!$A:$A,0)),
0)))))),0)</f>
        <v>520.33000000000004</v>
      </c>
      <c r="I57" s="328">
        <f t="shared" si="57"/>
        <v>693.34</v>
      </c>
      <c r="J57" s="326">
        <f t="shared" si="52"/>
        <v>30486.16</v>
      </c>
      <c r="K57" s="219"/>
      <c r="L57" s="220">
        <f t="shared" si="58"/>
        <v>43.97</v>
      </c>
      <c r="M57" s="221">
        <f t="shared" si="59"/>
        <v>30486.16</v>
      </c>
      <c r="N57" s="222">
        <f t="shared" si="55"/>
        <v>0.42970875072766512</v>
      </c>
      <c r="O57" s="221" t="str">
        <f t="shared" si="60"/>
        <v>A</v>
      </c>
      <c r="P57" s="219"/>
    </row>
    <row r="58" spans="1:16" ht="35.25" customHeight="1">
      <c r="A58" s="211" t="str">
        <f t="shared" si="50"/>
        <v>DER40806</v>
      </c>
      <c r="B58" s="212" t="s">
        <v>19446</v>
      </c>
      <c r="C58" s="213" t="s">
        <v>1920</v>
      </c>
      <c r="D58" s="213">
        <v>40806</v>
      </c>
      <c r="E58" s="214" t="str">
        <f>IFERROR(PROPER(
IF($C58="DER",INDEX(CDER!$B:$B,MATCH($D58,CDER!$A:$A,0)),
IF($C58="SINAPI",INDEX(CSINAPI!$B:$B,MATCH($D58,CSINAPI!$A:$A,0)),
IF($C58="CESAN",INDEX(CCESAN!$B:$B,MATCH($D58,CCESAN!$A:$A,0)),
IF($C58="SCORIO",INDEX(CSCORIO!$B:$B,MATCH($D58,CSCORIO!$A:$A,0)),
IF($C58="MERC",INDEX(MERCADO!$B:$B,MATCH($D58,MERCADO!$A:$A,0)),
IF($C58="COMP",INDEX(COMPOSICAO!$B:$B,MATCH($D58,COMPOSICAO!$A:$A,0)),
""))))))),"*Verificar código*")</f>
        <v>Limpeza De Aço Com Lixamento E Escovamento Com Escova De Aço, Até A Completa Remoção De Partículas Soltas, Materiais Indesejáveis E Corrosão</v>
      </c>
      <c r="F58" s="215" t="str">
        <f>IFERROR(LOWER(
IF($C58="DER",INDEX(CDER!$C:$C,MATCH($D58,CDER!$A:$A,0)),
IF($C58="SINAPI",INDEX(CSINAPI!$C:$C,MATCH($D58,CSINAPI!$A:$A,0)),
IF($C58="CESAN",INDEX(CCESAN!$C:$C,MATCH($D58,CCESAN!$A:$A,0)),
IF($C58="SCORIO",INDEX(CSCORIO!$C:$C,MATCH($D58,CSCORIO!$A:$A,0)),
IF($C58="MERC",INDEX(MERCADO!$D:$D,MATCH($D58,MERCADO!$A:$A,0)),
IF($C58="COMP",INDEX(COMPOSICAO!$H:$H,MATCH($D58,COMPOSICAO!$A:$A,0)),
""))))))),"")</f>
        <v>m2</v>
      </c>
      <c r="G58" s="216">
        <f>VLOOKUP(B58,'MEMÓRIA DE CÁLCULO'!A:J,10,0)</f>
        <v>293.14</v>
      </c>
      <c r="H58" s="327">
        <f>IFERROR(
IF($C58="DER",INDEX(CDER!$D:$D,MATCH($D58,CDER!$A:$A,0)),
IF($C58="SINAPI",INDEX(CSINAPI!$D:$D,MATCH($D58,CSINAPI!$A:$A,0)),
IF($C58="CESAN",INDEX(CCESAN!$D:$D,MATCH($D58,CCESAN!$A:$A,0)),
IF($C58="SCORIO",INDEX(CSCORIO!$D:$D,MATCH($D58,CSCORIO!$A:$A,0)),
IF($C58="MERC",INDEX(MERCADO!$E:$E,MATCH($D58,MERCADO!$A:$A,0)),
IF($C58="COMP",INDEX(COMPOSICAO!$I:$I,MATCH($D58,COMPOSICAO!$A:$A,0)),
0)))))),0)</f>
        <v>23.78</v>
      </c>
      <c r="I58" s="328">
        <f t="shared" si="57"/>
        <v>31.69</v>
      </c>
      <c r="J58" s="326">
        <f t="shared" si="52"/>
        <v>9289.61</v>
      </c>
      <c r="K58" s="219"/>
      <c r="L58" s="220">
        <f t="shared" si="58"/>
        <v>293.14</v>
      </c>
      <c r="M58" s="221">
        <f t="shared" si="59"/>
        <v>9289.61</v>
      </c>
      <c r="N58" s="222">
        <f t="shared" si="55"/>
        <v>0.13093898043726154</v>
      </c>
      <c r="O58" s="221" t="str">
        <f t="shared" si="60"/>
        <v>B</v>
      </c>
      <c r="P58" s="219"/>
    </row>
    <row r="59" spans="1:16" ht="24.75" customHeight="1">
      <c r="A59" s="211" t="str">
        <f t="shared" si="50"/>
        <v>SINAPI102193</v>
      </c>
      <c r="B59" s="212" t="s">
        <v>19447</v>
      </c>
      <c r="C59" s="213" t="s">
        <v>1025</v>
      </c>
      <c r="D59" s="213">
        <v>102193</v>
      </c>
      <c r="E59" s="214" t="str">
        <f>IFERROR(PROPER(
IF($C59="DER",INDEX(CDER!$B:$B,MATCH($D59,CDER!$A:$A,0)),
IF($C59="SINAPI",INDEX(CSINAPI!$B:$B,MATCH($D59,CSINAPI!$A:$A,0)),
IF($C59="CESAN",INDEX(CCESAN!$B:$B,MATCH($D59,CCESAN!$A:$A,0)),
IF($C59="SCORIO",INDEX(CSCORIO!$B:$B,MATCH($D59,CSCORIO!$A:$A,0)),
IF($C59="MERC",INDEX(MERCADO!$B:$B,MATCH($D59,MERCADO!$A:$A,0)),
IF($C59="COMP",INDEX(COMPOSICAO!$B:$B,MATCH($D59,COMPOSICAO!$A:$A,0)),
""))))))),"*Verificar código*")</f>
        <v>Lixamento De Madeira Para Aplicação De Fundo Ou Pintura. Af_01/2021</v>
      </c>
      <c r="F59" s="215" t="str">
        <f>IFERROR(LOWER(
IF($C59="IOPES",INDEX(CDER!$C:$C,MATCH($D59,CDER!$A:$A,0)),
IF($C59="SINAPI",INDEX(CSINAPI!$C:$C,MATCH($D59,CSINAPI!$A:$A,0)),
IF($C59="CESAN",INDEX(CCESAN!$C:$C,MATCH($D59,CCESAN!$A:$A,0)),
IF($C59="SCORIO",INDEX(CSCORIO!$C:$C,MATCH($D59,CSCORIO!$A:$A,0)),
IF($C59="MERC",INDEX(MERCADO!$D:$D,MATCH($D59,MERCADO!$A:$A,0)),
IF($C59="COMP",INDEX(COMPOSICAO!$H:$H,MATCH($D59,COMPOSICAO!$A:$A,0)),
""))))))),"")</f>
        <v>m2</v>
      </c>
      <c r="G59" s="216">
        <f>VLOOKUP(B59,'MEMÓRIA DE CÁLCULO'!A:J,10,0)</f>
        <v>45.86</v>
      </c>
      <c r="H59" s="327">
        <f>IFERROR(
IF($C59="IOPES",INDEX(CDER!$D:$D,MATCH($D59,CDER!$A:$A,0)),
IF($C59="SINAPI",INDEX(CSINAPI!$D:$D,MATCH($D59,CSINAPI!$A:$A,0)),
IF($C59="CESAN",INDEX(CCESAN!$D:$D,MATCH($D59,CCESAN!$A:$A,0)),
IF($C59="SCORIO",INDEX(CSCORIO!$D:$D,MATCH($D59,CSCORIO!$A:$A,0)),
IF($C59="MERC",INDEX(MERCADO!$E:$E,MATCH($D59,MERCADO!$A:$A,0)),
IF($C59="COMP",INDEX(COMPOSICAO!$I:$I,MATCH($D59,COMPOSICAO!$A:$A,0)),
0)))))),0)</f>
        <v>2.14</v>
      </c>
      <c r="I59" s="328">
        <f t="shared" si="57"/>
        <v>2.85</v>
      </c>
      <c r="J59" s="326">
        <f t="shared" si="52"/>
        <v>130.69999999999999</v>
      </c>
      <c r="K59" s="219"/>
      <c r="L59" s="220">
        <f t="shared" si="58"/>
        <v>45.86</v>
      </c>
      <c r="M59" s="221">
        <f t="shared" si="59"/>
        <v>130.69999999999999</v>
      </c>
      <c r="N59" s="222">
        <f t="shared" si="55"/>
        <v>1.8422436187471899E-3</v>
      </c>
      <c r="O59" s="221" t="str">
        <f t="shared" si="60"/>
        <v>C</v>
      </c>
      <c r="P59" s="219"/>
    </row>
    <row r="60" spans="1:16" ht="38.25">
      <c r="A60" s="211" t="str">
        <f t="shared" si="50"/>
        <v>SINAPI91299</v>
      </c>
      <c r="B60" s="212" t="s">
        <v>19448</v>
      </c>
      <c r="C60" s="213" t="s">
        <v>1025</v>
      </c>
      <c r="D60" s="213">
        <v>91299</v>
      </c>
      <c r="E60" s="214" t="str">
        <f>IFERROR(PROPER(
IF($C60="DER",INDEX(CDER!$B:$B,MATCH($D60,CDER!$A:$A,0)),
IF($C60="SINAPI",INDEX(CSINAPI!$B:$B,MATCH($D60,CSINAPI!$A:$A,0)),
IF($C60="CESAN",INDEX(CCESAN!$B:$B,MATCH($D60,CCESAN!$A:$A,0)),
IF($C60="SCORIO",INDEX(CSCORIO!$B:$B,MATCH($D60,CSCORIO!$A:$A,0)),
IF($C60="MERC",INDEX(MERCADO!$B:$B,MATCH($D60,MERCADO!$A:$A,0)),
IF($C60="COMP",INDEX(COMPOSICAO!$B:$B,MATCH($D60,COMPOSICAO!$A:$A,0)),
""))))))),"*Verificar código*")</f>
        <v>Porta De Madeira, Tipo Mexicana, Maciça (Pesada Ou Superpesada), 80X210Cm, Espessura De 3,5Cm, Incluso Dobradiças - Fornecimento E Instalação. Af_12/2019</v>
      </c>
      <c r="F60" s="215" t="str">
        <f>IFERROR(LOWER(
IF($C60="IOPES",INDEX(CDER!$C:$C,MATCH($D60,CDER!$A:$A,0)),
IF($C60="SINAPI",INDEX(CSINAPI!$C:$C,MATCH($D60,CSINAPI!$A:$A,0)),
IF($C60="CESAN",INDEX(CCESAN!$C:$C,MATCH($D60,CCESAN!$A:$A,0)),
IF($C60="SCORIO",INDEX(CSCORIO!$C:$C,MATCH($D60,CSCORIO!$A:$A,0)),
IF($C60="MERC",INDEX(MERCADO!$D:$D,MATCH($D60,MERCADO!$A:$A,0)),
IF($C60="COMP",INDEX(COMPOSICAO!$H:$H,MATCH($D60,COMPOSICAO!$A:$A,0)),
""))))))),"")</f>
        <v>un</v>
      </c>
      <c r="G60" s="216">
        <f>VLOOKUP(B60,'MEMÓRIA DE CÁLCULO'!A:J,10,0)</f>
        <v>7</v>
      </c>
      <c r="H60" s="327">
        <f>IFERROR(
IF($C60="IOPES",INDEX(CDER!$D:$D,MATCH($D60,CDER!$A:$A,0)),
IF($C60="SINAPI",INDEX(CSINAPI!$D:$D,MATCH($D60,CSINAPI!$A:$A,0)),
IF($C60="CESAN",INDEX(CCESAN!$D:$D,MATCH($D60,CCESAN!$A:$A,0)),
IF($C60="SCORIO",INDEX(CSCORIO!$D:$D,MATCH($D60,CSCORIO!$A:$A,0)),
IF($C60="MERC",INDEX(MERCADO!$E:$E,MATCH($D60,MERCADO!$A:$A,0)),
IF($C60="COMP",INDEX(COMPOSICAO!$I:$I,MATCH($D60,COMPOSICAO!$A:$A,0)),
0)))))),0)</f>
        <v>1246.54</v>
      </c>
      <c r="I60" s="328">
        <f t="shared" si="57"/>
        <v>1661.01</v>
      </c>
      <c r="J60" s="326">
        <f t="shared" si="52"/>
        <v>11627.07</v>
      </c>
      <c r="K60" s="219"/>
      <c r="L60" s="220">
        <f t="shared" si="58"/>
        <v>7</v>
      </c>
      <c r="M60" s="221">
        <f t="shared" si="59"/>
        <v>11627.07</v>
      </c>
      <c r="N60" s="222">
        <f t="shared" si="55"/>
        <v>0.16388596413333503</v>
      </c>
      <c r="O60" s="221" t="str">
        <f t="shared" si="60"/>
        <v>B</v>
      </c>
      <c r="P60" s="219"/>
    </row>
    <row r="61" spans="1:16" ht="25.5">
      <c r="A61" s="211" t="str">
        <f t="shared" si="50"/>
        <v>DER60103</v>
      </c>
      <c r="B61" s="212" t="s">
        <v>19449</v>
      </c>
      <c r="C61" s="213" t="s">
        <v>1920</v>
      </c>
      <c r="D61" s="213">
        <v>60103</v>
      </c>
      <c r="E61" s="214" t="str">
        <f>IFERROR(PROPER(
IF($C61="DER",INDEX(CDER!$B:$B,MATCH($D61,CDER!$A:$A,0)),
IF($C61="SINAPI",INDEX(CSINAPI!$B:$B,MATCH($D61,CSINAPI!$A:$A,0)),
IF($C61="CESAN",INDEX(CCESAN!$B:$B,MATCH($D61,CCESAN!$A:$A,0)),
IF($C61="SCORIO",INDEX(CSCORIO!$B:$B,MATCH($D61,CSCORIO!$A:$A,0)),
IF($C61="MERC",INDEX(MERCADO!$B:$B,MATCH($D61,MERCADO!$A:$A,0)),
IF($C61="COMP",INDEX(COMPOSICAO!$B:$B,MATCH($D61,COMPOSICAO!$A:$A,0)),
""))))))),"*Verificar código*")</f>
        <v>Marco De Madeira De Lei De 1ª (Peroba, Ipê, Angelim Pedra Ou Equivalente) Com 15X3 Cm De Batente, Nas Dimensões De 0.80 X 2.10 M</v>
      </c>
      <c r="F61" s="215" t="str">
        <f>IFERROR(LOWER(
IF($C61="DER",INDEX(CDER!$C:$C,MATCH($D61,CDER!$A:$A,0)),
IF($C61="SINAPI",INDEX(CSINAPI!$C:$C,MATCH($D61,CSINAPI!$A:$A,0)),
IF($C61="CESAN",INDEX(CCESAN!$C:$C,MATCH($D61,CCESAN!$A:$A,0)),
IF($C61="SCORIO",INDEX(CSCORIO!$C:$C,MATCH($D61,CSCORIO!$A:$A,0)),
IF($C61="MERC",INDEX(MERCADO!$D:$D,MATCH($D61,MERCADO!$A:$A,0)),
IF($C61="COMP",INDEX(COMPOSICAO!$H:$H,MATCH($D61,COMPOSICAO!$A:$A,0)),
""))))))),"")</f>
        <v>und</v>
      </c>
      <c r="G61" s="216">
        <f>VLOOKUP(B61,'MEMÓRIA DE CÁLCULO'!A:J,10,0)</f>
        <v>7</v>
      </c>
      <c r="H61" s="327">
        <f>IFERROR(
IF($C61="DER",INDEX(CDER!$D:$D,MATCH($D61,CDER!$A:$A,0)),
IF($C61="SINAPI",INDEX(CSINAPI!$D:$D,MATCH($D61,CSINAPI!$A:$A,0)),
IF($C61="CESAN",INDEX(CCESAN!$D:$D,MATCH($D61,CCESAN!$A:$A,0)),
IF($C61="SCORIO",INDEX(CSCORIO!$D:$D,MATCH($D61,CSCORIO!$A:$A,0)),
IF($C61="MERC",INDEX(MERCADO!$E:$E,MATCH($D61,MERCADO!$A:$A,0)),
IF($C61="COMP",INDEX(COMPOSICAO!$I:$I,MATCH($D61,COMPOSICAO!$A:$A,0)),
0)))))),0)</f>
        <v>418.85</v>
      </c>
      <c r="I61" s="328">
        <f t="shared" si="57"/>
        <v>558.12</v>
      </c>
      <c r="J61" s="326">
        <f t="shared" si="52"/>
        <v>3906.84</v>
      </c>
      <c r="K61" s="219"/>
      <c r="L61" s="220">
        <f t="shared" si="58"/>
        <v>7</v>
      </c>
      <c r="M61" s="221">
        <f t="shared" si="59"/>
        <v>3906.84</v>
      </c>
      <c r="N61" s="222">
        <f t="shared" si="55"/>
        <v>5.5067720424378519E-2</v>
      </c>
      <c r="O61" s="221" t="str">
        <f t="shared" si="60"/>
        <v>B</v>
      </c>
      <c r="P61" s="219"/>
    </row>
    <row r="62" spans="1:16" ht="35.25" customHeight="1">
      <c r="A62" s="211" t="str">
        <f t="shared" si="50"/>
        <v>DER61102</v>
      </c>
      <c r="B62" s="212" t="s">
        <v>19450</v>
      </c>
      <c r="C62" s="213" t="s">
        <v>1920</v>
      </c>
      <c r="D62" s="213">
        <v>61102</v>
      </c>
      <c r="E62" s="214" t="str">
        <f>IFERROR(PROPER(
IF($C62="DER",INDEX(CDER!$B:$B,MATCH($D62,CDER!$A:$A,0)),
IF($C62="SINAPI",INDEX(CSINAPI!$B:$B,MATCH($D62,CSINAPI!$A:$A,0)),
IF($C62="CESAN",INDEX(CCESAN!$B:$B,MATCH($D62,CCESAN!$A:$A,0)),
IF($C62="SCORIO",INDEX(CSCORIO!$B:$B,MATCH($D62,CSCORIO!$A:$A,0)),
IF($C62="MERC",INDEX(MERCADO!$B:$B,MATCH($D62,MERCADO!$A:$A,0)),
IF($C62="COMP",INDEX(COMPOSICAO!$B:$B,MATCH($D62,COMPOSICAO!$A:$A,0)),
""))))))),"*Verificar código*")</f>
        <v>Fechadura Com Maçaneta Tipo Alavanca E Chave Tipo Yale, Ref. Imab, Stan, Aliança Ou Equivalente</v>
      </c>
      <c r="F62" s="215" t="str">
        <f>IFERROR(LOWER(
IF($C62="DER",INDEX(CDER!$C:$C,MATCH($D62,CDER!$A:$A,0)),
IF($C62="SINAPI",INDEX(CSINAPI!$C:$C,MATCH($D62,CSINAPI!$A:$A,0)),
IF($C62="CESAN",INDEX(CCESAN!$C:$C,MATCH($D62,CCESAN!$A:$A,0)),
IF($C62="SCORIO",INDEX(CSCORIO!$C:$C,MATCH($D62,CSCORIO!$A:$A,0)),
IF($C62="MERC",INDEX(MERCADO!$D:$D,MATCH($D62,MERCADO!$A:$A,0)),
IF($C62="COMP",INDEX(COMPOSICAO!$H:$H,MATCH($D62,COMPOSICAO!$A:$A,0)),
""))))))),"")</f>
        <v>und</v>
      </c>
      <c r="G62" s="216">
        <f>VLOOKUP(B62,'MEMÓRIA DE CÁLCULO'!A:J,10,0)</f>
        <v>7</v>
      </c>
      <c r="H62" s="327">
        <f>IFERROR(
IF($C62="DER",INDEX(CDER!$D:$D,MATCH($D62,CDER!$A:$A,0)),
IF($C62="SINAPI",INDEX(CSINAPI!$D:$D,MATCH($D62,CSINAPI!$A:$A,0)),
IF($C62="CESAN",INDEX(CCESAN!$D:$D,MATCH($D62,CCESAN!$A:$A,0)),
IF($C62="SCORIO",INDEX(CSCORIO!$D:$D,MATCH($D62,CSCORIO!$A:$A,0)),
IF($C62="MERC",INDEX(MERCADO!$E:$E,MATCH($D62,MERCADO!$A:$A,0)),
IF($C62="COMP",INDEX(COMPOSICAO!$I:$I,MATCH($D62,COMPOSICAO!$A:$A,0)),
0)))))),0)</f>
        <v>126.7</v>
      </c>
      <c r="I62" s="328">
        <f t="shared" si="57"/>
        <v>168.83</v>
      </c>
      <c r="J62" s="326">
        <f t="shared" si="52"/>
        <v>1181.81</v>
      </c>
      <c r="K62" s="219"/>
      <c r="L62" s="220">
        <f t="shared" si="58"/>
        <v>7</v>
      </c>
      <c r="M62" s="221">
        <f t="shared" si="59"/>
        <v>1181.81</v>
      </c>
      <c r="N62" s="222">
        <f t="shared" si="55"/>
        <v>1.6657857161986353E-2</v>
      </c>
      <c r="O62" s="221" t="str">
        <f t="shared" si="60"/>
        <v>C</v>
      </c>
      <c r="P62" s="219"/>
    </row>
    <row r="63" spans="1:16" ht="36" customHeight="1">
      <c r="A63" s="211" t="str">
        <f t="shared" si="50"/>
        <v>COMP4</v>
      </c>
      <c r="B63" s="212" t="s">
        <v>19451</v>
      </c>
      <c r="C63" s="213" t="s">
        <v>1026</v>
      </c>
      <c r="D63" s="213">
        <v>4</v>
      </c>
      <c r="E63" s="214" t="str">
        <f>IFERROR(PROPER(
IF($C63="IOPES",INDEX(CDER!$B:$B,MATCH($D63,CDER!$A:$A,0)),
IF($C63="SINAPI",INDEX(CSINAPI!$B:$B,MATCH($D63,CSINAPI!$A:$A,0)),
IF($C63="CESAN",INDEX(CCESAN!$B:$B,MATCH($D63,CCESAN!$A:$A,0)),
IF($C63="SCORIO",INDEX(CSCORIO!$B:$B,MATCH($D63,CSCORIO!$A:$A,0)),
IF($C63="MERC",INDEX(MERCADO!$B:$B,MATCH($D63,MERCADO!$A:$A,0)),
IF($C63="COMP",INDEX(COMPOSICAO!$B:$B,MATCH($D63,COMPOSICAO!$A:$A,0)),
""))))))),"*Verificar código*")</f>
        <v xml:space="preserve">Fornecimento E Instalação De Tela De Arame Galvanizado Malha #2 Losangular Fio 12 - Revestido Em Pvc </v>
      </c>
      <c r="F63" s="215" t="str">
        <f>IFERROR(LOWER(
IF($C63="IOPES",INDEX(CDER!$C:$C,MATCH($D63,CDER!$A:$A,0)),
IF($C63="SINAPI",INDEX(CSINAPI!$C:$C,MATCH($D63,CSINAPI!$A:$A,0)),
IF($C63="CESAN",INDEX(CCESAN!$C:$C,MATCH($D63,CCESAN!$A:$A,0)),
IF($C63="SCORIO",INDEX(CSCORIO!$C:$C,MATCH($D63,CSCORIO!$A:$A,0)),
IF($C63="MERC",INDEX(MERCADO!$D:$D,MATCH($D63,MERCADO!$A:$A,0)),
IF($C63="COMP",INDEX(COMPOSICAO!$H:$H,MATCH($D63,COMPOSICAO!$A:$A,0)),
""))))))),"")</f>
        <v>m²</v>
      </c>
      <c r="G63" s="216">
        <f>VLOOKUP(B63,'MEMÓRIA DE CÁLCULO'!A:J,10,0)</f>
        <v>105.86</v>
      </c>
      <c r="H63" s="327">
        <f>IFERROR(
IF($C63="IOPES",INDEX(CDER!$D:$D,MATCH($D63,CDER!$A:$A,0)),
IF($C63="SINAPI",INDEX(CSINAPI!$D:$D,MATCH($D63,CSINAPI!$A:$A,0)),
IF($C63="CESAN",INDEX(CCESAN!$D:$D,MATCH($D63,CCESAN!$A:$A,0)),
IF($C63="SCORIO",INDEX(CSCORIO!$D:$D,MATCH($D63,CSCORIO!$A:$A,0)),
IF($C63="MERC",INDEX(MERCADO!$E:$E,MATCH($D63,MERCADO!$A:$A,0)),
IF($C63="COMP",INDEX(COMPOSICAO!$I:$I,MATCH($D63,COMPOSICAO!$A:$A,0)),
0)))))),0)</f>
        <v>91.25</v>
      </c>
      <c r="I63" s="328">
        <f t="shared" si="57"/>
        <v>121.59</v>
      </c>
      <c r="J63" s="326">
        <f t="shared" si="52"/>
        <v>12871.52</v>
      </c>
      <c r="K63" s="219"/>
      <c r="L63" s="220">
        <f t="shared" si="58"/>
        <v>105.86</v>
      </c>
      <c r="M63" s="221">
        <f t="shared" si="59"/>
        <v>12871.52</v>
      </c>
      <c r="N63" s="222">
        <f t="shared" si="55"/>
        <v>0.18142674509240117</v>
      </c>
      <c r="O63" s="221" t="str">
        <f t="shared" si="60"/>
        <v>B</v>
      </c>
      <c r="P63" s="219"/>
    </row>
    <row r="64" spans="1:16" ht="12.75">
      <c r="A64" s="211" t="str">
        <f t="shared" si="50"/>
        <v>DER71104</v>
      </c>
      <c r="B64" s="212" t="s">
        <v>19452</v>
      </c>
      <c r="C64" s="213" t="s">
        <v>1920</v>
      </c>
      <c r="D64" s="213">
        <v>71104</v>
      </c>
      <c r="E64" s="214" t="str">
        <f>IFERROR(PROPER(
IF($C64="DER",INDEX(CDER!$B:$B,MATCH($D64,CDER!$A:$A,0)),
IF($C64="SINAPI",INDEX(CSINAPI!$B:$B,MATCH($D64,CSINAPI!$A:$A,0)),
IF($C64="CESAN",INDEX(CCESAN!$B:$B,MATCH($D64,CCESAN!$A:$A,0)),
IF($C64="SCORIO",INDEX(CSCORIO!$B:$B,MATCH($D64,CSCORIO!$A:$A,0)),
IF($C64="MERC",INDEX(MERCADO!$B:$B,MATCH($D64,MERCADO!$A:$A,0)),
IF($C64="COMP",INDEX(COMPOSICAO!$B:$B,MATCH($D64,COMPOSICAO!$A:$A,0)),
""))))))),"*Verificar código*")</f>
        <v>Portão De Ferro De Abrir Em Barra Chata, Inclusive Chumbamento</v>
      </c>
      <c r="F64" s="215" t="str">
        <f>IFERROR(LOWER(
IF($C64="DER",INDEX(CDER!$C:$C,MATCH($D64,CDER!$A:$A,0)),
IF($C64="SINAPI",INDEX(CSINAPI!$C:$C,MATCH($D64,CSINAPI!$A:$A,0)),
IF($C64="CESAN",INDEX(CCESAN!$C:$C,MATCH($D64,CCESAN!$A:$A,0)),
IF($C64="SCORIO",INDEX(CSCORIO!$C:$C,MATCH($D64,CSCORIO!$A:$A,0)),
IF($C64="MERC",INDEX(MERCADO!$D:$D,MATCH($D64,MERCADO!$A:$A,0)),
IF($C64="COMP",INDEX(COMPOSICAO!$H:$H,MATCH($D64,COMPOSICAO!$A:$A,0)),
""))))))),"")</f>
        <v>m2</v>
      </c>
      <c r="G64" s="216">
        <f>VLOOKUP(B64,'MEMÓRIA DE CÁLCULO'!A:J,10,0)</f>
        <v>16.329999999999998</v>
      </c>
      <c r="H64" s="327">
        <f>IFERROR(
IF($C64="DER",INDEX(CDER!$D:$D,MATCH($D64,CDER!$A:$A,0)),
IF($C64="SINAPI",INDEX(CSINAPI!$D:$D,MATCH($D64,CSINAPI!$A:$A,0)),
IF($C64="CESAN",INDEX(CCESAN!$D:$D,MATCH($D64,CCESAN!$A:$A,0)),
IF($C64="SCORIO",INDEX(CSCORIO!$D:$D,MATCH($D64,CSCORIO!$A:$A,0)),
IF($C64="MERC",INDEX(MERCADO!$E:$E,MATCH($D64,MERCADO!$A:$A,0)),
IF($C64="COMP",INDEX(COMPOSICAO!$I:$I,MATCH($D64,COMPOSICAO!$A:$A,0)),
0)))))),0)</f>
        <v>618.84</v>
      </c>
      <c r="I64" s="328">
        <f t="shared" si="57"/>
        <v>824.6</v>
      </c>
      <c r="J64" s="326">
        <f t="shared" si="52"/>
        <v>13465.72</v>
      </c>
      <c r="K64" s="219"/>
      <c r="L64" s="220">
        <f t="shared" ref="L64" si="61">G64</f>
        <v>16.329999999999998</v>
      </c>
      <c r="M64" s="221">
        <f t="shared" ref="M64" si="62">ROUND(L64*I64,2)</f>
        <v>13465.72</v>
      </c>
      <c r="N64" s="222">
        <f t="shared" si="55"/>
        <v>0.18980211738206892</v>
      </c>
      <c r="O64" s="221" t="str">
        <f t="shared" ref="O64" si="63">VLOOKUP(M64,$Z$2:$AA$6,2,1)</f>
        <v>B</v>
      </c>
      <c r="P64" s="219"/>
    </row>
    <row r="65" spans="1:16" ht="12.75">
      <c r="A65" s="211" t="str">
        <f t="shared" si="50"/>
        <v>DER170220</v>
      </c>
      <c r="B65" s="212" t="s">
        <v>19453</v>
      </c>
      <c r="C65" s="213" t="s">
        <v>1920</v>
      </c>
      <c r="D65" s="213">
        <v>170220</v>
      </c>
      <c r="E65" s="214" t="str">
        <f>IFERROR(PROPER(
IF($C65="DER",INDEX(CDER!$B:$B,MATCH($D65,CDER!$A:$A,0)),
IF($C65="SINAPI",INDEX(CSINAPI!$B:$B,MATCH($D65,CSINAPI!$A:$A,0)),
IF($C65="CESAN",INDEX(CCESAN!$B:$B,MATCH($D65,CCESAN!$A:$A,0)),
IF($C65="SCORIO",INDEX(CSCORIO!$B:$B,MATCH($D65,CSCORIO!$A:$A,0)),
IF($C65="MERC",INDEX(MERCADO!$B:$B,MATCH($D65,MERCADO!$A:$A,0)),
IF($C65="COMP",INDEX(COMPOSICAO!$B:$B,MATCH($D65,COMPOSICAO!$A:$A,0)),
""))))))),"*Verificar código*")</f>
        <v>Bancada De Granito Com Espessura De 2 Cm</v>
      </c>
      <c r="F65" s="215" t="str">
        <f>IFERROR(LOWER(
IF($C65="DER",INDEX(CDER!$C:$C,MATCH($D65,CDER!$A:$A,0)),
IF($C65="SINAPI",INDEX(CSINAPI!$C:$C,MATCH($D65,CSINAPI!$A:$A,0)),
IF($C65="CESAN",INDEX(CCESAN!$C:$C,MATCH($D65,CCESAN!$A:$A,0)),
IF($C65="SCORIO",INDEX(CSCORIO!$C:$C,MATCH($D65,CSCORIO!$A:$A,0)),
IF($C65="MERC",INDEX(MERCADO!$D:$D,MATCH($D65,MERCADO!$A:$A,0)),
IF($C65="COMP",INDEX(COMPOSICAO!$H:$H,MATCH($D65,COMPOSICAO!$A:$A,0)),
""))))))),"")</f>
        <v>m2</v>
      </c>
      <c r="G65" s="216">
        <f>VLOOKUP(B65,'MEMÓRIA DE CÁLCULO'!A:J,10,0)</f>
        <v>3.99</v>
      </c>
      <c r="H65" s="327">
        <f>IFERROR(
IF($C65="DER",INDEX(CDER!$D:$D,MATCH($D65,CDER!$A:$A,0)),
IF($C65="SINAPI",INDEX(CSINAPI!$D:$D,MATCH($D65,CSINAPI!$A:$A,0)),
IF($C65="CESAN",INDEX(CCESAN!$D:$D,MATCH($D65,CCESAN!$A:$A,0)),
IF($C65="SCORIO",INDEX(CSCORIO!$D:$D,MATCH($D65,CSCORIO!$A:$A,0)),
IF($C65="MERC",INDEX(MERCADO!$E:$E,MATCH($D65,MERCADO!$A:$A,0)),
IF($C65="COMP",INDEX(COMPOSICAO!$I:$I,MATCH($D65,COMPOSICAO!$A:$A,0)),
0)))))),0)</f>
        <v>369.2</v>
      </c>
      <c r="I65" s="328">
        <f t="shared" ref="I65" si="64">IFERROR(ROUND(H65*(1+$I$2),2),"")</f>
        <v>491.96</v>
      </c>
      <c r="J65" s="326">
        <f t="shared" si="52"/>
        <v>1962.92</v>
      </c>
      <c r="K65" s="219"/>
      <c r="L65" s="220">
        <f t="shared" ref="L65" si="65">G65</f>
        <v>3.99</v>
      </c>
      <c r="M65" s="221">
        <f t="shared" ref="M65" si="66">ROUND(L65*I65,2)</f>
        <v>1962.92</v>
      </c>
      <c r="N65" s="222">
        <f t="shared" si="55"/>
        <v>2.7667764683330025E-2</v>
      </c>
      <c r="O65" s="221" t="str">
        <f t="shared" ref="O65" si="67">VLOOKUP(M65,$Z$2:$AA$6,2,1)</f>
        <v>C</v>
      </c>
      <c r="P65" s="219"/>
    </row>
    <row r="66" spans="1:16" ht="25.5">
      <c r="A66" s="211" t="str">
        <f t="shared" si="50"/>
        <v>DER71704</v>
      </c>
      <c r="B66" s="212" t="s">
        <v>19454</v>
      </c>
      <c r="C66" s="213" t="s">
        <v>1920</v>
      </c>
      <c r="D66" s="213">
        <v>71704</v>
      </c>
      <c r="E66" s="214" t="str">
        <f>IFERROR(PROPER(
IF($C66="DER",INDEX(CDER!$B:$B,MATCH($D66,CDER!$A:$A,0)),
IF($C66="SINAPI",INDEX(CSINAPI!$B:$B,MATCH($D66,CSINAPI!$A:$A,0)),
IF($C66="CESAN",INDEX(CCESAN!$B:$B,MATCH($D66,CCESAN!$A:$A,0)),
IF($C66="SCORIO",INDEX(CSCORIO!$B:$B,MATCH($D66,CSCORIO!$A:$A,0)),
IF($C66="MERC",INDEX(MERCADO!$B:$B,MATCH($D66,MERCADO!$A:$A,0)),
IF($C66="COMP",INDEX(COMPOSICAO!$B:$B,MATCH($D66,COMPOSICAO!$A:$A,0)),
""))))))),"*Verificar código*")</f>
        <v>Porta De Abrir Tipo Veneziana Em Alumínio Anodizado, Linha 25, Completa, Incl. Puxador Com Tranca, Caixilho, Alizar E Contramarco</v>
      </c>
      <c r="F66" s="215" t="str">
        <f>IFERROR(LOWER(
IF($C66="DER",INDEX(CDER!$C:$C,MATCH($D66,CDER!$A:$A,0)),
IF($C66="SINAPI",INDEX(CSINAPI!$C:$C,MATCH($D66,CSINAPI!$A:$A,0)),
IF($C66="CESAN",INDEX(CCESAN!$C:$C,MATCH($D66,CCESAN!$A:$A,0)),
IF($C66="SCORIO",INDEX(CSCORIO!$C:$C,MATCH($D66,CSCORIO!$A:$A,0)),
IF($C66="MERC",INDEX(MERCADO!$D:$D,MATCH($D66,MERCADO!$A:$A,0)),
IF($C66="COMP",INDEX(COMPOSICAO!$H:$H,MATCH($D66,COMPOSICAO!$A:$A,0)),
""))))))),"")</f>
        <v>m2</v>
      </c>
      <c r="G66" s="216">
        <f>VLOOKUP(B66,'MEMÓRIA DE CÁLCULO'!A:J,10,0)</f>
        <v>9.4499999999999993</v>
      </c>
      <c r="H66" s="327">
        <f>IFERROR(
IF($C66="DER",INDEX(CDER!$D:$D,MATCH($D66,CDER!$A:$A,0)),
IF($C66="SINAPI",INDEX(CSINAPI!$D:$D,MATCH($D66,CSINAPI!$A:$A,0)),
IF($C66="CESAN",INDEX(CCESAN!$D:$D,MATCH($D66,CCESAN!$A:$A,0)),
IF($C66="SCORIO",INDEX(CSCORIO!$D:$D,MATCH($D66,CSCORIO!$A:$A,0)),
IF($C66="MERC",INDEX(MERCADO!$E:$E,MATCH($D66,MERCADO!$A:$A,0)),
IF($C66="COMP",INDEX(COMPOSICAO!$I:$I,MATCH($D66,COMPOSICAO!$A:$A,0)),
0)))))),0)</f>
        <v>949.4</v>
      </c>
      <c r="I66" s="328">
        <f t="shared" ref="I66" si="68">IFERROR(ROUND(H66*(1+$I$2),2),"")</f>
        <v>1265.08</v>
      </c>
      <c r="J66" s="326">
        <f t="shared" si="52"/>
        <v>11955.01</v>
      </c>
      <c r="K66" s="219"/>
      <c r="L66" s="220">
        <f t="shared" ref="L66" si="69">G66</f>
        <v>9.4499999999999993</v>
      </c>
      <c r="M66" s="221">
        <f t="shared" ref="M66" si="70">ROUND(L66*I66,2)</f>
        <v>11955.01</v>
      </c>
      <c r="N66" s="222">
        <f t="shared" si="55"/>
        <v>0.16850834647711435</v>
      </c>
      <c r="O66" s="221" t="str">
        <f t="shared" ref="O66" si="71">VLOOKUP(M66,$Z$2:$AA$6,2,1)</f>
        <v>B</v>
      </c>
      <c r="P66" s="219"/>
    </row>
    <row r="67" spans="1:16" ht="25.5">
      <c r="A67" s="211" t="str">
        <f t="shared" si="50"/>
        <v>DER50205</v>
      </c>
      <c r="B67" s="212" t="s">
        <v>19455</v>
      </c>
      <c r="C67" s="213" t="s">
        <v>1920</v>
      </c>
      <c r="D67" s="213">
        <v>50205</v>
      </c>
      <c r="E67" s="214" t="str">
        <f>IFERROR(PROPER(
IF($C67="DER",INDEX(CDER!$B:$B,MATCH($D67,CDER!$A:$A,0)),
IF($C67="SINAPI",INDEX(CSINAPI!$B:$B,MATCH($D67,CSINAPI!$A:$A,0)),
IF($C67="CESAN",INDEX(CCESAN!$B:$B,MATCH($D67,CCESAN!$A:$A,0)),
IF($C67="SCORIO",INDEX(CSCORIO!$B:$B,MATCH($D67,CSCORIO!$A:$A,0)),
IF($C67="MERC",INDEX(MERCADO!$B:$B,MATCH($D67,MERCADO!$A:$A,0)),
IF($C67="COMP",INDEX(COMPOSICAO!$B:$B,MATCH($D67,COMPOSICAO!$A:$A,0)),
""))))))),"*Verificar código*")</f>
        <v>Divisória De Granito Com 3 Cm De Espessura, Assentada Com Argamassa De Cimento E Areia No Traço 1:3, Na Cor Cinza</v>
      </c>
      <c r="F67" s="215" t="str">
        <f>IFERROR(LOWER(
IF($C67="DER",INDEX(CDER!$C:$C,MATCH($D67,CDER!$A:$A,0)),
IF($C67="SINAPI",INDEX(CSINAPI!$C:$C,MATCH($D67,CSINAPI!$A:$A,0)),
IF($C67="CESAN",INDEX(CCESAN!$C:$C,MATCH($D67,CCESAN!$A:$A,0)),
IF($C67="SCORIO",INDEX(CSCORIO!$C:$C,MATCH($D67,CSCORIO!$A:$A,0)),
IF($C67="MERC",INDEX(MERCADO!$D:$D,MATCH($D67,MERCADO!$A:$A,0)),
IF($C67="COMP",INDEX(COMPOSICAO!$H:$H,MATCH($D67,COMPOSICAO!$A:$A,0)),
""))))))),"")</f>
        <v>m2</v>
      </c>
      <c r="G67" s="216">
        <f>VLOOKUP(B67,'MEMÓRIA DE CÁLCULO'!A:J,10,0)</f>
        <v>14.04</v>
      </c>
      <c r="H67" s="327">
        <f>IFERROR(
IF($C67="DER",INDEX(CDER!$D:$D,MATCH($D67,CDER!$A:$A,0)),
IF($C67="SINAPI",INDEX(CSINAPI!$D:$D,MATCH($D67,CSINAPI!$A:$A,0)),
IF($C67="CESAN",INDEX(CCESAN!$D:$D,MATCH($D67,CCESAN!$A:$A,0)),
IF($C67="SCORIO",INDEX(CSCORIO!$D:$D,MATCH($D67,CSCORIO!$A:$A,0)),
IF($C67="MERC",INDEX(MERCADO!$E:$E,MATCH($D67,MERCADO!$A:$A,0)),
IF($C67="COMP",INDEX(COMPOSICAO!$I:$I,MATCH($D67,COMPOSICAO!$A:$A,0)),
0)))))),0)</f>
        <v>437.56</v>
      </c>
      <c r="I67" s="328">
        <f t="shared" ref="I67" si="72">IFERROR(ROUND(H67*(1+$I$2),2),"")</f>
        <v>583.04999999999995</v>
      </c>
      <c r="J67" s="326">
        <f t="shared" si="52"/>
        <v>8186.02</v>
      </c>
      <c r="K67" s="219"/>
      <c r="L67" s="220">
        <f t="shared" ref="L67" si="73">G67</f>
        <v>14.04</v>
      </c>
      <c r="M67" s="221">
        <f t="shared" ref="M67" si="74">ROUND(L67*I67,2)</f>
        <v>8186.02</v>
      </c>
      <c r="N67" s="222">
        <f t="shared" si="55"/>
        <v>0.11538365040502581</v>
      </c>
      <c r="O67" s="221" t="str">
        <f t="shared" ref="O67" si="75">VLOOKUP(M67,$Z$2:$AA$6,2,1)</f>
        <v>B</v>
      </c>
      <c r="P67" s="219"/>
    </row>
    <row r="68" spans="1:16" ht="38.25">
      <c r="A68" s="211" t="str">
        <f t="shared" si="50"/>
        <v>DER200101</v>
      </c>
      <c r="B68" s="212" t="s">
        <v>19456</v>
      </c>
      <c r="C68" s="213" t="s">
        <v>1920</v>
      </c>
      <c r="D68" s="213">
        <v>200101</v>
      </c>
      <c r="E68" s="214" t="str">
        <f>IFERROR(PROPER(
IF($C68="DER",INDEX(CDER!$B:$B,MATCH($D68,CDER!$A:$A,0)),
IF($C68="SINAPI",INDEX(CSINAPI!$B:$B,MATCH($D68,CSINAPI!$A:$A,0)),
IF($C68="CESAN",INDEX(CCESAN!$B:$B,MATCH($D68,CCESAN!$A:$A,0)),
IF($C68="SCORIO",INDEX(CSCORIO!$B:$B,MATCH($D68,CSCORIO!$A:$A,0)),
IF($C68="MERC",INDEX(MERCADO!$B:$B,MATCH($D68,MERCADO!$A:$A,0)),
IF($C68="COMP",INDEX(COMPOSICAO!$B:$B,MATCH($D68,COMPOSICAO!$A:$A,0)),
""))))))),"*Verificar código*")</f>
        <v>Alambrado C/ Tela Losangular De Arame Fio 12 Malha 2" Revest. Em Pvc Com Tubo De Ferro Galvanizado Vertical De 2 1/2" E Horizontal De 1" Incl. Portão, Pintados Com Esmalte Sobre Fundo Anticorrosivo</v>
      </c>
      <c r="F68" s="215" t="str">
        <f>IFERROR(LOWER(
IF($C68="DER",INDEX(CDER!$C:$C,MATCH($D68,CDER!$A:$A,0)),
IF($C68="SINAPI",INDEX(CSINAPI!$C:$C,MATCH($D68,CSINAPI!$A:$A,0)),
IF($C68="CESAN",INDEX(CCESAN!$C:$C,MATCH($D68,CCESAN!$A:$A,0)),
IF($C68="SCORIO",INDEX(CSCORIO!$C:$C,MATCH($D68,CSCORIO!$A:$A,0)),
IF($C68="MERC",INDEX(MERCADO!$D:$D,MATCH($D68,MERCADO!$A:$A,0)),
IF($C68="COMP",INDEX(COMPOSICAO!$H:$H,MATCH($D68,COMPOSICAO!$A:$A,0)),
""))))))),"")</f>
        <v>m2</v>
      </c>
      <c r="G68" s="216">
        <f>VLOOKUP(B68,'MEMÓRIA DE CÁLCULO'!A:J,10,0)</f>
        <v>90.24</v>
      </c>
      <c r="H68" s="327">
        <f>IFERROR(
IF($C68="DER",INDEX(CDER!$D:$D,MATCH($D68,CDER!$A:$A,0)),
IF($C68="SINAPI",INDEX(CSINAPI!$D:$D,MATCH($D68,CSINAPI!$A:$A,0)),
IF($C68="CESAN",INDEX(CCESAN!$D:$D,MATCH($D68,CCESAN!$A:$A,0)),
IF($C68="SCORIO",INDEX(CSCORIO!$D:$D,MATCH($D68,CSCORIO!$A:$A,0)),
IF($C68="MERC",INDEX(MERCADO!$E:$E,MATCH($D68,MERCADO!$A:$A,0)),
IF($C68="COMP",INDEX(COMPOSICAO!$I:$I,MATCH($D68,COMPOSICAO!$A:$A,0)),
0)))))),0)</f>
        <v>247.45</v>
      </c>
      <c r="I68" s="328">
        <f t="shared" ref="I68" si="76">IFERROR(ROUND(H68*(1+$I$2),2),"")</f>
        <v>329.73</v>
      </c>
      <c r="J68" s="326">
        <f t="shared" si="52"/>
        <v>29754.84</v>
      </c>
      <c r="K68" s="219"/>
      <c r="L68" s="220">
        <f t="shared" ref="L68" si="77">G68</f>
        <v>90.24</v>
      </c>
      <c r="M68" s="221">
        <f t="shared" ref="M68" si="78">ROUND(L68*I68,2)</f>
        <v>29754.84</v>
      </c>
      <c r="N68" s="222">
        <f t="shared" si="55"/>
        <v>0.41940064358717399</v>
      </c>
      <c r="O68" s="221" t="str">
        <f t="shared" ref="O68" si="79">VLOOKUP(M68,$Z$2:$AA$6,2,1)</f>
        <v>A</v>
      </c>
      <c r="P68" s="219"/>
    </row>
    <row r="69" spans="1:16" ht="12.75">
      <c r="A69" s="211" t="str">
        <f t="shared" si="50"/>
        <v>DER130317</v>
      </c>
      <c r="B69" s="212" t="s">
        <v>19457</v>
      </c>
      <c r="C69" s="213" t="s">
        <v>1920</v>
      </c>
      <c r="D69" s="213">
        <v>130317</v>
      </c>
      <c r="E69" s="214" t="str">
        <f>IFERROR(PROPER(
IF($C69="DER",INDEX(CDER!$B:$B,MATCH($D69,CDER!$A:$A,0)),
IF($C69="SINAPI",INDEX(CSINAPI!$B:$B,MATCH($D69,CSINAPI!$A:$A,0)),
IF($C69="CESAN",INDEX(CCESAN!$B:$B,MATCH($D69,CCESAN!$A:$A,0)),
IF($C69="SCORIO",INDEX(CSCORIO!$B:$B,MATCH($D69,CSCORIO!$A:$A,0)),
IF($C69="MERC",INDEX(MERCADO!$B:$B,MATCH($D69,MERCADO!$A:$A,0)),
IF($C69="COMP",INDEX(COMPOSICAO!$B:$B,MATCH($D69,COMPOSICAO!$A:$A,0)),
""))))))),"*Verificar código*")</f>
        <v>Peitoril De Granito Cinza Polido, 15 Cm, Esp. 3Cm</v>
      </c>
      <c r="F69" s="215" t="str">
        <f>IFERROR(LOWER(
IF($C69="DER",INDEX(CDER!$C:$C,MATCH($D69,CDER!$A:$A,0)),
IF($C69="SINAPI",INDEX(CSINAPI!$C:$C,MATCH($D69,CSINAPI!$A:$A,0)),
IF($C69="CESAN",INDEX(CCESAN!$C:$C,MATCH($D69,CCESAN!$A:$A,0)),
IF($C69="SCORIO",INDEX(CSCORIO!$C:$C,MATCH($D69,CSCORIO!$A:$A,0)),
IF($C69="MERC",INDEX(MERCADO!$D:$D,MATCH($D69,MERCADO!$A:$A,0)),
IF($C69="COMP",INDEX(COMPOSICAO!$H:$H,MATCH($D69,COMPOSICAO!$A:$A,0)),
""))))))),"")</f>
        <v>m</v>
      </c>
      <c r="G69" s="216">
        <f>VLOOKUP(B69,'MEMÓRIA DE CÁLCULO'!A:J,10,0)</f>
        <v>55.4</v>
      </c>
      <c r="H69" s="327">
        <f>IFERROR(
IF($C69="DER",INDEX(CDER!$D:$D,MATCH($D69,CDER!$A:$A,0)),
IF($C69="SINAPI",INDEX(CSINAPI!$D:$D,MATCH($D69,CSINAPI!$A:$A,0)),
IF($C69="CESAN",INDEX(CCESAN!$D:$D,MATCH($D69,CCESAN!$A:$A,0)),
IF($C69="SCORIO",INDEX(CSCORIO!$D:$D,MATCH($D69,CSCORIO!$A:$A,0)),
IF($C69="MERC",INDEX(MERCADO!$E:$E,MATCH($D69,MERCADO!$A:$A,0)),
IF($C69="COMP",INDEX(COMPOSICAO!$I:$I,MATCH($D69,COMPOSICAO!$A:$A,0)),
0)))))),0)</f>
        <v>81.78</v>
      </c>
      <c r="I69" s="328">
        <f t="shared" ref="I69" si="80">IFERROR(ROUND(H69*(1+$I$2),2),"")</f>
        <v>108.97</v>
      </c>
      <c r="J69" s="326">
        <f t="shared" si="52"/>
        <v>6036.94</v>
      </c>
      <c r="K69" s="219"/>
      <c r="L69" s="220">
        <f t="shared" ref="L69" si="81">G69</f>
        <v>55.4</v>
      </c>
      <c r="M69" s="221">
        <f t="shared" ref="M69" si="82">ROUND(L69*I69,2)</f>
        <v>6036.94</v>
      </c>
      <c r="N69" s="222">
        <f t="shared" si="55"/>
        <v>8.5091921895636274E-2</v>
      </c>
      <c r="O69" s="221" t="str">
        <f t="shared" ref="O69" si="83">VLOOKUP(M69,$Z$2:$AA$6,2,1)</f>
        <v>B</v>
      </c>
      <c r="P69" s="219"/>
    </row>
    <row r="70" spans="1:16" ht="39.75" customHeight="1">
      <c r="A70" s="211" t="str">
        <f t="shared" si="50"/>
        <v>COMP5</v>
      </c>
      <c r="B70" s="212" t="s">
        <v>19458</v>
      </c>
      <c r="C70" s="213" t="s">
        <v>1026</v>
      </c>
      <c r="D70" s="213">
        <v>5</v>
      </c>
      <c r="E70" s="214" t="str">
        <f>IFERROR(PROPER(
IF($C70="IOPES",INDEX(CDER!$B:$B,MATCH($D70,CDER!$A:$A,0)),
IF($C70="SINAPI",INDEX(CSINAPI!$B:$B,MATCH($D70,CSINAPI!$A:$A,0)),
IF($C70="CESAN",INDEX(CCESAN!$B:$B,MATCH($D70,CCESAN!$A:$A,0)),
IF($C70="SCORIO",INDEX(CSCORIO!$B:$B,MATCH($D70,CSCORIO!$A:$A,0)),
IF($C70="MERC",INDEX(MERCADO!$B:$B,MATCH($D70,MERCADO!$A:$A,0)),
IF($C70="COMP",INDEX(COMPOSICAO!$B:$B,MATCH($D70,COMPOSICAO!$A:$A,0)),
""))))))),"*Verificar código*")</f>
        <v>Fornecimento, Instalação E Chumbamento De Portão De Correr Em Lambril Quadrado Com Porta Social, Incluindo Trilhos E Roldanas</v>
      </c>
      <c r="F70" s="215" t="str">
        <f>IFERROR(LOWER(
IF($C70="IOPES",INDEX(CDER!$C:$C,MATCH($D70,CDER!$A:$A,0)),
IF($C70="SINAPI",INDEX(CSINAPI!$C:$C,MATCH($D70,CSINAPI!$A:$A,0)),
IF($C70="CESAN",INDEX(CCESAN!$C:$C,MATCH($D70,CCESAN!$A:$A,0)),
IF($C70="SCORIO",INDEX(CSCORIO!$C:$C,MATCH($D70,CSCORIO!$A:$A,0)),
IF($C70="MERC",INDEX(MERCADO!$D:$D,MATCH($D70,MERCADO!$A:$A,0)),
IF($C70="COMP",INDEX(COMPOSICAO!$H:$H,MATCH($D70,COMPOSICAO!$A:$A,0)),
""))))))),"")</f>
        <v>m²</v>
      </c>
      <c r="G70" s="216">
        <f>VLOOKUP(B70,'MEMÓRIA DE CÁLCULO'!A:J,10,0)</f>
        <v>11.49</v>
      </c>
      <c r="H70" s="327">
        <f>IFERROR(
IF($C70="IOPES",INDEX(CDER!$D:$D,MATCH($D70,CDER!$A:$A,0)),
IF($C70="SINAPI",INDEX(CSINAPI!$D:$D,MATCH($D70,CSINAPI!$A:$A,0)),
IF($C70="CESAN",INDEX(CCESAN!$D:$D,MATCH($D70,CCESAN!$A:$A,0)),
IF($C70="SCORIO",INDEX(CSCORIO!$D:$D,MATCH($D70,CSCORIO!$A:$A,0)),
IF($C70="MERC",INDEX(MERCADO!$E:$E,MATCH($D70,MERCADO!$A:$A,0)),
IF($C70="COMP",INDEX(COMPOSICAO!$I:$I,MATCH($D70,COMPOSICAO!$A:$A,0)),
0)))))),0)</f>
        <v>619.62</v>
      </c>
      <c r="I70" s="328">
        <f t="shared" ref="I70" si="84">IFERROR(ROUND(H70*(1+$I$2),2),"")</f>
        <v>825.64</v>
      </c>
      <c r="J70" s="326">
        <f t="shared" si="52"/>
        <v>9486.6</v>
      </c>
      <c r="K70" s="219"/>
      <c r="L70" s="220">
        <f t="shared" ref="L70" si="85">G70</f>
        <v>11.49</v>
      </c>
      <c r="M70" s="221">
        <f t="shared" ref="M70" si="86">ROUND(L70*I70,2)</f>
        <v>9486.6</v>
      </c>
      <c r="N70" s="222">
        <f t="shared" si="55"/>
        <v>0.13371559536042152</v>
      </c>
      <c r="O70" s="221" t="str">
        <f t="shared" ref="O70" si="87">VLOOKUP(M70,$Z$2:$AA$6,2,1)</f>
        <v>B</v>
      </c>
      <c r="P70" s="219"/>
    </row>
    <row r="71" spans="1:16" ht="12.75" customHeight="1">
      <c r="A71" s="211" t="str">
        <f t="shared" ref="A71:A75" si="88">CONCATENATE(C71,D71)</f>
        <v/>
      </c>
      <c r="B71" s="212">
        <v>7</v>
      </c>
      <c r="C71" s="213"/>
      <c r="D71" s="213"/>
      <c r="E71" s="214" t="s">
        <v>2063</v>
      </c>
      <c r="F71" s="215"/>
      <c r="G71" s="216">
        <f>VLOOKUP(B71,'MEMÓRIA DE CÁLCULO'!A:J,10,0)</f>
        <v>0</v>
      </c>
      <c r="H71" s="327"/>
      <c r="I71" s="328"/>
      <c r="J71" s="326">
        <f>SUM(J72:J78)</f>
        <v>91675.9</v>
      </c>
      <c r="K71" s="219"/>
      <c r="L71" s="220"/>
      <c r="M71" s="221"/>
      <c r="N71" s="222"/>
      <c r="O71" s="221"/>
      <c r="P71" s="219"/>
    </row>
    <row r="72" spans="1:16" ht="25.5">
      <c r="A72" s="211" t="str">
        <f t="shared" si="88"/>
        <v>DER10246</v>
      </c>
      <c r="B72" s="212" t="s">
        <v>19102</v>
      </c>
      <c r="C72" s="213" t="s">
        <v>1920</v>
      </c>
      <c r="D72" s="213">
        <v>10246</v>
      </c>
      <c r="E72" s="214" t="str">
        <f>IFERROR(PROPER(
IF($C72="DER",INDEX(CDER!$B:$B,MATCH($D72,CDER!$A:$A,0)),
IF($C72="SINAPI",INDEX(CSINAPI!$B:$B,MATCH($D72,CSINAPI!$A:$A,0)),
IF($C72="CESAN",INDEX(CCESAN!$B:$B,MATCH($D72,CCESAN!$A:$A,0)),
IF($C72="SCORIO",INDEX(CSCORIO!$B:$B,MATCH($D72,CSCORIO!$A:$A,0)),
IF($C72="MERC",INDEX(MERCADO!$B:$B,MATCH($D72,MERCADO!$A:$A,0)),
IF($C72="COMP",INDEX(COMPOSICAO!$B:$B,MATCH($D72,COMPOSICAO!$A:$A,0)),
""))))))),"*Verificar código*")</f>
        <v>Lixamento De Parede Com Pintura Antiga Pva Para Recebimento De Nova Camada De Tinta</v>
      </c>
      <c r="F72" s="215" t="str">
        <f>IFERROR(LOWER(
IF($C72="DER",INDEX(CDER!$C:$C,MATCH($D72,CDER!$A:$A,0)),
IF($C72="SINAPI",INDEX(CSINAPI!$C:$C,MATCH($D72,CSINAPI!$A:$A,0)),
IF($C72="CESAN",INDEX(CCESAN!$C:$C,MATCH($D72,CCESAN!$A:$A,0)),
IF($C72="SCORIO",INDEX(CSCORIO!$C:$C,MATCH($D72,CSCORIO!$A:$A,0)),
IF($C72="MERC",INDEX(MERCADO!$D:$D,MATCH($D72,MERCADO!$A:$A,0)),
IF($C72="COMP",INDEX(COMPOSICAO!$H:$H,MATCH($D72,COMPOSICAO!$A:$A,0)),
""))))))),"")</f>
        <v>m2</v>
      </c>
      <c r="G72" s="216">
        <f>VLOOKUP(B72,'MEMÓRIA DE CÁLCULO'!A:J,10,0)</f>
        <v>695.21</v>
      </c>
      <c r="H72" s="327">
        <f>IFERROR(
IF($C72="DER",INDEX(CDER!$D:$D,MATCH($D72,CDER!$A:$A,0)),
IF($C72="SINAPI",INDEX(CSINAPI!$D:$D,MATCH($D72,CSINAPI!$A:$A,0)),
IF($C72="CESAN",INDEX(CCESAN!$D:$D,MATCH($D72,CCESAN!$A:$A,0)),
IF($C72="SCORIO",INDEX(CSCORIO!$D:$D,MATCH($D72,CSCORIO!$A:$A,0)),
IF($C72="MERC",INDEX(MERCADO!$E:$E,MATCH($D72,MERCADO!$A:$A,0)),
IF($C72="COMP",INDEX(COMPOSICAO!$I:$I,MATCH($D72,COMPOSICAO!$A:$A,0)),
0)))))),0)</f>
        <v>3.43</v>
      </c>
      <c r="I72" s="328">
        <f t="shared" ref="I72:I77" si="89">IFERROR(ROUND(H72*(1+$I$2),2),"")</f>
        <v>4.57</v>
      </c>
      <c r="J72" s="326">
        <f t="shared" ref="J72:J78" si="90">IFERROR(ROUND($I72*$G72,2),"")</f>
        <v>3177.11</v>
      </c>
      <c r="K72" s="219"/>
      <c r="L72" s="220">
        <f>IF((COUNTIF($A$7:$A72,$A72))&gt;1,0,SUMIF(A:A,$A72,G:G))</f>
        <v>695.21</v>
      </c>
      <c r="M72" s="221">
        <f t="shared" ref="M72:M78" si="91">ROUND(L72*I72,2)</f>
        <v>3177.11</v>
      </c>
      <c r="N72" s="222">
        <f t="shared" ref="N72:N78" si="92">M72/$J$126</f>
        <v>4.4782024663794072E-2</v>
      </c>
      <c r="O72" s="221" t="str">
        <f t="shared" ref="O72:O78" si="93">VLOOKUP(M72,$Z$2:$AA$6,2,1)</f>
        <v>C</v>
      </c>
      <c r="P72" s="219"/>
    </row>
    <row r="73" spans="1:16" ht="12.75">
      <c r="A73" s="211" t="str">
        <f>CONCATENATE(C73,D73)</f>
        <v>DER10218</v>
      </c>
      <c r="B73" s="212" t="s">
        <v>19103</v>
      </c>
      <c r="C73" s="213" t="s">
        <v>1920</v>
      </c>
      <c r="D73" s="213">
        <v>10218</v>
      </c>
      <c r="E73" s="214" t="str">
        <f>IFERROR(PROPER(
IF($C73="DER",INDEX(CDER!$B:$B,MATCH($D73,CDER!$A:$A,0)),
IF($C73="SINAPI",INDEX(CSINAPI!$B:$B,MATCH($D73,CSINAPI!$A:$A,0)),
IF($C73="CESAN",INDEX(CCESAN!$B:$B,MATCH($D73,CCESAN!$A:$A,0)),
IF($C73="SCORIO",INDEX(CSCORIO!$B:$B,MATCH($D73,CSCORIO!$A:$A,0)),
IF($C73="MERC",INDEX(MERCADO!$B:$B,MATCH($D73,MERCADO!$A:$A,0)),
IF($C73="COMP",INDEX(COMPOSICAO!$B:$B,MATCH($D73,COMPOSICAO!$A:$A,0)),
""))))))),"*Verificar código*")</f>
        <v>Remoção De Pintura Antiga A Óleo Ou Esmalte</v>
      </c>
      <c r="F73" s="215" t="str">
        <f>IFERROR(LOWER(
IF($C73="DER",INDEX(CDER!$C:$C,MATCH($D73,CDER!$A:$A,0)),
IF($C73="SINAPI",INDEX(CSINAPI!$C:$C,MATCH($D73,CSINAPI!$A:$A,0)),
IF($C73="CESAN",INDEX(CCESAN!$C:$C,MATCH($D73,CCESAN!$A:$A,0)),
IF($C73="SCORIO",INDEX(CSCORIO!$C:$C,MATCH($D73,CSCORIO!$A:$A,0)),
IF($C73="MERC",INDEX(MERCADO!$D:$D,MATCH($D73,MERCADO!$A:$A,0)),
IF($C73="COMP",INDEX(COMPOSICAO!$H:$H,MATCH($D73,COMPOSICAO!$A:$A,0)),
""))))))),"")</f>
        <v>m2</v>
      </c>
      <c r="G73" s="216">
        <f>VLOOKUP(B73,'MEMÓRIA DE CÁLCULO'!A:J,10,0)</f>
        <v>399.03</v>
      </c>
      <c r="H73" s="327">
        <f>IFERROR(
IF($C73="DER",INDEX(CDER!$D:$D,MATCH($D73,CDER!$A:$A,0)),
IF($C73="SINAPI",INDEX(CSINAPI!$D:$D,MATCH($D73,CSINAPI!$A:$A,0)),
IF($C73="CESAN",INDEX(CCESAN!$D:$D,MATCH($D73,CCESAN!$A:$A,0)),
IF($C73="SCORIO",INDEX(CSCORIO!$D:$D,MATCH($D73,CSCORIO!$A:$A,0)),
IF($C73="MERC",INDEX(MERCADO!$E:$E,MATCH($D73,MERCADO!$A:$A,0)),
IF($C73="COMP",INDEX(COMPOSICAO!$I:$I,MATCH($D73,COMPOSICAO!$A:$A,0)),
0)))))),0)</f>
        <v>12.37</v>
      </c>
      <c r="I73" s="328">
        <f t="shared" si="89"/>
        <v>16.48</v>
      </c>
      <c r="J73" s="326">
        <f t="shared" si="90"/>
        <v>6576.01</v>
      </c>
      <c r="K73" s="219"/>
      <c r="L73" s="220">
        <f>IF((COUNTIF($A$7:$A73,$A73))&gt;1,0,SUMIF(A:A,$A73,G:G))</f>
        <v>399.03</v>
      </c>
      <c r="M73" s="221">
        <f t="shared" si="91"/>
        <v>6576.01</v>
      </c>
      <c r="N73" s="222">
        <f t="shared" si="92"/>
        <v>9.2690225396462961E-2</v>
      </c>
      <c r="O73" s="221" t="str">
        <f t="shared" si="93"/>
        <v>B</v>
      </c>
      <c r="P73" s="219"/>
    </row>
    <row r="74" spans="1:16" ht="25.5">
      <c r="A74" s="211" t="str">
        <f t="shared" si="88"/>
        <v>DER160707</v>
      </c>
      <c r="B74" s="212" t="s">
        <v>19459</v>
      </c>
      <c r="C74" s="213" t="s">
        <v>1920</v>
      </c>
      <c r="D74" s="213">
        <v>160707</v>
      </c>
      <c r="E74" s="214" t="str">
        <f>IFERROR(PROPER(
IF($C74="DER",INDEX(CDER!$B:$B,MATCH($D74,CDER!$A:$A,0)),
IF($C74="SINAPI",INDEX(CSINAPI!$B:$B,MATCH($D74,CSINAPI!$A:$A,0)),
IF($C74="CESAN",INDEX(CCESAN!$B:$B,MATCH($D74,CCESAN!$A:$A,0)),
IF($C74="SCORIO",INDEX(CSCORIO!$B:$B,MATCH($D74,CSCORIO!$A:$A,0)),
IF($C74="MERC",INDEX(MERCADO!$B:$B,MATCH($D74,MERCADO!$A:$A,0)),
IF($C74="COMP",INDEX(COMPOSICAO!$B:$B,MATCH($D74,COMPOSICAO!$A:$A,0)),
""))))))),"*Verificar código*")</f>
        <v>Pintura Com Tinta Látex Pva Suvinil, Coral Ou Metalatex, Inclusive Selador Em Paredes Internas E Forros A Três Demãos</v>
      </c>
      <c r="F74" s="215" t="str">
        <f>IFERROR(LOWER(
IF($C74="DER",INDEX(CDER!$C:$C,MATCH($D74,CDER!$A:$A,0)),
IF($C74="SINAPI",INDEX(CSINAPI!$C:$C,MATCH($D74,CSINAPI!$A:$A,0)),
IF($C74="CESAN",INDEX(CCESAN!$C:$C,MATCH($D74,CCESAN!$A:$A,0)),
IF($C74="SCORIO",INDEX(CSCORIO!$C:$C,MATCH($D74,CSCORIO!$A:$A,0)),
IF($C74="MERC",INDEX(MERCADO!$D:$D,MATCH($D74,MERCADO!$A:$A,0)),
IF($C74="COMP",INDEX(COMPOSICAO!$H:$H,MATCH($D74,COMPOSICAO!$A:$A,0)),
""))))))),"")</f>
        <v>m2</v>
      </c>
      <c r="G74" s="216">
        <f>VLOOKUP(B74,'MEMÓRIA DE CÁLCULO'!A:J,10,0)</f>
        <v>816.69</v>
      </c>
      <c r="H74" s="327">
        <f>IFERROR(
IF($C74="DER",INDEX(CDER!$D:$D,MATCH($D74,CDER!$A:$A,0)),
IF($C74="SINAPI",INDEX(CSINAPI!$D:$D,MATCH($D74,CSINAPI!$A:$A,0)),
IF($C74="CESAN",INDEX(CCESAN!$D:$D,MATCH($D74,CCESAN!$A:$A,0)),
IF($C74="SCORIO",INDEX(CSCORIO!$D:$D,MATCH($D74,CSCORIO!$A:$A,0)),
IF($C74="MERC",INDEX(MERCADO!$E:$E,MATCH($D74,MERCADO!$A:$A,0)),
IF($C74="COMP",INDEX(COMPOSICAO!$I:$I,MATCH($D74,COMPOSICAO!$A:$A,0)),
0)))))),0)</f>
        <v>25.55</v>
      </c>
      <c r="I74" s="328">
        <f t="shared" si="89"/>
        <v>34.049999999999997</v>
      </c>
      <c r="J74" s="326">
        <f t="shared" si="90"/>
        <v>27808.29</v>
      </c>
      <c r="K74" s="219"/>
      <c r="L74" s="220">
        <f>IF((COUNTIF($A$7:$A74,$A74))&gt;1,0,SUMIF(A:A,$A74,G:G))</f>
        <v>816.69</v>
      </c>
      <c r="M74" s="221">
        <f t="shared" si="91"/>
        <v>27808.29</v>
      </c>
      <c r="N74" s="222">
        <f t="shared" si="92"/>
        <v>0.39196361745043073</v>
      </c>
      <c r="O74" s="221" t="str">
        <f t="shared" si="93"/>
        <v>A</v>
      </c>
      <c r="P74" s="219"/>
    </row>
    <row r="75" spans="1:16" ht="25.5">
      <c r="A75" s="211" t="str">
        <f t="shared" si="88"/>
        <v>DER160708</v>
      </c>
      <c r="B75" s="212" t="s">
        <v>19104</v>
      </c>
      <c r="C75" s="213" t="s">
        <v>1920</v>
      </c>
      <c r="D75" s="213">
        <v>160708</v>
      </c>
      <c r="E75" s="214" t="str">
        <f>IFERROR(PROPER(
IF($C75="DER",INDEX(CDER!$B:$B,MATCH($D75,CDER!$A:$A,0)),
IF($C75="SINAPI",INDEX(CSINAPI!$B:$B,MATCH($D75,CSINAPI!$A:$A,0)),
IF($C75="CESAN",INDEX(CCESAN!$B:$B,MATCH($D75,CCESAN!$A:$A,0)),
IF($C75="SCORIO",INDEX(CSCORIO!$B:$B,MATCH($D75,CSCORIO!$A:$A,0)),
IF($C75="MERC",INDEX(MERCADO!$B:$B,MATCH($D75,MERCADO!$A:$A,0)),
IF($C75="COMP",INDEX(COMPOSICAO!$B:$B,MATCH($D75,COMPOSICAO!$A:$A,0)),
""))))))),"*Verificar código*")</f>
        <v>Pintura Com Tinta Acrílica Suvinil, Coral Ou Metalatex, Inclusive Selador Acrílico, Em Paredes Externas A Três Demãos</v>
      </c>
      <c r="F75" s="215" t="str">
        <f>IFERROR(LOWER(
IF($C75="DER",INDEX(CDER!$C:$C,MATCH($D75,CDER!$A:$A,0)),
IF($C75="SINAPI",INDEX(CSINAPI!$C:$C,MATCH($D75,CSINAPI!$A:$A,0)),
IF($C75="CESAN",INDEX(CCESAN!$C:$C,MATCH($D75,CCESAN!$A:$A,0)),
IF($C75="SCORIO",INDEX(CSCORIO!$C:$C,MATCH($D75,CSCORIO!$A:$A,0)),
IF($C75="MERC",INDEX(MERCADO!$D:$D,MATCH($D75,MERCADO!$A:$A,0)),
IF($C75="COMP",INDEX(COMPOSICAO!$H:$H,MATCH($D75,COMPOSICAO!$A:$A,0)),
""))))))),"")</f>
        <v>m2</v>
      </c>
      <c r="G75" s="216">
        <f>VLOOKUP(B75,'MEMÓRIA DE CÁLCULO'!A:J,10,0)</f>
        <v>616.1</v>
      </c>
      <c r="H75" s="327">
        <f>IFERROR(
IF($C75="DER",INDEX(CDER!$D:$D,MATCH($D75,CDER!$A:$A,0)),
IF($C75="SINAPI",INDEX(CSINAPI!$D:$D,MATCH($D75,CSINAPI!$A:$A,0)),
IF($C75="CESAN",INDEX(CCESAN!$D:$D,MATCH($D75,CCESAN!$A:$A,0)),
IF($C75="SCORIO",INDEX(CSCORIO!$D:$D,MATCH($D75,CSCORIO!$A:$A,0)),
IF($C75="MERC",INDEX(MERCADO!$E:$E,MATCH($D75,MERCADO!$A:$A,0)),
IF($C75="COMP",INDEX(COMPOSICAO!$I:$I,MATCH($D75,COMPOSICAO!$A:$A,0)),
0)))))),0)</f>
        <v>25.42</v>
      </c>
      <c r="I75" s="328">
        <f t="shared" si="89"/>
        <v>33.869999999999997</v>
      </c>
      <c r="J75" s="326">
        <f t="shared" si="90"/>
        <v>20867.310000000001</v>
      </c>
      <c r="K75" s="219"/>
      <c r="L75" s="220">
        <f>IF((COUNTIF($A$7:$A75,$A75))&gt;1,0,SUMIF(A:A,$A75,G:G))</f>
        <v>616.1</v>
      </c>
      <c r="M75" s="221">
        <f t="shared" si="91"/>
        <v>20867.310000000001</v>
      </c>
      <c r="N75" s="222">
        <f t="shared" si="92"/>
        <v>0.29412906417688928</v>
      </c>
      <c r="O75" s="221" t="str">
        <f t="shared" si="93"/>
        <v>A</v>
      </c>
      <c r="P75" s="219"/>
    </row>
    <row r="76" spans="1:16" ht="41.25" customHeight="1">
      <c r="A76" s="211" t="str">
        <f t="shared" ref="A76:A77" si="94">CONCATENATE(C76,D76)</f>
        <v>DER190605</v>
      </c>
      <c r="B76" s="212" t="s">
        <v>19105</v>
      </c>
      <c r="C76" s="213" t="s">
        <v>1920</v>
      </c>
      <c r="D76" s="213">
        <v>190605</v>
      </c>
      <c r="E76" s="214" t="str">
        <f>IFERROR(PROPER(
IF($C76="DER",INDEX(CDER!$B:$B,MATCH($D76,CDER!$A:$A,0)),
IF($C76="SINAPI",INDEX(CSINAPI!$B:$B,MATCH($D76,CSINAPI!$A:$A,0)),
IF($C76="CESAN",INDEX(CCESAN!$B:$B,MATCH($D76,CCESAN!$A:$A,0)),
IF($C76="SCORIO",INDEX(CSCORIO!$B:$B,MATCH($D76,CSCORIO!$A:$A,0)),
IF($C76="MERC",INDEX(MERCADO!$B:$B,MATCH($D76,MERCADO!$A:$A,0)),
IF($C76="COMP",INDEX(COMPOSICAO!$B:$B,MATCH($D76,COMPOSICAO!$A:$A,0)),
""))))))),"*Verificar código*")</f>
        <v>Aplicação De Tinta Epóxi De Alta Espessura Semibrilhante Sobre Piso De Concreto A Três Demãos, Inclusive Selador Epóxi A Uma Demão - Ref. Intergard 2005 E 2001 - Internacional Ou Equivalente</v>
      </c>
      <c r="F76" s="215" t="str">
        <f>IFERROR(LOWER(
IF($C76="DER",INDEX(CDER!$C:$C,MATCH($D76,CDER!$A:$A,0)),
IF($C76="SINAPI",INDEX(CSINAPI!$C:$C,MATCH($D76,CSINAPI!$A:$A,0)),
IF($C76="CESAN",INDEX(CCESAN!$C:$C,MATCH($D76,CCESAN!$A:$A,0)),
IF($C76="SCORIO",INDEX(CSCORIO!$C:$C,MATCH($D76,CSCORIO!$A:$A,0)),
IF($C76="MERC",INDEX(MERCADO!$D:$D,MATCH($D76,MERCADO!$A:$A,0)),
IF($C76="COMP",INDEX(COMPOSICAO!$H:$H,MATCH($D76,COMPOSICAO!$A:$A,0)),
""))))))),"")</f>
        <v>m2</v>
      </c>
      <c r="G76" s="216">
        <f>VLOOKUP(B76,'MEMÓRIA DE CÁLCULO'!A:J,10,0)</f>
        <v>247.20000000000002</v>
      </c>
      <c r="H76" s="327">
        <f>IFERROR(
IF($C76="DER",INDEX(CDER!$D:$D,MATCH($D76,CDER!$A:$A,0)),
IF($C76="SINAPI",INDEX(CSINAPI!$D:$D,MATCH($D76,CSINAPI!$A:$A,0)),
IF($C76="CESAN",INDEX(CCESAN!$D:$D,MATCH($D76,CCESAN!$A:$A,0)),
IF($C76="SCORIO",INDEX(CSCORIO!$D:$D,MATCH($D76,CSCORIO!$A:$A,0)),
IF($C76="MERC",INDEX(MERCADO!$E:$E,MATCH($D76,MERCADO!$A:$A,0)),
IF($C76="COMP",INDEX(COMPOSICAO!$I:$I,MATCH($D76,COMPOSICAO!$A:$A,0)),
0)))))),0)</f>
        <v>55.97</v>
      </c>
      <c r="I76" s="328">
        <f t="shared" si="89"/>
        <v>74.58</v>
      </c>
      <c r="J76" s="326">
        <f t="shared" si="90"/>
        <v>18436.18</v>
      </c>
      <c r="K76" s="219"/>
      <c r="L76" s="220">
        <f>IF((COUNTIF($A$7:$A76,$A76))&gt;1,0,SUMIF(A:A,$A76,G:G))</f>
        <v>247.20000000000002</v>
      </c>
      <c r="M76" s="221">
        <f t="shared" si="91"/>
        <v>18436.18</v>
      </c>
      <c r="N76" s="222">
        <f t="shared" si="92"/>
        <v>0.25986178239536778</v>
      </c>
      <c r="O76" s="221" t="str">
        <f t="shared" si="93"/>
        <v>A</v>
      </c>
      <c r="P76" s="219"/>
    </row>
    <row r="77" spans="1:16" ht="38.25">
      <c r="A77" s="211" t="str">
        <f t="shared" si="94"/>
        <v>DER190604</v>
      </c>
      <c r="B77" s="212" t="s">
        <v>19106</v>
      </c>
      <c r="C77" s="213" t="s">
        <v>1920</v>
      </c>
      <c r="D77" s="213">
        <v>190604</v>
      </c>
      <c r="E77" s="214" t="str">
        <f>IFERROR(PROPER(
IF($C77="DER",INDEX(CDER!$B:$B,MATCH($D77,CDER!$A:$A,0)),
IF($C77="SINAPI",INDEX(CSINAPI!$B:$B,MATCH($D77,CSINAPI!$A:$A,0)),
IF($C77="CESAN",INDEX(CCESAN!$B:$B,MATCH($D77,CCESAN!$A:$A,0)),
IF($C77="SCORIO",INDEX(CSCORIO!$B:$B,MATCH($D77,CSCORIO!$A:$A,0)),
IF($C77="MERC",INDEX(MERCADO!$B:$B,MATCH($D77,MERCADO!$A:$A,0)),
IF($C77="COMP",INDEX(COMPOSICAO!$B:$B,MATCH($D77,COMPOSICAO!$A:$A,0)),
""))))))),"*Verificar código*")</f>
        <v>Pintura À Base De Epoxi, Marcas De Referência Suvinil, Coral Ou Metalatex, Em Faixas Com Largura De 8 Cm, Para Demarcação De Quadra De Esportes</v>
      </c>
      <c r="F77" s="215" t="str">
        <f>IFERROR(LOWER(
IF($C77="DER",INDEX(CDER!$C:$C,MATCH($D77,CDER!$A:$A,0)),
IF($C77="SINAPI",INDEX(CSINAPI!$C:$C,MATCH($D77,CSINAPI!$A:$A,0)),
IF($C77="CESAN",INDEX(CCESAN!$C:$C,MATCH($D77,CCESAN!$A:$A,0)),
IF($C77="SCORIO",INDEX(CSCORIO!$C:$C,MATCH($D77,CSCORIO!$A:$A,0)),
IF($C77="MERC",INDEX(MERCADO!$D:$D,MATCH($D77,MERCADO!$A:$A,0)),
IF($C77="COMP",INDEX(COMPOSICAO!$H:$H,MATCH($D77,COMPOSICAO!$A:$A,0)),
""))))))),"")</f>
        <v>m</v>
      </c>
      <c r="G77" s="216">
        <f>VLOOKUP(B77,'MEMÓRIA DE CÁLCULO'!A:J,10,0)</f>
        <v>150</v>
      </c>
      <c r="H77" s="327">
        <f>IFERROR(
IF($C77="DER",INDEX(CDER!$D:$D,MATCH($D77,CDER!$A:$A,0)),
IF($C77="SINAPI",INDEX(CSINAPI!$D:$D,MATCH($D77,CSINAPI!$A:$A,0)),
IF($C77="CESAN",INDEX(CCESAN!$D:$D,MATCH($D77,CCESAN!$A:$A,0)),
IF($C77="SCORIO",INDEX(CSCORIO!$D:$D,MATCH($D77,CSCORIO!$A:$A,0)),
IF($C77="MERC",INDEX(MERCADO!$E:$E,MATCH($D77,MERCADO!$A:$A,0)),
IF($C77="COMP",INDEX(COMPOSICAO!$I:$I,MATCH($D77,COMPOSICAO!$A:$A,0)),
0)))))),0)</f>
        <v>53.13</v>
      </c>
      <c r="I77" s="328">
        <f t="shared" si="89"/>
        <v>70.8</v>
      </c>
      <c r="J77" s="326">
        <f t="shared" si="90"/>
        <v>10620</v>
      </c>
      <c r="K77" s="219"/>
      <c r="L77" s="220">
        <f>IF((COUNTIF($A$7:$A77,$A77))&gt;1,0,SUMIF(A:A,$A77,G:G))</f>
        <v>150</v>
      </c>
      <c r="M77" s="221">
        <f t="shared" si="91"/>
        <v>10620</v>
      </c>
      <c r="N77" s="222">
        <f t="shared" si="92"/>
        <v>0.1496911035278895</v>
      </c>
      <c r="O77" s="221" t="str">
        <f t="shared" si="93"/>
        <v>B</v>
      </c>
      <c r="P77" s="219"/>
    </row>
    <row r="78" spans="1:16" ht="25.5">
      <c r="A78" s="211" t="str">
        <f t="shared" ref="A78" si="95">CONCATENATE(C78,D78)</f>
        <v>DER20339</v>
      </c>
      <c r="B78" s="212" t="s">
        <v>19107</v>
      </c>
      <c r="C78" s="213" t="s">
        <v>1920</v>
      </c>
      <c r="D78" s="213">
        <v>20339</v>
      </c>
      <c r="E78" s="214" t="str">
        <f>IFERROR(PROPER(
IF($C78="DER",INDEX(CDER!$B:$B,MATCH($D78,CDER!$A:$A,0)),
IF($C78="SINAPI",INDEX(CSINAPI!$B:$B,MATCH($D78,CSINAPI!$A:$A,0)),
IF($C78="CESAN",INDEX(CCESAN!$B:$B,MATCH($D78,CCESAN!$A:$A,0)),
IF($C78="SCORIO",INDEX(CSCORIO!$B:$B,MATCH($D78,CSCORIO!$A:$A,0)),
IF($C78="MERC",INDEX(MERCADO!$B:$B,MATCH($D78,MERCADO!$A:$A,0)),
IF($C78="COMP",INDEX(COMPOSICAO!$B:$B,MATCH($D78,COMPOSICAO!$A:$A,0)),
""))))))),"*Verificar código*")</f>
        <v>Locação De Andaime Metálico Para Trabalho Em Fachada De Edifíco (Aluguel De 1 M² Por 1 Mês) Inclusive Frete, Montagem E Desmontagem</v>
      </c>
      <c r="F78" s="215" t="str">
        <f>IFERROR(LOWER(
IF($C78="DER",INDEX(CDER!$C:$C,MATCH($D78,CDER!$A:$A,0)),
IF($C78="SINAPI",INDEX(CSINAPI!$C:$C,MATCH($D78,CSINAPI!$A:$A,0)),
IF($C78="CESAN",INDEX(CCESAN!$C:$C,MATCH($D78,CCESAN!$A:$A,0)),
IF($C78="SCORIO",INDEX(CSCORIO!$C:$C,MATCH($D78,CSCORIO!$A:$A,0)),
IF($C78="MERC",INDEX(MERCADO!$D:$D,MATCH($D78,MERCADO!$A:$A,0)),
IF($C78="COMP",INDEX(COMPOSICAO!$H:$H,MATCH($D78,COMPOSICAO!$A:$A,0)),
""))))))),"")</f>
        <v>m2</v>
      </c>
      <c r="G78" s="216">
        <f>VLOOKUP(B78,'MEMÓRIA DE CÁLCULO'!A:J,10,0)</f>
        <v>165</v>
      </c>
      <c r="H78" s="327">
        <f>IFERROR(
IF($C78="DER",INDEX(CDER!$D:$D,MATCH($D78,CDER!$A:$A,0)),
IF($C78="SINAPI",INDEX(CSINAPI!$D:$D,MATCH($D78,CSINAPI!$A:$A,0)),
IF($C78="CESAN",INDEX(CCESAN!$D:$D,MATCH($D78,CCESAN!$A:$A,0)),
IF($C78="SCORIO",INDEX(CSCORIO!$D:$D,MATCH($D78,CSCORIO!$A:$A,0)),
IF($C78="MERC",INDEX(MERCADO!$E:$E,MATCH($D78,MERCADO!$A:$A,0)),
IF($C78="COMP",INDEX(COMPOSICAO!$I:$I,MATCH($D78,COMPOSICAO!$A:$A,0)),
0)))))),0)</f>
        <v>21.98</v>
      </c>
      <c r="I78" s="328">
        <f>IFERROR(ROUND(H78*(1+$I$3),2),"")</f>
        <v>25.4</v>
      </c>
      <c r="J78" s="326">
        <f t="shared" si="90"/>
        <v>4191</v>
      </c>
      <c r="K78" s="219"/>
      <c r="L78" s="220">
        <f>IF((COUNTIF($A$7:$A78,$A78))&gt;1,0,SUMIF(A:A,$A78,G:G))</f>
        <v>165</v>
      </c>
      <c r="M78" s="221">
        <f t="shared" si="91"/>
        <v>4191</v>
      </c>
      <c r="N78" s="222">
        <f t="shared" si="92"/>
        <v>5.9073014584311197E-2</v>
      </c>
      <c r="O78" s="221" t="str">
        <f t="shared" si="93"/>
        <v>B</v>
      </c>
      <c r="P78" s="219"/>
    </row>
    <row r="79" spans="1:16" ht="12.75" customHeight="1">
      <c r="A79" s="211" t="str">
        <f>CONCATENATE(C79,D79)</f>
        <v/>
      </c>
      <c r="B79" s="212">
        <v>8</v>
      </c>
      <c r="C79" s="213"/>
      <c r="D79" s="213"/>
      <c r="E79" s="214" t="s">
        <v>19099</v>
      </c>
      <c r="F79" s="215"/>
      <c r="G79" s="216">
        <f>VLOOKUP(B79,'MEMÓRIA DE CÁLCULO'!A:J,10,0)</f>
        <v>0</v>
      </c>
      <c r="H79" s="327"/>
      <c r="I79" s="328"/>
      <c r="J79" s="326">
        <f>SUM(J80:J93)</f>
        <v>58367.599999999991</v>
      </c>
      <c r="K79" s="219"/>
      <c r="L79" s="220"/>
      <c r="M79" s="221"/>
      <c r="N79" s="222"/>
      <c r="O79" s="221"/>
      <c r="P79" s="219"/>
    </row>
    <row r="80" spans="1:16" ht="51">
      <c r="A80" s="211" t="str">
        <f t="shared" ref="A80:A137" si="96">CONCATENATE(C80,D80)</f>
        <v>DER181002</v>
      </c>
      <c r="B80" s="212" t="s">
        <v>19111</v>
      </c>
      <c r="C80" s="213" t="s">
        <v>1920</v>
      </c>
      <c r="D80" s="213">
        <v>181002</v>
      </c>
      <c r="E80" s="214" t="str">
        <f>IFERROR(PROPER(
IF($C80="DER",INDEX(CDER!$B:$B,MATCH($D80,CDER!$A:$A,0)),
IF($C80="SINAPI",INDEX(CSINAPI!$B:$B,MATCH($D80,CSINAPI!$A:$A,0)),
IF($C80="CESAN",INDEX(CCESAN!$B:$B,MATCH($D80,CCESAN!$A:$A,0)),
IF($C80="SCORIO",INDEX(CSCORIO!$B:$B,MATCH($D80,CSCORIO!$A:$A,0)),
IF($C80="MERC",INDEX(MERCADO!$B:$B,MATCH($D80,MERCADO!$A:$A,0)),
IF($C80="COMP",INDEX(COMPOSICAO!$B:$B,MATCH($D80,COMPOSICAO!$A:$A,0)),
""))))))),"*Verificar código*")</f>
        <v>Luminaria Sobrepor Compl., Corpo Ch. Aço Pintada Branca, Refletor Aletas Parabólicas Alum.Alta Pureza E Refletância Inclusive 2 Lâmpadas Led T8 20W Temp. De Cor 5000K Bivolt C/ 1,20M - Ref. Cs232Al-N - Ames, 664 - Lumavi Ou Equivalente</v>
      </c>
      <c r="F80" s="215" t="str">
        <f>IFERROR(LOWER(
IF($C80="DER",INDEX(CDER!$C:$C,MATCH($D80,CDER!$A:$A,0)),
IF($C80="SINAPI",INDEX(CSINAPI!$C:$C,MATCH($D80,CSINAPI!$A:$A,0)),
IF($C80="CESAN",INDEX(CCESAN!$C:$C,MATCH($D80,CCESAN!$A:$A,0)),
IF($C80="SCORIO",INDEX(CSCORIO!$C:$C,MATCH($D80,CSCORIO!$A:$A,0)),
IF($C80="MERC",INDEX(MERCADO!$D:$D,MATCH($D80,MERCADO!$A:$A,0)),
IF($C80="COMP",INDEX(COMPOSICAO!$H:$H,MATCH($D80,COMPOSICAO!$A:$A,0)),
""))))))),"")</f>
        <v>und</v>
      </c>
      <c r="G80" s="216">
        <f>VLOOKUP(B80,'MEMÓRIA DE CÁLCULO'!A:J,10,0)</f>
        <v>42</v>
      </c>
      <c r="H80" s="327">
        <f>IFERROR(
IF($C80="DER",INDEX(CDER!$D:$D,MATCH($D80,CDER!$A:$A,0)),
IF($C80="SINAPI",INDEX(CSINAPI!$D:$D,MATCH($D80,CSINAPI!$A:$A,0)),
IF($C80="CESAN",INDEX(CCESAN!$D:$D,MATCH($D80,CCESAN!$A:$A,0)),
IF($C80="SCORIO",INDEX(CSCORIO!$D:$D,MATCH($D80,CSCORIO!$A:$A,0)),
IF($C80="MERC",INDEX(MERCADO!$E:$E,MATCH($D80,MERCADO!$A:$A,0)),
IF($C80="COMP",INDEX(COMPOSICAO!$I:$I,MATCH($D80,COMPOSICAO!$A:$A,0)),
0)))))),0)</f>
        <v>189.45</v>
      </c>
      <c r="I80" s="328">
        <f t="shared" ref="I80:I91" si="97">IFERROR(ROUND(H80*(1+$I$2),2),"")</f>
        <v>252.44</v>
      </c>
      <c r="J80" s="326">
        <f t="shared" ref="J80:J93" si="98">IFERROR(ROUND($I80*$G80,2),"")</f>
        <v>10602.48</v>
      </c>
      <c r="K80" s="219"/>
      <c r="L80" s="220">
        <f t="shared" ref="L80:L91" si="99">G80</f>
        <v>42</v>
      </c>
      <c r="M80" s="221">
        <f t="shared" ref="M80:M91" si="100">ROUND(L80*I80,2)</f>
        <v>10602.48</v>
      </c>
      <c r="N80" s="222">
        <f t="shared" ref="N80:N93" si="101">M80/$J$126</f>
        <v>0.14944415549269094</v>
      </c>
      <c r="O80" s="221" t="str">
        <f t="shared" ref="O80:O91" si="102">VLOOKUP(M80,$Z$2:$AA$6,2,1)</f>
        <v>B</v>
      </c>
      <c r="P80" s="219"/>
    </row>
    <row r="81" spans="1:16" ht="29.25" customHeight="1">
      <c r="A81" s="211" t="str">
        <f t="shared" si="96"/>
        <v>DER180204</v>
      </c>
      <c r="B81" s="212" t="s">
        <v>19113</v>
      </c>
      <c r="C81" s="213" t="s">
        <v>1920</v>
      </c>
      <c r="D81" s="213">
        <v>180204</v>
      </c>
      <c r="E81" s="214" t="str">
        <f>IFERROR(PROPER(
IF($C81="DER",INDEX(CDER!$B:$B,MATCH($D81,CDER!$A:$A,0)),
IF($C81="SINAPI",INDEX(CSINAPI!$B:$B,MATCH($D81,CSINAPI!$A:$A,0)),
IF($C81="CESAN",INDEX(CCESAN!$B:$B,MATCH($D81,CCESAN!$A:$A,0)),
IF($C81="SCORIO",INDEX(CSCORIO!$B:$B,MATCH($D81,CSCORIO!$A:$A,0)),
IF($C81="MERC",INDEX(MERCADO!$B:$B,MATCH($D81,MERCADO!$A:$A,0)),
IF($C81="COMP",INDEX(COMPOSICAO!$B:$B,MATCH($D81,COMPOSICAO!$A:$A,0)),
""))))))),"*Verificar código*")</f>
        <v>Interruptor De Uma Tecla Simples 10A/250V, Com Placa 4X2"</v>
      </c>
      <c r="F81" s="215" t="str">
        <f>IFERROR(LOWER(
IF($C81="DER",INDEX(CDER!$C:$C,MATCH($D81,CDER!$A:$A,0)),
IF($C81="SINAPI",INDEX(CSINAPI!$C:$C,MATCH($D81,CSINAPI!$A:$A,0)),
IF($C81="CESAN",INDEX(CCESAN!$C:$C,MATCH($D81,CCESAN!$A:$A,0)),
IF($C81="SCORIO",INDEX(CSCORIO!$C:$C,MATCH($D81,CSCORIO!$A:$A,0)),
IF($C81="MERC",INDEX(MERCADO!$D:$D,MATCH($D81,MERCADO!$A:$A,0)),
IF($C81="COMP",INDEX(COMPOSICAO!$H:$H,MATCH($D81,COMPOSICAO!$A:$A,0)),
""))))))),"")</f>
        <v>und</v>
      </c>
      <c r="G81" s="216">
        <f>VLOOKUP(B81,'MEMÓRIA DE CÁLCULO'!A:J,10,0)</f>
        <v>12</v>
      </c>
      <c r="H81" s="327">
        <f>IFERROR(
IF($C81="DER",INDEX(CDER!$D:$D,MATCH($D81,CDER!$A:$A,0)),
IF($C81="SINAPI",INDEX(CSINAPI!$D:$D,MATCH($D81,CSINAPI!$A:$A,0)),
IF($C81="CESAN",INDEX(CCESAN!$D:$D,MATCH($D81,CCESAN!$A:$A,0)),
IF($C81="SCORIO",INDEX(CSCORIO!$D:$D,MATCH($D81,CSCORIO!$A:$A,0)),
IF($C81="MERC",INDEX(MERCADO!$E:$E,MATCH($D81,MERCADO!$A:$A,0)),
IF($C81="COMP",INDEX(COMPOSICAO!$I:$I,MATCH($D81,COMPOSICAO!$A:$A,0)),
0)))))),0)</f>
        <v>34.299999999999997</v>
      </c>
      <c r="I81" s="328">
        <f t="shared" si="97"/>
        <v>45.7</v>
      </c>
      <c r="J81" s="326">
        <f t="shared" si="98"/>
        <v>548.4</v>
      </c>
      <c r="K81" s="219"/>
      <c r="L81" s="220">
        <f t="shared" si="99"/>
        <v>12</v>
      </c>
      <c r="M81" s="221">
        <f t="shared" si="100"/>
        <v>548.4</v>
      </c>
      <c r="N81" s="222">
        <f t="shared" si="101"/>
        <v>7.7298117866944063E-3</v>
      </c>
      <c r="O81" s="221" t="str">
        <f t="shared" si="102"/>
        <v>C</v>
      </c>
      <c r="P81" s="219"/>
    </row>
    <row r="82" spans="1:16" ht="39" customHeight="1">
      <c r="A82" s="211" t="str">
        <f t="shared" si="96"/>
        <v>DER180702</v>
      </c>
      <c r="B82" s="212" t="s">
        <v>19308</v>
      </c>
      <c r="C82" s="213" t="s">
        <v>1920</v>
      </c>
      <c r="D82" s="213">
        <v>180702</v>
      </c>
      <c r="E82" s="214" t="str">
        <f>IFERROR(PROPER(
IF($C82="DER",INDEX(CDER!$B:$B,MATCH($D82,CDER!$A:$A,0)),
IF($C82="SINAPI",INDEX(CSINAPI!$B:$B,MATCH($D82,CSINAPI!$A:$A,0)),
IF($C82="CESAN",INDEX(CCESAN!$B:$B,MATCH($D82,CCESAN!$A:$A,0)),
IF($C82="SCORIO",INDEX(CSCORIO!$B:$B,MATCH($D82,CSCORIO!$A:$A,0)),
IF($C82="MERC",INDEX(MERCADO!$B:$B,MATCH($D82,MERCADO!$A:$A,0)),
IF($C82="COMP",INDEX(COMPOSICAO!$B:$B,MATCH($D82,COMPOSICAO!$A:$A,0)),
""))))))),"*Verificar código*")</f>
        <v>Ventilador De Teto Base Madeira Sem Alojamento Para Luminária, Ref. Tron Ou Equivalente, Com Comando De Interruptor Simples, Sem Dimer Para Regulagem De Velocidade</v>
      </c>
      <c r="F82" s="215" t="str">
        <f>IFERROR(LOWER(
IF($C82="DER",INDEX(CDER!$C:$C,MATCH($D82,CDER!$A:$A,0)),
IF($C82="SINAPI",INDEX(CSINAPI!$C:$C,MATCH($D82,CSINAPI!$A:$A,0)),
IF($C82="CESAN",INDEX(CCESAN!$C:$C,MATCH($D82,CCESAN!$A:$A,0)),
IF($C82="SCORIO",INDEX(CSCORIO!$C:$C,MATCH($D82,CSCORIO!$A:$A,0)),
IF($C82="MERC",INDEX(MERCADO!$D:$D,MATCH($D82,MERCADO!$A:$A,0)),
IF($C82="COMP",INDEX(COMPOSICAO!$H:$H,MATCH($D82,COMPOSICAO!$A:$A,0)),
""))))))),"")</f>
        <v>und</v>
      </c>
      <c r="G82" s="216">
        <f>VLOOKUP(B82,'MEMÓRIA DE CÁLCULO'!A:J,10,0)</f>
        <v>7</v>
      </c>
      <c r="H82" s="327">
        <f>IFERROR(
IF($C82="DER",INDEX(CDER!$D:$D,MATCH($D82,CDER!$A:$A,0)),
IF($C82="SINAPI",INDEX(CSINAPI!$D:$D,MATCH($D82,CSINAPI!$A:$A,0)),
IF($C82="CESAN",INDEX(CCESAN!$D:$D,MATCH($D82,CCESAN!$A:$A,0)),
IF($C82="SCORIO",INDEX(CSCORIO!$D:$D,MATCH($D82,CSCORIO!$A:$A,0)),
IF($C82="MERC",INDEX(MERCADO!$E:$E,MATCH($D82,MERCADO!$A:$A,0)),
IF($C82="COMP",INDEX(COMPOSICAO!$I:$I,MATCH($D82,COMPOSICAO!$A:$A,0)),
0)))))),0)</f>
        <v>277.63</v>
      </c>
      <c r="I82" s="328">
        <f t="shared" si="97"/>
        <v>369.94</v>
      </c>
      <c r="J82" s="326">
        <f t="shared" si="98"/>
        <v>2589.58</v>
      </c>
      <c r="K82" s="219"/>
      <c r="L82" s="220">
        <f t="shared" si="99"/>
        <v>7</v>
      </c>
      <c r="M82" s="221">
        <f t="shared" si="100"/>
        <v>2589.58</v>
      </c>
      <c r="N82" s="222">
        <f t="shared" si="101"/>
        <v>3.6500667408074582E-2</v>
      </c>
      <c r="O82" s="221" t="str">
        <f t="shared" si="102"/>
        <v>C</v>
      </c>
      <c r="P82" s="219"/>
    </row>
    <row r="83" spans="1:16" ht="38.25">
      <c r="A83" s="211" t="str">
        <f t="shared" si="96"/>
        <v>DER151807</v>
      </c>
      <c r="B83" s="212" t="s">
        <v>19309</v>
      </c>
      <c r="C83" s="213" t="s">
        <v>1920</v>
      </c>
      <c r="D83" s="213">
        <v>151807</v>
      </c>
      <c r="E83" s="214" t="str">
        <f>IFERROR(PROPER(
IF($C83="DER",INDEX(CDER!$B:$B,MATCH($D83,CDER!$A:$A,0)),
IF($C83="SINAPI",INDEX(CSINAPI!$B:$B,MATCH($D83,CSINAPI!$A:$A,0)),
IF($C83="CESAN",INDEX(CCESAN!$B:$B,MATCH($D83,CCESAN!$A:$A,0)),
IF($C83="SCORIO",INDEX(CSCORIO!$B:$B,MATCH($D83,CSCORIO!$A:$A,0)),
IF($C83="MERC",INDEX(MERCADO!$B:$B,MATCH($D83,MERCADO!$A:$A,0)),
IF($C83="COMP",INDEX(COMPOSICAO!$B:$B,MATCH($D83,COMPOSICAO!$A:$A,0)),
""))))))),"*Verificar código*")</f>
        <v>Ponto Padrão De Ventilador No Teto - Considerando Eletroduto Pvc Rígido De 3/4" Inclusive Conexões (4.5M), Fio Isolado Pvc De 2.5Mm2 (21.6M) E Caixa Pvc 4X4" (1 Und)</v>
      </c>
      <c r="F83" s="215" t="str">
        <f>IFERROR(LOWER(
IF($C83="DER",INDEX(CDER!$C:$C,MATCH($D83,CDER!$A:$A,0)),
IF($C83="SINAPI",INDEX(CSINAPI!$C:$C,MATCH($D83,CSINAPI!$A:$A,0)),
IF($C83="CESAN",INDEX(CCESAN!$C:$C,MATCH($D83,CCESAN!$A:$A,0)),
IF($C83="SCORIO",INDEX(CSCORIO!$C:$C,MATCH($D83,CSCORIO!$A:$A,0)),
IF($C83="MERC",INDEX(MERCADO!$D:$D,MATCH($D83,MERCADO!$A:$A,0)),
IF($C83="COMP",INDEX(COMPOSICAO!$H:$H,MATCH($D83,COMPOSICAO!$A:$A,0)),
""))))))),"")</f>
        <v>und</v>
      </c>
      <c r="G83" s="216">
        <f>VLOOKUP(B83,'MEMÓRIA DE CÁLCULO'!A:J,10,0)</f>
        <v>7</v>
      </c>
      <c r="H83" s="327">
        <f>IFERROR(
IF($C83="DER",INDEX(CDER!$D:$D,MATCH($D83,CDER!$A:$A,0)),
IF($C83="SINAPI",INDEX(CSINAPI!$D:$D,MATCH($D83,CSINAPI!$A:$A,0)),
IF($C83="CESAN",INDEX(CCESAN!$D:$D,MATCH($D83,CCESAN!$A:$A,0)),
IF($C83="SCORIO",INDEX(CSCORIO!$D:$D,MATCH($D83,CSCORIO!$A:$A,0)),
IF($C83="MERC",INDEX(MERCADO!$E:$E,MATCH($D83,MERCADO!$A:$A,0)),
IF($C83="COMP",INDEX(COMPOSICAO!$I:$I,MATCH($D83,COMPOSICAO!$A:$A,0)),
0)))))),0)</f>
        <v>250</v>
      </c>
      <c r="I83" s="328">
        <f t="shared" si="97"/>
        <v>333.13</v>
      </c>
      <c r="J83" s="326">
        <f t="shared" si="98"/>
        <v>2331.91</v>
      </c>
      <c r="K83" s="219"/>
      <c r="L83" s="220">
        <f t="shared" si="99"/>
        <v>7</v>
      </c>
      <c r="M83" s="221">
        <f t="shared" si="100"/>
        <v>2331.91</v>
      </c>
      <c r="N83" s="222">
        <f t="shared" si="101"/>
        <v>3.2868755294512317E-2</v>
      </c>
      <c r="O83" s="221" t="str">
        <f t="shared" si="102"/>
        <v>C</v>
      </c>
      <c r="P83" s="219"/>
    </row>
    <row r="84" spans="1:16" ht="38.25">
      <c r="A84" s="211" t="str">
        <f t="shared" si="96"/>
        <v>DER151810</v>
      </c>
      <c r="B84" s="212" t="s">
        <v>19357</v>
      </c>
      <c r="C84" s="213" t="s">
        <v>1920</v>
      </c>
      <c r="D84" s="213">
        <v>151810</v>
      </c>
      <c r="E84" s="214" t="str">
        <f>IFERROR(PROPER(
IF($C84="DER",INDEX(CDER!$B:$B,MATCH($D84,CDER!$A:$A,0)),
IF($C84="SINAPI",INDEX(CSINAPI!$B:$B,MATCH($D84,CSINAPI!$A:$A,0)),
IF($C84="CESAN",INDEX(CCESAN!$B:$B,MATCH($D84,CCESAN!$A:$A,0)),
IF($C84="SCORIO",INDEX(CSCORIO!$B:$B,MATCH($D84,CSCORIO!$A:$A,0)),
IF($C84="MERC",INDEX(MERCADO!$B:$B,MATCH($D84,MERCADO!$A:$A,0)),
IF($C84="COMP",INDEX(COMPOSICAO!$B:$B,MATCH($D84,COMPOSICAO!$A:$A,0)),
""))))))),"*Verificar código*")</f>
        <v>Ponto Padrão De Interruptor De 1 Tecla Paralelo - Considerando Eletroduto Pvc Rígido De 3/4" Inclusive Conexões (8.5M), Fio Isolado Pvc De 2.5Mm2 (28.8M) E Caixa Pvc 4X2" (1 Und)</v>
      </c>
      <c r="F84" s="215" t="str">
        <f>IFERROR(LOWER(
IF($C84="DER",INDEX(CDER!$C:$C,MATCH($D84,CDER!$A:$A,0)),
IF($C84="SINAPI",INDEX(CSINAPI!$C:$C,MATCH($D84,CSINAPI!$A:$A,0)),
IF($C84="CESAN",INDEX(CCESAN!$C:$C,MATCH($D84,CCESAN!$A:$A,0)),
IF($C84="SCORIO",INDEX(CSCORIO!$C:$C,MATCH($D84,CSCORIO!$A:$A,0)),
IF($C84="MERC",INDEX(MERCADO!$D:$D,MATCH($D84,MERCADO!$A:$A,0)),
IF($C84="COMP",INDEX(COMPOSICAO!$H:$H,MATCH($D84,COMPOSICAO!$A:$A,0)),
""))))))),"")</f>
        <v>und</v>
      </c>
      <c r="G84" s="216">
        <f>VLOOKUP(B84,'MEMÓRIA DE CÁLCULO'!A:J,10,0)</f>
        <v>10</v>
      </c>
      <c r="H84" s="327">
        <f>IFERROR(
IF($C84="DER",INDEX(CDER!$D:$D,MATCH($D84,CDER!$A:$A,0)),
IF($C84="SINAPI",INDEX(CSINAPI!$D:$D,MATCH($D84,CSINAPI!$A:$A,0)),
IF($C84="CESAN",INDEX(CCESAN!$D:$D,MATCH($D84,CCESAN!$A:$A,0)),
IF($C84="SCORIO",INDEX(CSCORIO!$D:$D,MATCH($D84,CSCORIO!$A:$A,0)),
IF($C84="MERC",INDEX(MERCADO!$E:$E,MATCH($D84,MERCADO!$A:$A,0)),
IF($C84="COMP",INDEX(COMPOSICAO!$I:$I,MATCH($D84,COMPOSICAO!$A:$A,0)),
0)))))),0)</f>
        <v>360.19</v>
      </c>
      <c r="I84" s="328">
        <f t="shared" si="97"/>
        <v>479.95</v>
      </c>
      <c r="J84" s="326">
        <f t="shared" si="98"/>
        <v>4799.5</v>
      </c>
      <c r="K84" s="219"/>
      <c r="L84" s="220">
        <f t="shared" si="99"/>
        <v>10</v>
      </c>
      <c r="M84" s="221">
        <f t="shared" si="100"/>
        <v>4799.5</v>
      </c>
      <c r="N84" s="222">
        <f t="shared" si="101"/>
        <v>6.7649948341064567E-2</v>
      </c>
      <c r="O84" s="221" t="str">
        <f t="shared" si="102"/>
        <v>B</v>
      </c>
      <c r="P84" s="219"/>
    </row>
    <row r="85" spans="1:16" ht="38.25">
      <c r="A85" s="211" t="str">
        <f t="shared" si="96"/>
        <v>DER151815</v>
      </c>
      <c r="B85" s="212" t="s">
        <v>19358</v>
      </c>
      <c r="C85" s="213" t="s">
        <v>1920</v>
      </c>
      <c r="D85" s="213">
        <v>151815</v>
      </c>
      <c r="E85" s="214" t="str">
        <f>IFERROR(PROPER(
IF($C85="DER",INDEX(CDER!$B:$B,MATCH($D85,CDER!$A:$A,0)),
IF($C85="SINAPI",INDEX(CSINAPI!$B:$B,MATCH($D85,CSINAPI!$A:$A,0)),
IF($C85="CESAN",INDEX(CCESAN!$B:$B,MATCH($D85,CCESAN!$A:$A,0)),
IF($C85="SCORIO",INDEX(CSCORIO!$B:$B,MATCH($D85,CSCORIO!$A:$A,0)),
IF($C85="MERC",INDEX(MERCADO!$B:$B,MATCH($D85,MERCADO!$A:$A,0)),
IF($C85="COMP",INDEX(COMPOSICAO!$B:$B,MATCH($D85,COMPOSICAO!$A:$A,0)),
""))))))),"*Verificar código*")</f>
        <v>Ponto Padrão De Interruptor Para Ventilador - Considerando Eletroduto Pvc Rígido De 3/4" Inclusive Conexões (3.3M), Fio Isolado Pvc De 2.5Mm2 (12.0M) E Caixa Pvc 4X2" (1 Und)</v>
      </c>
      <c r="F85" s="215" t="str">
        <f>IFERROR(LOWER(
IF($C85="DER",INDEX(CDER!$C:$C,MATCH($D85,CDER!$A:$A,0)),
IF($C85="SINAPI",INDEX(CSINAPI!$C:$C,MATCH($D85,CSINAPI!$A:$A,0)),
IF($C85="CESAN",INDEX(CCESAN!$C:$C,MATCH($D85,CCESAN!$A:$A,0)),
IF($C85="SCORIO",INDEX(CSCORIO!$C:$C,MATCH($D85,CSCORIO!$A:$A,0)),
IF($C85="MERC",INDEX(MERCADO!$D:$D,MATCH($D85,MERCADO!$A:$A,0)),
IF($C85="COMP",INDEX(COMPOSICAO!$H:$H,MATCH($D85,COMPOSICAO!$A:$A,0)),
""))))))),"")</f>
        <v>und</v>
      </c>
      <c r="G85" s="216">
        <f>VLOOKUP(B85,'MEMÓRIA DE CÁLCULO'!A:J,10,0)</f>
        <v>8</v>
      </c>
      <c r="H85" s="327">
        <f>IFERROR(
IF($C85="DER",INDEX(CDER!$D:$D,MATCH($D85,CDER!$A:$A,0)),
IF($C85="SINAPI",INDEX(CSINAPI!$D:$D,MATCH($D85,CSINAPI!$A:$A,0)),
IF($C85="CESAN",INDEX(CCESAN!$D:$D,MATCH($D85,CCESAN!$A:$A,0)),
IF($C85="SCORIO",INDEX(CSCORIO!$D:$D,MATCH($D85,CSCORIO!$A:$A,0)),
IF($C85="MERC",INDEX(MERCADO!$E:$E,MATCH($D85,MERCADO!$A:$A,0)),
IF($C85="COMP",INDEX(COMPOSICAO!$I:$I,MATCH($D85,COMPOSICAO!$A:$A,0)),
0)))))),0)</f>
        <v>154.04</v>
      </c>
      <c r="I85" s="328">
        <f t="shared" si="97"/>
        <v>205.26</v>
      </c>
      <c r="J85" s="326">
        <f t="shared" si="98"/>
        <v>1642.08</v>
      </c>
      <c r="K85" s="219"/>
      <c r="L85" s="220">
        <f t="shared" si="99"/>
        <v>8</v>
      </c>
      <c r="M85" s="221">
        <f t="shared" si="100"/>
        <v>1642.08</v>
      </c>
      <c r="N85" s="222">
        <f t="shared" si="101"/>
        <v>2.3145458312719094E-2</v>
      </c>
      <c r="O85" s="221" t="str">
        <f t="shared" si="102"/>
        <v>C</v>
      </c>
      <c r="P85" s="219"/>
    </row>
    <row r="86" spans="1:16" ht="25.5">
      <c r="A86" s="211" t="str">
        <f t="shared" si="96"/>
        <v>DER180201</v>
      </c>
      <c r="B86" s="212" t="s">
        <v>19359</v>
      </c>
      <c r="C86" s="213" t="s">
        <v>1920</v>
      </c>
      <c r="D86" s="213">
        <v>180201</v>
      </c>
      <c r="E86" s="214" t="str">
        <f>IFERROR(PROPER(
IF($C86="DER",INDEX(CDER!$B:$B,MATCH($D86,CDER!$A:$A,0)),
IF($C86="SINAPI",INDEX(CSINAPI!$B:$B,MATCH($D86,CSINAPI!$A:$A,0)),
IF($C86="CESAN",INDEX(CCESAN!$B:$B,MATCH($D86,CCESAN!$A:$A,0)),
IF($C86="SCORIO",INDEX(CSCORIO!$B:$B,MATCH($D86,CSCORIO!$A:$A,0)),
IF($C86="MERC",INDEX(MERCADO!$B:$B,MATCH($D86,MERCADO!$A:$A,0)),
IF($C86="COMP",INDEX(COMPOSICAO!$B:$B,MATCH($D86,COMPOSICAO!$A:$A,0)),
""))))))),"*Verificar código*")</f>
        <v>Tomada Padrão Brasileiro Linha Branca, Nbr 14136 2 Polos + Terra 10A/250V, Com Placa 4X2"</v>
      </c>
      <c r="F86" s="215" t="str">
        <f>IFERROR(LOWER(
IF($C86="DER",INDEX(CDER!$C:$C,MATCH($D86,CDER!$A:$A,0)),
IF($C86="SINAPI",INDEX(CSINAPI!$C:$C,MATCH($D86,CSINAPI!$A:$A,0)),
IF($C86="CESAN",INDEX(CCESAN!$C:$C,MATCH($D86,CCESAN!$A:$A,0)),
IF($C86="SCORIO",INDEX(CSCORIO!$C:$C,MATCH($D86,CSCORIO!$A:$A,0)),
IF($C86="MERC",INDEX(MERCADO!$D:$D,MATCH($D86,MERCADO!$A:$A,0)),
IF($C86="COMP",INDEX(COMPOSICAO!$H:$H,MATCH($D86,COMPOSICAO!$A:$A,0)),
""))))))),"")</f>
        <v>und</v>
      </c>
      <c r="G86" s="216">
        <f>VLOOKUP(B86,'MEMÓRIA DE CÁLCULO'!A:J,10,0)</f>
        <v>60</v>
      </c>
      <c r="H86" s="327">
        <f>IFERROR(
IF($C86="DER",INDEX(CDER!$D:$D,MATCH($D86,CDER!$A:$A,0)),
IF($C86="SINAPI",INDEX(CSINAPI!$D:$D,MATCH($D86,CSINAPI!$A:$A,0)),
IF($C86="CESAN",INDEX(CCESAN!$D:$D,MATCH($D86,CCESAN!$A:$A,0)),
IF($C86="SCORIO",INDEX(CSCORIO!$D:$D,MATCH($D86,CSCORIO!$A:$A,0)),
IF($C86="MERC",INDEX(MERCADO!$E:$E,MATCH($D86,MERCADO!$A:$A,0)),
IF($C86="COMP",INDEX(COMPOSICAO!$I:$I,MATCH($D86,COMPOSICAO!$A:$A,0)),
0)))))),0)</f>
        <v>37.82</v>
      </c>
      <c r="I86" s="328">
        <f t="shared" si="97"/>
        <v>50.4</v>
      </c>
      <c r="J86" s="326">
        <f t="shared" si="98"/>
        <v>3024</v>
      </c>
      <c r="K86" s="219"/>
      <c r="L86" s="220">
        <f t="shared" si="99"/>
        <v>60</v>
      </c>
      <c r="M86" s="221">
        <f t="shared" si="100"/>
        <v>3024</v>
      </c>
      <c r="N86" s="222">
        <f t="shared" si="101"/>
        <v>4.262390744522955E-2</v>
      </c>
      <c r="O86" s="221" t="str">
        <f t="shared" si="102"/>
        <v>C</v>
      </c>
      <c r="P86" s="219"/>
    </row>
    <row r="87" spans="1:16" ht="12.75">
      <c r="A87" s="211" t="str">
        <f t="shared" si="96"/>
        <v>DER180205</v>
      </c>
      <c r="B87" s="212" t="s">
        <v>19360</v>
      </c>
      <c r="C87" s="213" t="s">
        <v>1920</v>
      </c>
      <c r="D87" s="213">
        <v>180205</v>
      </c>
      <c r="E87" s="214" t="str">
        <f>IFERROR(PROPER(
IF($C87="DER",INDEX(CDER!$B:$B,MATCH($D87,CDER!$A:$A,0)),
IF($C87="SINAPI",INDEX(CSINAPI!$B:$B,MATCH($D87,CSINAPI!$A:$A,0)),
IF($C87="CESAN",INDEX(CCESAN!$B:$B,MATCH($D87,CCESAN!$A:$A,0)),
IF($C87="SCORIO",INDEX(CSCORIO!$B:$B,MATCH($D87,CSCORIO!$A:$A,0)),
IF($C87="MERC",INDEX(MERCADO!$B:$B,MATCH($D87,MERCADO!$A:$A,0)),
IF($C87="COMP",INDEX(COMPOSICAO!$B:$B,MATCH($D87,COMPOSICAO!$A:$A,0)),
""))))))),"*Verificar código*")</f>
        <v>Interruptor De Duas Teclas Simples 10A/250V, Com Placa 4X2"</v>
      </c>
      <c r="F87" s="215" t="str">
        <f>IFERROR(LOWER(
IF($C87="DER",INDEX(CDER!$C:$C,MATCH($D87,CDER!$A:$A,0)),
IF($C87="SINAPI",INDEX(CSINAPI!$C:$C,MATCH($D87,CSINAPI!$A:$A,0)),
IF($C87="CESAN",INDEX(CCESAN!$C:$C,MATCH($D87,CCESAN!$A:$A,0)),
IF($C87="SCORIO",INDEX(CSCORIO!$C:$C,MATCH($D87,CSCORIO!$A:$A,0)),
IF($C87="MERC",INDEX(MERCADO!$D:$D,MATCH($D87,MERCADO!$A:$A,0)),
IF($C87="COMP",INDEX(COMPOSICAO!$H:$H,MATCH($D87,COMPOSICAO!$A:$A,0)),
""))))))),"")</f>
        <v>und</v>
      </c>
      <c r="G87" s="216">
        <f>VLOOKUP(B87,'MEMÓRIA DE CÁLCULO'!A:J,10,0)</f>
        <v>2</v>
      </c>
      <c r="H87" s="327">
        <f>IFERROR(
IF($C87="DER",INDEX(CDER!$D:$D,MATCH($D87,CDER!$A:$A,0)),
IF($C87="SINAPI",INDEX(CSINAPI!$D:$D,MATCH($D87,CSINAPI!$A:$A,0)),
IF($C87="CESAN",INDEX(CCESAN!$D:$D,MATCH($D87,CCESAN!$A:$A,0)),
IF($C87="SCORIO",INDEX(CSCORIO!$D:$D,MATCH($D87,CSCORIO!$A:$A,0)),
IF($C87="MERC",INDEX(MERCADO!$E:$E,MATCH($D87,MERCADO!$A:$A,0)),
IF($C87="COMP",INDEX(COMPOSICAO!$I:$I,MATCH($D87,COMPOSICAO!$A:$A,0)),
0)))))),0)</f>
        <v>56.89</v>
      </c>
      <c r="I87" s="328">
        <f t="shared" si="97"/>
        <v>75.81</v>
      </c>
      <c r="J87" s="326">
        <f t="shared" si="98"/>
        <v>151.62</v>
      </c>
      <c r="K87" s="219"/>
      <c r="L87" s="220">
        <f t="shared" si="99"/>
        <v>2</v>
      </c>
      <c r="M87" s="221">
        <f t="shared" si="100"/>
        <v>151.62</v>
      </c>
      <c r="N87" s="222">
        <f t="shared" si="101"/>
        <v>2.1371153594066483E-3</v>
      </c>
      <c r="O87" s="221" t="str">
        <f t="shared" si="102"/>
        <v>C</v>
      </c>
      <c r="P87" s="219"/>
    </row>
    <row r="88" spans="1:16" ht="38.25">
      <c r="A88" s="211" t="str">
        <f t="shared" si="96"/>
        <v>DER151803</v>
      </c>
      <c r="B88" s="212" t="s">
        <v>19361</v>
      </c>
      <c r="C88" s="213" t="s">
        <v>1920</v>
      </c>
      <c r="D88" s="213">
        <v>151803</v>
      </c>
      <c r="E88" s="214" t="str">
        <f>IFERROR(PROPER(
IF($C88="DER",INDEX(CDER!$B:$B,MATCH($D88,CDER!$A:$A,0)),
IF($C88="SINAPI",INDEX(CSINAPI!$B:$B,MATCH($D88,CSINAPI!$A:$A,0)),
IF($C88="CESAN",INDEX(CCESAN!$B:$B,MATCH($D88,CCESAN!$A:$A,0)),
IF($C88="SCORIO",INDEX(CSCORIO!$B:$B,MATCH($D88,CSCORIO!$A:$A,0)),
IF($C88="MERC",INDEX(MERCADO!$B:$B,MATCH($D88,MERCADO!$A:$A,0)),
IF($C88="COMP",INDEX(COMPOSICAO!$B:$B,MATCH($D88,COMPOSICAO!$A:$A,0)),
""))))))),"*Verificar código*")</f>
        <v>Ponto Padrão De Tomada 2 Pólos Mais Terra - Considerando Eletroduto Pvc Rígido De 3/4" Inclusive Conexões (5.0M), Fio Isolado Pvc De 2.5Mm2 (16.5M) E Caixa Pvc 4X2" (1 Und)</v>
      </c>
      <c r="F88" s="215" t="str">
        <f>IFERROR(LOWER(
IF($C88="DER",INDEX(CDER!$C:$C,MATCH($D88,CDER!$A:$A,0)),
IF($C88="SINAPI",INDEX(CSINAPI!$C:$C,MATCH($D88,CSINAPI!$A:$A,0)),
IF($C88="CESAN",INDEX(CCESAN!$C:$C,MATCH($D88,CCESAN!$A:$A,0)),
IF($C88="SCORIO",INDEX(CSCORIO!$C:$C,MATCH($D88,CSCORIO!$A:$A,0)),
IF($C88="MERC",INDEX(MERCADO!$D:$D,MATCH($D88,MERCADO!$A:$A,0)),
IF($C88="COMP",INDEX(COMPOSICAO!$H:$H,MATCH($D88,COMPOSICAO!$A:$A,0)),
""))))))),"")</f>
        <v>und</v>
      </c>
      <c r="G88" s="216">
        <f>VLOOKUP(B88,'MEMÓRIA DE CÁLCULO'!A:J,10,0)</f>
        <v>49</v>
      </c>
      <c r="H88" s="327">
        <f>IFERROR(
IF($C88="DER",INDEX(CDER!$D:$D,MATCH($D88,CDER!$A:$A,0)),
IF($C88="SINAPI",INDEX(CSINAPI!$D:$D,MATCH($D88,CSINAPI!$A:$A,0)),
IF($C88="CESAN",INDEX(CCESAN!$D:$D,MATCH($D88,CCESAN!$A:$A,0)),
IF($C88="SCORIO",INDEX(CSCORIO!$D:$D,MATCH($D88,CSCORIO!$A:$A,0)),
IF($C88="MERC",INDEX(MERCADO!$E:$E,MATCH($D88,MERCADO!$A:$A,0)),
IF($C88="COMP",INDEX(COMPOSICAO!$I:$I,MATCH($D88,COMPOSICAO!$A:$A,0)),
0)))))),0)</f>
        <v>214.33</v>
      </c>
      <c r="I88" s="328">
        <f t="shared" si="97"/>
        <v>285.58999999999997</v>
      </c>
      <c r="J88" s="326">
        <f t="shared" si="98"/>
        <v>13993.91</v>
      </c>
      <c r="K88" s="219"/>
      <c r="L88" s="220">
        <f t="shared" si="99"/>
        <v>49</v>
      </c>
      <c r="M88" s="221">
        <f t="shared" si="100"/>
        <v>13993.91</v>
      </c>
      <c r="N88" s="222">
        <f t="shared" si="101"/>
        <v>0.19724706502542072</v>
      </c>
      <c r="O88" s="221" t="str">
        <f t="shared" si="102"/>
        <v>B</v>
      </c>
      <c r="P88" s="219"/>
    </row>
    <row r="89" spans="1:16" ht="25.5">
      <c r="A89" s="211" t="str">
        <f t="shared" si="96"/>
        <v>COMP1</v>
      </c>
      <c r="B89" s="212" t="s">
        <v>19460</v>
      </c>
      <c r="C89" s="213" t="s">
        <v>1026</v>
      </c>
      <c r="D89" s="213">
        <v>1</v>
      </c>
      <c r="E89" s="214" t="str">
        <f>IFERROR(PROPER(
IF($C89="IOPES",INDEX(CDER!$B:$B,MATCH($D89,CDER!$A:$A,0)),
IF($C89="SINAPI",INDEX(CSINAPI!$B:$B,MATCH($D89,CSINAPI!$A:$A,0)),
IF($C89="CESAN",INDEX(CCESAN!$B:$B,MATCH($D89,CCESAN!$A:$A,0)),
IF($C89="SCORIO",INDEX(CSCORIO!$B:$B,MATCH($D89,CSCORIO!$A:$A,0)),
IF($C89="MERC",INDEX(MERCADO!$B:$B,MATCH($D89,MERCADO!$A:$A,0)),
IF($C89="COMP",INDEX(COMPOSICAO!$B:$B,MATCH($D89,COMPOSICAO!$A:$A,0)),
""))))))),"*Verificar código*")</f>
        <v>Fornecimento E Instalação De Interruptor Para Ventilador Inclusive Lampada Com Variador De Velocidade</v>
      </c>
      <c r="F89" s="215" t="str">
        <f>IFERROR(LOWER(
IF($C89="IOPES",INDEX(CDER!$C:$C,MATCH($D89,CDER!$A:$A,0)),
IF($C89="SINAPI",INDEX(CSINAPI!$C:$C,MATCH($D89,CSINAPI!$A:$A,0)),
IF($C89="CESAN",INDEX(CCESAN!$C:$C,MATCH($D89,CCESAN!$A:$A,0)),
IF($C89="SCORIO",INDEX(CSCORIO!$C:$C,MATCH($D89,CSCORIO!$A:$A,0)),
IF($C89="MERC",INDEX(MERCADO!$D:$D,MATCH($D89,MERCADO!$A:$A,0)),
IF($C89="COMP",INDEX(COMPOSICAO!$H:$H,MATCH($D89,COMPOSICAO!$A:$A,0)),
""))))))),"")</f>
        <v>m</v>
      </c>
      <c r="G89" s="216">
        <f>VLOOKUP(B89,'MEMÓRIA DE CÁLCULO'!A:J,10,0)</f>
        <v>15</v>
      </c>
      <c r="H89" s="327">
        <f>IFERROR(
IF($C89="IOPES",INDEX(CDER!$D:$D,MATCH($D89,CDER!$A:$A,0)),
IF($C89="SINAPI",INDEX(CSINAPI!$D:$D,MATCH($D89,CSINAPI!$A:$A,0)),
IF($C89="CESAN",INDEX(CCESAN!$D:$D,MATCH($D89,CCESAN!$A:$A,0)),
IF($C89="SCORIO",INDEX(CSCORIO!$D:$D,MATCH($D89,CSCORIO!$A:$A,0)),
IF($C89="MERC",INDEX(MERCADO!$E:$E,MATCH($D89,MERCADO!$A:$A,0)),
IF($C89="COMP",INDEX(COMPOSICAO!$I:$I,MATCH($D89,COMPOSICAO!$A:$A,0)),
0)))))),0)</f>
        <v>83.289999999999992</v>
      </c>
      <c r="I89" s="328">
        <f t="shared" si="97"/>
        <v>110.98</v>
      </c>
      <c r="J89" s="326">
        <f t="shared" si="98"/>
        <v>1664.7</v>
      </c>
      <c r="K89" s="219"/>
      <c r="L89" s="220">
        <f t="shared" si="99"/>
        <v>15</v>
      </c>
      <c r="M89" s="221">
        <f t="shared" si="100"/>
        <v>1664.7</v>
      </c>
      <c r="N89" s="222">
        <f t="shared" si="101"/>
        <v>2.3464291906109009E-2</v>
      </c>
      <c r="O89" s="221" t="str">
        <f t="shared" si="102"/>
        <v>C</v>
      </c>
      <c r="P89" s="219"/>
    </row>
    <row r="90" spans="1:16" ht="25.5">
      <c r="A90" s="211" t="str">
        <f t="shared" si="96"/>
        <v>DER160613</v>
      </c>
      <c r="B90" s="212" t="s">
        <v>19398</v>
      </c>
      <c r="C90" s="213" t="s">
        <v>1920</v>
      </c>
      <c r="D90" s="213">
        <v>160613</v>
      </c>
      <c r="E90" s="214" t="str">
        <f>IFERROR(PROPER(
IF($C90="DER",INDEX(CDER!$B:$B,MATCH($D90,CDER!$A:$A,0)),
IF($C90="SINAPI",INDEX(CSINAPI!$B:$B,MATCH($D90,CSINAPI!$A:$A,0)),
IF($C90="CESAN",INDEX(CCESAN!$B:$B,MATCH($D90,CCESAN!$A:$A,0)),
IF($C90="SCORIO",INDEX(CSCORIO!$B:$B,MATCH($D90,CSCORIO!$A:$A,0)),
IF($C90="MERC",INDEX(MERCADO!$B:$B,MATCH($D90,MERCADO!$A:$A,0)),
IF($C90="COMP",INDEX(COMPOSICAO!$B:$B,MATCH($D90,COMPOSICAO!$A:$A,0)),
""))))))),"*Verificar código*")</f>
        <v>Ponto Para Iluminação De Emergência Completo, Inclusive Bloco Autônomo De Iluminação 2X9W Com Tomada Universal</v>
      </c>
      <c r="F90" s="215" t="str">
        <f>IFERROR(LOWER(
IF($C90="DER",INDEX(CDER!$C:$C,MATCH($D90,CDER!$A:$A,0)),
IF($C90="SINAPI",INDEX(CSINAPI!$C:$C,MATCH($D90,CSINAPI!$A:$A,0)),
IF($C90="CESAN",INDEX(CCESAN!$C:$C,MATCH($D90,CCESAN!$A:$A,0)),
IF($C90="SCORIO",INDEX(CSCORIO!$C:$C,MATCH($D90,CSCORIO!$A:$A,0)),
IF($C90="MERC",INDEX(MERCADO!$D:$D,MATCH($D90,MERCADO!$A:$A,0)),
IF($C90="COMP",INDEX(COMPOSICAO!$H:$H,MATCH($D90,COMPOSICAO!$A:$A,0)),
""))))))),"")</f>
        <v>und</v>
      </c>
      <c r="G90" s="216">
        <f>VLOOKUP(B90,'MEMÓRIA DE CÁLCULO'!A:J,10,0)</f>
        <v>22</v>
      </c>
      <c r="H90" s="327">
        <f>IFERROR(
IF($C90="DER",INDEX(CDER!$D:$D,MATCH($D90,CDER!$A:$A,0)),
IF($C90="SINAPI",INDEX(CSINAPI!$D:$D,MATCH($D90,CSINAPI!$A:$A,0)),
IF($C90="CESAN",INDEX(CCESAN!$D:$D,MATCH($D90,CCESAN!$A:$A,0)),
IF($C90="SCORIO",INDEX(CSCORIO!$D:$D,MATCH($D90,CSCORIO!$A:$A,0)),
IF($C90="MERC",INDEX(MERCADO!$E:$E,MATCH($D90,MERCADO!$A:$A,0)),
IF($C90="COMP",INDEX(COMPOSICAO!$I:$I,MATCH($D90,COMPOSICAO!$A:$A,0)),
0)))))),0)</f>
        <v>237.77</v>
      </c>
      <c r="I90" s="328">
        <f t="shared" si="97"/>
        <v>316.83</v>
      </c>
      <c r="J90" s="326">
        <f t="shared" si="98"/>
        <v>6970.26</v>
      </c>
      <c r="K90" s="219"/>
      <c r="L90" s="220">
        <f t="shared" si="99"/>
        <v>22</v>
      </c>
      <c r="M90" s="221">
        <f t="shared" si="100"/>
        <v>6970.26</v>
      </c>
      <c r="N90" s="222">
        <f t="shared" si="101"/>
        <v>9.8247260948804815E-2</v>
      </c>
      <c r="O90" s="221" t="str">
        <f t="shared" si="102"/>
        <v>B</v>
      </c>
      <c r="P90" s="219"/>
    </row>
    <row r="91" spans="1:16" ht="31.5" customHeight="1">
      <c r="A91" s="211" t="str">
        <f t="shared" si="96"/>
        <v>DER160612</v>
      </c>
      <c r="B91" s="212" t="s">
        <v>19399</v>
      </c>
      <c r="C91" s="213" t="s">
        <v>1920</v>
      </c>
      <c r="D91" s="213">
        <v>160612</v>
      </c>
      <c r="E91" s="214" t="str">
        <f>IFERROR(PROPER(
IF($C91="DER",INDEX(CDER!$B:$B,MATCH($D91,CDER!$A:$A,0)),
IF($C91="SINAPI",INDEX(CSINAPI!$B:$B,MATCH($D91,CSINAPI!$A:$A,0)),
IF($C91="CESAN",INDEX(CCESAN!$B:$B,MATCH($D91,CCESAN!$A:$A,0)),
IF($C91="SCORIO",INDEX(CSCORIO!$B:$B,MATCH($D91,CSCORIO!$A:$A,0)),
IF($C91="MERC",INDEX(MERCADO!$B:$B,MATCH($D91,MERCADO!$A:$A,0)),
IF($C91="COMP",INDEX(COMPOSICAO!$B:$B,MATCH($D91,COMPOSICAO!$A:$A,0)),
""))))))),"*Verificar código*")</f>
        <v>Placa De Sinalização De Segurança Codigo 14 - 315/158(Nbr 13.434); Código S3(Nt 14/2010-Es) ("Saida De Emergência" - Seta Vertical)</v>
      </c>
      <c r="F91" s="215" t="str">
        <f>IFERROR(LOWER(
IF($C91="DER",INDEX(CDER!$C:$C,MATCH($D91,CDER!$A:$A,0)),
IF($C91="SINAPI",INDEX(CSINAPI!$C:$C,MATCH($D91,CSINAPI!$A:$A,0)),
IF($C91="CESAN",INDEX(CCESAN!$C:$C,MATCH($D91,CCESAN!$A:$A,0)),
IF($C91="SCORIO",INDEX(CSCORIO!$C:$C,MATCH($D91,CSCORIO!$A:$A,0)),
IF($C91="MERC",INDEX(MERCADO!$D:$D,MATCH($D91,MERCADO!$A:$A,0)),
IF($C91="COMP",INDEX(COMPOSICAO!$H:$H,MATCH($D91,COMPOSICAO!$A:$A,0)),
""))))))),"")</f>
        <v>und</v>
      </c>
      <c r="G91" s="216">
        <f>VLOOKUP(B91,'MEMÓRIA DE CÁLCULO'!A:J,10,0)</f>
        <v>8</v>
      </c>
      <c r="H91" s="327">
        <f>IFERROR(
IF($C91="DER",INDEX(CDER!$D:$D,MATCH($D91,CDER!$A:$A,0)),
IF($C91="SINAPI",INDEX(CSINAPI!$D:$D,MATCH($D91,CSINAPI!$A:$A,0)),
IF($C91="CESAN",INDEX(CCESAN!$D:$D,MATCH($D91,CCESAN!$A:$A,0)),
IF($C91="SCORIO",INDEX(CSCORIO!$D:$D,MATCH($D91,CSCORIO!$A:$A,0)),
IF($C91="MERC",INDEX(MERCADO!$E:$E,MATCH($D91,MERCADO!$A:$A,0)),
IF($C91="COMP",INDEX(COMPOSICAO!$I:$I,MATCH($D91,COMPOSICAO!$A:$A,0)),
0)))))),0)</f>
        <v>25.42</v>
      </c>
      <c r="I91" s="328">
        <f t="shared" si="97"/>
        <v>33.869999999999997</v>
      </c>
      <c r="J91" s="326">
        <f t="shared" si="98"/>
        <v>270.95999999999998</v>
      </c>
      <c r="K91" s="219"/>
      <c r="L91" s="220">
        <f t="shared" si="99"/>
        <v>8</v>
      </c>
      <c r="M91" s="221">
        <f t="shared" si="100"/>
        <v>270.95999999999998</v>
      </c>
      <c r="N91" s="222">
        <f t="shared" si="101"/>
        <v>3.8192374210844573E-3</v>
      </c>
      <c r="O91" s="221" t="str">
        <f t="shared" si="102"/>
        <v>C</v>
      </c>
      <c r="P91" s="219"/>
    </row>
    <row r="92" spans="1:16" ht="35.25" customHeight="1">
      <c r="A92" s="211" t="str">
        <f t="shared" si="96"/>
        <v>DER151806</v>
      </c>
      <c r="B92" s="212" t="s">
        <v>19731</v>
      </c>
      <c r="C92" s="213" t="s">
        <v>1920</v>
      </c>
      <c r="D92" s="213">
        <v>151806</v>
      </c>
      <c r="E92" s="214" t="str">
        <f>IFERROR(PROPER(
IF($C92="DER",INDEX(CDER!$B:$B,MATCH($D92,CDER!$A:$A,0)),
IF($C92="SINAPI",INDEX(CSINAPI!$B:$B,MATCH($D92,CSINAPI!$A:$A,0)),
IF($C92="CESAN",INDEX(CCESAN!$B:$B,MATCH($D92,CCESAN!$A:$A,0)),
IF($C92="SCORIO",INDEX(CSCORIO!$B:$B,MATCH($D92,CSCORIO!$A:$A,0)),
IF($C92="MERC",INDEX(MERCADO!$B:$B,MATCH($D92,MERCADO!$A:$A,0)),
IF($C92="COMP",INDEX(COMPOSICAO!$B:$B,MATCH($D92,COMPOSICAO!$A:$A,0)),
""))))))),"*Verificar código*")</f>
        <v>Ponto Padrão De Tomada Para Ar Refrigerado - Considerando Eletroduto Pvc Rígido De 3/4" Inclusive Conexões (6.0M), Fio Isolado Pvc De 4.0Mm2 (21.6M) E Caixa Pvc 4X2" (1 Und)</v>
      </c>
      <c r="F92" s="215" t="str">
        <f>IFERROR(LOWER(
IF($C92="DER",INDEX(CDER!$C:$C,MATCH($D92,CDER!$A:$A,0)),
IF($C92="SINAPI",INDEX(CSINAPI!$C:$C,MATCH($D92,CSINAPI!$A:$A,0)),
IF($C92="CESAN",INDEX(CCESAN!$C:$C,MATCH($D92,CCESAN!$A:$A,0)),
IF($C92="SCORIO",INDEX(CSCORIO!$C:$C,MATCH($D92,CSCORIO!$A:$A,0)),
IF($C92="MERC",INDEX(MERCADO!$D:$D,MATCH($D92,MERCADO!$A:$A,0)),
IF($C92="COMP",INDEX(COMPOSICAO!$H:$H,MATCH($D92,COMPOSICAO!$A:$A,0)),
""))))))),"")</f>
        <v>und</v>
      </c>
      <c r="G92" s="216">
        <f>VLOOKUP(B92,'MEMÓRIA DE CÁLCULO'!A:J,10,0)</f>
        <v>10</v>
      </c>
      <c r="H92" s="327">
        <f>IFERROR(
IF($C92="DER",INDEX(CDER!$D:$D,MATCH($D92,CDER!$A:$A,0)),
IF($C92="SINAPI",INDEX(CSINAPI!$D:$D,MATCH($D92,CSINAPI!$A:$A,0)),
IF($C92="CESAN",INDEX(CCESAN!$D:$D,MATCH($D92,CCESAN!$A:$A,0)),
IF($C92="SCORIO",INDEX(CSCORIO!$D:$D,MATCH($D92,CSCORIO!$A:$A,0)),
IF($C92="MERC",INDEX(MERCADO!$E:$E,MATCH($D92,MERCADO!$A:$A,0)),
IF($C92="COMP",INDEX(COMPOSICAO!$I:$I,MATCH($D92,COMPOSICAO!$A:$A,0)),
0)))))),0)</f>
        <v>311.22000000000003</v>
      </c>
      <c r="I92" s="328">
        <f t="shared" ref="I92" si="103">IFERROR(ROUND(H92*(1+$I$2),2),"")</f>
        <v>414.7</v>
      </c>
      <c r="J92" s="326">
        <f t="shared" si="98"/>
        <v>4147</v>
      </c>
      <c r="K92" s="219"/>
      <c r="L92" s="220">
        <f t="shared" ref="L92" si="104">G92</f>
        <v>10</v>
      </c>
      <c r="M92" s="221">
        <f t="shared" ref="M92" si="105">ROUND(L92*I92,2)</f>
        <v>4147</v>
      </c>
      <c r="N92" s="222">
        <f t="shared" si="101"/>
        <v>5.8452825454817114E-2</v>
      </c>
      <c r="O92" s="221" t="str">
        <f t="shared" ref="O92" si="106">VLOOKUP(M92,$Z$2:$AA$6,2,1)</f>
        <v>B</v>
      </c>
      <c r="P92" s="219"/>
    </row>
    <row r="93" spans="1:16" ht="35.25" customHeight="1">
      <c r="A93" s="211" t="str">
        <f t="shared" si="96"/>
        <v>DER151801</v>
      </c>
      <c r="B93" s="212" t="s">
        <v>19735</v>
      </c>
      <c r="C93" s="213" t="s">
        <v>1920</v>
      </c>
      <c r="D93" s="213">
        <v>151801</v>
      </c>
      <c r="E93" s="214" t="str">
        <f>IFERROR(PROPER(
IF($C93="DER",INDEX(CDER!$B:$B,MATCH($D93,CDER!$A:$A,0)),
IF($C93="SINAPI",INDEX(CSINAPI!$B:$B,MATCH($D93,CSINAPI!$A:$A,0)),
IF($C93="CESAN",INDEX(CCESAN!$B:$B,MATCH($D93,CCESAN!$A:$A,0)),
IF($C93="SCORIO",INDEX(CSCORIO!$B:$B,MATCH($D93,CSCORIO!$A:$A,0)),
IF($C93="MERC",INDEX(MERCADO!$B:$B,MATCH($D93,MERCADO!$A:$A,0)),
IF($C93="COMP",INDEX(COMPOSICAO!$B:$B,MATCH($D93,COMPOSICAO!$A:$A,0)),
""))))))),"*Verificar código*")</f>
        <v>Ponto Padrão De Luz No Teto - Considerando Eletroduto Pvc Rígido De 3/4" Inclusive Conexões (4.5M), Fio Isolado Pvc De 2.5Mm2 (16.2M) E Caixa Pvc 4X4" (1 Und)</v>
      </c>
      <c r="F93" s="215" t="str">
        <f>IFERROR(LOWER(
IF($C93="DER",INDEX(CDER!$C:$C,MATCH($D93,CDER!$A:$A,0)),
IF($C93="SINAPI",INDEX(CSINAPI!$C:$C,MATCH($D93,CSINAPI!$A:$A,0)),
IF($C93="CESAN",INDEX(CCESAN!$C:$C,MATCH($D93,CCESAN!$A:$A,0)),
IF($C93="SCORIO",INDEX(CSCORIO!$C:$C,MATCH($D93,CSCORIO!$A:$A,0)),
IF($C93="MERC",INDEX(MERCADO!$D:$D,MATCH($D93,MERCADO!$A:$A,0)),
IF($C93="COMP",INDEX(COMPOSICAO!$H:$H,MATCH($D93,COMPOSICAO!$A:$A,0)),
""))))))),"")</f>
        <v>und</v>
      </c>
      <c r="G93" s="216">
        <f>'MEMÓRIA DE CÁLCULO'!J996</f>
        <v>20</v>
      </c>
      <c r="H93" s="327">
        <f>IFERROR(
IF($C93="DER",INDEX(CDER!$D:$D,MATCH($D93,CDER!$A:$A,0)),
IF($C93="SINAPI",INDEX(CSINAPI!$D:$D,MATCH($D93,CSINAPI!$A:$A,0)),
IF($C93="CESAN",INDEX(CCESAN!$D:$D,MATCH($D93,CCESAN!$A:$A,0)),
IF($C93="SCORIO",INDEX(CSCORIO!$D:$D,MATCH($D93,CSCORIO!$A:$A,0)),
IF($C93="MERC",INDEX(MERCADO!$E:$E,MATCH($D93,MERCADO!$A:$A,0)),
IF($C93="COMP",INDEX(COMPOSICAO!$I:$I,MATCH($D93,COMPOSICAO!$A:$A,0)),
0)))))),0)</f>
        <v>211.3</v>
      </c>
      <c r="I93" s="328">
        <f t="shared" ref="I93" si="107">IFERROR(ROUND(H93*(1+$I$2),2),"")</f>
        <v>281.56</v>
      </c>
      <c r="J93" s="326">
        <f t="shared" si="98"/>
        <v>5631.2</v>
      </c>
      <c r="K93" s="219"/>
      <c r="L93" s="220">
        <f t="shared" ref="L93" si="108">G93</f>
        <v>20</v>
      </c>
      <c r="M93" s="221">
        <f t="shared" ref="M93" si="109">ROUND(L93*I93,2)</f>
        <v>5631.2</v>
      </c>
      <c r="N93" s="222">
        <f t="shared" si="101"/>
        <v>7.9372932409251543E-2</v>
      </c>
      <c r="O93" s="221" t="str">
        <f t="shared" ref="O93" si="110">VLOOKUP(M93,$Z$2:$AA$6,2,1)</f>
        <v>B</v>
      </c>
      <c r="P93" s="219"/>
    </row>
    <row r="94" spans="1:16" ht="12.75" customHeight="1">
      <c r="A94" s="211" t="str">
        <f t="shared" si="96"/>
        <v/>
      </c>
      <c r="B94" s="212">
        <v>9</v>
      </c>
      <c r="C94" s="213"/>
      <c r="D94" s="213"/>
      <c r="E94" s="214" t="s">
        <v>19101</v>
      </c>
      <c r="F94" s="215"/>
      <c r="G94" s="216">
        <f>VLOOKUP(B94,'MEMÓRIA DE CÁLCULO'!A:J,10,0)</f>
        <v>0</v>
      </c>
      <c r="H94" s="327"/>
      <c r="I94" s="328"/>
      <c r="J94" s="326">
        <f>SUM(J95:J115)</f>
        <v>31828.299999999996</v>
      </c>
      <c r="K94" s="219"/>
      <c r="L94" s="220"/>
      <c r="M94" s="221"/>
      <c r="N94" s="222"/>
      <c r="O94" s="221"/>
      <c r="P94" s="219"/>
    </row>
    <row r="95" spans="1:16" ht="25.5">
      <c r="A95" s="211" t="str">
        <f t="shared" si="96"/>
        <v>DER170129</v>
      </c>
      <c r="B95" s="212" t="s">
        <v>19123</v>
      </c>
      <c r="C95" s="213" t="s">
        <v>1920</v>
      </c>
      <c r="D95" s="213">
        <v>170129</v>
      </c>
      <c r="E95" s="214" t="str">
        <f>IFERROR(PROPER(
IF($C95="DER",INDEX(CDER!$B:$B,MATCH($D95,CDER!$A:$A,0)),
IF($C95="SINAPI",INDEX(CSINAPI!$B:$B,MATCH($D95,CSINAPI!$A:$A,0)),
IF($C95="CESAN",INDEX(CCESAN!$B:$B,MATCH($D95,CCESAN!$A:$A,0)),
IF($C95="SCORIO",INDEX(CSCORIO!$B:$B,MATCH($D95,CSCORIO!$A:$A,0)),
IF($C95="MERC",INDEX(MERCADO!$B:$B,MATCH($D95,MERCADO!$A:$A,0)),
IF($C95="COMP",INDEX(COMPOSICAO!$B:$B,MATCH($D95,COMPOSICAO!$A:$A,0)),
""))))))),"*Verificar código*")</f>
        <v>Bacia Sifonada De Louça Branca Com Caixa Acoplada, Inclusive Acessórios</v>
      </c>
      <c r="F95" s="215" t="str">
        <f>IFERROR(LOWER(
IF($C95="DER",INDEX(CDER!$C:$C,MATCH($D95,CDER!$A:$A,0)),
IF($C95="SINAPI",INDEX(CSINAPI!$C:$C,MATCH($D95,CSINAPI!$A:$A,0)),
IF($C95="CESAN",INDEX(CCESAN!$C:$C,MATCH($D95,CCESAN!$A:$A,0)),
IF($C95="SCORIO",INDEX(CSCORIO!$C:$C,MATCH($D95,CSCORIO!$A:$A,0)),
IF($C95="MERC",INDEX(MERCADO!$D:$D,MATCH($D95,MERCADO!$A:$A,0)),
IF($C95="COMP",INDEX(COMPOSICAO!$H:$H,MATCH($D95,COMPOSICAO!$A:$A,0)),
""))))))),"")</f>
        <v>und</v>
      </c>
      <c r="G95" s="216">
        <f>VLOOKUP(B95,'MEMÓRIA DE CÁLCULO'!A:J,10,0)</f>
        <v>5</v>
      </c>
      <c r="H95" s="327">
        <f>IFERROR(
IF($C95="DER",INDEX(CDER!$D:$D,MATCH($D95,CDER!$A:$A,0)),
IF($C95="SINAPI",INDEX(CSINAPI!$D:$D,MATCH($D95,CSINAPI!$A:$A,0)),
IF($C95="CESAN",INDEX(CCESAN!$D:$D,MATCH($D95,CCESAN!$A:$A,0)),
IF($C95="SCORIO",INDEX(CSCORIO!$D:$D,MATCH($D95,CSCORIO!$A:$A,0)),
IF($C95="MERC",INDEX(MERCADO!$E:$E,MATCH($D95,MERCADO!$A:$A,0)),
IF($C95="COMP",INDEX(COMPOSICAO!$I:$I,MATCH($D95,COMPOSICAO!$A:$A,0)),
0)))))),0)</f>
        <v>663.36</v>
      </c>
      <c r="I95" s="328">
        <f t="shared" ref="I95:I105" si="111">IFERROR(ROUND(H95*(1+$I$2),2),"")</f>
        <v>883.93</v>
      </c>
      <c r="J95" s="326">
        <f t="shared" ref="J95:J115" si="112">IFERROR(ROUND($I95*$G95,2),"")</f>
        <v>4419.6499999999996</v>
      </c>
      <c r="K95" s="219"/>
      <c r="L95" s="220">
        <f t="shared" ref="L95:L105" si="113">G95</f>
        <v>5</v>
      </c>
      <c r="M95" s="221">
        <f t="shared" ref="M95:M105" si="114">ROUND(L95*I95,2)</f>
        <v>4419.6499999999996</v>
      </c>
      <c r="N95" s="222">
        <f t="shared" ref="N95:N115" si="115">M95/$J$126</f>
        <v>6.2295883776557134E-2</v>
      </c>
      <c r="O95" s="221" t="str">
        <f t="shared" ref="O95:O105" si="116">VLOOKUP(M95,$Z$2:$AA$6,2,1)</f>
        <v>B</v>
      </c>
      <c r="P95" s="219"/>
    </row>
    <row r="96" spans="1:16" ht="38.25" customHeight="1">
      <c r="A96" s="211" t="str">
        <f t="shared" si="96"/>
        <v>DER170304</v>
      </c>
      <c r="B96" s="212" t="s">
        <v>19461</v>
      </c>
      <c r="C96" s="213" t="s">
        <v>1920</v>
      </c>
      <c r="D96" s="213">
        <v>170304</v>
      </c>
      <c r="E96" s="214" t="str">
        <f>IFERROR(PROPER(
IF($C96="DER",INDEX(CDER!$B:$B,MATCH($D96,CDER!$A:$A,0)),
IF($C96="SINAPI",INDEX(CSINAPI!$B:$B,MATCH($D96,CSINAPI!$A:$A,0)),
IF($C96="CESAN",INDEX(CCESAN!$B:$B,MATCH($D96,CCESAN!$A:$A,0)),
IF($C96="SCORIO",INDEX(CSCORIO!$B:$B,MATCH($D96,CSCORIO!$A:$A,0)),
IF($C96="MERC",INDEX(MERCADO!$B:$B,MATCH($D96,MERCADO!$A:$A,0)),
IF($C96="COMP",INDEX(COMPOSICAO!$B:$B,MATCH($D96,COMPOSICAO!$A:$A,0)),
""))))))),"*Verificar código*")</f>
        <v>Torneira Pressão Cromada Diâm. 1/2" Para Lavatório, Marcas De Referência Fabrimar, Deca Ou Docol</v>
      </c>
      <c r="F96" s="215" t="str">
        <f>IFERROR(LOWER(
IF($C96="DER",INDEX(CDER!$C:$C,MATCH($D96,CDER!$A:$A,0)),
IF($C96="SINAPI",INDEX(CSINAPI!$C:$C,MATCH($D96,CSINAPI!$A:$A,0)),
IF($C96="CESAN",INDEX(CCESAN!$C:$C,MATCH($D96,CCESAN!$A:$A,0)),
IF($C96="SCORIO",INDEX(CSCORIO!$C:$C,MATCH($D96,CSCORIO!$A:$A,0)),
IF($C96="MERC",INDEX(MERCADO!$D:$D,MATCH($D96,MERCADO!$A:$A,0)),
IF($C96="COMP",INDEX(COMPOSICAO!$H:$H,MATCH($D96,COMPOSICAO!$A:$A,0)),
""))))))),"")</f>
        <v>und</v>
      </c>
      <c r="G96" s="216">
        <f>VLOOKUP(B96,'MEMÓRIA DE CÁLCULO'!A:J,10,0)</f>
        <v>6</v>
      </c>
      <c r="H96" s="327">
        <f>IFERROR(
IF($C96="DER",INDEX(CDER!$D:$D,MATCH($D96,CDER!$A:$A,0)),
IF($C96="SINAPI",INDEX(CSINAPI!$D:$D,MATCH($D96,CSINAPI!$A:$A,0)),
IF($C96="CESAN",INDEX(CCESAN!$D:$D,MATCH($D96,CCESAN!$A:$A,0)),
IF($C96="SCORIO",INDEX(CSCORIO!$D:$D,MATCH($D96,CSCORIO!$A:$A,0)),
IF($C96="MERC",INDEX(MERCADO!$E:$E,MATCH($D96,MERCADO!$A:$A,0)),
IF($C96="COMP",INDEX(COMPOSICAO!$I:$I,MATCH($D96,COMPOSICAO!$A:$A,0)),
0)))))),0)</f>
        <v>196.09</v>
      </c>
      <c r="I96" s="328">
        <f t="shared" si="111"/>
        <v>261.29000000000002</v>
      </c>
      <c r="J96" s="326">
        <f t="shared" si="112"/>
        <v>1567.74</v>
      </c>
      <c r="K96" s="219"/>
      <c r="L96" s="220">
        <f t="shared" si="113"/>
        <v>6</v>
      </c>
      <c r="M96" s="221">
        <f t="shared" si="114"/>
        <v>1567.74</v>
      </c>
      <c r="N96" s="222">
        <f t="shared" si="115"/>
        <v>2.2097620588023868E-2</v>
      </c>
      <c r="O96" s="221" t="str">
        <f t="shared" si="116"/>
        <v>C</v>
      </c>
      <c r="P96" s="219"/>
    </row>
    <row r="97" spans="1:16" ht="38.25" customHeight="1">
      <c r="A97" s="211" t="str">
        <f t="shared" si="96"/>
        <v>DER170133</v>
      </c>
      <c r="B97" s="212" t="s">
        <v>19462</v>
      </c>
      <c r="C97" s="213" t="s">
        <v>1920</v>
      </c>
      <c r="D97" s="213">
        <v>170133</v>
      </c>
      <c r="E97" s="214" t="str">
        <f>IFERROR(PROPER(
IF($C97="DER",INDEX(CDER!$B:$B,MATCH($D97,CDER!$A:$A,0)),
IF($C97="SINAPI",INDEX(CSINAPI!$B:$B,MATCH($D97,CSINAPI!$A:$A,0)),
IF($C97="CESAN",INDEX(CCESAN!$B:$B,MATCH($D97,CCESAN!$A:$A,0)),
IF($C97="SCORIO",INDEX(CSCORIO!$B:$B,MATCH($D97,CSCORIO!$A:$A,0)),
IF($C97="MERC",INDEX(MERCADO!$B:$B,MATCH($D97,MERCADO!$A:$A,0)),
IF($C97="COMP",INDEX(COMPOSICAO!$B:$B,MATCH($D97,COMPOSICAO!$A:$A,0)),
""))))))),"*Verificar código*")</f>
        <v>Cuba Louça Branca Oval, De Embutir, Mod. L37, Marca De Ref. Deca Incl. Válvula E Sifão, Exclusive Torneira.</v>
      </c>
      <c r="F97" s="215" t="str">
        <f>IFERROR(LOWER(
IF($C97="DER",INDEX(CDER!$C:$C,MATCH($D97,CDER!$A:$A,0)),
IF($C97="SINAPI",INDEX(CSINAPI!$C:$C,MATCH($D97,CSINAPI!$A:$A,0)),
IF($C97="CESAN",INDEX(CCESAN!$C:$C,MATCH($D97,CCESAN!$A:$A,0)),
IF($C97="SCORIO",INDEX(CSCORIO!$C:$C,MATCH($D97,CSCORIO!$A:$A,0)),
IF($C97="MERC",INDEX(MERCADO!$D:$D,MATCH($D97,MERCADO!$A:$A,0)),
IF($C97="COMP",INDEX(COMPOSICAO!$H:$H,MATCH($D97,COMPOSICAO!$A:$A,0)),
""))))))),"")</f>
        <v>und</v>
      </c>
      <c r="G97" s="216">
        <f>VLOOKUP(B97,'MEMÓRIA DE CÁLCULO'!A:J,10,0)</f>
        <v>4</v>
      </c>
      <c r="H97" s="327">
        <f>IFERROR(
IF($C97="DER",INDEX(CDER!$D:$D,MATCH($D97,CDER!$A:$A,0)),
IF($C97="SINAPI",INDEX(CSINAPI!$D:$D,MATCH($D97,CSINAPI!$A:$A,0)),
IF($C97="CESAN",INDEX(CCESAN!$D:$D,MATCH($D97,CCESAN!$A:$A,0)),
IF($C97="SCORIO",INDEX(CSCORIO!$D:$D,MATCH($D97,CSCORIO!$A:$A,0)),
IF($C97="MERC",INDEX(MERCADO!$E:$E,MATCH($D97,MERCADO!$A:$A,0)),
IF($C97="COMP",INDEX(COMPOSICAO!$I:$I,MATCH($D97,COMPOSICAO!$A:$A,0)),
0)))))),0)</f>
        <v>359.08</v>
      </c>
      <c r="I97" s="328">
        <f t="shared" si="111"/>
        <v>478.47</v>
      </c>
      <c r="J97" s="326">
        <f t="shared" si="112"/>
        <v>1913.88</v>
      </c>
      <c r="K97" s="219"/>
      <c r="L97" s="220">
        <f t="shared" si="113"/>
        <v>4</v>
      </c>
      <c r="M97" s="221">
        <f t="shared" si="114"/>
        <v>1913.88</v>
      </c>
      <c r="N97" s="222">
        <f t="shared" si="115"/>
        <v>2.6976535708093895E-2</v>
      </c>
      <c r="O97" s="221" t="str">
        <f t="shared" si="116"/>
        <v>C</v>
      </c>
      <c r="P97" s="219"/>
    </row>
    <row r="98" spans="1:16" ht="38.25" customHeight="1">
      <c r="A98" s="211" t="str">
        <f t="shared" si="96"/>
        <v>DER170311</v>
      </c>
      <c r="B98" s="212" t="s">
        <v>19463</v>
      </c>
      <c r="C98" s="213" t="s">
        <v>1920</v>
      </c>
      <c r="D98" s="213">
        <v>170311</v>
      </c>
      <c r="E98" s="214" t="str">
        <f>IFERROR(PROPER(
IF($C98="DER",INDEX(CDER!$B:$B,MATCH($D98,CDER!$A:$A,0)),
IF($C98="SINAPI",INDEX(CSINAPI!$B:$B,MATCH($D98,CSINAPI!$A:$A,0)),
IF($C98="CESAN",INDEX(CCESAN!$B:$B,MATCH($D98,CCESAN!$A:$A,0)),
IF($C98="SCORIO",INDEX(CSCORIO!$B:$B,MATCH($D98,CSCORIO!$A:$A,0)),
IF($C98="MERC",INDEX(MERCADO!$B:$B,MATCH($D98,MERCADO!$A:$A,0)),
IF($C98="COMP",INDEX(COMPOSICAO!$B:$B,MATCH($D98,COMPOSICAO!$A:$A,0)),
""))))))),"*Verificar código*")</f>
        <v>Torneira Pressão Em Pvc Para Pia Diam. 1/2", Marcas De Referência Astra, Cipla Ou Akros</v>
      </c>
      <c r="F98" s="215" t="str">
        <f>IFERROR(LOWER(
IF($C98="DER",INDEX(CDER!$C:$C,MATCH($D98,CDER!$A:$A,0)),
IF($C98="SINAPI",INDEX(CSINAPI!$C:$C,MATCH($D98,CSINAPI!$A:$A,0)),
IF($C98="CESAN",INDEX(CCESAN!$C:$C,MATCH($D98,CCESAN!$A:$A,0)),
IF($C98="SCORIO",INDEX(CSCORIO!$C:$C,MATCH($D98,CSCORIO!$A:$A,0)),
IF($C98="MERC",INDEX(MERCADO!$D:$D,MATCH($D98,MERCADO!$A:$A,0)),
IF($C98="COMP",INDEX(COMPOSICAO!$H:$H,MATCH($D98,COMPOSICAO!$A:$A,0)),
""))))))),"")</f>
        <v>und</v>
      </c>
      <c r="G98" s="216">
        <f>VLOOKUP(B98,'MEMÓRIA DE CÁLCULO'!A:J,10,0)</f>
        <v>3</v>
      </c>
      <c r="H98" s="327">
        <f>IFERROR(
IF($C98="DER",INDEX(CDER!$D:$D,MATCH($D98,CDER!$A:$A,0)),
IF($C98="SINAPI",INDEX(CSINAPI!$D:$D,MATCH($D98,CSINAPI!$A:$A,0)),
IF($C98="CESAN",INDEX(CCESAN!$D:$D,MATCH($D98,CCESAN!$A:$A,0)),
IF($C98="SCORIO",INDEX(CSCORIO!$D:$D,MATCH($D98,CSCORIO!$A:$A,0)),
IF($C98="MERC",INDEX(MERCADO!$E:$E,MATCH($D98,MERCADO!$A:$A,0)),
IF($C98="COMP",INDEX(COMPOSICAO!$I:$I,MATCH($D98,COMPOSICAO!$A:$A,0)),
0)))))),0)</f>
        <v>53.69</v>
      </c>
      <c r="I98" s="328">
        <f t="shared" si="111"/>
        <v>71.540000000000006</v>
      </c>
      <c r="J98" s="326">
        <f t="shared" si="112"/>
        <v>214.62</v>
      </c>
      <c r="K98" s="219"/>
      <c r="L98" s="220">
        <f t="shared" si="113"/>
        <v>3</v>
      </c>
      <c r="M98" s="221">
        <f t="shared" si="114"/>
        <v>214.62</v>
      </c>
      <c r="N98" s="222">
        <f t="shared" si="115"/>
        <v>3.0251134311822642E-3</v>
      </c>
      <c r="O98" s="221" t="str">
        <f t="shared" si="116"/>
        <v>C</v>
      </c>
      <c r="P98" s="219"/>
    </row>
    <row r="99" spans="1:16" ht="38.25" customHeight="1">
      <c r="A99" s="211" t="str">
        <f t="shared" si="96"/>
        <v>DER170131</v>
      </c>
      <c r="B99" s="212" t="s">
        <v>19464</v>
      </c>
      <c r="C99" s="213" t="s">
        <v>1920</v>
      </c>
      <c r="D99" s="213">
        <v>170131</v>
      </c>
      <c r="E99" s="214" t="str">
        <f>IFERROR(PROPER(
IF($C99="DER",INDEX(CDER!$B:$B,MATCH($D99,CDER!$A:$A,0)),
IF($C99="SINAPI",INDEX(CSINAPI!$B:$B,MATCH($D99,CSINAPI!$A:$A,0)),
IF($C99="CESAN",INDEX(CCESAN!$B:$B,MATCH($D99,CCESAN!$A:$A,0)),
IF($C99="SCORIO",INDEX(CSCORIO!$B:$B,MATCH($D99,CSCORIO!$A:$A,0)),
IF($C99="MERC",INDEX(MERCADO!$B:$B,MATCH($D99,MERCADO!$A:$A,0)),
IF($C99="COMP",INDEX(COMPOSICAO!$B:$B,MATCH($D99,COMPOSICAO!$A:$A,0)),
""))))))),"*Verificar código*")</f>
        <v>Lavatório De Louça Branca Com Coluna Suspensa - Ref L51 + Cs 1V, Cor Branca, Inclusive Sifão, Válvula E Engates Cromados, Exclusive Torneira, Para Pne</v>
      </c>
      <c r="F99" s="215" t="str">
        <f>IFERROR(LOWER(
IF($C99="DER",INDEX(CDER!$C:$C,MATCH($D99,CDER!$A:$A,0)),
IF($C99="SINAPI",INDEX(CSINAPI!$C:$C,MATCH($D99,CSINAPI!$A:$A,0)),
IF($C99="CESAN",INDEX(CCESAN!$C:$C,MATCH($D99,CCESAN!$A:$A,0)),
IF($C99="SCORIO",INDEX(CSCORIO!$C:$C,MATCH($D99,CSCORIO!$A:$A,0)),
IF($C99="MERC",INDEX(MERCADO!$D:$D,MATCH($D99,MERCADO!$A:$A,0)),
IF($C99="COMP",INDEX(COMPOSICAO!$H:$H,MATCH($D99,COMPOSICAO!$A:$A,0)),
""))))))),"")</f>
        <v>und</v>
      </c>
      <c r="G99" s="216">
        <f>VLOOKUP(B99,'MEMÓRIA DE CÁLCULO'!A:J,10,0)</f>
        <v>1</v>
      </c>
      <c r="H99" s="327">
        <f>IFERROR(
IF($C99="DER",INDEX(CDER!$D:$D,MATCH($D99,CDER!$A:$A,0)),
IF($C99="SINAPI",INDEX(CSINAPI!$D:$D,MATCH($D99,CSINAPI!$A:$A,0)),
IF($C99="CESAN",INDEX(CCESAN!$D:$D,MATCH($D99,CCESAN!$A:$A,0)),
IF($C99="SCORIO",INDEX(CSCORIO!$D:$D,MATCH($D99,CSCORIO!$A:$A,0)),
IF($C99="MERC",INDEX(MERCADO!$E:$E,MATCH($D99,MERCADO!$A:$A,0)),
IF($C99="COMP",INDEX(COMPOSICAO!$I:$I,MATCH($D99,COMPOSICAO!$A:$A,0)),
0)))))),0)</f>
        <v>1312.58</v>
      </c>
      <c r="I99" s="328">
        <f t="shared" si="111"/>
        <v>1749.01</v>
      </c>
      <c r="J99" s="326">
        <f t="shared" si="112"/>
        <v>1749.01</v>
      </c>
      <c r="K99" s="219"/>
      <c r="L99" s="220">
        <f t="shared" si="113"/>
        <v>1</v>
      </c>
      <c r="M99" s="221">
        <f t="shared" si="114"/>
        <v>1749.01</v>
      </c>
      <c r="N99" s="222">
        <f t="shared" si="115"/>
        <v>2.4652658849464597E-2</v>
      </c>
      <c r="O99" s="221" t="str">
        <f t="shared" si="116"/>
        <v>C</v>
      </c>
      <c r="P99" s="219"/>
    </row>
    <row r="100" spans="1:16" ht="38.25" customHeight="1">
      <c r="A100" s="211" t="str">
        <f t="shared" si="96"/>
        <v>DER140701</v>
      </c>
      <c r="B100" s="212" t="s">
        <v>19465</v>
      </c>
      <c r="C100" s="213" t="s">
        <v>1920</v>
      </c>
      <c r="D100" s="213">
        <v>140701</v>
      </c>
      <c r="E100" s="214" t="str">
        <f>IFERROR(PROPER(
IF($C100="DER",INDEX(CDER!$B:$B,MATCH($D100,CDER!$A:$A,0)),
IF($C100="SINAPI",INDEX(CSINAPI!$B:$B,MATCH($D100,CSINAPI!$A:$A,0)),
IF($C100="CESAN",INDEX(CCESAN!$B:$B,MATCH($D100,CCESAN!$A:$A,0)),
IF($C100="SCORIO",INDEX(CSCORIO!$B:$B,MATCH($D100,CSCORIO!$A:$A,0)),
IF($C100="MERC",INDEX(MERCADO!$B:$B,MATCH($D100,MERCADO!$A:$A,0)),
IF($C100="COMP",INDEX(COMPOSICAO!$B:$B,MATCH($D100,COMPOSICAO!$A:$A,0)),
""))))))),"*Verificar código*")</f>
        <v>Ponto De Água Fria (Lavatório, Tanque, Pia De Cozinha, Etc...)</v>
      </c>
      <c r="F100" s="215" t="str">
        <f>IFERROR(LOWER(
IF($C100="DER",INDEX(CDER!$C:$C,MATCH($D100,CDER!$A:$A,0)),
IF($C100="SINAPI",INDEX(CSINAPI!$C:$C,MATCH($D100,CSINAPI!$A:$A,0)),
IF($C100="CESAN",INDEX(CCESAN!$C:$C,MATCH($D100,CCESAN!$A:$A,0)),
IF($C100="SCORIO",INDEX(CSCORIO!$C:$C,MATCH($D100,CSCORIO!$A:$A,0)),
IF($C100="MERC",INDEX(MERCADO!$D:$D,MATCH($D100,MERCADO!$A:$A,0)),
IF($C100="COMP",INDEX(COMPOSICAO!$H:$H,MATCH($D100,COMPOSICAO!$A:$A,0)),
""))))))),"")</f>
        <v>pt</v>
      </c>
      <c r="G100" s="216">
        <f>VLOOKUP(B100,'MEMÓRIA DE CÁLCULO'!A:J,10,0)</f>
        <v>8</v>
      </c>
      <c r="H100" s="327">
        <f>IFERROR(
IF($C100="DER",INDEX(CDER!$D:$D,MATCH($D100,CDER!$A:$A,0)),
IF($C100="SINAPI",INDEX(CSINAPI!$D:$D,MATCH($D100,CSINAPI!$A:$A,0)),
IF($C100="CESAN",INDEX(CCESAN!$D:$D,MATCH($D100,CCESAN!$A:$A,0)),
IF($C100="SCORIO",INDEX(CSCORIO!$D:$D,MATCH($D100,CSCORIO!$A:$A,0)),
IF($C100="MERC",INDEX(MERCADO!$E:$E,MATCH($D100,MERCADO!$A:$A,0)),
IF($C100="COMP",INDEX(COMPOSICAO!$I:$I,MATCH($D100,COMPOSICAO!$A:$A,0)),
0)))))),0)</f>
        <v>99.25</v>
      </c>
      <c r="I100" s="328">
        <f t="shared" si="111"/>
        <v>132.25</v>
      </c>
      <c r="J100" s="326">
        <f t="shared" si="112"/>
        <v>1058</v>
      </c>
      <c r="K100" s="219"/>
      <c r="L100" s="220">
        <f t="shared" si="113"/>
        <v>8</v>
      </c>
      <c r="M100" s="221">
        <f t="shared" si="114"/>
        <v>1058</v>
      </c>
      <c r="N100" s="222">
        <f t="shared" si="115"/>
        <v>1.4912729522834943E-2</v>
      </c>
      <c r="O100" s="221" t="str">
        <f t="shared" si="116"/>
        <v>C</v>
      </c>
      <c r="P100" s="219"/>
    </row>
    <row r="101" spans="1:16" ht="38.25" customHeight="1">
      <c r="A101" s="211" t="str">
        <f t="shared" si="96"/>
        <v>DER140706</v>
      </c>
      <c r="B101" s="212" t="s">
        <v>19466</v>
      </c>
      <c r="C101" s="213" t="s">
        <v>1920</v>
      </c>
      <c r="D101" s="213">
        <v>140706</v>
      </c>
      <c r="E101" s="214" t="str">
        <f>IFERROR(PROPER(
IF($C101="DER",INDEX(CDER!$B:$B,MATCH($D101,CDER!$A:$A,0)),
IF($C101="SINAPI",INDEX(CSINAPI!$B:$B,MATCH($D101,CSINAPI!$A:$A,0)),
IF($C101="CESAN",INDEX(CCESAN!$B:$B,MATCH($D101,CCESAN!$A:$A,0)),
IF($C101="SCORIO",INDEX(CSCORIO!$B:$B,MATCH($D101,CSCORIO!$A:$A,0)),
IF($C101="MERC",INDEX(MERCADO!$B:$B,MATCH($D101,MERCADO!$A:$A,0)),
IF($C101="COMP",INDEX(COMPOSICAO!$B:$B,MATCH($D101,COMPOSICAO!$A:$A,0)),
""))))))),"*Verificar código*")</f>
        <v>Ponto Para Esgoto Secundário (Pia, Lavatório, Mictório, Tanque, Bidê, Etc...)</v>
      </c>
      <c r="F101" s="215" t="str">
        <f>IFERROR(LOWER(
IF($C101="DER",INDEX(CDER!$C:$C,MATCH($D101,CDER!$A:$A,0)),
IF($C101="SINAPI",INDEX(CSINAPI!$C:$C,MATCH($D101,CSINAPI!$A:$A,0)),
IF($C101="CESAN",INDEX(CCESAN!$C:$C,MATCH($D101,CCESAN!$A:$A,0)),
IF($C101="SCORIO",INDEX(CSCORIO!$C:$C,MATCH($D101,CSCORIO!$A:$A,0)),
IF($C101="MERC",INDEX(MERCADO!$D:$D,MATCH($D101,MERCADO!$A:$A,0)),
IF($C101="COMP",INDEX(COMPOSICAO!$H:$H,MATCH($D101,COMPOSICAO!$A:$A,0)),
""))))))),"")</f>
        <v>pt</v>
      </c>
      <c r="G101" s="216">
        <f>VLOOKUP(B101,'MEMÓRIA DE CÁLCULO'!A:J,10,0)</f>
        <v>9</v>
      </c>
      <c r="H101" s="327">
        <f>IFERROR(
IF($C101="DER",INDEX(CDER!$D:$D,MATCH($D101,CDER!$A:$A,0)),
IF($C101="SINAPI",INDEX(CSINAPI!$D:$D,MATCH($D101,CSINAPI!$A:$A,0)),
IF($C101="CESAN",INDEX(CCESAN!$D:$D,MATCH($D101,CCESAN!$A:$A,0)),
IF($C101="SCORIO",INDEX(CSCORIO!$D:$D,MATCH($D101,CSCORIO!$A:$A,0)),
IF($C101="MERC",INDEX(MERCADO!$E:$E,MATCH($D101,MERCADO!$A:$A,0)),
IF($C101="COMP",INDEX(COMPOSICAO!$I:$I,MATCH($D101,COMPOSICAO!$A:$A,0)),
0)))))),0)</f>
        <v>95.61</v>
      </c>
      <c r="I101" s="328">
        <f t="shared" si="111"/>
        <v>127.4</v>
      </c>
      <c r="J101" s="326">
        <f t="shared" si="112"/>
        <v>1146.5999999999999</v>
      </c>
      <c r="K101" s="219"/>
      <c r="L101" s="220">
        <f t="shared" si="113"/>
        <v>9</v>
      </c>
      <c r="M101" s="221">
        <f t="shared" si="114"/>
        <v>1146.5999999999999</v>
      </c>
      <c r="N101" s="222">
        <f t="shared" si="115"/>
        <v>1.6161564906316202E-2</v>
      </c>
      <c r="O101" s="221" t="str">
        <f t="shared" si="116"/>
        <v>C</v>
      </c>
      <c r="P101" s="219"/>
    </row>
    <row r="102" spans="1:16" ht="38.25" customHeight="1">
      <c r="A102" s="211" t="str">
        <f t="shared" si="96"/>
        <v>DER80201</v>
      </c>
      <c r="B102" s="212" t="s">
        <v>19467</v>
      </c>
      <c r="C102" s="213" t="s">
        <v>1920</v>
      </c>
      <c r="D102" s="213">
        <v>80201</v>
      </c>
      <c r="E102" s="214" t="str">
        <f>IFERROR(PROPER(
IF($C102="DER",INDEX(CDER!$B:$B,MATCH($D102,CDER!$A:$A,0)),
IF($C102="SINAPI",INDEX(CSINAPI!$B:$B,MATCH($D102,CSINAPI!$A:$A,0)),
IF($C102="CESAN",INDEX(CCESAN!$B:$B,MATCH($D102,CCESAN!$A:$A,0)),
IF($C102="SCORIO",INDEX(CSCORIO!$B:$B,MATCH($D102,CSCORIO!$A:$A,0)),
IF($C102="MERC",INDEX(MERCADO!$B:$B,MATCH($D102,MERCADO!$A:$A,0)),
IF($C102="COMP",INDEX(COMPOSICAO!$B:$B,MATCH($D102,COMPOSICAO!$A:$A,0)),
""))))))),"*Verificar código*")</f>
        <v>Espelho Para Banheiros Espessura 4 Mm, Incluindo Chapa Compensada 10 Mm, Moldura De Alumínio Em Perfil L 3/4", Fixado Com Parafusos Cromados</v>
      </c>
      <c r="F102" s="215" t="str">
        <f>IFERROR(LOWER(
IF($C102="DER",INDEX(CDER!$C:$C,MATCH($D102,CDER!$A:$A,0)),
IF($C102="SINAPI",INDEX(CSINAPI!$C:$C,MATCH($D102,CSINAPI!$A:$A,0)),
IF($C102="CESAN",INDEX(CCESAN!$C:$C,MATCH($D102,CCESAN!$A:$A,0)),
IF($C102="SCORIO",INDEX(CSCORIO!$C:$C,MATCH($D102,CSCORIO!$A:$A,0)),
IF($C102="MERC",INDEX(MERCADO!$D:$D,MATCH($D102,MERCADO!$A:$A,0)),
IF($C102="COMP",INDEX(COMPOSICAO!$H:$H,MATCH($D102,COMPOSICAO!$A:$A,0)),
""))))))),"")</f>
        <v>m2</v>
      </c>
      <c r="G102" s="216">
        <f>VLOOKUP(B102,'MEMÓRIA DE CÁLCULO'!A:J,10,0)</f>
        <v>2.38</v>
      </c>
      <c r="H102" s="327">
        <f>IFERROR(
IF($C102="DER",INDEX(CDER!$D:$D,MATCH($D102,CDER!$A:$A,0)),
IF($C102="SINAPI",INDEX(CSINAPI!$D:$D,MATCH($D102,CSINAPI!$A:$A,0)),
IF($C102="CESAN",INDEX(CCESAN!$D:$D,MATCH($D102,CCESAN!$A:$A,0)),
IF($C102="SCORIO",INDEX(CSCORIO!$D:$D,MATCH($D102,CSCORIO!$A:$A,0)),
IF($C102="MERC",INDEX(MERCADO!$E:$E,MATCH($D102,MERCADO!$A:$A,0)),
IF($C102="COMP",INDEX(COMPOSICAO!$I:$I,MATCH($D102,COMPOSICAO!$A:$A,0)),
0)))))),0)</f>
        <v>37.82</v>
      </c>
      <c r="I102" s="328">
        <f t="shared" si="111"/>
        <v>50.4</v>
      </c>
      <c r="J102" s="326">
        <f t="shared" si="112"/>
        <v>119.95</v>
      </c>
      <c r="K102" s="219"/>
      <c r="L102" s="220">
        <f t="shared" si="113"/>
        <v>2.38</v>
      </c>
      <c r="M102" s="221">
        <f t="shared" si="114"/>
        <v>119.95</v>
      </c>
      <c r="N102" s="222">
        <f t="shared" si="115"/>
        <v>1.6907201382457954E-3</v>
      </c>
      <c r="O102" s="221" t="str">
        <f t="shared" si="116"/>
        <v>C</v>
      </c>
      <c r="P102" s="219"/>
    </row>
    <row r="103" spans="1:16" ht="36" customHeight="1">
      <c r="A103" s="211" t="str">
        <f t="shared" si="96"/>
        <v>DER170117</v>
      </c>
      <c r="B103" s="212" t="s">
        <v>19468</v>
      </c>
      <c r="C103" s="213" t="s">
        <v>1920</v>
      </c>
      <c r="D103" s="213">
        <v>170117</v>
      </c>
      <c r="E103" s="214" t="str">
        <f>IFERROR(PROPER(
IF($C103="DER",INDEX(CDER!$B:$B,MATCH($D103,CDER!$A:$A,0)),
IF($C103="SINAPI",INDEX(CSINAPI!$B:$B,MATCH($D103,CSINAPI!$A:$A,0)),
IF($C103="CESAN",INDEX(CCESAN!$B:$B,MATCH($D103,CCESAN!$A:$A,0)),
IF($C103="SCORIO",INDEX(CSCORIO!$B:$B,MATCH($D103,CSCORIO!$A:$A,0)),
IF($C103="MERC",INDEX(MERCADO!$B:$B,MATCH($D103,MERCADO!$A:$A,0)),
IF($C103="COMP",INDEX(COMPOSICAO!$B:$B,MATCH($D103,COMPOSICAO!$A:$A,0)),
""))))))),"*Verificar código*")</f>
        <v>Lavatório De Louça Branca, Padrão Popular, Marcas De Referência Deca, Celite Ou Ideal Standard, Inclusive Acessórios Em Pvc, Exceto Torneira</v>
      </c>
      <c r="F103" s="215" t="str">
        <f>IFERROR(LOWER(
IF($C103="DER",INDEX(CDER!$C:$C,MATCH($D103,CDER!$A:$A,0)),
IF($C103="SINAPI",INDEX(CSINAPI!$C:$C,MATCH($D103,CSINAPI!$A:$A,0)),
IF($C103="CESAN",INDEX(CCESAN!$C:$C,MATCH($D103,CCESAN!$A:$A,0)),
IF($C103="SCORIO",INDEX(CSCORIO!$C:$C,MATCH($D103,CSCORIO!$A:$A,0)),
IF($C103="MERC",INDEX(MERCADO!$D:$D,MATCH($D103,MERCADO!$A:$A,0)),
IF($C103="COMP",INDEX(COMPOSICAO!$H:$H,MATCH($D103,COMPOSICAO!$A:$A,0)),
""))))))),"")</f>
        <v>und</v>
      </c>
      <c r="G103" s="216">
        <f>VLOOKUP(B103,'MEMÓRIA DE CÁLCULO'!A:J,10,0)</f>
        <v>1</v>
      </c>
      <c r="H103" s="327">
        <f>IFERROR(
IF($C103="DER",INDEX(CDER!$D:$D,MATCH($D103,CDER!$A:$A,0)),
IF($C103="SINAPI",INDEX(CSINAPI!$D:$D,MATCH($D103,CSINAPI!$A:$A,0)),
IF($C103="CESAN",INDEX(CCESAN!$D:$D,MATCH($D103,CCESAN!$A:$A,0)),
IF($C103="SCORIO",INDEX(CSCORIO!$D:$D,MATCH($D103,CSCORIO!$A:$A,0)),
IF($C103="MERC",INDEX(MERCADO!$E:$E,MATCH($D103,MERCADO!$A:$A,0)),
IF($C103="COMP",INDEX(COMPOSICAO!$I:$I,MATCH($D103,COMPOSICAO!$A:$A,0)),
0)))))),0)</f>
        <v>244.33</v>
      </c>
      <c r="I103" s="328">
        <f t="shared" si="111"/>
        <v>325.57</v>
      </c>
      <c r="J103" s="326">
        <f t="shared" si="112"/>
        <v>325.57</v>
      </c>
      <c r="K103" s="219"/>
      <c r="L103" s="220">
        <f t="shared" si="113"/>
        <v>1</v>
      </c>
      <c r="M103" s="221">
        <f t="shared" si="114"/>
        <v>325.57</v>
      </c>
      <c r="N103" s="222">
        <f t="shared" si="115"/>
        <v>4.588976702031543E-3</v>
      </c>
      <c r="O103" s="221" t="str">
        <f t="shared" si="116"/>
        <v>C</v>
      </c>
      <c r="P103" s="219"/>
    </row>
    <row r="104" spans="1:16" ht="33.75" customHeight="1">
      <c r="A104" s="211" t="str">
        <f t="shared" si="96"/>
        <v>DER140705</v>
      </c>
      <c r="B104" s="212" t="s">
        <v>19469</v>
      </c>
      <c r="C104" s="213" t="s">
        <v>1920</v>
      </c>
      <c r="D104" s="213">
        <v>140705</v>
      </c>
      <c r="E104" s="214" t="str">
        <f>IFERROR(PROPER(
IF($C104="DER",INDEX(CDER!$B:$B,MATCH($D104,CDER!$A:$A,0)),
IF($C104="SINAPI",INDEX(CSINAPI!$B:$B,MATCH($D104,CSINAPI!$A:$A,0)),
IF($C104="CESAN",INDEX(CCESAN!$B:$B,MATCH($D104,CCESAN!$A:$A,0)),
IF($C104="SCORIO",INDEX(CSCORIO!$B:$B,MATCH($D104,CSCORIO!$A:$A,0)),
IF($C104="MERC",INDEX(MERCADO!$B:$B,MATCH($D104,MERCADO!$A:$A,0)),
IF($C104="COMP",INDEX(COMPOSICAO!$B:$B,MATCH($D104,COMPOSICAO!$A:$A,0)),
""))))))),"*Verificar código*")</f>
        <v>Ponto Para Esgoto Primário (Vaso Sanitário)</v>
      </c>
      <c r="F104" s="215" t="str">
        <f>IFERROR(LOWER(
IF($C104="DER",INDEX(CDER!$C:$C,MATCH($D104,CDER!$A:$A,0)),
IF($C104="SINAPI",INDEX(CSINAPI!$C:$C,MATCH($D104,CSINAPI!$A:$A,0)),
IF($C104="CESAN",INDEX(CCESAN!$C:$C,MATCH($D104,CCESAN!$A:$A,0)),
IF($C104="SCORIO",INDEX(CSCORIO!$C:$C,MATCH($D104,CSCORIO!$A:$A,0)),
IF($C104="MERC",INDEX(MERCADO!$D:$D,MATCH($D104,MERCADO!$A:$A,0)),
IF($C104="COMP",INDEX(COMPOSICAO!$H:$H,MATCH($D104,COMPOSICAO!$A:$A,0)),
""))))))),"")</f>
        <v>pt</v>
      </c>
      <c r="G104" s="216">
        <f>VLOOKUP(B104,'MEMÓRIA DE CÁLCULO'!A:J,10,0)</f>
        <v>8</v>
      </c>
      <c r="H104" s="327">
        <f>IFERROR(
IF($C104="DER",INDEX(CDER!$D:$D,MATCH($D104,CDER!$A:$A,0)),
IF($C104="SINAPI",INDEX(CSINAPI!$D:$D,MATCH($D104,CSINAPI!$A:$A,0)),
IF($C104="CESAN",INDEX(CCESAN!$D:$D,MATCH($D104,CCESAN!$A:$A,0)),
IF($C104="SCORIO",INDEX(CSCORIO!$D:$D,MATCH($D104,CSCORIO!$A:$A,0)),
IF($C104="MERC",INDEX(MERCADO!$E:$E,MATCH($D104,MERCADO!$A:$A,0)),
IF($C104="COMP",INDEX(COMPOSICAO!$I:$I,MATCH($D104,COMPOSICAO!$A:$A,0)),
0)))))),0)</f>
        <v>134.6</v>
      </c>
      <c r="I104" s="328">
        <f t="shared" si="111"/>
        <v>179.35</v>
      </c>
      <c r="J104" s="326">
        <f t="shared" si="112"/>
        <v>1434.8</v>
      </c>
      <c r="K104" s="219"/>
      <c r="L104" s="220">
        <f t="shared" si="113"/>
        <v>8</v>
      </c>
      <c r="M104" s="221">
        <f t="shared" si="114"/>
        <v>1434.8</v>
      </c>
      <c r="N104" s="222">
        <f t="shared" si="115"/>
        <v>2.0223803704502434E-2</v>
      </c>
      <c r="O104" s="221" t="str">
        <f t="shared" si="116"/>
        <v>C</v>
      </c>
      <c r="P104" s="219"/>
    </row>
    <row r="105" spans="1:16" ht="12.75">
      <c r="A105" s="211" t="str">
        <f t="shared" si="96"/>
        <v>DER140702</v>
      </c>
      <c r="B105" s="212" t="s">
        <v>19470</v>
      </c>
      <c r="C105" s="213" t="s">
        <v>1920</v>
      </c>
      <c r="D105" s="213">
        <v>140702</v>
      </c>
      <c r="E105" s="214" t="str">
        <f>IFERROR(PROPER(
IF($C105="DER",INDEX(CDER!$B:$B,MATCH($D105,CDER!$A:$A,0)),
IF($C105="SINAPI",INDEX(CSINAPI!$B:$B,MATCH($D105,CSINAPI!$A:$A,0)),
IF($C105="CESAN",INDEX(CCESAN!$B:$B,MATCH($D105,CCESAN!$A:$A,0)),
IF($C105="SCORIO",INDEX(CSCORIO!$B:$B,MATCH($D105,CSCORIO!$A:$A,0)),
IF($C105="MERC",INDEX(MERCADO!$B:$B,MATCH($D105,MERCADO!$A:$A,0)),
IF($C105="COMP",INDEX(COMPOSICAO!$B:$B,MATCH($D105,COMPOSICAO!$A:$A,0)),
""))))))),"*Verificar código*")</f>
        <v>Ponto Com Registro De Pressão (Chuveiro, Caixa De Descarga, Etc...)</v>
      </c>
      <c r="F105" s="215" t="str">
        <f>IFERROR(LOWER(
IF($C105="DER",INDEX(CDER!$C:$C,MATCH($D105,CDER!$A:$A,0)),
IF($C105="SINAPI",INDEX(CSINAPI!$C:$C,MATCH($D105,CSINAPI!$A:$A,0)),
IF($C105="CESAN",INDEX(CCESAN!$C:$C,MATCH($D105,CCESAN!$A:$A,0)),
IF($C105="SCORIO",INDEX(CSCORIO!$C:$C,MATCH($D105,CSCORIO!$A:$A,0)),
IF($C105="MERC",INDEX(MERCADO!$D:$D,MATCH($D105,MERCADO!$A:$A,0)),
IF($C105="COMP",INDEX(COMPOSICAO!$H:$H,MATCH($D105,COMPOSICAO!$A:$A,0)),
""))))))),"")</f>
        <v>pt</v>
      </c>
      <c r="G105" s="216">
        <f>VLOOKUP(B105,'MEMÓRIA DE CÁLCULO'!A:J,10,0)</f>
        <v>8</v>
      </c>
      <c r="H105" s="327">
        <f>IFERROR(
IF($C105="DER",INDEX(CDER!$D:$D,MATCH($D105,CDER!$A:$A,0)),
IF($C105="SINAPI",INDEX(CSINAPI!$D:$D,MATCH($D105,CSINAPI!$A:$A,0)),
IF($C105="CESAN",INDEX(CCESAN!$D:$D,MATCH($D105,CCESAN!$A:$A,0)),
IF($C105="SCORIO",INDEX(CSCORIO!$D:$D,MATCH($D105,CSCORIO!$A:$A,0)),
IF($C105="MERC",INDEX(MERCADO!$E:$E,MATCH($D105,MERCADO!$A:$A,0)),
IF($C105="COMP",INDEX(COMPOSICAO!$I:$I,MATCH($D105,COMPOSICAO!$A:$A,0)),
0)))))),0)</f>
        <v>238.91</v>
      </c>
      <c r="I105" s="328">
        <f t="shared" si="111"/>
        <v>318.35000000000002</v>
      </c>
      <c r="J105" s="326">
        <f t="shared" si="112"/>
        <v>2546.8000000000002</v>
      </c>
      <c r="K105" s="219"/>
      <c r="L105" s="220">
        <f t="shared" si="113"/>
        <v>8</v>
      </c>
      <c r="M105" s="221">
        <f t="shared" si="114"/>
        <v>2546.8000000000002</v>
      </c>
      <c r="N105" s="222">
        <f t="shared" si="115"/>
        <v>3.5897674431716479E-2</v>
      </c>
      <c r="O105" s="221" t="str">
        <f t="shared" si="116"/>
        <v>C</v>
      </c>
      <c r="P105" s="219"/>
    </row>
    <row r="106" spans="1:16" ht="30" customHeight="1">
      <c r="A106" s="211" t="str">
        <f t="shared" si="96"/>
        <v>SINAPI95547</v>
      </c>
      <c r="B106" s="212" t="s">
        <v>19717</v>
      </c>
      <c r="C106" s="213" t="s">
        <v>1025</v>
      </c>
      <c r="D106" s="213">
        <v>95547</v>
      </c>
      <c r="E106" s="214" t="str">
        <f>IFERROR(PROPER(
IF($C106="DER",INDEX(CDER!$B:$B,MATCH($D106,CDER!$A:$A,0)),
IF($C106="SINAPI",INDEX(CSINAPI!$B:$B,MATCH($D106,CSINAPI!$A:$A,0)),
IF($C106="CESAN",INDEX(CCESAN!$B:$B,MATCH($D106,CCESAN!$A:$A,0)),
IF($C106="SCORIO",INDEX(CSCORIO!$B:$B,MATCH($D106,CSCORIO!$A:$A,0)),
IF($C106="MERC",INDEX(MERCADO!$B:$B,MATCH($D106,MERCADO!$A:$A,0)),
IF($C106="COMP",INDEX(COMPOSICAO!$B:$B,MATCH($D106,COMPOSICAO!$A:$A,0)),
""))))))),"*Verificar código*")</f>
        <v>Saboneteira Plastica Tipo Dispenser Para Sabonete Liquido Com Reservatorio 800 A 1500 Ml, Incluso Fixação. Af_01/2020</v>
      </c>
      <c r="F106" s="215" t="str">
        <f>IFERROR(LOWER(
IF($C106="IOPES",INDEX(CDER!$C:$C,MATCH($D106,CDER!$A:$A,0)),
IF($C106="SINAPI",INDEX(CSINAPI!$C:$C,MATCH($D106,CSINAPI!$A:$A,0)),
IF($C106="CESAN",INDEX(CCESAN!$C:$C,MATCH($D106,CCESAN!$A:$A,0)),
IF($C106="SCORIO",INDEX(CSCORIO!$C:$C,MATCH($D106,CSCORIO!$A:$A,0)),
IF($C106="MERC",INDEX(MERCADO!$D:$D,MATCH($D106,MERCADO!$A:$A,0)),
IF($C106="COMP",INDEX(COMPOSICAO!$H:$H,MATCH($D106,COMPOSICAO!$A:$A,0)),
""))))))),"")</f>
        <v>un</v>
      </c>
      <c r="G106" s="216">
        <f>VLOOKUP(B106,'MEMÓRIA DE CÁLCULO'!A:J,10,0)</f>
        <v>4</v>
      </c>
      <c r="H106" s="327">
        <f>IFERROR(
IF($C106="IOPES",INDEX(CDER!$D:$D,MATCH($D106,CDER!$A:$A,0)),
IF($C106="SINAPI",INDEX(CSINAPI!$D:$D,MATCH($D106,CSINAPI!$A:$A,0)),
IF($C106="CESAN",INDEX(CCESAN!$D:$D,MATCH($D106,CCESAN!$A:$A,0)),
IF($C106="SCORIO",INDEX(CSCORIO!$D:$D,MATCH($D106,CSCORIO!$A:$A,0)),
IF($C106="MERC",INDEX(MERCADO!$E:$E,MATCH($D106,MERCADO!$A:$A,0)),
IF($C106="COMP",INDEX(COMPOSICAO!$I:$I,MATCH($D106,COMPOSICAO!$A:$A,0)),
0)))))),0)</f>
        <v>79.06</v>
      </c>
      <c r="I106" s="328">
        <f t="shared" ref="I106" si="117">IFERROR(ROUND(H106*(1+$I$2),2),"")</f>
        <v>105.35</v>
      </c>
      <c r="J106" s="326">
        <f t="shared" si="112"/>
        <v>421.4</v>
      </c>
      <c r="K106" s="219"/>
      <c r="L106" s="220">
        <f t="shared" ref="L106" si="118">G106</f>
        <v>4</v>
      </c>
      <c r="M106" s="221">
        <f t="shared" ref="M106" si="119">ROUND(L106*I106,2)</f>
        <v>421.4</v>
      </c>
      <c r="N106" s="222">
        <f t="shared" si="115"/>
        <v>5.9397204356546737E-3</v>
      </c>
      <c r="O106" s="221" t="str">
        <f t="shared" ref="O106" si="120">VLOOKUP(M106,$Z$2:$AA$6,2,1)</f>
        <v>C</v>
      </c>
      <c r="P106" s="219"/>
    </row>
    <row r="107" spans="1:16" ht="25.5">
      <c r="A107" s="211" t="str">
        <f t="shared" si="96"/>
        <v>SINAPI95544</v>
      </c>
      <c r="B107" s="212" t="s">
        <v>19718</v>
      </c>
      <c r="C107" s="213" t="s">
        <v>1025</v>
      </c>
      <c r="D107" s="213">
        <v>95544</v>
      </c>
      <c r="E107" s="214" t="str">
        <f>IFERROR(PROPER(
IF($C107="DER",INDEX(CDER!$B:$B,MATCH($D107,CDER!$A:$A,0)),
IF($C107="SINAPI",INDEX(CSINAPI!$B:$B,MATCH($D107,CSINAPI!$A:$A,0)),
IF($C107="CESAN",INDEX(CCESAN!$B:$B,MATCH($D107,CCESAN!$A:$A,0)),
IF($C107="SCORIO",INDEX(CSCORIO!$B:$B,MATCH($D107,CSCORIO!$A:$A,0)),
IF($C107="MERC",INDEX(MERCADO!$B:$B,MATCH($D107,MERCADO!$A:$A,0)),
IF($C107="COMP",INDEX(COMPOSICAO!$B:$B,MATCH($D107,COMPOSICAO!$A:$A,0)),
""))))))),"*Verificar código*")</f>
        <v>Papeleira De Parede Em Metal Cromado Sem Tampa, Incluso Fixação. Af_01/2020</v>
      </c>
      <c r="F107" s="215" t="str">
        <f>IFERROR(LOWER(
IF($C107="IOPES",INDEX(CDER!$C:$C,MATCH($D107,CDER!$A:$A,0)),
IF($C107="SINAPI",INDEX(CSINAPI!$C:$C,MATCH($D107,CSINAPI!$A:$A,0)),
IF($C107="CESAN",INDEX(CCESAN!$C:$C,MATCH($D107,CCESAN!$A:$A,0)),
IF($C107="SCORIO",INDEX(CSCORIO!$C:$C,MATCH($D107,CSCORIO!$A:$A,0)),
IF($C107="MERC",INDEX(MERCADO!$D:$D,MATCH($D107,MERCADO!$A:$A,0)),
IF($C107="COMP",INDEX(COMPOSICAO!$H:$H,MATCH($D107,COMPOSICAO!$A:$A,0)),
""))))))),"")</f>
        <v>un</v>
      </c>
      <c r="G107" s="216">
        <f>VLOOKUP(B107,'MEMÓRIA DE CÁLCULO'!A:J,10,0)</f>
        <v>4</v>
      </c>
      <c r="H107" s="327">
        <f>IFERROR(
IF($C107="IOPES",INDEX(CDER!$D:$D,MATCH($D107,CDER!$A:$A,0)),
IF($C107="SINAPI",INDEX(CSINAPI!$D:$D,MATCH($D107,CSINAPI!$A:$A,0)),
IF($C107="CESAN",INDEX(CCESAN!$D:$D,MATCH($D107,CCESAN!$A:$A,0)),
IF($C107="SCORIO",INDEX(CSCORIO!$D:$D,MATCH($D107,CSCORIO!$A:$A,0)),
IF($C107="MERC",INDEX(MERCADO!$E:$E,MATCH($D107,MERCADO!$A:$A,0)),
IF($C107="COMP",INDEX(COMPOSICAO!$I:$I,MATCH($D107,COMPOSICAO!$A:$A,0)),
0)))))),0)</f>
        <v>38.909999999999997</v>
      </c>
      <c r="I107" s="328">
        <f t="shared" ref="I107" si="121">IFERROR(ROUND(H107*(1+$I$2),2),"")</f>
        <v>51.85</v>
      </c>
      <c r="J107" s="326">
        <f t="shared" si="112"/>
        <v>207.4</v>
      </c>
      <c r="K107" s="219"/>
      <c r="L107" s="220">
        <f t="shared" ref="L107" si="122">G107</f>
        <v>4</v>
      </c>
      <c r="M107" s="221">
        <f t="shared" ref="M107" si="123">ROUND(L107*I107,2)</f>
        <v>207.4</v>
      </c>
      <c r="N107" s="222">
        <f t="shared" si="115"/>
        <v>2.9233460331152808E-3</v>
      </c>
      <c r="O107" s="221" t="str">
        <f t="shared" ref="O107" si="124">VLOOKUP(M107,$Z$2:$AA$6,2,1)</f>
        <v>C</v>
      </c>
      <c r="P107" s="219"/>
    </row>
    <row r="108" spans="1:16" ht="25.5">
      <c r="A108" s="211" t="str">
        <f t="shared" si="96"/>
        <v>DER140711</v>
      </c>
      <c r="B108" s="212" t="s">
        <v>19719</v>
      </c>
      <c r="C108" s="213" t="s">
        <v>1920</v>
      </c>
      <c r="D108" s="213">
        <v>140711</v>
      </c>
      <c r="E108" s="214" t="str">
        <f>IFERROR(PROPER(
IF($C108="DER",INDEX(CDER!$B:$B,MATCH($D108,CDER!$A:$A,0)),
IF($C108="SINAPI",INDEX(CSINAPI!$B:$B,MATCH($D108,CSINAPI!$A:$A,0)),
IF($C108="CESAN",INDEX(CCESAN!$B:$B,MATCH($D108,CCESAN!$A:$A,0)),
IF($C108="SCORIO",INDEX(CSCORIO!$B:$B,MATCH($D108,CSCORIO!$A:$A,0)),
IF($C108="MERC",INDEX(MERCADO!$B:$B,MATCH($D108,MERCADO!$A:$A,0)),
IF($C108="COMP",INDEX(COMPOSICAO!$B:$B,MATCH($D108,COMPOSICAO!$A:$A,0)),
""))))))),"*Verificar código*")</f>
        <v>Ponto Para Ralo Sifonado, Inclusive Ralo Sifonado 100 X 40 Mm C/ Grelha Em Açõ Inox</v>
      </c>
      <c r="F108" s="215" t="str">
        <f>IFERROR(LOWER(
IF($C108="DER",INDEX(CDER!$C:$C,MATCH($D108,CDER!$A:$A,0)),
IF($C108="SINAPI",INDEX(CSINAPI!$C:$C,MATCH($D108,CSINAPI!$A:$A,0)),
IF($C108="CESAN",INDEX(CCESAN!$C:$C,MATCH($D108,CCESAN!$A:$A,0)),
IF($C108="SCORIO",INDEX(CSCORIO!$C:$C,MATCH($D108,CSCORIO!$A:$A,0)),
IF($C108="MERC",INDEX(MERCADO!$D:$D,MATCH($D108,MERCADO!$A:$A,0)),
IF($C108="COMP",INDEX(COMPOSICAO!$H:$H,MATCH($D108,COMPOSICAO!$A:$A,0)),
""))))))),"")</f>
        <v>und</v>
      </c>
      <c r="G108" s="216">
        <f>VLOOKUP(B108,'MEMÓRIA DE CÁLCULO'!A:J,10,0)</f>
        <v>4</v>
      </c>
      <c r="H108" s="327">
        <f>IFERROR(
IF($C108="DER",INDEX(CDER!$D:$D,MATCH($D108,CDER!$A:$A,0)),
IF($C108="SINAPI",INDEX(CSINAPI!$D:$D,MATCH($D108,CSINAPI!$A:$A,0)),
IF($C108="CESAN",INDEX(CCESAN!$D:$D,MATCH($D108,CCESAN!$A:$A,0)),
IF($C108="SCORIO",INDEX(CSCORIO!$D:$D,MATCH($D108,CSCORIO!$A:$A,0)),
IF($C108="MERC",INDEX(MERCADO!$E:$E,MATCH($D108,MERCADO!$A:$A,0)),
IF($C108="COMP",INDEX(COMPOSICAO!$I:$I,MATCH($D108,COMPOSICAO!$A:$A,0)),
0)))))),0)</f>
        <v>115.04</v>
      </c>
      <c r="I108" s="328">
        <f t="shared" ref="I108:I109" si="125">IFERROR(ROUND(H108*(1+$I$2),2),"")</f>
        <v>153.29</v>
      </c>
      <c r="J108" s="326">
        <f t="shared" si="112"/>
        <v>613.16</v>
      </c>
      <c r="K108" s="219"/>
      <c r="L108" s="220">
        <f t="shared" ref="L108:L109" si="126">G108</f>
        <v>4</v>
      </c>
      <c r="M108" s="221">
        <f t="shared" ref="M108:M109" si="127">ROUND(L108*I108,2)</f>
        <v>613.16</v>
      </c>
      <c r="N108" s="222">
        <f t="shared" si="115"/>
        <v>8.6426174236497854E-3</v>
      </c>
      <c r="O108" s="221" t="str">
        <f t="shared" ref="O108:O109" si="128">VLOOKUP(M108,$Z$2:$AA$6,2,1)</f>
        <v>C</v>
      </c>
      <c r="P108" s="219"/>
    </row>
    <row r="109" spans="1:16" ht="25.5">
      <c r="A109" s="211" t="str">
        <f t="shared" si="96"/>
        <v>DER170546</v>
      </c>
      <c r="B109" s="212" t="s">
        <v>19720</v>
      </c>
      <c r="C109" s="213" t="s">
        <v>1920</v>
      </c>
      <c r="D109" s="213">
        <v>170546</v>
      </c>
      <c r="E109" s="214" t="str">
        <f>IFERROR(PROPER(
IF($C109="DER",INDEX(CDER!$B:$B,MATCH($D109,CDER!$A:$A,0)),
IF($C109="SINAPI",INDEX(CSINAPI!$B:$B,MATCH($D109,CSINAPI!$A:$A,0)),
IF($C109="CESAN",INDEX(CCESAN!$B:$B,MATCH($D109,CCESAN!$A:$A,0)),
IF($C109="SCORIO",INDEX(CSCORIO!$B:$B,MATCH($D109,CSCORIO!$A:$A,0)),
IF($C109="MERC",INDEX(MERCADO!$B:$B,MATCH($D109,MERCADO!$A:$A,0)),
IF($C109="COMP",INDEX(COMPOSICAO!$B:$B,MATCH($D109,COMPOSICAO!$A:$A,0)),
""))))))),"*Verificar código*")</f>
        <v>Tanque Em Mármore Sintético Com 2 Bojos, Inclusive Válvula E Sifão Em Pvc</v>
      </c>
      <c r="F109" s="215" t="str">
        <f>IFERROR(LOWER(
IF($C109="DER",INDEX(CDER!$C:$C,MATCH($D109,CDER!$A:$A,0)),
IF($C109="SINAPI",INDEX(CSINAPI!$C:$C,MATCH($D109,CSINAPI!$A:$A,0)),
IF($C109="CESAN",INDEX(CCESAN!$C:$C,MATCH($D109,CCESAN!$A:$A,0)),
IF($C109="SCORIO",INDEX(CSCORIO!$C:$C,MATCH($D109,CSCORIO!$A:$A,0)),
IF($C109="MERC",INDEX(MERCADO!$D:$D,MATCH($D109,MERCADO!$A:$A,0)),
IF($C109="COMP",INDEX(COMPOSICAO!$H:$H,MATCH($D109,COMPOSICAO!$A:$A,0)),
""))))))),"")</f>
        <v>und</v>
      </c>
      <c r="G109" s="216">
        <f>VLOOKUP(B109,'MEMÓRIA DE CÁLCULO'!A:J,10,0)</f>
        <v>1</v>
      </c>
      <c r="H109" s="327">
        <f>IFERROR(
IF($C109="DER",INDEX(CDER!$D:$D,MATCH($D109,CDER!$A:$A,0)),
IF($C109="SINAPI",INDEX(CSINAPI!$D:$D,MATCH($D109,CSINAPI!$A:$A,0)),
IF($C109="CESAN",INDEX(CCESAN!$D:$D,MATCH($D109,CCESAN!$A:$A,0)),
IF($C109="SCORIO",INDEX(CSCORIO!$D:$D,MATCH($D109,CSCORIO!$A:$A,0)),
IF($C109="MERC",INDEX(MERCADO!$E:$E,MATCH($D109,MERCADO!$A:$A,0)),
IF($C109="COMP",INDEX(COMPOSICAO!$I:$I,MATCH($D109,COMPOSICAO!$A:$A,0)),
0)))))),0)</f>
        <v>364.58</v>
      </c>
      <c r="I109" s="328">
        <f t="shared" si="125"/>
        <v>485.8</v>
      </c>
      <c r="J109" s="326">
        <f t="shared" si="112"/>
        <v>485.8</v>
      </c>
      <c r="K109" s="219"/>
      <c r="L109" s="220">
        <f t="shared" si="126"/>
        <v>1</v>
      </c>
      <c r="M109" s="221">
        <f t="shared" si="127"/>
        <v>485.8</v>
      </c>
      <c r="N109" s="222">
        <f t="shared" si="115"/>
        <v>6.8474517979141922E-3</v>
      </c>
      <c r="O109" s="221" t="str">
        <f t="shared" si="128"/>
        <v>C</v>
      </c>
      <c r="P109" s="219"/>
    </row>
    <row r="110" spans="1:16" ht="51">
      <c r="A110" s="211" t="str">
        <f t="shared" si="96"/>
        <v>DER170126</v>
      </c>
      <c r="B110" s="212" t="s">
        <v>19721</v>
      </c>
      <c r="C110" s="213" t="s">
        <v>1920</v>
      </c>
      <c r="D110" s="213">
        <v>170126</v>
      </c>
      <c r="E110" s="214" t="str">
        <f>IFERROR(PROPER(
IF($C110="DER",INDEX(CDER!$B:$B,MATCH($D110,CDER!$A:$A,0)),
IF($C110="SINAPI",INDEX(CSINAPI!$B:$B,MATCH($D110,CSINAPI!$A:$A,0)),
IF($C110="CESAN",INDEX(CCESAN!$B:$B,MATCH($D110,CCESAN!$A:$A,0)),
IF($C110="SCORIO",INDEX(CSCORIO!$B:$B,MATCH($D110,CSCORIO!$A:$A,0)),
IF($C110="MERC",INDEX(MERCADO!$B:$B,MATCH($D110,MERCADO!$A:$A,0)),
IF($C110="COMP",INDEX(COMPOSICAO!$B:$B,MATCH($D110,COMPOSICAO!$A:$A,0)),
""))))))),"*Verificar código*")</f>
        <v>Bacia Sifonada De Louça Branca Sem Abertura Frontal Para Portadores De Necessidades Especiais, Vogue Plus Conforto - Linha Conforto, Mod P510, Incl. Assento Poliester, Ref.Ap51,Marca De Ref. Deca Ou Equivalente, Sem Abertura Frontal</v>
      </c>
      <c r="F110" s="215" t="str">
        <f>IFERROR(LOWER(
IF($C110="DER",INDEX(CDER!$C:$C,MATCH($D110,CDER!$A:$A,0)),
IF($C110="SINAPI",INDEX(CSINAPI!$C:$C,MATCH($D110,CSINAPI!$A:$A,0)),
IF($C110="CESAN",INDEX(CCESAN!$C:$C,MATCH($D110,CCESAN!$A:$A,0)),
IF($C110="SCORIO",INDEX(CSCORIO!$C:$C,MATCH($D110,CSCORIO!$A:$A,0)),
IF($C110="MERC",INDEX(MERCADO!$D:$D,MATCH($D110,MERCADO!$A:$A,0)),
IF($C110="COMP",INDEX(COMPOSICAO!$H:$H,MATCH($D110,COMPOSICAO!$A:$A,0)),
""))))))),"")</f>
        <v>und</v>
      </c>
      <c r="G110" s="216">
        <f>VLOOKUP(B110,'MEMÓRIA DE CÁLCULO'!A:J,10,0)</f>
        <v>1</v>
      </c>
      <c r="H110" s="327">
        <f>IFERROR(
IF($C110="DER",INDEX(CDER!$D:$D,MATCH($D110,CDER!$A:$A,0)),
IF($C110="SINAPI",INDEX(CSINAPI!$D:$D,MATCH($D110,CSINAPI!$A:$A,0)),
IF($C110="CESAN",INDEX(CCESAN!$D:$D,MATCH($D110,CCESAN!$A:$A,0)),
IF($C110="SCORIO",INDEX(CSCORIO!$D:$D,MATCH($D110,CSCORIO!$A:$A,0)),
IF($C110="MERC",INDEX(MERCADO!$E:$E,MATCH($D110,MERCADO!$A:$A,0)),
IF($C110="COMP",INDEX(COMPOSICAO!$I:$I,MATCH($D110,COMPOSICAO!$A:$A,0)),
0)))))),0)</f>
        <v>3164.71</v>
      </c>
      <c r="I110" s="328">
        <f t="shared" ref="I110" si="129">IFERROR(ROUND(H110*(1+$I$2),2),"")</f>
        <v>4216.9799999999996</v>
      </c>
      <c r="J110" s="326">
        <f t="shared" si="112"/>
        <v>4216.9799999999996</v>
      </c>
      <c r="K110" s="219"/>
      <c r="L110" s="220">
        <f t="shared" ref="L110" si="130">G110</f>
        <v>1</v>
      </c>
      <c r="M110" s="221">
        <f t="shared" ref="M110" si="131">ROUND(L110*I110,2)</f>
        <v>4216.9799999999996</v>
      </c>
      <c r="N110" s="222">
        <f t="shared" si="115"/>
        <v>5.9439208074862464E-2</v>
      </c>
      <c r="O110" s="221" t="str">
        <f t="shared" ref="O110" si="132">VLOOKUP(M110,$Z$2:$AA$6,2,1)</f>
        <v>B</v>
      </c>
      <c r="P110" s="219"/>
    </row>
    <row r="111" spans="1:16" ht="25.5">
      <c r="A111" s="211" t="str">
        <f t="shared" si="96"/>
        <v>SINAPI100868</v>
      </c>
      <c r="B111" s="212" t="s">
        <v>19722</v>
      </c>
      <c r="C111" s="213" t="s">
        <v>1025</v>
      </c>
      <c r="D111" s="213">
        <v>100868</v>
      </c>
      <c r="E111" s="214" t="str">
        <f>IFERROR(PROPER(
IF($C111="DER",INDEX(CDER!$B:$B,MATCH($D111,CDER!$A:$A,0)),
IF($C111="SINAPI",INDEX(CSINAPI!$B:$B,MATCH($D111,CSINAPI!$A:$A,0)),
IF($C111="CESAN",INDEX(CCESAN!$B:$B,MATCH($D111,CCESAN!$A:$A,0)),
IF($C111="SCORIO",INDEX(CSCORIO!$B:$B,MATCH($D111,CSCORIO!$A:$A,0)),
IF($C111="MERC",INDEX(MERCADO!$B:$B,MATCH($D111,MERCADO!$A:$A,0)),
IF($C111="COMP",INDEX(COMPOSICAO!$B:$B,MATCH($D111,COMPOSICAO!$A:$A,0)),
""))))))),"*Verificar código*")</f>
        <v>Barra De Apoio Reta, Em Aco Inox Polido, Comprimento 80 Cm,  Fixada Na Parede - Fornecimento E Instalação. Af_01/2020</v>
      </c>
      <c r="F111" s="215" t="str">
        <f>IFERROR(LOWER(
IF($C111="IOPES",INDEX(CDER!$C:$C,MATCH($D111,CDER!$A:$A,0)),
IF($C111="SINAPI",INDEX(CSINAPI!$C:$C,MATCH($D111,CSINAPI!$A:$A,0)),
IF($C111="CESAN",INDEX(CCESAN!$C:$C,MATCH($D111,CCESAN!$A:$A,0)),
IF($C111="SCORIO",INDEX(CSCORIO!$C:$C,MATCH($D111,CSCORIO!$A:$A,0)),
IF($C111="MERC",INDEX(MERCADO!$D:$D,MATCH($D111,MERCADO!$A:$A,0)),
IF($C111="COMP",INDEX(COMPOSICAO!$H:$H,MATCH($D111,COMPOSICAO!$A:$A,0)),
""))))))),"")</f>
        <v>un</v>
      </c>
      <c r="G111" s="216">
        <f>VLOOKUP(B111,'MEMÓRIA DE CÁLCULO'!A:J,10,0)</f>
        <v>3</v>
      </c>
      <c r="H111" s="327">
        <f>IFERROR(
IF($C111="IOPES",INDEX(CDER!$D:$D,MATCH($D111,CDER!$A:$A,0)),
IF($C111="SINAPI",INDEX(CSINAPI!$D:$D,MATCH($D111,CSINAPI!$A:$A,0)),
IF($C111="CESAN",INDEX(CCESAN!$D:$D,MATCH($D111,CCESAN!$A:$A,0)),
IF($C111="SCORIO",INDEX(CSCORIO!$D:$D,MATCH($D111,CSCORIO!$A:$A,0)),
IF($C111="MERC",INDEX(MERCADO!$E:$E,MATCH($D111,MERCADO!$A:$A,0)),
IF($C111="COMP",INDEX(COMPOSICAO!$I:$I,MATCH($D111,COMPOSICAO!$A:$A,0)),
0)))))),0)</f>
        <v>341.57</v>
      </c>
      <c r="I111" s="328">
        <f t="shared" ref="I111" si="133">IFERROR(ROUND(H111*(1+$I$2),2),"")</f>
        <v>455.14</v>
      </c>
      <c r="J111" s="326">
        <f t="shared" si="112"/>
        <v>1365.42</v>
      </c>
      <c r="K111" s="219"/>
      <c r="L111" s="220">
        <f t="shared" ref="L111" si="134">G111</f>
        <v>3</v>
      </c>
      <c r="M111" s="221">
        <f t="shared" ref="M111" si="135">ROUND(L111*I111,2)</f>
        <v>1365.42</v>
      </c>
      <c r="N111" s="222">
        <f t="shared" si="115"/>
        <v>1.9245878208950178E-2</v>
      </c>
      <c r="O111" s="221" t="str">
        <f t="shared" ref="O111" si="136">VLOOKUP(M111,$Z$2:$AA$6,2,1)</f>
        <v>C</v>
      </c>
      <c r="P111" s="219"/>
    </row>
    <row r="112" spans="1:16" ht="38.25">
      <c r="A112" s="211" t="str">
        <f t="shared" si="96"/>
        <v>DER170530</v>
      </c>
      <c r="B112" s="212" t="s">
        <v>19729</v>
      </c>
      <c r="C112" s="213" t="s">
        <v>1920</v>
      </c>
      <c r="D112" s="213">
        <v>170530</v>
      </c>
      <c r="E112" s="214" t="str">
        <f>IFERROR(PROPER(
IF($C112="DER",INDEX(CDER!$B:$B,MATCH($D112,CDER!$A:$A,0)),
IF($C112="SINAPI",INDEX(CSINAPI!$B:$B,MATCH($D112,CSINAPI!$A:$A,0)),
IF($C112="CESAN",INDEX(CCESAN!$B:$B,MATCH($D112,CCESAN!$A:$A,0)),
IF($C112="SCORIO",INDEX(CSCORIO!$B:$B,MATCH($D112,CSCORIO!$A:$A,0)),
IF($C112="MERC",INDEX(MERCADO!$B:$B,MATCH($D112,MERCADO!$A:$A,0)),
IF($C112="COMP",INDEX(COMPOSICAO!$B:$B,MATCH($D112,COMPOSICAO!$A:$A,0)),
""))))))),"*Verificar código*")</f>
        <v>Cuba Em Aço Inox Nº 02(Dim.560X340X150)Mm, Marcas De Referência Franke, Strake, Tramontina, Inclusive Válvula De Metal 31/2" E Sifão Cromado 1 X 1/2", Excl. Torneira</v>
      </c>
      <c r="F112" s="215" t="str">
        <f>IFERROR(LOWER(
IF($C112="DER",INDEX(CDER!$C:$C,MATCH($D112,CDER!$A:$A,0)),
IF($C112="SINAPI",INDEX(CSINAPI!$C:$C,MATCH($D112,CSINAPI!$A:$A,0)),
IF($C112="CESAN",INDEX(CCESAN!$C:$C,MATCH($D112,CCESAN!$A:$A,0)),
IF($C112="SCORIO",INDEX(CSCORIO!$C:$C,MATCH($D112,CSCORIO!$A:$A,0)),
IF($C112="MERC",INDEX(MERCADO!$D:$D,MATCH($D112,MERCADO!$A:$A,0)),
IF($C112="COMP",INDEX(COMPOSICAO!$H:$H,MATCH($D112,COMPOSICAO!$A:$A,0)),
""))))))),"")</f>
        <v>und</v>
      </c>
      <c r="G112" s="216">
        <f>VLOOKUP(B112,'MEMÓRIA DE CÁLCULO'!A:J,10,0)</f>
        <v>1</v>
      </c>
      <c r="H112" s="327">
        <f>IFERROR(
IF($C112="DER",INDEX(CDER!$D:$D,MATCH($D112,CDER!$A:$A,0)),
IF($C112="SINAPI",INDEX(CSINAPI!$D:$D,MATCH($D112,CSINAPI!$A:$A,0)),
IF($C112="CESAN",INDEX(CCESAN!$D:$D,MATCH($D112,CCESAN!$A:$A,0)),
IF($C112="SCORIO",INDEX(CSCORIO!$D:$D,MATCH($D112,CSCORIO!$A:$A,0)),
IF($C112="MERC",INDEX(MERCADO!$E:$E,MATCH($D112,MERCADO!$A:$A,0)),
IF($C112="COMP",INDEX(COMPOSICAO!$I:$I,MATCH($D112,COMPOSICAO!$A:$A,0)),
0)))))),0)</f>
        <v>477.9</v>
      </c>
      <c r="I112" s="328">
        <f t="shared" ref="I112" si="137">IFERROR(ROUND(H112*(1+$I$2),2),"")</f>
        <v>636.79999999999995</v>
      </c>
      <c r="J112" s="326">
        <f t="shared" si="112"/>
        <v>636.79999999999995</v>
      </c>
      <c r="K112" s="219"/>
      <c r="L112" s="220">
        <f t="shared" ref="L112" si="138">G112</f>
        <v>1</v>
      </c>
      <c r="M112" s="221">
        <f t="shared" ref="M112" si="139">ROUND(L112*I112,2)</f>
        <v>636.79999999999995</v>
      </c>
      <c r="N112" s="222">
        <f t="shared" si="115"/>
        <v>8.9758281286779693E-3</v>
      </c>
      <c r="O112" s="221" t="str">
        <f t="shared" ref="O112" si="140">VLOOKUP(M112,$Z$2:$AA$6,2,1)</f>
        <v>C</v>
      </c>
      <c r="P112" s="219"/>
    </row>
    <row r="113" spans="1:16" ht="25.5">
      <c r="A113" s="211" t="str">
        <f t="shared" si="96"/>
        <v>DER170114</v>
      </c>
      <c r="B113" s="212" t="s">
        <v>19730</v>
      </c>
      <c r="C113" s="213" t="s">
        <v>1920</v>
      </c>
      <c r="D113" s="213">
        <v>170114</v>
      </c>
      <c r="E113" s="214" t="str">
        <f>IFERROR(PROPER(
IF($C113="DER",INDEX(CDER!$B:$B,MATCH($D113,CDER!$A:$A,0)),
IF($C113="SINAPI",INDEX(CSINAPI!$B:$B,MATCH($D113,CSINAPI!$A:$A,0)),
IF($C113="CESAN",INDEX(CCESAN!$B:$B,MATCH($D113,CCESAN!$A:$A,0)),
IF($C113="SCORIO",INDEX(CSCORIO!$B:$B,MATCH($D113,CSCORIO!$A:$A,0)),
IF($C113="MERC",INDEX(MERCADO!$B:$B,MATCH($D113,MERCADO!$A:$A,0)),
IF($C113="COMP",INDEX(COMPOSICAO!$B:$B,MATCH($D113,COMPOSICAO!$A:$A,0)),
""))))))),"*Verificar código*")</f>
        <v>Bacia Sifonada Infantil De Louça Branca, Marcas De Referência Deca, Celite Ou Ideal Standard, Inclusive Tampa E Acessórios</v>
      </c>
      <c r="F113" s="215" t="str">
        <f>IFERROR(LOWER(
IF($C113="DER",INDEX(CDER!$C:$C,MATCH($D113,CDER!$A:$A,0)),
IF($C113="SINAPI",INDEX(CSINAPI!$C:$C,MATCH($D113,CSINAPI!$A:$A,0)),
IF($C113="CESAN",INDEX(CCESAN!$C:$C,MATCH($D113,CCESAN!$A:$A,0)),
IF($C113="SCORIO",INDEX(CSCORIO!$C:$C,MATCH($D113,CSCORIO!$A:$A,0)),
IF($C113="MERC",INDEX(MERCADO!$D:$D,MATCH($D113,MERCADO!$A:$A,0)),
IF($C113="COMP",INDEX(COMPOSICAO!$H:$H,MATCH($D113,COMPOSICAO!$A:$A,0)),
""))))))),"")</f>
        <v>und</v>
      </c>
      <c r="G113" s="216">
        <f>VLOOKUP(B113,'MEMÓRIA DE CÁLCULO'!A:J,10,0)</f>
        <v>2</v>
      </c>
      <c r="H113" s="327">
        <f>IFERROR(
IF($C113="DER",INDEX(CDER!$D:$D,MATCH($D113,CDER!$A:$A,0)),
IF($C113="SINAPI",INDEX(CSINAPI!$D:$D,MATCH($D113,CSINAPI!$A:$A,0)),
IF($C113="CESAN",INDEX(CCESAN!$D:$D,MATCH($D113,CCESAN!$A:$A,0)),
IF($C113="SCORIO",INDEX(CSCORIO!$D:$D,MATCH($D113,CSCORIO!$A:$A,0)),
IF($C113="MERC",INDEX(MERCADO!$E:$E,MATCH($D113,MERCADO!$A:$A,0)),
IF($C113="COMP",INDEX(COMPOSICAO!$I:$I,MATCH($D113,COMPOSICAO!$A:$A,0)),
0)))))),0)</f>
        <v>1000.88</v>
      </c>
      <c r="I113" s="328">
        <f t="shared" ref="I113" si="141">IFERROR(ROUND(H113*(1+$I$2),2),"")</f>
        <v>1333.67</v>
      </c>
      <c r="J113" s="326">
        <f t="shared" si="112"/>
        <v>2667.34</v>
      </c>
      <c r="K113" s="219"/>
      <c r="L113" s="220">
        <f t="shared" ref="L113" si="142">G113</f>
        <v>2</v>
      </c>
      <c r="M113" s="221">
        <f t="shared" ref="M113" si="143">ROUND(L113*I113,2)</f>
        <v>2667.34</v>
      </c>
      <c r="N113" s="222">
        <f t="shared" si="115"/>
        <v>3.7596710742380489E-2</v>
      </c>
      <c r="O113" s="221" t="str">
        <f t="shared" ref="O113" si="144">VLOOKUP(M113,$Z$2:$AA$6,2,1)</f>
        <v>C</v>
      </c>
      <c r="P113" s="219"/>
    </row>
    <row r="114" spans="1:16" ht="25.5">
      <c r="A114" s="211" t="str">
        <f t="shared" si="96"/>
        <v>DER170107</v>
      </c>
      <c r="B114" s="212" t="s">
        <v>19737</v>
      </c>
      <c r="C114" s="213" t="s">
        <v>1920</v>
      </c>
      <c r="D114" s="213">
        <v>170107</v>
      </c>
      <c r="E114" s="214" t="str">
        <f>IFERROR(PROPER(
IF($C114="DER",INDEX(CDER!$B:$B,MATCH($D114,CDER!$A:$A,0)),
IF($C114="SINAPI",INDEX(CSINAPI!$B:$B,MATCH($D114,CSINAPI!$A:$A,0)),
IF($C114="CESAN",INDEX(CCESAN!$B:$B,MATCH($D114,CCESAN!$A:$A,0)),
IF($C114="SCORIO",INDEX(CSCORIO!$B:$B,MATCH($D114,CSCORIO!$A:$A,0)),
IF($C114="MERC",INDEX(MERCADO!$B:$B,MATCH($D114,MERCADO!$A:$A,0)),
IF($C114="COMP",INDEX(COMPOSICAO!$B:$B,MATCH($D114,COMPOSICAO!$A:$A,0)),
""))))))),"*Verificar código*")</f>
        <v>Mictório De Louça Branca, Marcas De Referência Deca, Celite Ou Ideal Standard, Inclusive Engates Cromados</v>
      </c>
      <c r="F114" s="215" t="str">
        <f>IFERROR(LOWER(
IF($C114="DER",INDEX(CDER!$C:$C,MATCH($D114,CDER!$A:$A,0)),
IF($C114="SINAPI",INDEX(CSINAPI!$C:$C,MATCH($D114,CSINAPI!$A:$A,0)),
IF($C114="CESAN",INDEX(CCESAN!$C:$C,MATCH($D114,CCESAN!$A:$A,0)),
IF($C114="SCORIO",INDEX(CSCORIO!$C:$C,MATCH($D114,CSCORIO!$A:$A,0)),
IF($C114="MERC",INDEX(MERCADO!$D:$D,MATCH($D114,MERCADO!$A:$A,0)),
IF($C114="COMP",INDEX(COMPOSICAO!$H:$H,MATCH($D114,COMPOSICAO!$A:$A,0)),
""))))))),"")</f>
        <v>und</v>
      </c>
      <c r="G114" s="216">
        <f>VLOOKUP(B114,'MEMÓRIA DE CÁLCULO'!A:J,10,0)</f>
        <v>2</v>
      </c>
      <c r="H114" s="327">
        <f>IFERROR(
IF($C114="DER",INDEX(CDER!$D:$D,MATCH($D114,CDER!$A:$A,0)),
IF($C114="SINAPI",INDEX(CSINAPI!$D:$D,MATCH($D114,CSINAPI!$A:$A,0)),
IF($C114="CESAN",INDEX(CCESAN!$D:$D,MATCH($D114,CCESAN!$A:$A,0)),
IF($C114="SCORIO",INDEX(CSCORIO!$D:$D,MATCH($D114,CSCORIO!$A:$A,0)),
IF($C114="MERC",INDEX(MERCADO!$E:$E,MATCH($D114,MERCADO!$A:$A,0)),
IF($C114="COMP",INDEX(COMPOSICAO!$I:$I,MATCH($D114,COMPOSICAO!$A:$A,0)),
0)))))),0)</f>
        <v>628.24</v>
      </c>
      <c r="I114" s="328">
        <f t="shared" ref="I114" si="145">IFERROR(ROUND(H114*(1+$I$2),2),"")</f>
        <v>837.13</v>
      </c>
      <c r="J114" s="326">
        <f t="shared" si="112"/>
        <v>1674.26</v>
      </c>
      <c r="K114" s="219"/>
      <c r="L114" s="220">
        <f t="shared" ref="L114" si="146">G114</f>
        <v>2</v>
      </c>
      <c r="M114" s="221">
        <f t="shared" ref="M114" si="147">ROUND(L114*I114,2)</f>
        <v>1674.26</v>
      </c>
      <c r="N114" s="222">
        <f t="shared" si="115"/>
        <v>2.3599042089699086E-2</v>
      </c>
      <c r="O114" s="221" t="str">
        <f t="shared" ref="O114" si="148">VLOOKUP(M114,$Z$2:$AA$6,2,1)</f>
        <v>C</v>
      </c>
      <c r="P114" s="219"/>
    </row>
    <row r="115" spans="1:16" ht="39.75" customHeight="1">
      <c r="A115" s="211" t="str">
        <f t="shared" si="96"/>
        <v>DER140714</v>
      </c>
      <c r="B115" s="212" t="s">
        <v>19738</v>
      </c>
      <c r="C115" s="213" t="s">
        <v>1920</v>
      </c>
      <c r="D115" s="213">
        <v>140714</v>
      </c>
      <c r="E115" s="214" t="str">
        <f>IFERROR(PROPER(
IF($C115="DER",INDEX(CDER!$B:$B,MATCH($D115,CDER!$A:$A,0)),
IF($C115="SINAPI",INDEX(CSINAPI!$B:$B,MATCH($D115,CSINAPI!$A:$A,0)),
IF($C115="CESAN",INDEX(CCESAN!$B:$B,MATCH($D115,CCESAN!$A:$A,0)),
IF($C115="SCORIO",INDEX(CSCORIO!$B:$B,MATCH($D115,CSCORIO!$A:$A,0)),
IF($C115="MERC",INDEX(MERCADO!$B:$B,MATCH($D115,MERCADO!$A:$A,0)),
IF($C115="COMP",INDEX(COMPOSICAO!$B:$B,MATCH($D115,COMPOSICAO!$A:$A,0)),
""))))))),"*Verificar código*")</f>
        <v>Ponto P/ Válvula (Mictório) Inclusive Válvula Com Acabamento Marca De Referência Pressmatic Docol, Mod. 17015106 E Tubo De Ligação P/Mictório Antivandalismo Pressmatic Mod. 00132606 Marca De Ref. Docol Ou Equivalente</v>
      </c>
      <c r="F115" s="215" t="str">
        <f>IFERROR(LOWER(
IF($C115="DER",INDEX(CDER!$C:$C,MATCH($D115,CDER!$A:$A,0)),
IF($C115="SINAPI",INDEX(CSINAPI!$C:$C,MATCH($D115,CSINAPI!$A:$A,0)),
IF($C115="CESAN",INDEX(CCESAN!$C:$C,MATCH($D115,CCESAN!$A:$A,0)),
IF($C115="SCORIO",INDEX(CSCORIO!$C:$C,MATCH($D115,CSCORIO!$A:$A,0)),
IF($C115="MERC",INDEX(MERCADO!$D:$D,MATCH($D115,MERCADO!$A:$A,0)),
IF($C115="COMP",INDEX(COMPOSICAO!$H:$H,MATCH($D115,COMPOSICAO!$A:$A,0)),
""))))))),"")</f>
        <v>und</v>
      </c>
      <c r="G115" s="216">
        <f>VLOOKUP(B115,'MEMÓRIA DE CÁLCULO'!A:J,10,0)</f>
        <v>2</v>
      </c>
      <c r="H115" s="327">
        <f>IFERROR(
IF($C115="DER",INDEX(CDER!$D:$D,MATCH($D115,CDER!$A:$A,0)),
IF($C115="SINAPI",INDEX(CSINAPI!$D:$D,MATCH($D115,CSINAPI!$A:$A,0)),
IF($C115="CESAN",INDEX(CCESAN!$D:$D,MATCH($D115,CCESAN!$A:$A,0)),
IF($C115="SCORIO",INDEX(CSCORIO!$D:$D,MATCH($D115,CSCORIO!$A:$A,0)),
IF($C115="MERC",INDEX(MERCADO!$E:$E,MATCH($D115,MERCADO!$A:$A,0)),
IF($C115="COMP",INDEX(COMPOSICAO!$I:$I,MATCH($D115,COMPOSICAO!$A:$A,0)),
0)))))),0)</f>
        <v>1141.8800000000001</v>
      </c>
      <c r="I115" s="328">
        <f t="shared" ref="I115" si="149">IFERROR(ROUND(H115*(1+$I$2),2),"")</f>
        <v>1521.56</v>
      </c>
      <c r="J115" s="326">
        <f t="shared" si="112"/>
        <v>3043.12</v>
      </c>
      <c r="K115" s="219"/>
      <c r="L115" s="220">
        <f t="shared" ref="L115" si="150">G115</f>
        <v>2</v>
      </c>
      <c r="M115" s="221">
        <f t="shared" ref="M115" si="151">ROUND(L115*I115,2)</f>
        <v>3043.12</v>
      </c>
      <c r="N115" s="222">
        <f t="shared" si="115"/>
        <v>4.2893407812409703E-2</v>
      </c>
      <c r="O115" s="221" t="str">
        <f t="shared" ref="O115" si="152">VLOOKUP(M115,$Z$2:$AA$6,2,1)</f>
        <v>C</v>
      </c>
      <c r="P115" s="219"/>
    </row>
    <row r="116" spans="1:16" ht="12.75" customHeight="1">
      <c r="A116" s="211" t="str">
        <f>CONCATENATE(C116,D116)</f>
        <v/>
      </c>
      <c r="B116" s="212">
        <v>10</v>
      </c>
      <c r="C116" s="213"/>
      <c r="D116" s="213"/>
      <c r="E116" s="214" t="s">
        <v>6</v>
      </c>
      <c r="F116" s="215"/>
      <c r="G116" s="216">
        <f>VLOOKUP(B116,'MEMÓRIA DE CÁLCULO'!A:J,10,0)</f>
        <v>0</v>
      </c>
      <c r="H116" s="327"/>
      <c r="I116" s="328"/>
      <c r="J116" s="326">
        <f>SUM(J117:J125)</f>
        <v>190351.09</v>
      </c>
      <c r="K116" s="219"/>
      <c r="L116" s="220"/>
      <c r="M116" s="221"/>
      <c r="N116" s="222"/>
      <c r="O116" s="221"/>
      <c r="P116" s="219"/>
    </row>
    <row r="117" spans="1:16" ht="54" customHeight="1">
      <c r="A117" s="211" t="str">
        <f t="shared" si="96"/>
        <v>DER90102</v>
      </c>
      <c r="B117" s="212" t="s">
        <v>19368</v>
      </c>
      <c r="C117" s="213" t="s">
        <v>1920</v>
      </c>
      <c r="D117" s="213">
        <v>90102</v>
      </c>
      <c r="E117" s="214" t="str">
        <f>IFERROR(PROPER(
IF($C117="DER",INDEX(CDER!$B:$B,MATCH($D117,CDER!$A:$A,0)),
IF($C117="SINAPI",INDEX(CSINAPI!$B:$B,MATCH($D117,CSINAPI!$A:$A,0)),
IF($C117="CESAN",INDEX(CCESAN!$B:$B,MATCH($D117,CCESAN!$A:$A,0)),
IF($C117="SCORIO",INDEX(CSCORIO!$B:$B,MATCH($D117,CSCORIO!$A:$A,0)),
IF($C117="MERC",INDEX(MERCADO!$B:$B,MATCH($D117,MERCADO!$A:$A,0)),
IF($C117="COMP",INDEX(COMPOSICAO!$B:$B,MATCH($D117,COMPOSICAO!$A:$A,0)),
""))))))),"*Verificar código*")</f>
        <v>Estrutura De Madeira De Lei Tipo Paraju, Peroba Mica, Angelim Pedra Ou Equivalente Para Telhado De Telha Ondulada De Fibrocimento Esp. 6Mm, Com Pontaletes E Caibros, Inclusive Tratamento Com Cupinicida, Exclusive Telhas</v>
      </c>
      <c r="F117" s="215" t="str">
        <f>IFERROR(LOWER(
IF($C117="DER",INDEX(CDER!$C:$C,MATCH($D117,CDER!$A:$A,0)),
IF($C117="SINAPI",INDEX(CSINAPI!$C:$C,MATCH($D117,CSINAPI!$A:$A,0)),
IF($C117="CESAN",INDEX(CCESAN!$C:$C,MATCH($D117,CCESAN!$A:$A,0)),
IF($C117="SCORIO",INDEX(CSCORIO!$C:$C,MATCH($D117,CSCORIO!$A:$A,0)),
IF($C117="MERC",INDEX(MERCADO!$D:$D,MATCH($D117,MERCADO!$A:$A,0)),
IF($C117="COMP",INDEX(COMPOSICAO!$H:$H,MATCH($D117,COMPOSICAO!$A:$A,0)),
""))))))),"")</f>
        <v>m2</v>
      </c>
      <c r="G117" s="216">
        <f>VLOOKUP(B117,'MEMÓRIA DE CÁLCULO'!A:J,10,0)</f>
        <v>527</v>
      </c>
      <c r="H117" s="327">
        <f>IFERROR(
IF($C117="DER",INDEX(CDER!$D:$D,MATCH($D117,CDER!$A:$A,0)),
IF($C117="SINAPI",INDEX(CSINAPI!$D:$D,MATCH($D117,CSINAPI!$A:$A,0)),
IF($C117="CESAN",INDEX(CCESAN!$D:$D,MATCH($D117,CCESAN!$A:$A,0)),
IF($C117="SCORIO",INDEX(CSCORIO!$D:$D,MATCH($D117,CSCORIO!$A:$A,0)),
IF($C117="MERC",INDEX(MERCADO!$E:$E,MATCH($D117,MERCADO!$A:$A,0)),
IF($C117="COMP",INDEX(COMPOSICAO!$I:$I,MATCH($D117,COMPOSICAO!$A:$A,0)),
0)))))),0)</f>
        <v>108.24</v>
      </c>
      <c r="I117" s="328">
        <f t="shared" ref="I117:I122" si="153">IFERROR(ROUND(H117*(1+$I$2),2),"")</f>
        <v>144.22999999999999</v>
      </c>
      <c r="J117" s="326">
        <f t="shared" ref="J117:J125" si="154">IFERROR(ROUND($I117*$G117,2),"")</f>
        <v>76009.210000000006</v>
      </c>
      <c r="K117" s="219"/>
      <c r="L117" s="220">
        <f t="shared" ref="L117:L122" si="155">G117</f>
        <v>527</v>
      </c>
      <c r="M117" s="221">
        <f t="shared" ref="M117:M122" si="156">ROUND(L117*I117,2)</f>
        <v>76009.210000000006</v>
      </c>
      <c r="N117" s="222">
        <f t="shared" ref="N117:N125" si="157">M117/$J$126</f>
        <v>1.0713655859871087</v>
      </c>
      <c r="O117" s="221" t="str">
        <f t="shared" ref="O117:O122" si="158">VLOOKUP(M117,$Z$2:$AA$6,2,1)</f>
        <v>A</v>
      </c>
      <c r="P117" s="219"/>
    </row>
    <row r="118" spans="1:16" ht="33.75" customHeight="1">
      <c r="A118" s="211" t="str">
        <f t="shared" si="96"/>
        <v>DER90202</v>
      </c>
      <c r="B118" s="212" t="s">
        <v>19369</v>
      </c>
      <c r="C118" s="213" t="s">
        <v>1920</v>
      </c>
      <c r="D118" s="213">
        <v>90202</v>
      </c>
      <c r="E118" s="214" t="str">
        <f>IFERROR(PROPER(
IF($C118="DER",INDEX(CDER!$B:$B,MATCH($D118,CDER!$A:$A,0)),
IF($C118="SINAPI",INDEX(CSINAPI!$B:$B,MATCH($D118,CSINAPI!$A:$A,0)),
IF($C118="CESAN",INDEX(CCESAN!$B:$B,MATCH($D118,CCESAN!$A:$A,0)),
IF($C118="SCORIO",INDEX(CSCORIO!$B:$B,MATCH($D118,CSCORIO!$A:$A,0)),
IF($C118="MERC",INDEX(MERCADO!$B:$B,MATCH($D118,MERCADO!$A:$A,0)),
IF($C118="COMP",INDEX(COMPOSICAO!$B:$B,MATCH($D118,COMPOSICAO!$A:$A,0)),
""))))))),"*Verificar código*")</f>
        <v>Cobertura Nova De Telhas Onduladas De Fibrocimento 6.0Mm, Inclusive Cumeeiras E Acessórios De Fixação</v>
      </c>
      <c r="F118" s="215" t="str">
        <f>IFERROR(LOWER(
IF($C118="DER",INDEX(CDER!$C:$C,MATCH($D118,CDER!$A:$A,0)),
IF($C118="SINAPI",INDEX(CSINAPI!$C:$C,MATCH($D118,CSINAPI!$A:$A,0)),
IF($C118="CESAN",INDEX(CCESAN!$C:$C,MATCH($D118,CCESAN!$A:$A,0)),
IF($C118="SCORIO",INDEX(CSCORIO!$C:$C,MATCH($D118,CSCORIO!$A:$A,0)),
IF($C118="MERC",INDEX(MERCADO!$D:$D,MATCH($D118,MERCADO!$A:$A,0)),
IF($C118="COMP",INDEX(COMPOSICAO!$H:$H,MATCH($D118,COMPOSICAO!$A:$A,0)),
""))))))),"")</f>
        <v>m2</v>
      </c>
      <c r="G118" s="216">
        <f>VLOOKUP(B118,'MEMÓRIA DE CÁLCULO'!A:J,10,0)</f>
        <v>527</v>
      </c>
      <c r="H118" s="327">
        <f>IFERROR(
IF($C118="DER",INDEX(CDER!$D:$D,MATCH($D118,CDER!$A:$A,0)),
IF($C118="SINAPI",INDEX(CSINAPI!$D:$D,MATCH($D118,CSINAPI!$A:$A,0)),
IF($C118="CESAN",INDEX(CCESAN!$D:$D,MATCH($D118,CCESAN!$A:$A,0)),
IF($C118="SCORIO",INDEX(CSCORIO!$D:$D,MATCH($D118,CSCORIO!$A:$A,0)),
IF($C118="MERC",INDEX(MERCADO!$E:$E,MATCH($D118,MERCADO!$A:$A,0)),
IF($C118="COMP",INDEX(COMPOSICAO!$I:$I,MATCH($D118,COMPOSICAO!$A:$A,0)),
0)))))),0)</f>
        <v>62.65</v>
      </c>
      <c r="I118" s="328">
        <f t="shared" si="153"/>
        <v>83.48</v>
      </c>
      <c r="J118" s="326">
        <f t="shared" si="154"/>
        <v>43993.96</v>
      </c>
      <c r="K118" s="219"/>
      <c r="L118" s="220">
        <f t="shared" si="155"/>
        <v>527</v>
      </c>
      <c r="M118" s="221">
        <f t="shared" si="156"/>
        <v>43993.96</v>
      </c>
      <c r="N118" s="222">
        <f t="shared" si="157"/>
        <v>0.62010399444085018</v>
      </c>
      <c r="O118" s="221" t="str">
        <f t="shared" si="158"/>
        <v>A</v>
      </c>
      <c r="P118" s="219"/>
    </row>
    <row r="119" spans="1:16" ht="33.75" customHeight="1">
      <c r="A119" s="211" t="str">
        <f t="shared" si="96"/>
        <v>SINAPI92569</v>
      </c>
      <c r="B119" s="212" t="s">
        <v>19370</v>
      </c>
      <c r="C119" s="213" t="s">
        <v>1025</v>
      </c>
      <c r="D119" s="213">
        <v>92569</v>
      </c>
      <c r="E119" s="214" t="str">
        <f>IFERROR(PROPER(
IF($C119="DER",INDEX(CDER!$B:$B,MATCH($D119,CDER!$A:$A,0)),
IF($C119="SINAPI",INDEX(CSINAPI!$B:$B,MATCH($D119,CSINAPI!$A:$A,0)),
IF($C119="CESAN",INDEX(CCESAN!$B:$B,MATCH($D119,CCESAN!$A:$A,0)),
IF($C119="SCORIO",INDEX(CSCORIO!$B:$B,MATCH($D119,CSCORIO!$A:$A,0)),
IF($C119="MERC",INDEX(MERCADO!$B:$B,MATCH($D119,MERCADO!$A:$A,0)),
IF($C119="COMP",INDEX(COMPOSICAO!$B:$B,MATCH($D119,COMPOSICAO!$A:$A,0)),
""))))))),"*Verificar código*")</f>
        <v>Trama De Aço Composta Por Ripas E Caibros Para Telhados De Até 2 Águas Para Telha De Encaixe De Cerâmica Ou De Concreto, Incluso Transporte Vertical. Af_07/2019</v>
      </c>
      <c r="F119" s="215" t="str">
        <f>IFERROR(LOWER(
IF($C119="IOPES",INDEX(CDER!$C:$C,MATCH($D119,CDER!$A:$A,0)),
IF($C119="SINAPI",INDEX(CSINAPI!$C:$C,MATCH($D119,CSINAPI!$A:$A,0)),
IF($C119="CESAN",INDEX(CCESAN!$C:$C,MATCH($D119,CCESAN!$A:$A,0)),
IF($C119="SCORIO",INDEX(CSCORIO!$C:$C,MATCH($D119,CSCORIO!$A:$A,0)),
IF($C119="MERC",INDEX(MERCADO!$D:$D,MATCH($D119,MERCADO!$A:$A,0)),
IF($C119="COMP",INDEX(COMPOSICAO!$H:$H,MATCH($D119,COMPOSICAO!$A:$A,0)),
""))))))),"")</f>
        <v>m2</v>
      </c>
      <c r="G119" s="216">
        <f>VLOOKUP(B119,'MEMÓRIA DE CÁLCULO'!A:J,10,0)</f>
        <v>84</v>
      </c>
      <c r="H119" s="327">
        <f>IFERROR(
IF($C119="IOPES",INDEX(CDER!$D:$D,MATCH($D119,CDER!$A:$A,0)),
IF($C119="SINAPI",INDEX(CSINAPI!$D:$D,MATCH($D119,CSINAPI!$A:$A,0)),
IF($C119="CESAN",INDEX(CCESAN!$D:$D,MATCH($D119,CCESAN!$A:$A,0)),
IF($C119="SCORIO",INDEX(CSCORIO!$D:$D,MATCH($D119,CSCORIO!$A:$A,0)),
IF($C119="MERC",INDEX(MERCADO!$E:$E,MATCH($D119,MERCADO!$A:$A,0)),
IF($C119="COMP",INDEX(COMPOSICAO!$I:$I,MATCH($D119,COMPOSICAO!$A:$A,0)),
0)))))),0)</f>
        <v>87.48</v>
      </c>
      <c r="I119" s="328">
        <f t="shared" si="153"/>
        <v>116.57</v>
      </c>
      <c r="J119" s="326">
        <f t="shared" si="154"/>
        <v>9791.8799999999992</v>
      </c>
      <c r="K119" s="219"/>
      <c r="L119" s="220">
        <f t="shared" si="155"/>
        <v>84</v>
      </c>
      <c r="M119" s="221">
        <f t="shared" si="156"/>
        <v>9791.8799999999992</v>
      </c>
      <c r="N119" s="222">
        <f t="shared" si="157"/>
        <v>0.13801858030251135</v>
      </c>
      <c r="O119" s="221" t="str">
        <f t="shared" si="158"/>
        <v>B</v>
      </c>
      <c r="P119" s="219"/>
    </row>
    <row r="120" spans="1:16" ht="42" customHeight="1">
      <c r="A120" s="211" t="str">
        <f t="shared" si="96"/>
        <v>SINAPI100434</v>
      </c>
      <c r="B120" s="212" t="s">
        <v>19724</v>
      </c>
      <c r="C120" s="213" t="s">
        <v>1025</v>
      </c>
      <c r="D120" s="213">
        <v>100434</v>
      </c>
      <c r="E120" s="214" t="str">
        <f>IFERROR(PROPER(
IF($C120="DER",INDEX(CDER!$B:$B,MATCH($D120,CDER!$A:$A,0)),
IF($C120="SINAPI",INDEX(CSINAPI!$B:$B,MATCH($D120,CSINAPI!$A:$A,0)),
IF($C120="CESAN",INDEX(CCESAN!$B:$B,MATCH($D120,CCESAN!$A:$A,0)),
IF($C120="SCORIO",INDEX(CSCORIO!$B:$B,MATCH($D120,CSCORIO!$A:$A,0)),
IF($C120="MERC",INDEX(MERCADO!$B:$B,MATCH($D120,MERCADO!$A:$A,0)),
IF($C120="COMP",INDEX(COMPOSICAO!$B:$B,MATCH($D120,COMPOSICAO!$A:$A,0)),
""))))))),"*Verificar código*")</f>
        <v>Calha De Beiral, Semicircular De Pvc, Diametro 125 Mm, Incluindo Cabeceiras, Emendas, Bocais, Suportes E Vedações, Excluindo Condutores, Incluso Transporte Vertical. Af_07/2019</v>
      </c>
      <c r="F120" s="215" t="str">
        <f>IFERROR(LOWER(
IF($C120="IOPES",INDEX(CDER!$C:$C,MATCH($D120,CDER!$A:$A,0)),
IF($C120="SINAPI",INDEX(CSINAPI!$C:$C,MATCH($D120,CSINAPI!$A:$A,0)),
IF($C120="CESAN",INDEX(CCESAN!$C:$C,MATCH($D120,CCESAN!$A:$A,0)),
IF($C120="SCORIO",INDEX(CSCORIO!$C:$C,MATCH($D120,CSCORIO!$A:$A,0)),
IF($C120="MERC",INDEX(MERCADO!$D:$D,MATCH($D120,MERCADO!$A:$A,0)),
IF($C120="COMP",INDEX(COMPOSICAO!$H:$H,MATCH($D120,COMPOSICAO!$A:$A,0)),
""))))))),"")</f>
        <v>m</v>
      </c>
      <c r="G120" s="216">
        <f>VLOOKUP(B120,'MEMÓRIA DE CÁLCULO'!A:J,10,0)</f>
        <v>49.8</v>
      </c>
      <c r="H120" s="327">
        <f>IFERROR(
IF($C120="IOPES",INDEX(CDER!$D:$D,MATCH($D120,CDER!$A:$A,0)),
IF($C120="SINAPI",INDEX(CSINAPI!$D:$D,MATCH($D120,CSINAPI!$A:$A,0)),
IF($C120="CESAN",INDEX(CCESAN!$D:$D,MATCH($D120,CCESAN!$A:$A,0)),
IF($C120="SCORIO",INDEX(CSCORIO!$D:$D,MATCH($D120,CSCORIO!$A:$A,0)),
IF($C120="MERC",INDEX(MERCADO!$E:$E,MATCH($D120,MERCADO!$A:$A,0)),
IF($C120="COMP",INDEX(COMPOSICAO!$I:$I,MATCH($D120,COMPOSICAO!$A:$A,0)),
0)))))),0)</f>
        <v>250.96</v>
      </c>
      <c r="I120" s="328">
        <f t="shared" si="153"/>
        <v>334.4</v>
      </c>
      <c r="J120" s="326">
        <f t="shared" si="154"/>
        <v>16653.12</v>
      </c>
      <c r="K120" s="219"/>
      <c r="L120" s="220">
        <f t="shared" si="155"/>
        <v>49.8</v>
      </c>
      <c r="M120" s="221">
        <f t="shared" si="156"/>
        <v>16653.12</v>
      </c>
      <c r="N120" s="222">
        <f t="shared" si="157"/>
        <v>0.23472918173091969</v>
      </c>
      <c r="O120" s="221" t="str">
        <f t="shared" si="158"/>
        <v>A</v>
      </c>
      <c r="P120" s="219"/>
    </row>
    <row r="121" spans="1:16" ht="33.75" customHeight="1">
      <c r="A121" s="211" t="str">
        <f t="shared" si="96"/>
        <v>SINAPI94229</v>
      </c>
      <c r="B121" s="212" t="s">
        <v>19725</v>
      </c>
      <c r="C121" s="213" t="s">
        <v>1025</v>
      </c>
      <c r="D121" s="213">
        <v>94229</v>
      </c>
      <c r="E121" s="214" t="str">
        <f>IFERROR(PROPER(
IF($C121="DER",INDEX(CDER!$B:$B,MATCH($D121,CDER!$A:$A,0)),
IF($C121="SINAPI",INDEX(CSINAPI!$B:$B,MATCH($D121,CSINAPI!$A:$A,0)),
IF($C121="CESAN",INDEX(CCESAN!$B:$B,MATCH($D121,CCESAN!$A:$A,0)),
IF($C121="SCORIO",INDEX(CSCORIO!$B:$B,MATCH($D121,CSCORIO!$A:$A,0)),
IF($C121="MERC",INDEX(MERCADO!$B:$B,MATCH($D121,MERCADO!$A:$A,0)),
IF($C121="COMP",INDEX(COMPOSICAO!$B:$B,MATCH($D121,COMPOSICAO!$A:$A,0)),
""))))))),"*Verificar código*")</f>
        <v>Calha Em Chapa De Aço Galvanizado Número 24, Desenvolvimento De 100 Cm, Incluso Transporte Vertical. Af_07/2019</v>
      </c>
      <c r="F121" s="215" t="str">
        <f>IFERROR(LOWER(
IF($C121="IOPES",INDEX(CDER!$C:$C,MATCH($D121,CDER!$A:$A,0)),
IF($C121="SINAPI",INDEX(CSINAPI!$C:$C,MATCH($D121,CSINAPI!$A:$A,0)),
IF($C121="CESAN",INDEX(CCESAN!$C:$C,MATCH($D121,CCESAN!$A:$A,0)),
IF($C121="SCORIO",INDEX(CSCORIO!$C:$C,MATCH($D121,CSCORIO!$A:$A,0)),
IF($C121="MERC",INDEX(MERCADO!$D:$D,MATCH($D121,MERCADO!$A:$A,0)),
IF($C121="COMP",INDEX(COMPOSICAO!$H:$H,MATCH($D121,COMPOSICAO!$A:$A,0)),
""))))))),"")</f>
        <v>m</v>
      </c>
      <c r="G121" s="216">
        <f>VLOOKUP(B121,'MEMÓRIA DE CÁLCULO'!A:J,10,0)</f>
        <v>30</v>
      </c>
      <c r="H121" s="327">
        <f>IFERROR(
IF($C121="IOPES",INDEX(CDER!$D:$D,MATCH($D121,CDER!$A:$A,0)),
IF($C121="SINAPI",INDEX(CSINAPI!$D:$D,MATCH($D121,CSINAPI!$A:$A,0)),
IF($C121="CESAN",INDEX(CCESAN!$D:$D,MATCH($D121,CCESAN!$A:$A,0)),
IF($C121="SCORIO",INDEX(CSCORIO!$D:$D,MATCH($D121,CSCORIO!$A:$A,0)),
IF($C121="MERC",INDEX(MERCADO!$E:$E,MATCH($D121,MERCADO!$A:$A,0)),
IF($C121="COMP",INDEX(COMPOSICAO!$I:$I,MATCH($D121,COMPOSICAO!$A:$A,0)),
0)))))),0)</f>
        <v>205.12</v>
      </c>
      <c r="I121" s="328">
        <f t="shared" si="153"/>
        <v>273.32</v>
      </c>
      <c r="J121" s="326">
        <f t="shared" si="154"/>
        <v>8199.6</v>
      </c>
      <c r="K121" s="219"/>
      <c r="L121" s="220">
        <f t="shared" si="155"/>
        <v>30</v>
      </c>
      <c r="M121" s="221">
        <f t="shared" si="156"/>
        <v>8199.6</v>
      </c>
      <c r="N121" s="222">
        <f t="shared" si="157"/>
        <v>0.11557506332271966</v>
      </c>
      <c r="O121" s="221" t="str">
        <f t="shared" si="158"/>
        <v>B</v>
      </c>
      <c r="P121" s="219"/>
    </row>
    <row r="122" spans="1:16" ht="33.75" customHeight="1">
      <c r="A122" s="211" t="str">
        <f t="shared" si="96"/>
        <v>DER141909</v>
      </c>
      <c r="B122" s="212" t="s">
        <v>19726</v>
      </c>
      <c r="C122" s="213" t="s">
        <v>1920</v>
      </c>
      <c r="D122" s="213">
        <v>141909</v>
      </c>
      <c r="E122" s="214" t="str">
        <f>IFERROR(PROPER(
IF($C122="DER",INDEX(CDER!$B:$B,MATCH($D122,CDER!$A:$A,0)),
IF($C122="SINAPI",INDEX(CSINAPI!$B:$B,MATCH($D122,CSINAPI!$A:$A,0)),
IF($C122="CESAN",INDEX(CCESAN!$B:$B,MATCH($D122,CCESAN!$A:$A,0)),
IF($C122="SCORIO",INDEX(CSCORIO!$B:$B,MATCH($D122,CSCORIO!$A:$A,0)),
IF($C122="MERC",INDEX(MERCADO!$B:$B,MATCH($D122,MERCADO!$A:$A,0)),
IF($C122="COMP",INDEX(COMPOSICAO!$B:$B,MATCH($D122,COMPOSICAO!$A:$A,0)),
""))))))),"*Verificar código*")</f>
        <v>Tubo De Pvc Rígido Soldável Branco, Para Esgoto, Diâmetro 100Mm (4"), Inclusive Conexões</v>
      </c>
      <c r="F122" s="215" t="str">
        <f>IFERROR(LOWER(
IF($C122="DER",INDEX(CDER!$C:$C,MATCH($D122,CDER!$A:$A,0)),
IF($C122="SINAPI",INDEX(CSINAPI!$C:$C,MATCH($D122,CSINAPI!$A:$A,0)),
IF($C122="CESAN",INDEX(CCESAN!$C:$C,MATCH($D122,CCESAN!$A:$A,0)),
IF($C122="SCORIO",INDEX(CSCORIO!$C:$C,MATCH($D122,CSCORIO!$A:$A,0)),
IF($C122="MERC",INDEX(MERCADO!$D:$D,MATCH($D122,MERCADO!$A:$A,0)),
IF($C122="COMP",INDEX(COMPOSICAO!$H:$H,MATCH($D122,COMPOSICAO!$A:$A,0)),
""))))))),"")</f>
        <v>m</v>
      </c>
      <c r="G122" s="216">
        <f>VLOOKUP(B122,'MEMÓRIA DE CÁLCULO'!A:J,10,0)</f>
        <v>69</v>
      </c>
      <c r="H122" s="327">
        <f>IFERROR(
IF($C122="DER",INDEX(CDER!$D:$D,MATCH($D122,CDER!$A:$A,0)),
IF($C122="SINAPI",INDEX(CSINAPI!$D:$D,MATCH($D122,CSINAPI!$A:$A,0)),
IF($C122="CESAN",INDEX(CCESAN!$D:$D,MATCH($D122,CCESAN!$A:$A,0)),
IF($C122="SCORIO",INDEX(CSCORIO!$D:$D,MATCH($D122,CSCORIO!$A:$A,0)),
IF($C122="MERC",INDEX(MERCADO!$E:$E,MATCH($D122,MERCADO!$A:$A,0)),
IF($C122="COMP",INDEX(COMPOSICAO!$I:$I,MATCH($D122,COMPOSICAO!$A:$A,0)),
0)))))),0)</f>
        <v>84.67</v>
      </c>
      <c r="I122" s="328">
        <f t="shared" si="153"/>
        <v>112.82</v>
      </c>
      <c r="J122" s="326">
        <f t="shared" si="154"/>
        <v>7784.58</v>
      </c>
      <c r="K122" s="219"/>
      <c r="L122" s="220">
        <f t="shared" si="155"/>
        <v>69</v>
      </c>
      <c r="M122" s="221">
        <f t="shared" si="156"/>
        <v>7784.58</v>
      </c>
      <c r="N122" s="222">
        <f t="shared" si="157"/>
        <v>0.10972527031084163</v>
      </c>
      <c r="O122" s="221" t="str">
        <f t="shared" si="158"/>
        <v>B</v>
      </c>
      <c r="P122" s="219"/>
    </row>
    <row r="123" spans="1:16" ht="33.75" customHeight="1">
      <c r="A123" s="211" t="str">
        <f t="shared" si="96"/>
        <v>SINAPI92255</v>
      </c>
      <c r="B123" s="212" t="s">
        <v>19727</v>
      </c>
      <c r="C123" s="213" t="s">
        <v>1025</v>
      </c>
      <c r="D123" s="213">
        <v>92255</v>
      </c>
      <c r="E123" s="214" t="str">
        <f>IFERROR(PROPER(
IF($C123="DER",INDEX(CDER!$B:$B,MATCH($D123,CDER!$A:$A,0)),
IF($C123="SINAPI",INDEX(CSINAPI!$B:$B,MATCH($D123,CSINAPI!$A:$A,0)),
IF($C123="CESAN",INDEX(CCESAN!$B:$B,MATCH($D123,CCESAN!$A:$A,0)),
IF($C123="SCORIO",INDEX(CSCORIO!$B:$B,MATCH($D123,CSCORIO!$A:$A,0)),
IF($C123="MERC",INDEX(MERCADO!$B:$B,MATCH($D123,MERCADO!$A:$A,0)),
IF($C123="COMP",INDEX(COMPOSICAO!$B:$B,MATCH($D123,COMPOSICAO!$A:$A,0)),
""))))))),"*Verificar código*")</f>
        <v>Instalação De Tesoura (Inteira Ou Meia), Em Aço, Para Vãos Maiores Ou Iguais A 3,0 M E Menores Que 6,0 M, Incluso Içamento. Af_07/2019</v>
      </c>
      <c r="F123" s="215" t="str">
        <f>IFERROR(LOWER(
IF($C123="IOPES",INDEX(CDER!$C:$C,MATCH($D123,CDER!$A:$A,0)),
IF($C123="SINAPI",INDEX(CSINAPI!$C:$C,MATCH($D123,CSINAPI!$A:$A,0)),
IF($C123="CESAN",INDEX(CCESAN!$C:$C,MATCH($D123,CCESAN!$A:$A,0)),
IF($C123="SCORIO",INDEX(CSCORIO!$C:$C,MATCH($D123,CSCORIO!$A:$A,0)),
IF($C123="MERC",INDEX(MERCADO!$D:$D,MATCH($D123,MERCADO!$A:$A,0)),
IF($C123="COMP",INDEX(COMPOSICAO!$H:$H,MATCH($D123,COMPOSICAO!$A:$A,0)),
""))))))),"")</f>
        <v>un</v>
      </c>
      <c r="G123" s="216">
        <f>VLOOKUP(B123,'MEMÓRIA DE CÁLCULO'!A:J,10,0)</f>
        <v>9</v>
      </c>
      <c r="H123" s="327">
        <f>IFERROR(
IF($C123="IOPES",INDEX(CDER!$D:$D,MATCH($D123,CDER!$A:$A,0)),
IF($C123="SINAPI",INDEX(CSINAPI!$D:$D,MATCH($D123,CSINAPI!$A:$A,0)),
IF($C123="CESAN",INDEX(CCESAN!$D:$D,MATCH($D123,CCESAN!$A:$A,0)),
IF($C123="SCORIO",INDEX(CSCORIO!$D:$D,MATCH($D123,CSCORIO!$A:$A,0)),
IF($C123="MERC",INDEX(MERCADO!$E:$E,MATCH($D123,MERCADO!$A:$A,0)),
IF($C123="COMP",INDEX(COMPOSICAO!$I:$I,MATCH($D123,COMPOSICAO!$A:$A,0)),
0)))))),0)</f>
        <v>188.46</v>
      </c>
      <c r="I123" s="328">
        <f t="shared" ref="I123" si="159">IFERROR(ROUND(H123*(1+$I$2),2),"")</f>
        <v>251.12</v>
      </c>
      <c r="J123" s="326">
        <f t="shared" si="154"/>
        <v>2260.08</v>
      </c>
      <c r="K123" s="219"/>
      <c r="L123" s="220">
        <f t="shared" ref="L123" si="160">G123</f>
        <v>9</v>
      </c>
      <c r="M123" s="221">
        <f t="shared" ref="M123" si="161">ROUND(L123*I123,2)</f>
        <v>2260.08</v>
      </c>
      <c r="N123" s="222">
        <f t="shared" si="157"/>
        <v>3.1856296540613227E-2</v>
      </c>
      <c r="O123" s="221" t="str">
        <f t="shared" ref="O123" si="162">VLOOKUP(M123,$Z$2:$AA$6,2,1)</f>
        <v>C</v>
      </c>
      <c r="P123" s="219"/>
    </row>
    <row r="124" spans="1:16" ht="33.75" customHeight="1">
      <c r="A124" s="211" t="str">
        <f t="shared" si="96"/>
        <v>DER90219</v>
      </c>
      <c r="B124" s="212" t="s">
        <v>19728</v>
      </c>
      <c r="C124" s="213" t="s">
        <v>1920</v>
      </c>
      <c r="D124" s="213">
        <v>90219</v>
      </c>
      <c r="E124" s="214" t="str">
        <f>IFERROR(PROPER(
IF($C124="DER",INDEX(CDER!$B:$B,MATCH($D124,CDER!$A:$A,0)),
IF($C124="SINAPI",INDEX(CSINAPI!$B:$B,MATCH($D124,CSINAPI!$A:$A,0)),
IF($C124="CESAN",INDEX(CCESAN!$B:$B,MATCH($D124,CCESAN!$A:$A,0)),
IF($C124="SCORIO",INDEX(CSCORIO!$B:$B,MATCH($D124,CSCORIO!$A:$A,0)),
IF($C124="MERC",INDEX(MERCADO!$B:$B,MATCH($D124,MERCADO!$A:$A,0)),
IF($C124="COMP",INDEX(COMPOSICAO!$B:$B,MATCH($D124,COMPOSICAO!$A:$A,0)),
""))))))),"*Verificar código*")</f>
        <v>Cobertura Em Telha Ondulada De Alumínio, Esp. 0.5Mm, Inclusive Acessórios De Fixação</v>
      </c>
      <c r="F124" s="215" t="str">
        <f>IFERROR(LOWER(
IF($C124="DER",INDEX(CDER!$C:$C,MATCH($D124,CDER!$A:$A,0)),
IF($C124="SINAPI",INDEX(CSINAPI!$C:$C,MATCH($D124,CSINAPI!$A:$A,0)),
IF($C124="CESAN",INDEX(CCESAN!$C:$C,MATCH($D124,CCESAN!$A:$A,0)),
IF($C124="SCORIO",INDEX(CSCORIO!$C:$C,MATCH($D124,CSCORIO!$A:$A,0)),
IF($C124="MERC",INDEX(MERCADO!$D:$D,MATCH($D124,MERCADO!$A:$A,0)),
IF($C124="COMP",INDEX(COMPOSICAO!$H:$H,MATCH($D124,COMPOSICAO!$A:$A,0)),
""))))))),"")</f>
        <v>m2</v>
      </c>
      <c r="G124" s="216">
        <f>VLOOKUP(B124,'MEMÓRIA DE CÁLCULO'!A:J,10,0)</f>
        <v>84</v>
      </c>
      <c r="H124" s="327">
        <f>IFERROR(
IF($C124="DER",INDEX(CDER!$D:$D,MATCH($D124,CDER!$A:$A,0)),
IF($C124="SINAPI",INDEX(CSINAPI!$D:$D,MATCH($D124,CSINAPI!$A:$A,0)),
IF($C124="CESAN",INDEX(CCESAN!$D:$D,MATCH($D124,CCESAN!$A:$A,0)),
IF($C124="SCORIO",INDEX(CSCORIO!$D:$D,MATCH($D124,CSCORIO!$A:$A,0)),
IF($C124="MERC",INDEX(MERCADO!$E:$E,MATCH($D124,MERCADO!$A:$A,0)),
IF($C124="COMP",INDEX(COMPOSICAO!$I:$I,MATCH($D124,COMPOSICAO!$A:$A,0)),
0)))))),0)</f>
        <v>94.83</v>
      </c>
      <c r="I124" s="328">
        <f t="shared" ref="I124" si="163">IFERROR(ROUND(H124*(1+$I$2),2),"")</f>
        <v>126.36</v>
      </c>
      <c r="J124" s="326">
        <f t="shared" si="154"/>
        <v>10614.24</v>
      </c>
      <c r="K124" s="219"/>
      <c r="L124" s="220">
        <f t="shared" ref="L124" si="164">G124</f>
        <v>84</v>
      </c>
      <c r="M124" s="221">
        <f t="shared" ref="M124" si="165">ROUND(L124*I124,2)</f>
        <v>10614.24</v>
      </c>
      <c r="N124" s="222">
        <f t="shared" si="157"/>
        <v>0.14960991513275573</v>
      </c>
      <c r="O124" s="221" t="str">
        <f t="shared" ref="O124" si="166">VLOOKUP(M124,$Z$2:$AA$6,2,1)</f>
        <v>B</v>
      </c>
      <c r="P124" s="219"/>
    </row>
    <row r="125" spans="1:16" ht="33.75" customHeight="1">
      <c r="A125" s="211" t="str">
        <f t="shared" si="96"/>
        <v>DER90312</v>
      </c>
      <c r="B125" s="212" t="s">
        <v>19746</v>
      </c>
      <c r="C125" s="213" t="s">
        <v>1920</v>
      </c>
      <c r="D125" s="213">
        <v>90312</v>
      </c>
      <c r="E125" s="214" t="str">
        <f>IFERROR(PROPER(
IF($C125="DER",INDEX(CDER!$B:$B,MATCH($D125,CDER!$A:$A,0)),
IF($C125="SINAPI",INDEX(CSINAPI!$B:$B,MATCH($D125,CSINAPI!$A:$A,0)),
IF($C125="CESAN",INDEX(CCESAN!$B:$B,MATCH($D125,CCESAN!$A:$A,0)),
IF($C125="SCORIO",INDEX(CSCORIO!$B:$B,MATCH($D125,CSCORIO!$A:$A,0)),
IF($C125="MERC",INDEX(MERCADO!$B:$B,MATCH($D125,MERCADO!$A:$A,0)),
IF($C125="COMP",INDEX(COMPOSICAO!$B:$B,MATCH($D125,COMPOSICAO!$A:$A,0)),
""))))))),"*Verificar código*")</f>
        <v>Calha Em Chapa Galvanizada Com Largura De 40 Cm</v>
      </c>
      <c r="F125" s="215" t="str">
        <f>IFERROR(LOWER(
IF($C125="DER",INDEX(CDER!$C:$C,MATCH($D125,CDER!$A:$A,0)),
IF($C125="SINAPI",INDEX(CSINAPI!$C:$C,MATCH($D125,CSINAPI!$A:$A,0)),
IF($C125="CESAN",INDEX(CCESAN!$C:$C,MATCH($D125,CCESAN!$A:$A,0)),
IF($C125="SCORIO",INDEX(CSCORIO!$C:$C,MATCH($D125,CSCORIO!$A:$A,0)),
IF($C125="MERC",INDEX(MERCADO!$D:$D,MATCH($D125,MERCADO!$A:$A,0)),
IF($C125="COMP",INDEX(COMPOSICAO!$H:$H,MATCH($D125,COMPOSICAO!$A:$A,0)),
""))))))),"")</f>
        <v>m</v>
      </c>
      <c r="G125" s="216">
        <f>VLOOKUP(B125,'MEMÓRIA DE CÁLCULO'!A:J,10,0)</f>
        <v>55.4</v>
      </c>
      <c r="H125" s="327">
        <f>IFERROR(
IF($C125="DER",INDEX(CDER!$D:$D,MATCH($D125,CDER!$A:$A,0)),
IF($C125="SINAPI",INDEX(CSINAPI!$D:$D,MATCH($D125,CSINAPI!$A:$A,0)),
IF($C125="CESAN",INDEX(CCESAN!$D:$D,MATCH($D125,CCESAN!$A:$A,0)),
IF($C125="SCORIO",INDEX(CSCORIO!$D:$D,MATCH($D125,CSCORIO!$A:$A,0)),
IF($C125="MERC",INDEX(MERCADO!$E:$E,MATCH($D125,MERCADO!$A:$A,0)),
IF($C125="COMP",INDEX(COMPOSICAO!$I:$I,MATCH($D125,COMPOSICAO!$A:$A,0)),
0)))))),0)</f>
        <v>203.8</v>
      </c>
      <c r="I125" s="328">
        <f t="shared" ref="I125" si="167">IFERROR(ROUND(H125*(1+$I$2),2),"")</f>
        <v>271.56</v>
      </c>
      <c r="J125" s="326">
        <f t="shared" si="154"/>
        <v>15044.42</v>
      </c>
      <c r="K125" s="219"/>
      <c r="L125" s="220">
        <f t="shared" ref="L125" si="168">G125</f>
        <v>55.4</v>
      </c>
      <c r="M125" s="221">
        <f t="shared" ref="M125" si="169">ROUND(L125*I125,2)</f>
        <v>15044.42</v>
      </c>
      <c r="N125" s="222">
        <f t="shared" si="157"/>
        <v>0.2120542214441668</v>
      </c>
      <c r="O125" s="221" t="str">
        <f t="shared" ref="O125" si="170">VLOOKUP(M125,$Z$2:$AA$6,2,1)</f>
        <v>A</v>
      </c>
      <c r="P125" s="219"/>
    </row>
    <row r="126" spans="1:16" ht="12.75" customHeight="1">
      <c r="A126" s="211" t="str">
        <f>CONCATENATE(C126,D126)</f>
        <v/>
      </c>
      <c r="B126" s="212">
        <v>11</v>
      </c>
      <c r="C126" s="213"/>
      <c r="D126" s="213"/>
      <c r="E126" s="214" t="s">
        <v>19124</v>
      </c>
      <c r="F126" s="215"/>
      <c r="G126" s="216">
        <f>VLOOKUP(B126,'MEMÓRIA DE CÁLCULO'!A:J,10,0)</f>
        <v>0</v>
      </c>
      <c r="H126" s="327"/>
      <c r="I126" s="328"/>
      <c r="J126" s="326">
        <f>SUM(J127:J135)</f>
        <v>70946.099999999991</v>
      </c>
      <c r="K126" s="219"/>
      <c r="L126" s="220"/>
      <c r="M126" s="221"/>
      <c r="N126" s="222"/>
      <c r="O126" s="221"/>
      <c r="P126" s="219"/>
    </row>
    <row r="127" spans="1:16" ht="12.75">
      <c r="A127" s="211" t="str">
        <f t="shared" si="96"/>
        <v>DER200401</v>
      </c>
      <c r="B127" s="212" t="s">
        <v>19400</v>
      </c>
      <c r="C127" s="213" t="s">
        <v>1920</v>
      </c>
      <c r="D127" s="213">
        <v>200401</v>
      </c>
      <c r="E127" s="214" t="str">
        <f>IFERROR(PROPER(
IF($C127="DER",INDEX(CDER!$B:$B,MATCH($D127,CDER!$A:$A,0)),
IF($C127="SINAPI",INDEX(CSINAPI!$B:$B,MATCH($D127,CSINAPI!$A:$A,0)),
IF($C127="CESAN",INDEX(CCESAN!$B:$B,MATCH($D127,CCESAN!$A:$A,0)),
IF($C127="SCORIO",INDEX(CSCORIO!$B:$B,MATCH($D127,CSCORIO!$A:$A,0)),
IF($C127="MERC",INDEX(MERCADO!$B:$B,MATCH($D127,MERCADO!$A:$A,0)),
IF($C127="COMP",INDEX(COMPOSICAO!$B:$B,MATCH($D127,COMPOSICAO!$A:$A,0)),
""))))))),"*Verificar código*")</f>
        <v>Limpeza Geral Da Obra (Edificação)</v>
      </c>
      <c r="F127" s="215" t="str">
        <f>IFERROR(LOWER(
IF($C127="DER",INDEX(CDER!$C:$C,MATCH($D127,CDER!$A:$A,0)),
IF($C127="SINAPI",INDEX(CSINAPI!$C:$C,MATCH($D127,CSINAPI!$A:$A,0)),
IF($C127="CESAN",INDEX(CCESAN!$C:$C,MATCH($D127,CCESAN!$A:$A,0)),
IF($C127="SCORIO",INDEX(CSCORIO!$C:$C,MATCH($D127,CSCORIO!$A:$A,0)),
IF($C127="MERC",INDEX(MERCADO!$D:$D,MATCH($D127,MERCADO!$A:$A,0)),
IF($C127="COMP",INDEX(COMPOSICAO!$H:$H,MATCH($D127,COMPOSICAO!$A:$A,0)),
""))))))),"")</f>
        <v>m2</v>
      </c>
      <c r="G127" s="216">
        <f>VLOOKUP(B127,'MEMÓRIA DE CÁLCULO'!A:J,10,0)</f>
        <v>960</v>
      </c>
      <c r="H127" s="327">
        <f>IFERROR(
IF($C127="DER",INDEX(CDER!$D:$D,MATCH($D127,CDER!$A:$A,0)),
IF($C127="SINAPI",INDEX(CSINAPI!$D:$D,MATCH($D127,CSINAPI!$A:$A,0)),
IF($C127="CESAN",INDEX(CCESAN!$D:$D,MATCH($D127,CCESAN!$A:$A,0)),
IF($C127="SCORIO",INDEX(CSCORIO!$D:$D,MATCH($D127,CSCORIO!$A:$A,0)),
IF($C127="MERC",INDEX(MERCADO!$E:$E,MATCH($D127,MERCADO!$A:$A,0)),
IF($C127="COMP",INDEX(COMPOSICAO!$I:$I,MATCH($D127,COMPOSICAO!$A:$A,0)),
0)))))),0)</f>
        <v>11.1</v>
      </c>
      <c r="I127" s="328">
        <f t="shared" ref="I127:I131" si="171">IFERROR(ROUND(H127*(1+$I$2),2),"")</f>
        <v>14.79</v>
      </c>
      <c r="J127" s="326">
        <f t="shared" ref="J127:J135" si="172">IFERROR(ROUND($I127*$G127,2),"")</f>
        <v>14198.4</v>
      </c>
      <c r="K127" s="219"/>
      <c r="L127" s="220">
        <f>G127</f>
        <v>960</v>
      </c>
      <c r="M127" s="221">
        <f>ROUND(L127*I127,2)</f>
        <v>14198.4</v>
      </c>
      <c r="N127" s="222">
        <f>M127/$J$126</f>
        <v>0.20012939400474447</v>
      </c>
      <c r="O127" s="221" t="str">
        <f>VLOOKUP(M127,$Z$2:$AA$6,2,1)</f>
        <v>B</v>
      </c>
      <c r="P127" s="219"/>
    </row>
    <row r="128" spans="1:16" ht="38.25">
      <c r="A128" s="211" t="str">
        <f t="shared" si="96"/>
        <v>DER30304</v>
      </c>
      <c r="B128" s="212" t="s">
        <v>19401</v>
      </c>
      <c r="C128" s="213" t="s">
        <v>1920</v>
      </c>
      <c r="D128" s="213">
        <v>30304</v>
      </c>
      <c r="E128" s="214" t="str">
        <f>IFERROR(PROPER(
IF($C128="DER",INDEX(CDER!$B:$B,MATCH($D128,CDER!$A:$A,0)),
IF($C128="SINAPI",INDEX(CSINAPI!$B:$B,MATCH($D128,CSINAPI!$A:$A,0)),
IF($C128="CESAN",INDEX(CCESAN!$B:$B,MATCH($D128,CCESAN!$A:$A,0)),
IF($C128="SCORIO",INDEX(CSCORIO!$B:$B,MATCH($D128,CSCORIO!$A:$A,0)),
IF($C128="MERC",INDEX(MERCADO!$B:$B,MATCH($D128,MERCADO!$A:$A,0)),
IF($C128="COMP",INDEX(COMPOSICAO!$B:$B,MATCH($D128,COMPOSICAO!$A:$A,0)),
""))))))),"*Verificar código*")</f>
        <v>Índice De Preço Para Remoção De Entulho Decorrente Da Execução De Obras (Classe A Conama - Nbr 10.004 - Classe Ii-B), Incluindo Aluguel Da Caçamba, Carga, Transporte E Descarga Em Área Licenciada</v>
      </c>
      <c r="F128" s="215" t="str">
        <f>IFERROR(LOWER(
IF($C128="DER",INDEX(CDER!$C:$C,MATCH($D128,CDER!$A:$A,0)),
IF($C128="SINAPI",INDEX(CSINAPI!$C:$C,MATCH($D128,CSINAPI!$A:$A,0)),
IF($C128="CESAN",INDEX(CCESAN!$C:$C,MATCH($D128,CCESAN!$A:$A,0)),
IF($C128="SCORIO",INDEX(CSCORIO!$C:$C,MATCH($D128,CSCORIO!$A:$A,0)),
IF($C128="MERC",INDEX(MERCADO!$D:$D,MATCH($D128,MERCADO!$A:$A,0)),
IF($C128="COMP",INDEX(COMPOSICAO!$H:$H,MATCH($D128,COMPOSICAO!$A:$A,0)),
""))))))),"")</f>
        <v>m3</v>
      </c>
      <c r="G128" s="216">
        <f>VLOOKUP(B128,'MEMÓRIA DE CÁLCULO'!A:J,10,0)</f>
        <v>148.68</v>
      </c>
      <c r="H128" s="327">
        <f>IFERROR(
IF($C128="DER",INDEX(CDER!$D:$D,MATCH($D128,CDER!$A:$A,0)),
IF($C128="SINAPI",INDEX(CSINAPI!$D:$D,MATCH($D128,CSINAPI!$A:$A,0)),
IF($C128="CESAN",INDEX(CCESAN!$D:$D,MATCH($D128,CCESAN!$A:$A,0)),
IF($C128="SCORIO",INDEX(CSCORIO!$D:$D,MATCH($D128,CSCORIO!$A:$A,0)),
IF($C128="MERC",INDEX(MERCADO!$E:$E,MATCH($D128,MERCADO!$A:$A,0)),
IF($C128="COMP",INDEX(COMPOSICAO!$I:$I,MATCH($D128,COMPOSICAO!$A:$A,0)),
0)))))),0)</f>
        <v>73.319999999999993</v>
      </c>
      <c r="I128" s="328">
        <f t="shared" si="171"/>
        <v>97.7</v>
      </c>
      <c r="J128" s="326">
        <f t="shared" si="172"/>
        <v>14526.04</v>
      </c>
      <c r="K128" s="219"/>
      <c r="L128" s="220">
        <f>G128</f>
        <v>148.68</v>
      </c>
      <c r="M128" s="221">
        <f>ROUND(L128*I128,2)</f>
        <v>14526.04</v>
      </c>
      <c r="N128" s="222">
        <f>M128/$J$126</f>
        <v>0.20474754778627721</v>
      </c>
      <c r="O128" s="221" t="str">
        <f>VLOOKUP(M128,$Z$2:$AA$6,2,1)</f>
        <v>A</v>
      </c>
      <c r="P128" s="219"/>
    </row>
    <row r="129" spans="1:16" ht="25.5">
      <c r="A129" s="211" t="str">
        <f t="shared" si="96"/>
        <v>DER190109</v>
      </c>
      <c r="B129" s="212" t="s">
        <v>19402</v>
      </c>
      <c r="C129" s="213" t="s">
        <v>1920</v>
      </c>
      <c r="D129" s="213">
        <v>190109</v>
      </c>
      <c r="E129" s="214" t="str">
        <f>IFERROR(PROPER(
IF($C129="DER",INDEX(CDER!$B:$B,MATCH($D129,CDER!$A:$A,0)),
IF($C129="SINAPI",INDEX(CSINAPI!$B:$B,MATCH($D129,CSINAPI!$A:$A,0)),
IF($C129="CESAN",INDEX(CCESAN!$B:$B,MATCH($D129,CCESAN!$A:$A,0)),
IF($C129="SCORIO",INDEX(CSCORIO!$B:$B,MATCH($D129,CSCORIO!$A:$A,0)),
IF($C129="MERC",INDEX(MERCADO!$B:$B,MATCH($D129,MERCADO!$A:$A,0)),
IF($C129="COMP",INDEX(COMPOSICAO!$B:$B,MATCH($D129,COMPOSICAO!$A:$A,0)),
""))))))),"*Verificar código*")</f>
        <v>Pintura De Letra Em Parede Dim. 20X30Cm Com Tinta Látex Acrílica, Marcas De Referência Suvinil, Coral Ou Metalatex</v>
      </c>
      <c r="F129" s="215" t="str">
        <f>IFERROR(LOWER(
IF($C129="DER",INDEX(CDER!$C:$C,MATCH($D129,CDER!$A:$A,0)),
IF($C129="SINAPI",INDEX(CSINAPI!$C:$C,MATCH($D129,CSINAPI!$A:$A,0)),
IF($C129="CESAN",INDEX(CCESAN!$C:$C,MATCH($D129,CCESAN!$A:$A,0)),
IF($C129="SCORIO",INDEX(CSCORIO!$C:$C,MATCH($D129,CSCORIO!$A:$A,0)),
IF($C129="MERC",INDEX(MERCADO!$D:$D,MATCH($D129,MERCADO!$A:$A,0)),
IF($C129="COMP",INDEX(COMPOSICAO!$H:$H,MATCH($D129,COMPOSICAO!$A:$A,0)),
""))))))),"")</f>
        <v>und</v>
      </c>
      <c r="G129" s="216">
        <f>VLOOKUP(B129,'MEMÓRIA DE CÁLCULO'!A:J,10,0)</f>
        <v>23</v>
      </c>
      <c r="H129" s="327">
        <f>IFERROR(
IF($C129="DER",INDEX(CDER!$D:$D,MATCH($D129,CDER!$A:$A,0)),
IF($C129="SINAPI",INDEX(CSINAPI!$D:$D,MATCH($D129,CSINAPI!$A:$A,0)),
IF($C129="CESAN",INDEX(CCESAN!$D:$D,MATCH($D129,CCESAN!$A:$A,0)),
IF($C129="SCORIO",INDEX(CSCORIO!$D:$D,MATCH($D129,CSCORIO!$A:$A,0)),
IF($C129="MERC",INDEX(MERCADO!$E:$E,MATCH($D129,MERCADO!$A:$A,0)),
IF($C129="COMP",INDEX(COMPOSICAO!$I:$I,MATCH($D129,COMPOSICAO!$A:$A,0)),
0)))))),0)</f>
        <v>75.319999999999993</v>
      </c>
      <c r="I129" s="328">
        <f t="shared" si="171"/>
        <v>100.36</v>
      </c>
      <c r="J129" s="326">
        <f t="shared" si="172"/>
        <v>2308.2800000000002</v>
      </c>
      <c r="K129" s="219"/>
      <c r="L129" s="220">
        <f t="shared" ref="L129:L135" si="173">G129</f>
        <v>23</v>
      </c>
      <c r="M129" s="221">
        <f t="shared" ref="M129:M135" si="174">ROUND(L129*I129,2)</f>
        <v>2308.2800000000002</v>
      </c>
      <c r="N129" s="222">
        <f t="shared" ref="N129:N135" si="175">M129/$J$126</f>
        <v>3.2535685541559022E-2</v>
      </c>
      <c r="O129" s="221" t="str">
        <f t="shared" ref="O129:O135" si="176">VLOOKUP(M129,$Z$2:$AA$6,2,1)</f>
        <v>C</v>
      </c>
      <c r="P129" s="219"/>
    </row>
    <row r="130" spans="1:16" ht="54.75" customHeight="1">
      <c r="A130" s="211" t="str">
        <f t="shared" si="96"/>
        <v>DER210114</v>
      </c>
      <c r="B130" s="212" t="s">
        <v>19410</v>
      </c>
      <c r="C130" s="213" t="s">
        <v>1920</v>
      </c>
      <c r="D130" s="213">
        <v>210114</v>
      </c>
      <c r="E130" s="214" t="str">
        <f>IFERROR(PROPER(
IF($C130="DER",INDEX(CDER!$B:$B,MATCH($D130,CDER!$A:$A,0)),
IF($C130="SINAPI",INDEX(CSINAPI!$B:$B,MATCH($D130,CSINAPI!$A:$A,0)),
IF($C130="CESAN",INDEX(CCESAN!$B:$B,MATCH($D130,CCESAN!$A:$A,0)),
IF($C130="SCORIO",INDEX(CSCORIO!$B:$B,MATCH($D130,CSCORIO!$A:$A,0)),
IF($C130="MERC",INDEX(MERCADO!$B:$B,MATCH($D130,MERCADO!$A:$A,0)),
IF($C130="COMP",INDEX(COMPOSICAO!$B:$B,MATCH($D130,COMPOSICAO!$A:$A,0)),
""))))))),"*Verificar código*")</f>
        <v>Quadro Pincel Novo, Completo, De Laminado Melamínico Alta Pressão, "Lousa" Quadriculado, Cor Branco Brilhante, Linha
Lousas, Padrão F608 Brancoline, Esp. 1Mm, Incl. Requadro Madeira 2.5 X 5.0 Cm E Porta Pincel, Dim. 3.95 X 1.29 M</v>
      </c>
      <c r="F130" s="215" t="str">
        <f>IFERROR(LOWER(
IF($C130="DER",INDEX(CDER!$C:$C,MATCH($D130,CDER!$A:$A,0)),
IF($C130="SINAPI",INDEX(CSINAPI!$C:$C,MATCH($D130,CSINAPI!$A:$A,0)),
IF($C130="CESAN",INDEX(CCESAN!$C:$C,MATCH($D130,CCESAN!$A:$A,0)),
IF($C130="SCORIO",INDEX(CSCORIO!$C:$C,MATCH($D130,CSCORIO!$A:$A,0)),
IF($C130="MERC",INDEX(MERCADO!$D:$D,MATCH($D130,MERCADO!$A:$A,0)),
IF($C130="COMP",INDEX(COMPOSICAO!$H:$H,MATCH($D130,COMPOSICAO!$A:$A,0)),
""))))))),"")</f>
        <v>und</v>
      </c>
      <c r="G130" s="216">
        <f>VLOOKUP(B130,'MEMÓRIA DE CÁLCULO'!A:J,10,0)</f>
        <v>1</v>
      </c>
      <c r="H130" s="327">
        <f>IFERROR(
IF($C130="DER",INDEX(CDER!$D:$D,MATCH($D130,CDER!$A:$A,0)),
IF($C130="SINAPI",INDEX(CSINAPI!$D:$D,MATCH($D130,CSINAPI!$A:$A,0)),
IF($C130="CESAN",INDEX(CCESAN!$D:$D,MATCH($D130,CCESAN!$A:$A,0)),
IF($C130="SCORIO",INDEX(CSCORIO!$D:$D,MATCH($D130,CSCORIO!$A:$A,0)),
IF($C130="MERC",INDEX(MERCADO!$E:$E,MATCH($D130,MERCADO!$A:$A,0)),
IF($C130="COMP",INDEX(COMPOSICAO!$I:$I,MATCH($D130,COMPOSICAO!$A:$A,0)),
0)))))),0)</f>
        <v>4605.67</v>
      </c>
      <c r="I130" s="328">
        <f t="shared" si="171"/>
        <v>6137.06</v>
      </c>
      <c r="J130" s="326">
        <f t="shared" si="172"/>
        <v>6137.06</v>
      </c>
      <c r="K130" s="219"/>
      <c r="L130" s="220">
        <f t="shared" si="173"/>
        <v>1</v>
      </c>
      <c r="M130" s="221">
        <f t="shared" si="174"/>
        <v>6137.06</v>
      </c>
      <c r="N130" s="222">
        <f t="shared" si="175"/>
        <v>8.650313406938509E-2</v>
      </c>
      <c r="O130" s="221" t="str">
        <f t="shared" si="176"/>
        <v>B</v>
      </c>
      <c r="P130" s="219"/>
    </row>
    <row r="131" spans="1:16" ht="51">
      <c r="A131" s="211" t="str">
        <f t="shared" si="96"/>
        <v>COMP3</v>
      </c>
      <c r="B131" s="212" t="s">
        <v>19411</v>
      </c>
      <c r="C131" s="213" t="s">
        <v>1026</v>
      </c>
      <c r="D131" s="213">
        <v>3</v>
      </c>
      <c r="E131" s="214" t="str">
        <f>IFERROR(PROPER(
IF($C131="IOPES",INDEX(CDER!$B:$B,MATCH($D131,CDER!$A:$A,0)),
IF($C131="SINAPI",INDEX(CSINAPI!$B:$B,MATCH($D131,CSINAPI!$A:$A,0)),
IF($C131="CESAN",INDEX(CCESAN!$B:$B,MATCH($D131,CCESAN!$A:$A,0)),
IF($C131="SCORIO",INDEX(CSCORIO!$B:$B,MATCH($D131,CSCORIO!$A:$A,0)),
IF($C131="MERC",INDEX(MERCADO!$B:$B,MATCH($D131,MERCADO!$A:$A,0)),
IF($C131="COMP",INDEX(COMPOSICAO!$B:$B,MATCH($D131,COMPOSICAO!$A:$A,0)),
""))))))),"*Verificar código*")</f>
        <v>Fornecimento, Fabricação E Instalação De Pilares Metalicos Formados Por Dois Perfis Tipo "U" Soldados Em Chapa De Aço Dobrada Com Esp = 3,04 Mm E Largura De 20 Cm, Com Abas De 5 Cm, Inclusive As Vigas Dobradas Ligadas Pelos Pilares, H= 3,20</v>
      </c>
      <c r="F131" s="215" t="str">
        <f>IFERROR(LOWER(
IF($C131="IOPES",INDEX(CDER!$C:$C,MATCH($D131,CDER!$A:$A,0)),
IF($C131="SINAPI",INDEX(CSINAPI!$C:$C,MATCH($D131,CSINAPI!$A:$A,0)),
IF($C131="CESAN",INDEX(CCESAN!$C:$C,MATCH($D131,CCESAN!$A:$A,0)),
IF($C131="SCORIO",INDEX(CSCORIO!$C:$C,MATCH($D131,CSCORIO!$A:$A,0)),
IF($C131="MERC",INDEX(MERCADO!$D:$D,MATCH($D131,MERCADO!$A:$A,0)),
IF($C131="COMP",INDEX(COMPOSICAO!$H:$H,MATCH($D131,COMPOSICAO!$A:$A,0)),
""))))))),"")</f>
        <v>und</v>
      </c>
      <c r="G131" s="216">
        <f>VLOOKUP(B131,'MEMÓRIA DE CÁLCULO'!A:J,10,0)</f>
        <v>6</v>
      </c>
      <c r="H131" s="327">
        <f>IFERROR(
IF($C131="IOPES",INDEX(CDER!$D:$D,MATCH($D131,CDER!$A:$A,0)),
IF($C131="SINAPI",INDEX(CSINAPI!$D:$D,MATCH($D131,CSINAPI!$A:$A,0)),
IF($C131="CESAN",INDEX(CCESAN!$D:$D,MATCH($D131,CCESAN!$A:$A,0)),
IF($C131="SCORIO",INDEX(CSCORIO!$D:$D,MATCH($D131,CSCORIO!$A:$A,0)),
IF($C131="MERC",INDEX(MERCADO!$E:$E,MATCH($D131,MERCADO!$A:$A,0)),
IF($C131="COMP",INDEX(COMPOSICAO!$I:$I,MATCH($D131,COMPOSICAO!$A:$A,0)),
0)))))),0)</f>
        <v>613.99</v>
      </c>
      <c r="I131" s="328">
        <f t="shared" si="171"/>
        <v>818.14</v>
      </c>
      <c r="J131" s="326">
        <f t="shared" si="172"/>
        <v>4908.84</v>
      </c>
      <c r="K131" s="219"/>
      <c r="L131" s="220">
        <f t="shared" si="173"/>
        <v>6</v>
      </c>
      <c r="M131" s="221">
        <f t="shared" si="174"/>
        <v>4908.84</v>
      </c>
      <c r="N131" s="222">
        <f t="shared" si="175"/>
        <v>6.9191118327857362E-2</v>
      </c>
      <c r="O131" s="221" t="str">
        <f t="shared" si="176"/>
        <v>B</v>
      </c>
      <c r="P131" s="219"/>
    </row>
    <row r="132" spans="1:16" ht="25.5">
      <c r="A132" s="211" t="str">
        <f t="shared" si="96"/>
        <v>DER200707</v>
      </c>
      <c r="B132" s="212" t="s">
        <v>19741</v>
      </c>
      <c r="C132" s="213" t="s">
        <v>1920</v>
      </c>
      <c r="D132" s="213">
        <v>200707</v>
      </c>
      <c r="E132" s="214" t="str">
        <f>IFERROR(PROPER(
IF($C132="DER",INDEX(CDER!$B:$B,MATCH($D132,CDER!$A:$A,0)),
IF($C132="SINAPI",INDEX(CSINAPI!$B:$B,MATCH($D132,CSINAPI!$A:$A,0)),
IF($C132="CESAN",INDEX(CCESAN!$B:$B,MATCH($D132,CCESAN!$A:$A,0)),
IF($C132="SCORIO",INDEX(CSCORIO!$B:$B,MATCH($D132,CSCORIO!$A:$A,0)),
IF($C132="MERC",INDEX(MERCADO!$B:$B,MATCH($D132,MERCADO!$A:$A,0)),
IF($C132="COMP",INDEX(COMPOSICAO!$B:$B,MATCH($D132,COMPOSICAO!$A:$A,0)),
""))))))),"*Verificar código*")</f>
        <v>Trave Para Futebol De Salão De Tubo De Ferro Galvanizado 3", Com Recuo, Removível, Dimensões Oficiais 3X2M</v>
      </c>
      <c r="F132" s="215" t="str">
        <f>IFERROR(LOWER(
IF($C132="DER",INDEX(CDER!$C:$C,MATCH($D132,CDER!$A:$A,0)),
IF($C132="SINAPI",INDEX(CSINAPI!$C:$C,MATCH($D132,CSINAPI!$A:$A,0)),
IF($C132="CESAN",INDEX(CCESAN!$C:$C,MATCH($D132,CCESAN!$A:$A,0)),
IF($C132="SCORIO",INDEX(CSCORIO!$C:$C,MATCH($D132,CSCORIO!$A:$A,0)),
IF($C132="MERC",INDEX(MERCADO!$D:$D,MATCH($D132,MERCADO!$A:$A,0)),
IF($C132="COMP",INDEX(COMPOSICAO!$H:$H,MATCH($D132,COMPOSICAO!$A:$A,0)),
""))))))),"")</f>
        <v>und</v>
      </c>
      <c r="G132" s="216">
        <f>VLOOKUP(B132,'MEMÓRIA DE CÁLCULO'!A:J,10,0)</f>
        <v>2</v>
      </c>
      <c r="H132" s="327">
        <f>IFERROR(
IF($C132="DER",INDEX(CDER!$D:$D,MATCH($D132,CDER!$A:$A,0)),
IF($C132="SINAPI",INDEX(CSINAPI!$D:$D,MATCH($D132,CSINAPI!$A:$A,0)),
IF($C132="CESAN",INDEX(CCESAN!$D:$D,MATCH($D132,CCESAN!$A:$A,0)),
IF($C132="SCORIO",INDEX(CSCORIO!$D:$D,MATCH($D132,CSCORIO!$A:$A,0)),
IF($C132="MERC",INDEX(MERCADO!$E:$E,MATCH($D132,MERCADO!$A:$A,0)),
IF($C132="COMP",INDEX(COMPOSICAO!$I:$I,MATCH($D132,COMPOSICAO!$A:$A,0)),
0)))))),0)</f>
        <v>1742.27</v>
      </c>
      <c r="I132" s="328">
        <f>IFERROR(ROUND(H132*(1+$I$3),2),"")</f>
        <v>2013.54</v>
      </c>
      <c r="J132" s="326">
        <f t="shared" si="172"/>
        <v>4027.08</v>
      </c>
      <c r="K132" s="219"/>
      <c r="L132" s="220">
        <f t="shared" si="173"/>
        <v>2</v>
      </c>
      <c r="M132" s="221">
        <f t="shared" si="174"/>
        <v>4027.08</v>
      </c>
      <c r="N132" s="222">
        <f t="shared" si="175"/>
        <v>5.6762528172795972E-2</v>
      </c>
      <c r="O132" s="221" t="str">
        <f t="shared" si="176"/>
        <v>B</v>
      </c>
      <c r="P132" s="219"/>
    </row>
    <row r="133" spans="1:16" ht="12.75">
      <c r="A133" s="211" t="str">
        <f t="shared" si="96"/>
        <v>DER200713</v>
      </c>
      <c r="B133" s="212" t="s">
        <v>19744</v>
      </c>
      <c r="C133" s="213" t="s">
        <v>1920</v>
      </c>
      <c r="D133" s="213">
        <v>200713</v>
      </c>
      <c r="E133" s="214" t="str">
        <f>IFERROR(PROPER(
IF($C133="DER",INDEX(CDER!$B:$B,MATCH($D133,CDER!$A:$A,0)),
IF($C133="SINAPI",INDEX(CSINAPI!$B:$B,MATCH($D133,CSINAPI!$A:$A,0)),
IF($C133="CESAN",INDEX(CCESAN!$B:$B,MATCH($D133,CCESAN!$A:$A,0)),
IF($C133="SCORIO",INDEX(CSCORIO!$B:$B,MATCH($D133,CSCORIO!$A:$A,0)),
IF($C133="MERC",INDEX(MERCADO!$B:$B,MATCH($D133,MERCADO!$A:$A,0)),
IF($C133="COMP",INDEX(COMPOSICAO!$B:$B,MATCH($D133,COMPOSICAO!$A:$A,0)),
""))))))),"*Verificar código*")</f>
        <v>Rede Para Futebol De Salão</v>
      </c>
      <c r="F133" s="215" t="str">
        <f>IFERROR(LOWER(
IF($C133="DER",INDEX(CDER!$C:$C,MATCH($D133,CDER!$A:$A,0)),
IF($C133="SINAPI",INDEX(CSINAPI!$C:$C,MATCH($D133,CSINAPI!$A:$A,0)),
IF($C133="CESAN",INDEX(CCESAN!$C:$C,MATCH($D133,CCESAN!$A:$A,0)),
IF($C133="SCORIO",INDEX(CSCORIO!$C:$C,MATCH($D133,CSCORIO!$A:$A,0)),
IF($C133="MERC",INDEX(MERCADO!$D:$D,MATCH($D133,MERCADO!$A:$A,0)),
IF($C133="COMP",INDEX(COMPOSICAO!$H:$H,MATCH($D133,COMPOSICAO!$A:$A,0)),
""))))))),"")</f>
        <v>und</v>
      </c>
      <c r="G133" s="216">
        <f>VLOOKUP(B133,'MEMÓRIA DE CÁLCULO'!A:J,10,0)</f>
        <v>2</v>
      </c>
      <c r="H133" s="327">
        <f>IFERROR(
IF($C133="DER",INDEX(CDER!$D:$D,MATCH($D133,CDER!$A:$A,0)),
IF($C133="SINAPI",INDEX(CSINAPI!$D:$D,MATCH($D133,CSINAPI!$A:$A,0)),
IF($C133="CESAN",INDEX(CCESAN!$D:$D,MATCH($D133,CCESAN!$A:$A,0)),
IF($C133="SCORIO",INDEX(CSCORIO!$D:$D,MATCH($D133,CSCORIO!$A:$A,0)),
IF($C133="MERC",INDEX(MERCADO!$E:$E,MATCH($D133,MERCADO!$A:$A,0)),
IF($C133="COMP",INDEX(COMPOSICAO!$I:$I,MATCH($D133,COMPOSICAO!$A:$A,0)),
0)))))),0)</f>
        <v>170.8</v>
      </c>
      <c r="I133" s="328">
        <f>IFERROR(ROUND(H133*(1+$I$3),2),"")</f>
        <v>197.39</v>
      </c>
      <c r="J133" s="326">
        <f t="shared" si="172"/>
        <v>394.78</v>
      </c>
      <c r="K133" s="219"/>
      <c r="L133" s="220">
        <f t="shared" si="173"/>
        <v>2</v>
      </c>
      <c r="M133" s="221">
        <f t="shared" si="174"/>
        <v>394.78</v>
      </c>
      <c r="N133" s="222">
        <f t="shared" si="175"/>
        <v>5.5645060123107543E-3</v>
      </c>
      <c r="O133" s="221" t="str">
        <f t="shared" si="176"/>
        <v>C</v>
      </c>
      <c r="P133" s="219"/>
    </row>
    <row r="134" spans="1:16" ht="25.5">
      <c r="A134" s="211" t="str">
        <f t="shared" si="96"/>
        <v>DER200576</v>
      </c>
      <c r="B134" s="212" t="s">
        <v>19747</v>
      </c>
      <c r="C134" s="213" t="s">
        <v>1920</v>
      </c>
      <c r="D134" s="213">
        <v>200576</v>
      </c>
      <c r="E134" s="214" t="str">
        <f>IFERROR(PROPER(
IF($C134="DER",INDEX(CDER!$B:$B,MATCH($D134,CDER!$A:$A,0)),
IF($C134="SINAPI",INDEX(CSINAPI!$B:$B,MATCH($D134,CSINAPI!$A:$A,0)),
IF($C134="CESAN",INDEX(CCESAN!$B:$B,MATCH($D134,CCESAN!$A:$A,0)),
IF($C134="SCORIO",INDEX(CSCORIO!$B:$B,MATCH($D134,CSCORIO!$A:$A,0)),
IF($C134="MERC",INDEX(MERCADO!$B:$B,MATCH($D134,MERCADO!$A:$A,0)),
IF($C134="COMP",INDEX(COMPOSICAO!$B:$B,MATCH($D134,COMPOSICAO!$A:$A,0)),
""))))))),"*Verificar código*")</f>
        <v>Placa Para Inauguração De Obra Em Alumínio Polido E=4Mm, Dimensões 40 X 50 Cm, Gravação Em Baixo Relevo, Inclusive Pintura E Fixação</v>
      </c>
      <c r="F134" s="215" t="str">
        <f>IFERROR(LOWER(
IF($C134="DER",INDEX(CDER!$C:$C,MATCH($D134,CDER!$A:$A,0)),
IF($C134="SINAPI",INDEX(CSINAPI!$C:$C,MATCH($D134,CSINAPI!$A:$A,0)),
IF($C134="CESAN",INDEX(CCESAN!$C:$C,MATCH($D134,CCESAN!$A:$A,0)),
IF($C134="SCORIO",INDEX(CSCORIO!$C:$C,MATCH($D134,CSCORIO!$A:$A,0)),
IF($C134="MERC",INDEX(MERCADO!$D:$D,MATCH($D134,MERCADO!$A:$A,0)),
IF($C134="COMP",INDEX(COMPOSICAO!$H:$H,MATCH($D134,COMPOSICAO!$A:$A,0)),
""))))))),"")</f>
        <v>und</v>
      </c>
      <c r="G134" s="216">
        <f>VLOOKUP(B134,'MEMÓRIA DE CÁLCULO'!A:J,10,0)</f>
        <v>1</v>
      </c>
      <c r="H134" s="327">
        <f>IFERROR(
IF($C134="DER",INDEX(CDER!$D:$D,MATCH($D134,CDER!$A:$A,0)),
IF($C134="SINAPI",INDEX(CSINAPI!$D:$D,MATCH($D134,CSINAPI!$A:$A,0)),
IF($C134="CESAN",INDEX(CCESAN!$D:$D,MATCH($D134,CCESAN!$A:$A,0)),
IF($C134="SCORIO",INDEX(CSCORIO!$D:$D,MATCH($D134,CSCORIO!$A:$A,0)),
IF($C134="MERC",INDEX(MERCADO!$E:$E,MATCH($D134,MERCADO!$A:$A,0)),
IF($C134="COMP",INDEX(COMPOSICAO!$I:$I,MATCH($D134,COMPOSICAO!$A:$A,0)),
0)))))),0)</f>
        <v>803.85</v>
      </c>
      <c r="I134" s="328">
        <f t="shared" ref="I134" si="177">IFERROR(ROUND(H134*(1+$I$2),2),"")</f>
        <v>1071.1300000000001</v>
      </c>
      <c r="J134" s="326">
        <f t="shared" si="172"/>
        <v>1071.1300000000001</v>
      </c>
      <c r="K134" s="219"/>
      <c r="L134" s="220">
        <f t="shared" si="173"/>
        <v>1</v>
      </c>
      <c r="M134" s="221">
        <f t="shared" si="174"/>
        <v>1071.1300000000001</v>
      </c>
      <c r="N134" s="222">
        <f t="shared" si="175"/>
        <v>1.5097799597158974E-2</v>
      </c>
      <c r="O134" s="221" t="str">
        <f t="shared" si="176"/>
        <v>C</v>
      </c>
      <c r="P134" s="219"/>
    </row>
    <row r="135" spans="1:16" ht="51">
      <c r="A135" s="211" t="str">
        <f t="shared" si="96"/>
        <v>COMP6</v>
      </c>
      <c r="B135" s="212" t="s">
        <v>20168</v>
      </c>
      <c r="C135" s="213" t="s">
        <v>1026</v>
      </c>
      <c r="D135" s="213">
        <v>6</v>
      </c>
      <c r="E135" s="214" t="str">
        <f>IFERROR(PROPER(
IF($C135="DER",INDEX(CDER!$B:$B,MATCH($D135,CDER!$A:$A,0)),
IF($C135="SINAPI",INDEX(CSINAPI!$B:$B,MATCH($D135,CSINAPI!$A:$A,0)),
IF($C135="CESAN",INDEX(CCESAN!$B:$B,MATCH($D135,CCESAN!$A:$A,0)),
IF($C135="SCORIO",INDEX(CSCORIO!$B:$B,MATCH($D135,CSCORIO!$A:$A,0)),
IF($C135="MERC",INDEX(MERCADO!$B:$B,MATCH($D135,MERCADO!$A:$A,0)),
IF($C135="COMP",INDEX(COMPOSICAO!$B:$B,MATCH($D135,COMPOSICAO!$A:$A,0)),
""))))))),"*Verificar código*")</f>
        <v>Fornecimento E Instalação De Estrutura Para Caixa D'Agua Em Perfis H De Aço "W" 200 X 35,9 Com Pilares E Vigas, Sendo As Vigas Em Balanço Pra Cima Da Cobertura, Inclusive Fornecimento E Instalação Da Caixa D'Água De 2000L E Suas Conexões E Ligação Até A Rede Existente De Água</v>
      </c>
      <c r="F135" s="215" t="str">
        <f>IFERROR(LOWER(
IF($C135="DER",INDEX(CDER!$C:$C,MATCH($D135,CDER!$A:$A,0)),
IF($C135="SINAPI",INDEX(CSINAPI!$C:$C,MATCH($D135,CSINAPI!$A:$A,0)),
IF($C135="CESAN",INDEX(CCESAN!$C:$C,MATCH($D135,CCESAN!$A:$A,0)),
IF($C135="SCORIO",INDEX(CSCORIO!$C:$C,MATCH($D135,CSCORIO!$A:$A,0)),
IF($C135="MERC",INDEX(MERCADO!$D:$D,MATCH($D135,MERCADO!$A:$A,0)),
IF($C135="COMP",INDEX(COMPOSICAO!$H:$H,MATCH($D135,COMPOSICAO!$A:$A,0)),
""))))))),"")</f>
        <v>und</v>
      </c>
      <c r="G135" s="216">
        <f>VLOOKUP(B135,'MEMÓRIA DE CÁLCULO'!A:J,10,0)</f>
        <v>1</v>
      </c>
      <c r="H135" s="327">
        <f>IFERROR(
IF($C135="DER",INDEX(CDER!$D:$D,MATCH($D135,CDER!$A:$A,0)),
IF($C135="SINAPI",INDEX(CSINAPI!$D:$D,MATCH($D135,CSINAPI!$A:$A,0)),
IF($C135="CESAN",INDEX(CCESAN!$D:$D,MATCH($D135,CCESAN!$A:$A,0)),
IF($C135="SCORIO",INDEX(CSCORIO!$D:$D,MATCH($D135,CSCORIO!$A:$A,0)),
IF($C135="MERC",INDEX(MERCADO!$E:$E,MATCH($D135,MERCADO!$A:$A,0)),
IF($C135="COMP",INDEX(COMPOSICAO!$I:$I,MATCH($D135,COMPOSICAO!$A:$A,0)),
0)))))),0)</f>
        <v>17541.830000000002</v>
      </c>
      <c r="I135" s="328">
        <f t="shared" ref="I135" si="178">IFERROR(ROUND(H135*(1+$I$2),2),"")</f>
        <v>23374.49</v>
      </c>
      <c r="J135" s="326">
        <f t="shared" si="172"/>
        <v>23374.49</v>
      </c>
      <c r="K135" s="219"/>
      <c r="L135" s="220">
        <f t="shared" si="173"/>
        <v>1</v>
      </c>
      <c r="M135" s="221">
        <f t="shared" si="174"/>
        <v>23374.49</v>
      </c>
      <c r="N135" s="222">
        <f t="shared" si="175"/>
        <v>0.32946828648791132</v>
      </c>
      <c r="O135" s="221" t="str">
        <f t="shared" si="176"/>
        <v>A</v>
      </c>
      <c r="P135" s="219"/>
    </row>
    <row r="136" spans="1:16" ht="17.25" customHeight="1">
      <c r="A136" s="211"/>
      <c r="B136" s="212">
        <v>12</v>
      </c>
      <c r="C136" s="213"/>
      <c r="D136" s="213"/>
      <c r="E136" s="214" t="s">
        <v>19415</v>
      </c>
      <c r="F136" s="215"/>
      <c r="G136" s="216">
        <f>VLOOKUP(B136,'MEMÓRIA DE CÁLCULO'!A:J,10,0)</f>
        <v>0</v>
      </c>
      <c r="H136" s="327"/>
      <c r="I136" s="328"/>
      <c r="J136" s="326">
        <f>SUM(J137)</f>
        <v>1654.11</v>
      </c>
      <c r="K136" s="219"/>
      <c r="L136" s="220"/>
      <c r="M136" s="221"/>
      <c r="N136" s="222"/>
      <c r="O136" s="221"/>
      <c r="P136" s="219"/>
    </row>
    <row r="137" spans="1:16" ht="38.25">
      <c r="A137" s="211" t="str">
        <f t="shared" si="96"/>
        <v>COMP2</v>
      </c>
      <c r="B137" s="212" t="s">
        <v>19413</v>
      </c>
      <c r="C137" s="213" t="s">
        <v>1026</v>
      </c>
      <c r="D137" s="213">
        <v>2</v>
      </c>
      <c r="E137" s="214" t="str">
        <f>IFERROR(PROPER(
IF($C137="IOPES",INDEX(CDER!$B:$B,MATCH($D137,CDER!$A:$A,0)),
IF($C137="SINAPI",INDEX(CSINAPI!$B:$B,MATCH($D137,CSINAPI!$A:$A,0)),
IF($C137="CESAN",INDEX(CCESAN!$B:$B,MATCH($D137,CCESAN!$A:$A,0)),
IF($C137="SCORIO",INDEX(CSCORIO!$B:$B,MATCH($D137,CSCORIO!$A:$A,0)),
IF($C137="MERC",INDEX(MERCADO!$B:$B,MATCH($D137,MERCADO!$A:$A,0)),
IF($C137="COMP",INDEX(COMPOSICAO!$B:$B,MATCH($D137,COMPOSICAO!$A:$A,0)),
""))))))),"*Verificar código*")</f>
        <v>Fornecimento E Instalação De Equipamento Para A Ligação De Gás Da Casinha De Gás Até O Fogão, Incluso Quebra Do Piso Para Passagem Do Tubo.</v>
      </c>
      <c r="F137" s="215" t="str">
        <f>IFERROR(LOWER(
IF($C137="IOPES",INDEX(CDER!$C:$C,MATCH($D137,CDER!$A:$A,0)),
IF($C137="SINAPI",INDEX(CSINAPI!$C:$C,MATCH($D137,CSINAPI!$A:$A,0)),
IF($C137="CESAN",INDEX(CCESAN!$C:$C,MATCH($D137,CCESAN!$A:$A,0)),
IF($C137="SCORIO",INDEX(CSCORIO!$C:$C,MATCH($D137,CSCORIO!$A:$A,0)),
IF($C137="MERC",INDEX(MERCADO!$D:$D,MATCH($D137,MERCADO!$A:$A,0)),
IF($C137="COMP",INDEX(COMPOSICAO!$H:$H,MATCH($D137,COMPOSICAO!$A:$A,0)),
""))))))),"")</f>
        <v>und</v>
      </c>
      <c r="G137" s="216">
        <f>VLOOKUP(B137,'MEMÓRIA DE CÁLCULO'!A:J,10,0)</f>
        <v>1</v>
      </c>
      <c r="H137" s="327">
        <f>IFERROR(
IF($C137="IOPES",INDEX(CDER!$D:$D,MATCH($D137,CDER!$A:$A,0)),
IF($C137="SINAPI",INDEX(CSINAPI!$D:$D,MATCH($D137,CSINAPI!$A:$A,0)),
IF($C137="CESAN",INDEX(CCESAN!$D:$D,MATCH($D137,CCESAN!$A:$A,0)),
IF($C137="SCORIO",INDEX(CSCORIO!$D:$D,MATCH($D137,CSCORIO!$A:$A,0)),
IF($C137="MERC",INDEX(MERCADO!$E:$E,MATCH($D137,MERCADO!$A:$A,0)),
IF($C137="COMP",INDEX(COMPOSICAO!$I:$I,MATCH($D137,COMPOSICAO!$A:$A,0)),
0)))))),0)</f>
        <v>1241.3600000000001</v>
      </c>
      <c r="I137" s="328">
        <f>IFERROR(ROUND(H137*(1+$I$2),2),"")</f>
        <v>1654.11</v>
      </c>
      <c r="J137" s="326">
        <f>IFERROR(ROUND($I137*$G137,2),"")</f>
        <v>1654.11</v>
      </c>
      <c r="K137" s="219"/>
      <c r="L137" s="220">
        <f>G137</f>
        <v>1</v>
      </c>
      <c r="M137" s="221">
        <f>ROUND(L137*I137,2)</f>
        <v>1654.11</v>
      </c>
      <c r="N137" s="222">
        <f>M137/$J$126</f>
        <v>2.3315023658805771E-2</v>
      </c>
      <c r="O137" s="221" t="str">
        <f>VLOOKUP(M137,$Z$2:$AA$6,2,1)</f>
        <v>C</v>
      </c>
      <c r="P137" s="219"/>
    </row>
    <row r="138" spans="1:16" ht="26.25" customHeight="1">
      <c r="A138" s="211"/>
      <c r="B138" s="212"/>
      <c r="C138" s="213"/>
      <c r="D138" s="213"/>
      <c r="E138" s="361" t="s">
        <v>29470</v>
      </c>
      <c r="F138" s="215" t="str">
        <f>IFERROR(LOWER(
IF($C138="IOPES",INDEX(CDER!$C:$C,MATCH($D138,CDER!$A:$A,0)),
IF($C138="SINAPI",INDEX(CSINAPI!$C:$C,MATCH($D138,CSINAPI!$A:$A,0)),
IF($C138="CESAN",INDEX(CCESAN!$C:$C,MATCH($D138,CCESAN!$A:$A,0)),
IF($C138="SCORIO",INDEX(CSCORIO!$C:$C,MATCH($D138,CSCORIO!$A:$A,0)),
IF($C138="MERC",INDEX(MERCADO!$D:$D,MATCH($D138,MERCADO!$A:$A,0)),
IF($C138="COMP",INDEX(COMPOSICAO!$H:$H,MATCH($D138,COMPOSICAO!$A:$A,0)),
""))))))),"")</f>
        <v/>
      </c>
      <c r="G138" s="216"/>
      <c r="H138" s="217"/>
      <c r="I138" s="214" t="s">
        <v>1020</v>
      </c>
      <c r="J138" s="326">
        <f>ROUND(SUM(J136+J25+J126+J116+J94+J79+J30+J71+J48+J42+J12+J7),2)</f>
        <v>1022580.46</v>
      </c>
      <c r="K138" s="219"/>
      <c r="L138" s="220">
        <f>IF((COUNTIF($A$7:$A138,$A137))&gt;1,0,SUMIF(A:A,$A137,G:G))</f>
        <v>1</v>
      </c>
      <c r="M138" s="221">
        <f>ROUND(L138*J138,2)</f>
        <v>1022580.46</v>
      </c>
      <c r="N138" s="222">
        <f>M138/J138</f>
        <v>1</v>
      </c>
      <c r="O138" s="221" t="str">
        <f>VLOOKUP(M138,$Z$2:$AA$6,2,1)</f>
        <v>A</v>
      </c>
      <c r="P138" s="219"/>
    </row>
    <row r="139" spans="1:16" ht="18.75" customHeight="1">
      <c r="B139" s="143"/>
      <c r="C139" s="144"/>
      <c r="D139" s="144"/>
      <c r="E139" s="144"/>
      <c r="F139" s="144"/>
      <c r="G139" s="153"/>
      <c r="H139" s="145"/>
      <c r="I139" s="145"/>
      <c r="J139" s="106"/>
    </row>
    <row r="140" spans="1:16" ht="18.75" customHeight="1">
      <c r="B140" s="146"/>
      <c r="C140" s="146"/>
      <c r="D140" s="146"/>
    </row>
    <row r="141" spans="1:16" ht="18.75" customHeight="1">
      <c r="B141" s="146"/>
      <c r="C141" s="146"/>
      <c r="D141" s="146"/>
    </row>
    <row r="142" spans="1:16" ht="18.75" customHeight="1">
      <c r="B142" s="146"/>
      <c r="C142" s="146"/>
      <c r="D142" s="146"/>
      <c r="E142" s="150"/>
    </row>
    <row r="143" spans="1:16" ht="18.75" customHeight="1">
      <c r="B143" s="146"/>
      <c r="C143" s="146"/>
      <c r="D143" s="146"/>
    </row>
    <row r="144" spans="1:16" ht="18.75" customHeight="1">
      <c r="B144" s="146"/>
      <c r="C144" s="146"/>
      <c r="D144" s="146"/>
    </row>
    <row r="145" spans="2:4" ht="18.75" customHeight="1">
      <c r="B145" s="146"/>
      <c r="C145" s="146"/>
      <c r="D145" s="146"/>
    </row>
    <row r="146" spans="2:4" ht="18.75" customHeight="1">
      <c r="B146" s="146"/>
      <c r="C146" s="146"/>
      <c r="D146" s="146"/>
    </row>
    <row r="147" spans="2:4" ht="18.75" customHeight="1">
      <c r="B147" s="146"/>
      <c r="C147" s="146"/>
      <c r="D147" s="146"/>
    </row>
    <row r="148" spans="2:4" ht="18.75" customHeight="1">
      <c r="B148" s="151"/>
    </row>
  </sheetData>
  <autoFilter ref="B6:O138"/>
  <mergeCells count="9">
    <mergeCell ref="Y1:Y6"/>
    <mergeCell ref="L5:O5"/>
    <mergeCell ref="L1:O2"/>
    <mergeCell ref="B1:J1"/>
    <mergeCell ref="C5:E5"/>
    <mergeCell ref="R1:R2"/>
    <mergeCell ref="Q1:Q2"/>
    <mergeCell ref="B2:B4"/>
    <mergeCell ref="C2:G4"/>
  </mergeCells>
  <phoneticPr fontId="57" type="noConversion"/>
  <conditionalFormatting sqref="B7:J7 L7:O7 L14:O14 C13:D13 D16 L16:O16 H16:J16 L9:O10 H13:J14 B48:F48 L20:O20 E138 B71:J71 L71:O75 B126:J126 B136:J137 L79:O91 B79:J79 B25:J25 L25:O39 L93:O105 B94:J94 B11 G12:G19 C59:D60 L48:O66 L116:O116 B116:J116 B13:B24 B49:B70 B117:B125 B42:J42 L42:O45 B9:D10 G9:J10 D14 B30:J30 B26:B29 D26:D29 G26:J29 B32:D32 B31 D31 B33:B39 D33:D39 H33:H41 B43:B47 D43:D45 G43:J45 H43:H47 D49:D58 C63:F63 D64:D66 D61:D62 G48:J53 G64:G66 I64:J66 B72:B78 D72:D75 G72:G75 I72:J75 B89:J89 B80:B88 D80:D88 G80:G88 I80:J88 B90:B93 D93 D90:D91 G93 G90:G91 I90:J91 I93:J93 B95:B115 D95:D105 G95:G105 I95:J105 D127:D129 G127:G129 I127:J129 B127:B135 M13:O13 G31:J39 F59:F60 G55:J63 G54:H54 J54 L126:O137">
    <cfRule type="expression" dxfId="1337" priority="8144">
      <formula>IFERROR($E7,TRUE)</formula>
    </cfRule>
  </conditionalFormatting>
  <conditionalFormatting sqref="N7 N13:N14 N16 N9:N10 N20 N71:N75 N79:N91 N25:N39 N93:N105 N48:N66 N116 N42:N45 N126:N137">
    <cfRule type="expression" dxfId="1336" priority="8212">
      <formula>IFERROR($E7,TRUE)</formula>
    </cfRule>
  </conditionalFormatting>
  <conditionalFormatting sqref="B7:J7 L7:O7 L14:O14 C13:D13 D16 L16:O16 H16:J16 L9:O10 H13:J14 L20:O20 B48:F48 B138:D138 F138:J138 L35:O39 B71:J71 L71:O75 B126:J126 B136:J137 L79:O91 B79:J79 B25:J25 L25:O33 L93:O105 B94:J94 B11 G12:G19 C59:D60 L48:O66 L116:O116 B116:J116 B13:B24 B49:B70 B117:B125 B42:J42 L42:O45 B9:D10 G9:J10 D14 B30:J30 B26:B29 D26:D29 G26:J29 B32:D32 B31 D31 B33:B39 D33:D39 H33:H41 B43:B47 D43:D45 G43:J45 H43:H47 D49:D58 C63:F63 D64:D66 D61:D62 G48:J53 G64:G66 I64:J66 B72:B78 D72:D75 G72:G75 I72:J75 B89:J89 B80:B88 D80:D88 G80:G88 I80:J88 B90:B93 D93 D90:D91 G93 G90:G91 I90:J91 I93:J93 B95:B115 D95:D105 G95:G105 I95:J105 D127:D129 G127:G129 I127:J129 B127:B135 M13:O13 G31:J39 F59:F60 G55:J63 G54:H54 J54 L126:O138">
    <cfRule type="expression" dxfId="1335" priority="5904">
      <formula>IF(AND($C7="",$D7=""),TRUE,FALSE)</formula>
    </cfRule>
  </conditionalFormatting>
  <conditionalFormatting sqref="R6:S6">
    <cfRule type="cellIs" dxfId="1334" priority="15812" operator="lessThan">
      <formula>R$5</formula>
    </cfRule>
    <cfRule type="cellIs" dxfId="1333" priority="15813" operator="greaterThan">
      <formula>R$5</formula>
    </cfRule>
  </conditionalFormatting>
  <conditionalFormatting sqref="B7:D7 C13:D13 D16 B9:D10 B71:D71 G71:G75 B126:D126 G126:G129 G136:G138 B136:D138 G79:G91 B79:D79 B25:D25 G25:G39 G93:G105 B94:D94 B11 G7:G10 G12:G19 B48:D48 G48:G66 G116 B116:D116 B13:B24 B117:B125 G42:G45 B42:D42 D14 B30:D30 B26:B29 D26:D29 B32:D32 B31 D31 B33:B39 D33:D39 B43:B47 D43:D45 B59:D60 D49:D58 B63:D63 D61:D62 B49:B70 D64:D66 B72:B78 D72:D75 B89:D89 B80:B88 D80:D88 D90:D91 B90:B93 D93 B95:B115 D95:D105 D127:D129 B127:B135">
    <cfRule type="expression" dxfId="1332" priority="8033">
      <formula>IF(OR($C7&lt;&gt;"",$D7&lt;&gt;""),TRUE,FALSE)</formula>
    </cfRule>
  </conditionalFormatting>
  <conditionalFormatting sqref="I7 I13:I14 I16 I9:I10 I71:I75 I126:I129 I136:I138 I79:I91 I25:I39 I93:I105 I48:I53 I116 I42:I45 I55:I66">
    <cfRule type="expression" dxfId="1331" priority="5905">
      <formula>IF(OR($C7&lt;&gt;"",$D7&lt;&gt;""),TRUE,FALSE)</formula>
    </cfRule>
  </conditionalFormatting>
  <conditionalFormatting sqref="E7 H13:H14 H16 E138 E71:F71 H71 E126:F126 H126 H136:H137 E136:F137 H79 E79:F79 E25:F25 H94 E94:F94 E48:F48 H116 E116:F116 E42:F42 E30:F30 F59:F60 E63:F63 E89:F89 H89 H25:H63">
    <cfRule type="expression" dxfId="1330" priority="5906">
      <formula>IF($E7="*VERIFICAR CÓDIGO*",TRUE,FALSE)</formula>
    </cfRule>
  </conditionalFormatting>
  <conditionalFormatting sqref="F7">
    <cfRule type="expression" dxfId="1329" priority="5903">
      <formula>IF($E7="*VERIFICAR CÓDIGO*",TRUE,FALSE)</formula>
    </cfRule>
  </conditionalFormatting>
  <conditionalFormatting sqref="H7 H9:H10">
    <cfRule type="expression" dxfId="1328" priority="5902">
      <formula>IF($E7="*VERIFICAR CÓDIGO*",TRUE,FALSE)</formula>
    </cfRule>
  </conditionalFormatting>
  <conditionalFormatting sqref="H7 H9:H10">
    <cfRule type="expression" dxfId="1327" priority="5901">
      <formula>IF($E7="*VERIFICAR CÓDIGO*",TRUE,FALSE)</formula>
    </cfRule>
  </conditionalFormatting>
  <conditionalFormatting sqref="O7 O13:O14 O43 O83:O91 O9:O10 O20 O30:O39 O45 O138 O57:O66 O127:O135">
    <cfRule type="cellIs" dxfId="1326" priority="5574" operator="equal">
      <formula>"C"</formula>
    </cfRule>
    <cfRule type="cellIs" dxfId="1325" priority="5575" operator="equal">
      <formula>"A"</formula>
    </cfRule>
    <cfRule type="cellIs" dxfId="1324" priority="5628" operator="equal">
      <formula>"B"</formula>
    </cfRule>
  </conditionalFormatting>
  <conditionalFormatting sqref="H61:H62 H64:H69 H7:H59 H71:H138">
    <cfRule type="expression" dxfId="1323" priority="16418">
      <formula>IF((SUMIF(A:A,A7,H:H)/COUNTIF(A:A,A7))&lt;&gt;H7,TRUE,FALSE)</formula>
    </cfRule>
  </conditionalFormatting>
  <conditionalFormatting sqref="O44">
    <cfRule type="cellIs" dxfId="1322" priority="3810" operator="equal">
      <formula>"C"</formula>
    </cfRule>
    <cfRule type="cellIs" dxfId="1321" priority="3811" operator="equal">
      <formula>"A"</formula>
    </cfRule>
    <cfRule type="cellIs" dxfId="1320" priority="3812" operator="equal">
      <formula>"B"</formula>
    </cfRule>
  </conditionalFormatting>
  <conditionalFormatting sqref="O42">
    <cfRule type="cellIs" dxfId="1319" priority="3660" operator="equal">
      <formula>"C"</formula>
    </cfRule>
    <cfRule type="cellIs" dxfId="1318" priority="3661" operator="equal">
      <formula>"A"</formula>
    </cfRule>
    <cfRule type="cellIs" dxfId="1317" priority="3662" operator="equal">
      <formula>"B"</formula>
    </cfRule>
  </conditionalFormatting>
  <conditionalFormatting sqref="O48">
    <cfRule type="cellIs" dxfId="1316" priority="3646" operator="equal">
      <formula>"C"</formula>
    </cfRule>
    <cfRule type="cellIs" dxfId="1315" priority="3647" operator="equal">
      <formula>"A"</formula>
    </cfRule>
    <cfRule type="cellIs" dxfId="1314" priority="3648" operator="equal">
      <formula>"B"</formula>
    </cfRule>
  </conditionalFormatting>
  <conditionalFormatting sqref="O71">
    <cfRule type="cellIs" dxfId="1313" priority="3632" operator="equal">
      <formula>"C"</formula>
    </cfRule>
    <cfRule type="cellIs" dxfId="1312" priority="3633" operator="equal">
      <formula>"A"</formula>
    </cfRule>
    <cfRule type="cellIs" dxfId="1311" priority="3634" operator="equal">
      <formula>"B"</formula>
    </cfRule>
  </conditionalFormatting>
  <conditionalFormatting sqref="O72">
    <cfRule type="cellIs" dxfId="1310" priority="3624" operator="equal">
      <formula>"C"</formula>
    </cfRule>
    <cfRule type="cellIs" dxfId="1309" priority="3625" operator="equal">
      <formula>"A"</formula>
    </cfRule>
    <cfRule type="cellIs" dxfId="1308" priority="3626" operator="equal">
      <formula>"B"</formula>
    </cfRule>
  </conditionalFormatting>
  <conditionalFormatting sqref="O74">
    <cfRule type="cellIs" dxfId="1307" priority="3455" operator="equal">
      <formula>"C"</formula>
    </cfRule>
    <cfRule type="cellIs" dxfId="1306" priority="3456" operator="equal">
      <formula>"A"</formula>
    </cfRule>
    <cfRule type="cellIs" dxfId="1305" priority="3457" operator="equal">
      <formula>"B"</formula>
    </cfRule>
  </conditionalFormatting>
  <conditionalFormatting sqref="O30:O31">
    <cfRule type="cellIs" dxfId="1304" priority="3410" operator="equal">
      <formula>"C"</formula>
    </cfRule>
    <cfRule type="cellIs" dxfId="1303" priority="3411" operator="equal">
      <formula>"A"</formula>
    </cfRule>
    <cfRule type="cellIs" dxfId="1302" priority="3412" operator="equal">
      <formula>"B"</formula>
    </cfRule>
  </conditionalFormatting>
  <conditionalFormatting sqref="O75">
    <cfRule type="cellIs" dxfId="1301" priority="3390" operator="equal">
      <formula>"C"</formula>
    </cfRule>
    <cfRule type="cellIs" dxfId="1300" priority="3391" operator="equal">
      <formula>"A"</formula>
    </cfRule>
    <cfRule type="cellIs" dxfId="1299" priority="3392" operator="equal">
      <formula>"B"</formula>
    </cfRule>
  </conditionalFormatting>
  <conditionalFormatting sqref="O49">
    <cfRule type="cellIs" dxfId="1298" priority="3212" operator="equal">
      <formula>"C"</formula>
    </cfRule>
    <cfRule type="cellIs" dxfId="1297" priority="3213" operator="equal">
      <formula>"A"</formula>
    </cfRule>
    <cfRule type="cellIs" dxfId="1296" priority="3214" operator="equal">
      <formula>"B"</formula>
    </cfRule>
  </conditionalFormatting>
  <conditionalFormatting sqref="O50">
    <cfRule type="cellIs" dxfId="1295" priority="3204" operator="equal">
      <formula>"C"</formula>
    </cfRule>
    <cfRule type="cellIs" dxfId="1294" priority="3205" operator="equal">
      <formula>"A"</formula>
    </cfRule>
    <cfRule type="cellIs" dxfId="1293" priority="3206" operator="equal">
      <formula>"B"</formula>
    </cfRule>
  </conditionalFormatting>
  <conditionalFormatting sqref="O51">
    <cfRule type="cellIs" dxfId="1292" priority="3196" operator="equal">
      <formula>"C"</formula>
    </cfRule>
    <cfRule type="cellIs" dxfId="1291" priority="3197" operator="equal">
      <formula>"A"</formula>
    </cfRule>
    <cfRule type="cellIs" dxfId="1290" priority="3198" operator="equal">
      <formula>"B"</formula>
    </cfRule>
  </conditionalFormatting>
  <conditionalFormatting sqref="O52">
    <cfRule type="cellIs" dxfId="1289" priority="3188" operator="equal">
      <formula>"C"</formula>
    </cfRule>
    <cfRule type="cellIs" dxfId="1288" priority="3189" operator="equal">
      <formula>"A"</formula>
    </cfRule>
    <cfRule type="cellIs" dxfId="1287" priority="3190" operator="equal">
      <formula>"B"</formula>
    </cfRule>
  </conditionalFormatting>
  <conditionalFormatting sqref="O53">
    <cfRule type="cellIs" dxfId="1286" priority="3180" operator="equal">
      <formula>"C"</formula>
    </cfRule>
    <cfRule type="cellIs" dxfId="1285" priority="3181" operator="equal">
      <formula>"A"</formula>
    </cfRule>
    <cfRule type="cellIs" dxfId="1284" priority="3182" operator="equal">
      <formula>"B"</formula>
    </cfRule>
  </conditionalFormatting>
  <conditionalFormatting sqref="O54">
    <cfRule type="cellIs" dxfId="1283" priority="3160" operator="equal">
      <formula>"C"</formula>
    </cfRule>
    <cfRule type="cellIs" dxfId="1282" priority="3161" operator="equal">
      <formula>"A"</formula>
    </cfRule>
    <cfRule type="cellIs" dxfId="1281" priority="3162" operator="equal">
      <formula>"B"</formula>
    </cfRule>
  </conditionalFormatting>
  <conditionalFormatting sqref="O32">
    <cfRule type="cellIs" dxfId="1280" priority="3130" operator="equal">
      <formula>"C"</formula>
    </cfRule>
    <cfRule type="cellIs" dxfId="1279" priority="3131" operator="equal">
      <formula>"A"</formula>
    </cfRule>
    <cfRule type="cellIs" dxfId="1278" priority="3132" operator="equal">
      <formula>"B"</formula>
    </cfRule>
  </conditionalFormatting>
  <conditionalFormatting sqref="O33">
    <cfRule type="cellIs" dxfId="1277" priority="3110" operator="equal">
      <formula>"C"</formula>
    </cfRule>
    <cfRule type="cellIs" dxfId="1276" priority="3111" operator="equal">
      <formula>"A"</formula>
    </cfRule>
    <cfRule type="cellIs" dxfId="1275" priority="3112" operator="equal">
      <formula>"B"</formula>
    </cfRule>
  </conditionalFormatting>
  <conditionalFormatting sqref="O34">
    <cfRule type="cellIs" dxfId="1274" priority="3100" operator="equal">
      <formula>"C"</formula>
    </cfRule>
    <cfRule type="cellIs" dxfId="1273" priority="3101" operator="equal">
      <formula>"A"</formula>
    </cfRule>
    <cfRule type="cellIs" dxfId="1272" priority="3102" operator="equal">
      <formula>"B"</formula>
    </cfRule>
  </conditionalFormatting>
  <conditionalFormatting sqref="O35">
    <cfRule type="cellIs" dxfId="1271" priority="3090" operator="equal">
      <formula>"C"</formula>
    </cfRule>
    <cfRule type="cellIs" dxfId="1270" priority="3091" operator="equal">
      <formula>"A"</formula>
    </cfRule>
    <cfRule type="cellIs" dxfId="1269" priority="3092" operator="equal">
      <formula>"B"</formula>
    </cfRule>
  </conditionalFormatting>
  <conditionalFormatting sqref="L8:N8 B8:J8">
    <cfRule type="expression" dxfId="1268" priority="3039">
      <formula>IFERROR($E8,TRUE)</formula>
    </cfRule>
  </conditionalFormatting>
  <conditionalFormatting sqref="N8">
    <cfRule type="expression" dxfId="1267" priority="3040">
      <formula>IFERROR($E8,TRUE)</formula>
    </cfRule>
  </conditionalFormatting>
  <conditionalFormatting sqref="L8:N8 B8:J8">
    <cfRule type="expression" dxfId="1266" priority="3035">
      <formula>IF(AND($C8="",$D8=""),TRUE,FALSE)</formula>
    </cfRule>
  </conditionalFormatting>
  <conditionalFormatting sqref="B8:D8">
    <cfRule type="expression" dxfId="1265" priority="3038">
      <formula>IF(OR($C8&lt;&gt;"",$D8&lt;&gt;""),TRUE,FALSE)</formula>
    </cfRule>
  </conditionalFormatting>
  <conditionalFormatting sqref="I8">
    <cfRule type="expression" dxfId="1264" priority="3036">
      <formula>IF(OR($C8&lt;&gt;"",$D8&lt;&gt;""),TRUE,FALSE)</formula>
    </cfRule>
  </conditionalFormatting>
  <conditionalFormatting sqref="E8">
    <cfRule type="expression" dxfId="1263" priority="3037">
      <formula>IF($E8="*VERIFICAR CÓDIGO*",TRUE,FALSE)</formula>
    </cfRule>
  </conditionalFormatting>
  <conditionalFormatting sqref="F8">
    <cfRule type="expression" dxfId="1262" priority="3034">
      <formula>IF($E8="*VERIFICAR CÓDIGO*",TRUE,FALSE)</formula>
    </cfRule>
  </conditionalFormatting>
  <conditionalFormatting sqref="H8">
    <cfRule type="expression" dxfId="1261" priority="3033">
      <formula>IF($E8="*VERIFICAR CÓDIGO*",TRUE,FALSE)</formula>
    </cfRule>
  </conditionalFormatting>
  <conditionalFormatting sqref="H8">
    <cfRule type="expression" dxfId="1260" priority="3032">
      <formula>IF($E8="*VERIFICAR CÓDIGO*",TRUE,FALSE)</formula>
    </cfRule>
  </conditionalFormatting>
  <conditionalFormatting sqref="O55">
    <cfRule type="cellIs" dxfId="1259" priority="3005" operator="equal">
      <formula>"C"</formula>
    </cfRule>
    <cfRule type="cellIs" dxfId="1258" priority="3006" operator="equal">
      <formula>"A"</formula>
    </cfRule>
    <cfRule type="cellIs" dxfId="1257" priority="3007" operator="equal">
      <formula>"B"</formula>
    </cfRule>
  </conditionalFormatting>
  <conditionalFormatting sqref="O79">
    <cfRule type="cellIs" dxfId="1256" priority="2911" operator="equal">
      <formula>"C"</formula>
    </cfRule>
    <cfRule type="cellIs" dxfId="1255" priority="2912" operator="equal">
      <formula>"A"</formula>
    </cfRule>
    <cfRule type="cellIs" dxfId="1254" priority="2913" operator="equal">
      <formula>"B"</formula>
    </cfRule>
  </conditionalFormatting>
  <conditionalFormatting sqref="O36">
    <cfRule type="cellIs" dxfId="1253" priority="2887" operator="equal">
      <formula>"C"</formula>
    </cfRule>
    <cfRule type="cellIs" dxfId="1252" priority="2888" operator="equal">
      <formula>"A"</formula>
    </cfRule>
    <cfRule type="cellIs" dxfId="1251" priority="2889" operator="equal">
      <formula>"B"</formula>
    </cfRule>
  </conditionalFormatting>
  <conditionalFormatting sqref="O37">
    <cfRule type="cellIs" dxfId="1250" priority="2861" operator="equal">
      <formula>"C"</formula>
    </cfRule>
    <cfRule type="cellIs" dxfId="1249" priority="2862" operator="equal">
      <formula>"A"</formula>
    </cfRule>
    <cfRule type="cellIs" dxfId="1248" priority="2863" operator="equal">
      <formula>"B"</formula>
    </cfRule>
  </conditionalFormatting>
  <conditionalFormatting sqref="O38:O39">
    <cfRule type="cellIs" dxfId="1247" priority="2835" operator="equal">
      <formula>"C"</formula>
    </cfRule>
    <cfRule type="cellIs" dxfId="1246" priority="2836" operator="equal">
      <formula>"A"</formula>
    </cfRule>
    <cfRule type="cellIs" dxfId="1245" priority="2837" operator="equal">
      <formula>"B"</formula>
    </cfRule>
  </conditionalFormatting>
  <conditionalFormatting sqref="O80">
    <cfRule type="cellIs" dxfId="1244" priority="2757" operator="equal">
      <formula>"C"</formula>
    </cfRule>
    <cfRule type="cellIs" dxfId="1243" priority="2758" operator="equal">
      <formula>"A"</formula>
    </cfRule>
    <cfRule type="cellIs" dxfId="1242" priority="2759" operator="equal">
      <formula>"B"</formula>
    </cfRule>
  </conditionalFormatting>
  <conditionalFormatting sqref="O81">
    <cfRule type="cellIs" dxfId="1241" priority="2705" operator="equal">
      <formula>"C"</formula>
    </cfRule>
    <cfRule type="cellIs" dxfId="1240" priority="2706" operator="equal">
      <formula>"A"</formula>
    </cfRule>
    <cfRule type="cellIs" dxfId="1239" priority="2707" operator="equal">
      <formula>"B"</formula>
    </cfRule>
  </conditionalFormatting>
  <conditionalFormatting sqref="L34:O34">
    <cfRule type="expression" dxfId="1238" priority="16781">
      <formula>IF(AND($C34="",#REF!=""),TRUE,FALSE)</formula>
    </cfRule>
  </conditionalFormatting>
  <conditionalFormatting sqref="O82">
    <cfRule type="cellIs" dxfId="1237" priority="2624" operator="equal">
      <formula>"C"</formula>
    </cfRule>
    <cfRule type="cellIs" dxfId="1236" priority="2625" operator="equal">
      <formula>"A"</formula>
    </cfRule>
    <cfRule type="cellIs" dxfId="1235" priority="2626" operator="equal">
      <formula>"B"</formula>
    </cfRule>
  </conditionalFormatting>
  <conditionalFormatting sqref="D15 L15:O15 H15:J15">
    <cfRule type="expression" dxfId="1234" priority="2618">
      <formula>IFERROR($E15,TRUE)</formula>
    </cfRule>
  </conditionalFormatting>
  <conditionalFormatting sqref="N15">
    <cfRule type="expression" dxfId="1233" priority="2619">
      <formula>IFERROR($E15,TRUE)</formula>
    </cfRule>
  </conditionalFormatting>
  <conditionalFormatting sqref="D15 L15:O15 H15:J15">
    <cfRule type="expression" dxfId="1232" priority="2614">
      <formula>IF(AND($C15="",$D15=""),TRUE,FALSE)</formula>
    </cfRule>
  </conditionalFormatting>
  <conditionalFormatting sqref="D15">
    <cfRule type="expression" dxfId="1231" priority="2617">
      <formula>IF(OR($C15&lt;&gt;"",$D15&lt;&gt;""),TRUE,FALSE)</formula>
    </cfRule>
  </conditionalFormatting>
  <conditionalFormatting sqref="I15">
    <cfRule type="expression" dxfId="1230" priority="2615">
      <formula>IF(OR($C15&lt;&gt;"",$D15&lt;&gt;""),TRUE,FALSE)</formula>
    </cfRule>
  </conditionalFormatting>
  <conditionalFormatting sqref="H15">
    <cfRule type="expression" dxfId="1229" priority="2612">
      <formula>IF($E15="*VERIFICAR CÓDIGO*",TRUE,FALSE)</formula>
    </cfRule>
  </conditionalFormatting>
  <conditionalFormatting sqref="H15">
    <cfRule type="expression" dxfId="1228" priority="2611">
      <formula>IF($E15="*VERIFICAR CÓDIGO*",TRUE,FALSE)</formula>
    </cfRule>
  </conditionalFormatting>
  <conditionalFormatting sqref="O15">
    <cfRule type="cellIs" dxfId="1227" priority="2608" operator="equal">
      <formula>"C"</formula>
    </cfRule>
    <cfRule type="cellIs" dxfId="1226" priority="2609" operator="equal">
      <formula>"A"</formula>
    </cfRule>
    <cfRule type="cellIs" dxfId="1225" priority="2610" operator="equal">
      <formula>"B"</formula>
    </cfRule>
  </conditionalFormatting>
  <conditionalFormatting sqref="O16">
    <cfRule type="cellIs" dxfId="1224" priority="2557" operator="equal">
      <formula>"C"</formula>
    </cfRule>
    <cfRule type="cellIs" dxfId="1223" priority="2558" operator="equal">
      <formula>"A"</formula>
    </cfRule>
    <cfRule type="cellIs" dxfId="1222" priority="2559" operator="equal">
      <formula>"B"</formula>
    </cfRule>
  </conditionalFormatting>
  <conditionalFormatting sqref="O94">
    <cfRule type="cellIs" dxfId="1221" priority="2539" operator="equal">
      <formula>"C"</formula>
    </cfRule>
    <cfRule type="cellIs" dxfId="1220" priority="2540" operator="equal">
      <formula>"A"</formula>
    </cfRule>
    <cfRule type="cellIs" dxfId="1219" priority="2541" operator="equal">
      <formula>"B"</formula>
    </cfRule>
  </conditionalFormatting>
  <conditionalFormatting sqref="O95">
    <cfRule type="cellIs" dxfId="1218" priority="2517" operator="equal">
      <formula>"C"</formula>
    </cfRule>
    <cfRule type="cellIs" dxfId="1217" priority="2518" operator="equal">
      <formula>"A"</formula>
    </cfRule>
    <cfRule type="cellIs" dxfId="1216" priority="2519" operator="equal">
      <formula>"B"</formula>
    </cfRule>
  </conditionalFormatting>
  <conditionalFormatting sqref="O96">
    <cfRule type="cellIs" dxfId="1215" priority="2496" operator="equal">
      <formula>"C"</formula>
    </cfRule>
    <cfRule type="cellIs" dxfId="1214" priority="2497" operator="equal">
      <formula>"A"</formula>
    </cfRule>
    <cfRule type="cellIs" dxfId="1213" priority="2498" operator="equal">
      <formula>"B"</formula>
    </cfRule>
  </conditionalFormatting>
  <conditionalFormatting sqref="O97">
    <cfRule type="cellIs" dxfId="1212" priority="2470" operator="equal">
      <formula>"C"</formula>
    </cfRule>
    <cfRule type="cellIs" dxfId="1211" priority="2471" operator="equal">
      <formula>"A"</formula>
    </cfRule>
    <cfRule type="cellIs" dxfId="1210" priority="2472" operator="equal">
      <formula>"B"</formula>
    </cfRule>
  </conditionalFormatting>
  <conditionalFormatting sqref="O98">
    <cfRule type="cellIs" dxfId="1209" priority="2444" operator="equal">
      <formula>"C"</formula>
    </cfRule>
    <cfRule type="cellIs" dxfId="1208" priority="2445" operator="equal">
      <formula>"A"</formula>
    </cfRule>
    <cfRule type="cellIs" dxfId="1207" priority="2446" operator="equal">
      <formula>"B"</formula>
    </cfRule>
  </conditionalFormatting>
  <conditionalFormatting sqref="O99">
    <cfRule type="cellIs" dxfId="1206" priority="2418" operator="equal">
      <formula>"C"</formula>
    </cfRule>
    <cfRule type="cellIs" dxfId="1205" priority="2419" operator="equal">
      <formula>"A"</formula>
    </cfRule>
    <cfRule type="cellIs" dxfId="1204" priority="2420" operator="equal">
      <formula>"B"</formula>
    </cfRule>
  </conditionalFormatting>
  <conditionalFormatting sqref="O100">
    <cfRule type="cellIs" dxfId="1203" priority="2392" operator="equal">
      <formula>"C"</formula>
    </cfRule>
    <cfRule type="cellIs" dxfId="1202" priority="2393" operator="equal">
      <formula>"A"</formula>
    </cfRule>
    <cfRule type="cellIs" dxfId="1201" priority="2394" operator="equal">
      <formula>"B"</formula>
    </cfRule>
  </conditionalFormatting>
  <conditionalFormatting sqref="O101">
    <cfRule type="cellIs" dxfId="1200" priority="2366" operator="equal">
      <formula>"C"</formula>
    </cfRule>
    <cfRule type="cellIs" dxfId="1199" priority="2367" operator="equal">
      <formula>"A"</formula>
    </cfRule>
    <cfRule type="cellIs" dxfId="1198" priority="2368" operator="equal">
      <formula>"B"</formula>
    </cfRule>
  </conditionalFormatting>
  <conditionalFormatting sqref="O102">
    <cfRule type="cellIs" dxfId="1197" priority="2288" operator="equal">
      <formula>"C"</formula>
    </cfRule>
    <cfRule type="cellIs" dxfId="1196" priority="2289" operator="equal">
      <formula>"A"</formula>
    </cfRule>
    <cfRule type="cellIs" dxfId="1195" priority="2290" operator="equal">
      <formula>"B"</formula>
    </cfRule>
  </conditionalFormatting>
  <conditionalFormatting sqref="O116">
    <cfRule type="cellIs" dxfId="1194" priority="2220" operator="equal">
      <formula>"C"</formula>
    </cfRule>
    <cfRule type="cellIs" dxfId="1193" priority="2221" operator="equal">
      <formula>"A"</formula>
    </cfRule>
    <cfRule type="cellIs" dxfId="1192" priority="2222" operator="equal">
      <formula>"B"</formula>
    </cfRule>
  </conditionalFormatting>
  <conditionalFormatting sqref="O103">
    <cfRule type="cellIs" dxfId="1191" priority="2196" operator="equal">
      <formula>"C"</formula>
    </cfRule>
    <cfRule type="cellIs" dxfId="1190" priority="2197" operator="equal">
      <formula>"A"</formula>
    </cfRule>
    <cfRule type="cellIs" dxfId="1189" priority="2198" operator="equal">
      <formula>"B"</formula>
    </cfRule>
  </conditionalFormatting>
  <conditionalFormatting sqref="O104">
    <cfRule type="cellIs" dxfId="1188" priority="1944" operator="equal">
      <formula>"C"</formula>
    </cfRule>
    <cfRule type="cellIs" dxfId="1187" priority="1945" operator="equal">
      <formula>"A"</formula>
    </cfRule>
    <cfRule type="cellIs" dxfId="1186" priority="1946" operator="equal">
      <formula>"B"</formula>
    </cfRule>
  </conditionalFormatting>
  <conditionalFormatting sqref="O105">
    <cfRule type="cellIs" dxfId="1185" priority="1840" operator="equal">
      <formula>"C"</formula>
    </cfRule>
    <cfRule type="cellIs" dxfId="1184" priority="1841" operator="equal">
      <formula>"A"</formula>
    </cfRule>
    <cfRule type="cellIs" dxfId="1183" priority="1842" operator="equal">
      <formula>"B"</formula>
    </cfRule>
  </conditionalFormatting>
  <conditionalFormatting sqref="D17 L17:O17 H17:J17">
    <cfRule type="expression" dxfId="1182" priority="1831">
      <formula>IFERROR($E17,TRUE)</formula>
    </cfRule>
  </conditionalFormatting>
  <conditionalFormatting sqref="N17">
    <cfRule type="expression" dxfId="1181" priority="1832">
      <formula>IFERROR($E17,TRUE)</formula>
    </cfRule>
  </conditionalFormatting>
  <conditionalFormatting sqref="D17 L17:O17 H17:J17">
    <cfRule type="expression" dxfId="1180" priority="1827">
      <formula>IF(AND($C17="",$D17=""),TRUE,FALSE)</formula>
    </cfRule>
  </conditionalFormatting>
  <conditionalFormatting sqref="D17">
    <cfRule type="expression" dxfId="1179" priority="1830">
      <formula>IF(OR($C17&lt;&gt;"",$D17&lt;&gt;""),TRUE,FALSE)</formula>
    </cfRule>
  </conditionalFormatting>
  <conditionalFormatting sqref="I17">
    <cfRule type="expression" dxfId="1178" priority="1828">
      <formula>IF(OR($C17&lt;&gt;"",$D17&lt;&gt;""),TRUE,FALSE)</formula>
    </cfRule>
  </conditionalFormatting>
  <conditionalFormatting sqref="H17">
    <cfRule type="expression" dxfId="1177" priority="1825">
      <formula>IF($E17="*VERIFICAR CÓDIGO*",TRUE,FALSE)</formula>
    </cfRule>
  </conditionalFormatting>
  <conditionalFormatting sqref="H17">
    <cfRule type="expression" dxfId="1176" priority="1824">
      <formula>IF($E17="*VERIFICAR CÓDIGO*",TRUE,FALSE)</formula>
    </cfRule>
  </conditionalFormatting>
  <conditionalFormatting sqref="O17">
    <cfRule type="cellIs" dxfId="1175" priority="1821" operator="equal">
      <formula>"C"</formula>
    </cfRule>
    <cfRule type="cellIs" dxfId="1174" priority="1822" operator="equal">
      <formula>"A"</formula>
    </cfRule>
    <cfRule type="cellIs" dxfId="1173" priority="1823" operator="equal">
      <formula>"B"</formula>
    </cfRule>
  </conditionalFormatting>
  <conditionalFormatting sqref="D18 L18:O18 H18:J18">
    <cfRule type="expression" dxfId="1172" priority="1814">
      <formula>IFERROR($E18,TRUE)</formula>
    </cfRule>
  </conditionalFormatting>
  <conditionalFormatting sqref="N18">
    <cfRule type="expression" dxfId="1171" priority="1815">
      <formula>IFERROR($E18,TRUE)</formula>
    </cfRule>
  </conditionalFormatting>
  <conditionalFormatting sqref="D18 L18:O18 H18:J18">
    <cfRule type="expression" dxfId="1170" priority="1810">
      <formula>IF(AND($C18="",$D18=""),TRUE,FALSE)</formula>
    </cfRule>
  </conditionalFormatting>
  <conditionalFormatting sqref="D18">
    <cfRule type="expression" dxfId="1169" priority="1813">
      <formula>IF(OR($C18&lt;&gt;"",$D18&lt;&gt;""),TRUE,FALSE)</formula>
    </cfRule>
  </conditionalFormatting>
  <conditionalFormatting sqref="I18">
    <cfRule type="expression" dxfId="1168" priority="1811">
      <formula>IF(OR($C18&lt;&gt;"",$D18&lt;&gt;""),TRUE,FALSE)</formula>
    </cfRule>
  </conditionalFormatting>
  <conditionalFormatting sqref="H18">
    <cfRule type="expression" dxfId="1167" priority="1808">
      <formula>IF($E18="*VERIFICAR CÓDIGO*",TRUE,FALSE)</formula>
    </cfRule>
  </conditionalFormatting>
  <conditionalFormatting sqref="H18">
    <cfRule type="expression" dxfId="1166" priority="1807">
      <formula>IF($E18="*VERIFICAR CÓDIGO*",TRUE,FALSE)</formula>
    </cfRule>
  </conditionalFormatting>
  <conditionalFormatting sqref="O18">
    <cfRule type="cellIs" dxfId="1165" priority="1804" operator="equal">
      <formula>"C"</formula>
    </cfRule>
    <cfRule type="cellIs" dxfId="1164" priority="1805" operator="equal">
      <formula>"A"</formula>
    </cfRule>
    <cfRule type="cellIs" dxfId="1163" priority="1806" operator="equal">
      <formula>"B"</formula>
    </cfRule>
  </conditionalFormatting>
  <conditionalFormatting sqref="O56">
    <cfRule type="cellIs" dxfId="1162" priority="1746" operator="equal">
      <formula>"C"</formula>
    </cfRule>
    <cfRule type="cellIs" dxfId="1161" priority="1747" operator="equal">
      <formula>"A"</formula>
    </cfRule>
    <cfRule type="cellIs" dxfId="1160" priority="1748" operator="equal">
      <formula>"B"</formula>
    </cfRule>
  </conditionalFormatting>
  <conditionalFormatting sqref="D19 L19:O19 H19:J19">
    <cfRule type="expression" dxfId="1159" priority="1717">
      <formula>IFERROR($E19,TRUE)</formula>
    </cfRule>
  </conditionalFormatting>
  <conditionalFormatting sqref="N19">
    <cfRule type="expression" dxfId="1158" priority="1718">
      <formula>IFERROR($E19,TRUE)</formula>
    </cfRule>
  </conditionalFormatting>
  <conditionalFormatting sqref="D19 L19:O19 H19:J19">
    <cfRule type="expression" dxfId="1157" priority="1713">
      <formula>IF(AND($C19="",$D19=""),TRUE,FALSE)</formula>
    </cfRule>
  </conditionalFormatting>
  <conditionalFormatting sqref="D19">
    <cfRule type="expression" dxfId="1156" priority="1716">
      <formula>IF(OR($C19&lt;&gt;"",$D19&lt;&gt;""),TRUE,FALSE)</formula>
    </cfRule>
  </conditionalFormatting>
  <conditionalFormatting sqref="I19">
    <cfRule type="expression" dxfId="1155" priority="1714">
      <formula>IF(OR($C19&lt;&gt;"",$D19&lt;&gt;""),TRUE,FALSE)</formula>
    </cfRule>
  </conditionalFormatting>
  <conditionalFormatting sqref="H19">
    <cfRule type="expression" dxfId="1154" priority="1711">
      <formula>IF($E19="*VERIFICAR CÓDIGO*",TRUE,FALSE)</formula>
    </cfRule>
  </conditionalFormatting>
  <conditionalFormatting sqref="H19">
    <cfRule type="expression" dxfId="1153" priority="1710">
      <formula>IF($E19="*VERIFICAR CÓDIGO*",TRUE,FALSE)</formula>
    </cfRule>
  </conditionalFormatting>
  <conditionalFormatting sqref="O19">
    <cfRule type="cellIs" dxfId="1152" priority="1707" operator="equal">
      <formula>"C"</formula>
    </cfRule>
    <cfRule type="cellIs" dxfId="1151" priority="1708" operator="equal">
      <formula>"A"</formula>
    </cfRule>
    <cfRule type="cellIs" dxfId="1150" priority="1709" operator="equal">
      <formula>"B"</formula>
    </cfRule>
  </conditionalFormatting>
  <conditionalFormatting sqref="O73">
    <cfRule type="cellIs" dxfId="1149" priority="1679" operator="equal">
      <formula>"C"</formula>
    </cfRule>
    <cfRule type="cellIs" dxfId="1148" priority="1680" operator="equal">
      <formula>"A"</formula>
    </cfRule>
    <cfRule type="cellIs" dxfId="1147" priority="1681" operator="equal">
      <formula>"B"</formula>
    </cfRule>
  </conditionalFormatting>
  <conditionalFormatting sqref="O126">
    <cfRule type="cellIs" dxfId="1146" priority="1656" operator="equal">
      <formula>"C"</formula>
    </cfRule>
    <cfRule type="cellIs" dxfId="1145" priority="1657" operator="equal">
      <formula>"A"</formula>
    </cfRule>
    <cfRule type="cellIs" dxfId="1144" priority="1658" operator="equal">
      <formula>"B"</formula>
    </cfRule>
  </conditionalFormatting>
  <conditionalFormatting sqref="O25">
    <cfRule type="cellIs" dxfId="1143" priority="1472" operator="equal">
      <formula>"C"</formula>
    </cfRule>
    <cfRule type="cellIs" dxfId="1142" priority="1473" operator="equal">
      <formula>"A"</formula>
    </cfRule>
    <cfRule type="cellIs" dxfId="1141" priority="1474" operator="equal">
      <formula>"B"</formula>
    </cfRule>
  </conditionalFormatting>
  <conditionalFormatting sqref="O26:O29">
    <cfRule type="cellIs" dxfId="1140" priority="1469" operator="equal">
      <formula>"C"</formula>
    </cfRule>
    <cfRule type="cellIs" dxfId="1139" priority="1470" operator="equal">
      <formula>"A"</formula>
    </cfRule>
    <cfRule type="cellIs" dxfId="1138" priority="1471" operator="equal">
      <formula>"B"</formula>
    </cfRule>
  </conditionalFormatting>
  <conditionalFormatting sqref="B12:F12 L12:O12 H12:J12">
    <cfRule type="expression" dxfId="1137" priority="1465">
      <formula>IFERROR($E12,TRUE)</formula>
    </cfRule>
  </conditionalFormatting>
  <conditionalFormatting sqref="N12">
    <cfRule type="expression" dxfId="1136" priority="1466">
      <formula>IFERROR($E12,TRUE)</formula>
    </cfRule>
  </conditionalFormatting>
  <conditionalFormatting sqref="B12:F12 L12:O12 H12:J12">
    <cfRule type="expression" dxfId="1135" priority="1461">
      <formula>IF(AND($C12="",$D12=""),TRUE,FALSE)</formula>
    </cfRule>
  </conditionalFormatting>
  <conditionalFormatting sqref="B12:D12">
    <cfRule type="expression" dxfId="1134" priority="1464">
      <formula>IF(OR($C12&lt;&gt;"",$D12&lt;&gt;""),TRUE,FALSE)</formula>
    </cfRule>
  </conditionalFormatting>
  <conditionalFormatting sqref="I12">
    <cfRule type="expression" dxfId="1133" priority="1462">
      <formula>IF(OR($C12&lt;&gt;"",$D12&lt;&gt;""),TRUE,FALSE)</formula>
    </cfRule>
  </conditionalFormatting>
  <conditionalFormatting sqref="E12">
    <cfRule type="expression" dxfId="1132" priority="1463">
      <formula>IF($E12="*VERIFICAR CÓDIGO*",TRUE,FALSE)</formula>
    </cfRule>
  </conditionalFormatting>
  <conditionalFormatting sqref="F12">
    <cfRule type="expression" dxfId="1131" priority="1460">
      <formula>IF($E12="*VERIFICAR CÓDIGO*",TRUE,FALSE)</formula>
    </cfRule>
  </conditionalFormatting>
  <conditionalFormatting sqref="H12">
    <cfRule type="expression" dxfId="1130" priority="1459">
      <formula>IF($E12="*VERIFICAR CÓDIGO*",TRUE,FALSE)</formula>
    </cfRule>
  </conditionalFormatting>
  <conditionalFormatting sqref="H12">
    <cfRule type="expression" dxfId="1129" priority="1458">
      <formula>IF($E12="*VERIFICAR CÓDIGO*",TRUE,FALSE)</formula>
    </cfRule>
  </conditionalFormatting>
  <conditionalFormatting sqref="O12">
    <cfRule type="cellIs" dxfId="1128" priority="1455" operator="equal">
      <formula>"C"</formula>
    </cfRule>
    <cfRule type="cellIs" dxfId="1127" priority="1456" operator="equal">
      <formula>"A"</formula>
    </cfRule>
    <cfRule type="cellIs" dxfId="1126" priority="1457" operator="equal">
      <formula>"B"</formula>
    </cfRule>
  </conditionalFormatting>
  <conditionalFormatting sqref="H60:H63 H70">
    <cfRule type="expression" dxfId="1125" priority="20594">
      <formula>IF((SUMIF(A:A,#REF!,H:H)/COUNTIF(A:A,#REF!))&lt;&gt;H60,TRUE,FALSE)</formula>
    </cfRule>
  </conditionalFormatting>
  <conditionalFormatting sqref="O136">
    <cfRule type="cellIs" dxfId="1124" priority="1434" operator="equal">
      <formula>"C"</formula>
    </cfRule>
    <cfRule type="cellIs" dxfId="1123" priority="1435" operator="equal">
      <formula>"A"</formula>
    </cfRule>
    <cfRule type="cellIs" dxfId="1122" priority="1436" operator="equal">
      <formula>"B"</formula>
    </cfRule>
  </conditionalFormatting>
  <conditionalFormatting sqref="O137">
    <cfRule type="cellIs" dxfId="1121" priority="1431" operator="equal">
      <formula>"C"</formula>
    </cfRule>
    <cfRule type="cellIs" dxfId="1120" priority="1432" operator="equal">
      <formula>"A"</formula>
    </cfRule>
    <cfRule type="cellIs" dxfId="1119" priority="1433" operator="equal">
      <formula>"B"</formula>
    </cfRule>
  </conditionalFormatting>
  <conditionalFormatting sqref="B138:D138 F138:J138 L138:O138">
    <cfRule type="expression" dxfId="1118" priority="22509">
      <formula>IFERROR($I138,TRUE)</formula>
    </cfRule>
  </conditionalFormatting>
  <conditionalFormatting sqref="N138">
    <cfRule type="expression" dxfId="1117" priority="22514">
      <formula>IFERROR($I138,TRUE)</formula>
    </cfRule>
  </conditionalFormatting>
  <conditionalFormatting sqref="F138 H138:I138">
    <cfRule type="expression" dxfId="1116" priority="22517">
      <formula>IF($I138="*VERIFICAR CÓDIGO*",TRUE,FALSE)</formula>
    </cfRule>
  </conditionalFormatting>
  <conditionalFormatting sqref="D138">
    <cfRule type="expression" dxfId="1115" priority="24151">
      <formula>IF((COUNTIF($A$7:$A208,A138))&gt;1,TRUE,FALSE)</formula>
    </cfRule>
  </conditionalFormatting>
  <conditionalFormatting sqref="E138">
    <cfRule type="expression" dxfId="1114" priority="24153">
      <formula>IF(AND(#REF!="",#REF!=""),TRUE,FALSE)</formula>
    </cfRule>
  </conditionalFormatting>
  <conditionalFormatting sqref="D127">
    <cfRule type="expression" dxfId="1113" priority="24193">
      <formula>IF((COUNTIF($A$7:$A174,A127))&gt;1,TRUE,FALSE)</formula>
    </cfRule>
  </conditionalFormatting>
  <conditionalFormatting sqref="D137">
    <cfRule type="expression" dxfId="1112" priority="24197">
      <formula>IF((COUNTIF($A$7:$A180,A137))&gt;1,TRUE,FALSE)</formula>
    </cfRule>
  </conditionalFormatting>
  <conditionalFormatting sqref="D136 D112:D115">
    <cfRule type="expression" dxfId="1111" priority="24198">
      <formula>IF((COUNTIF($A$7:$A187,A112))&gt;1,TRUE,FALSE)</formula>
    </cfRule>
  </conditionalFormatting>
  <conditionalFormatting sqref="G20">
    <cfRule type="expression" dxfId="1110" priority="1425">
      <formula>IFERROR($E20,TRUE)</formula>
    </cfRule>
  </conditionalFormatting>
  <conditionalFormatting sqref="G20">
    <cfRule type="expression" dxfId="1109" priority="1423">
      <formula>IF(AND($C20="",$D20=""),TRUE,FALSE)</formula>
    </cfRule>
  </conditionalFormatting>
  <conditionalFormatting sqref="G20">
    <cfRule type="expression" dxfId="1108" priority="1424">
      <formula>IF(OR($C20&lt;&gt;"",$D20&lt;&gt;""),TRUE,FALSE)</formula>
    </cfRule>
  </conditionalFormatting>
  <conditionalFormatting sqref="D20 H20:J20">
    <cfRule type="expression" dxfId="1107" priority="1422">
      <formula>IFERROR($E20,TRUE)</formula>
    </cfRule>
  </conditionalFormatting>
  <conditionalFormatting sqref="D20 H20:J20">
    <cfRule type="expression" dxfId="1106" priority="1418">
      <formula>IF(AND($C20="",$D20=""),TRUE,FALSE)</formula>
    </cfRule>
  </conditionalFormatting>
  <conditionalFormatting sqref="D20">
    <cfRule type="expression" dxfId="1105" priority="1421">
      <formula>IF(OR($C20&lt;&gt;"",$D20&lt;&gt;""),TRUE,FALSE)</formula>
    </cfRule>
  </conditionalFormatting>
  <conditionalFormatting sqref="I20">
    <cfRule type="expression" dxfId="1104" priority="1419">
      <formula>IF(OR($C20&lt;&gt;"",$D20&lt;&gt;""),TRUE,FALSE)</formula>
    </cfRule>
  </conditionalFormatting>
  <conditionalFormatting sqref="H20">
    <cfRule type="expression" dxfId="1103" priority="1416">
      <formula>IF($E20="*VERIFICAR CÓDIGO*",TRUE,FALSE)</formula>
    </cfRule>
  </conditionalFormatting>
  <conditionalFormatting sqref="H20">
    <cfRule type="expression" dxfId="1102" priority="1415">
      <formula>IF($E20="*VERIFICAR CÓDIGO*",TRUE,FALSE)</formula>
    </cfRule>
  </conditionalFormatting>
  <conditionalFormatting sqref="L40:O40 B40:B41 D40 G40:J40">
    <cfRule type="expression" dxfId="1101" priority="1411">
      <formula>IFERROR($E40,TRUE)</formula>
    </cfRule>
  </conditionalFormatting>
  <conditionalFormatting sqref="N40">
    <cfRule type="expression" dxfId="1100" priority="1412">
      <formula>IFERROR($E40,TRUE)</formula>
    </cfRule>
  </conditionalFormatting>
  <conditionalFormatting sqref="L40:O40 B40:B41 D40 G40:J40">
    <cfRule type="expression" dxfId="1099" priority="1407">
      <formula>IF(AND($C40="",$D40=""),TRUE,FALSE)</formula>
    </cfRule>
  </conditionalFormatting>
  <conditionalFormatting sqref="G40 B40:B41 D40">
    <cfRule type="expression" dxfId="1098" priority="1410">
      <formula>IF(OR($C40&lt;&gt;"",$D40&lt;&gt;""),TRUE,FALSE)</formula>
    </cfRule>
  </conditionalFormatting>
  <conditionalFormatting sqref="I40">
    <cfRule type="expression" dxfId="1097" priority="1408">
      <formula>IF(OR($C40&lt;&gt;"",$D40&lt;&gt;""),TRUE,FALSE)</formula>
    </cfRule>
  </conditionalFormatting>
  <conditionalFormatting sqref="H40">
    <cfRule type="expression" dxfId="1096" priority="1409">
      <formula>IF($E40="*VERIFICAR CÓDIGO*",TRUE,FALSE)</formula>
    </cfRule>
  </conditionalFormatting>
  <conditionalFormatting sqref="O40">
    <cfRule type="cellIs" dxfId="1095" priority="1404" operator="equal">
      <formula>"C"</formula>
    </cfRule>
    <cfRule type="cellIs" dxfId="1094" priority="1405" operator="equal">
      <formula>"A"</formula>
    </cfRule>
    <cfRule type="cellIs" dxfId="1093" priority="1406" operator="equal">
      <formula>"B"</formula>
    </cfRule>
  </conditionalFormatting>
  <conditionalFormatting sqref="O40">
    <cfRule type="cellIs" dxfId="1092" priority="1401" operator="equal">
      <formula>"C"</formula>
    </cfRule>
    <cfRule type="cellIs" dxfId="1091" priority="1402" operator="equal">
      <formula>"A"</formula>
    </cfRule>
    <cfRule type="cellIs" dxfId="1090" priority="1403" operator="equal">
      <formula>"B"</formula>
    </cfRule>
  </conditionalFormatting>
  <conditionalFormatting sqref="D67 L67:O67 G67 I67:J67">
    <cfRule type="expression" dxfId="1089" priority="1396">
      <formula>IFERROR($E67,TRUE)</formula>
    </cfRule>
  </conditionalFormatting>
  <conditionalFormatting sqref="N67">
    <cfRule type="expression" dxfId="1088" priority="1397">
      <formula>IFERROR($E67,TRUE)</formula>
    </cfRule>
  </conditionalFormatting>
  <conditionalFormatting sqref="D67 L67:O67 G67 I67:J67">
    <cfRule type="expression" dxfId="1087" priority="1392">
      <formula>IF(AND($C67="",$D67=""),TRUE,FALSE)</formula>
    </cfRule>
  </conditionalFormatting>
  <conditionalFormatting sqref="G67 D67">
    <cfRule type="expression" dxfId="1086" priority="1395">
      <formula>IF(OR($C67&lt;&gt;"",$D67&lt;&gt;""),TRUE,FALSE)</formula>
    </cfRule>
  </conditionalFormatting>
  <conditionalFormatting sqref="I67">
    <cfRule type="expression" dxfId="1085" priority="1393">
      <formula>IF(OR($C67&lt;&gt;"",$D67&lt;&gt;""),TRUE,FALSE)</formula>
    </cfRule>
  </conditionalFormatting>
  <conditionalFormatting sqref="O67">
    <cfRule type="cellIs" dxfId="1084" priority="1389" operator="equal">
      <formula>"C"</formula>
    </cfRule>
    <cfRule type="cellIs" dxfId="1083" priority="1390" operator="equal">
      <formula>"A"</formula>
    </cfRule>
    <cfRule type="cellIs" dxfId="1082" priority="1391" operator="equal">
      <formula>"B"</formula>
    </cfRule>
  </conditionalFormatting>
  <conditionalFormatting sqref="O67">
    <cfRule type="cellIs" dxfId="1081" priority="1386" operator="equal">
      <formula>"C"</formula>
    </cfRule>
    <cfRule type="cellIs" dxfId="1080" priority="1387" operator="equal">
      <formula>"A"</formula>
    </cfRule>
    <cfRule type="cellIs" dxfId="1079" priority="1388" operator="equal">
      <formula>"B"</formula>
    </cfRule>
  </conditionalFormatting>
  <conditionalFormatting sqref="C106:D106 L106:O106 F106:J106">
    <cfRule type="expression" dxfId="1078" priority="1382">
      <formula>IFERROR($E106,TRUE)</formula>
    </cfRule>
  </conditionalFormatting>
  <conditionalFormatting sqref="N106">
    <cfRule type="expression" dxfId="1077" priority="1383">
      <formula>IFERROR($E106,TRUE)</formula>
    </cfRule>
  </conditionalFormatting>
  <conditionalFormatting sqref="C106:D106 L106:O106 F106:J106">
    <cfRule type="expression" dxfId="1076" priority="1378">
      <formula>IF(AND($C106="",$D106=""),TRUE,FALSE)</formula>
    </cfRule>
  </conditionalFormatting>
  <conditionalFormatting sqref="C106:D106 G106">
    <cfRule type="expression" dxfId="1075" priority="1381">
      <formula>IF(OR($C106&lt;&gt;"",$D106&lt;&gt;""),TRUE,FALSE)</formula>
    </cfRule>
  </conditionalFormatting>
  <conditionalFormatting sqref="I106">
    <cfRule type="expression" dxfId="1074" priority="1379">
      <formula>IF(OR($C106&lt;&gt;"",$D106&lt;&gt;""),TRUE,FALSE)</formula>
    </cfRule>
  </conditionalFormatting>
  <conditionalFormatting sqref="F106 H106">
    <cfRule type="expression" dxfId="1073" priority="1380">
      <formula>IF($E106="*VERIFICAR CÓDIGO*",TRUE,FALSE)</formula>
    </cfRule>
  </conditionalFormatting>
  <conditionalFormatting sqref="O106">
    <cfRule type="cellIs" dxfId="1072" priority="1375" operator="equal">
      <formula>"C"</formula>
    </cfRule>
    <cfRule type="cellIs" dxfId="1071" priority="1376" operator="equal">
      <formula>"A"</formula>
    </cfRule>
    <cfRule type="cellIs" dxfId="1070" priority="1377" operator="equal">
      <formula>"B"</formula>
    </cfRule>
  </conditionalFormatting>
  <conditionalFormatting sqref="C107:D107 L107:O107 F107:J107">
    <cfRule type="expression" dxfId="1069" priority="1368">
      <formula>IFERROR($E107,TRUE)</formula>
    </cfRule>
  </conditionalFormatting>
  <conditionalFormatting sqref="N107">
    <cfRule type="expression" dxfId="1068" priority="1369">
      <formula>IFERROR($E107,TRUE)</formula>
    </cfRule>
  </conditionalFormatting>
  <conditionalFormatting sqref="C107:D107 L107:O107 F107:J107">
    <cfRule type="expression" dxfId="1067" priority="1364">
      <formula>IF(AND($C107="",$D107=""),TRUE,FALSE)</formula>
    </cfRule>
  </conditionalFormatting>
  <conditionalFormatting sqref="C107:D107 G107">
    <cfRule type="expression" dxfId="1066" priority="1367">
      <formula>IF(OR($C107&lt;&gt;"",$D107&lt;&gt;""),TRUE,FALSE)</formula>
    </cfRule>
  </conditionalFormatting>
  <conditionalFormatting sqref="I107">
    <cfRule type="expression" dxfId="1065" priority="1365">
      <formula>IF(OR($C107&lt;&gt;"",$D107&lt;&gt;""),TRUE,FALSE)</formula>
    </cfRule>
  </conditionalFormatting>
  <conditionalFormatting sqref="F107 H107">
    <cfRule type="expression" dxfId="1064" priority="1366">
      <formula>IF($E107="*VERIFICAR CÓDIGO*",TRUE,FALSE)</formula>
    </cfRule>
  </conditionalFormatting>
  <conditionalFormatting sqref="O107">
    <cfRule type="cellIs" dxfId="1063" priority="1361" operator="equal">
      <formula>"C"</formula>
    </cfRule>
    <cfRule type="cellIs" dxfId="1062" priority="1362" operator="equal">
      <formula>"A"</formula>
    </cfRule>
    <cfRule type="cellIs" dxfId="1061" priority="1363" operator="equal">
      <formula>"B"</formula>
    </cfRule>
  </conditionalFormatting>
  <conditionalFormatting sqref="D108 L108:O108 G108 I108:J108">
    <cfRule type="expression" dxfId="1060" priority="1354">
      <formula>IFERROR($E108,TRUE)</formula>
    </cfRule>
  </conditionalFormatting>
  <conditionalFormatting sqref="N108">
    <cfRule type="expression" dxfId="1059" priority="1355">
      <formula>IFERROR($E108,TRUE)</formula>
    </cfRule>
  </conditionalFormatting>
  <conditionalFormatting sqref="D108 L108:O108 G108 I108:J108">
    <cfRule type="expression" dxfId="1058" priority="1350">
      <formula>IF(AND($C108="",$D108=""),TRUE,FALSE)</formula>
    </cfRule>
  </conditionalFormatting>
  <conditionalFormatting sqref="D108 G108">
    <cfRule type="expression" dxfId="1057" priority="1353">
      <formula>IF(OR($C108&lt;&gt;"",$D108&lt;&gt;""),TRUE,FALSE)</formula>
    </cfRule>
  </conditionalFormatting>
  <conditionalFormatting sqref="I108">
    <cfRule type="expression" dxfId="1056" priority="1351">
      <formula>IF(OR($C108&lt;&gt;"",$D108&lt;&gt;""),TRUE,FALSE)</formula>
    </cfRule>
  </conditionalFormatting>
  <conditionalFormatting sqref="O108">
    <cfRule type="cellIs" dxfId="1055" priority="1347" operator="equal">
      <formula>"C"</formula>
    </cfRule>
    <cfRule type="cellIs" dxfId="1054" priority="1348" operator="equal">
      <formula>"A"</formula>
    </cfRule>
    <cfRule type="cellIs" dxfId="1053" priority="1349" operator="equal">
      <formula>"B"</formula>
    </cfRule>
  </conditionalFormatting>
  <conditionalFormatting sqref="D109 L109:O109 G109 I109:J109">
    <cfRule type="expression" dxfId="1052" priority="1340">
      <formula>IFERROR($E109,TRUE)</formula>
    </cfRule>
  </conditionalFormatting>
  <conditionalFormatting sqref="N109">
    <cfRule type="expression" dxfId="1051" priority="1341">
      <formula>IFERROR($E109,TRUE)</formula>
    </cfRule>
  </conditionalFormatting>
  <conditionalFormatting sqref="D109 L109:O109 G109 I109:J109">
    <cfRule type="expression" dxfId="1050" priority="1336">
      <formula>IF(AND($C109="",$D109=""),TRUE,FALSE)</formula>
    </cfRule>
  </conditionalFormatting>
  <conditionalFormatting sqref="D109 G109">
    <cfRule type="expression" dxfId="1049" priority="1339">
      <formula>IF(OR($C109&lt;&gt;"",$D109&lt;&gt;""),TRUE,FALSE)</formula>
    </cfRule>
  </conditionalFormatting>
  <conditionalFormatting sqref="I109">
    <cfRule type="expression" dxfId="1048" priority="1337">
      <formula>IF(OR($C109&lt;&gt;"",$D109&lt;&gt;""),TRUE,FALSE)</formula>
    </cfRule>
  </conditionalFormatting>
  <conditionalFormatting sqref="O109">
    <cfRule type="cellIs" dxfId="1047" priority="1333" operator="equal">
      <formula>"C"</formula>
    </cfRule>
    <cfRule type="cellIs" dxfId="1046" priority="1334" operator="equal">
      <formula>"A"</formula>
    </cfRule>
    <cfRule type="cellIs" dxfId="1045" priority="1335" operator="equal">
      <formula>"B"</formula>
    </cfRule>
  </conditionalFormatting>
  <conditionalFormatting sqref="D46 L46:O46 G46:J46">
    <cfRule type="expression" dxfId="1044" priority="1329">
      <formula>IFERROR($E46,TRUE)</formula>
    </cfRule>
  </conditionalFormatting>
  <conditionalFormatting sqref="N46">
    <cfRule type="expression" dxfId="1043" priority="1330">
      <formula>IFERROR($E46,TRUE)</formula>
    </cfRule>
  </conditionalFormatting>
  <conditionalFormatting sqref="D46 L46:O46 G46:J46">
    <cfRule type="expression" dxfId="1042" priority="1325">
      <formula>IF(AND($C46="",$D46=""),TRUE,FALSE)</formula>
    </cfRule>
  </conditionalFormatting>
  <conditionalFormatting sqref="G46 D46">
    <cfRule type="expression" dxfId="1041" priority="1328">
      <formula>IF(OR($C46&lt;&gt;"",$D46&lt;&gt;""),TRUE,FALSE)</formula>
    </cfRule>
  </conditionalFormatting>
  <conditionalFormatting sqref="I46">
    <cfRule type="expression" dxfId="1040" priority="1326">
      <formula>IF(OR($C46&lt;&gt;"",$D46&lt;&gt;""),TRUE,FALSE)</formula>
    </cfRule>
  </conditionalFormatting>
  <conditionalFormatting sqref="H46">
    <cfRule type="expression" dxfId="1039" priority="1327">
      <formula>IF($E46="*VERIFICAR CÓDIGO*",TRUE,FALSE)</formula>
    </cfRule>
  </conditionalFormatting>
  <conditionalFormatting sqref="O46">
    <cfRule type="cellIs" dxfId="1038" priority="1322" operator="equal">
      <formula>"C"</formula>
    </cfRule>
    <cfRule type="cellIs" dxfId="1037" priority="1323" operator="equal">
      <formula>"A"</formula>
    </cfRule>
    <cfRule type="cellIs" dxfId="1036" priority="1324" operator="equal">
      <formula>"B"</formula>
    </cfRule>
  </conditionalFormatting>
  <conditionalFormatting sqref="D110 L110:O110 G110 I110:J110">
    <cfRule type="expression" dxfId="1035" priority="1315">
      <formula>IFERROR($E110,TRUE)</formula>
    </cfRule>
  </conditionalFormatting>
  <conditionalFormatting sqref="N110">
    <cfRule type="expression" dxfId="1034" priority="1316">
      <formula>IFERROR($E110,TRUE)</formula>
    </cfRule>
  </conditionalFormatting>
  <conditionalFormatting sqref="D110 L110:O110 G110 I110:J110">
    <cfRule type="expression" dxfId="1033" priority="1311">
      <formula>IF(AND($C110="",$D110=""),TRUE,FALSE)</formula>
    </cfRule>
  </conditionalFormatting>
  <conditionalFormatting sqref="D110 G110">
    <cfRule type="expression" dxfId="1032" priority="1314">
      <formula>IF(OR($C110&lt;&gt;"",$D110&lt;&gt;""),TRUE,FALSE)</formula>
    </cfRule>
  </conditionalFormatting>
  <conditionalFormatting sqref="I110">
    <cfRule type="expression" dxfId="1031" priority="1312">
      <formula>IF(OR($C110&lt;&gt;"",$D110&lt;&gt;""),TRUE,FALSE)</formula>
    </cfRule>
  </conditionalFormatting>
  <conditionalFormatting sqref="O110">
    <cfRule type="cellIs" dxfId="1030" priority="1308" operator="equal">
      <formula>"C"</formula>
    </cfRule>
    <cfRule type="cellIs" dxfId="1029" priority="1309" operator="equal">
      <formula>"A"</formula>
    </cfRule>
    <cfRule type="cellIs" dxfId="1028" priority="1310" operator="equal">
      <formula>"B"</formula>
    </cfRule>
  </conditionalFormatting>
  <conditionalFormatting sqref="C111:D111 L111:O111 I111:J111 F111:G111">
    <cfRule type="expression" dxfId="1027" priority="1301">
      <formula>IFERROR($E111,TRUE)</formula>
    </cfRule>
  </conditionalFormatting>
  <conditionalFormatting sqref="N111">
    <cfRule type="expression" dxfId="1026" priority="1302">
      <formula>IFERROR($E111,TRUE)</formula>
    </cfRule>
  </conditionalFormatting>
  <conditionalFormatting sqref="C111:D111 L111:O111 I111:J111 F111:G111">
    <cfRule type="expression" dxfId="1025" priority="1297">
      <formula>IF(AND($C111="",$D111=""),TRUE,FALSE)</formula>
    </cfRule>
  </conditionalFormatting>
  <conditionalFormatting sqref="C111:D111 G111">
    <cfRule type="expression" dxfId="1024" priority="1300">
      <formula>IF(OR($C111&lt;&gt;"",$D111&lt;&gt;""),TRUE,FALSE)</formula>
    </cfRule>
  </conditionalFormatting>
  <conditionalFormatting sqref="I111">
    <cfRule type="expression" dxfId="1023" priority="1298">
      <formula>IF(OR($C111&lt;&gt;"",$D111&lt;&gt;""),TRUE,FALSE)</formula>
    </cfRule>
  </conditionalFormatting>
  <conditionalFormatting sqref="F111">
    <cfRule type="expression" dxfId="1022" priority="1299">
      <formula>IF($E111="*VERIFICAR CÓDIGO*",TRUE,FALSE)</formula>
    </cfRule>
  </conditionalFormatting>
  <conditionalFormatting sqref="O111">
    <cfRule type="cellIs" dxfId="1021" priority="1294" operator="equal">
      <formula>"C"</formula>
    </cfRule>
    <cfRule type="cellIs" dxfId="1020" priority="1295" operator="equal">
      <formula>"A"</formula>
    </cfRule>
    <cfRule type="cellIs" dxfId="1019" priority="1296" operator="equal">
      <formula>"B"</formula>
    </cfRule>
  </conditionalFormatting>
  <conditionalFormatting sqref="L21:O21">
    <cfRule type="expression" dxfId="1018" priority="1291">
      <formula>IFERROR($E21,TRUE)</formula>
    </cfRule>
  </conditionalFormatting>
  <conditionalFormatting sqref="N21">
    <cfRule type="expression" dxfId="1017" priority="1292">
      <formula>IFERROR($E21,TRUE)</formula>
    </cfRule>
  </conditionalFormatting>
  <conditionalFormatting sqref="L21:O21">
    <cfRule type="expression" dxfId="1016" priority="1289">
      <formula>IF(AND($C21="",$D21=""),TRUE,FALSE)</formula>
    </cfRule>
  </conditionalFormatting>
  <conditionalFormatting sqref="G11">
    <cfRule type="expression" dxfId="1015" priority="708">
      <formula>IF(OR($C11&lt;&gt;"",$D11&lt;&gt;""),TRUE,FALSE)</formula>
    </cfRule>
  </conditionalFormatting>
  <conditionalFormatting sqref="O21">
    <cfRule type="cellIs" dxfId="1014" priority="1286" operator="equal">
      <formula>"C"</formula>
    </cfRule>
    <cfRule type="cellIs" dxfId="1013" priority="1287" operator="equal">
      <formula>"A"</formula>
    </cfRule>
    <cfRule type="cellIs" dxfId="1012" priority="1288" operator="equal">
      <formula>"B"</formula>
    </cfRule>
  </conditionalFormatting>
  <conditionalFormatting sqref="G21">
    <cfRule type="expression" dxfId="1011" priority="1284">
      <formula>IFERROR($E21,TRUE)</formula>
    </cfRule>
  </conditionalFormatting>
  <conditionalFormatting sqref="G21">
    <cfRule type="expression" dxfId="1010" priority="1282">
      <formula>IF(AND($C21="",$D21=""),TRUE,FALSE)</formula>
    </cfRule>
  </conditionalFormatting>
  <conditionalFormatting sqref="G21">
    <cfRule type="expression" dxfId="1009" priority="1283">
      <formula>IF(OR($C21&lt;&gt;"",$D21&lt;&gt;""),TRUE,FALSE)</formula>
    </cfRule>
  </conditionalFormatting>
  <conditionalFormatting sqref="D21 H21:J21">
    <cfRule type="expression" dxfId="1008" priority="1281">
      <formula>IFERROR($E21,TRUE)</formula>
    </cfRule>
  </conditionalFormatting>
  <conditionalFormatting sqref="D21 H21:J21">
    <cfRule type="expression" dxfId="1007" priority="1277">
      <formula>IF(AND($C21="",$D21=""),TRUE,FALSE)</formula>
    </cfRule>
  </conditionalFormatting>
  <conditionalFormatting sqref="D21">
    <cfRule type="expression" dxfId="1006" priority="1280">
      <formula>IF(OR($C21&lt;&gt;"",$D21&lt;&gt;""),TRUE,FALSE)</formula>
    </cfRule>
  </conditionalFormatting>
  <conditionalFormatting sqref="I21">
    <cfRule type="expression" dxfId="1005" priority="1278">
      <formula>IF(OR($C21&lt;&gt;"",$D21&lt;&gt;""),TRUE,FALSE)</formula>
    </cfRule>
  </conditionalFormatting>
  <conditionalFormatting sqref="H21">
    <cfRule type="expression" dxfId="1004" priority="1275">
      <formula>IF($E21="*VERIFICAR CÓDIGO*",TRUE,FALSE)</formula>
    </cfRule>
  </conditionalFormatting>
  <conditionalFormatting sqref="H21">
    <cfRule type="expression" dxfId="1003" priority="1274">
      <formula>IF($E21="*VERIFICAR CÓDIGO*",TRUE,FALSE)</formula>
    </cfRule>
  </conditionalFormatting>
  <conditionalFormatting sqref="L22:O22">
    <cfRule type="expression" dxfId="1002" priority="1268">
      <formula>IFERROR($E22,TRUE)</formula>
    </cfRule>
  </conditionalFormatting>
  <conditionalFormatting sqref="N22">
    <cfRule type="expression" dxfId="1001" priority="1269">
      <formula>IFERROR($E22,TRUE)</formula>
    </cfRule>
  </conditionalFormatting>
  <conditionalFormatting sqref="L22:O22">
    <cfRule type="expression" dxfId="1000" priority="1266">
      <formula>IF(AND($C22="",$D22=""),TRUE,FALSE)</formula>
    </cfRule>
  </conditionalFormatting>
  <conditionalFormatting sqref="D134 G134">
    <cfRule type="expression" dxfId="999" priority="685">
      <formula>IF(OR($C134&lt;&gt;"",$D134&lt;&gt;""),TRUE,FALSE)</formula>
    </cfRule>
  </conditionalFormatting>
  <conditionalFormatting sqref="O22">
    <cfRule type="cellIs" dxfId="998" priority="1263" operator="equal">
      <formula>"C"</formula>
    </cfRule>
    <cfRule type="cellIs" dxfId="997" priority="1264" operator="equal">
      <formula>"A"</formula>
    </cfRule>
    <cfRule type="cellIs" dxfId="996" priority="1265" operator="equal">
      <formula>"B"</formula>
    </cfRule>
  </conditionalFormatting>
  <conditionalFormatting sqref="G22">
    <cfRule type="expression" dxfId="995" priority="1261">
      <formula>IFERROR($E22,TRUE)</formula>
    </cfRule>
  </conditionalFormatting>
  <conditionalFormatting sqref="G22">
    <cfRule type="expression" dxfId="994" priority="1259">
      <formula>IF(AND($C22="",$D22=""),TRUE,FALSE)</formula>
    </cfRule>
  </conditionalFormatting>
  <conditionalFormatting sqref="G22">
    <cfRule type="expression" dxfId="993" priority="1260">
      <formula>IF(OR($C22&lt;&gt;"",$D22&lt;&gt;""),TRUE,FALSE)</formula>
    </cfRule>
  </conditionalFormatting>
  <conditionalFormatting sqref="D22 H22:J22">
    <cfRule type="expression" dxfId="992" priority="1258">
      <formula>IFERROR($E22,TRUE)</formula>
    </cfRule>
  </conditionalFormatting>
  <conditionalFormatting sqref="D22 H22:J22">
    <cfRule type="expression" dxfId="991" priority="1254">
      <formula>IF(AND($C22="",$D22=""),TRUE,FALSE)</formula>
    </cfRule>
  </conditionalFormatting>
  <conditionalFormatting sqref="D22">
    <cfRule type="expression" dxfId="990" priority="1257">
      <formula>IF(OR($C22&lt;&gt;"",$D22&lt;&gt;""),TRUE,FALSE)</formula>
    </cfRule>
  </conditionalFormatting>
  <conditionalFormatting sqref="I22">
    <cfRule type="expression" dxfId="989" priority="1255">
      <formula>IF(OR($C22&lt;&gt;"",$D22&lt;&gt;""),TRUE,FALSE)</formula>
    </cfRule>
  </conditionalFormatting>
  <conditionalFormatting sqref="E9">
    <cfRule type="expression" dxfId="988" priority="677">
      <formula>IF($E9="*VERIFICAR CÓDIGO*",TRUE,FALSE)</formula>
    </cfRule>
  </conditionalFormatting>
  <conditionalFormatting sqref="H22">
    <cfRule type="expression" dxfId="987" priority="1252">
      <formula>IF($E22="*VERIFICAR CÓDIGO*",TRUE,FALSE)</formula>
    </cfRule>
  </conditionalFormatting>
  <conditionalFormatting sqref="H22">
    <cfRule type="expression" dxfId="986" priority="1251">
      <formula>IF($E22="*VERIFICAR CÓDIGO*",TRUE,FALSE)</formula>
    </cfRule>
  </conditionalFormatting>
  <conditionalFormatting sqref="L117:O117 D117 G117 I117:J117">
    <cfRule type="expression" dxfId="985" priority="1247">
      <formula>IFERROR($E117,TRUE)</formula>
    </cfRule>
  </conditionalFormatting>
  <conditionalFormatting sqref="N117">
    <cfRule type="expression" dxfId="984" priority="1248">
      <formula>IFERROR($E117,TRUE)</formula>
    </cfRule>
  </conditionalFormatting>
  <conditionalFormatting sqref="L117:O117 D117 G117 I117:J117">
    <cfRule type="expression" dxfId="983" priority="1243">
      <formula>IF(AND($C117="",$D117=""),TRUE,FALSE)</formula>
    </cfRule>
  </conditionalFormatting>
  <conditionalFormatting sqref="G117 D117">
    <cfRule type="expression" dxfId="982" priority="1246">
      <formula>IF(OR($C117&lt;&gt;"",$D117&lt;&gt;""),TRUE,FALSE)</formula>
    </cfRule>
  </conditionalFormatting>
  <conditionalFormatting sqref="I117">
    <cfRule type="expression" dxfId="981" priority="1244">
      <formula>IF(OR($C117&lt;&gt;"",$D117&lt;&gt;""),TRUE,FALSE)</formula>
    </cfRule>
  </conditionalFormatting>
  <conditionalFormatting sqref="O117">
    <cfRule type="cellIs" dxfId="980" priority="1240" operator="equal">
      <formula>"C"</formula>
    </cfRule>
    <cfRule type="cellIs" dxfId="979" priority="1241" operator="equal">
      <formula>"A"</formula>
    </cfRule>
    <cfRule type="cellIs" dxfId="978" priority="1242" operator="equal">
      <formula>"B"</formula>
    </cfRule>
  </conditionalFormatting>
  <conditionalFormatting sqref="L118:O118 D118 G118 I118:J118">
    <cfRule type="expression" dxfId="977" priority="1236">
      <formula>IFERROR($E118,TRUE)</formula>
    </cfRule>
  </conditionalFormatting>
  <conditionalFormatting sqref="N118">
    <cfRule type="expression" dxfId="976" priority="1237">
      <formula>IFERROR($E118,TRUE)</formula>
    </cfRule>
  </conditionalFormatting>
  <conditionalFormatting sqref="L118:O118 D118 G118 I118:J118">
    <cfRule type="expression" dxfId="975" priority="1232">
      <formula>IF(AND($C118="",$D118=""),TRUE,FALSE)</formula>
    </cfRule>
  </conditionalFormatting>
  <conditionalFormatting sqref="G118 D118">
    <cfRule type="expression" dxfId="974" priority="1235">
      <formula>IF(OR($C118&lt;&gt;"",$D118&lt;&gt;""),TRUE,FALSE)</formula>
    </cfRule>
  </conditionalFormatting>
  <conditionalFormatting sqref="I118">
    <cfRule type="expression" dxfId="973" priority="1233">
      <formula>IF(OR($C118&lt;&gt;"",$D118&lt;&gt;""),TRUE,FALSE)</formula>
    </cfRule>
  </conditionalFormatting>
  <conditionalFormatting sqref="O118">
    <cfRule type="cellIs" dxfId="972" priority="1229" operator="equal">
      <formula>"C"</formula>
    </cfRule>
    <cfRule type="cellIs" dxfId="971" priority="1230" operator="equal">
      <formula>"A"</formula>
    </cfRule>
    <cfRule type="cellIs" dxfId="970" priority="1231" operator="equal">
      <formula>"B"</formula>
    </cfRule>
  </conditionalFormatting>
  <conditionalFormatting sqref="L119:O119 C119:D119 F119:J119">
    <cfRule type="expression" dxfId="969" priority="1222">
      <formula>IFERROR($E119,TRUE)</formula>
    </cfRule>
  </conditionalFormatting>
  <conditionalFormatting sqref="N119">
    <cfRule type="expression" dxfId="968" priority="1223">
      <formula>IFERROR($E119,TRUE)</formula>
    </cfRule>
  </conditionalFormatting>
  <conditionalFormatting sqref="L119:O119 C119:D119 F119:J119">
    <cfRule type="expression" dxfId="967" priority="1218">
      <formula>IF(AND($C119="",$D119=""),TRUE,FALSE)</formula>
    </cfRule>
  </conditionalFormatting>
  <conditionalFormatting sqref="G119 C119:D119">
    <cfRule type="expression" dxfId="966" priority="1221">
      <formula>IF(OR($C119&lt;&gt;"",$D119&lt;&gt;""),TRUE,FALSE)</formula>
    </cfRule>
  </conditionalFormatting>
  <conditionalFormatting sqref="I119">
    <cfRule type="expression" dxfId="965" priority="1219">
      <formula>IF(OR($C119&lt;&gt;"",$D119&lt;&gt;""),TRUE,FALSE)</formula>
    </cfRule>
  </conditionalFormatting>
  <conditionalFormatting sqref="H119 F119">
    <cfRule type="expression" dxfId="964" priority="1220">
      <formula>IF($E119="*VERIFICAR CÓDIGO*",TRUE,FALSE)</formula>
    </cfRule>
  </conditionalFormatting>
  <conditionalFormatting sqref="O119">
    <cfRule type="cellIs" dxfId="963" priority="1215" operator="equal">
      <formula>"C"</formula>
    </cfRule>
    <cfRule type="cellIs" dxfId="962" priority="1216" operator="equal">
      <formula>"A"</formula>
    </cfRule>
    <cfRule type="cellIs" dxfId="961" priority="1217" operator="equal">
      <formula>"B"</formula>
    </cfRule>
  </conditionalFormatting>
  <conditionalFormatting sqref="L120:O120 C120:D120 F120:J120">
    <cfRule type="expression" dxfId="960" priority="1208">
      <formula>IFERROR($E120,TRUE)</formula>
    </cfRule>
  </conditionalFormatting>
  <conditionalFormatting sqref="N120">
    <cfRule type="expression" dxfId="959" priority="1209">
      <formula>IFERROR($E120,TRUE)</formula>
    </cfRule>
  </conditionalFormatting>
  <conditionalFormatting sqref="L120:O120 C120:D120 F120:J120">
    <cfRule type="expression" dxfId="958" priority="1204">
      <formula>IF(AND($C120="",$D120=""),TRUE,FALSE)</formula>
    </cfRule>
  </conditionalFormatting>
  <conditionalFormatting sqref="G120 C120:D120">
    <cfRule type="expression" dxfId="957" priority="1207">
      <formula>IF(OR($C120&lt;&gt;"",$D120&lt;&gt;""),TRUE,FALSE)</formula>
    </cfRule>
  </conditionalFormatting>
  <conditionalFormatting sqref="I120">
    <cfRule type="expression" dxfId="956" priority="1205">
      <formula>IF(OR($C120&lt;&gt;"",$D120&lt;&gt;""),TRUE,FALSE)</formula>
    </cfRule>
  </conditionalFormatting>
  <conditionalFormatting sqref="H120 F120">
    <cfRule type="expression" dxfId="955" priority="1206">
      <formula>IF($E120="*VERIFICAR CÓDIGO*",TRUE,FALSE)</formula>
    </cfRule>
  </conditionalFormatting>
  <conditionalFormatting sqref="O120">
    <cfRule type="cellIs" dxfId="954" priority="1201" operator="equal">
      <formula>"C"</formula>
    </cfRule>
    <cfRule type="cellIs" dxfId="953" priority="1202" operator="equal">
      <formula>"A"</formula>
    </cfRule>
    <cfRule type="cellIs" dxfId="952" priority="1203" operator="equal">
      <formula>"B"</formula>
    </cfRule>
  </conditionalFormatting>
  <conditionalFormatting sqref="L121:O121 C121:D121 F121:J121">
    <cfRule type="expression" dxfId="951" priority="1194">
      <formula>IFERROR($E121,TRUE)</formula>
    </cfRule>
  </conditionalFormatting>
  <conditionalFormatting sqref="N121">
    <cfRule type="expression" dxfId="950" priority="1195">
      <formula>IFERROR($E121,TRUE)</formula>
    </cfRule>
  </conditionalFormatting>
  <conditionalFormatting sqref="L121:O121 C121:D121 F121:J121">
    <cfRule type="expression" dxfId="949" priority="1190">
      <formula>IF(AND($C121="",$D121=""),TRUE,FALSE)</formula>
    </cfRule>
  </conditionalFormatting>
  <conditionalFormatting sqref="G121 C121:D121">
    <cfRule type="expression" dxfId="948" priority="1193">
      <formula>IF(OR($C121&lt;&gt;"",$D121&lt;&gt;""),TRUE,FALSE)</formula>
    </cfRule>
  </conditionalFormatting>
  <conditionalFormatting sqref="I121">
    <cfRule type="expression" dxfId="947" priority="1191">
      <formula>IF(OR($C121&lt;&gt;"",$D121&lt;&gt;""),TRUE,FALSE)</formula>
    </cfRule>
  </conditionalFormatting>
  <conditionalFormatting sqref="H121 F121">
    <cfRule type="expression" dxfId="946" priority="1192">
      <formula>IF($E121="*VERIFICAR CÓDIGO*",TRUE,FALSE)</formula>
    </cfRule>
  </conditionalFormatting>
  <conditionalFormatting sqref="O121">
    <cfRule type="cellIs" dxfId="945" priority="1187" operator="equal">
      <formula>"C"</formula>
    </cfRule>
    <cfRule type="cellIs" dxfId="944" priority="1188" operator="equal">
      <formula>"A"</formula>
    </cfRule>
    <cfRule type="cellIs" dxfId="943" priority="1189" operator="equal">
      <formula>"B"</formula>
    </cfRule>
  </conditionalFormatting>
  <conditionalFormatting sqref="L122:O122 D122 G122 I122:J122">
    <cfRule type="expression" dxfId="942" priority="1180">
      <formula>IFERROR($E122,TRUE)</formula>
    </cfRule>
  </conditionalFormatting>
  <conditionalFormatting sqref="N122">
    <cfRule type="expression" dxfId="941" priority="1181">
      <formula>IFERROR($E122,TRUE)</formula>
    </cfRule>
  </conditionalFormatting>
  <conditionalFormatting sqref="L122:O122 D122 G122 I122:J122">
    <cfRule type="expression" dxfId="940" priority="1176">
      <formula>IF(AND($C122="",$D122=""),TRUE,FALSE)</formula>
    </cfRule>
  </conditionalFormatting>
  <conditionalFormatting sqref="G122 D122">
    <cfRule type="expression" dxfId="939" priority="1179">
      <formula>IF(OR($C122&lt;&gt;"",$D122&lt;&gt;""),TRUE,FALSE)</formula>
    </cfRule>
  </conditionalFormatting>
  <conditionalFormatting sqref="I122">
    <cfRule type="expression" dxfId="938" priority="1177">
      <formula>IF(OR($C122&lt;&gt;"",$D122&lt;&gt;""),TRUE,FALSE)</formula>
    </cfRule>
  </conditionalFormatting>
  <conditionalFormatting sqref="O122">
    <cfRule type="cellIs" dxfId="937" priority="1173" operator="equal">
      <formula>"C"</formula>
    </cfRule>
    <cfRule type="cellIs" dxfId="936" priority="1174" operator="equal">
      <formula>"A"</formula>
    </cfRule>
    <cfRule type="cellIs" dxfId="935" priority="1175" operator="equal">
      <formula>"B"</formula>
    </cfRule>
  </conditionalFormatting>
  <conditionalFormatting sqref="L23:O23">
    <cfRule type="expression" dxfId="934" priority="1167">
      <formula>IFERROR($E23,TRUE)</formula>
    </cfRule>
  </conditionalFormatting>
  <conditionalFormatting sqref="N23">
    <cfRule type="expression" dxfId="933" priority="1168">
      <formula>IFERROR($E23,TRUE)</formula>
    </cfRule>
  </conditionalFormatting>
  <conditionalFormatting sqref="L23:O23">
    <cfRule type="expression" dxfId="932" priority="1165">
      <formula>IF(AND($C23="",$D23=""),TRUE,FALSE)</formula>
    </cfRule>
  </conditionalFormatting>
  <conditionalFormatting sqref="O23">
    <cfRule type="cellIs" dxfId="931" priority="1162" operator="equal">
      <formula>"C"</formula>
    </cfRule>
    <cfRule type="cellIs" dxfId="930" priority="1163" operator="equal">
      <formula>"A"</formula>
    </cfRule>
    <cfRule type="cellIs" dxfId="929" priority="1164" operator="equal">
      <formula>"B"</formula>
    </cfRule>
  </conditionalFormatting>
  <conditionalFormatting sqref="G23">
    <cfRule type="expression" dxfId="928" priority="1160">
      <formula>IFERROR($E23,TRUE)</formula>
    </cfRule>
  </conditionalFormatting>
  <conditionalFormatting sqref="G23">
    <cfRule type="expression" dxfId="927" priority="1158">
      <formula>IF(AND($C23="",$D23=""),TRUE,FALSE)</formula>
    </cfRule>
  </conditionalFormatting>
  <conditionalFormatting sqref="G23">
    <cfRule type="expression" dxfId="926" priority="1159">
      <formula>IF(OR($C23&lt;&gt;"",$D23&lt;&gt;""),TRUE,FALSE)</formula>
    </cfRule>
  </conditionalFormatting>
  <conditionalFormatting sqref="D23 H23:J23">
    <cfRule type="expression" dxfId="925" priority="1157">
      <formula>IFERROR($E23,TRUE)</formula>
    </cfRule>
  </conditionalFormatting>
  <conditionalFormatting sqref="D23 H23:J23">
    <cfRule type="expression" dxfId="924" priority="1153">
      <formula>IF(AND($C23="",$D23=""),TRUE,FALSE)</formula>
    </cfRule>
  </conditionalFormatting>
  <conditionalFormatting sqref="D23">
    <cfRule type="expression" dxfId="923" priority="1156">
      <formula>IF(OR($C23&lt;&gt;"",$D23&lt;&gt;""),TRUE,FALSE)</formula>
    </cfRule>
  </conditionalFormatting>
  <conditionalFormatting sqref="I23">
    <cfRule type="expression" dxfId="922" priority="1154">
      <formula>IF(OR($C23&lt;&gt;"",$D23&lt;&gt;""),TRUE,FALSE)</formula>
    </cfRule>
  </conditionalFormatting>
  <conditionalFormatting sqref="F43:F47">
    <cfRule type="expression" dxfId="921" priority="573">
      <formula>IF($E43="*VERIFICAR CÓDIGO*",TRUE,FALSE)</formula>
    </cfRule>
  </conditionalFormatting>
  <conditionalFormatting sqref="H23">
    <cfRule type="expression" dxfId="920" priority="1151">
      <formula>IF($E23="*VERIFICAR CÓDIGO*",TRUE,FALSE)</formula>
    </cfRule>
  </conditionalFormatting>
  <conditionalFormatting sqref="H23">
    <cfRule type="expression" dxfId="919" priority="1150">
      <formula>IF($E23="*VERIFICAR CÓDIGO*",TRUE,FALSE)</formula>
    </cfRule>
  </conditionalFormatting>
  <conditionalFormatting sqref="D68 L68:O68 G68 I68:J68">
    <cfRule type="expression" dxfId="918" priority="1142">
      <formula>IFERROR($E68,TRUE)</formula>
    </cfRule>
  </conditionalFormatting>
  <conditionalFormatting sqref="N68">
    <cfRule type="expression" dxfId="917" priority="1143">
      <formula>IFERROR($E68,TRUE)</formula>
    </cfRule>
  </conditionalFormatting>
  <conditionalFormatting sqref="D68 L68:O68 G68 I68:J68">
    <cfRule type="expression" dxfId="916" priority="1138">
      <formula>IF(AND($C68="",$D68=""),TRUE,FALSE)</formula>
    </cfRule>
  </conditionalFormatting>
  <conditionalFormatting sqref="G68 D68">
    <cfRule type="expression" dxfId="915" priority="1141">
      <formula>IF(OR($C68&lt;&gt;"",$D68&lt;&gt;""),TRUE,FALSE)</formula>
    </cfRule>
  </conditionalFormatting>
  <conditionalFormatting sqref="I68">
    <cfRule type="expression" dxfId="914" priority="1139">
      <formula>IF(OR($C68&lt;&gt;"",$D68&lt;&gt;""),TRUE,FALSE)</formula>
    </cfRule>
  </conditionalFormatting>
  <conditionalFormatting sqref="O68">
    <cfRule type="cellIs" dxfId="913" priority="1135" operator="equal">
      <formula>"C"</formula>
    </cfRule>
    <cfRule type="cellIs" dxfId="912" priority="1136" operator="equal">
      <formula>"A"</formula>
    </cfRule>
    <cfRule type="cellIs" dxfId="911" priority="1137" operator="equal">
      <formula>"B"</formula>
    </cfRule>
  </conditionalFormatting>
  <conditionalFormatting sqref="O68">
    <cfRule type="cellIs" dxfId="910" priority="1132" operator="equal">
      <formula>"C"</formula>
    </cfRule>
    <cfRule type="cellIs" dxfId="909" priority="1133" operator="equal">
      <formula>"A"</formula>
    </cfRule>
    <cfRule type="cellIs" dxfId="908" priority="1134" operator="equal">
      <formula>"B"</formula>
    </cfRule>
  </conditionalFormatting>
  <conditionalFormatting sqref="D130 G130 I130:J130">
    <cfRule type="expression" dxfId="907" priority="1110">
      <formula>IFERROR($E130,TRUE)</formula>
    </cfRule>
  </conditionalFormatting>
  <conditionalFormatting sqref="D130 G130 I130:J130">
    <cfRule type="expression" dxfId="906" priority="1106">
      <formula>IF(AND($C130="",$D130=""),TRUE,FALSE)</formula>
    </cfRule>
  </conditionalFormatting>
  <conditionalFormatting sqref="D130 G130">
    <cfRule type="expression" dxfId="905" priority="1109">
      <formula>IF(OR($C130&lt;&gt;"",$D130&lt;&gt;""),TRUE,FALSE)</formula>
    </cfRule>
  </conditionalFormatting>
  <conditionalFormatting sqref="I130">
    <cfRule type="expression" dxfId="904" priority="1107">
      <formula>IF(OR($C130&lt;&gt;"",$D130&lt;&gt;""),TRUE,FALSE)</formula>
    </cfRule>
  </conditionalFormatting>
  <conditionalFormatting sqref="D76 L76:O76 G76 I76:J76">
    <cfRule type="expression" dxfId="903" priority="1099">
      <formula>IFERROR($E76,TRUE)</formula>
    </cfRule>
  </conditionalFormatting>
  <conditionalFormatting sqref="N76">
    <cfRule type="expression" dxfId="902" priority="1100">
      <formula>IFERROR($E76,TRUE)</formula>
    </cfRule>
  </conditionalFormatting>
  <conditionalFormatting sqref="D76 L76:O76 G76 I76:J76">
    <cfRule type="expression" dxfId="901" priority="1095">
      <formula>IF(AND($C76="",$D76=""),TRUE,FALSE)</formula>
    </cfRule>
  </conditionalFormatting>
  <conditionalFormatting sqref="D76 G76">
    <cfRule type="expression" dxfId="900" priority="1098">
      <formula>IF(OR($C76&lt;&gt;"",$D76&lt;&gt;""),TRUE,FALSE)</formula>
    </cfRule>
  </conditionalFormatting>
  <conditionalFormatting sqref="I76">
    <cfRule type="expression" dxfId="899" priority="1096">
      <formula>IF(OR($C76&lt;&gt;"",$D76&lt;&gt;""),TRUE,FALSE)</formula>
    </cfRule>
  </conditionalFormatting>
  <conditionalFormatting sqref="O76">
    <cfRule type="cellIs" dxfId="898" priority="1092" operator="equal">
      <formula>"C"</formula>
    </cfRule>
    <cfRule type="cellIs" dxfId="897" priority="1093" operator="equal">
      <formula>"A"</formula>
    </cfRule>
    <cfRule type="cellIs" dxfId="896" priority="1094" operator="equal">
      <formula>"B"</formula>
    </cfRule>
  </conditionalFormatting>
  <conditionalFormatting sqref="D77 L77:O77 G77 I77:J77">
    <cfRule type="expression" dxfId="895" priority="1088">
      <formula>IFERROR($E77,TRUE)</formula>
    </cfRule>
  </conditionalFormatting>
  <conditionalFormatting sqref="N77">
    <cfRule type="expression" dxfId="894" priority="1089">
      <formula>IFERROR($E77,TRUE)</formula>
    </cfRule>
  </conditionalFormatting>
  <conditionalFormatting sqref="D77 L77:O77 G77 I77:J77">
    <cfRule type="expression" dxfId="893" priority="1084">
      <formula>IF(AND($C77="",$D77=""),TRUE,FALSE)</formula>
    </cfRule>
  </conditionalFormatting>
  <conditionalFormatting sqref="D77 G77">
    <cfRule type="expression" dxfId="892" priority="1087">
      <formula>IF(OR($C77&lt;&gt;"",$D77&lt;&gt;""),TRUE,FALSE)</formula>
    </cfRule>
  </conditionalFormatting>
  <conditionalFormatting sqref="I77">
    <cfRule type="expression" dxfId="891" priority="1085">
      <formula>IF(OR($C77&lt;&gt;"",$D77&lt;&gt;""),TRUE,FALSE)</formula>
    </cfRule>
  </conditionalFormatting>
  <conditionalFormatting sqref="O77">
    <cfRule type="cellIs" dxfId="890" priority="1081" operator="equal">
      <formula>"C"</formula>
    </cfRule>
    <cfRule type="cellIs" dxfId="889" priority="1082" operator="equal">
      <formula>"A"</formula>
    </cfRule>
    <cfRule type="cellIs" dxfId="888" priority="1083" operator="equal">
      <formula>"B"</formula>
    </cfRule>
  </conditionalFormatting>
  <conditionalFormatting sqref="D78 L78:O78 G78 J78">
    <cfRule type="expression" dxfId="887" priority="1074">
      <formula>IFERROR($E78,TRUE)</formula>
    </cfRule>
  </conditionalFormatting>
  <conditionalFormatting sqref="N78">
    <cfRule type="expression" dxfId="886" priority="1075">
      <formula>IFERROR($E78,TRUE)</formula>
    </cfRule>
  </conditionalFormatting>
  <conditionalFormatting sqref="D78 L78:O78 G78 J78">
    <cfRule type="expression" dxfId="885" priority="1070">
      <formula>IF(AND($C78="",$D78=""),TRUE,FALSE)</formula>
    </cfRule>
  </conditionalFormatting>
  <conditionalFormatting sqref="D78 G78">
    <cfRule type="expression" dxfId="884" priority="1073">
      <formula>IF(OR($C78&lt;&gt;"",$D78&lt;&gt;""),TRUE,FALSE)</formula>
    </cfRule>
  </conditionalFormatting>
  <conditionalFormatting sqref="O78">
    <cfRule type="cellIs" dxfId="883" priority="1067" operator="equal">
      <formula>"C"</formula>
    </cfRule>
    <cfRule type="cellIs" dxfId="882" priority="1068" operator="equal">
      <formula>"A"</formula>
    </cfRule>
    <cfRule type="cellIs" dxfId="881" priority="1069" operator="equal">
      <formula>"B"</formula>
    </cfRule>
  </conditionalFormatting>
  <conditionalFormatting sqref="L123:O123 C123:D123 F123:J123">
    <cfRule type="expression" dxfId="880" priority="1060">
      <formula>IFERROR($E123,TRUE)</formula>
    </cfRule>
  </conditionalFormatting>
  <conditionalFormatting sqref="N123">
    <cfRule type="expression" dxfId="879" priority="1061">
      <formula>IFERROR($E123,TRUE)</formula>
    </cfRule>
  </conditionalFormatting>
  <conditionalFormatting sqref="L123:O123 C123:D123 F123:J123">
    <cfRule type="expression" dxfId="878" priority="1056">
      <formula>IF(AND($C123="",$D123=""),TRUE,FALSE)</formula>
    </cfRule>
  </conditionalFormatting>
  <conditionalFormatting sqref="G123 C123:D123">
    <cfRule type="expression" dxfId="877" priority="1059">
      <formula>IF(OR($C123&lt;&gt;"",$D123&lt;&gt;""),TRUE,FALSE)</formula>
    </cfRule>
  </conditionalFormatting>
  <conditionalFormatting sqref="I123">
    <cfRule type="expression" dxfId="876" priority="1057">
      <formula>IF(OR($C123&lt;&gt;"",$D123&lt;&gt;""),TRUE,FALSE)</formula>
    </cfRule>
  </conditionalFormatting>
  <conditionalFormatting sqref="H123 F123">
    <cfRule type="expression" dxfId="875" priority="1058">
      <formula>IF($E123="*VERIFICAR CÓDIGO*",TRUE,FALSE)</formula>
    </cfRule>
  </conditionalFormatting>
  <conditionalFormatting sqref="O123">
    <cfRule type="cellIs" dxfId="874" priority="1053" operator="equal">
      <formula>"C"</formula>
    </cfRule>
    <cfRule type="cellIs" dxfId="873" priority="1054" operator="equal">
      <formula>"A"</formula>
    </cfRule>
    <cfRule type="cellIs" dxfId="872" priority="1055" operator="equal">
      <formula>"B"</formula>
    </cfRule>
  </conditionalFormatting>
  <conditionalFormatting sqref="L124:O124 D124 G124 I124:J124">
    <cfRule type="expression" dxfId="871" priority="1046">
      <formula>IFERROR($E124,TRUE)</formula>
    </cfRule>
  </conditionalFormatting>
  <conditionalFormatting sqref="N124">
    <cfRule type="expression" dxfId="870" priority="1047">
      <formula>IFERROR($E124,TRUE)</formula>
    </cfRule>
  </conditionalFormatting>
  <conditionalFormatting sqref="L124:O124 D124 G124 I124:J124">
    <cfRule type="expression" dxfId="869" priority="1042">
      <formula>IF(AND($C124="",$D124=""),TRUE,FALSE)</formula>
    </cfRule>
  </conditionalFormatting>
  <conditionalFormatting sqref="G124 D124">
    <cfRule type="expression" dxfId="868" priority="1045">
      <formula>IF(OR($C124&lt;&gt;"",$D124&lt;&gt;""),TRUE,FALSE)</formula>
    </cfRule>
  </conditionalFormatting>
  <conditionalFormatting sqref="I124">
    <cfRule type="expression" dxfId="867" priority="1043">
      <formula>IF(OR($C124&lt;&gt;"",$D124&lt;&gt;""),TRUE,FALSE)</formula>
    </cfRule>
  </conditionalFormatting>
  <conditionalFormatting sqref="O124">
    <cfRule type="cellIs" dxfId="866" priority="1039" operator="equal">
      <formula>"C"</formula>
    </cfRule>
    <cfRule type="cellIs" dxfId="865" priority="1040" operator="equal">
      <formula>"A"</formula>
    </cfRule>
    <cfRule type="cellIs" dxfId="864" priority="1041" operator="equal">
      <formula>"B"</formula>
    </cfRule>
  </conditionalFormatting>
  <conditionalFormatting sqref="D69 L69:O69 G69 I69:J69">
    <cfRule type="expression" dxfId="863" priority="1017">
      <formula>IFERROR($E69,TRUE)</formula>
    </cfRule>
  </conditionalFormatting>
  <conditionalFormatting sqref="N69">
    <cfRule type="expression" dxfId="862" priority="1018">
      <formula>IFERROR($E69,TRUE)</formula>
    </cfRule>
  </conditionalFormatting>
  <conditionalFormatting sqref="D69 L69:O69 G69 I69:J69">
    <cfRule type="expression" dxfId="861" priority="1013">
      <formula>IF(AND($C69="",$D69=""),TRUE,FALSE)</formula>
    </cfRule>
  </conditionalFormatting>
  <conditionalFormatting sqref="G69 D69">
    <cfRule type="expression" dxfId="860" priority="1016">
      <formula>IF(OR($C69&lt;&gt;"",$D69&lt;&gt;""),TRUE,FALSE)</formula>
    </cfRule>
  </conditionalFormatting>
  <conditionalFormatting sqref="I69">
    <cfRule type="expression" dxfId="859" priority="1014">
      <formula>IF(OR($C69&lt;&gt;"",$D69&lt;&gt;""),TRUE,FALSE)</formula>
    </cfRule>
  </conditionalFormatting>
  <conditionalFormatting sqref="O69">
    <cfRule type="cellIs" dxfId="858" priority="1010" operator="equal">
      <formula>"C"</formula>
    </cfRule>
    <cfRule type="cellIs" dxfId="857" priority="1011" operator="equal">
      <formula>"A"</formula>
    </cfRule>
    <cfRule type="cellIs" dxfId="856" priority="1012" operator="equal">
      <formula>"B"</formula>
    </cfRule>
  </conditionalFormatting>
  <conditionalFormatting sqref="O69">
    <cfRule type="cellIs" dxfId="855" priority="1007" operator="equal">
      <formula>"C"</formula>
    </cfRule>
    <cfRule type="cellIs" dxfId="854" priority="1008" operator="equal">
      <formula>"A"</formula>
    </cfRule>
    <cfRule type="cellIs" dxfId="853" priority="1009" operator="equal">
      <formula>"B"</formula>
    </cfRule>
  </conditionalFormatting>
  <conditionalFormatting sqref="D112 L112:O112 G112 I112:J112">
    <cfRule type="expression" dxfId="852" priority="1000">
      <formula>IFERROR($E112,TRUE)</formula>
    </cfRule>
  </conditionalFormatting>
  <conditionalFormatting sqref="N112">
    <cfRule type="expression" dxfId="851" priority="1001">
      <formula>IFERROR($E112,TRUE)</formula>
    </cfRule>
  </conditionalFormatting>
  <conditionalFormatting sqref="D112 L112:O112 G112 I112:J112">
    <cfRule type="expression" dxfId="850" priority="996">
      <formula>IF(AND($C112="",$D112=""),TRUE,FALSE)</formula>
    </cfRule>
  </conditionalFormatting>
  <conditionalFormatting sqref="D112 G112">
    <cfRule type="expression" dxfId="849" priority="999">
      <formula>IF(OR($C112&lt;&gt;"",$D112&lt;&gt;""),TRUE,FALSE)</formula>
    </cfRule>
  </conditionalFormatting>
  <conditionalFormatting sqref="I112">
    <cfRule type="expression" dxfId="848" priority="997">
      <formula>IF(OR($C112&lt;&gt;"",$D112&lt;&gt;""),TRUE,FALSE)</formula>
    </cfRule>
  </conditionalFormatting>
  <conditionalFormatting sqref="O112">
    <cfRule type="cellIs" dxfId="847" priority="993" operator="equal">
      <formula>"C"</formula>
    </cfRule>
    <cfRule type="cellIs" dxfId="846" priority="994" operator="equal">
      <formula>"A"</formula>
    </cfRule>
    <cfRule type="cellIs" dxfId="845" priority="995" operator="equal">
      <formula>"B"</formula>
    </cfRule>
  </conditionalFormatting>
  <conditionalFormatting sqref="D47 L47:O47 G47:J47">
    <cfRule type="expression" dxfId="844" priority="958">
      <formula>IFERROR($E47,TRUE)</formula>
    </cfRule>
  </conditionalFormatting>
  <conditionalFormatting sqref="N47">
    <cfRule type="expression" dxfId="843" priority="959">
      <formula>IFERROR($E47,TRUE)</formula>
    </cfRule>
  </conditionalFormatting>
  <conditionalFormatting sqref="D47 L47:O47 G47:J47">
    <cfRule type="expression" dxfId="842" priority="954">
      <formula>IF(AND($C47="",$D47=""),TRUE,FALSE)</formula>
    </cfRule>
  </conditionalFormatting>
  <conditionalFormatting sqref="G47 D47">
    <cfRule type="expression" dxfId="841" priority="957">
      <formula>IF(OR($C47&lt;&gt;"",$D47&lt;&gt;""),TRUE,FALSE)</formula>
    </cfRule>
  </conditionalFormatting>
  <conditionalFormatting sqref="I47">
    <cfRule type="expression" dxfId="840" priority="955">
      <formula>IF(OR($C47&lt;&gt;"",$D47&lt;&gt;""),TRUE,FALSE)</formula>
    </cfRule>
  </conditionalFormatting>
  <conditionalFormatting sqref="H47">
    <cfRule type="expression" dxfId="839" priority="956">
      <formula>IF($E47="*VERIFICAR CÓDIGO*",TRUE,FALSE)</formula>
    </cfRule>
  </conditionalFormatting>
  <conditionalFormatting sqref="O47">
    <cfRule type="cellIs" dxfId="838" priority="951" operator="equal">
      <formula>"C"</formula>
    </cfRule>
    <cfRule type="cellIs" dxfId="837" priority="952" operator="equal">
      <formula>"A"</formula>
    </cfRule>
    <cfRule type="cellIs" dxfId="836" priority="953" operator="equal">
      <formula>"B"</formula>
    </cfRule>
  </conditionalFormatting>
  <conditionalFormatting sqref="L24:O24">
    <cfRule type="expression" dxfId="835" priority="930">
      <formula>IFERROR($E24,TRUE)</formula>
    </cfRule>
  </conditionalFormatting>
  <conditionalFormatting sqref="N24">
    <cfRule type="expression" dxfId="834" priority="931">
      <formula>IFERROR($E24,TRUE)</formula>
    </cfRule>
  </conditionalFormatting>
  <conditionalFormatting sqref="L24:O24">
    <cfRule type="expression" dxfId="833" priority="928">
      <formula>IF(AND($C24="",$D24=""),TRUE,FALSE)</formula>
    </cfRule>
  </conditionalFormatting>
  <conditionalFormatting sqref="O24">
    <cfRule type="cellIs" dxfId="832" priority="925" operator="equal">
      <formula>"C"</formula>
    </cfRule>
    <cfRule type="cellIs" dxfId="831" priority="926" operator="equal">
      <formula>"A"</formula>
    </cfRule>
    <cfRule type="cellIs" dxfId="830" priority="927" operator="equal">
      <formula>"B"</formula>
    </cfRule>
  </conditionalFormatting>
  <conditionalFormatting sqref="G24">
    <cfRule type="expression" dxfId="829" priority="924">
      <formula>IFERROR($E24,TRUE)</formula>
    </cfRule>
  </conditionalFormatting>
  <conditionalFormatting sqref="G24">
    <cfRule type="expression" dxfId="828" priority="922">
      <formula>IF(AND($C24="",$D24=""),TRUE,FALSE)</formula>
    </cfRule>
  </conditionalFormatting>
  <conditionalFormatting sqref="G24">
    <cfRule type="expression" dxfId="827" priority="923">
      <formula>IF(OR($C24&lt;&gt;"",$D24&lt;&gt;""),TRUE,FALSE)</formula>
    </cfRule>
  </conditionalFormatting>
  <conditionalFormatting sqref="D24 H24:J24">
    <cfRule type="expression" dxfId="826" priority="921">
      <formula>IFERROR($E24,TRUE)</formula>
    </cfRule>
  </conditionalFormatting>
  <conditionalFormatting sqref="D24 H24:J24">
    <cfRule type="expression" dxfId="825" priority="917">
      <formula>IF(AND($C24="",$D24=""),TRUE,FALSE)</formula>
    </cfRule>
  </conditionalFormatting>
  <conditionalFormatting sqref="D24">
    <cfRule type="expression" dxfId="824" priority="920">
      <formula>IF(OR($C24&lt;&gt;"",$D24&lt;&gt;""),TRUE,FALSE)</formula>
    </cfRule>
  </conditionalFormatting>
  <conditionalFormatting sqref="I24">
    <cfRule type="expression" dxfId="823" priority="918">
      <formula>IF(OR($C24&lt;&gt;"",$D24&lt;&gt;""),TRUE,FALSE)</formula>
    </cfRule>
  </conditionalFormatting>
  <conditionalFormatting sqref="H95:H105">
    <cfRule type="expression" dxfId="822" priority="337">
      <formula>IF($E95="*VERIFICAR CÓDIGO*",TRUE,FALSE)</formula>
    </cfRule>
  </conditionalFormatting>
  <conditionalFormatting sqref="H24">
    <cfRule type="expression" dxfId="821" priority="915">
      <formula>IF($E24="*VERIFICAR CÓDIGO*",TRUE,FALSE)</formula>
    </cfRule>
  </conditionalFormatting>
  <conditionalFormatting sqref="H24">
    <cfRule type="expression" dxfId="820" priority="914">
      <formula>IF($E24="*VERIFICAR CÓDIGO*",TRUE,FALSE)</formula>
    </cfRule>
  </conditionalFormatting>
  <conditionalFormatting sqref="L92:O92 D92 G92 I92:J92">
    <cfRule type="expression" dxfId="819" priority="910">
      <formula>IFERROR($E92,TRUE)</formula>
    </cfRule>
  </conditionalFormatting>
  <conditionalFormatting sqref="N92">
    <cfRule type="expression" dxfId="818" priority="911">
      <formula>IFERROR($E92,TRUE)</formula>
    </cfRule>
  </conditionalFormatting>
  <conditionalFormatting sqref="L92:O92 D92 G92 I92:J92">
    <cfRule type="expression" dxfId="817" priority="906">
      <formula>IF(AND($C92="",$D92=""),TRUE,FALSE)</formula>
    </cfRule>
  </conditionalFormatting>
  <conditionalFormatting sqref="G92 D92">
    <cfRule type="expression" dxfId="816" priority="909">
      <formula>IF(OR($C92&lt;&gt;"",$D92&lt;&gt;""),TRUE,FALSE)</formula>
    </cfRule>
  </conditionalFormatting>
  <conditionalFormatting sqref="I92">
    <cfRule type="expression" dxfId="815" priority="907">
      <formula>IF(OR($C92&lt;&gt;"",$D92&lt;&gt;""),TRUE,FALSE)</formula>
    </cfRule>
  </conditionalFormatting>
  <conditionalFormatting sqref="O92">
    <cfRule type="cellIs" dxfId="814" priority="903" operator="equal">
      <formula>"C"</formula>
    </cfRule>
    <cfRule type="cellIs" dxfId="813" priority="904" operator="equal">
      <formula>"A"</formula>
    </cfRule>
    <cfRule type="cellIs" dxfId="812" priority="905" operator="equal">
      <formula>"B"</formula>
    </cfRule>
  </conditionalFormatting>
  <conditionalFormatting sqref="C70:J70 L70:O70">
    <cfRule type="expression" dxfId="811" priority="895">
      <formula>IFERROR($E70,TRUE)</formula>
    </cfRule>
  </conditionalFormatting>
  <conditionalFormatting sqref="N70">
    <cfRule type="expression" dxfId="810" priority="896">
      <formula>IFERROR($E70,TRUE)</formula>
    </cfRule>
  </conditionalFormatting>
  <conditionalFormatting sqref="C70:J70 L70:O70">
    <cfRule type="expression" dxfId="809" priority="891">
      <formula>IF(AND($C70="",$D70=""),TRUE,FALSE)</formula>
    </cfRule>
  </conditionalFormatting>
  <conditionalFormatting sqref="G70 C70:D70">
    <cfRule type="expression" dxfId="808" priority="894">
      <formula>IF(OR($C70&lt;&gt;"",$D70&lt;&gt;""),TRUE,FALSE)</formula>
    </cfRule>
  </conditionalFormatting>
  <conditionalFormatting sqref="I70">
    <cfRule type="expression" dxfId="807" priority="892">
      <formula>IF(OR($C70&lt;&gt;"",$D70&lt;&gt;""),TRUE,FALSE)</formula>
    </cfRule>
  </conditionalFormatting>
  <conditionalFormatting sqref="H70 E70:F70">
    <cfRule type="expression" dxfId="806" priority="893">
      <formula>IF($E70="*VERIFICAR CÓDIGO*",TRUE,FALSE)</formula>
    </cfRule>
  </conditionalFormatting>
  <conditionalFormatting sqref="O70">
    <cfRule type="cellIs" dxfId="805" priority="888" operator="equal">
      <formula>"C"</formula>
    </cfRule>
    <cfRule type="cellIs" dxfId="804" priority="889" operator="equal">
      <formula>"A"</formula>
    </cfRule>
    <cfRule type="cellIs" dxfId="803" priority="890" operator="equal">
      <formula>"B"</formula>
    </cfRule>
  </conditionalFormatting>
  <conditionalFormatting sqref="O70">
    <cfRule type="cellIs" dxfId="802" priority="885" operator="equal">
      <formula>"C"</formula>
    </cfRule>
    <cfRule type="cellIs" dxfId="801" priority="886" operator="equal">
      <formula>"A"</formula>
    </cfRule>
    <cfRule type="cellIs" dxfId="800" priority="887" operator="equal">
      <formula>"B"</formula>
    </cfRule>
  </conditionalFormatting>
  <conditionalFormatting sqref="O93">
    <cfRule type="cellIs" dxfId="799" priority="825" operator="equal">
      <formula>"C"</formula>
    </cfRule>
    <cfRule type="cellIs" dxfId="798" priority="826" operator="equal">
      <formula>"A"</formula>
    </cfRule>
    <cfRule type="cellIs" dxfId="797" priority="827" operator="equal">
      <formula>"B"</formula>
    </cfRule>
  </conditionalFormatting>
  <conditionalFormatting sqref="D113 L113:O113 G113 I113:J113">
    <cfRule type="expression" dxfId="796" priority="818">
      <formula>IFERROR($E113,TRUE)</formula>
    </cfRule>
  </conditionalFormatting>
  <conditionalFormatting sqref="N113">
    <cfRule type="expression" dxfId="795" priority="819">
      <formula>IFERROR($E113,TRUE)</formula>
    </cfRule>
  </conditionalFormatting>
  <conditionalFormatting sqref="D113 L113:O113 G113 I113:J113">
    <cfRule type="expression" dxfId="794" priority="814">
      <formula>IF(AND($C113="",$D113=""),TRUE,FALSE)</formula>
    </cfRule>
  </conditionalFormatting>
  <conditionalFormatting sqref="D113 G113">
    <cfRule type="expression" dxfId="793" priority="817">
      <formula>IF(OR($C113&lt;&gt;"",$D113&lt;&gt;""),TRUE,FALSE)</formula>
    </cfRule>
  </conditionalFormatting>
  <conditionalFormatting sqref="I113">
    <cfRule type="expression" dxfId="792" priority="815">
      <formula>IF(OR($C113&lt;&gt;"",$D113&lt;&gt;""),TRUE,FALSE)</formula>
    </cfRule>
  </conditionalFormatting>
  <conditionalFormatting sqref="H31:H32">
    <cfRule type="expression" dxfId="791" priority="597">
      <formula>IF($E31="*VERIFICAR CÓDIGO*",TRUE,FALSE)</formula>
    </cfRule>
  </conditionalFormatting>
  <conditionalFormatting sqref="O113">
    <cfRule type="cellIs" dxfId="790" priority="811" operator="equal">
      <formula>"C"</formula>
    </cfRule>
    <cfRule type="cellIs" dxfId="789" priority="812" operator="equal">
      <formula>"A"</formula>
    </cfRule>
    <cfRule type="cellIs" dxfId="788" priority="813" operator="equal">
      <formula>"B"</formula>
    </cfRule>
  </conditionalFormatting>
  <conditionalFormatting sqref="D114 L114:O114 G114 I114:J114">
    <cfRule type="expression" dxfId="787" priority="804">
      <formula>IFERROR($E114,TRUE)</formula>
    </cfRule>
  </conditionalFormatting>
  <conditionalFormatting sqref="N114">
    <cfRule type="expression" dxfId="786" priority="805">
      <formula>IFERROR($E114,TRUE)</formula>
    </cfRule>
  </conditionalFormatting>
  <conditionalFormatting sqref="D114 L114:O114 G114 I114:J114">
    <cfRule type="expression" dxfId="785" priority="800">
      <formula>IF(AND($C114="",$D114=""),TRUE,FALSE)</formula>
    </cfRule>
  </conditionalFormatting>
  <conditionalFormatting sqref="D114 G114">
    <cfRule type="expression" dxfId="784" priority="803">
      <formula>IF(OR($C114&lt;&gt;"",$D114&lt;&gt;""),TRUE,FALSE)</formula>
    </cfRule>
  </conditionalFormatting>
  <conditionalFormatting sqref="I114">
    <cfRule type="expression" dxfId="783" priority="801">
      <formula>IF(OR($C114&lt;&gt;"",$D114&lt;&gt;""),TRUE,FALSE)</formula>
    </cfRule>
  </conditionalFormatting>
  <conditionalFormatting sqref="O114">
    <cfRule type="cellIs" dxfId="782" priority="797" operator="equal">
      <formula>"C"</formula>
    </cfRule>
    <cfRule type="cellIs" dxfId="781" priority="798" operator="equal">
      <formula>"A"</formula>
    </cfRule>
    <cfRule type="cellIs" dxfId="780" priority="799" operator="equal">
      <formula>"B"</formula>
    </cfRule>
  </conditionalFormatting>
  <conditionalFormatting sqref="D115 L115:O115 G115 I115:J115">
    <cfRule type="expression" dxfId="779" priority="790">
      <formula>IFERROR($E115,TRUE)</formula>
    </cfRule>
  </conditionalFormatting>
  <conditionalFormatting sqref="N115">
    <cfRule type="expression" dxfId="778" priority="791">
      <formula>IFERROR($E115,TRUE)</formula>
    </cfRule>
  </conditionalFormatting>
  <conditionalFormatting sqref="D115 L115:O115 G115 I115:J115">
    <cfRule type="expression" dxfId="777" priority="786">
      <formula>IF(AND($C115="",$D115=""),TRUE,FALSE)</formula>
    </cfRule>
  </conditionalFormatting>
  <conditionalFormatting sqref="D115 G115">
    <cfRule type="expression" dxfId="776" priority="789">
      <formula>IF(OR($C115&lt;&gt;"",$D115&lt;&gt;""),TRUE,FALSE)</formula>
    </cfRule>
  </conditionalFormatting>
  <conditionalFormatting sqref="I115">
    <cfRule type="expression" dxfId="775" priority="787">
      <formula>IF(OR($C115&lt;&gt;"",$D115&lt;&gt;""),TRUE,FALSE)</formula>
    </cfRule>
  </conditionalFormatting>
  <conditionalFormatting sqref="O115">
    <cfRule type="cellIs" dxfId="774" priority="783" operator="equal">
      <formula>"C"</formula>
    </cfRule>
    <cfRule type="cellIs" dxfId="773" priority="784" operator="equal">
      <formula>"A"</formula>
    </cfRule>
    <cfRule type="cellIs" dxfId="772" priority="785" operator="equal">
      <formula>"B"</formula>
    </cfRule>
  </conditionalFormatting>
  <conditionalFormatting sqref="D126">
    <cfRule type="expression" dxfId="771" priority="25442">
      <formula>IF((COUNTIF($A$7:$A201,A126))&gt;1,TRUE,FALSE)</formula>
    </cfRule>
  </conditionalFormatting>
  <conditionalFormatting sqref="D128">
    <cfRule type="expression" dxfId="770" priority="25447">
      <formula>IF((COUNTIF($A$7:$A176,A128))&gt;1,TRUE,FALSE)</formula>
    </cfRule>
  </conditionalFormatting>
  <conditionalFormatting sqref="C131:J131">
    <cfRule type="expression" dxfId="769" priority="776">
      <formula>IFERROR($E131,TRUE)</formula>
    </cfRule>
  </conditionalFormatting>
  <conditionalFormatting sqref="C131:J131">
    <cfRule type="expression" dxfId="768" priority="772">
      <formula>IF(AND($C131="",$D131=""),TRUE,FALSE)</formula>
    </cfRule>
  </conditionalFormatting>
  <conditionalFormatting sqref="C131:D131 G131">
    <cfRule type="expression" dxfId="767" priority="775">
      <formula>IF(OR($C131&lt;&gt;"",$D131&lt;&gt;""),TRUE,FALSE)</formula>
    </cfRule>
  </conditionalFormatting>
  <conditionalFormatting sqref="I131">
    <cfRule type="expression" dxfId="766" priority="773">
      <formula>IF(OR($C131&lt;&gt;"",$D131&lt;&gt;""),TRUE,FALSE)</formula>
    </cfRule>
  </conditionalFormatting>
  <conditionalFormatting sqref="E131:F131 H131">
    <cfRule type="expression" dxfId="765" priority="774">
      <formula>IF($E131="*VERIFICAR CÓDIGO*",TRUE,FALSE)</formula>
    </cfRule>
  </conditionalFormatting>
  <conditionalFormatting sqref="D132 G132 J132">
    <cfRule type="expression" dxfId="764" priority="762">
      <formula>IFERROR($E132,TRUE)</formula>
    </cfRule>
  </conditionalFormatting>
  <conditionalFormatting sqref="D132 G132 J132">
    <cfRule type="expression" dxfId="763" priority="758">
      <formula>IF(AND($C132="",$D132=""),TRUE,FALSE)</formula>
    </cfRule>
  </conditionalFormatting>
  <conditionalFormatting sqref="D132 G132">
    <cfRule type="expression" dxfId="762" priority="761">
      <formula>IF(OR($C132&lt;&gt;"",$D132&lt;&gt;""),TRUE,FALSE)</formula>
    </cfRule>
  </conditionalFormatting>
  <conditionalFormatting sqref="L41:O41 D41 G41:J41">
    <cfRule type="expression" dxfId="761" priority="748">
      <formula>IFERROR($E41,TRUE)</formula>
    </cfRule>
  </conditionalFormatting>
  <conditionalFormatting sqref="N41">
    <cfRule type="expression" dxfId="760" priority="749">
      <formula>IFERROR($E41,TRUE)</formula>
    </cfRule>
  </conditionalFormatting>
  <conditionalFormatting sqref="L41:O41 D41 G41:J41">
    <cfRule type="expression" dxfId="759" priority="744">
      <formula>IF(AND($C41="",$D41=""),TRUE,FALSE)</formula>
    </cfRule>
  </conditionalFormatting>
  <conditionalFormatting sqref="D41 G41">
    <cfRule type="expression" dxfId="758" priority="747">
      <formula>IF(OR($C41&lt;&gt;"",$D41&lt;&gt;""),TRUE,FALSE)</formula>
    </cfRule>
  </conditionalFormatting>
  <conditionalFormatting sqref="I41">
    <cfRule type="expression" dxfId="757" priority="745">
      <formula>IF(OR($C41&lt;&gt;"",$D41&lt;&gt;""),TRUE,FALSE)</formula>
    </cfRule>
  </conditionalFormatting>
  <conditionalFormatting sqref="H41">
    <cfRule type="expression" dxfId="756" priority="746">
      <formula>IF($E41="*VERIFICAR CÓDIGO*",TRUE,FALSE)</formula>
    </cfRule>
  </conditionalFormatting>
  <conditionalFormatting sqref="O41">
    <cfRule type="cellIs" dxfId="755" priority="741" operator="equal">
      <formula>"C"</formula>
    </cfRule>
    <cfRule type="cellIs" dxfId="754" priority="742" operator="equal">
      <formula>"A"</formula>
    </cfRule>
    <cfRule type="cellIs" dxfId="753" priority="743" operator="equal">
      <formula>"B"</formula>
    </cfRule>
  </conditionalFormatting>
  <conditionalFormatting sqref="O41">
    <cfRule type="cellIs" dxfId="752" priority="738" operator="equal">
      <formula>"C"</formula>
    </cfRule>
    <cfRule type="cellIs" dxfId="751" priority="739" operator="equal">
      <formula>"A"</formula>
    </cfRule>
    <cfRule type="cellIs" dxfId="750" priority="740" operator="equal">
      <formula>"B"</formula>
    </cfRule>
  </conditionalFormatting>
  <conditionalFormatting sqref="D133 G133 J133">
    <cfRule type="expression" dxfId="749" priority="731">
      <formula>IFERROR($E133,TRUE)</formula>
    </cfRule>
  </conditionalFormatting>
  <conditionalFormatting sqref="D133 G133 J133">
    <cfRule type="expression" dxfId="748" priority="727">
      <formula>IF(AND($C133="",$D133=""),TRUE,FALSE)</formula>
    </cfRule>
  </conditionalFormatting>
  <conditionalFormatting sqref="D133 G133">
    <cfRule type="expression" dxfId="747" priority="730">
      <formula>IF(OR($C133&lt;&gt;"",$D133&lt;&gt;""),TRUE,FALSE)</formula>
    </cfRule>
  </conditionalFormatting>
  <conditionalFormatting sqref="L11:O11 C11:D11 H11 J11">
    <cfRule type="expression" dxfId="746" priority="720">
      <formula>IFERROR($E11,TRUE)</formula>
    </cfRule>
  </conditionalFormatting>
  <conditionalFormatting sqref="N11">
    <cfRule type="expression" dxfId="745" priority="721">
      <formula>IFERROR($E11,TRUE)</formula>
    </cfRule>
  </conditionalFormatting>
  <conditionalFormatting sqref="L11:O11 C11:D11 H11 J11">
    <cfRule type="expression" dxfId="744" priority="716">
      <formula>IF(AND($C11="",$D11=""),TRUE,FALSE)</formula>
    </cfRule>
  </conditionalFormatting>
  <conditionalFormatting sqref="C11:D11">
    <cfRule type="expression" dxfId="743" priority="719">
      <formula>IF(OR($C11&lt;&gt;"",$D11&lt;&gt;""),TRUE,FALSE)</formula>
    </cfRule>
  </conditionalFormatting>
  <conditionalFormatting sqref="F132:F134">
    <cfRule type="expression" dxfId="742" priority="117">
      <formula>IF($E132="*VERIFICAR CÓDIGO*",TRUE,FALSE)</formula>
    </cfRule>
  </conditionalFormatting>
  <conditionalFormatting sqref="H11">
    <cfRule type="expression" dxfId="741" priority="714">
      <formula>IF($E11="*VERIFICAR CÓDIGO*",TRUE,FALSE)</formula>
    </cfRule>
  </conditionalFormatting>
  <conditionalFormatting sqref="H11">
    <cfRule type="expression" dxfId="740" priority="713">
      <formula>IF($E11="*VERIFICAR CÓDIGO*",TRUE,FALSE)</formula>
    </cfRule>
  </conditionalFormatting>
  <conditionalFormatting sqref="O11">
    <cfRule type="cellIs" dxfId="739" priority="710" operator="equal">
      <formula>"C"</formula>
    </cfRule>
    <cfRule type="cellIs" dxfId="738" priority="711" operator="equal">
      <formula>"A"</formula>
    </cfRule>
    <cfRule type="cellIs" dxfId="737" priority="712" operator="equal">
      <formula>"B"</formula>
    </cfRule>
  </conditionalFormatting>
  <conditionalFormatting sqref="G11">
    <cfRule type="expression" dxfId="736" priority="709">
      <formula>IFERROR($E11,TRUE)</formula>
    </cfRule>
  </conditionalFormatting>
  <conditionalFormatting sqref="G11">
    <cfRule type="expression" dxfId="735" priority="707">
      <formula>IF(AND($C11="",$D11=""),TRUE,FALSE)</formula>
    </cfRule>
  </conditionalFormatting>
  <conditionalFormatting sqref="D45 D56:D59">
    <cfRule type="expression" dxfId="734" priority="26039">
      <formula>IF((COUNTIF($A$7:$A157,A45))&gt;1,TRUE,FALSE)</formula>
    </cfRule>
  </conditionalFormatting>
  <conditionalFormatting sqref="D54 D48:D52">
    <cfRule type="expression" dxfId="733" priority="26251">
      <formula>IF((COUNTIF($A$7:$A158,A48))&gt;1,TRUE,FALSE)</formula>
    </cfRule>
  </conditionalFormatting>
  <conditionalFormatting sqref="D47 D60:D65">
    <cfRule type="expression" dxfId="732" priority="26315">
      <formula>IF((COUNTIF($A$7:$A161,A47))&gt;1,TRUE,FALSE)</formula>
    </cfRule>
  </conditionalFormatting>
  <conditionalFormatting sqref="D53">
    <cfRule type="expression" dxfId="731" priority="26316">
      <formula>IF((COUNTIF($A$7:$A162,A53))&gt;1,TRUE,FALSE)</formula>
    </cfRule>
  </conditionalFormatting>
  <conditionalFormatting sqref="D46">
    <cfRule type="expression" dxfId="730" priority="26364">
      <formula>IF((COUNTIF($A$7:$A159,A46))&gt;1,TRUE,FALSE)</formula>
    </cfRule>
  </conditionalFormatting>
  <conditionalFormatting sqref="D17 D7 D30">
    <cfRule type="expression" dxfId="729" priority="26368">
      <formula>IF((COUNTIF($A$7:$A144,A7))&gt;1,TRUE,FALSE)</formula>
    </cfRule>
  </conditionalFormatting>
  <conditionalFormatting sqref="D94">
    <cfRule type="expression" dxfId="728" priority="26372">
      <formula>IF((COUNTIF($A$7:$A185,A94))&gt;1,TRUE,FALSE)</formula>
    </cfRule>
  </conditionalFormatting>
  <conditionalFormatting sqref="D55">
    <cfRule type="expression" dxfId="727" priority="26378">
      <formula>IF((COUNTIF($A$7:$A162,A55))&gt;1,TRUE,FALSE)</formula>
    </cfRule>
  </conditionalFormatting>
  <conditionalFormatting sqref="D18 D8:D11">
    <cfRule type="expression" dxfId="726" priority="26383">
      <formula>IF((COUNTIF($A$7:$A144,A8))&gt;1,TRUE,FALSE)</formula>
    </cfRule>
  </conditionalFormatting>
  <conditionalFormatting sqref="D116">
    <cfRule type="expression" dxfId="725" priority="26432">
      <formula>IF((COUNTIF($A$7:$A198,A116))&gt;1,TRUE,FALSE)</formula>
    </cfRule>
  </conditionalFormatting>
  <conditionalFormatting sqref="D104">
    <cfRule type="expression" dxfId="724" priority="26441">
      <formula>IF((COUNTIF($A$7:$A175,A104))&gt;1,TRUE,FALSE)</formula>
    </cfRule>
  </conditionalFormatting>
  <conditionalFormatting sqref="D71">
    <cfRule type="expression" dxfId="723" priority="26443">
      <formula>IF((COUNTIF($A$7:$A161,A71))&gt;1,TRUE,FALSE)</formula>
    </cfRule>
  </conditionalFormatting>
  <conditionalFormatting sqref="D79">
    <cfRule type="expression" dxfId="722" priority="26444">
      <formula>IF((COUNTIF($A$7:$A178,A79))&gt;1,TRUE,FALSE)</formula>
    </cfRule>
  </conditionalFormatting>
  <conditionalFormatting sqref="D82 D90:D93">
    <cfRule type="expression" dxfId="721" priority="26457">
      <formula>IF((COUNTIF($A$7:$A160,A82))&gt;1,TRUE,FALSE)</formula>
    </cfRule>
  </conditionalFormatting>
  <conditionalFormatting sqref="D80">
    <cfRule type="expression" dxfId="720" priority="26460">
      <formula>IF((COUNTIF($A$7:$A156,A80))&gt;1,TRUE,FALSE)</formula>
    </cfRule>
  </conditionalFormatting>
  <conditionalFormatting sqref="D60:D65">
    <cfRule type="expression" dxfId="719" priority="26471">
      <formula>IF((COUNTIF($A$7:$A164,#REF!))&gt;1,TRUE,FALSE)</formula>
    </cfRule>
  </conditionalFormatting>
  <conditionalFormatting sqref="D41">
    <cfRule type="expression" dxfId="718" priority="26486">
      <formula>IF((COUNTIF($A$7:$A166,A41))&gt;1,TRUE,FALSE)</formula>
    </cfRule>
  </conditionalFormatting>
  <conditionalFormatting sqref="D12 D16 D19:D24">
    <cfRule type="expression" dxfId="717" priority="26488">
      <formula>IF((COUNTIF($A$7:$A147,A12))&gt;1,TRUE,FALSE)</formula>
    </cfRule>
  </conditionalFormatting>
  <conditionalFormatting sqref="L125:O125 D125 G125 I125:J125">
    <cfRule type="expression" dxfId="716" priority="700">
      <formula>IFERROR($E125,TRUE)</formula>
    </cfRule>
  </conditionalFormatting>
  <conditionalFormatting sqref="N125">
    <cfRule type="expression" dxfId="715" priority="701">
      <formula>IFERROR($E125,TRUE)</formula>
    </cfRule>
  </conditionalFormatting>
  <conditionalFormatting sqref="L125:O125 D125 G125 I125:J125">
    <cfRule type="expression" dxfId="714" priority="696">
      <formula>IF(AND($C125="",$D125=""),TRUE,FALSE)</formula>
    </cfRule>
  </conditionalFormatting>
  <conditionalFormatting sqref="G125 D125">
    <cfRule type="expression" dxfId="713" priority="699">
      <formula>IF(OR($C125&lt;&gt;"",$D125&lt;&gt;""),TRUE,FALSE)</formula>
    </cfRule>
  </conditionalFormatting>
  <conditionalFormatting sqref="I125">
    <cfRule type="expression" dxfId="712" priority="697">
      <formula>IF(OR($C125&lt;&gt;"",$D125&lt;&gt;""),TRUE,FALSE)</formula>
    </cfRule>
  </conditionalFormatting>
  <conditionalFormatting sqref="O125">
    <cfRule type="cellIs" dxfId="711" priority="693" operator="equal">
      <formula>"C"</formula>
    </cfRule>
    <cfRule type="cellIs" dxfId="710" priority="694" operator="equal">
      <formula>"A"</formula>
    </cfRule>
    <cfRule type="cellIs" dxfId="709" priority="695" operator="equal">
      <formula>"B"</formula>
    </cfRule>
  </conditionalFormatting>
  <conditionalFormatting sqref="D33 D37:D40">
    <cfRule type="expression" dxfId="708" priority="26565">
      <formula>IF((COUNTIF($A$7:$A157,A33))&gt;1,TRUE,FALSE)</formula>
    </cfRule>
  </conditionalFormatting>
  <conditionalFormatting sqref="D13">
    <cfRule type="expression" dxfId="707" priority="26567">
      <formula>IF((COUNTIF($A$7:$A147,A13))&gt;1,TRUE,FALSE)</formula>
    </cfRule>
  </conditionalFormatting>
  <conditionalFormatting sqref="D42">
    <cfRule type="expression" dxfId="706" priority="26606">
      <formula>IF((COUNTIF($A$7:$A148,A42))&gt;1,TRUE,FALSE)</formula>
    </cfRule>
  </conditionalFormatting>
  <conditionalFormatting sqref="D25">
    <cfRule type="expression" dxfId="705" priority="26627">
      <formula>IF((COUNTIF($A$7:$A205,A25))&gt;1,TRUE,FALSE)</formula>
    </cfRule>
  </conditionalFormatting>
  <conditionalFormatting sqref="D81 D83:D89">
    <cfRule type="expression" dxfId="704" priority="26637">
      <formula>IF((COUNTIF($A$7:$A158,A81))&gt;1,TRUE,FALSE)</formula>
    </cfRule>
  </conditionalFormatting>
  <conditionalFormatting sqref="D66:D68">
    <cfRule type="expression" dxfId="703" priority="26652">
      <formula>IF((COUNTIF($A$7:$A181,A66))&gt;1,TRUE,FALSE)</formula>
    </cfRule>
  </conditionalFormatting>
  <conditionalFormatting sqref="D66:D68">
    <cfRule type="expression" dxfId="702" priority="26654">
      <formula>IF((COUNTIF($A$7:$A171,#REF!))&gt;1,TRUE,FALSE)</formula>
    </cfRule>
  </conditionalFormatting>
  <conditionalFormatting sqref="D134 G134 I134:J134">
    <cfRule type="expression" dxfId="701" priority="686">
      <formula>IFERROR($E134,TRUE)</formula>
    </cfRule>
  </conditionalFormatting>
  <conditionalFormatting sqref="D134 G134 I134:J134">
    <cfRule type="expression" dxfId="700" priority="682">
      <formula>IF(AND($C134="",$D134=""),TRUE,FALSE)</formula>
    </cfRule>
  </conditionalFormatting>
  <conditionalFormatting sqref="I134">
    <cfRule type="expression" dxfId="699" priority="683">
      <formula>IF(OR($C134&lt;&gt;"",$D134&lt;&gt;""),TRUE,FALSE)</formula>
    </cfRule>
  </conditionalFormatting>
  <conditionalFormatting sqref="D129:D134">
    <cfRule type="expression" dxfId="698" priority="692">
      <formula>IF((COUNTIF($A$7:$A179,A129))&gt;1,TRUE,FALSE)</formula>
    </cfRule>
  </conditionalFormatting>
  <conditionalFormatting sqref="E9:F9">
    <cfRule type="expression" dxfId="697" priority="678">
      <formula>IFERROR($E9,TRUE)</formula>
    </cfRule>
  </conditionalFormatting>
  <conditionalFormatting sqref="E9:F9">
    <cfRule type="expression" dxfId="696" priority="676">
      <formula>IF(AND($C9="",$D9=""),TRUE,FALSE)</formula>
    </cfRule>
  </conditionalFormatting>
  <conditionalFormatting sqref="F9">
    <cfRule type="expression" dxfId="695" priority="675">
      <formula>IF($E9="*VERIFICAR CÓDIGO*",TRUE,FALSE)</formula>
    </cfRule>
  </conditionalFormatting>
  <conditionalFormatting sqref="E10:F10">
    <cfRule type="expression" dxfId="694" priority="674">
      <formula>IFERROR($E10,TRUE)</formula>
    </cfRule>
  </conditionalFormatting>
  <conditionalFormatting sqref="E10:F10">
    <cfRule type="expression" dxfId="693" priority="672">
      <formula>IF(AND($C10="",$D10=""),TRUE,FALSE)</formula>
    </cfRule>
  </conditionalFormatting>
  <conditionalFormatting sqref="E10">
    <cfRule type="expression" dxfId="692" priority="673">
      <formula>IF($E10="*VERIFICAR CÓDIGO*",TRUE,FALSE)</formula>
    </cfRule>
  </conditionalFormatting>
  <conditionalFormatting sqref="F10">
    <cfRule type="expression" dxfId="691" priority="671">
      <formula>IF($E10="*VERIFICAR CÓDIGO*",TRUE,FALSE)</formula>
    </cfRule>
  </conditionalFormatting>
  <conditionalFormatting sqref="E11:F11">
    <cfRule type="expression" dxfId="690" priority="670">
      <formula>IFERROR($E11,TRUE)</formula>
    </cfRule>
  </conditionalFormatting>
  <conditionalFormatting sqref="E11:F11">
    <cfRule type="expression" dxfId="689" priority="668">
      <formula>IF(AND($C11="",$D11=""),TRUE,FALSE)</formula>
    </cfRule>
  </conditionalFormatting>
  <conditionalFormatting sqref="E11">
    <cfRule type="expression" dxfId="688" priority="669">
      <formula>IF($E11="*VERIFICAR CÓDIGO*",TRUE,FALSE)</formula>
    </cfRule>
  </conditionalFormatting>
  <conditionalFormatting sqref="F11">
    <cfRule type="expression" dxfId="687" priority="667">
      <formula>IF($E11="*VERIFICAR CÓDIGO*",TRUE,FALSE)</formula>
    </cfRule>
  </conditionalFormatting>
  <conditionalFormatting sqref="H9">
    <cfRule type="expression" dxfId="686" priority="666">
      <formula>IFERROR($E9,TRUE)</formula>
    </cfRule>
  </conditionalFormatting>
  <conditionalFormatting sqref="H9">
    <cfRule type="expression" dxfId="685" priority="665">
      <formula>IF(AND($C9="",$D9=""),TRUE,FALSE)</formula>
    </cfRule>
  </conditionalFormatting>
  <conditionalFormatting sqref="H9">
    <cfRule type="expression" dxfId="684" priority="664">
      <formula>IF($E9="*VERIFICAR CÓDIGO*",TRUE,FALSE)</formula>
    </cfRule>
  </conditionalFormatting>
  <conditionalFormatting sqref="H9">
    <cfRule type="expression" dxfId="683" priority="663">
      <formula>IF($E9="*VERIFICAR CÓDIGO*",TRUE,FALSE)</formula>
    </cfRule>
  </conditionalFormatting>
  <conditionalFormatting sqref="H10">
    <cfRule type="expression" dxfId="682" priority="662">
      <formula>IFERROR($E10,TRUE)</formula>
    </cfRule>
  </conditionalFormatting>
  <conditionalFormatting sqref="H10">
    <cfRule type="expression" dxfId="681" priority="661">
      <formula>IF(AND($C10="",$D10=""),TRUE,FALSE)</formula>
    </cfRule>
  </conditionalFormatting>
  <conditionalFormatting sqref="H10">
    <cfRule type="expression" dxfId="680" priority="660">
      <formula>IF($E10="*VERIFICAR CÓDIGO*",TRUE,FALSE)</formula>
    </cfRule>
  </conditionalFormatting>
  <conditionalFormatting sqref="H10">
    <cfRule type="expression" dxfId="679" priority="659">
      <formula>IF($E10="*VERIFICAR CÓDIGO*",TRUE,FALSE)</formula>
    </cfRule>
  </conditionalFormatting>
  <conditionalFormatting sqref="H11">
    <cfRule type="expression" dxfId="678" priority="658">
      <formula>IFERROR($E11,TRUE)</formula>
    </cfRule>
  </conditionalFormatting>
  <conditionalFormatting sqref="H11">
    <cfRule type="expression" dxfId="677" priority="657">
      <formula>IF(AND($C11="",$D11=""),TRUE,FALSE)</formula>
    </cfRule>
  </conditionalFormatting>
  <conditionalFormatting sqref="H11">
    <cfRule type="expression" dxfId="676" priority="656">
      <formula>IF($E11="*VERIFICAR CÓDIGO*",TRUE,FALSE)</formula>
    </cfRule>
  </conditionalFormatting>
  <conditionalFormatting sqref="H11">
    <cfRule type="expression" dxfId="675" priority="655">
      <formula>IF($E11="*VERIFICAR CÓDIGO*",TRUE,FALSE)</formula>
    </cfRule>
  </conditionalFormatting>
  <conditionalFormatting sqref="C14:C24">
    <cfRule type="expression" dxfId="674" priority="654">
      <formula>IFERROR($E14,TRUE)</formula>
    </cfRule>
  </conditionalFormatting>
  <conditionalFormatting sqref="C14:C24">
    <cfRule type="expression" dxfId="673" priority="652">
      <formula>IF(AND($C14="",$D14=""),TRUE,FALSE)</formula>
    </cfRule>
  </conditionalFormatting>
  <conditionalFormatting sqref="C14:C24">
    <cfRule type="expression" dxfId="672" priority="653">
      <formula>IF(OR($C14&lt;&gt;"",$D14&lt;&gt;""),TRUE,FALSE)</formula>
    </cfRule>
  </conditionalFormatting>
  <conditionalFormatting sqref="E13:F24">
    <cfRule type="expression" dxfId="671" priority="651">
      <formula>IFERROR($E13,TRUE)</formula>
    </cfRule>
  </conditionalFormatting>
  <conditionalFormatting sqref="E13:F24">
    <cfRule type="expression" dxfId="670" priority="649">
      <formula>IF(AND($C13="",$D13=""),TRUE,FALSE)</formula>
    </cfRule>
  </conditionalFormatting>
  <conditionalFormatting sqref="E13:E24">
    <cfRule type="expression" dxfId="669" priority="650">
      <formula>IF($E13="*VERIFICAR CÓDIGO*",TRUE,FALSE)</formula>
    </cfRule>
  </conditionalFormatting>
  <conditionalFormatting sqref="F13:F24">
    <cfRule type="expression" dxfId="668" priority="648">
      <formula>IF($E13="*VERIFICAR CÓDIGO*",TRUE,FALSE)</formula>
    </cfRule>
  </conditionalFormatting>
  <conditionalFormatting sqref="H13:H24">
    <cfRule type="expression" dxfId="667" priority="647">
      <formula>IFERROR($E13,TRUE)</formula>
    </cfRule>
  </conditionalFormatting>
  <conditionalFormatting sqref="H13:H24">
    <cfRule type="expression" dxfId="666" priority="646">
      <formula>IF(AND($C13="",$D13=""),TRUE,FALSE)</formula>
    </cfRule>
  </conditionalFormatting>
  <conditionalFormatting sqref="H13:H24">
    <cfRule type="expression" dxfId="665" priority="645">
      <formula>IF($E13="*VERIFICAR CÓDIGO*",TRUE,FALSE)</formula>
    </cfRule>
  </conditionalFormatting>
  <conditionalFormatting sqref="H13:H24">
    <cfRule type="expression" dxfId="664" priority="644">
      <formula>IF($E13="*VERIFICAR CÓDIGO*",TRUE,FALSE)</formula>
    </cfRule>
  </conditionalFormatting>
  <conditionalFormatting sqref="H13:H24">
    <cfRule type="expression" dxfId="663" priority="643">
      <formula>IFERROR($E13,TRUE)</formula>
    </cfRule>
  </conditionalFormatting>
  <conditionalFormatting sqref="H13:H24">
    <cfRule type="expression" dxfId="662" priority="642">
      <formula>IF(AND($C13="",$D13=""),TRUE,FALSE)</formula>
    </cfRule>
  </conditionalFormatting>
  <conditionalFormatting sqref="H13:H24">
    <cfRule type="expression" dxfId="661" priority="641">
      <formula>IF($E13="*VERIFICAR CÓDIGO*",TRUE,FALSE)</formula>
    </cfRule>
  </conditionalFormatting>
  <conditionalFormatting sqref="H13:H24">
    <cfRule type="expression" dxfId="660" priority="640">
      <formula>IF($E13="*VERIFICAR CÓDIGO*",TRUE,FALSE)</formula>
    </cfRule>
  </conditionalFormatting>
  <conditionalFormatting sqref="C26:C29">
    <cfRule type="expression" dxfId="659" priority="639">
      <formula>IFERROR($E26,TRUE)</formula>
    </cfRule>
  </conditionalFormatting>
  <conditionalFormatting sqref="C26:C29">
    <cfRule type="expression" dxfId="658" priority="637">
      <formula>IF(AND($C26="",$D26=""),TRUE,FALSE)</formula>
    </cfRule>
  </conditionalFormatting>
  <conditionalFormatting sqref="C26:C29">
    <cfRule type="expression" dxfId="657" priority="638">
      <formula>IF(OR($C26&lt;&gt;"",$D26&lt;&gt;""),TRUE,FALSE)</formula>
    </cfRule>
  </conditionalFormatting>
  <conditionalFormatting sqref="E26:F29">
    <cfRule type="expression" dxfId="656" priority="636">
      <formula>IFERROR($E26,TRUE)</formula>
    </cfRule>
  </conditionalFormatting>
  <conditionalFormatting sqref="E26:F29">
    <cfRule type="expression" dxfId="655" priority="634">
      <formula>IF(AND($C26="",$D26=""),TRUE,FALSE)</formula>
    </cfRule>
  </conditionalFormatting>
  <conditionalFormatting sqref="E26:E29">
    <cfRule type="expression" dxfId="654" priority="635">
      <formula>IF($E26="*VERIFICAR CÓDIGO*",TRUE,FALSE)</formula>
    </cfRule>
  </conditionalFormatting>
  <conditionalFormatting sqref="F26:F29">
    <cfRule type="expression" dxfId="653" priority="633">
      <formula>IF($E26="*VERIFICAR CÓDIGO*",TRUE,FALSE)</formula>
    </cfRule>
  </conditionalFormatting>
  <conditionalFormatting sqref="H26:H29">
    <cfRule type="expression" dxfId="652" priority="632">
      <formula>IFERROR($E26,TRUE)</formula>
    </cfRule>
  </conditionalFormatting>
  <conditionalFormatting sqref="H26:H29">
    <cfRule type="expression" dxfId="651" priority="631">
      <formula>IF(AND($C26="",$D26=""),TRUE,FALSE)</formula>
    </cfRule>
  </conditionalFormatting>
  <conditionalFormatting sqref="H26:H29">
    <cfRule type="expression" dxfId="650" priority="630">
      <formula>IF($E26="*VERIFICAR CÓDIGO*",TRUE,FALSE)</formula>
    </cfRule>
  </conditionalFormatting>
  <conditionalFormatting sqref="H26:H29">
    <cfRule type="expression" dxfId="649" priority="629">
      <formula>IF($E26="*VERIFICAR CÓDIGO*",TRUE,FALSE)</formula>
    </cfRule>
  </conditionalFormatting>
  <conditionalFormatting sqref="H26:H29">
    <cfRule type="expression" dxfId="648" priority="628">
      <formula>IFERROR($E26,TRUE)</formula>
    </cfRule>
  </conditionalFormatting>
  <conditionalFormatting sqref="H26:H29">
    <cfRule type="expression" dxfId="647" priority="627">
      <formula>IF(AND($C26="",$D26=""),TRUE,FALSE)</formula>
    </cfRule>
  </conditionalFormatting>
  <conditionalFormatting sqref="H26:H29">
    <cfRule type="expression" dxfId="646" priority="626">
      <formula>IF($E26="*VERIFICAR CÓDIGO*",TRUE,FALSE)</formula>
    </cfRule>
  </conditionalFormatting>
  <conditionalFormatting sqref="H26:H29">
    <cfRule type="expression" dxfId="645" priority="625">
      <formula>IF($E26="*VERIFICAR CÓDIGO*",TRUE,FALSE)</formula>
    </cfRule>
  </conditionalFormatting>
  <conditionalFormatting sqref="H26:H29">
    <cfRule type="expression" dxfId="644" priority="624">
      <formula>IFERROR($E26,TRUE)</formula>
    </cfRule>
  </conditionalFormatting>
  <conditionalFormatting sqref="H26:H29">
    <cfRule type="expression" dxfId="643" priority="623">
      <formula>IF(AND($C26="",$D26=""),TRUE,FALSE)</formula>
    </cfRule>
  </conditionalFormatting>
  <conditionalFormatting sqref="H26:H29">
    <cfRule type="expression" dxfId="642" priority="622">
      <formula>IF($E26="*VERIFICAR CÓDIGO*",TRUE,FALSE)</formula>
    </cfRule>
  </conditionalFormatting>
  <conditionalFormatting sqref="H26:H29">
    <cfRule type="expression" dxfId="641" priority="621">
      <formula>IF($E26="*VERIFICAR CÓDIGO*",TRUE,FALSE)</formula>
    </cfRule>
  </conditionalFormatting>
  <conditionalFormatting sqref="C31">
    <cfRule type="expression" dxfId="640" priority="620">
      <formula>IFERROR($E31,TRUE)</formula>
    </cfRule>
  </conditionalFormatting>
  <conditionalFormatting sqref="C31">
    <cfRule type="expression" dxfId="639" priority="618">
      <formula>IF(AND($C31="",$D31=""),TRUE,FALSE)</formula>
    </cfRule>
  </conditionalFormatting>
  <conditionalFormatting sqref="C31">
    <cfRule type="expression" dxfId="638" priority="619">
      <formula>IF(OR($C31&lt;&gt;"",$D31&lt;&gt;""),TRUE,FALSE)</formula>
    </cfRule>
  </conditionalFormatting>
  <conditionalFormatting sqref="C33">
    <cfRule type="expression" dxfId="637" priority="617">
      <formula>IFERROR($E33,TRUE)</formula>
    </cfRule>
  </conditionalFormatting>
  <conditionalFormatting sqref="C33">
    <cfRule type="expression" dxfId="636" priority="615">
      <formula>IF(AND($C33="",$D33=""),TRUE,FALSE)</formula>
    </cfRule>
  </conditionalFormatting>
  <conditionalFormatting sqref="C33">
    <cfRule type="expression" dxfId="635" priority="616">
      <formula>IF(OR($C33&lt;&gt;"",$D33&lt;&gt;""),TRUE,FALSE)</formula>
    </cfRule>
  </conditionalFormatting>
  <conditionalFormatting sqref="C34:C41">
    <cfRule type="expression" dxfId="634" priority="614">
      <formula>IFERROR($E34,TRUE)</formula>
    </cfRule>
  </conditionalFormatting>
  <conditionalFormatting sqref="C34:C41">
    <cfRule type="expression" dxfId="633" priority="612">
      <formula>IF(AND($C34="",$D34=""),TRUE,FALSE)</formula>
    </cfRule>
  </conditionalFormatting>
  <conditionalFormatting sqref="C34:C41">
    <cfRule type="expression" dxfId="632" priority="613">
      <formula>IF(OR($C34&lt;&gt;"",$D34&lt;&gt;""),TRUE,FALSE)</formula>
    </cfRule>
  </conditionalFormatting>
  <conditionalFormatting sqref="E31:F31 F32:F33 E32:E41">
    <cfRule type="expression" dxfId="631" priority="611">
      <formula>IFERROR($E31,TRUE)</formula>
    </cfRule>
  </conditionalFormatting>
  <conditionalFormatting sqref="E31:F31 F32:F33 E32:E41">
    <cfRule type="expression" dxfId="630" priority="609">
      <formula>IF(AND($C31="",$D31=""),TRUE,FALSE)</formula>
    </cfRule>
  </conditionalFormatting>
  <conditionalFormatting sqref="E31:E41">
    <cfRule type="expression" dxfId="629" priority="610">
      <formula>IF($E31="*VERIFICAR CÓDIGO*",TRUE,FALSE)</formula>
    </cfRule>
  </conditionalFormatting>
  <conditionalFormatting sqref="F31:F33">
    <cfRule type="expression" dxfId="628" priority="608">
      <formula>IF($E31="*VERIFICAR CÓDIGO*",TRUE,FALSE)</formula>
    </cfRule>
  </conditionalFormatting>
  <conditionalFormatting sqref="F34:F41">
    <cfRule type="expression" dxfId="627" priority="607">
      <formula>IFERROR($E34,TRUE)</formula>
    </cfRule>
  </conditionalFormatting>
  <conditionalFormatting sqref="F34:F41">
    <cfRule type="expression" dxfId="626" priority="605">
      <formula>IF(AND($C34="",$D34=""),TRUE,FALSE)</formula>
    </cfRule>
  </conditionalFormatting>
  <conditionalFormatting sqref="F34:F41">
    <cfRule type="expression" dxfId="625" priority="604">
      <formula>IF($E34="*VERIFICAR CÓDIGO*",TRUE,FALSE)</formula>
    </cfRule>
  </conditionalFormatting>
  <conditionalFormatting sqref="H31:H32">
    <cfRule type="expression" dxfId="624" priority="603">
      <formula>IFERROR($E31,TRUE)</formula>
    </cfRule>
  </conditionalFormatting>
  <conditionalFormatting sqref="H31:H32">
    <cfRule type="expression" dxfId="623" priority="602">
      <formula>IF(AND($C31="",$D31=""),TRUE,FALSE)</formula>
    </cfRule>
  </conditionalFormatting>
  <conditionalFormatting sqref="H31:H32">
    <cfRule type="expression" dxfId="622" priority="601">
      <formula>IF($E31="*VERIFICAR CÓDIGO*",TRUE,FALSE)</formula>
    </cfRule>
  </conditionalFormatting>
  <conditionalFormatting sqref="H31:H32">
    <cfRule type="expression" dxfId="621" priority="600">
      <formula>IF($E31="*VERIFICAR CÓDIGO*",TRUE,FALSE)</formula>
    </cfRule>
  </conditionalFormatting>
  <conditionalFormatting sqref="H31:H32">
    <cfRule type="expression" dxfId="620" priority="599">
      <formula>IFERROR($E31,TRUE)</formula>
    </cfRule>
  </conditionalFormatting>
  <conditionalFormatting sqref="H31:H32">
    <cfRule type="expression" dxfId="619" priority="598">
      <formula>IF(AND($C31="",$D31=""),TRUE,FALSE)</formula>
    </cfRule>
  </conditionalFormatting>
  <conditionalFormatting sqref="H31:H32">
    <cfRule type="expression" dxfId="618" priority="596">
      <formula>IF($E31="*VERIFICAR CÓDIGO*",TRUE,FALSE)</formula>
    </cfRule>
  </conditionalFormatting>
  <conditionalFormatting sqref="H31:H32">
    <cfRule type="expression" dxfId="617" priority="595">
      <formula>IFERROR($E31,TRUE)</formula>
    </cfRule>
  </conditionalFormatting>
  <conditionalFormatting sqref="H31:H32">
    <cfRule type="expression" dxfId="616" priority="594">
      <formula>IF(AND($C31="",$D31=""),TRUE,FALSE)</formula>
    </cfRule>
  </conditionalFormatting>
  <conditionalFormatting sqref="H31:H32">
    <cfRule type="expression" dxfId="615" priority="593">
      <formula>IF($E31="*VERIFICAR CÓDIGO*",TRUE,FALSE)</formula>
    </cfRule>
  </conditionalFormatting>
  <conditionalFormatting sqref="H31:H32">
    <cfRule type="expression" dxfId="614" priority="592">
      <formula>IF($E31="*VERIFICAR CÓDIGO*",TRUE,FALSE)</formula>
    </cfRule>
  </conditionalFormatting>
  <conditionalFormatting sqref="H33:H41">
    <cfRule type="expression" dxfId="613" priority="591">
      <formula>IFERROR($E33,TRUE)</formula>
    </cfRule>
  </conditionalFormatting>
  <conditionalFormatting sqref="H33:H41">
    <cfRule type="expression" dxfId="612" priority="590">
      <formula>IF(AND($C33="",$D33=""),TRUE,FALSE)</formula>
    </cfRule>
  </conditionalFormatting>
  <conditionalFormatting sqref="H33:H41">
    <cfRule type="expression" dxfId="611" priority="589">
      <formula>IF($E33="*VERIFICAR CÓDIGO*",TRUE,FALSE)</formula>
    </cfRule>
  </conditionalFormatting>
  <conditionalFormatting sqref="H33:H41">
    <cfRule type="expression" dxfId="610" priority="588">
      <formula>IF($E33="*VERIFICAR CÓDIGO*",TRUE,FALSE)</formula>
    </cfRule>
  </conditionalFormatting>
  <conditionalFormatting sqref="H33:H41">
    <cfRule type="expression" dxfId="609" priority="587">
      <formula>IFERROR($E33,TRUE)</formula>
    </cfRule>
  </conditionalFormatting>
  <conditionalFormatting sqref="H33:H41">
    <cfRule type="expression" dxfId="608" priority="586">
      <formula>IF(AND($C33="",$D33=""),TRUE,FALSE)</formula>
    </cfRule>
  </conditionalFormatting>
  <conditionalFormatting sqref="H33:H41">
    <cfRule type="expression" dxfId="607" priority="585">
      <formula>IF($E33="*VERIFICAR CÓDIGO*",TRUE,FALSE)</formula>
    </cfRule>
  </conditionalFormatting>
  <conditionalFormatting sqref="H33:H41">
    <cfRule type="expression" dxfId="606" priority="584">
      <formula>IF($E33="*VERIFICAR CÓDIGO*",TRUE,FALSE)</formula>
    </cfRule>
  </conditionalFormatting>
  <conditionalFormatting sqref="H33:H41">
    <cfRule type="expression" dxfId="605" priority="583">
      <formula>IFERROR($E33,TRUE)</formula>
    </cfRule>
  </conditionalFormatting>
  <conditionalFormatting sqref="H33:H41">
    <cfRule type="expression" dxfId="604" priority="582">
      <formula>IF(AND($C33="",$D33=""),TRUE,FALSE)</formula>
    </cfRule>
  </conditionalFormatting>
  <conditionalFormatting sqref="H33:H41">
    <cfRule type="expression" dxfId="603" priority="581">
      <formula>IF($E33="*VERIFICAR CÓDIGO*",TRUE,FALSE)</formula>
    </cfRule>
  </conditionalFormatting>
  <conditionalFormatting sqref="H33:H41">
    <cfRule type="expression" dxfId="602" priority="580">
      <formula>IF($E33="*VERIFICAR CÓDIGO*",TRUE,FALSE)</formula>
    </cfRule>
  </conditionalFormatting>
  <conditionalFormatting sqref="C43:C47">
    <cfRule type="expression" dxfId="601" priority="579">
      <formula>IFERROR($E43,TRUE)</formula>
    </cfRule>
  </conditionalFormatting>
  <conditionalFormatting sqref="C43:C47">
    <cfRule type="expression" dxfId="600" priority="577">
      <formula>IF(AND($C43="",$D43=""),TRUE,FALSE)</formula>
    </cfRule>
  </conditionalFormatting>
  <conditionalFormatting sqref="C43:C47">
    <cfRule type="expression" dxfId="599" priority="578">
      <formula>IF(OR($C43&lt;&gt;"",$D43&lt;&gt;""),TRUE,FALSE)</formula>
    </cfRule>
  </conditionalFormatting>
  <conditionalFormatting sqref="E43:F47">
    <cfRule type="expression" dxfId="598" priority="576">
      <formula>IFERROR($E43,TRUE)</formula>
    </cfRule>
  </conditionalFormatting>
  <conditionalFormatting sqref="E43:F47">
    <cfRule type="expression" dxfId="597" priority="574">
      <formula>IF(AND($C43="",$D43=""),TRUE,FALSE)</formula>
    </cfRule>
  </conditionalFormatting>
  <conditionalFormatting sqref="E43:E47">
    <cfRule type="expression" dxfId="596" priority="575">
      <formula>IF($E43="*VERIFICAR CÓDIGO*",TRUE,FALSE)</formula>
    </cfRule>
  </conditionalFormatting>
  <conditionalFormatting sqref="H43:H47">
    <cfRule type="expression" dxfId="595" priority="572">
      <formula>IFERROR($E43,TRUE)</formula>
    </cfRule>
  </conditionalFormatting>
  <conditionalFormatting sqref="H43:H47">
    <cfRule type="expression" dxfId="594" priority="570">
      <formula>IF(AND($C43="",$D43=""),TRUE,FALSE)</formula>
    </cfRule>
  </conditionalFormatting>
  <conditionalFormatting sqref="H43:H47">
    <cfRule type="expression" dxfId="593" priority="571">
      <formula>IF($E43="*VERIFICAR CÓDIGO*",TRUE,FALSE)</formula>
    </cfRule>
  </conditionalFormatting>
  <conditionalFormatting sqref="H43:H47">
    <cfRule type="expression" dxfId="592" priority="569">
      <formula>IFERROR($E43,TRUE)</formula>
    </cfRule>
  </conditionalFormatting>
  <conditionalFormatting sqref="H43:H47">
    <cfRule type="expression" dxfId="591" priority="568">
      <formula>IF(AND($C43="",$D43=""),TRUE,FALSE)</formula>
    </cfRule>
  </conditionalFormatting>
  <conditionalFormatting sqref="H43:H47">
    <cfRule type="expression" dxfId="590" priority="567">
      <formula>IF($E43="*VERIFICAR CÓDIGO*",TRUE,FALSE)</formula>
    </cfRule>
  </conditionalFormatting>
  <conditionalFormatting sqref="H43:H47">
    <cfRule type="expression" dxfId="589" priority="566">
      <formula>IF($E43="*VERIFICAR CÓDIGO*",TRUE,FALSE)</formula>
    </cfRule>
  </conditionalFormatting>
  <conditionalFormatting sqref="H43:H47">
    <cfRule type="expression" dxfId="588" priority="565">
      <formula>IFERROR($E43,TRUE)</formula>
    </cfRule>
  </conditionalFormatting>
  <conditionalFormatting sqref="H43:H47">
    <cfRule type="expression" dxfId="587" priority="564">
      <formula>IF(AND($C43="",$D43=""),TRUE,FALSE)</formula>
    </cfRule>
  </conditionalFormatting>
  <conditionalFormatting sqref="H43:H47">
    <cfRule type="expression" dxfId="586" priority="563">
      <formula>IF($E43="*VERIFICAR CÓDIGO*",TRUE,FALSE)</formula>
    </cfRule>
  </conditionalFormatting>
  <conditionalFormatting sqref="H43:H47">
    <cfRule type="expression" dxfId="585" priority="562">
      <formula>IF($E43="*VERIFICAR CÓDIGO*",TRUE,FALSE)</formula>
    </cfRule>
  </conditionalFormatting>
  <conditionalFormatting sqref="H43:H47">
    <cfRule type="expression" dxfId="584" priority="561">
      <formula>IFERROR($E43,TRUE)</formula>
    </cfRule>
  </conditionalFormatting>
  <conditionalFormatting sqref="H43:H47">
    <cfRule type="expression" dxfId="583" priority="560">
      <formula>IF(AND($C43="",$D43=""),TRUE,FALSE)</formula>
    </cfRule>
  </conditionalFormatting>
  <conditionalFormatting sqref="H43:H47">
    <cfRule type="expression" dxfId="582" priority="559">
      <formula>IF($E43="*VERIFICAR CÓDIGO*",TRUE,FALSE)</formula>
    </cfRule>
  </conditionalFormatting>
  <conditionalFormatting sqref="H43:H47">
    <cfRule type="expression" dxfId="581" priority="558">
      <formula>IF($E43="*VERIFICAR CÓDIGO*",TRUE,FALSE)</formula>
    </cfRule>
  </conditionalFormatting>
  <conditionalFormatting sqref="C49:C58">
    <cfRule type="expression" dxfId="580" priority="557">
      <formula>IFERROR($E49,TRUE)</formula>
    </cfRule>
  </conditionalFormatting>
  <conditionalFormatting sqref="C49:C58">
    <cfRule type="expression" dxfId="579" priority="555">
      <formula>IF(AND($C49="",$D49=""),TRUE,FALSE)</formula>
    </cfRule>
  </conditionalFormatting>
  <conditionalFormatting sqref="C49:C58">
    <cfRule type="expression" dxfId="578" priority="556">
      <formula>IF(OR($C49&lt;&gt;"",$D49&lt;&gt;""),TRUE,FALSE)</formula>
    </cfRule>
  </conditionalFormatting>
  <conditionalFormatting sqref="E49:F49 F50:F58 E50:E61">
    <cfRule type="expression" dxfId="577" priority="554">
      <formula>IFERROR($E49,TRUE)</formula>
    </cfRule>
  </conditionalFormatting>
  <conditionalFormatting sqref="E49:F49 F50:F58 E50:E61">
    <cfRule type="expression" dxfId="576" priority="552">
      <formula>IF(AND($C49="",$D49=""),TRUE,FALSE)</formula>
    </cfRule>
  </conditionalFormatting>
  <conditionalFormatting sqref="E49:E61">
    <cfRule type="expression" dxfId="575" priority="553">
      <formula>IF($E49="*VERIFICAR CÓDIGO*",TRUE,FALSE)</formula>
    </cfRule>
  </conditionalFormatting>
  <conditionalFormatting sqref="F49:F58">
    <cfRule type="expression" dxfId="574" priority="551">
      <formula>IF($E49="*VERIFICAR CÓDIGO*",TRUE,FALSE)</formula>
    </cfRule>
  </conditionalFormatting>
  <conditionalFormatting sqref="H49:H58">
    <cfRule type="expression" dxfId="573" priority="550">
      <formula>IFERROR($E49,TRUE)</formula>
    </cfRule>
  </conditionalFormatting>
  <conditionalFormatting sqref="H49:H58">
    <cfRule type="expression" dxfId="572" priority="548">
      <formula>IF(AND($C49="",$D49=""),TRUE,FALSE)</formula>
    </cfRule>
  </conditionalFormatting>
  <conditionalFormatting sqref="H49:H58">
    <cfRule type="expression" dxfId="571" priority="549">
      <formula>IF($E49="*VERIFICAR CÓDIGO*",TRUE,FALSE)</formula>
    </cfRule>
  </conditionalFormatting>
  <conditionalFormatting sqref="H49:H58">
    <cfRule type="expression" dxfId="570" priority="547">
      <formula>IFERROR($E49,TRUE)</formula>
    </cfRule>
  </conditionalFormatting>
  <conditionalFormatting sqref="H49:H58">
    <cfRule type="expression" dxfId="569" priority="545">
      <formula>IF(AND($C49="",$D49=""),TRUE,FALSE)</formula>
    </cfRule>
  </conditionalFormatting>
  <conditionalFormatting sqref="H49:H58">
    <cfRule type="expression" dxfId="568" priority="546">
      <formula>IF($E49="*VERIFICAR CÓDIGO*",TRUE,FALSE)</formula>
    </cfRule>
  </conditionalFormatting>
  <conditionalFormatting sqref="H49:H58">
    <cfRule type="expression" dxfId="567" priority="544">
      <formula>IFERROR($E49,TRUE)</formula>
    </cfRule>
  </conditionalFormatting>
  <conditionalFormatting sqref="H49:H58">
    <cfRule type="expression" dxfId="566" priority="543">
      <formula>IF(AND($C49="",$D49=""),TRUE,FALSE)</formula>
    </cfRule>
  </conditionalFormatting>
  <conditionalFormatting sqref="H49:H58">
    <cfRule type="expression" dxfId="565" priority="542">
      <formula>IF($E49="*VERIFICAR CÓDIGO*",TRUE,FALSE)</formula>
    </cfRule>
  </conditionalFormatting>
  <conditionalFormatting sqref="H49:H58">
    <cfRule type="expression" dxfId="564" priority="541">
      <formula>IF($E49="*VERIFICAR CÓDIGO*",TRUE,FALSE)</formula>
    </cfRule>
  </conditionalFormatting>
  <conditionalFormatting sqref="H49:H58">
    <cfRule type="expression" dxfId="563" priority="540">
      <formula>IFERROR($E49,TRUE)</formula>
    </cfRule>
  </conditionalFormatting>
  <conditionalFormatting sqref="H49:H58">
    <cfRule type="expression" dxfId="562" priority="539">
      <formula>IF(AND($C49="",$D49=""),TRUE,FALSE)</formula>
    </cfRule>
  </conditionalFormatting>
  <conditionalFormatting sqref="H49:H58">
    <cfRule type="expression" dxfId="561" priority="538">
      <formula>IF($E49="*VERIFICAR CÓDIGO*",TRUE,FALSE)</formula>
    </cfRule>
  </conditionalFormatting>
  <conditionalFormatting sqref="H49:H58">
    <cfRule type="expression" dxfId="560" priority="537">
      <formula>IF($E49="*VERIFICAR CÓDIGO*",TRUE,FALSE)</formula>
    </cfRule>
  </conditionalFormatting>
  <conditionalFormatting sqref="H49:H58">
    <cfRule type="expression" dxfId="559" priority="536">
      <formula>IFERROR($E49,TRUE)</formula>
    </cfRule>
  </conditionalFormatting>
  <conditionalFormatting sqref="H49:H58">
    <cfRule type="expression" dxfId="558" priority="535">
      <formula>IF(AND($C49="",$D49=""),TRUE,FALSE)</formula>
    </cfRule>
  </conditionalFormatting>
  <conditionalFormatting sqref="H49:H58">
    <cfRule type="expression" dxfId="557" priority="534">
      <formula>IF($E49="*VERIFICAR CÓDIGO*",TRUE,FALSE)</formula>
    </cfRule>
  </conditionalFormatting>
  <conditionalFormatting sqref="H49:H58">
    <cfRule type="expression" dxfId="556" priority="533">
      <formula>IF($E49="*VERIFICAR CÓDIGO*",TRUE,FALSE)</formula>
    </cfRule>
  </conditionalFormatting>
  <conditionalFormatting sqref="C61">
    <cfRule type="expression" dxfId="555" priority="532">
      <formula>IFERROR($E61,TRUE)</formula>
    </cfRule>
  </conditionalFormatting>
  <conditionalFormatting sqref="C61">
    <cfRule type="expression" dxfId="554" priority="530">
      <formula>IF(AND($C61="",$D61=""),TRUE,FALSE)</formula>
    </cfRule>
  </conditionalFormatting>
  <conditionalFormatting sqref="C61">
    <cfRule type="expression" dxfId="553" priority="531">
      <formula>IF(OR($C61&lt;&gt;"",$D61&lt;&gt;""),TRUE,FALSE)</formula>
    </cfRule>
  </conditionalFormatting>
  <conditionalFormatting sqref="C62">
    <cfRule type="expression" dxfId="552" priority="529">
      <formula>IFERROR($E62,TRUE)</formula>
    </cfRule>
  </conditionalFormatting>
  <conditionalFormatting sqref="C62">
    <cfRule type="expression" dxfId="551" priority="527">
      <formula>IF(AND($C62="",$D62=""),TRUE,FALSE)</formula>
    </cfRule>
  </conditionalFormatting>
  <conditionalFormatting sqref="C62">
    <cfRule type="expression" dxfId="550" priority="528">
      <formula>IF(OR($C62&lt;&gt;"",$D62&lt;&gt;""),TRUE,FALSE)</formula>
    </cfRule>
  </conditionalFormatting>
  <conditionalFormatting sqref="C64:C69">
    <cfRule type="expression" dxfId="549" priority="526">
      <formula>IFERROR($E64,TRUE)</formula>
    </cfRule>
  </conditionalFormatting>
  <conditionalFormatting sqref="C64:C69">
    <cfRule type="expression" dxfId="548" priority="524">
      <formula>IF(AND($C64="",$D64=""),TRUE,FALSE)</formula>
    </cfRule>
  </conditionalFormatting>
  <conditionalFormatting sqref="C64:C69">
    <cfRule type="expression" dxfId="547" priority="525">
      <formula>IF(OR($C64&lt;&gt;"",$D64&lt;&gt;""),TRUE,FALSE)</formula>
    </cfRule>
  </conditionalFormatting>
  <conditionalFormatting sqref="F61">
    <cfRule type="expression" dxfId="546" priority="523">
      <formula>IFERROR($E61,TRUE)</formula>
    </cfRule>
  </conditionalFormatting>
  <conditionalFormatting sqref="F61">
    <cfRule type="expression" dxfId="545" priority="521">
      <formula>IF(AND($C61="",$D61=""),TRUE,FALSE)</formula>
    </cfRule>
  </conditionalFormatting>
  <conditionalFormatting sqref="F61">
    <cfRule type="expression" dxfId="544" priority="520">
      <formula>IF($E61="*VERIFICAR CÓDIGO*",TRUE,FALSE)</formula>
    </cfRule>
  </conditionalFormatting>
  <conditionalFormatting sqref="E62:F62">
    <cfRule type="expression" dxfId="543" priority="519">
      <formula>IFERROR($E62,TRUE)</formula>
    </cfRule>
  </conditionalFormatting>
  <conditionalFormatting sqref="E62:F62">
    <cfRule type="expression" dxfId="542" priority="517">
      <formula>IF(AND($C62="",$D62=""),TRUE,FALSE)</formula>
    </cfRule>
  </conditionalFormatting>
  <conditionalFormatting sqref="E62">
    <cfRule type="expression" dxfId="541" priority="518">
      <formula>IF($E62="*VERIFICAR CÓDIGO*",TRUE,FALSE)</formula>
    </cfRule>
  </conditionalFormatting>
  <conditionalFormatting sqref="F62">
    <cfRule type="expression" dxfId="540" priority="516">
      <formula>IF($E62="*VERIFICAR CÓDIGO*",TRUE,FALSE)</formula>
    </cfRule>
  </conditionalFormatting>
  <conditionalFormatting sqref="E64:F64">
    <cfRule type="expression" dxfId="539" priority="515">
      <formula>IFERROR($E64,TRUE)</formula>
    </cfRule>
  </conditionalFormatting>
  <conditionalFormatting sqref="E64:F64">
    <cfRule type="expression" dxfId="538" priority="513">
      <formula>IF(AND($C64="",$D64=""),TRUE,FALSE)</formula>
    </cfRule>
  </conditionalFormatting>
  <conditionalFormatting sqref="E64">
    <cfRule type="expression" dxfId="537" priority="514">
      <formula>IF($E64="*VERIFICAR CÓDIGO*",TRUE,FALSE)</formula>
    </cfRule>
  </conditionalFormatting>
  <conditionalFormatting sqref="F64">
    <cfRule type="expression" dxfId="536" priority="512">
      <formula>IF($E64="*VERIFICAR CÓDIGO*",TRUE,FALSE)</formula>
    </cfRule>
  </conditionalFormatting>
  <conditionalFormatting sqref="E65:F69">
    <cfRule type="expression" dxfId="535" priority="511">
      <formula>IFERROR($E65,TRUE)</formula>
    </cfRule>
  </conditionalFormatting>
  <conditionalFormatting sqref="E65:F69">
    <cfRule type="expression" dxfId="534" priority="509">
      <formula>IF(AND($C65="",$D65=""),TRUE,FALSE)</formula>
    </cfRule>
  </conditionalFormatting>
  <conditionalFormatting sqref="E65:E69">
    <cfRule type="expression" dxfId="533" priority="510">
      <formula>IF($E65="*VERIFICAR CÓDIGO*",TRUE,FALSE)</formula>
    </cfRule>
  </conditionalFormatting>
  <conditionalFormatting sqref="F65:F69">
    <cfRule type="expression" dxfId="532" priority="508">
      <formula>IF($E65="*VERIFICAR CÓDIGO*",TRUE,FALSE)</formula>
    </cfRule>
  </conditionalFormatting>
  <conditionalFormatting sqref="H61">
    <cfRule type="expression" dxfId="531" priority="506">
      <formula>IFERROR($E61,TRUE)</formula>
    </cfRule>
  </conditionalFormatting>
  <conditionalFormatting sqref="H61">
    <cfRule type="expression" dxfId="530" priority="504">
      <formula>IF(AND($C61="",$D61=""),TRUE,FALSE)</formula>
    </cfRule>
  </conditionalFormatting>
  <conditionalFormatting sqref="H61">
    <cfRule type="expression" dxfId="529" priority="505">
      <formula>IF($E61="*VERIFICAR CÓDIGO*",TRUE,FALSE)</formula>
    </cfRule>
  </conditionalFormatting>
  <conditionalFormatting sqref="H61">
    <cfRule type="expression" dxfId="528" priority="503">
      <formula>IFERROR($E61,TRUE)</formula>
    </cfRule>
  </conditionalFormatting>
  <conditionalFormatting sqref="H61">
    <cfRule type="expression" dxfId="527" priority="501">
      <formula>IF(AND($C61="",$D61=""),TRUE,FALSE)</formula>
    </cfRule>
  </conditionalFormatting>
  <conditionalFormatting sqref="H61">
    <cfRule type="expression" dxfId="526" priority="502">
      <formula>IF($E61="*VERIFICAR CÓDIGO*",TRUE,FALSE)</formula>
    </cfRule>
  </conditionalFormatting>
  <conditionalFormatting sqref="H61">
    <cfRule type="expression" dxfId="525" priority="500">
      <formula>IFERROR($E61,TRUE)</formula>
    </cfRule>
  </conditionalFormatting>
  <conditionalFormatting sqref="H61">
    <cfRule type="expression" dxfId="524" priority="499">
      <formula>IF(AND($C61="",$D61=""),TRUE,FALSE)</formula>
    </cfRule>
  </conditionalFormatting>
  <conditionalFormatting sqref="H61">
    <cfRule type="expression" dxfId="523" priority="498">
      <formula>IF($E61="*VERIFICAR CÓDIGO*",TRUE,FALSE)</formula>
    </cfRule>
  </conditionalFormatting>
  <conditionalFormatting sqref="H61">
    <cfRule type="expression" dxfId="522" priority="497">
      <formula>IF($E61="*VERIFICAR CÓDIGO*",TRUE,FALSE)</formula>
    </cfRule>
  </conditionalFormatting>
  <conditionalFormatting sqref="H61">
    <cfRule type="expression" dxfId="521" priority="496">
      <formula>IFERROR($E61,TRUE)</formula>
    </cfRule>
  </conditionalFormatting>
  <conditionalFormatting sqref="H61">
    <cfRule type="expression" dxfId="520" priority="495">
      <formula>IF(AND($C61="",$D61=""),TRUE,FALSE)</formula>
    </cfRule>
  </conditionalFormatting>
  <conditionalFormatting sqref="H61">
    <cfRule type="expression" dxfId="519" priority="494">
      <formula>IF($E61="*VERIFICAR CÓDIGO*",TRUE,FALSE)</formula>
    </cfRule>
  </conditionalFormatting>
  <conditionalFormatting sqref="H61">
    <cfRule type="expression" dxfId="518" priority="493">
      <formula>IF($E61="*VERIFICAR CÓDIGO*",TRUE,FALSE)</formula>
    </cfRule>
  </conditionalFormatting>
  <conditionalFormatting sqref="H61">
    <cfRule type="expression" dxfId="517" priority="492">
      <formula>IFERROR($E61,TRUE)</formula>
    </cfRule>
  </conditionalFormatting>
  <conditionalFormatting sqref="H61">
    <cfRule type="expression" dxfId="516" priority="491">
      <formula>IF(AND($C61="",$D61=""),TRUE,FALSE)</formula>
    </cfRule>
  </conditionalFormatting>
  <conditionalFormatting sqref="H61">
    <cfRule type="expression" dxfId="515" priority="490">
      <formula>IF($E61="*VERIFICAR CÓDIGO*",TRUE,FALSE)</formula>
    </cfRule>
  </conditionalFormatting>
  <conditionalFormatting sqref="H61">
    <cfRule type="expression" dxfId="514" priority="489">
      <formula>IF($E61="*VERIFICAR CÓDIGO*",TRUE,FALSE)</formula>
    </cfRule>
  </conditionalFormatting>
  <conditionalFormatting sqref="H62">
    <cfRule type="expression" dxfId="513" priority="487">
      <formula>IFERROR($E62,TRUE)</formula>
    </cfRule>
  </conditionalFormatting>
  <conditionalFormatting sqref="H62">
    <cfRule type="expression" dxfId="512" priority="485">
      <formula>IF(AND($C62="",$D62=""),TRUE,FALSE)</formula>
    </cfRule>
  </conditionalFormatting>
  <conditionalFormatting sqref="H62">
    <cfRule type="expression" dxfId="511" priority="486">
      <formula>IF($E62="*VERIFICAR CÓDIGO*",TRUE,FALSE)</formula>
    </cfRule>
  </conditionalFormatting>
  <conditionalFormatting sqref="H62">
    <cfRule type="expression" dxfId="510" priority="484">
      <formula>IFERROR($E62,TRUE)</formula>
    </cfRule>
  </conditionalFormatting>
  <conditionalFormatting sqref="H62">
    <cfRule type="expression" dxfId="509" priority="482">
      <formula>IF(AND($C62="",$D62=""),TRUE,FALSE)</formula>
    </cfRule>
  </conditionalFormatting>
  <conditionalFormatting sqref="H62">
    <cfRule type="expression" dxfId="508" priority="483">
      <formula>IF($E62="*VERIFICAR CÓDIGO*",TRUE,FALSE)</formula>
    </cfRule>
  </conditionalFormatting>
  <conditionalFormatting sqref="H62">
    <cfRule type="expression" dxfId="507" priority="481">
      <formula>IFERROR($E62,TRUE)</formula>
    </cfRule>
  </conditionalFormatting>
  <conditionalFormatting sqref="H62">
    <cfRule type="expression" dxfId="506" priority="480">
      <formula>IF(AND($C62="",$D62=""),TRUE,FALSE)</formula>
    </cfRule>
  </conditionalFormatting>
  <conditionalFormatting sqref="H62">
    <cfRule type="expression" dxfId="505" priority="479">
      <formula>IF($E62="*VERIFICAR CÓDIGO*",TRUE,FALSE)</formula>
    </cfRule>
  </conditionalFormatting>
  <conditionalFormatting sqref="H62">
    <cfRule type="expression" dxfId="504" priority="478">
      <formula>IF($E62="*VERIFICAR CÓDIGO*",TRUE,FALSE)</formula>
    </cfRule>
  </conditionalFormatting>
  <conditionalFormatting sqref="H62">
    <cfRule type="expression" dxfId="503" priority="477">
      <formula>IFERROR($E62,TRUE)</formula>
    </cfRule>
  </conditionalFormatting>
  <conditionalFormatting sqref="H62">
    <cfRule type="expression" dxfId="502" priority="476">
      <formula>IF(AND($C62="",$D62=""),TRUE,FALSE)</formula>
    </cfRule>
  </conditionalFormatting>
  <conditionalFormatting sqref="H62">
    <cfRule type="expression" dxfId="501" priority="475">
      <formula>IF($E62="*VERIFICAR CÓDIGO*",TRUE,FALSE)</formula>
    </cfRule>
  </conditionalFormatting>
  <conditionalFormatting sqref="H62">
    <cfRule type="expression" dxfId="500" priority="474">
      <formula>IF($E62="*VERIFICAR CÓDIGO*",TRUE,FALSE)</formula>
    </cfRule>
  </conditionalFormatting>
  <conditionalFormatting sqref="H62">
    <cfRule type="expression" dxfId="499" priority="473">
      <formula>IFERROR($E62,TRUE)</formula>
    </cfRule>
  </conditionalFormatting>
  <conditionalFormatting sqref="H62">
    <cfRule type="expression" dxfId="498" priority="472">
      <formula>IF(AND($C62="",$D62=""),TRUE,FALSE)</formula>
    </cfRule>
  </conditionalFormatting>
  <conditionalFormatting sqref="H62">
    <cfRule type="expression" dxfId="497" priority="471">
      <formula>IF($E62="*VERIFICAR CÓDIGO*",TRUE,FALSE)</formula>
    </cfRule>
  </conditionalFormatting>
  <conditionalFormatting sqref="H62">
    <cfRule type="expression" dxfId="496" priority="470">
      <formula>IF($E62="*VERIFICAR CÓDIGO*",TRUE,FALSE)</formula>
    </cfRule>
  </conditionalFormatting>
  <conditionalFormatting sqref="H64:H69">
    <cfRule type="expression" dxfId="495" priority="468">
      <formula>IFERROR($E64,TRUE)</formula>
    </cfRule>
  </conditionalFormatting>
  <conditionalFormatting sqref="H64:H69">
    <cfRule type="expression" dxfId="494" priority="466">
      <formula>IF(AND($C64="",$D64=""),TRUE,FALSE)</formula>
    </cfRule>
  </conditionalFormatting>
  <conditionalFormatting sqref="H64:H69">
    <cfRule type="expression" dxfId="493" priority="467">
      <formula>IF($E64="*VERIFICAR CÓDIGO*",TRUE,FALSE)</formula>
    </cfRule>
  </conditionalFormatting>
  <conditionalFormatting sqref="H64:H69">
    <cfRule type="expression" dxfId="492" priority="465">
      <formula>IFERROR($E64,TRUE)</formula>
    </cfRule>
  </conditionalFormatting>
  <conditionalFormatting sqref="H64:H69">
    <cfRule type="expression" dxfId="491" priority="463">
      <formula>IF(AND($C64="",$D64=""),TRUE,FALSE)</formula>
    </cfRule>
  </conditionalFormatting>
  <conditionalFormatting sqref="H64:H69">
    <cfRule type="expression" dxfId="490" priority="464">
      <formula>IF($E64="*VERIFICAR CÓDIGO*",TRUE,FALSE)</formula>
    </cfRule>
  </conditionalFormatting>
  <conditionalFormatting sqref="H64:H69">
    <cfRule type="expression" dxfId="489" priority="462">
      <formula>IFERROR($E64,TRUE)</formula>
    </cfRule>
  </conditionalFormatting>
  <conditionalFormatting sqref="H64:H69">
    <cfRule type="expression" dxfId="488" priority="460">
      <formula>IF(AND($C64="",$D64=""),TRUE,FALSE)</formula>
    </cfRule>
  </conditionalFormatting>
  <conditionalFormatting sqref="H64:H69">
    <cfRule type="expression" dxfId="487" priority="461">
      <formula>IF($E64="*VERIFICAR CÓDIGO*",TRUE,FALSE)</formula>
    </cfRule>
  </conditionalFormatting>
  <conditionalFormatting sqref="H64:H69">
    <cfRule type="expression" dxfId="486" priority="459">
      <formula>IFERROR($E64,TRUE)</formula>
    </cfRule>
  </conditionalFormatting>
  <conditionalFormatting sqref="H64:H69">
    <cfRule type="expression" dxfId="485" priority="458">
      <formula>IF(AND($C64="",$D64=""),TRUE,FALSE)</formula>
    </cfRule>
  </conditionalFormatting>
  <conditionalFormatting sqref="H64:H69">
    <cfRule type="expression" dxfId="484" priority="457">
      <formula>IF($E64="*VERIFICAR CÓDIGO*",TRUE,FALSE)</formula>
    </cfRule>
  </conditionalFormatting>
  <conditionalFormatting sqref="H64:H69">
    <cfRule type="expression" dxfId="483" priority="456">
      <formula>IF($E64="*VERIFICAR CÓDIGO*",TRUE,FALSE)</formula>
    </cfRule>
  </conditionalFormatting>
  <conditionalFormatting sqref="H64:H69">
    <cfRule type="expression" dxfId="482" priority="455">
      <formula>IFERROR($E64,TRUE)</formula>
    </cfRule>
  </conditionalFormatting>
  <conditionalFormatting sqref="H64:H69">
    <cfRule type="expression" dxfId="481" priority="454">
      <formula>IF(AND($C64="",$D64=""),TRUE,FALSE)</formula>
    </cfRule>
  </conditionalFormatting>
  <conditionalFormatting sqref="H64:H69">
    <cfRule type="expression" dxfId="480" priority="453">
      <formula>IF($E64="*VERIFICAR CÓDIGO*",TRUE,FALSE)</formula>
    </cfRule>
  </conditionalFormatting>
  <conditionalFormatting sqref="H64:H69">
    <cfRule type="expression" dxfId="479" priority="452">
      <formula>IF($E64="*VERIFICAR CÓDIGO*",TRUE,FALSE)</formula>
    </cfRule>
  </conditionalFormatting>
  <conditionalFormatting sqref="H64:H69">
    <cfRule type="expression" dxfId="478" priority="451">
      <formula>IFERROR($E64,TRUE)</formula>
    </cfRule>
  </conditionalFormatting>
  <conditionalFormatting sqref="H64:H69">
    <cfRule type="expression" dxfId="477" priority="450">
      <formula>IF(AND($C64="",$D64=""),TRUE,FALSE)</formula>
    </cfRule>
  </conditionalFormatting>
  <conditionalFormatting sqref="H64:H69">
    <cfRule type="expression" dxfId="476" priority="449">
      <formula>IF($E64="*VERIFICAR CÓDIGO*",TRUE,FALSE)</formula>
    </cfRule>
  </conditionalFormatting>
  <conditionalFormatting sqref="H64:H69">
    <cfRule type="expression" dxfId="475" priority="448">
      <formula>IF($E64="*VERIFICAR CÓDIGO*",TRUE,FALSE)</formula>
    </cfRule>
  </conditionalFormatting>
  <conditionalFormatting sqref="C72:C78">
    <cfRule type="expression" dxfId="474" priority="447">
      <formula>IFERROR($E72,TRUE)</formula>
    </cfRule>
  </conditionalFormatting>
  <conditionalFormatting sqref="C72:C78">
    <cfRule type="expression" dxfId="473" priority="445">
      <formula>IF(AND($C72="",$D72=""),TRUE,FALSE)</formula>
    </cfRule>
  </conditionalFormatting>
  <conditionalFormatting sqref="C72:C78">
    <cfRule type="expression" dxfId="472" priority="446">
      <formula>IF(OR($C72&lt;&gt;"",$D72&lt;&gt;""),TRUE,FALSE)</formula>
    </cfRule>
  </conditionalFormatting>
  <conditionalFormatting sqref="E72:F78">
    <cfRule type="expression" dxfId="471" priority="444">
      <formula>IFERROR($E72,TRUE)</formula>
    </cfRule>
  </conditionalFormatting>
  <conditionalFormatting sqref="E72:F78">
    <cfRule type="expression" dxfId="470" priority="442">
      <formula>IF(AND($C72="",$D72=""),TRUE,FALSE)</formula>
    </cfRule>
  </conditionalFormatting>
  <conditionalFormatting sqref="E72:E78">
    <cfRule type="expression" dxfId="469" priority="443">
      <formula>IF($E72="*VERIFICAR CÓDIGO*",TRUE,FALSE)</formula>
    </cfRule>
  </conditionalFormatting>
  <conditionalFormatting sqref="F72:F78">
    <cfRule type="expression" dxfId="468" priority="441">
      <formula>IF($E72="*VERIFICAR CÓDIGO*",TRUE,FALSE)</formula>
    </cfRule>
  </conditionalFormatting>
  <conditionalFormatting sqref="H72:H78">
    <cfRule type="expression" dxfId="467" priority="439">
      <formula>IFERROR($E72,TRUE)</formula>
    </cfRule>
  </conditionalFormatting>
  <conditionalFormatting sqref="H72:H78">
    <cfRule type="expression" dxfId="466" priority="437">
      <formula>IF(AND($C72="",$D72=""),TRUE,FALSE)</formula>
    </cfRule>
  </conditionalFormatting>
  <conditionalFormatting sqref="H72:H78">
    <cfRule type="expression" dxfId="465" priority="438">
      <formula>IF($E72="*VERIFICAR CÓDIGO*",TRUE,FALSE)</formula>
    </cfRule>
  </conditionalFormatting>
  <conditionalFormatting sqref="H72:H78">
    <cfRule type="expression" dxfId="464" priority="436">
      <formula>IFERROR($E72,TRUE)</formula>
    </cfRule>
  </conditionalFormatting>
  <conditionalFormatting sqref="H72:H78">
    <cfRule type="expression" dxfId="463" priority="434">
      <formula>IF(AND($C72="",$D72=""),TRUE,FALSE)</formula>
    </cfRule>
  </conditionalFormatting>
  <conditionalFormatting sqref="H72:H78">
    <cfRule type="expression" dxfId="462" priority="435">
      <formula>IF($E72="*VERIFICAR CÓDIGO*",TRUE,FALSE)</formula>
    </cfRule>
  </conditionalFormatting>
  <conditionalFormatting sqref="H72:H78">
    <cfRule type="expression" dxfId="461" priority="433">
      <formula>IFERROR($E72,TRUE)</formula>
    </cfRule>
  </conditionalFormatting>
  <conditionalFormatting sqref="H72:H78">
    <cfRule type="expression" dxfId="460" priority="431">
      <formula>IF(AND($C72="",$D72=""),TRUE,FALSE)</formula>
    </cfRule>
  </conditionalFormatting>
  <conditionalFormatting sqref="H72:H78">
    <cfRule type="expression" dxfId="459" priority="432">
      <formula>IF($E72="*VERIFICAR CÓDIGO*",TRUE,FALSE)</formula>
    </cfRule>
  </conditionalFormatting>
  <conditionalFormatting sqref="H72:H78">
    <cfRule type="expression" dxfId="458" priority="430">
      <formula>IFERROR($E72,TRUE)</formula>
    </cfRule>
  </conditionalFormatting>
  <conditionalFormatting sqref="H72:H78">
    <cfRule type="expression" dxfId="457" priority="429">
      <formula>IF(AND($C72="",$D72=""),TRUE,FALSE)</formula>
    </cfRule>
  </conditionalFormatting>
  <conditionalFormatting sqref="H72:H78">
    <cfRule type="expression" dxfId="456" priority="428">
      <formula>IF($E72="*VERIFICAR CÓDIGO*",TRUE,FALSE)</formula>
    </cfRule>
  </conditionalFormatting>
  <conditionalFormatting sqref="H72:H78">
    <cfRule type="expression" dxfId="455" priority="427">
      <formula>IF($E72="*VERIFICAR CÓDIGO*",TRUE,FALSE)</formula>
    </cfRule>
  </conditionalFormatting>
  <conditionalFormatting sqref="H72:H78">
    <cfRule type="expression" dxfId="454" priority="426">
      <formula>IFERROR($E72,TRUE)</formula>
    </cfRule>
  </conditionalFormatting>
  <conditionalFormatting sqref="H72:H78">
    <cfRule type="expression" dxfId="453" priority="425">
      <formula>IF(AND($C72="",$D72=""),TRUE,FALSE)</formula>
    </cfRule>
  </conditionalFormatting>
  <conditionalFormatting sqref="H72:H78">
    <cfRule type="expression" dxfId="452" priority="424">
      <formula>IF($E72="*VERIFICAR CÓDIGO*",TRUE,FALSE)</formula>
    </cfRule>
  </conditionalFormatting>
  <conditionalFormatting sqref="H72:H78">
    <cfRule type="expression" dxfId="451" priority="423">
      <formula>IF($E72="*VERIFICAR CÓDIGO*",TRUE,FALSE)</formula>
    </cfRule>
  </conditionalFormatting>
  <conditionalFormatting sqref="H72:H78">
    <cfRule type="expression" dxfId="450" priority="422">
      <formula>IFERROR($E72,TRUE)</formula>
    </cfRule>
  </conditionalFormatting>
  <conditionalFormatting sqref="H72:H78">
    <cfRule type="expression" dxfId="449" priority="421">
      <formula>IF(AND($C72="",$D72=""),TRUE,FALSE)</formula>
    </cfRule>
  </conditionalFormatting>
  <conditionalFormatting sqref="H72:H78">
    <cfRule type="expression" dxfId="448" priority="420">
      <formula>IF($E72="*VERIFICAR CÓDIGO*",TRUE,FALSE)</formula>
    </cfRule>
  </conditionalFormatting>
  <conditionalFormatting sqref="H72:H78">
    <cfRule type="expression" dxfId="447" priority="419">
      <formula>IF($E72="*VERIFICAR CÓDIGO*",TRUE,FALSE)</formula>
    </cfRule>
  </conditionalFormatting>
  <conditionalFormatting sqref="C80:C88">
    <cfRule type="expression" dxfId="446" priority="418">
      <formula>IFERROR($E80,TRUE)</formula>
    </cfRule>
  </conditionalFormatting>
  <conditionalFormatting sqref="C80:C88">
    <cfRule type="expression" dxfId="445" priority="416">
      <formula>IF(AND($C80="",$D80=""),TRUE,FALSE)</formula>
    </cfRule>
  </conditionalFormatting>
  <conditionalFormatting sqref="C80:C88">
    <cfRule type="expression" dxfId="444" priority="417">
      <formula>IF(OR($C80&lt;&gt;"",$D80&lt;&gt;""),TRUE,FALSE)</formula>
    </cfRule>
  </conditionalFormatting>
  <conditionalFormatting sqref="E80:F88">
    <cfRule type="expression" dxfId="443" priority="415">
      <formula>IFERROR($E80,TRUE)</formula>
    </cfRule>
  </conditionalFormatting>
  <conditionalFormatting sqref="E80:F88">
    <cfRule type="expression" dxfId="442" priority="413">
      <formula>IF(AND($C80="",$D80=""),TRUE,FALSE)</formula>
    </cfRule>
  </conditionalFormatting>
  <conditionalFormatting sqref="E80:E88">
    <cfRule type="expression" dxfId="441" priority="414">
      <formula>IF($E80="*VERIFICAR CÓDIGO*",TRUE,FALSE)</formula>
    </cfRule>
  </conditionalFormatting>
  <conditionalFormatting sqref="F80:F88">
    <cfRule type="expression" dxfId="440" priority="412">
      <formula>IF($E80="*VERIFICAR CÓDIGO*",TRUE,FALSE)</formula>
    </cfRule>
  </conditionalFormatting>
  <conditionalFormatting sqref="H80:H88">
    <cfRule type="expression" dxfId="439" priority="410">
      <formula>IFERROR($E80,TRUE)</formula>
    </cfRule>
  </conditionalFormatting>
  <conditionalFormatting sqref="H80:H88">
    <cfRule type="expression" dxfId="438" priority="408">
      <formula>IF(AND($C80="",$D80=""),TRUE,FALSE)</formula>
    </cfRule>
  </conditionalFormatting>
  <conditionalFormatting sqref="H80:H88">
    <cfRule type="expression" dxfId="437" priority="409">
      <formula>IF($E80="*VERIFICAR CÓDIGO*",TRUE,FALSE)</formula>
    </cfRule>
  </conditionalFormatting>
  <conditionalFormatting sqref="H80:H88">
    <cfRule type="expression" dxfId="436" priority="407">
      <formula>IFERROR($E80,TRUE)</formula>
    </cfRule>
  </conditionalFormatting>
  <conditionalFormatting sqref="H80:H88">
    <cfRule type="expression" dxfId="435" priority="405">
      <formula>IF(AND($C80="",$D80=""),TRUE,FALSE)</formula>
    </cfRule>
  </conditionalFormatting>
  <conditionalFormatting sqref="H80:H88">
    <cfRule type="expression" dxfId="434" priority="406">
      <formula>IF($E80="*VERIFICAR CÓDIGO*",TRUE,FALSE)</formula>
    </cfRule>
  </conditionalFormatting>
  <conditionalFormatting sqref="H80:H88">
    <cfRule type="expression" dxfId="433" priority="404">
      <formula>IFERROR($E80,TRUE)</formula>
    </cfRule>
  </conditionalFormatting>
  <conditionalFormatting sqref="H80:H88">
    <cfRule type="expression" dxfId="432" priority="402">
      <formula>IF(AND($C80="",$D80=""),TRUE,FALSE)</formula>
    </cfRule>
  </conditionalFormatting>
  <conditionalFormatting sqref="H80:H88">
    <cfRule type="expression" dxfId="431" priority="403">
      <formula>IF($E80="*VERIFICAR CÓDIGO*",TRUE,FALSE)</formula>
    </cfRule>
  </conditionalFormatting>
  <conditionalFormatting sqref="H80:H88">
    <cfRule type="expression" dxfId="430" priority="401">
      <formula>IFERROR($E80,TRUE)</formula>
    </cfRule>
  </conditionalFormatting>
  <conditionalFormatting sqref="H80:H88">
    <cfRule type="expression" dxfId="429" priority="400">
      <formula>IF(AND($C80="",$D80=""),TRUE,FALSE)</formula>
    </cfRule>
  </conditionalFormatting>
  <conditionalFormatting sqref="H80:H88">
    <cfRule type="expression" dxfId="428" priority="399">
      <formula>IF($E80="*VERIFICAR CÓDIGO*",TRUE,FALSE)</formula>
    </cfRule>
  </conditionalFormatting>
  <conditionalFormatting sqref="H80:H88">
    <cfRule type="expression" dxfId="427" priority="398">
      <formula>IF($E80="*VERIFICAR CÓDIGO*",TRUE,FALSE)</formula>
    </cfRule>
  </conditionalFormatting>
  <conditionalFormatting sqref="H80:H88">
    <cfRule type="expression" dxfId="426" priority="397">
      <formula>IFERROR($E80,TRUE)</formula>
    </cfRule>
  </conditionalFormatting>
  <conditionalFormatting sqref="H80:H88">
    <cfRule type="expression" dxfId="425" priority="396">
      <formula>IF(AND($C80="",$D80=""),TRUE,FALSE)</formula>
    </cfRule>
  </conditionalFormatting>
  <conditionalFormatting sqref="H80:H88">
    <cfRule type="expression" dxfId="424" priority="395">
      <formula>IF($E80="*VERIFICAR CÓDIGO*",TRUE,FALSE)</formula>
    </cfRule>
  </conditionalFormatting>
  <conditionalFormatting sqref="H80:H88">
    <cfRule type="expression" dxfId="423" priority="394">
      <formula>IF($E80="*VERIFICAR CÓDIGO*",TRUE,FALSE)</formula>
    </cfRule>
  </conditionalFormatting>
  <conditionalFormatting sqref="H80:H88">
    <cfRule type="expression" dxfId="422" priority="393">
      <formula>IFERROR($E80,TRUE)</formula>
    </cfRule>
  </conditionalFormatting>
  <conditionalFormatting sqref="H80:H88">
    <cfRule type="expression" dxfId="421" priority="392">
      <formula>IF(AND($C80="",$D80=""),TRUE,FALSE)</formula>
    </cfRule>
  </conditionalFormatting>
  <conditionalFormatting sqref="H80:H88">
    <cfRule type="expression" dxfId="420" priority="391">
      <formula>IF($E80="*VERIFICAR CÓDIGO*",TRUE,FALSE)</formula>
    </cfRule>
  </conditionalFormatting>
  <conditionalFormatting sqref="H80:H88">
    <cfRule type="expression" dxfId="419" priority="390">
      <formula>IF($E80="*VERIFICAR CÓDIGO*",TRUE,FALSE)</formula>
    </cfRule>
  </conditionalFormatting>
  <conditionalFormatting sqref="C90:C93">
    <cfRule type="expression" dxfId="418" priority="389">
      <formula>IFERROR($E90,TRUE)</formula>
    </cfRule>
  </conditionalFormatting>
  <conditionalFormatting sqref="C90:C93">
    <cfRule type="expression" dxfId="417" priority="387">
      <formula>IF(AND($C90="",$D90=""),TRUE,FALSE)</formula>
    </cfRule>
  </conditionalFormatting>
  <conditionalFormatting sqref="C90:C93">
    <cfRule type="expression" dxfId="416" priority="388">
      <formula>IF(OR($C90&lt;&gt;"",$D90&lt;&gt;""),TRUE,FALSE)</formula>
    </cfRule>
  </conditionalFormatting>
  <conditionalFormatting sqref="E90:F90">
    <cfRule type="expression" dxfId="415" priority="386">
      <formula>IFERROR($E90,TRUE)</formula>
    </cfRule>
  </conditionalFormatting>
  <conditionalFormatting sqref="E90:F90">
    <cfRule type="expression" dxfId="414" priority="384">
      <formula>IF(AND($C90="",$D90=""),TRUE,FALSE)</formula>
    </cfRule>
  </conditionalFormatting>
  <conditionalFormatting sqref="E90">
    <cfRule type="expression" dxfId="413" priority="385">
      <formula>IF($E90="*VERIFICAR CÓDIGO*",TRUE,FALSE)</formula>
    </cfRule>
  </conditionalFormatting>
  <conditionalFormatting sqref="F90">
    <cfRule type="expression" dxfId="412" priority="383">
      <formula>IF($E90="*VERIFICAR CÓDIGO*",TRUE,FALSE)</formula>
    </cfRule>
  </conditionalFormatting>
  <conditionalFormatting sqref="E91:F93">
    <cfRule type="expression" dxfId="411" priority="382">
      <formula>IFERROR($E91,TRUE)</formula>
    </cfRule>
  </conditionalFormatting>
  <conditionalFormatting sqref="E91:F93">
    <cfRule type="expression" dxfId="410" priority="380">
      <formula>IF(AND($C91="",$D91=""),TRUE,FALSE)</formula>
    </cfRule>
  </conditionalFormatting>
  <conditionalFormatting sqref="E91:E93">
    <cfRule type="expression" dxfId="409" priority="381">
      <formula>IF($E91="*VERIFICAR CÓDIGO*",TRUE,FALSE)</formula>
    </cfRule>
  </conditionalFormatting>
  <conditionalFormatting sqref="F91:F93">
    <cfRule type="expression" dxfId="408" priority="379">
      <formula>IF($E91="*VERIFICAR CÓDIGO*",TRUE,FALSE)</formula>
    </cfRule>
  </conditionalFormatting>
  <conditionalFormatting sqref="H90:H93">
    <cfRule type="expression" dxfId="407" priority="377">
      <formula>IFERROR($E90,TRUE)</formula>
    </cfRule>
  </conditionalFormatting>
  <conditionalFormatting sqref="H90:H93">
    <cfRule type="expression" dxfId="406" priority="375">
      <formula>IF(AND($C90="",$D90=""),TRUE,FALSE)</formula>
    </cfRule>
  </conditionalFormatting>
  <conditionalFormatting sqref="H90:H93">
    <cfRule type="expression" dxfId="405" priority="376">
      <formula>IF($E90="*VERIFICAR CÓDIGO*",TRUE,FALSE)</formula>
    </cfRule>
  </conditionalFormatting>
  <conditionalFormatting sqref="H90:H93">
    <cfRule type="expression" dxfId="404" priority="374">
      <formula>IFERROR($E90,TRUE)</formula>
    </cfRule>
  </conditionalFormatting>
  <conditionalFormatting sqref="H90:H93">
    <cfRule type="expression" dxfId="403" priority="372">
      <formula>IF(AND($C90="",$D90=""),TRUE,FALSE)</formula>
    </cfRule>
  </conditionalFormatting>
  <conditionalFormatting sqref="H90:H93">
    <cfRule type="expression" dxfId="402" priority="373">
      <formula>IF($E90="*VERIFICAR CÓDIGO*",TRUE,FALSE)</formula>
    </cfRule>
  </conditionalFormatting>
  <conditionalFormatting sqref="H90:H93">
    <cfRule type="expression" dxfId="401" priority="371">
      <formula>IFERROR($E90,TRUE)</formula>
    </cfRule>
  </conditionalFormatting>
  <conditionalFormatting sqref="H90:H93">
    <cfRule type="expression" dxfId="400" priority="369">
      <formula>IF(AND($C90="",$D90=""),TRUE,FALSE)</formula>
    </cfRule>
  </conditionalFormatting>
  <conditionalFormatting sqref="H90:H93">
    <cfRule type="expression" dxfId="399" priority="370">
      <formula>IF($E90="*VERIFICAR CÓDIGO*",TRUE,FALSE)</formula>
    </cfRule>
  </conditionalFormatting>
  <conditionalFormatting sqref="H90:H93">
    <cfRule type="expression" dxfId="398" priority="368">
      <formula>IFERROR($E90,TRUE)</formula>
    </cfRule>
  </conditionalFormatting>
  <conditionalFormatting sqref="H90:H93">
    <cfRule type="expression" dxfId="397" priority="367">
      <formula>IF(AND($C90="",$D90=""),TRUE,FALSE)</formula>
    </cfRule>
  </conditionalFormatting>
  <conditionalFormatting sqref="H90:H93">
    <cfRule type="expression" dxfId="396" priority="366">
      <formula>IF($E90="*VERIFICAR CÓDIGO*",TRUE,FALSE)</formula>
    </cfRule>
  </conditionalFormatting>
  <conditionalFormatting sqref="H90:H93">
    <cfRule type="expression" dxfId="395" priority="365">
      <formula>IF($E90="*VERIFICAR CÓDIGO*",TRUE,FALSE)</formula>
    </cfRule>
  </conditionalFormatting>
  <conditionalFormatting sqref="H90:H93">
    <cfRule type="expression" dxfId="394" priority="364">
      <formula>IFERROR($E90,TRUE)</formula>
    </cfRule>
  </conditionalFormatting>
  <conditionalFormatting sqref="H90:H93">
    <cfRule type="expression" dxfId="393" priority="363">
      <formula>IF(AND($C90="",$D90=""),TRUE,FALSE)</formula>
    </cfRule>
  </conditionalFormatting>
  <conditionalFormatting sqref="H90:H93">
    <cfRule type="expression" dxfId="392" priority="362">
      <formula>IF($E90="*VERIFICAR CÓDIGO*",TRUE,FALSE)</formula>
    </cfRule>
  </conditionalFormatting>
  <conditionalFormatting sqref="H90:H93">
    <cfRule type="expression" dxfId="391" priority="361">
      <formula>IF($E90="*VERIFICAR CÓDIGO*",TRUE,FALSE)</formula>
    </cfRule>
  </conditionalFormatting>
  <conditionalFormatting sqref="H90:H93">
    <cfRule type="expression" dxfId="390" priority="360">
      <formula>IFERROR($E90,TRUE)</formula>
    </cfRule>
  </conditionalFormatting>
  <conditionalFormatting sqref="H90:H93">
    <cfRule type="expression" dxfId="389" priority="359">
      <formula>IF(AND($C90="",$D90=""),TRUE,FALSE)</formula>
    </cfRule>
  </conditionalFormatting>
  <conditionalFormatting sqref="H90:H93">
    <cfRule type="expression" dxfId="388" priority="358">
      <formula>IF($E90="*VERIFICAR CÓDIGO*",TRUE,FALSE)</formula>
    </cfRule>
  </conditionalFormatting>
  <conditionalFormatting sqref="H90:H93">
    <cfRule type="expression" dxfId="387" priority="357">
      <formula>IF($E90="*VERIFICAR CÓDIGO*",TRUE,FALSE)</formula>
    </cfRule>
  </conditionalFormatting>
  <conditionalFormatting sqref="C95:C105">
    <cfRule type="expression" dxfId="386" priority="356">
      <formula>IFERROR($E95,TRUE)</formula>
    </cfRule>
  </conditionalFormatting>
  <conditionalFormatting sqref="C95:C105">
    <cfRule type="expression" dxfId="385" priority="354">
      <formula>IF(AND($C95="",$D95=""),TRUE,FALSE)</formula>
    </cfRule>
  </conditionalFormatting>
  <conditionalFormatting sqref="C95:C105">
    <cfRule type="expression" dxfId="384" priority="355">
      <formula>IF(OR($C95&lt;&gt;"",$D95&lt;&gt;""),TRUE,FALSE)</formula>
    </cfRule>
  </conditionalFormatting>
  <conditionalFormatting sqref="E95:F103 F104:F105 E104:E113">
    <cfRule type="expression" dxfId="383" priority="353">
      <formula>IFERROR($E95,TRUE)</formula>
    </cfRule>
  </conditionalFormatting>
  <conditionalFormatting sqref="E95:F103 F104:F105 E104:E113">
    <cfRule type="expression" dxfId="382" priority="351">
      <formula>IF(AND($C95="",$D95=""),TRUE,FALSE)</formula>
    </cfRule>
  </conditionalFormatting>
  <conditionalFormatting sqref="E95:E113">
    <cfRule type="expression" dxfId="381" priority="352">
      <formula>IF($E95="*VERIFICAR CÓDIGO*",TRUE,FALSE)</formula>
    </cfRule>
  </conditionalFormatting>
  <conditionalFormatting sqref="F95:F105">
    <cfRule type="expression" dxfId="380" priority="350">
      <formula>IF($E95="*VERIFICAR CÓDIGO*",TRUE,FALSE)</formula>
    </cfRule>
  </conditionalFormatting>
  <conditionalFormatting sqref="H95:H105">
    <cfRule type="expression" dxfId="379" priority="348">
      <formula>IFERROR($E95,TRUE)</formula>
    </cfRule>
  </conditionalFormatting>
  <conditionalFormatting sqref="H95:H105">
    <cfRule type="expression" dxfId="378" priority="346">
      <formula>IF(AND($C95="",$D95=""),TRUE,FALSE)</formula>
    </cfRule>
  </conditionalFormatting>
  <conditionalFormatting sqref="H95:H105">
    <cfRule type="expression" dxfId="377" priority="347">
      <formula>IF($E95="*VERIFICAR CÓDIGO*",TRUE,FALSE)</formula>
    </cfRule>
  </conditionalFormatting>
  <conditionalFormatting sqref="H95:H105">
    <cfRule type="expression" dxfId="376" priority="345">
      <formula>IFERROR($E95,TRUE)</formula>
    </cfRule>
  </conditionalFormatting>
  <conditionalFormatting sqref="H95:H105">
    <cfRule type="expression" dxfId="375" priority="343">
      <formula>IF(AND($C95="",$D95=""),TRUE,FALSE)</formula>
    </cfRule>
  </conditionalFormatting>
  <conditionalFormatting sqref="H95:H105">
    <cfRule type="expression" dxfId="374" priority="344">
      <formula>IF($E95="*VERIFICAR CÓDIGO*",TRUE,FALSE)</formula>
    </cfRule>
  </conditionalFormatting>
  <conditionalFormatting sqref="H95:H105">
    <cfRule type="expression" dxfId="373" priority="342">
      <formula>IFERROR($E95,TRUE)</formula>
    </cfRule>
  </conditionalFormatting>
  <conditionalFormatting sqref="H95:H105">
    <cfRule type="expression" dxfId="372" priority="340">
      <formula>IF(AND($C95="",$D95=""),TRUE,FALSE)</formula>
    </cfRule>
  </conditionalFormatting>
  <conditionalFormatting sqref="H95:H105">
    <cfRule type="expression" dxfId="371" priority="341">
      <formula>IF($E95="*VERIFICAR CÓDIGO*",TRUE,FALSE)</formula>
    </cfRule>
  </conditionalFormatting>
  <conditionalFormatting sqref="H95:H105">
    <cfRule type="expression" dxfId="370" priority="339">
      <formula>IFERROR($E95,TRUE)</formula>
    </cfRule>
  </conditionalFormatting>
  <conditionalFormatting sqref="H95:H105">
    <cfRule type="expression" dxfId="369" priority="338">
      <formula>IF(AND($C95="",$D95=""),TRUE,FALSE)</formula>
    </cfRule>
  </conditionalFormatting>
  <conditionalFormatting sqref="H95:H105">
    <cfRule type="expression" dxfId="368" priority="336">
      <formula>IF($E95="*VERIFICAR CÓDIGO*",TRUE,FALSE)</formula>
    </cfRule>
  </conditionalFormatting>
  <conditionalFormatting sqref="H95:H105">
    <cfRule type="expression" dxfId="367" priority="335">
      <formula>IFERROR($E95,TRUE)</formula>
    </cfRule>
  </conditionalFormatting>
  <conditionalFormatting sqref="H95:H105">
    <cfRule type="expression" dxfId="366" priority="334">
      <formula>IF(AND($C95="",$D95=""),TRUE,FALSE)</formula>
    </cfRule>
  </conditionalFormatting>
  <conditionalFormatting sqref="H95:H105">
    <cfRule type="expression" dxfId="365" priority="333">
      <formula>IF($E95="*VERIFICAR CÓDIGO*",TRUE,FALSE)</formula>
    </cfRule>
  </conditionalFormatting>
  <conditionalFormatting sqref="H95:H105">
    <cfRule type="expression" dxfId="364" priority="332">
      <formula>IF($E95="*VERIFICAR CÓDIGO*",TRUE,FALSE)</formula>
    </cfRule>
  </conditionalFormatting>
  <conditionalFormatting sqref="H95:H105">
    <cfRule type="expression" dxfId="363" priority="331">
      <formula>IFERROR($E95,TRUE)</formula>
    </cfRule>
  </conditionalFormatting>
  <conditionalFormatting sqref="H95:H105">
    <cfRule type="expression" dxfId="362" priority="330">
      <formula>IF(AND($C95="",$D95=""),TRUE,FALSE)</formula>
    </cfRule>
  </conditionalFormatting>
  <conditionalFormatting sqref="H95:H105">
    <cfRule type="expression" dxfId="361" priority="329">
      <formula>IF($E95="*VERIFICAR CÓDIGO*",TRUE,FALSE)</formula>
    </cfRule>
  </conditionalFormatting>
  <conditionalFormatting sqref="H95:H105">
    <cfRule type="expression" dxfId="360" priority="328">
      <formula>IF($E95="*VERIFICAR CÓDIGO*",TRUE,FALSE)</formula>
    </cfRule>
  </conditionalFormatting>
  <conditionalFormatting sqref="C108:C110">
    <cfRule type="expression" dxfId="359" priority="327">
      <formula>IFERROR($E108,TRUE)</formula>
    </cfRule>
  </conditionalFormatting>
  <conditionalFormatting sqref="C108:C110">
    <cfRule type="expression" dxfId="358" priority="325">
      <formula>IF(AND($C108="",$D108=""),TRUE,FALSE)</formula>
    </cfRule>
  </conditionalFormatting>
  <conditionalFormatting sqref="C108:C110">
    <cfRule type="expression" dxfId="357" priority="326">
      <formula>IF(OR($C108&lt;&gt;"",$D108&lt;&gt;""),TRUE,FALSE)</formula>
    </cfRule>
  </conditionalFormatting>
  <conditionalFormatting sqref="C112:C115">
    <cfRule type="expression" dxfId="356" priority="324">
      <formula>IFERROR($E112,TRUE)</formula>
    </cfRule>
  </conditionalFormatting>
  <conditionalFormatting sqref="C112:C115">
    <cfRule type="expression" dxfId="355" priority="322">
      <formula>IF(AND($C112="",$D112=""),TRUE,FALSE)</formula>
    </cfRule>
  </conditionalFormatting>
  <conditionalFormatting sqref="C112:C115">
    <cfRule type="expression" dxfId="354" priority="323">
      <formula>IF(OR($C112&lt;&gt;"",$D112&lt;&gt;""),TRUE,FALSE)</formula>
    </cfRule>
  </conditionalFormatting>
  <conditionalFormatting sqref="F108:F110">
    <cfRule type="expression" dxfId="353" priority="321">
      <formula>IFERROR($E108,TRUE)</formula>
    </cfRule>
  </conditionalFormatting>
  <conditionalFormatting sqref="F108:F110">
    <cfRule type="expression" dxfId="352" priority="319">
      <formula>IF(AND($C108="",$D108=""),TRUE,FALSE)</formula>
    </cfRule>
  </conditionalFormatting>
  <conditionalFormatting sqref="F108:F110">
    <cfRule type="expression" dxfId="351" priority="318">
      <formula>IF($E108="*VERIFICAR CÓDIGO*",TRUE,FALSE)</formula>
    </cfRule>
  </conditionalFormatting>
  <conditionalFormatting sqref="E114:F115 F112:F113">
    <cfRule type="expression" dxfId="350" priority="317">
      <formula>IFERROR($E112,TRUE)</formula>
    </cfRule>
  </conditionalFormatting>
  <conditionalFormatting sqref="E114:F115 F112:F113">
    <cfRule type="expression" dxfId="349" priority="315">
      <formula>IF(AND($C112="",$D112=""),TRUE,FALSE)</formula>
    </cfRule>
  </conditionalFormatting>
  <conditionalFormatting sqref="E114:E115">
    <cfRule type="expression" dxfId="348" priority="316">
      <formula>IF($E114="*VERIFICAR CÓDIGO*",TRUE,FALSE)</formula>
    </cfRule>
  </conditionalFormatting>
  <conditionalFormatting sqref="F112:F115">
    <cfRule type="expression" dxfId="347" priority="314">
      <formula>IF($E112="*VERIFICAR CÓDIGO*",TRUE,FALSE)</formula>
    </cfRule>
  </conditionalFormatting>
  <conditionalFormatting sqref="H108:H110">
    <cfRule type="expression" dxfId="346" priority="312">
      <formula>IFERROR($E108,TRUE)</formula>
    </cfRule>
  </conditionalFormatting>
  <conditionalFormatting sqref="H108:H110">
    <cfRule type="expression" dxfId="345" priority="310">
      <formula>IF(AND($C108="",$D108=""),TRUE,FALSE)</formula>
    </cfRule>
  </conditionalFormatting>
  <conditionalFormatting sqref="H108:H110">
    <cfRule type="expression" dxfId="344" priority="311">
      <formula>IF($E108="*VERIFICAR CÓDIGO*",TRUE,FALSE)</formula>
    </cfRule>
  </conditionalFormatting>
  <conditionalFormatting sqref="H108:H110">
    <cfRule type="expression" dxfId="343" priority="309">
      <formula>IFERROR($E108,TRUE)</formula>
    </cfRule>
  </conditionalFormatting>
  <conditionalFormatting sqref="H108:H110">
    <cfRule type="expression" dxfId="342" priority="307">
      <formula>IF(AND($C108="",$D108=""),TRUE,FALSE)</formula>
    </cfRule>
  </conditionalFormatting>
  <conditionalFormatting sqref="H108:H110">
    <cfRule type="expression" dxfId="341" priority="308">
      <formula>IF($E108="*VERIFICAR CÓDIGO*",TRUE,FALSE)</formula>
    </cfRule>
  </conditionalFormatting>
  <conditionalFormatting sqref="H108:H110">
    <cfRule type="expression" dxfId="340" priority="306">
      <formula>IFERROR($E108,TRUE)</formula>
    </cfRule>
  </conditionalFormatting>
  <conditionalFormatting sqref="H108:H110">
    <cfRule type="expression" dxfId="339" priority="304">
      <formula>IF(AND($C108="",$D108=""),TRUE,FALSE)</formula>
    </cfRule>
  </conditionalFormatting>
  <conditionalFormatting sqref="H108:H110">
    <cfRule type="expression" dxfId="338" priority="305">
      <formula>IF($E108="*VERIFICAR CÓDIGO*",TRUE,FALSE)</formula>
    </cfRule>
  </conditionalFormatting>
  <conditionalFormatting sqref="H108:H110">
    <cfRule type="expression" dxfId="337" priority="303">
      <formula>IFERROR($E108,TRUE)</formula>
    </cfRule>
  </conditionalFormatting>
  <conditionalFormatting sqref="H108:H110">
    <cfRule type="expression" dxfId="336" priority="302">
      <formula>IF(AND($C108="",$D108=""),TRUE,FALSE)</formula>
    </cfRule>
  </conditionalFormatting>
  <conditionalFormatting sqref="H108:H110">
    <cfRule type="expression" dxfId="335" priority="301">
      <formula>IF($E108="*VERIFICAR CÓDIGO*",TRUE,FALSE)</formula>
    </cfRule>
  </conditionalFormatting>
  <conditionalFormatting sqref="H108:H110">
    <cfRule type="expression" dxfId="334" priority="300">
      <formula>IF($E108="*VERIFICAR CÓDIGO*",TRUE,FALSE)</formula>
    </cfRule>
  </conditionalFormatting>
  <conditionalFormatting sqref="H108:H110">
    <cfRule type="expression" dxfId="333" priority="299">
      <formula>IFERROR($E108,TRUE)</formula>
    </cfRule>
  </conditionalFormatting>
  <conditionalFormatting sqref="H108:H110">
    <cfRule type="expression" dxfId="332" priority="298">
      <formula>IF(AND($C108="",$D108=""),TRUE,FALSE)</formula>
    </cfRule>
  </conditionalFormatting>
  <conditionalFormatting sqref="H108:H110">
    <cfRule type="expression" dxfId="331" priority="297">
      <formula>IF($E108="*VERIFICAR CÓDIGO*",TRUE,FALSE)</formula>
    </cfRule>
  </conditionalFormatting>
  <conditionalFormatting sqref="H108:H110">
    <cfRule type="expression" dxfId="330" priority="296">
      <formula>IF($E108="*VERIFICAR CÓDIGO*",TRUE,FALSE)</formula>
    </cfRule>
  </conditionalFormatting>
  <conditionalFormatting sqref="H108:H110">
    <cfRule type="expression" dxfId="329" priority="295">
      <formula>IFERROR($E108,TRUE)</formula>
    </cfRule>
  </conditionalFormatting>
  <conditionalFormatting sqref="H108:H110">
    <cfRule type="expression" dxfId="328" priority="294">
      <formula>IF(AND($C108="",$D108=""),TRUE,FALSE)</formula>
    </cfRule>
  </conditionalFormatting>
  <conditionalFormatting sqref="H108:H110">
    <cfRule type="expression" dxfId="327" priority="293">
      <formula>IF($E108="*VERIFICAR CÓDIGO*",TRUE,FALSE)</formula>
    </cfRule>
  </conditionalFormatting>
  <conditionalFormatting sqref="H108:H110">
    <cfRule type="expression" dxfId="326" priority="292">
      <formula>IF($E108="*VERIFICAR CÓDIGO*",TRUE,FALSE)</formula>
    </cfRule>
  </conditionalFormatting>
  <conditionalFormatting sqref="H112:H115">
    <cfRule type="expression" dxfId="325" priority="290">
      <formula>IFERROR($E112,TRUE)</formula>
    </cfRule>
  </conditionalFormatting>
  <conditionalFormatting sqref="H112:H115">
    <cfRule type="expression" dxfId="324" priority="288">
      <formula>IF(AND($C112="",$D112=""),TRUE,FALSE)</formula>
    </cfRule>
  </conditionalFormatting>
  <conditionalFormatting sqref="H112:H115">
    <cfRule type="expression" dxfId="323" priority="289">
      <formula>IF($E112="*VERIFICAR CÓDIGO*",TRUE,FALSE)</formula>
    </cfRule>
  </conditionalFormatting>
  <conditionalFormatting sqref="H112:H115">
    <cfRule type="expression" dxfId="322" priority="287">
      <formula>IFERROR($E112,TRUE)</formula>
    </cfRule>
  </conditionalFormatting>
  <conditionalFormatting sqref="H112:H115">
    <cfRule type="expression" dxfId="321" priority="285">
      <formula>IF(AND($C112="",$D112=""),TRUE,FALSE)</formula>
    </cfRule>
  </conditionalFormatting>
  <conditionalFormatting sqref="H112:H115">
    <cfRule type="expression" dxfId="320" priority="286">
      <formula>IF($E112="*VERIFICAR CÓDIGO*",TRUE,FALSE)</formula>
    </cfRule>
  </conditionalFormatting>
  <conditionalFormatting sqref="H112:H115">
    <cfRule type="expression" dxfId="319" priority="284">
      <formula>IFERROR($E112,TRUE)</formula>
    </cfRule>
  </conditionalFormatting>
  <conditionalFormatting sqref="H112:H115">
    <cfRule type="expression" dxfId="318" priority="282">
      <formula>IF(AND($C112="",$D112=""),TRUE,FALSE)</formula>
    </cfRule>
  </conditionalFormatting>
  <conditionalFormatting sqref="H112:H115">
    <cfRule type="expression" dxfId="317" priority="283">
      <formula>IF($E112="*VERIFICAR CÓDIGO*",TRUE,FALSE)</formula>
    </cfRule>
  </conditionalFormatting>
  <conditionalFormatting sqref="H112:H115">
    <cfRule type="expression" dxfId="316" priority="281">
      <formula>IFERROR($E112,TRUE)</formula>
    </cfRule>
  </conditionalFormatting>
  <conditionalFormatting sqref="H112:H115">
    <cfRule type="expression" dxfId="315" priority="280">
      <formula>IF(AND($C112="",$D112=""),TRUE,FALSE)</formula>
    </cfRule>
  </conditionalFormatting>
  <conditionalFormatting sqref="H112:H115">
    <cfRule type="expression" dxfId="314" priority="279">
      <formula>IF($E112="*VERIFICAR CÓDIGO*",TRUE,FALSE)</formula>
    </cfRule>
  </conditionalFormatting>
  <conditionalFormatting sqref="H112:H115">
    <cfRule type="expression" dxfId="313" priority="278">
      <formula>IF($E112="*VERIFICAR CÓDIGO*",TRUE,FALSE)</formula>
    </cfRule>
  </conditionalFormatting>
  <conditionalFormatting sqref="H112:H115">
    <cfRule type="expression" dxfId="312" priority="277">
      <formula>IFERROR($E112,TRUE)</formula>
    </cfRule>
  </conditionalFormatting>
  <conditionalFormatting sqref="H112:H115">
    <cfRule type="expression" dxfId="311" priority="276">
      <formula>IF(AND($C112="",$D112=""),TRUE,FALSE)</formula>
    </cfRule>
  </conditionalFormatting>
  <conditionalFormatting sqref="H112:H115">
    <cfRule type="expression" dxfId="310" priority="275">
      <formula>IF($E112="*VERIFICAR CÓDIGO*",TRUE,FALSE)</formula>
    </cfRule>
  </conditionalFormatting>
  <conditionalFormatting sqref="H112:H115">
    <cfRule type="expression" dxfId="309" priority="274">
      <formula>IF($E112="*VERIFICAR CÓDIGO*",TRUE,FALSE)</formula>
    </cfRule>
  </conditionalFormatting>
  <conditionalFormatting sqref="H112:H115">
    <cfRule type="expression" dxfId="308" priority="273">
      <formula>IFERROR($E112,TRUE)</formula>
    </cfRule>
  </conditionalFormatting>
  <conditionalFormatting sqref="H112:H115">
    <cfRule type="expression" dxfId="307" priority="272">
      <formula>IF(AND($C112="",$D112=""),TRUE,FALSE)</formula>
    </cfRule>
  </conditionalFormatting>
  <conditionalFormatting sqref="H112:H115">
    <cfRule type="expression" dxfId="306" priority="271">
      <formula>IF($E112="*VERIFICAR CÓDIGO*",TRUE,FALSE)</formula>
    </cfRule>
  </conditionalFormatting>
  <conditionalFormatting sqref="H112:H115">
    <cfRule type="expression" dxfId="305" priority="270">
      <formula>IF($E112="*VERIFICAR CÓDIGO*",TRUE,FALSE)</formula>
    </cfRule>
  </conditionalFormatting>
  <conditionalFormatting sqref="H111">
    <cfRule type="expression" dxfId="304" priority="268">
      <formula>IFERROR($E111,TRUE)</formula>
    </cfRule>
  </conditionalFormatting>
  <conditionalFormatting sqref="H111">
    <cfRule type="expression" dxfId="303" priority="266">
      <formula>IF(AND($C111="",$D111=""),TRUE,FALSE)</formula>
    </cfRule>
  </conditionalFormatting>
  <conditionalFormatting sqref="H111">
    <cfRule type="expression" dxfId="302" priority="267">
      <formula>IF($E111="*VERIFICAR CÓDIGO*",TRUE,FALSE)</formula>
    </cfRule>
  </conditionalFormatting>
  <conditionalFormatting sqref="H111">
    <cfRule type="expression" dxfId="301" priority="265">
      <formula>IFERROR($E111,TRUE)</formula>
    </cfRule>
  </conditionalFormatting>
  <conditionalFormatting sqref="H111">
    <cfRule type="expression" dxfId="300" priority="263">
      <formula>IF(AND($C111="",$D111=""),TRUE,FALSE)</formula>
    </cfRule>
  </conditionalFormatting>
  <conditionalFormatting sqref="H111">
    <cfRule type="expression" dxfId="299" priority="264">
      <formula>IF($E111="*VERIFICAR CÓDIGO*",TRUE,FALSE)</formula>
    </cfRule>
  </conditionalFormatting>
  <conditionalFormatting sqref="H111">
    <cfRule type="expression" dxfId="298" priority="262">
      <formula>IFERROR($E111,TRUE)</formula>
    </cfRule>
  </conditionalFormatting>
  <conditionalFormatting sqref="H111">
    <cfRule type="expression" dxfId="297" priority="260">
      <formula>IF(AND($C111="",$D111=""),TRUE,FALSE)</formula>
    </cfRule>
  </conditionalFormatting>
  <conditionalFormatting sqref="H111">
    <cfRule type="expression" dxfId="296" priority="261">
      <formula>IF($E111="*VERIFICAR CÓDIGO*",TRUE,FALSE)</formula>
    </cfRule>
  </conditionalFormatting>
  <conditionalFormatting sqref="H111">
    <cfRule type="expression" dxfId="295" priority="259">
      <formula>IFERROR($E111,TRUE)</formula>
    </cfRule>
  </conditionalFormatting>
  <conditionalFormatting sqref="H111">
    <cfRule type="expression" dxfId="294" priority="258">
      <formula>IF(AND($C111="",$D111=""),TRUE,FALSE)</formula>
    </cfRule>
  </conditionalFormatting>
  <conditionalFormatting sqref="H111">
    <cfRule type="expression" dxfId="293" priority="257">
      <formula>IF($E111="*VERIFICAR CÓDIGO*",TRUE,FALSE)</formula>
    </cfRule>
  </conditionalFormatting>
  <conditionalFormatting sqref="H111">
    <cfRule type="expression" dxfId="292" priority="256">
      <formula>IF($E111="*VERIFICAR CÓDIGO*",TRUE,FALSE)</formula>
    </cfRule>
  </conditionalFormatting>
  <conditionalFormatting sqref="H111">
    <cfRule type="expression" dxfId="291" priority="255">
      <formula>IFERROR($E111,TRUE)</formula>
    </cfRule>
  </conditionalFormatting>
  <conditionalFormatting sqref="H111">
    <cfRule type="expression" dxfId="290" priority="254">
      <formula>IF(AND($C111="",$D111=""),TRUE,FALSE)</formula>
    </cfRule>
  </conditionalFormatting>
  <conditionalFormatting sqref="H111">
    <cfRule type="expression" dxfId="289" priority="253">
      <formula>IF($E111="*VERIFICAR CÓDIGO*",TRUE,FALSE)</formula>
    </cfRule>
  </conditionalFormatting>
  <conditionalFormatting sqref="H111">
    <cfRule type="expression" dxfId="288" priority="252">
      <formula>IF($E111="*VERIFICAR CÓDIGO*",TRUE,FALSE)</formula>
    </cfRule>
  </conditionalFormatting>
  <conditionalFormatting sqref="H111">
    <cfRule type="expression" dxfId="287" priority="251">
      <formula>IFERROR($E111,TRUE)</formula>
    </cfRule>
  </conditionalFormatting>
  <conditionalFormatting sqref="H111">
    <cfRule type="expression" dxfId="286" priority="250">
      <formula>IF(AND($C111="",$D111=""),TRUE,FALSE)</formula>
    </cfRule>
  </conditionalFormatting>
  <conditionalFormatting sqref="H111">
    <cfRule type="expression" dxfId="285" priority="249">
      <formula>IF($E111="*VERIFICAR CÓDIGO*",TRUE,FALSE)</formula>
    </cfRule>
  </conditionalFormatting>
  <conditionalFormatting sqref="H111">
    <cfRule type="expression" dxfId="284" priority="248">
      <formula>IF($E111="*VERIFICAR CÓDIGO*",TRUE,FALSE)</formula>
    </cfRule>
  </conditionalFormatting>
  <conditionalFormatting sqref="C117:C118">
    <cfRule type="expression" dxfId="283" priority="247">
      <formula>IFERROR($E117,TRUE)</formula>
    </cfRule>
  </conditionalFormatting>
  <conditionalFormatting sqref="C117:C118">
    <cfRule type="expression" dxfId="282" priority="245">
      <formula>IF(AND($C117="",$D117=""),TRUE,FALSE)</formula>
    </cfRule>
  </conditionalFormatting>
  <conditionalFormatting sqref="C117:C118">
    <cfRule type="expression" dxfId="281" priority="246">
      <formula>IF(OR($C117&lt;&gt;"",$D117&lt;&gt;""),TRUE,FALSE)</formula>
    </cfRule>
  </conditionalFormatting>
  <conditionalFormatting sqref="C122">
    <cfRule type="expression" dxfId="280" priority="244">
      <formula>IFERROR($E122,TRUE)</formula>
    </cfRule>
  </conditionalFormatting>
  <conditionalFormatting sqref="C122">
    <cfRule type="expression" dxfId="279" priority="242">
      <formula>IF(AND($C122="",$D122=""),TRUE,FALSE)</formula>
    </cfRule>
  </conditionalFormatting>
  <conditionalFormatting sqref="C122">
    <cfRule type="expression" dxfId="278" priority="243">
      <formula>IF(OR($C122&lt;&gt;"",$D122&lt;&gt;""),TRUE,FALSE)</formula>
    </cfRule>
  </conditionalFormatting>
  <conditionalFormatting sqref="C124:C125">
    <cfRule type="expression" dxfId="277" priority="241">
      <formula>IFERROR($E124,TRUE)</formula>
    </cfRule>
  </conditionalFormatting>
  <conditionalFormatting sqref="C124:C125">
    <cfRule type="expression" dxfId="276" priority="239">
      <formula>IF(AND($C124="",$D124=""),TRUE,FALSE)</formula>
    </cfRule>
  </conditionalFormatting>
  <conditionalFormatting sqref="C124:C125">
    <cfRule type="expression" dxfId="275" priority="240">
      <formula>IF(OR($C124&lt;&gt;"",$D124&lt;&gt;""),TRUE,FALSE)</formula>
    </cfRule>
  </conditionalFormatting>
  <conditionalFormatting sqref="E117:F117 E118:E123">
    <cfRule type="expression" dxfId="274" priority="238">
      <formula>IFERROR($E117,TRUE)</formula>
    </cfRule>
  </conditionalFormatting>
  <conditionalFormatting sqref="E117:F117 E118:E123">
    <cfRule type="expression" dxfId="273" priority="236">
      <formula>IF(AND($C117="",$D117=""),TRUE,FALSE)</formula>
    </cfRule>
  </conditionalFormatting>
  <conditionalFormatting sqref="E117:E123">
    <cfRule type="expression" dxfId="272" priority="237">
      <formula>IF($E117="*VERIFICAR CÓDIGO*",TRUE,FALSE)</formula>
    </cfRule>
  </conditionalFormatting>
  <conditionalFormatting sqref="F117">
    <cfRule type="expression" dxfId="271" priority="235">
      <formula>IF($E117="*VERIFICAR CÓDIGO*",TRUE,FALSE)</formula>
    </cfRule>
  </conditionalFormatting>
  <conditionalFormatting sqref="F118">
    <cfRule type="expression" dxfId="270" priority="234">
      <formula>IFERROR($E118,TRUE)</formula>
    </cfRule>
  </conditionalFormatting>
  <conditionalFormatting sqref="F118">
    <cfRule type="expression" dxfId="269" priority="232">
      <formula>IF(AND($C118="",$D118=""),TRUE,FALSE)</formula>
    </cfRule>
  </conditionalFormatting>
  <conditionalFormatting sqref="F118">
    <cfRule type="expression" dxfId="268" priority="231">
      <formula>IF($E118="*VERIFICAR CÓDIGO*",TRUE,FALSE)</formula>
    </cfRule>
  </conditionalFormatting>
  <conditionalFormatting sqref="F122">
    <cfRule type="expression" dxfId="267" priority="230">
      <formula>IFERROR($E122,TRUE)</formula>
    </cfRule>
  </conditionalFormatting>
  <conditionalFormatting sqref="F122">
    <cfRule type="expression" dxfId="266" priority="228">
      <formula>IF(AND($C122="",$D122=""),TRUE,FALSE)</formula>
    </cfRule>
  </conditionalFormatting>
  <conditionalFormatting sqref="F122">
    <cfRule type="expression" dxfId="265" priority="227">
      <formula>IF($E122="*VERIFICAR CÓDIGO*",TRUE,FALSE)</formula>
    </cfRule>
  </conditionalFormatting>
  <conditionalFormatting sqref="E124:F124">
    <cfRule type="expression" dxfId="264" priority="226">
      <formula>IFERROR($E124,TRUE)</formula>
    </cfRule>
  </conditionalFormatting>
  <conditionalFormatting sqref="E124:F124">
    <cfRule type="expression" dxfId="263" priority="224">
      <formula>IF(AND($C124="",$D124=""),TRUE,FALSE)</formula>
    </cfRule>
  </conditionalFormatting>
  <conditionalFormatting sqref="E124">
    <cfRule type="expression" dxfId="262" priority="225">
      <formula>IF($E124="*VERIFICAR CÓDIGO*",TRUE,FALSE)</formula>
    </cfRule>
  </conditionalFormatting>
  <conditionalFormatting sqref="F124">
    <cfRule type="expression" dxfId="261" priority="223">
      <formula>IF($E124="*VERIFICAR CÓDIGO*",TRUE,FALSE)</formula>
    </cfRule>
  </conditionalFormatting>
  <conditionalFormatting sqref="E125:F125">
    <cfRule type="expression" dxfId="260" priority="222">
      <formula>IFERROR($E125,TRUE)</formula>
    </cfRule>
  </conditionalFormatting>
  <conditionalFormatting sqref="E125:F125">
    <cfRule type="expression" dxfId="259" priority="220">
      <formula>IF(AND($C125="",$D125=""),TRUE,FALSE)</formula>
    </cfRule>
  </conditionalFormatting>
  <conditionalFormatting sqref="E125">
    <cfRule type="expression" dxfId="258" priority="221">
      <formula>IF($E125="*VERIFICAR CÓDIGO*",TRUE,FALSE)</formula>
    </cfRule>
  </conditionalFormatting>
  <conditionalFormatting sqref="F125">
    <cfRule type="expression" dxfId="257" priority="219">
      <formula>IF($E125="*VERIFICAR CÓDIGO*",TRUE,FALSE)</formula>
    </cfRule>
  </conditionalFormatting>
  <conditionalFormatting sqref="H117:H118">
    <cfRule type="expression" dxfId="256" priority="217">
      <formula>IFERROR($E117,TRUE)</formula>
    </cfRule>
  </conditionalFormatting>
  <conditionalFormatting sqref="H117:H118">
    <cfRule type="expression" dxfId="255" priority="215">
      <formula>IF(AND($C117="",$D117=""),TRUE,FALSE)</formula>
    </cfRule>
  </conditionalFormatting>
  <conditionalFormatting sqref="H117:H118">
    <cfRule type="expression" dxfId="254" priority="216">
      <formula>IF($E117="*VERIFICAR CÓDIGO*",TRUE,FALSE)</formula>
    </cfRule>
  </conditionalFormatting>
  <conditionalFormatting sqref="H117:H118">
    <cfRule type="expression" dxfId="253" priority="214">
      <formula>IFERROR($E117,TRUE)</formula>
    </cfRule>
  </conditionalFormatting>
  <conditionalFormatting sqref="H117:H118">
    <cfRule type="expression" dxfId="252" priority="212">
      <formula>IF(AND($C117="",$D117=""),TRUE,FALSE)</formula>
    </cfRule>
  </conditionalFormatting>
  <conditionalFormatting sqref="H117:H118">
    <cfRule type="expression" dxfId="251" priority="213">
      <formula>IF($E117="*VERIFICAR CÓDIGO*",TRUE,FALSE)</formula>
    </cfRule>
  </conditionalFormatting>
  <conditionalFormatting sqref="H117:H118">
    <cfRule type="expression" dxfId="250" priority="211">
      <formula>IFERROR($E117,TRUE)</formula>
    </cfRule>
  </conditionalFormatting>
  <conditionalFormatting sqref="H117:H118">
    <cfRule type="expression" dxfId="249" priority="209">
      <formula>IF(AND($C117="",$D117=""),TRUE,FALSE)</formula>
    </cfRule>
  </conditionalFormatting>
  <conditionalFormatting sqref="H117:H118">
    <cfRule type="expression" dxfId="248" priority="210">
      <formula>IF($E117="*VERIFICAR CÓDIGO*",TRUE,FALSE)</formula>
    </cfRule>
  </conditionalFormatting>
  <conditionalFormatting sqref="H117:H118">
    <cfRule type="expression" dxfId="247" priority="208">
      <formula>IFERROR($E117,TRUE)</formula>
    </cfRule>
  </conditionalFormatting>
  <conditionalFormatting sqref="H117:H118">
    <cfRule type="expression" dxfId="246" priority="207">
      <formula>IF(AND($C117="",$D117=""),TRUE,FALSE)</formula>
    </cfRule>
  </conditionalFormatting>
  <conditionalFormatting sqref="H117:H118">
    <cfRule type="expression" dxfId="245" priority="206">
      <formula>IF($E117="*VERIFICAR CÓDIGO*",TRUE,FALSE)</formula>
    </cfRule>
  </conditionalFormatting>
  <conditionalFormatting sqref="H117:H118">
    <cfRule type="expression" dxfId="244" priority="205">
      <formula>IF($E117="*VERIFICAR CÓDIGO*",TRUE,FALSE)</formula>
    </cfRule>
  </conditionalFormatting>
  <conditionalFormatting sqref="H117:H118">
    <cfRule type="expression" dxfId="243" priority="204">
      <formula>IFERROR($E117,TRUE)</formula>
    </cfRule>
  </conditionalFormatting>
  <conditionalFormatting sqref="H117:H118">
    <cfRule type="expression" dxfId="242" priority="203">
      <formula>IF(AND($C117="",$D117=""),TRUE,FALSE)</formula>
    </cfRule>
  </conditionalFormatting>
  <conditionalFormatting sqref="H117:H118">
    <cfRule type="expression" dxfId="241" priority="202">
      <formula>IF($E117="*VERIFICAR CÓDIGO*",TRUE,FALSE)</formula>
    </cfRule>
  </conditionalFormatting>
  <conditionalFormatting sqref="H117:H118">
    <cfRule type="expression" dxfId="240" priority="201">
      <formula>IF($E117="*VERIFICAR CÓDIGO*",TRUE,FALSE)</formula>
    </cfRule>
  </conditionalFormatting>
  <conditionalFormatting sqref="H117:H118">
    <cfRule type="expression" dxfId="239" priority="200">
      <formula>IFERROR($E117,TRUE)</formula>
    </cfRule>
  </conditionalFormatting>
  <conditionalFormatting sqref="H117:H118">
    <cfRule type="expression" dxfId="238" priority="199">
      <formula>IF(AND($C117="",$D117=""),TRUE,FALSE)</formula>
    </cfRule>
  </conditionalFormatting>
  <conditionalFormatting sqref="H117:H118">
    <cfRule type="expression" dxfId="237" priority="198">
      <formula>IF($E117="*VERIFICAR CÓDIGO*",TRUE,FALSE)</formula>
    </cfRule>
  </conditionalFormatting>
  <conditionalFormatting sqref="H117:H118">
    <cfRule type="expression" dxfId="236" priority="197">
      <formula>IF($E117="*VERIFICAR CÓDIGO*",TRUE,FALSE)</formula>
    </cfRule>
  </conditionalFormatting>
  <conditionalFormatting sqref="H122">
    <cfRule type="expression" dxfId="235" priority="195">
      <formula>IFERROR($E122,TRUE)</formula>
    </cfRule>
  </conditionalFormatting>
  <conditionalFormatting sqref="H122">
    <cfRule type="expression" dxfId="234" priority="193">
      <formula>IF(AND($C122="",$D122=""),TRUE,FALSE)</formula>
    </cfRule>
  </conditionalFormatting>
  <conditionalFormatting sqref="H122">
    <cfRule type="expression" dxfId="233" priority="194">
      <formula>IF($E122="*VERIFICAR CÓDIGO*",TRUE,FALSE)</formula>
    </cfRule>
  </conditionalFormatting>
  <conditionalFormatting sqref="H122">
    <cfRule type="expression" dxfId="232" priority="192">
      <formula>IFERROR($E122,TRUE)</formula>
    </cfRule>
  </conditionalFormatting>
  <conditionalFormatting sqref="H122">
    <cfRule type="expression" dxfId="231" priority="190">
      <formula>IF(AND($C122="",$D122=""),TRUE,FALSE)</formula>
    </cfRule>
  </conditionalFormatting>
  <conditionalFormatting sqref="H122">
    <cfRule type="expression" dxfId="230" priority="191">
      <formula>IF($E122="*VERIFICAR CÓDIGO*",TRUE,FALSE)</formula>
    </cfRule>
  </conditionalFormatting>
  <conditionalFormatting sqref="H122">
    <cfRule type="expression" dxfId="229" priority="189">
      <formula>IFERROR($E122,TRUE)</formula>
    </cfRule>
  </conditionalFormatting>
  <conditionalFormatting sqref="H122">
    <cfRule type="expression" dxfId="228" priority="187">
      <formula>IF(AND($C122="",$D122=""),TRUE,FALSE)</formula>
    </cfRule>
  </conditionalFormatting>
  <conditionalFormatting sqref="H122">
    <cfRule type="expression" dxfId="227" priority="188">
      <formula>IF($E122="*VERIFICAR CÓDIGO*",TRUE,FALSE)</formula>
    </cfRule>
  </conditionalFormatting>
  <conditionalFormatting sqref="H122">
    <cfRule type="expression" dxfId="226" priority="186">
      <formula>IFERROR($E122,TRUE)</formula>
    </cfRule>
  </conditionalFormatting>
  <conditionalFormatting sqref="H122">
    <cfRule type="expression" dxfId="225" priority="185">
      <formula>IF(AND($C122="",$D122=""),TRUE,FALSE)</formula>
    </cfRule>
  </conditionalFormatting>
  <conditionalFormatting sqref="H122">
    <cfRule type="expression" dxfId="224" priority="184">
      <formula>IF($E122="*VERIFICAR CÓDIGO*",TRUE,FALSE)</formula>
    </cfRule>
  </conditionalFormatting>
  <conditionalFormatting sqref="H122">
    <cfRule type="expression" dxfId="223" priority="183">
      <formula>IF($E122="*VERIFICAR CÓDIGO*",TRUE,FALSE)</formula>
    </cfRule>
  </conditionalFormatting>
  <conditionalFormatting sqref="H122">
    <cfRule type="expression" dxfId="222" priority="182">
      <formula>IFERROR($E122,TRUE)</formula>
    </cfRule>
  </conditionalFormatting>
  <conditionalFormatting sqref="H122">
    <cfRule type="expression" dxfId="221" priority="181">
      <formula>IF(AND($C122="",$D122=""),TRUE,FALSE)</formula>
    </cfRule>
  </conditionalFormatting>
  <conditionalFormatting sqref="H122">
    <cfRule type="expression" dxfId="220" priority="180">
      <formula>IF($E122="*VERIFICAR CÓDIGO*",TRUE,FALSE)</formula>
    </cfRule>
  </conditionalFormatting>
  <conditionalFormatting sqref="H122">
    <cfRule type="expression" dxfId="219" priority="179">
      <formula>IF($E122="*VERIFICAR CÓDIGO*",TRUE,FALSE)</formula>
    </cfRule>
  </conditionalFormatting>
  <conditionalFormatting sqref="H122">
    <cfRule type="expression" dxfId="218" priority="178">
      <formula>IFERROR($E122,TRUE)</formula>
    </cfRule>
  </conditionalFormatting>
  <conditionalFormatting sqref="H122">
    <cfRule type="expression" dxfId="217" priority="177">
      <formula>IF(AND($C122="",$D122=""),TRUE,FALSE)</formula>
    </cfRule>
  </conditionalFormatting>
  <conditionalFormatting sqref="H122">
    <cfRule type="expression" dxfId="216" priority="176">
      <formula>IF($E122="*VERIFICAR CÓDIGO*",TRUE,FALSE)</formula>
    </cfRule>
  </conditionalFormatting>
  <conditionalFormatting sqref="H122">
    <cfRule type="expression" dxfId="215" priority="175">
      <formula>IF($E122="*VERIFICAR CÓDIGO*",TRUE,FALSE)</formula>
    </cfRule>
  </conditionalFormatting>
  <conditionalFormatting sqref="H124">
    <cfRule type="expression" dxfId="214" priority="173">
      <formula>IFERROR($E124,TRUE)</formula>
    </cfRule>
  </conditionalFormatting>
  <conditionalFormatting sqref="H124">
    <cfRule type="expression" dxfId="213" priority="171">
      <formula>IF(AND($C124="",$D124=""),TRUE,FALSE)</formula>
    </cfRule>
  </conditionalFormatting>
  <conditionalFormatting sqref="H124">
    <cfRule type="expression" dxfId="212" priority="172">
      <formula>IF($E124="*VERIFICAR CÓDIGO*",TRUE,FALSE)</formula>
    </cfRule>
  </conditionalFormatting>
  <conditionalFormatting sqref="H124">
    <cfRule type="expression" dxfId="211" priority="170">
      <formula>IFERROR($E124,TRUE)</formula>
    </cfRule>
  </conditionalFormatting>
  <conditionalFormatting sqref="H124">
    <cfRule type="expression" dxfId="210" priority="168">
      <formula>IF(AND($C124="",$D124=""),TRUE,FALSE)</formula>
    </cfRule>
  </conditionalFormatting>
  <conditionalFormatting sqref="H124">
    <cfRule type="expression" dxfId="209" priority="169">
      <formula>IF($E124="*VERIFICAR CÓDIGO*",TRUE,FALSE)</formula>
    </cfRule>
  </conditionalFormatting>
  <conditionalFormatting sqref="H124">
    <cfRule type="expression" dxfId="208" priority="167">
      <formula>IFERROR($E124,TRUE)</formula>
    </cfRule>
  </conditionalFormatting>
  <conditionalFormatting sqref="H124">
    <cfRule type="expression" dxfId="207" priority="165">
      <formula>IF(AND($C124="",$D124=""),TRUE,FALSE)</formula>
    </cfRule>
  </conditionalFormatting>
  <conditionalFormatting sqref="H124">
    <cfRule type="expression" dxfId="206" priority="166">
      <formula>IF($E124="*VERIFICAR CÓDIGO*",TRUE,FALSE)</formula>
    </cfRule>
  </conditionalFormatting>
  <conditionalFormatting sqref="H124">
    <cfRule type="expression" dxfId="205" priority="164">
      <formula>IFERROR($E124,TRUE)</formula>
    </cfRule>
  </conditionalFormatting>
  <conditionalFormatting sqref="H124">
    <cfRule type="expression" dxfId="204" priority="163">
      <formula>IF(AND($C124="",$D124=""),TRUE,FALSE)</formula>
    </cfRule>
  </conditionalFormatting>
  <conditionalFormatting sqref="H124">
    <cfRule type="expression" dxfId="203" priority="162">
      <formula>IF($E124="*VERIFICAR CÓDIGO*",TRUE,FALSE)</formula>
    </cfRule>
  </conditionalFormatting>
  <conditionalFormatting sqref="H124">
    <cfRule type="expression" dxfId="202" priority="161">
      <formula>IF($E124="*VERIFICAR CÓDIGO*",TRUE,FALSE)</formula>
    </cfRule>
  </conditionalFormatting>
  <conditionalFormatting sqref="H124">
    <cfRule type="expression" dxfId="201" priority="160">
      <formula>IFERROR($E124,TRUE)</formula>
    </cfRule>
  </conditionalFormatting>
  <conditionalFormatting sqref="H124">
    <cfRule type="expression" dxfId="200" priority="159">
      <formula>IF(AND($C124="",$D124=""),TRUE,FALSE)</formula>
    </cfRule>
  </conditionalFormatting>
  <conditionalFormatting sqref="H124">
    <cfRule type="expression" dxfId="199" priority="158">
      <formula>IF($E124="*VERIFICAR CÓDIGO*",TRUE,FALSE)</formula>
    </cfRule>
  </conditionalFormatting>
  <conditionalFormatting sqref="H124">
    <cfRule type="expression" dxfId="198" priority="157">
      <formula>IF($E124="*VERIFICAR CÓDIGO*",TRUE,FALSE)</formula>
    </cfRule>
  </conditionalFormatting>
  <conditionalFormatting sqref="H124">
    <cfRule type="expression" dxfId="197" priority="156">
      <formula>IFERROR($E124,TRUE)</formula>
    </cfRule>
  </conditionalFormatting>
  <conditionalFormatting sqref="H124">
    <cfRule type="expression" dxfId="196" priority="155">
      <formula>IF(AND($C124="",$D124=""),TRUE,FALSE)</formula>
    </cfRule>
  </conditionalFormatting>
  <conditionalFormatting sqref="H124">
    <cfRule type="expression" dxfId="195" priority="154">
      <formula>IF($E124="*VERIFICAR CÓDIGO*",TRUE,FALSE)</formula>
    </cfRule>
  </conditionalFormatting>
  <conditionalFormatting sqref="H124">
    <cfRule type="expression" dxfId="194" priority="153">
      <formula>IF($E124="*VERIFICAR CÓDIGO*",TRUE,FALSE)</formula>
    </cfRule>
  </conditionalFormatting>
  <conditionalFormatting sqref="H125">
    <cfRule type="expression" dxfId="193" priority="151">
      <formula>IFERROR($E125,TRUE)</formula>
    </cfRule>
  </conditionalFormatting>
  <conditionalFormatting sqref="H125">
    <cfRule type="expression" dxfId="192" priority="149">
      <formula>IF(AND($C125="",$D125=""),TRUE,FALSE)</formula>
    </cfRule>
  </conditionalFormatting>
  <conditionalFormatting sqref="H125">
    <cfRule type="expression" dxfId="191" priority="150">
      <formula>IF($E125="*VERIFICAR CÓDIGO*",TRUE,FALSE)</formula>
    </cfRule>
  </conditionalFormatting>
  <conditionalFormatting sqref="H125">
    <cfRule type="expression" dxfId="190" priority="148">
      <formula>IFERROR($E125,TRUE)</formula>
    </cfRule>
  </conditionalFormatting>
  <conditionalFormatting sqref="H125">
    <cfRule type="expression" dxfId="189" priority="146">
      <formula>IF(AND($C125="",$D125=""),TRUE,FALSE)</formula>
    </cfRule>
  </conditionalFormatting>
  <conditionalFormatting sqref="H125">
    <cfRule type="expression" dxfId="188" priority="147">
      <formula>IF($E125="*VERIFICAR CÓDIGO*",TRUE,FALSE)</formula>
    </cfRule>
  </conditionalFormatting>
  <conditionalFormatting sqref="H125">
    <cfRule type="expression" dxfId="187" priority="145">
      <formula>IFERROR($E125,TRUE)</formula>
    </cfRule>
  </conditionalFormatting>
  <conditionalFormatting sqref="H125">
    <cfRule type="expression" dxfId="186" priority="143">
      <formula>IF(AND($C125="",$D125=""),TRUE,FALSE)</formula>
    </cfRule>
  </conditionalFormatting>
  <conditionalFormatting sqref="H125">
    <cfRule type="expression" dxfId="185" priority="144">
      <formula>IF($E125="*VERIFICAR CÓDIGO*",TRUE,FALSE)</formula>
    </cfRule>
  </conditionalFormatting>
  <conditionalFormatting sqref="H125">
    <cfRule type="expression" dxfId="184" priority="142">
      <formula>IFERROR($E125,TRUE)</formula>
    </cfRule>
  </conditionalFormatting>
  <conditionalFormatting sqref="H125">
    <cfRule type="expression" dxfId="183" priority="141">
      <formula>IF(AND($C125="",$D125=""),TRUE,FALSE)</formula>
    </cfRule>
  </conditionalFormatting>
  <conditionalFormatting sqref="H125">
    <cfRule type="expression" dxfId="182" priority="140">
      <formula>IF($E125="*VERIFICAR CÓDIGO*",TRUE,FALSE)</formula>
    </cfRule>
  </conditionalFormatting>
  <conditionalFormatting sqref="H125">
    <cfRule type="expression" dxfId="181" priority="139">
      <formula>IF($E125="*VERIFICAR CÓDIGO*",TRUE,FALSE)</formula>
    </cfRule>
  </conditionalFormatting>
  <conditionalFormatting sqref="H125">
    <cfRule type="expression" dxfId="180" priority="138">
      <formula>IFERROR($E125,TRUE)</formula>
    </cfRule>
  </conditionalFormatting>
  <conditionalFormatting sqref="H125">
    <cfRule type="expression" dxfId="179" priority="137">
      <formula>IF(AND($C125="",$D125=""),TRUE,FALSE)</formula>
    </cfRule>
  </conditionalFormatting>
  <conditionalFormatting sqref="H125">
    <cfRule type="expression" dxfId="178" priority="136">
      <formula>IF($E125="*VERIFICAR CÓDIGO*",TRUE,FALSE)</formula>
    </cfRule>
  </conditionalFormatting>
  <conditionalFormatting sqref="H125">
    <cfRule type="expression" dxfId="177" priority="135">
      <formula>IF($E125="*VERIFICAR CÓDIGO*",TRUE,FALSE)</formula>
    </cfRule>
  </conditionalFormatting>
  <conditionalFormatting sqref="H125">
    <cfRule type="expression" dxfId="176" priority="134">
      <formula>IFERROR($E125,TRUE)</formula>
    </cfRule>
  </conditionalFormatting>
  <conditionalFormatting sqref="H125">
    <cfRule type="expression" dxfId="175" priority="133">
      <formula>IF(AND($C125="",$D125=""),TRUE,FALSE)</formula>
    </cfRule>
  </conditionalFormatting>
  <conditionalFormatting sqref="H125">
    <cfRule type="expression" dxfId="174" priority="132">
      <formula>IF($E125="*VERIFICAR CÓDIGO*",TRUE,FALSE)</formula>
    </cfRule>
  </conditionalFormatting>
  <conditionalFormatting sqref="H125">
    <cfRule type="expression" dxfId="173" priority="131">
      <formula>IF($E125="*VERIFICAR CÓDIGO*",TRUE,FALSE)</formula>
    </cfRule>
  </conditionalFormatting>
  <conditionalFormatting sqref="C127:C130">
    <cfRule type="expression" dxfId="172" priority="130">
      <formula>IFERROR($E127,TRUE)</formula>
    </cfRule>
  </conditionalFormatting>
  <conditionalFormatting sqref="C127:C130">
    <cfRule type="expression" dxfId="171" priority="128">
      <formula>IF(AND($C127="",$D127=""),TRUE,FALSE)</formula>
    </cfRule>
  </conditionalFormatting>
  <conditionalFormatting sqref="C127:C130">
    <cfRule type="expression" dxfId="170" priority="129">
      <formula>IF(OR($C127&lt;&gt;"",$D127&lt;&gt;""),TRUE,FALSE)</formula>
    </cfRule>
  </conditionalFormatting>
  <conditionalFormatting sqref="C132:C134">
    <cfRule type="expression" dxfId="169" priority="127">
      <formula>IFERROR($E132,TRUE)</formula>
    </cfRule>
  </conditionalFormatting>
  <conditionalFormatting sqref="C132:C134">
    <cfRule type="expression" dxfId="168" priority="125">
      <formula>IF(AND($C132="",$D132=""),TRUE,FALSE)</formula>
    </cfRule>
  </conditionalFormatting>
  <conditionalFormatting sqref="C132:C134">
    <cfRule type="expression" dxfId="167" priority="126">
      <formula>IF(OR($C132&lt;&gt;"",$D132&lt;&gt;""),TRUE,FALSE)</formula>
    </cfRule>
  </conditionalFormatting>
  <conditionalFormatting sqref="E127:F130">
    <cfRule type="expression" dxfId="166" priority="124">
      <formula>IFERROR($E127,TRUE)</formula>
    </cfRule>
  </conditionalFormatting>
  <conditionalFormatting sqref="E127:F130">
    <cfRule type="expression" dxfId="165" priority="122">
      <formula>IF(AND($C127="",$D127=""),TRUE,FALSE)</formula>
    </cfRule>
  </conditionalFormatting>
  <conditionalFormatting sqref="E127:E130">
    <cfRule type="expression" dxfId="164" priority="123">
      <formula>IF($E127="*VERIFICAR CÓDIGO*",TRUE,FALSE)</formula>
    </cfRule>
  </conditionalFormatting>
  <conditionalFormatting sqref="F127:F130">
    <cfRule type="expression" dxfId="163" priority="121">
      <formula>IF($E127="*VERIFICAR CÓDIGO*",TRUE,FALSE)</formula>
    </cfRule>
  </conditionalFormatting>
  <conditionalFormatting sqref="E132:F134">
    <cfRule type="expression" dxfId="162" priority="120">
      <formula>IFERROR($E132,TRUE)</formula>
    </cfRule>
  </conditionalFormatting>
  <conditionalFormatting sqref="E132:F134">
    <cfRule type="expression" dxfId="161" priority="118">
      <formula>IF(AND($C132="",$D132=""),TRUE,FALSE)</formula>
    </cfRule>
  </conditionalFormatting>
  <conditionalFormatting sqref="E132:E134">
    <cfRule type="expression" dxfId="160" priority="119">
      <formula>IF($E132="*VERIFICAR CÓDIGO*",TRUE,FALSE)</formula>
    </cfRule>
  </conditionalFormatting>
  <conditionalFormatting sqref="H127:H130">
    <cfRule type="expression" dxfId="159" priority="115">
      <formula>IFERROR($E127,TRUE)</formula>
    </cfRule>
  </conditionalFormatting>
  <conditionalFormatting sqref="H127:H130">
    <cfRule type="expression" dxfId="158" priority="113">
      <formula>IF(AND($C127="",$D127=""),TRUE,FALSE)</formula>
    </cfRule>
  </conditionalFormatting>
  <conditionalFormatting sqref="H127:H130">
    <cfRule type="expression" dxfId="157" priority="114">
      <formula>IF($E127="*VERIFICAR CÓDIGO*",TRUE,FALSE)</formula>
    </cfRule>
  </conditionalFormatting>
  <conditionalFormatting sqref="H127:H130">
    <cfRule type="expression" dxfId="156" priority="112">
      <formula>IFERROR($E127,TRUE)</formula>
    </cfRule>
  </conditionalFormatting>
  <conditionalFormatting sqref="H127:H130">
    <cfRule type="expression" dxfId="155" priority="110">
      <formula>IF(AND($C127="",$D127=""),TRUE,FALSE)</formula>
    </cfRule>
  </conditionalFormatting>
  <conditionalFormatting sqref="H127:H130">
    <cfRule type="expression" dxfId="154" priority="111">
      <formula>IF($E127="*VERIFICAR CÓDIGO*",TRUE,FALSE)</formula>
    </cfRule>
  </conditionalFormatting>
  <conditionalFormatting sqref="H127:H130">
    <cfRule type="expression" dxfId="153" priority="109">
      <formula>IFERROR($E127,TRUE)</formula>
    </cfRule>
  </conditionalFormatting>
  <conditionalFormatting sqref="H127:H130">
    <cfRule type="expression" dxfId="152" priority="107">
      <formula>IF(AND($C127="",$D127=""),TRUE,FALSE)</formula>
    </cfRule>
  </conditionalFormatting>
  <conditionalFormatting sqref="H127:H130">
    <cfRule type="expression" dxfId="151" priority="108">
      <formula>IF($E127="*VERIFICAR CÓDIGO*",TRUE,FALSE)</formula>
    </cfRule>
  </conditionalFormatting>
  <conditionalFormatting sqref="H127:H130">
    <cfRule type="expression" dxfId="150" priority="106">
      <formula>IFERROR($E127,TRUE)</formula>
    </cfRule>
  </conditionalFormatting>
  <conditionalFormatting sqref="H127:H130">
    <cfRule type="expression" dxfId="149" priority="105">
      <formula>IF(AND($C127="",$D127=""),TRUE,FALSE)</formula>
    </cfRule>
  </conditionalFormatting>
  <conditionalFormatting sqref="H127:H130">
    <cfRule type="expression" dxfId="148" priority="104">
      <formula>IF($E127="*VERIFICAR CÓDIGO*",TRUE,FALSE)</formula>
    </cfRule>
  </conditionalFormatting>
  <conditionalFormatting sqref="H127:H130">
    <cfRule type="expression" dxfId="147" priority="103">
      <formula>IF($E127="*VERIFICAR CÓDIGO*",TRUE,FALSE)</formula>
    </cfRule>
  </conditionalFormatting>
  <conditionalFormatting sqref="H127:H130">
    <cfRule type="expression" dxfId="146" priority="102">
      <formula>IFERROR($E127,TRUE)</formula>
    </cfRule>
  </conditionalFormatting>
  <conditionalFormatting sqref="H127:H130">
    <cfRule type="expression" dxfId="145" priority="101">
      <formula>IF(AND($C127="",$D127=""),TRUE,FALSE)</formula>
    </cfRule>
  </conditionalFormatting>
  <conditionalFormatting sqref="H127:H130">
    <cfRule type="expression" dxfId="144" priority="100">
      <formula>IF($E127="*VERIFICAR CÓDIGO*",TRUE,FALSE)</formula>
    </cfRule>
  </conditionalFormatting>
  <conditionalFormatting sqref="H127:H130">
    <cfRule type="expression" dxfId="143" priority="99">
      <formula>IF($E127="*VERIFICAR CÓDIGO*",TRUE,FALSE)</formula>
    </cfRule>
  </conditionalFormatting>
  <conditionalFormatting sqref="H127:H130">
    <cfRule type="expression" dxfId="142" priority="98">
      <formula>IFERROR($E127,TRUE)</formula>
    </cfRule>
  </conditionalFormatting>
  <conditionalFormatting sqref="H127:H130">
    <cfRule type="expression" dxfId="141" priority="97">
      <formula>IF(AND($C127="",$D127=""),TRUE,FALSE)</formula>
    </cfRule>
  </conditionalFormatting>
  <conditionalFormatting sqref="H127:H130">
    <cfRule type="expression" dxfId="140" priority="96">
      <formula>IF($E127="*VERIFICAR CÓDIGO*",TRUE,FALSE)</formula>
    </cfRule>
  </conditionalFormatting>
  <conditionalFormatting sqref="H127:H130">
    <cfRule type="expression" dxfId="139" priority="95">
      <formula>IF($E127="*VERIFICAR CÓDIGO*",TRUE,FALSE)</formula>
    </cfRule>
  </conditionalFormatting>
  <conditionalFormatting sqref="H132:H134">
    <cfRule type="expression" dxfId="138" priority="93">
      <formula>IFERROR($E132,TRUE)</formula>
    </cfRule>
  </conditionalFormatting>
  <conditionalFormatting sqref="H132:H134">
    <cfRule type="expression" dxfId="137" priority="91">
      <formula>IF(AND($C132="",$D132=""),TRUE,FALSE)</formula>
    </cfRule>
  </conditionalFormatting>
  <conditionalFormatting sqref="H132:H134">
    <cfRule type="expression" dxfId="136" priority="92">
      <formula>IF($E132="*VERIFICAR CÓDIGO*",TRUE,FALSE)</formula>
    </cfRule>
  </conditionalFormatting>
  <conditionalFormatting sqref="H132:H134">
    <cfRule type="expression" dxfId="135" priority="90">
      <formula>IFERROR($E132,TRUE)</formula>
    </cfRule>
  </conditionalFormatting>
  <conditionalFormatting sqref="H132:H134">
    <cfRule type="expression" dxfId="134" priority="88">
      <formula>IF(AND($C132="",$D132=""),TRUE,FALSE)</formula>
    </cfRule>
  </conditionalFormatting>
  <conditionalFormatting sqref="H132:H134">
    <cfRule type="expression" dxfId="133" priority="89">
      <formula>IF($E132="*VERIFICAR CÓDIGO*",TRUE,FALSE)</formula>
    </cfRule>
  </conditionalFormatting>
  <conditionalFormatting sqref="H132:H134">
    <cfRule type="expression" dxfId="132" priority="87">
      <formula>IFERROR($E132,TRUE)</formula>
    </cfRule>
  </conditionalFormatting>
  <conditionalFormatting sqref="H132:H134">
    <cfRule type="expression" dxfId="131" priority="85">
      <formula>IF(AND($C132="",$D132=""),TRUE,FALSE)</formula>
    </cfRule>
  </conditionalFormatting>
  <conditionalFormatting sqref="H132:H134">
    <cfRule type="expression" dxfId="130" priority="86">
      <formula>IF($E132="*VERIFICAR CÓDIGO*",TRUE,FALSE)</formula>
    </cfRule>
  </conditionalFormatting>
  <conditionalFormatting sqref="H132:H134">
    <cfRule type="expression" dxfId="129" priority="84">
      <formula>IFERROR($E132,TRUE)</formula>
    </cfRule>
  </conditionalFormatting>
  <conditionalFormatting sqref="H132:H134">
    <cfRule type="expression" dxfId="128" priority="83">
      <formula>IF(AND($C132="",$D132=""),TRUE,FALSE)</formula>
    </cfRule>
  </conditionalFormatting>
  <conditionalFormatting sqref="H132:H134">
    <cfRule type="expression" dxfId="127" priority="82">
      <formula>IF($E132="*VERIFICAR CÓDIGO*",TRUE,FALSE)</formula>
    </cfRule>
  </conditionalFormatting>
  <conditionalFormatting sqref="H132:H134">
    <cfRule type="expression" dxfId="126" priority="81">
      <formula>IF($E132="*VERIFICAR CÓDIGO*",TRUE,FALSE)</formula>
    </cfRule>
  </conditionalFormatting>
  <conditionalFormatting sqref="H132:H134">
    <cfRule type="expression" dxfId="125" priority="80">
      <formula>IFERROR($E132,TRUE)</formula>
    </cfRule>
  </conditionalFormatting>
  <conditionalFormatting sqref="H132:H134">
    <cfRule type="expression" dxfId="124" priority="79">
      <formula>IF(AND($C132="",$D132=""),TRUE,FALSE)</formula>
    </cfRule>
  </conditionalFormatting>
  <conditionalFormatting sqref="H132:H134">
    <cfRule type="expression" dxfId="123" priority="78">
      <formula>IF($E132="*VERIFICAR CÓDIGO*",TRUE,FALSE)</formula>
    </cfRule>
  </conditionalFormatting>
  <conditionalFormatting sqref="H132:H134">
    <cfRule type="expression" dxfId="122" priority="77">
      <formula>IF($E132="*VERIFICAR CÓDIGO*",TRUE,FALSE)</formula>
    </cfRule>
  </conditionalFormatting>
  <conditionalFormatting sqref="H132:H134">
    <cfRule type="expression" dxfId="121" priority="76">
      <formula>IFERROR($E132,TRUE)</formula>
    </cfRule>
  </conditionalFormatting>
  <conditionalFormatting sqref="H132:H134">
    <cfRule type="expression" dxfId="120" priority="75">
      <formula>IF(AND($C132="",$D132=""),TRUE,FALSE)</formula>
    </cfRule>
  </conditionalFormatting>
  <conditionalFormatting sqref="H132:H134">
    <cfRule type="expression" dxfId="119" priority="74">
      <formula>IF($E132="*VERIFICAR CÓDIGO*",TRUE,FALSE)</formula>
    </cfRule>
  </conditionalFormatting>
  <conditionalFormatting sqref="H132:H134">
    <cfRule type="expression" dxfId="118" priority="73">
      <formula>IF($E132="*VERIFICAR CÓDIGO*",TRUE,FALSE)</formula>
    </cfRule>
  </conditionalFormatting>
  <conditionalFormatting sqref="D105:D111">
    <cfRule type="expression" dxfId="117" priority="26695">
      <formula>IF((COUNTIF($A$7:$A179,A105))&gt;1,TRUE,FALSE)</formula>
    </cfRule>
  </conditionalFormatting>
  <conditionalFormatting sqref="D69:D70">
    <cfRule type="expression" dxfId="116" priority="26696">
      <formula>IF((COUNTIF($A$7:$A185,A69))&gt;1,TRUE,FALSE)</formula>
    </cfRule>
  </conditionalFormatting>
  <conditionalFormatting sqref="D117:D125">
    <cfRule type="expression" dxfId="115" priority="26697">
      <formula>IF((COUNTIF($A$7:$A173,A117))&gt;1,TRUE,FALSE)</formula>
    </cfRule>
  </conditionalFormatting>
  <conditionalFormatting sqref="D69:D70">
    <cfRule type="expression" dxfId="114" priority="26698">
      <formula>IF((COUNTIF($A$7:$A175,#REF!))&gt;1,TRUE,FALSE)</formula>
    </cfRule>
  </conditionalFormatting>
  <conditionalFormatting sqref="D95:D103">
    <cfRule type="expression" dxfId="113" priority="26699">
      <formula>IF((COUNTIF($A$7:$A163,A95))&gt;1,TRUE,FALSE)</formula>
    </cfRule>
  </conditionalFormatting>
  <conditionalFormatting sqref="D72:D78">
    <cfRule type="expression" dxfId="112" priority="26700">
      <formula>IF((COUNTIF($A$7:$A159,A72))&gt;1,TRUE,FALSE)</formula>
    </cfRule>
  </conditionalFormatting>
  <conditionalFormatting sqref="D34:D36">
    <cfRule type="expression" dxfId="111" priority="26701">
      <formula>IF((COUNTIF($A$7:$A184,A34))&gt;1,TRUE,FALSE)</formula>
    </cfRule>
  </conditionalFormatting>
  <conditionalFormatting sqref="D43:D44">
    <cfRule type="expression" dxfId="110" priority="26702">
      <formula>IF((COUNTIF($A$7:$A147,A43))&gt;1,TRUE,FALSE)</formula>
    </cfRule>
  </conditionalFormatting>
  <conditionalFormatting sqref="D31:D32">
    <cfRule type="expression" dxfId="109" priority="26703">
      <formula>IF((COUNTIF($A$7:$A154,A31))&gt;1,TRUE,FALSE)</formula>
    </cfRule>
  </conditionalFormatting>
  <conditionalFormatting sqref="D26:D29">
    <cfRule type="expression" dxfId="108" priority="26704">
      <formula>IF((COUNTIF($A$7:$A174,A26))&gt;1,TRUE,FALSE)</formula>
    </cfRule>
  </conditionalFormatting>
  <conditionalFormatting sqref="D14:D15">
    <cfRule type="expression" dxfId="107" priority="26705">
      <formula>IF((COUNTIF($A$7:$A147,A14))&gt;1,TRUE,FALSE)</formula>
    </cfRule>
  </conditionalFormatting>
  <conditionalFormatting sqref="D135 G135">
    <cfRule type="expression" dxfId="106" priority="65">
      <formula>IF(OR($C135&lt;&gt;"",$D135&lt;&gt;""),TRUE,FALSE)</formula>
    </cfRule>
  </conditionalFormatting>
  <conditionalFormatting sqref="F135">
    <cfRule type="expression" dxfId="105" priority="53">
      <formula>IF($E135="*VERIFICAR CÓDIGO*",TRUE,FALSE)</formula>
    </cfRule>
  </conditionalFormatting>
  <conditionalFormatting sqref="D135 G135 I135:J135">
    <cfRule type="expression" dxfId="104" priority="66">
      <formula>IFERROR($E135,TRUE)</formula>
    </cfRule>
  </conditionalFormatting>
  <conditionalFormatting sqref="D135 G135 I135:J135">
    <cfRule type="expression" dxfId="103" priority="63">
      <formula>IF(AND($C135="",$D135=""),TRUE,FALSE)</formula>
    </cfRule>
  </conditionalFormatting>
  <conditionalFormatting sqref="I135">
    <cfRule type="expression" dxfId="102" priority="64">
      <formula>IF(OR($C135&lt;&gt;"",$D135&lt;&gt;""),TRUE,FALSE)</formula>
    </cfRule>
  </conditionalFormatting>
  <conditionalFormatting sqref="D135">
    <cfRule type="expression" dxfId="101" priority="68">
      <formula>IF((COUNTIF($A$7:$A185,A135))&gt;1,TRUE,FALSE)</formula>
    </cfRule>
  </conditionalFormatting>
  <conditionalFormatting sqref="C135">
    <cfRule type="expression" dxfId="100" priority="59">
      <formula>IFERROR($E135,TRUE)</formula>
    </cfRule>
  </conditionalFormatting>
  <conditionalFormatting sqref="C135">
    <cfRule type="expression" dxfId="99" priority="57">
      <formula>IF(AND($C135="",$D135=""),TRUE,FALSE)</formula>
    </cfRule>
  </conditionalFormatting>
  <conditionalFormatting sqref="C135">
    <cfRule type="expression" dxfId="98" priority="58">
      <formula>IF(OR($C135&lt;&gt;"",$D135&lt;&gt;""),TRUE,FALSE)</formula>
    </cfRule>
  </conditionalFormatting>
  <conditionalFormatting sqref="E135:F135">
    <cfRule type="expression" dxfId="97" priority="56">
      <formula>IFERROR($E135,TRUE)</formula>
    </cfRule>
  </conditionalFormatting>
  <conditionalFormatting sqref="E135:F135">
    <cfRule type="expression" dxfId="96" priority="54">
      <formula>IF(AND($C135="",$D135=""),TRUE,FALSE)</formula>
    </cfRule>
  </conditionalFormatting>
  <conditionalFormatting sqref="E135">
    <cfRule type="expression" dxfId="95" priority="55">
      <formula>IF($E135="*VERIFICAR CÓDIGO*",TRUE,FALSE)</formula>
    </cfRule>
  </conditionalFormatting>
  <conditionalFormatting sqref="H135">
    <cfRule type="expression" dxfId="94" priority="52">
      <formula>IFERROR($E135,TRUE)</formula>
    </cfRule>
  </conditionalFormatting>
  <conditionalFormatting sqref="H135">
    <cfRule type="expression" dxfId="93" priority="50">
      <formula>IF(AND($C135="",$D135=""),TRUE,FALSE)</formula>
    </cfRule>
  </conditionalFormatting>
  <conditionalFormatting sqref="H135">
    <cfRule type="expression" dxfId="92" priority="51">
      <formula>IF($E135="*VERIFICAR CÓDIGO*",TRUE,FALSE)</formula>
    </cfRule>
  </conditionalFormatting>
  <conditionalFormatting sqref="H135">
    <cfRule type="expression" dxfId="91" priority="49">
      <formula>IFERROR($E135,TRUE)</formula>
    </cfRule>
  </conditionalFormatting>
  <conditionalFormatting sqref="H135">
    <cfRule type="expression" dxfId="90" priority="47">
      <formula>IF(AND($C135="",$D135=""),TRUE,FALSE)</formula>
    </cfRule>
  </conditionalFormatting>
  <conditionalFormatting sqref="H135">
    <cfRule type="expression" dxfId="89" priority="48">
      <formula>IF($E135="*VERIFICAR CÓDIGO*",TRUE,FALSE)</formula>
    </cfRule>
  </conditionalFormatting>
  <conditionalFormatting sqref="H135">
    <cfRule type="expression" dxfId="88" priority="46">
      <formula>IFERROR($E135,TRUE)</formula>
    </cfRule>
  </conditionalFormatting>
  <conditionalFormatting sqref="H135">
    <cfRule type="expression" dxfId="87" priority="44">
      <formula>IF(AND($C135="",$D135=""),TRUE,FALSE)</formula>
    </cfRule>
  </conditionalFormatting>
  <conditionalFormatting sqref="H135">
    <cfRule type="expression" dxfId="86" priority="45">
      <formula>IF($E135="*VERIFICAR CÓDIGO*",TRUE,FALSE)</formula>
    </cfRule>
  </conditionalFormatting>
  <conditionalFormatting sqref="H135">
    <cfRule type="expression" dxfId="85" priority="43">
      <formula>IFERROR($E135,TRUE)</formula>
    </cfRule>
  </conditionalFormatting>
  <conditionalFormatting sqref="H135">
    <cfRule type="expression" dxfId="84" priority="42">
      <formula>IF(AND($C135="",$D135=""),TRUE,FALSE)</formula>
    </cfRule>
  </conditionalFormatting>
  <conditionalFormatting sqref="H135">
    <cfRule type="expression" dxfId="83" priority="41">
      <formula>IF($E135="*VERIFICAR CÓDIGO*",TRUE,FALSE)</formula>
    </cfRule>
  </conditionalFormatting>
  <conditionalFormatting sqref="H135">
    <cfRule type="expression" dxfId="82" priority="40">
      <formula>IF($E135="*VERIFICAR CÓDIGO*",TRUE,FALSE)</formula>
    </cfRule>
  </conditionalFormatting>
  <conditionalFormatting sqref="H135">
    <cfRule type="expression" dxfId="81" priority="39">
      <formula>IFERROR($E135,TRUE)</formula>
    </cfRule>
  </conditionalFormatting>
  <conditionalFormatting sqref="H135">
    <cfRule type="expression" dxfId="80" priority="38">
      <formula>IF(AND($C135="",$D135=""),TRUE,FALSE)</formula>
    </cfRule>
  </conditionalFormatting>
  <conditionalFormatting sqref="H135">
    <cfRule type="expression" dxfId="79" priority="37">
      <formula>IF($E135="*VERIFICAR CÓDIGO*",TRUE,FALSE)</formula>
    </cfRule>
  </conditionalFormatting>
  <conditionalFormatting sqref="H135">
    <cfRule type="expression" dxfId="78" priority="36">
      <formula>IF($E135="*VERIFICAR CÓDIGO*",TRUE,FALSE)</formula>
    </cfRule>
  </conditionalFormatting>
  <conditionalFormatting sqref="H135">
    <cfRule type="expression" dxfId="77" priority="35">
      <formula>IFERROR($E135,TRUE)</formula>
    </cfRule>
  </conditionalFormatting>
  <conditionalFormatting sqref="H135">
    <cfRule type="expression" dxfId="76" priority="34">
      <formula>IF(AND($C135="",$D135=""),TRUE,FALSE)</formula>
    </cfRule>
  </conditionalFormatting>
  <conditionalFormatting sqref="H135">
    <cfRule type="expression" dxfId="75" priority="33">
      <formula>IF($E135="*VERIFICAR CÓDIGO*",TRUE,FALSE)</formula>
    </cfRule>
  </conditionalFormatting>
  <conditionalFormatting sqref="H135">
    <cfRule type="expression" dxfId="74" priority="32">
      <formula>IF($E135="*VERIFICAR CÓDIGO*",TRUE,FALSE)</formula>
    </cfRule>
  </conditionalFormatting>
  <conditionalFormatting sqref="L13">
    <cfRule type="expression" dxfId="73" priority="31">
      <formula>IFERROR($E13,TRUE)</formula>
    </cfRule>
  </conditionalFormatting>
  <conditionalFormatting sqref="L13">
    <cfRule type="expression" dxfId="72" priority="30">
      <formula>IF(AND($C13="",$D13=""),TRUE,FALSE)</formula>
    </cfRule>
  </conditionalFormatting>
  <conditionalFormatting sqref="I11">
    <cfRule type="expression" dxfId="71" priority="20">
      <formula>IFERROR($E11,TRUE)</formula>
    </cfRule>
  </conditionalFormatting>
  <conditionalFormatting sqref="I11">
    <cfRule type="expression" dxfId="70" priority="18">
      <formula>IF(AND($C11="",$D11=""),TRUE,FALSE)</formula>
    </cfRule>
  </conditionalFormatting>
  <conditionalFormatting sqref="I11">
    <cfRule type="expression" dxfId="69" priority="19">
      <formula>IF(OR($C11&lt;&gt;"",$D11&lt;&gt;""),TRUE,FALSE)</formula>
    </cfRule>
  </conditionalFormatting>
  <conditionalFormatting sqref="I54">
    <cfRule type="expression" dxfId="68" priority="17">
      <formula>IFERROR($E54,TRUE)</formula>
    </cfRule>
  </conditionalFormatting>
  <conditionalFormatting sqref="I54">
    <cfRule type="expression" dxfId="67" priority="15">
      <formula>IF(AND($C54="",$D54=""),TRUE,FALSE)</formula>
    </cfRule>
  </conditionalFormatting>
  <conditionalFormatting sqref="I54">
    <cfRule type="expression" dxfId="66" priority="16">
      <formula>IF(OR($C54&lt;&gt;"",$D54&lt;&gt;""),TRUE,FALSE)</formula>
    </cfRule>
  </conditionalFormatting>
  <conditionalFormatting sqref="I78">
    <cfRule type="expression" dxfId="65" priority="14">
      <formula>IFERROR($E78,TRUE)</formula>
    </cfRule>
  </conditionalFormatting>
  <conditionalFormatting sqref="I78">
    <cfRule type="expression" dxfId="64" priority="12">
      <formula>IF(AND($C78="",$D78=""),TRUE,FALSE)</formula>
    </cfRule>
  </conditionalFormatting>
  <conditionalFormatting sqref="I78">
    <cfRule type="expression" dxfId="63" priority="13">
      <formula>IF(OR($C78&lt;&gt;"",$D78&lt;&gt;""),TRUE,FALSE)</formula>
    </cfRule>
  </conditionalFormatting>
  <conditionalFormatting sqref="I132">
    <cfRule type="expression" dxfId="62" priority="11">
      <formula>IFERROR($E132,TRUE)</formula>
    </cfRule>
  </conditionalFormatting>
  <conditionalFormatting sqref="I132">
    <cfRule type="expression" dxfId="61" priority="9">
      <formula>IF(AND($C132="",$D132=""),TRUE,FALSE)</formula>
    </cfRule>
  </conditionalFormatting>
  <conditionalFormatting sqref="I132">
    <cfRule type="expression" dxfId="60" priority="10">
      <formula>IF(OR($C132&lt;&gt;"",$D132&lt;&gt;""),TRUE,FALSE)</formula>
    </cfRule>
  </conditionalFormatting>
  <conditionalFormatting sqref="I133">
    <cfRule type="expression" dxfId="59" priority="8">
      <formula>IFERROR($E133,TRUE)</formula>
    </cfRule>
  </conditionalFormatting>
  <conditionalFormatting sqref="I133">
    <cfRule type="expression" dxfId="58" priority="6">
      <formula>IF(AND($C133="",$D133=""),TRUE,FALSE)</formula>
    </cfRule>
  </conditionalFormatting>
  <conditionalFormatting sqref="I133">
    <cfRule type="expression" dxfId="57" priority="7">
      <formula>IF(OR($C133&lt;&gt;"",$D133&lt;&gt;""),TRUE,FALSE)</formula>
    </cfRule>
  </conditionalFormatting>
  <conditionalFormatting sqref="O8">
    <cfRule type="expression" dxfId="56" priority="5">
      <formula>IFERROR($E8,TRUE)</formula>
    </cfRule>
  </conditionalFormatting>
  <conditionalFormatting sqref="O8">
    <cfRule type="expression" dxfId="55" priority="4">
      <formula>IF(AND($C8="",$D8=""),TRUE,FALSE)</formula>
    </cfRule>
  </conditionalFormatting>
  <conditionalFormatting sqref="O8">
    <cfRule type="cellIs" dxfId="54" priority="1" operator="equal">
      <formula>"C"</formula>
    </cfRule>
    <cfRule type="cellIs" dxfId="53" priority="2" operator="equal">
      <formula>"A"</formula>
    </cfRule>
    <cfRule type="cellIs" dxfId="52" priority="3" operator="equal">
      <formula>"B"</formula>
    </cfRule>
  </conditionalFormatting>
  <dataValidations count="2">
    <dataValidation type="list" errorStyle="warning" allowBlank="1" showInputMessage="1" showErrorMessage="1" error="Selecionar Referencial compatível" sqref="H5:I5 AF1:XFD4 Z1:AE1 U1:W4 Q1:S4">
      <formula1>DADOS</formula1>
    </dataValidation>
    <dataValidation type="list" allowBlank="1" showInputMessage="1" showErrorMessage="1" error="Selecionar Referencial compatível" sqref="C7:C138">
      <formula1>DADOS</formula1>
    </dataValidation>
  </dataValidations>
  <printOptions horizontalCentered="1"/>
  <pageMargins left="0.78740157480314965" right="0.39370078740157483" top="1.7596726190476191" bottom="0.78740157480314965" header="0.19685039370078741" footer="0.19685039370078741"/>
  <pageSetup paperSize="9" scale="56" fitToHeight="0" pageOrder="overThenDown" orientation="portrait" useFirstPageNumber="1" r:id="rId1"/>
  <headerFooter scaleWithDoc="0">
    <oddHeader>&amp;L&amp;G&amp;C
&amp;G
&amp;R&amp;G</oddHeader>
  </headerFooter>
  <ignoredErrors>
    <ignoredError sqref="E131:F131 H131 E63:F63 H63 I10 I54 I132 J136 J126 F122:F123 H122:H123 J12 J25 J30 J42 J48 J71 J79 J94 J116 F111 H111 G93 E89"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B1:WPY160"/>
  <sheetViews>
    <sheetView topLeftCell="A22" zoomScaleNormal="100" zoomScaleSheetLayoutView="100" zoomScalePageLayoutView="90" workbookViewId="0">
      <selection activeCell="L9" sqref="L9"/>
    </sheetView>
  </sheetViews>
  <sheetFormatPr defaultRowHeight="14.25"/>
  <cols>
    <col min="1" max="1" width="5.25" style="140" customWidth="1"/>
    <col min="2" max="2" width="9.875" style="152" customWidth="1"/>
    <col min="3" max="3" width="9.875" style="148" customWidth="1"/>
    <col min="4" max="4" width="11.25" style="148" bestFit="1" customWidth="1"/>
    <col min="5" max="5" width="57.625" style="147" customWidth="1"/>
    <col min="6" max="6" width="9.625" style="148" customWidth="1"/>
    <col min="7" max="7" width="9.625" style="154" customWidth="1"/>
    <col min="8" max="8" width="12" style="154" customWidth="1"/>
    <col min="9" max="9" width="10.75" style="149" customWidth="1"/>
    <col min="10" max="10" width="12.375" style="116" customWidth="1"/>
    <col min="11" max="16384" width="9" style="140"/>
  </cols>
  <sheetData>
    <row r="1" spans="2:15989" ht="15">
      <c r="B1" s="539" t="s">
        <v>17422</v>
      </c>
      <c r="C1" s="539"/>
      <c r="D1" s="539"/>
      <c r="E1" s="539"/>
      <c r="F1" s="539"/>
      <c r="G1" s="539"/>
      <c r="H1" s="539"/>
      <c r="I1" s="539"/>
      <c r="J1" s="539"/>
    </row>
    <row r="2" spans="2:15989">
      <c r="B2" s="228" t="s">
        <v>980</v>
      </c>
      <c r="C2" s="557" t="s">
        <v>19443</v>
      </c>
      <c r="D2" s="540"/>
      <c r="E2" s="540"/>
      <c r="F2" s="229"/>
      <c r="G2" s="230"/>
      <c r="H2" s="230"/>
      <c r="I2" s="231" t="s">
        <v>17</v>
      </c>
      <c r="J2" s="232">
        <v>0.33529999999999999</v>
      </c>
    </row>
    <row r="3" spans="2:15989">
      <c r="B3" s="228"/>
      <c r="C3" s="477"/>
      <c r="D3" s="476"/>
      <c r="E3" s="476"/>
      <c r="F3" s="229"/>
      <c r="G3" s="230"/>
      <c r="H3" s="230"/>
      <c r="I3" s="231" t="s">
        <v>27762</v>
      </c>
      <c r="J3" s="232">
        <v>0.15570000000000001</v>
      </c>
    </row>
    <row r="4" spans="2:15989" ht="30.75" customHeight="1">
      <c r="B4" s="228" t="s">
        <v>17423</v>
      </c>
      <c r="C4" s="540" t="s">
        <v>19444</v>
      </c>
      <c r="D4" s="540"/>
      <c r="E4" s="540"/>
      <c r="F4" s="229" t="s">
        <v>17424</v>
      </c>
      <c r="G4" s="233" t="s">
        <v>17428</v>
      </c>
      <c r="H4" s="233"/>
      <c r="I4" s="228" t="s">
        <v>1016</v>
      </c>
      <c r="J4" s="234" t="s">
        <v>19018</v>
      </c>
    </row>
    <row r="5" spans="2:15989" ht="29.25" customHeight="1">
      <c r="B5" s="97" t="s">
        <v>1018</v>
      </c>
      <c r="C5" s="97" t="s">
        <v>1019</v>
      </c>
      <c r="D5" s="97" t="s">
        <v>18</v>
      </c>
      <c r="E5" s="98" t="s">
        <v>1030</v>
      </c>
      <c r="F5" s="97" t="s">
        <v>19</v>
      </c>
      <c r="G5" s="99" t="s">
        <v>18599</v>
      </c>
      <c r="H5" s="99" t="s">
        <v>2090</v>
      </c>
      <c r="I5" s="101" t="s">
        <v>18593</v>
      </c>
      <c r="J5" s="155" t="s">
        <v>1020</v>
      </c>
    </row>
    <row r="6" spans="2:15989" s="246" customFormat="1" ht="15">
      <c r="B6" s="490">
        <v>1</v>
      </c>
      <c r="C6" s="491"/>
      <c r="D6" s="491"/>
      <c r="E6" s="492" t="s">
        <v>1023</v>
      </c>
      <c r="F6" s="493"/>
      <c r="G6" s="494"/>
      <c r="H6" s="494"/>
      <c r="I6" s="495"/>
      <c r="J6" s="496">
        <f>SUM(J7:J10)</f>
        <v>9370.73</v>
      </c>
    </row>
    <row r="7" spans="2:15989" s="331" customFormat="1" ht="20.100000000000001" customHeight="1">
      <c r="B7" s="212" t="s">
        <v>17408</v>
      </c>
      <c r="C7" s="213" t="s">
        <v>1920</v>
      </c>
      <c r="D7" s="215">
        <v>20305</v>
      </c>
      <c r="E7" s="214" t="str">
        <f>IFERROR(PROPER(
IF($C7="DER",INDEX(CDER!$B:$B,MATCH($D7,CDER!$A:$A,0)),
IF($C7="SINAPI",INDEX(CSINAPI!$B:$B,MATCH($D7,CSINAPI!$A:$A,0)),
IF($C7="CESAN",INDEX(CCESAN!$B:$B,MATCH($D7,CCESAN!$A:$A,0)),
IF($C7="SCORIO",INDEX(CSCORIO!$B:$B,MATCH($D7,CSCORIO!$A:$A,0)),
IF($C7="MERC",INDEX(MERCADO!$B:$B,MATCH($D7,MERCADO!$A:$A,0)),
IF($C7="COMP",INDEX(COMPOSICAO!$B:$B,MATCH($D7,COMPOSICAO!$A:$A,0)),
""))))))),"*Verificar código*")</f>
        <v>Placa De Obra Nas Dimensões De 2.0 X 4.0 M, Padrão Iopes</v>
      </c>
      <c r="F7" s="215" t="str">
        <f>IFERROR(LOWER(
IF($C7="DER",INDEX(CDER!$C:$C,MATCH($D7,CDER!$A:$A,0)),
IF($C7="SINAPI",INDEX(CSINAPI!$C:$C,MATCH($D7,CSINAPI!$A:$A,0)),
IF($C7="CESAN",INDEX(CCESAN!$C:$C,MATCH($D7,CCESAN!$A:$A,0)),
IF($C7="SCORIO",INDEX(CSCORIO!$C:$C,MATCH($D7,CSCORIO!$A:$A,0)),
IF($C7="MERC",INDEX(MERCADO!$D:$D,MATCH($D7,MERCADO!$A:$A,0)),
IF($C7="COMP",INDEX(COMPOSICAO!$H:$H,MATCH($D7,COMPOSICAO!$A:$A,0)),
""))))))),"")</f>
        <v>m2</v>
      </c>
      <c r="G7" s="499">
        <f>VLOOKUP(B7,'MEMÓRIA DE CÁLCULO'!A:J,10,0)</f>
        <v>8</v>
      </c>
      <c r="H7" s="327">
        <f>IFERROR(
IF($C7="DER",INDEX(CDER!$D:$D,MATCH($D7,CDER!$A:$A,0)),
IF($C7="SINAPI",INDEX(CSINAPI!$D:$D,MATCH($D7,CSINAPI!$A:$A,0)),
IF($C7="CESAN",INDEX(CCESAN!$D:$D,MATCH($D7,CCESAN!$A:$A,0)),
IF($C7="SCORIO",INDEX(CSCORIO!$D:$D,MATCH($D7,CSCORIO!$A:$A,0)),
IF($C7="MERC",INDEX(MERCADO!$E:$E,MATCH($D7,MERCADO!$A:$A,0)),
IF($C7="COMP",INDEX(COMPOSICAO!$I:$I,MATCH($D7,COMPOSICAO!$A:$A,0)),
0)))))),0)</f>
        <v>242.13</v>
      </c>
      <c r="I7" s="328">
        <f>IFERROR(ROUND(H7*(1+$J$2),2),"")</f>
        <v>323.32</v>
      </c>
      <c r="J7" s="326">
        <f>IFERROR(ROUND($I7*$G7,2),"")</f>
        <v>2586.56</v>
      </c>
    </row>
    <row r="8" spans="2:15989" ht="33.75" customHeight="1">
      <c r="B8" s="212" t="s">
        <v>18615</v>
      </c>
      <c r="C8" s="213" t="s">
        <v>1920</v>
      </c>
      <c r="D8" s="215">
        <v>30101</v>
      </c>
      <c r="E8" s="214" t="str">
        <f>IFERROR(PROPER(
IF($C8="DER",INDEX(CDER!$B:$B,MATCH($D8,CDER!$A:$A,0)),
IF($C8="SINAPI",INDEX(CSINAPI!$B:$B,MATCH($D8,CSINAPI!$A:$A,0)),
IF($C8="CESAN",INDEX(CCESAN!$B:$B,MATCH($D8,CCESAN!$A:$A,0)),
IF($C8="SCORIO",INDEX(CSCORIO!$B:$B,MATCH($D8,CSCORIO!$A:$A,0)),
IF($C8="MERC",INDEX(MERCADO!$B:$B,MATCH($D8,MERCADO!$A:$A,0)),
IF($C8="COMP",INDEX(COMPOSICAO!$B:$B,MATCH($D8,COMPOSICAO!$A:$A,0)),
""))))))),"*Verificar código*")</f>
        <v>Escavação Manual Em Material De 1A. Categoria, Até 1.50 M De Profundidade</v>
      </c>
      <c r="F8" s="215" t="str">
        <f>IFERROR(LOWER(
IF($C8="DER",INDEX(CDER!$C:$C,MATCH($D8,CDER!$A:$A,0)),
IF($C8="SINAPI",INDEX(CSINAPI!$C:$C,MATCH($D8,CSINAPI!$A:$A,0)),
IF($C8="CESAN",INDEX(CCESAN!$C:$C,MATCH($D8,CCESAN!$A:$A,0)),
IF($C8="SCORIO",INDEX(CSCORIO!$C:$C,MATCH($D8,CSCORIO!$A:$A,0)),
IF($C8="MERC",INDEX(MERCADO!$D:$D,MATCH($D8,MERCADO!$A:$A,0)),
IF($C8="COMP",INDEX(COMPOSICAO!$H:$H,MATCH($D8,COMPOSICAO!$A:$A,0)),
""))))))),"")</f>
        <v>m3</v>
      </c>
      <c r="G8" s="499">
        <f>VLOOKUP(B8,'MEMÓRIA DE CÁLCULO'!A:J,10,0)</f>
        <v>5.96</v>
      </c>
      <c r="H8" s="327">
        <f>IFERROR(
IF($C8="DER",INDEX(CDER!$D:$D,MATCH($D8,CDER!$A:$A,0)),
IF($C8="SINAPI",INDEX(CSINAPI!$D:$D,MATCH($D8,CSINAPI!$A:$A,0)),
IF($C8="CESAN",INDEX(CCESAN!$D:$D,MATCH($D8,CCESAN!$A:$A,0)),
IF($C8="SCORIO",INDEX(CSCORIO!$D:$D,MATCH($D8,CSCORIO!$A:$A,0)),
IF($C8="MERC",INDEX(MERCADO!$E:$E,MATCH($D8,MERCADO!$A:$A,0)),
IF($C8="COMP",INDEX(COMPOSICAO!$I:$I,MATCH($D8,COMPOSICAO!$A:$A,0)),
0)))))),0)</f>
        <v>51.51</v>
      </c>
      <c r="I8" s="328">
        <f t="shared" ref="I8" si="0">IFERROR(ROUND(H8*(1+$J$2),2),"")</f>
        <v>68.78</v>
      </c>
      <c r="J8" s="326">
        <f>IFERROR(ROUND($I8*$G8,2),"")</f>
        <v>409.93</v>
      </c>
    </row>
    <row r="9" spans="2:15989" ht="43.5" customHeight="1">
      <c r="B9" s="337" t="s">
        <v>19419</v>
      </c>
      <c r="C9" s="338" t="s">
        <v>1920</v>
      </c>
      <c r="D9" s="215">
        <v>20344</v>
      </c>
      <c r="E9" s="214" t="str">
        <f>IFERROR(PROPER(
IF($C9="DER",INDEX(CDER!$B:$B,MATCH($D9,CDER!$A:$A,0)),
IF($C9="SINAPI",INDEX(CSINAPI!$B:$B,MATCH($D9,CSINAPI!$A:$A,0)),
IF($C9="CESAN",INDEX(CCESAN!$B:$B,MATCH($D9,CCESAN!$A:$A,0)),
IF($C9="SCORIO",INDEX(CSCORIO!$B:$B,MATCH($D9,CSCORIO!$A:$A,0)),
IF($C9="MERC",INDEX(MERCADO!$B:$B,MATCH($D9,MERCADO!$A:$A,0)),
IF($C9="COMP",INDEX(COMPOSICAO!$B:$B,MATCH($D9,COMPOSICAO!$A:$A,0)),
""))))))),"*Verificar código*")</f>
        <v>Mobilização E Desmobilização De Conteiner Locado Para Barracão De Obra</v>
      </c>
      <c r="F9" s="215" t="str">
        <f>IFERROR(LOWER(
IF($C9="DER",INDEX(CDER!$C:$C,MATCH($D9,CDER!$A:$A,0)),
IF($C9="SINAPI",INDEX(CSINAPI!$C:$C,MATCH($D9,CSINAPI!$A:$A,0)),
IF($C9="CESAN",INDEX(CCESAN!$C:$C,MATCH($D9,CCESAN!$A:$A,0)),
IF($C9="SCORIO",INDEX(CSCORIO!$C:$C,MATCH($D9,CSCORIO!$A:$A,0)),
IF($C9="MERC",INDEX(MERCADO!$D:$D,MATCH($D9,MERCADO!$A:$A,0)),
IF($C9="COMP",INDEX(COMPOSICAO!$H:$H,MATCH($D9,COMPOSICAO!$A:$A,0)),
""))))))),"")</f>
        <v>und</v>
      </c>
      <c r="G9" s="499">
        <f>VLOOKUP(B9,'MEMÓRIA DE CÁLCULO'!A:J,10,0)</f>
        <v>1</v>
      </c>
      <c r="H9" s="327">
        <f>IFERROR(
IF($C9="DER",INDEX(CDER!$D:$D,MATCH($D9,CDER!$A:$A,0)),
IF($C9="SINAPI",INDEX(CSINAPI!$D:$D,MATCH($D9,CSINAPI!$A:$A,0)),
IF($C9="CESAN",INDEX(CCESAN!$D:$D,MATCH($D9,CCESAN!$A:$A,0)),
IF($C9="SCORIO",INDEX(CSCORIO!$D:$D,MATCH($D9,CSCORIO!$A:$A,0)),
IF($C9="MERC",INDEX(MERCADO!$E:$E,MATCH($D9,MERCADO!$A:$A,0)),
IF($C9="COMP",INDEX(COMPOSICAO!$I:$I,MATCH($D9,COMPOSICAO!$A:$A,0)),
0)))))),0)</f>
        <v>1530</v>
      </c>
      <c r="I9" s="328">
        <f>IFERROR(ROUND(H9*(1+$J$3),2),"")</f>
        <v>1768.22</v>
      </c>
      <c r="J9" s="343">
        <f>IFERROR(ROUND($I9*$G9,2),"")</f>
        <v>1768.22</v>
      </c>
    </row>
    <row r="10" spans="2:15989" ht="43.5" customHeight="1">
      <c r="B10" s="337" t="s">
        <v>19745</v>
      </c>
      <c r="C10" s="338" t="s">
        <v>1920</v>
      </c>
      <c r="D10" s="215">
        <v>20356</v>
      </c>
      <c r="E10" s="214"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Aluguel Mensal Container Para Almoxarifado, Incl. Porta, 2 Janelas, 1 Pt Iluminação, Isolamento Térmico (Teto), Piso Em Comp. Naval Pintado, Cert. Nr18, Incl. Laudo Descontaminação.</v>
      </c>
      <c r="F10" s="215" t="str">
        <f>IFERROR(LOWER(
IF($C10="DER",INDEX(CDER!$C:$C,MATCH($D10,CDER!$A:$A,0)),
IF($C10="SINAPI",INDEX(CSINAPI!$C:$C,MATCH($D10,CSINAPI!$A:$A,0)),
IF($C10="CESAN",INDEX(CCESAN!$C:$C,MATCH($D10,CCESAN!$A:$A,0)),
IF($C10="SCORIO",INDEX(CSCORIO!$C:$C,MATCH($D10,CSCORIO!$A:$A,0)),
IF($C10="MERC",INDEX(MERCADO!$D:$D,MATCH($D10,MERCADO!$A:$A,0)),
IF($C10="COMP",INDEX(COMPOSICAO!$H:$H,MATCH($D10,COMPOSICAO!$A:$A,0)),
""))))))),"")</f>
        <v>ms</v>
      </c>
      <c r="G10" s="499">
        <f>VLOOKUP(B10,'MEMÓRIA DE CÁLCULO'!A:J,10,0)</f>
        <v>6</v>
      </c>
      <c r="H10" s="327">
        <f>IFERROR(
IF($C10="DER",INDEX(CDER!$D:$D,MATCH($D10,CDER!$A:$A,0)),
IF($C10="SINAPI",INDEX(CSINAPI!$D:$D,MATCH($D10,CSINAPI!$A:$A,0)),
IF($C10="CESAN",INDEX(CCESAN!$D:$D,MATCH($D10,CCESAN!$A:$A,0)),
IF($C10="SCORIO",INDEX(CSCORIO!$D:$D,MATCH($D10,CSCORIO!$A:$A,0)),
IF($C10="MERC",INDEX(MERCADO!$E:$E,MATCH($D10,MERCADO!$A:$A,0)),
IF($C10="COMP",INDEX(COMPOSICAO!$I:$I,MATCH($D10,COMPOSICAO!$A:$A,0)),
0)))))),0)</f>
        <v>664.25</v>
      </c>
      <c r="I10" s="328">
        <f>IFERROR(ROUND(H10*(1+$J$3),2),"")</f>
        <v>767.67</v>
      </c>
      <c r="J10" s="343">
        <f>IFERROR(ROUND($I10*$G10,2),"")</f>
        <v>4606.0200000000004</v>
      </c>
    </row>
    <row r="11" spans="2:15989" s="246" customFormat="1" ht="15">
      <c r="B11" s="478">
        <v>2</v>
      </c>
      <c r="C11" s="497"/>
      <c r="D11" s="497"/>
      <c r="E11" s="355" t="s">
        <v>1922</v>
      </c>
      <c r="F11" s="356"/>
      <c r="G11" s="357">
        <v>0</v>
      </c>
      <c r="H11" s="357"/>
      <c r="I11" s="498"/>
      <c r="J11" s="354">
        <f>SUM(J12:J22)</f>
        <v>29445.170000000002</v>
      </c>
      <c r="K11" s="357"/>
      <c r="L11" s="353"/>
      <c r="M11" s="354"/>
      <c r="N11" s="558"/>
      <c r="O11" s="558"/>
      <c r="P11" s="558"/>
      <c r="Q11" s="355"/>
      <c r="R11" s="356"/>
      <c r="S11" s="357"/>
      <c r="T11" s="353"/>
      <c r="U11" s="354"/>
      <c r="V11" s="558"/>
      <c r="W11" s="558"/>
      <c r="X11" s="558"/>
      <c r="Y11" s="355"/>
      <c r="Z11" s="356"/>
      <c r="AA11" s="357"/>
      <c r="AB11" s="353"/>
      <c r="AC11" s="354"/>
      <c r="AD11" s="558"/>
      <c r="AE11" s="558"/>
      <c r="AF11" s="558"/>
      <c r="AG11" s="355"/>
      <c r="AH11" s="356"/>
      <c r="AI11" s="357"/>
      <c r="AJ11" s="353"/>
      <c r="AK11" s="354"/>
      <c r="AL11" s="558"/>
      <c r="AM11" s="558"/>
      <c r="AN11" s="558"/>
      <c r="AO11" s="355"/>
      <c r="AP11" s="356"/>
      <c r="AQ11" s="357"/>
      <c r="AR11" s="353"/>
      <c r="AS11" s="354"/>
      <c r="AT11" s="558"/>
      <c r="AU11" s="558"/>
      <c r="AV11" s="558"/>
      <c r="AW11" s="355"/>
      <c r="AX11" s="356"/>
      <c r="AY11" s="357"/>
      <c r="AZ11" s="353"/>
      <c r="BA11" s="354"/>
      <c r="BB11" s="558"/>
      <c r="BC11" s="558"/>
      <c r="BD11" s="558"/>
      <c r="BE11" s="355"/>
      <c r="BF11" s="356"/>
      <c r="BG11" s="357"/>
      <c r="BH11" s="353"/>
      <c r="BI11" s="354"/>
      <c r="BJ11" s="558"/>
      <c r="BK11" s="558"/>
      <c r="BL11" s="558"/>
      <c r="BM11" s="355"/>
      <c r="BN11" s="356"/>
      <c r="BO11" s="357"/>
      <c r="BP11" s="353"/>
      <c r="BQ11" s="354"/>
      <c r="BR11" s="558"/>
      <c r="BS11" s="558"/>
      <c r="BT11" s="558"/>
      <c r="BU11" s="355"/>
      <c r="BV11" s="356"/>
      <c r="BW11" s="357"/>
      <c r="BX11" s="353"/>
      <c r="BY11" s="354"/>
      <c r="BZ11" s="558"/>
      <c r="CA11" s="558"/>
      <c r="CB11" s="558"/>
      <c r="CC11" s="355"/>
      <c r="CD11" s="356"/>
      <c r="CE11" s="357"/>
      <c r="CF11" s="353"/>
      <c r="CG11" s="354"/>
      <c r="CH11" s="558"/>
      <c r="CI11" s="558"/>
      <c r="CJ11" s="558"/>
      <c r="CK11" s="355"/>
      <c r="CL11" s="356"/>
      <c r="CM11" s="357"/>
      <c r="CN11" s="353"/>
      <c r="CO11" s="354"/>
      <c r="CP11" s="558"/>
      <c r="CQ11" s="558"/>
      <c r="CR11" s="558"/>
      <c r="CS11" s="355"/>
      <c r="CT11" s="356"/>
      <c r="CU11" s="357"/>
      <c r="CV11" s="353"/>
      <c r="CW11" s="354"/>
      <c r="CX11" s="558"/>
      <c r="CY11" s="558"/>
      <c r="CZ11" s="558"/>
      <c r="DA11" s="355"/>
      <c r="DB11" s="356"/>
      <c r="DC11" s="357"/>
      <c r="DD11" s="353"/>
      <c r="DE11" s="354"/>
      <c r="DF11" s="558"/>
      <c r="DG11" s="558"/>
      <c r="DH11" s="558"/>
      <c r="DI11" s="355"/>
      <c r="DJ11" s="356"/>
      <c r="DK11" s="357"/>
      <c r="DL11" s="353"/>
      <c r="DM11" s="354"/>
      <c r="DN11" s="558"/>
      <c r="DO11" s="558"/>
      <c r="DP11" s="558"/>
      <c r="DQ11" s="355"/>
      <c r="DR11" s="356"/>
      <c r="DS11" s="357"/>
      <c r="DT11" s="353"/>
      <c r="DU11" s="354"/>
      <c r="DV11" s="558"/>
      <c r="DW11" s="558"/>
      <c r="DX11" s="558"/>
      <c r="DY11" s="355"/>
      <c r="DZ11" s="356"/>
      <c r="EA11" s="357"/>
      <c r="EB11" s="353"/>
      <c r="EC11" s="354"/>
      <c r="ED11" s="558"/>
      <c r="EE11" s="558"/>
      <c r="EF11" s="558"/>
      <c r="EG11" s="355"/>
      <c r="EH11" s="356"/>
      <c r="EI11" s="357"/>
      <c r="EJ11" s="353"/>
      <c r="EK11" s="354"/>
      <c r="EL11" s="558"/>
      <c r="EM11" s="558"/>
      <c r="EN11" s="558"/>
      <c r="EO11" s="355"/>
      <c r="EP11" s="356"/>
      <c r="EQ11" s="357"/>
      <c r="ER11" s="353"/>
      <c r="ES11" s="354"/>
      <c r="ET11" s="558"/>
      <c r="EU11" s="558"/>
      <c r="EV11" s="558"/>
      <c r="EW11" s="355"/>
      <c r="EX11" s="356"/>
      <c r="EY11" s="357"/>
      <c r="EZ11" s="353"/>
      <c r="FA11" s="354"/>
      <c r="FB11" s="558"/>
      <c r="FC11" s="558"/>
      <c r="FD11" s="558"/>
      <c r="FE11" s="355"/>
      <c r="FF11" s="356"/>
      <c r="FG11" s="357"/>
      <c r="FH11" s="353"/>
      <c r="FI11" s="354"/>
      <c r="FJ11" s="558"/>
      <c r="FK11" s="558"/>
      <c r="FL11" s="558"/>
      <c r="FM11" s="355"/>
      <c r="FN11" s="356"/>
      <c r="FO11" s="357"/>
      <c r="FP11" s="353"/>
      <c r="FQ11" s="354"/>
      <c r="FR11" s="558"/>
      <c r="FS11" s="558"/>
      <c r="FT11" s="558"/>
      <c r="FU11" s="355"/>
      <c r="FV11" s="356"/>
      <c r="FW11" s="357"/>
      <c r="FX11" s="353"/>
      <c r="FY11" s="354"/>
      <c r="FZ11" s="558"/>
      <c r="GA11" s="558"/>
      <c r="GB11" s="558"/>
      <c r="GC11" s="355"/>
      <c r="GD11" s="356"/>
      <c r="GE11" s="357"/>
      <c r="GF11" s="353"/>
      <c r="GG11" s="354"/>
      <c r="GH11" s="558"/>
      <c r="GI11" s="558"/>
      <c r="GJ11" s="558"/>
      <c r="GK11" s="355"/>
      <c r="GL11" s="356"/>
      <c r="GM11" s="357"/>
      <c r="GN11" s="353"/>
      <c r="GO11" s="354"/>
      <c r="GP11" s="558"/>
      <c r="GQ11" s="558"/>
      <c r="GR11" s="558"/>
      <c r="GS11" s="355"/>
      <c r="GT11" s="356"/>
      <c r="GU11" s="357"/>
      <c r="GV11" s="353"/>
      <c r="GW11" s="354"/>
      <c r="GX11" s="558"/>
      <c r="GY11" s="558"/>
      <c r="GZ11" s="558"/>
      <c r="HA11" s="355"/>
      <c r="HB11" s="356"/>
      <c r="HC11" s="357"/>
      <c r="HD11" s="353"/>
      <c r="HE11" s="354"/>
      <c r="HF11" s="558"/>
      <c r="HG11" s="558"/>
      <c r="HH11" s="558"/>
      <c r="HI11" s="355"/>
      <c r="HJ11" s="356"/>
      <c r="HK11" s="357"/>
      <c r="HL11" s="353"/>
      <c r="HM11" s="354"/>
      <c r="HN11" s="558"/>
      <c r="HO11" s="558"/>
      <c r="HP11" s="558"/>
      <c r="HQ11" s="355"/>
      <c r="HR11" s="356"/>
      <c r="HS11" s="357"/>
      <c r="HT11" s="353"/>
      <c r="HU11" s="354"/>
      <c r="HV11" s="558"/>
      <c r="HW11" s="558"/>
      <c r="HX11" s="558"/>
      <c r="HY11" s="355"/>
      <c r="HZ11" s="356"/>
      <c r="IA11" s="357"/>
      <c r="IB11" s="353"/>
      <c r="IC11" s="354"/>
      <c r="ID11" s="558"/>
      <c r="IE11" s="558"/>
      <c r="IF11" s="558"/>
      <c r="IG11" s="355"/>
      <c r="IH11" s="356"/>
      <c r="II11" s="357"/>
      <c r="IJ11" s="353"/>
      <c r="IK11" s="354"/>
      <c r="IL11" s="558"/>
      <c r="IM11" s="558"/>
      <c r="IN11" s="558"/>
      <c r="IO11" s="355"/>
      <c r="IP11" s="356"/>
      <c r="IQ11" s="357"/>
      <c r="IR11" s="353"/>
      <c r="IS11" s="354"/>
      <c r="IT11" s="558"/>
      <c r="IU11" s="558"/>
      <c r="IV11" s="558"/>
      <c r="IW11" s="355"/>
      <c r="IX11" s="356"/>
      <c r="IY11" s="357"/>
      <c r="IZ11" s="353"/>
      <c r="JA11" s="354"/>
      <c r="JB11" s="558"/>
      <c r="JC11" s="558"/>
      <c r="JD11" s="558"/>
      <c r="JE11" s="355"/>
      <c r="JF11" s="356"/>
      <c r="JG11" s="357"/>
      <c r="JH11" s="353"/>
      <c r="JI11" s="354"/>
      <c r="JJ11" s="558"/>
      <c r="JK11" s="558"/>
      <c r="JL11" s="558"/>
      <c r="JM11" s="355"/>
      <c r="JN11" s="356"/>
      <c r="JO11" s="357"/>
      <c r="JP11" s="353"/>
      <c r="JQ11" s="354"/>
      <c r="JR11" s="558"/>
      <c r="JS11" s="558"/>
      <c r="JT11" s="558"/>
      <c r="JU11" s="355"/>
      <c r="JV11" s="356"/>
      <c r="JW11" s="357"/>
      <c r="JX11" s="353"/>
      <c r="JY11" s="354"/>
      <c r="JZ11" s="558"/>
      <c r="KA11" s="558"/>
      <c r="KB11" s="558"/>
      <c r="KC11" s="355"/>
      <c r="KD11" s="356"/>
      <c r="KE11" s="357"/>
      <c r="KF11" s="353"/>
      <c r="KG11" s="354"/>
      <c r="KH11" s="558"/>
      <c r="KI11" s="558"/>
      <c r="KJ11" s="558"/>
      <c r="KK11" s="355"/>
      <c r="KL11" s="356"/>
      <c r="KM11" s="357"/>
      <c r="KN11" s="353"/>
      <c r="KO11" s="354"/>
      <c r="KP11" s="558"/>
      <c r="KQ11" s="558"/>
      <c r="KR11" s="558"/>
      <c r="KS11" s="355"/>
      <c r="KT11" s="356"/>
      <c r="KU11" s="357"/>
      <c r="KV11" s="353"/>
      <c r="KW11" s="354"/>
      <c r="KX11" s="558"/>
      <c r="KY11" s="558"/>
      <c r="KZ11" s="558"/>
      <c r="LA11" s="355"/>
      <c r="LB11" s="356"/>
      <c r="LC11" s="357"/>
      <c r="LD11" s="353"/>
      <c r="LE11" s="354"/>
      <c r="LF11" s="558"/>
      <c r="LG11" s="558"/>
      <c r="LH11" s="558"/>
      <c r="LI11" s="355"/>
      <c r="LJ11" s="356"/>
      <c r="LK11" s="357"/>
      <c r="LL11" s="353"/>
      <c r="LM11" s="354"/>
      <c r="LN11" s="558"/>
      <c r="LO11" s="558"/>
      <c r="LP11" s="558"/>
      <c r="LQ11" s="355"/>
      <c r="LR11" s="356"/>
      <c r="LS11" s="357"/>
      <c r="LT11" s="353"/>
      <c r="LU11" s="354"/>
      <c r="LV11" s="558"/>
      <c r="LW11" s="558"/>
      <c r="LX11" s="558"/>
      <c r="LY11" s="355"/>
      <c r="LZ11" s="356"/>
      <c r="MA11" s="357"/>
      <c r="MB11" s="353"/>
      <c r="MC11" s="354"/>
      <c r="MD11" s="558"/>
      <c r="ME11" s="558"/>
      <c r="MF11" s="558"/>
      <c r="MG11" s="355"/>
      <c r="MH11" s="356"/>
      <c r="MI11" s="357"/>
      <c r="MJ11" s="353"/>
      <c r="MK11" s="354"/>
      <c r="ML11" s="558"/>
      <c r="MM11" s="558"/>
      <c r="MN11" s="558"/>
      <c r="MO11" s="355"/>
      <c r="MP11" s="356"/>
      <c r="MQ11" s="357"/>
      <c r="MR11" s="353"/>
      <c r="MS11" s="354"/>
      <c r="MT11" s="558"/>
      <c r="MU11" s="558"/>
      <c r="MV11" s="558"/>
      <c r="MW11" s="355"/>
      <c r="MX11" s="356"/>
      <c r="MY11" s="357"/>
      <c r="MZ11" s="353"/>
      <c r="NA11" s="354"/>
      <c r="NB11" s="558"/>
      <c r="NC11" s="558"/>
      <c r="ND11" s="558"/>
      <c r="NE11" s="355"/>
      <c r="NF11" s="356"/>
      <c r="NG11" s="357"/>
      <c r="NH11" s="353"/>
      <c r="NI11" s="354"/>
      <c r="NJ11" s="558"/>
      <c r="NK11" s="558"/>
      <c r="NL11" s="558"/>
      <c r="NM11" s="355"/>
      <c r="NN11" s="356"/>
      <c r="NO11" s="357"/>
      <c r="NP11" s="353"/>
      <c r="NQ11" s="354"/>
      <c r="NR11" s="558"/>
      <c r="NS11" s="558"/>
      <c r="NT11" s="558"/>
      <c r="NU11" s="355"/>
      <c r="NV11" s="356"/>
      <c r="NW11" s="357"/>
      <c r="NX11" s="353"/>
      <c r="NY11" s="354"/>
      <c r="NZ11" s="558"/>
      <c r="OA11" s="558"/>
      <c r="OB11" s="558"/>
      <c r="OC11" s="355"/>
      <c r="OD11" s="356"/>
      <c r="OE11" s="357"/>
      <c r="OF11" s="353"/>
      <c r="OG11" s="354"/>
      <c r="OH11" s="558"/>
      <c r="OI11" s="558"/>
      <c r="OJ11" s="558"/>
      <c r="OK11" s="355"/>
      <c r="OL11" s="356"/>
      <c r="OM11" s="357"/>
      <c r="ON11" s="353"/>
      <c r="OO11" s="354"/>
      <c r="OP11" s="558"/>
      <c r="OQ11" s="558"/>
      <c r="OR11" s="558"/>
      <c r="OS11" s="355"/>
      <c r="OT11" s="356"/>
      <c r="OU11" s="357"/>
      <c r="OV11" s="353"/>
      <c r="OW11" s="354"/>
      <c r="OX11" s="558"/>
      <c r="OY11" s="558"/>
      <c r="OZ11" s="558"/>
      <c r="PA11" s="355"/>
      <c r="PB11" s="356"/>
      <c r="PC11" s="357"/>
      <c r="PD11" s="353"/>
      <c r="PE11" s="354"/>
      <c r="PF11" s="558"/>
      <c r="PG11" s="558"/>
      <c r="PH11" s="558"/>
      <c r="PI11" s="355"/>
      <c r="PJ11" s="356"/>
      <c r="PK11" s="357"/>
      <c r="PL11" s="353"/>
      <c r="PM11" s="354"/>
      <c r="PN11" s="558"/>
      <c r="PO11" s="558"/>
      <c r="PP11" s="558"/>
      <c r="PQ11" s="355"/>
      <c r="PR11" s="356"/>
      <c r="PS11" s="357"/>
      <c r="PT11" s="353"/>
      <c r="PU11" s="354"/>
      <c r="PV11" s="558"/>
      <c r="PW11" s="558"/>
      <c r="PX11" s="558"/>
      <c r="PY11" s="355"/>
      <c r="PZ11" s="356"/>
      <c r="QA11" s="357"/>
      <c r="QB11" s="353"/>
      <c r="QC11" s="354"/>
      <c r="QD11" s="558"/>
      <c r="QE11" s="558"/>
      <c r="QF11" s="558"/>
      <c r="QG11" s="355"/>
      <c r="QH11" s="356"/>
      <c r="QI11" s="357"/>
      <c r="QJ11" s="353"/>
      <c r="QK11" s="354"/>
      <c r="QL11" s="558"/>
      <c r="QM11" s="558"/>
      <c r="QN11" s="558"/>
      <c r="QO11" s="355"/>
      <c r="QP11" s="356"/>
      <c r="QQ11" s="357"/>
      <c r="QR11" s="353"/>
      <c r="QS11" s="354"/>
      <c r="QT11" s="558"/>
      <c r="QU11" s="558"/>
      <c r="QV11" s="558"/>
      <c r="QW11" s="355"/>
      <c r="QX11" s="356"/>
      <c r="QY11" s="357"/>
      <c r="QZ11" s="353"/>
      <c r="RA11" s="354"/>
      <c r="RB11" s="558"/>
      <c r="RC11" s="558"/>
      <c r="RD11" s="558"/>
      <c r="RE11" s="355"/>
      <c r="RF11" s="356"/>
      <c r="RG11" s="357"/>
      <c r="RH11" s="353"/>
      <c r="RI11" s="354"/>
      <c r="RJ11" s="558"/>
      <c r="RK11" s="558"/>
      <c r="RL11" s="558"/>
      <c r="RM11" s="355"/>
      <c r="RN11" s="356"/>
      <c r="RO11" s="357"/>
      <c r="RP11" s="353"/>
      <c r="RQ11" s="354"/>
      <c r="RR11" s="558"/>
      <c r="RS11" s="558"/>
      <c r="RT11" s="558"/>
      <c r="RU11" s="355"/>
      <c r="RV11" s="356"/>
      <c r="RW11" s="357"/>
      <c r="RX11" s="353"/>
      <c r="RY11" s="354"/>
      <c r="RZ11" s="558"/>
      <c r="SA11" s="558"/>
      <c r="SB11" s="558"/>
      <c r="SC11" s="355"/>
      <c r="SD11" s="356"/>
      <c r="SE11" s="357"/>
      <c r="SF11" s="353"/>
      <c r="SG11" s="354"/>
      <c r="SH11" s="558"/>
      <c r="SI11" s="558"/>
      <c r="SJ11" s="558"/>
      <c r="SK11" s="355"/>
      <c r="SL11" s="356"/>
      <c r="SM11" s="357"/>
      <c r="SN11" s="353"/>
      <c r="SO11" s="354"/>
      <c r="SP11" s="558"/>
      <c r="SQ11" s="558"/>
      <c r="SR11" s="558"/>
      <c r="SS11" s="355"/>
      <c r="ST11" s="356"/>
      <c r="SU11" s="357"/>
      <c r="SV11" s="353"/>
      <c r="SW11" s="354"/>
      <c r="SX11" s="558"/>
      <c r="SY11" s="558"/>
      <c r="SZ11" s="558"/>
      <c r="TA11" s="355"/>
      <c r="TB11" s="356"/>
      <c r="TC11" s="357"/>
      <c r="TD11" s="353"/>
      <c r="TE11" s="354"/>
      <c r="TF11" s="558"/>
      <c r="TG11" s="558"/>
      <c r="TH11" s="558"/>
      <c r="TI11" s="355"/>
      <c r="TJ11" s="356"/>
      <c r="TK11" s="357"/>
      <c r="TL11" s="353"/>
      <c r="TM11" s="354"/>
      <c r="TN11" s="558"/>
      <c r="TO11" s="558"/>
      <c r="TP11" s="558"/>
      <c r="TQ11" s="355"/>
      <c r="TR11" s="356"/>
      <c r="TS11" s="357"/>
      <c r="TT11" s="353"/>
      <c r="TU11" s="354"/>
      <c r="TV11" s="558"/>
      <c r="TW11" s="558"/>
      <c r="TX11" s="558"/>
      <c r="TY11" s="355"/>
      <c r="TZ11" s="356"/>
      <c r="UA11" s="357"/>
      <c r="UB11" s="353"/>
      <c r="UC11" s="354"/>
      <c r="UD11" s="558"/>
      <c r="UE11" s="558"/>
      <c r="UF11" s="558"/>
      <c r="UG11" s="355"/>
      <c r="UH11" s="356"/>
      <c r="UI11" s="357"/>
      <c r="UJ11" s="353"/>
      <c r="UK11" s="354"/>
      <c r="UL11" s="558"/>
      <c r="UM11" s="558"/>
      <c r="UN11" s="558"/>
      <c r="UO11" s="355"/>
      <c r="UP11" s="356"/>
      <c r="UQ11" s="357"/>
      <c r="UR11" s="353"/>
      <c r="US11" s="354"/>
      <c r="UT11" s="558"/>
      <c r="UU11" s="558"/>
      <c r="UV11" s="558"/>
      <c r="UW11" s="355"/>
      <c r="UX11" s="356"/>
      <c r="UY11" s="357"/>
      <c r="UZ11" s="353"/>
      <c r="VA11" s="354"/>
      <c r="VB11" s="558"/>
      <c r="VC11" s="558"/>
      <c r="VD11" s="558"/>
      <c r="VE11" s="355"/>
      <c r="VF11" s="356"/>
      <c r="VG11" s="357"/>
      <c r="VH11" s="353"/>
      <c r="VI11" s="354"/>
      <c r="VJ11" s="558"/>
      <c r="VK11" s="558"/>
      <c r="VL11" s="558"/>
      <c r="VM11" s="355"/>
      <c r="VN11" s="356"/>
      <c r="VO11" s="357"/>
      <c r="VP11" s="353"/>
      <c r="VQ11" s="354"/>
      <c r="VR11" s="558"/>
      <c r="VS11" s="558"/>
      <c r="VT11" s="558"/>
      <c r="VU11" s="355"/>
      <c r="VV11" s="356"/>
      <c r="VW11" s="357"/>
      <c r="VX11" s="353"/>
      <c r="VY11" s="354"/>
      <c r="VZ11" s="558"/>
      <c r="WA11" s="558"/>
      <c r="WB11" s="558"/>
      <c r="WC11" s="355"/>
      <c r="WD11" s="356"/>
      <c r="WE11" s="357"/>
      <c r="WF11" s="353"/>
      <c r="WG11" s="354"/>
      <c r="WH11" s="558"/>
      <c r="WI11" s="558"/>
      <c r="WJ11" s="558"/>
      <c r="WK11" s="355"/>
      <c r="WL11" s="356"/>
      <c r="WM11" s="357"/>
      <c r="WN11" s="353"/>
      <c r="WO11" s="354"/>
      <c r="WP11" s="558"/>
      <c r="WQ11" s="558"/>
      <c r="WR11" s="558"/>
      <c r="WS11" s="355"/>
      <c r="WT11" s="356"/>
      <c r="WU11" s="357"/>
      <c r="WV11" s="353"/>
      <c r="WW11" s="354"/>
      <c r="WX11" s="558"/>
      <c r="WY11" s="558"/>
      <c r="WZ11" s="558"/>
      <c r="XA11" s="355"/>
      <c r="XB11" s="356"/>
      <c r="XC11" s="357"/>
      <c r="XD11" s="353"/>
      <c r="XE11" s="354"/>
      <c r="XF11" s="558"/>
      <c r="XG11" s="558"/>
      <c r="XH11" s="558"/>
      <c r="XI11" s="355"/>
      <c r="XJ11" s="356"/>
      <c r="XK11" s="357"/>
      <c r="XL11" s="353"/>
      <c r="XM11" s="354"/>
      <c r="XN11" s="558"/>
      <c r="XO11" s="558"/>
      <c r="XP11" s="558"/>
      <c r="XQ11" s="355"/>
      <c r="XR11" s="356"/>
      <c r="XS11" s="357"/>
      <c r="XT11" s="353"/>
      <c r="XU11" s="354"/>
      <c r="XV11" s="558"/>
      <c r="XW11" s="558"/>
      <c r="XX11" s="558"/>
      <c r="XY11" s="355"/>
      <c r="XZ11" s="356"/>
      <c r="YA11" s="357"/>
      <c r="YB11" s="353"/>
      <c r="YC11" s="354"/>
      <c r="YD11" s="558"/>
      <c r="YE11" s="558"/>
      <c r="YF11" s="558"/>
      <c r="YG11" s="355"/>
      <c r="YH11" s="356"/>
      <c r="YI11" s="357"/>
      <c r="YJ11" s="353"/>
      <c r="YK11" s="354"/>
      <c r="YL11" s="558"/>
      <c r="YM11" s="558"/>
      <c r="YN11" s="558"/>
      <c r="YO11" s="355"/>
      <c r="YP11" s="356"/>
      <c r="YQ11" s="357"/>
      <c r="YR11" s="353"/>
      <c r="YS11" s="354"/>
      <c r="YT11" s="558"/>
      <c r="YU11" s="558"/>
      <c r="YV11" s="558"/>
      <c r="YW11" s="355"/>
      <c r="YX11" s="356"/>
      <c r="YY11" s="357"/>
      <c r="YZ11" s="353"/>
      <c r="ZA11" s="354"/>
      <c r="ZB11" s="558"/>
      <c r="ZC11" s="558"/>
      <c r="ZD11" s="558"/>
      <c r="ZE11" s="355"/>
      <c r="ZF11" s="356"/>
      <c r="ZG11" s="357"/>
      <c r="ZH11" s="353"/>
      <c r="ZI11" s="354"/>
      <c r="ZJ11" s="558"/>
      <c r="ZK11" s="558"/>
      <c r="ZL11" s="558"/>
      <c r="ZM11" s="355"/>
      <c r="ZN11" s="356"/>
      <c r="ZO11" s="357"/>
      <c r="ZP11" s="353"/>
      <c r="ZQ11" s="354"/>
      <c r="ZR11" s="558"/>
      <c r="ZS11" s="558"/>
      <c r="ZT11" s="558"/>
      <c r="ZU11" s="355"/>
      <c r="ZV11" s="356"/>
      <c r="ZW11" s="357"/>
      <c r="ZX11" s="353"/>
      <c r="ZY11" s="354"/>
      <c r="ZZ11" s="558"/>
      <c r="AAA11" s="558"/>
      <c r="AAB11" s="558"/>
      <c r="AAC11" s="355"/>
      <c r="AAD11" s="356"/>
      <c r="AAE11" s="357"/>
      <c r="AAF11" s="353"/>
      <c r="AAG11" s="354"/>
      <c r="AAH11" s="558"/>
      <c r="AAI11" s="558"/>
      <c r="AAJ11" s="558"/>
      <c r="AAK11" s="355"/>
      <c r="AAL11" s="356"/>
      <c r="AAM11" s="357"/>
      <c r="AAN11" s="353"/>
      <c r="AAO11" s="354"/>
      <c r="AAP11" s="558"/>
      <c r="AAQ11" s="558"/>
      <c r="AAR11" s="558"/>
      <c r="AAS11" s="355"/>
      <c r="AAT11" s="356"/>
      <c r="AAU11" s="357"/>
      <c r="AAV11" s="353"/>
      <c r="AAW11" s="354"/>
      <c r="AAX11" s="558"/>
      <c r="AAY11" s="558"/>
      <c r="AAZ11" s="558"/>
      <c r="ABA11" s="355"/>
      <c r="ABB11" s="356"/>
      <c r="ABC11" s="357"/>
      <c r="ABD11" s="353"/>
      <c r="ABE11" s="354"/>
      <c r="ABF11" s="558"/>
      <c r="ABG11" s="558"/>
      <c r="ABH11" s="558"/>
      <c r="ABI11" s="355"/>
      <c r="ABJ11" s="356"/>
      <c r="ABK11" s="357"/>
      <c r="ABL11" s="353"/>
      <c r="ABM11" s="354"/>
      <c r="ABN11" s="558"/>
      <c r="ABO11" s="558"/>
      <c r="ABP11" s="558"/>
      <c r="ABQ11" s="355"/>
      <c r="ABR11" s="356"/>
      <c r="ABS11" s="357"/>
      <c r="ABT11" s="353"/>
      <c r="ABU11" s="354"/>
      <c r="ABV11" s="558"/>
      <c r="ABW11" s="558"/>
      <c r="ABX11" s="558"/>
      <c r="ABY11" s="355"/>
      <c r="ABZ11" s="356"/>
      <c r="ACA11" s="357"/>
      <c r="ACB11" s="353"/>
      <c r="ACC11" s="354"/>
      <c r="ACD11" s="558"/>
      <c r="ACE11" s="558"/>
      <c r="ACF11" s="558"/>
      <c r="ACG11" s="355"/>
      <c r="ACH11" s="356"/>
      <c r="ACI11" s="357"/>
      <c r="ACJ11" s="353"/>
      <c r="ACK11" s="354"/>
      <c r="ACL11" s="558"/>
      <c r="ACM11" s="558"/>
      <c r="ACN11" s="558"/>
      <c r="ACO11" s="355"/>
      <c r="ACP11" s="356"/>
      <c r="ACQ11" s="357"/>
      <c r="ACR11" s="353"/>
      <c r="ACS11" s="354"/>
      <c r="ACT11" s="558"/>
      <c r="ACU11" s="558"/>
      <c r="ACV11" s="558"/>
      <c r="ACW11" s="355"/>
      <c r="ACX11" s="356"/>
      <c r="ACY11" s="357"/>
      <c r="ACZ11" s="353"/>
      <c r="ADA11" s="354"/>
      <c r="ADB11" s="558"/>
      <c r="ADC11" s="558"/>
      <c r="ADD11" s="558"/>
      <c r="ADE11" s="355"/>
      <c r="ADF11" s="356"/>
      <c r="ADG11" s="357"/>
      <c r="ADH11" s="353"/>
      <c r="ADI11" s="354"/>
      <c r="ADJ11" s="558"/>
      <c r="ADK11" s="558"/>
      <c r="ADL11" s="558"/>
      <c r="ADM11" s="355"/>
      <c r="ADN11" s="356"/>
      <c r="ADO11" s="357"/>
      <c r="ADP11" s="353"/>
      <c r="ADQ11" s="354"/>
      <c r="ADR11" s="558"/>
      <c r="ADS11" s="558"/>
      <c r="ADT11" s="558"/>
      <c r="ADU11" s="355"/>
      <c r="ADV11" s="356"/>
      <c r="ADW11" s="357"/>
      <c r="ADX11" s="353"/>
      <c r="ADY11" s="354"/>
      <c r="ADZ11" s="558"/>
      <c r="AEA11" s="558"/>
      <c r="AEB11" s="558"/>
      <c r="AEC11" s="355"/>
      <c r="AED11" s="356"/>
      <c r="AEE11" s="357"/>
      <c r="AEF11" s="353"/>
      <c r="AEG11" s="354"/>
      <c r="AEH11" s="558"/>
      <c r="AEI11" s="558"/>
      <c r="AEJ11" s="558"/>
      <c r="AEK11" s="355"/>
      <c r="AEL11" s="356"/>
      <c r="AEM11" s="357"/>
      <c r="AEN11" s="353"/>
      <c r="AEO11" s="354"/>
      <c r="AEP11" s="558"/>
      <c r="AEQ11" s="558"/>
      <c r="AER11" s="558"/>
      <c r="AES11" s="355"/>
      <c r="AET11" s="356"/>
      <c r="AEU11" s="357"/>
      <c r="AEV11" s="353"/>
      <c r="AEW11" s="354"/>
      <c r="AEX11" s="558"/>
      <c r="AEY11" s="558"/>
      <c r="AEZ11" s="558"/>
      <c r="AFA11" s="355"/>
      <c r="AFB11" s="356"/>
      <c r="AFC11" s="357"/>
      <c r="AFD11" s="353"/>
      <c r="AFE11" s="354"/>
      <c r="AFF11" s="558"/>
      <c r="AFG11" s="558"/>
      <c r="AFH11" s="558"/>
      <c r="AFI11" s="355"/>
      <c r="AFJ11" s="356"/>
      <c r="AFK11" s="357"/>
      <c r="AFL11" s="353"/>
      <c r="AFM11" s="354"/>
      <c r="AFN11" s="558"/>
      <c r="AFO11" s="558"/>
      <c r="AFP11" s="558"/>
      <c r="AFQ11" s="355"/>
      <c r="AFR11" s="356"/>
      <c r="AFS11" s="357"/>
      <c r="AFT11" s="353"/>
      <c r="AFU11" s="354"/>
      <c r="AFV11" s="558"/>
      <c r="AFW11" s="558"/>
      <c r="AFX11" s="558"/>
      <c r="AFY11" s="355"/>
      <c r="AFZ11" s="356"/>
      <c r="AGA11" s="357"/>
      <c r="AGB11" s="353"/>
      <c r="AGC11" s="354"/>
      <c r="AGD11" s="558"/>
      <c r="AGE11" s="558"/>
      <c r="AGF11" s="558"/>
      <c r="AGG11" s="355"/>
      <c r="AGH11" s="356"/>
      <c r="AGI11" s="357"/>
      <c r="AGJ11" s="353"/>
      <c r="AGK11" s="354"/>
      <c r="AGL11" s="558"/>
      <c r="AGM11" s="558"/>
      <c r="AGN11" s="558"/>
      <c r="AGO11" s="355"/>
      <c r="AGP11" s="356"/>
      <c r="AGQ11" s="357"/>
      <c r="AGR11" s="353"/>
      <c r="AGS11" s="354"/>
      <c r="AGT11" s="558"/>
      <c r="AGU11" s="558"/>
      <c r="AGV11" s="558"/>
      <c r="AGW11" s="355"/>
      <c r="AGX11" s="356"/>
      <c r="AGY11" s="357"/>
      <c r="AGZ11" s="353"/>
      <c r="AHA11" s="354"/>
      <c r="AHB11" s="558"/>
      <c r="AHC11" s="558"/>
      <c r="AHD11" s="558"/>
      <c r="AHE11" s="355"/>
      <c r="AHF11" s="356"/>
      <c r="AHG11" s="357"/>
      <c r="AHH11" s="353"/>
      <c r="AHI11" s="354"/>
      <c r="AHJ11" s="558"/>
      <c r="AHK11" s="558"/>
      <c r="AHL11" s="558"/>
      <c r="AHM11" s="355"/>
      <c r="AHN11" s="356"/>
      <c r="AHO11" s="357"/>
      <c r="AHP11" s="353"/>
      <c r="AHQ11" s="354"/>
      <c r="AHR11" s="558"/>
      <c r="AHS11" s="558"/>
      <c r="AHT11" s="558"/>
      <c r="AHU11" s="355"/>
      <c r="AHV11" s="356"/>
      <c r="AHW11" s="357"/>
      <c r="AHX11" s="353"/>
      <c r="AHY11" s="354"/>
      <c r="AHZ11" s="558"/>
      <c r="AIA11" s="558"/>
      <c r="AIB11" s="558"/>
      <c r="AIC11" s="355"/>
      <c r="AID11" s="356"/>
      <c r="AIE11" s="357"/>
      <c r="AIF11" s="353"/>
      <c r="AIG11" s="354"/>
      <c r="AIH11" s="558"/>
      <c r="AII11" s="558"/>
      <c r="AIJ11" s="558"/>
      <c r="AIK11" s="355"/>
      <c r="AIL11" s="356"/>
      <c r="AIM11" s="357"/>
      <c r="AIN11" s="353"/>
      <c r="AIO11" s="354"/>
      <c r="AIP11" s="558"/>
      <c r="AIQ11" s="558"/>
      <c r="AIR11" s="558"/>
      <c r="AIS11" s="355"/>
      <c r="AIT11" s="356"/>
      <c r="AIU11" s="357"/>
      <c r="AIV11" s="353"/>
      <c r="AIW11" s="354"/>
      <c r="AIX11" s="558"/>
      <c r="AIY11" s="558"/>
      <c r="AIZ11" s="558"/>
      <c r="AJA11" s="355"/>
      <c r="AJB11" s="356"/>
      <c r="AJC11" s="357"/>
      <c r="AJD11" s="353"/>
      <c r="AJE11" s="354"/>
      <c r="AJF11" s="558"/>
      <c r="AJG11" s="558"/>
      <c r="AJH11" s="558"/>
      <c r="AJI11" s="355"/>
      <c r="AJJ11" s="356"/>
      <c r="AJK11" s="357"/>
      <c r="AJL11" s="353"/>
      <c r="AJM11" s="354"/>
      <c r="AJN11" s="558"/>
      <c r="AJO11" s="558"/>
      <c r="AJP11" s="558"/>
      <c r="AJQ11" s="355"/>
      <c r="AJR11" s="356"/>
      <c r="AJS11" s="357"/>
      <c r="AJT11" s="353"/>
      <c r="AJU11" s="354"/>
      <c r="AJV11" s="558"/>
      <c r="AJW11" s="558"/>
      <c r="AJX11" s="558"/>
      <c r="AJY11" s="355"/>
      <c r="AJZ11" s="356"/>
      <c r="AKA11" s="357"/>
      <c r="AKB11" s="353"/>
      <c r="AKC11" s="354"/>
      <c r="AKD11" s="558"/>
      <c r="AKE11" s="558"/>
      <c r="AKF11" s="558"/>
      <c r="AKG11" s="355"/>
      <c r="AKH11" s="356"/>
      <c r="AKI11" s="357"/>
      <c r="AKJ11" s="353"/>
      <c r="AKK11" s="354"/>
      <c r="AKL11" s="558"/>
      <c r="AKM11" s="558"/>
      <c r="AKN11" s="558"/>
      <c r="AKO11" s="355"/>
      <c r="AKP11" s="356"/>
      <c r="AKQ11" s="357"/>
      <c r="AKR11" s="353"/>
      <c r="AKS11" s="354"/>
      <c r="AKT11" s="558"/>
      <c r="AKU11" s="558"/>
      <c r="AKV11" s="558"/>
      <c r="AKW11" s="355"/>
      <c r="AKX11" s="356"/>
      <c r="AKY11" s="357"/>
      <c r="AKZ11" s="353"/>
      <c r="ALA11" s="354"/>
      <c r="ALB11" s="558"/>
      <c r="ALC11" s="558"/>
      <c r="ALD11" s="558"/>
      <c r="ALE11" s="355"/>
      <c r="ALF11" s="356"/>
      <c r="ALG11" s="357"/>
      <c r="ALH11" s="353"/>
      <c r="ALI11" s="354"/>
      <c r="ALJ11" s="558"/>
      <c r="ALK11" s="558"/>
      <c r="ALL11" s="558"/>
      <c r="ALM11" s="355"/>
      <c r="ALN11" s="356"/>
      <c r="ALO11" s="357"/>
      <c r="ALP11" s="353"/>
      <c r="ALQ11" s="354"/>
      <c r="ALR11" s="558"/>
      <c r="ALS11" s="558"/>
      <c r="ALT11" s="558"/>
      <c r="ALU11" s="355"/>
      <c r="ALV11" s="356"/>
      <c r="ALW11" s="357"/>
      <c r="ALX11" s="353"/>
      <c r="ALY11" s="354"/>
      <c r="ALZ11" s="558"/>
      <c r="AMA11" s="558"/>
      <c r="AMB11" s="558"/>
      <c r="AMC11" s="355"/>
      <c r="AMD11" s="356"/>
      <c r="AME11" s="357"/>
      <c r="AMF11" s="353"/>
      <c r="AMG11" s="354"/>
      <c r="AMH11" s="558"/>
      <c r="AMI11" s="558"/>
      <c r="AMJ11" s="558"/>
      <c r="AMK11" s="355"/>
      <c r="AML11" s="356"/>
      <c r="AMM11" s="357"/>
      <c r="AMN11" s="353"/>
      <c r="AMO11" s="354"/>
      <c r="AMP11" s="558"/>
      <c r="AMQ11" s="558"/>
      <c r="AMR11" s="558"/>
      <c r="AMS11" s="355"/>
      <c r="AMT11" s="356"/>
      <c r="AMU11" s="357"/>
      <c r="AMV11" s="353"/>
      <c r="AMW11" s="354"/>
      <c r="AMX11" s="558"/>
      <c r="AMY11" s="558"/>
      <c r="AMZ11" s="558"/>
      <c r="ANA11" s="355"/>
      <c r="ANB11" s="356"/>
      <c r="ANC11" s="357"/>
      <c r="AND11" s="353"/>
      <c r="ANE11" s="354"/>
      <c r="ANF11" s="558"/>
      <c r="ANG11" s="558"/>
      <c r="ANH11" s="558"/>
      <c r="ANI11" s="355"/>
      <c r="ANJ11" s="356"/>
      <c r="ANK11" s="357"/>
      <c r="ANL11" s="353"/>
      <c r="ANM11" s="354"/>
      <c r="ANN11" s="558"/>
      <c r="ANO11" s="558"/>
      <c r="ANP11" s="558"/>
      <c r="ANQ11" s="355"/>
      <c r="ANR11" s="356"/>
      <c r="ANS11" s="357"/>
      <c r="ANT11" s="353"/>
      <c r="ANU11" s="354"/>
      <c r="ANV11" s="558"/>
      <c r="ANW11" s="558"/>
      <c r="ANX11" s="558"/>
      <c r="ANY11" s="355"/>
      <c r="ANZ11" s="356"/>
      <c r="AOA11" s="357"/>
      <c r="AOB11" s="353"/>
      <c r="AOC11" s="354"/>
      <c r="AOD11" s="558"/>
      <c r="AOE11" s="558"/>
      <c r="AOF11" s="558"/>
      <c r="AOG11" s="355"/>
      <c r="AOH11" s="356"/>
      <c r="AOI11" s="357"/>
      <c r="AOJ11" s="353"/>
      <c r="AOK11" s="354"/>
      <c r="AOL11" s="558"/>
      <c r="AOM11" s="558"/>
      <c r="AON11" s="558"/>
      <c r="AOO11" s="355"/>
      <c r="AOP11" s="356"/>
      <c r="AOQ11" s="357"/>
      <c r="AOR11" s="353"/>
      <c r="AOS11" s="354"/>
      <c r="AOT11" s="558"/>
      <c r="AOU11" s="558"/>
      <c r="AOV11" s="558"/>
      <c r="AOW11" s="355"/>
      <c r="AOX11" s="356"/>
      <c r="AOY11" s="357"/>
      <c r="AOZ11" s="353"/>
      <c r="APA11" s="354"/>
      <c r="APB11" s="558"/>
      <c r="APC11" s="558"/>
      <c r="APD11" s="558"/>
      <c r="APE11" s="355"/>
      <c r="APF11" s="356"/>
      <c r="APG11" s="357"/>
      <c r="APH11" s="353"/>
      <c r="API11" s="354"/>
      <c r="APJ11" s="558"/>
      <c r="APK11" s="558"/>
      <c r="APL11" s="558"/>
      <c r="APM11" s="355"/>
      <c r="APN11" s="356"/>
      <c r="APO11" s="357"/>
      <c r="APP11" s="353"/>
      <c r="APQ11" s="354"/>
      <c r="APR11" s="558"/>
      <c r="APS11" s="558"/>
      <c r="APT11" s="558"/>
      <c r="APU11" s="355"/>
      <c r="APV11" s="356"/>
      <c r="APW11" s="357"/>
      <c r="APX11" s="353"/>
      <c r="APY11" s="354"/>
      <c r="APZ11" s="558"/>
      <c r="AQA11" s="558"/>
      <c r="AQB11" s="558"/>
      <c r="AQC11" s="355"/>
      <c r="AQD11" s="356"/>
      <c r="AQE11" s="357"/>
      <c r="AQF11" s="353"/>
      <c r="AQG11" s="354"/>
      <c r="AQH11" s="558"/>
      <c r="AQI11" s="558"/>
      <c r="AQJ11" s="558"/>
      <c r="AQK11" s="355"/>
      <c r="AQL11" s="356"/>
      <c r="AQM11" s="357"/>
      <c r="AQN11" s="353"/>
      <c r="AQO11" s="354"/>
      <c r="AQP11" s="558"/>
      <c r="AQQ11" s="558"/>
      <c r="AQR11" s="558"/>
      <c r="AQS11" s="355"/>
      <c r="AQT11" s="356"/>
      <c r="AQU11" s="357"/>
      <c r="AQV11" s="353"/>
      <c r="AQW11" s="354"/>
      <c r="AQX11" s="558"/>
      <c r="AQY11" s="558"/>
      <c r="AQZ11" s="558"/>
      <c r="ARA11" s="355"/>
      <c r="ARB11" s="356"/>
      <c r="ARC11" s="357"/>
      <c r="ARD11" s="353"/>
      <c r="ARE11" s="354"/>
      <c r="ARF11" s="558"/>
      <c r="ARG11" s="558"/>
      <c r="ARH11" s="558"/>
      <c r="ARI11" s="355"/>
      <c r="ARJ11" s="356"/>
      <c r="ARK11" s="357"/>
      <c r="ARL11" s="353"/>
      <c r="ARM11" s="354"/>
      <c r="ARN11" s="558"/>
      <c r="ARO11" s="558"/>
      <c r="ARP11" s="558"/>
      <c r="ARQ11" s="355"/>
      <c r="ARR11" s="356"/>
      <c r="ARS11" s="357"/>
      <c r="ART11" s="353"/>
      <c r="ARU11" s="354"/>
      <c r="ARV11" s="558"/>
      <c r="ARW11" s="558"/>
      <c r="ARX11" s="558"/>
      <c r="ARY11" s="355"/>
      <c r="ARZ11" s="356"/>
      <c r="ASA11" s="357"/>
      <c r="ASB11" s="353"/>
      <c r="ASC11" s="354"/>
      <c r="ASD11" s="558"/>
      <c r="ASE11" s="558"/>
      <c r="ASF11" s="558"/>
      <c r="ASG11" s="355"/>
      <c r="ASH11" s="356"/>
      <c r="ASI11" s="357"/>
      <c r="ASJ11" s="353"/>
      <c r="ASK11" s="354"/>
      <c r="ASL11" s="558"/>
      <c r="ASM11" s="558"/>
      <c r="ASN11" s="558"/>
      <c r="ASO11" s="355"/>
      <c r="ASP11" s="356"/>
      <c r="ASQ11" s="357"/>
      <c r="ASR11" s="353"/>
      <c r="ASS11" s="354"/>
      <c r="AST11" s="558"/>
      <c r="ASU11" s="558"/>
      <c r="ASV11" s="558"/>
      <c r="ASW11" s="355"/>
      <c r="ASX11" s="356"/>
      <c r="ASY11" s="357"/>
      <c r="ASZ11" s="353"/>
      <c r="ATA11" s="354"/>
      <c r="ATB11" s="558"/>
      <c r="ATC11" s="558"/>
      <c r="ATD11" s="558"/>
      <c r="ATE11" s="355"/>
      <c r="ATF11" s="356"/>
      <c r="ATG11" s="357"/>
      <c r="ATH11" s="353"/>
      <c r="ATI11" s="354"/>
      <c r="ATJ11" s="558"/>
      <c r="ATK11" s="558"/>
      <c r="ATL11" s="558"/>
      <c r="ATM11" s="355"/>
      <c r="ATN11" s="356"/>
      <c r="ATO11" s="357"/>
      <c r="ATP11" s="353"/>
      <c r="ATQ11" s="354"/>
      <c r="ATR11" s="558"/>
      <c r="ATS11" s="558"/>
      <c r="ATT11" s="558"/>
      <c r="ATU11" s="355"/>
      <c r="ATV11" s="356"/>
      <c r="ATW11" s="357"/>
      <c r="ATX11" s="353"/>
      <c r="ATY11" s="354"/>
      <c r="ATZ11" s="558"/>
      <c r="AUA11" s="558"/>
      <c r="AUB11" s="558"/>
      <c r="AUC11" s="355"/>
      <c r="AUD11" s="356"/>
      <c r="AUE11" s="357"/>
      <c r="AUF11" s="353"/>
      <c r="AUG11" s="354"/>
      <c r="AUH11" s="558"/>
      <c r="AUI11" s="558"/>
      <c r="AUJ11" s="558"/>
      <c r="AUK11" s="355"/>
      <c r="AUL11" s="356"/>
      <c r="AUM11" s="357"/>
      <c r="AUN11" s="353"/>
      <c r="AUO11" s="354"/>
      <c r="AUP11" s="558"/>
      <c r="AUQ11" s="558"/>
      <c r="AUR11" s="558"/>
      <c r="AUS11" s="355"/>
      <c r="AUT11" s="356"/>
      <c r="AUU11" s="357"/>
      <c r="AUV11" s="353"/>
      <c r="AUW11" s="354"/>
      <c r="AUX11" s="558"/>
      <c r="AUY11" s="558"/>
      <c r="AUZ11" s="558"/>
      <c r="AVA11" s="355"/>
      <c r="AVB11" s="356"/>
      <c r="AVC11" s="357"/>
      <c r="AVD11" s="353"/>
      <c r="AVE11" s="354"/>
      <c r="AVF11" s="558"/>
      <c r="AVG11" s="558"/>
      <c r="AVH11" s="558"/>
      <c r="AVI11" s="355"/>
      <c r="AVJ11" s="356"/>
      <c r="AVK11" s="357"/>
      <c r="AVL11" s="353"/>
      <c r="AVM11" s="354"/>
      <c r="AVN11" s="558"/>
      <c r="AVO11" s="558"/>
      <c r="AVP11" s="558"/>
      <c r="AVQ11" s="355"/>
      <c r="AVR11" s="356"/>
      <c r="AVS11" s="357"/>
      <c r="AVT11" s="353"/>
      <c r="AVU11" s="354"/>
      <c r="AVV11" s="558"/>
      <c r="AVW11" s="558"/>
      <c r="AVX11" s="558"/>
      <c r="AVY11" s="355"/>
      <c r="AVZ11" s="356"/>
      <c r="AWA11" s="357"/>
      <c r="AWB11" s="353"/>
      <c r="AWC11" s="354"/>
      <c r="AWD11" s="558"/>
      <c r="AWE11" s="558"/>
      <c r="AWF11" s="558"/>
      <c r="AWG11" s="355"/>
      <c r="AWH11" s="356"/>
      <c r="AWI11" s="357"/>
      <c r="AWJ11" s="353"/>
      <c r="AWK11" s="354"/>
      <c r="AWL11" s="558"/>
      <c r="AWM11" s="558"/>
      <c r="AWN11" s="558"/>
      <c r="AWO11" s="355"/>
      <c r="AWP11" s="356"/>
      <c r="AWQ11" s="357"/>
      <c r="AWR11" s="353"/>
      <c r="AWS11" s="354"/>
      <c r="AWT11" s="558"/>
      <c r="AWU11" s="558"/>
      <c r="AWV11" s="558"/>
      <c r="AWW11" s="355"/>
      <c r="AWX11" s="356"/>
      <c r="AWY11" s="357"/>
      <c r="AWZ11" s="353"/>
      <c r="AXA11" s="354"/>
      <c r="AXB11" s="558"/>
      <c r="AXC11" s="558"/>
      <c r="AXD11" s="558"/>
      <c r="AXE11" s="355"/>
      <c r="AXF11" s="356"/>
      <c r="AXG11" s="357"/>
      <c r="AXH11" s="353"/>
      <c r="AXI11" s="354"/>
      <c r="AXJ11" s="558"/>
      <c r="AXK11" s="558"/>
      <c r="AXL11" s="558"/>
      <c r="AXM11" s="355"/>
      <c r="AXN11" s="356"/>
      <c r="AXO11" s="357"/>
      <c r="AXP11" s="353"/>
      <c r="AXQ11" s="354"/>
      <c r="AXR11" s="558"/>
      <c r="AXS11" s="558"/>
      <c r="AXT11" s="558"/>
      <c r="AXU11" s="355"/>
      <c r="AXV11" s="356"/>
      <c r="AXW11" s="357"/>
      <c r="AXX11" s="353"/>
      <c r="AXY11" s="354"/>
      <c r="AXZ11" s="558"/>
      <c r="AYA11" s="558"/>
      <c r="AYB11" s="558"/>
      <c r="AYC11" s="355"/>
      <c r="AYD11" s="356"/>
      <c r="AYE11" s="357"/>
      <c r="AYF11" s="353"/>
      <c r="AYG11" s="354"/>
      <c r="AYH11" s="558"/>
      <c r="AYI11" s="558"/>
      <c r="AYJ11" s="558"/>
      <c r="AYK11" s="355"/>
      <c r="AYL11" s="356"/>
      <c r="AYM11" s="357"/>
      <c r="AYN11" s="353"/>
      <c r="AYO11" s="354"/>
      <c r="AYP11" s="558"/>
      <c r="AYQ11" s="558"/>
      <c r="AYR11" s="558"/>
      <c r="AYS11" s="355"/>
      <c r="AYT11" s="356"/>
      <c r="AYU11" s="357"/>
      <c r="AYV11" s="353"/>
      <c r="AYW11" s="354"/>
      <c r="AYX11" s="558"/>
      <c r="AYY11" s="558"/>
      <c r="AYZ11" s="558"/>
      <c r="AZA11" s="355"/>
      <c r="AZB11" s="356"/>
      <c r="AZC11" s="357"/>
      <c r="AZD11" s="353"/>
      <c r="AZE11" s="354"/>
      <c r="AZF11" s="558"/>
      <c r="AZG11" s="558"/>
      <c r="AZH11" s="558"/>
      <c r="AZI11" s="355"/>
      <c r="AZJ11" s="356"/>
      <c r="AZK11" s="357"/>
      <c r="AZL11" s="353"/>
      <c r="AZM11" s="354"/>
      <c r="AZN11" s="558"/>
      <c r="AZO11" s="558"/>
      <c r="AZP11" s="558"/>
      <c r="AZQ11" s="355"/>
      <c r="AZR11" s="356"/>
      <c r="AZS11" s="357"/>
      <c r="AZT11" s="353"/>
      <c r="AZU11" s="354"/>
      <c r="AZV11" s="558"/>
      <c r="AZW11" s="558"/>
      <c r="AZX11" s="558"/>
      <c r="AZY11" s="355"/>
      <c r="AZZ11" s="356"/>
      <c r="BAA11" s="357"/>
      <c r="BAB11" s="353"/>
      <c r="BAC11" s="354"/>
      <c r="BAD11" s="558"/>
      <c r="BAE11" s="558"/>
      <c r="BAF11" s="558"/>
      <c r="BAG11" s="355"/>
      <c r="BAH11" s="356"/>
      <c r="BAI11" s="357"/>
      <c r="BAJ11" s="353"/>
      <c r="BAK11" s="354"/>
      <c r="BAL11" s="558"/>
      <c r="BAM11" s="558"/>
      <c r="BAN11" s="558"/>
      <c r="BAO11" s="355"/>
      <c r="BAP11" s="356"/>
      <c r="BAQ11" s="357"/>
      <c r="BAR11" s="353"/>
      <c r="BAS11" s="354"/>
      <c r="BAT11" s="558"/>
      <c r="BAU11" s="558"/>
      <c r="BAV11" s="558"/>
      <c r="BAW11" s="355"/>
      <c r="BAX11" s="356"/>
      <c r="BAY11" s="357"/>
      <c r="BAZ11" s="353"/>
      <c r="BBA11" s="354"/>
      <c r="BBB11" s="558"/>
      <c r="BBC11" s="558"/>
      <c r="BBD11" s="558"/>
      <c r="BBE11" s="355"/>
      <c r="BBF11" s="356"/>
      <c r="BBG11" s="357"/>
      <c r="BBH11" s="353"/>
      <c r="BBI11" s="354"/>
      <c r="BBJ11" s="558"/>
      <c r="BBK11" s="558"/>
      <c r="BBL11" s="558"/>
      <c r="BBM11" s="355"/>
      <c r="BBN11" s="356"/>
      <c r="BBO11" s="357"/>
      <c r="BBP11" s="353"/>
      <c r="BBQ11" s="354"/>
      <c r="BBR11" s="558"/>
      <c r="BBS11" s="558"/>
      <c r="BBT11" s="558"/>
      <c r="BBU11" s="355"/>
      <c r="BBV11" s="356"/>
      <c r="BBW11" s="357"/>
      <c r="BBX11" s="353"/>
      <c r="BBY11" s="354"/>
      <c r="BBZ11" s="558"/>
      <c r="BCA11" s="558"/>
      <c r="BCB11" s="558"/>
      <c r="BCC11" s="355"/>
      <c r="BCD11" s="356"/>
      <c r="BCE11" s="357"/>
      <c r="BCF11" s="353"/>
      <c r="BCG11" s="354"/>
      <c r="BCH11" s="558"/>
      <c r="BCI11" s="558"/>
      <c r="BCJ11" s="558"/>
      <c r="BCK11" s="355"/>
      <c r="BCL11" s="356"/>
      <c r="BCM11" s="357"/>
      <c r="BCN11" s="353"/>
      <c r="BCO11" s="354"/>
      <c r="BCP11" s="558"/>
      <c r="BCQ11" s="558"/>
      <c r="BCR11" s="558"/>
      <c r="BCS11" s="355"/>
      <c r="BCT11" s="356"/>
      <c r="BCU11" s="357"/>
      <c r="BCV11" s="353"/>
      <c r="BCW11" s="354"/>
      <c r="BCX11" s="558"/>
      <c r="BCY11" s="558"/>
      <c r="BCZ11" s="558"/>
      <c r="BDA11" s="355"/>
      <c r="BDB11" s="356"/>
      <c r="BDC11" s="357"/>
      <c r="BDD11" s="353"/>
      <c r="BDE11" s="354"/>
      <c r="BDF11" s="558"/>
      <c r="BDG11" s="558"/>
      <c r="BDH11" s="558"/>
      <c r="BDI11" s="355"/>
      <c r="BDJ11" s="356"/>
      <c r="BDK11" s="357"/>
      <c r="BDL11" s="353"/>
      <c r="BDM11" s="354"/>
      <c r="BDN11" s="558"/>
      <c r="BDO11" s="558"/>
      <c r="BDP11" s="558"/>
      <c r="BDQ11" s="355"/>
      <c r="BDR11" s="356"/>
      <c r="BDS11" s="357"/>
      <c r="BDT11" s="353"/>
      <c r="BDU11" s="354"/>
      <c r="BDV11" s="558"/>
      <c r="BDW11" s="558"/>
      <c r="BDX11" s="558"/>
      <c r="BDY11" s="355"/>
      <c r="BDZ11" s="356"/>
      <c r="BEA11" s="357"/>
      <c r="BEB11" s="353"/>
      <c r="BEC11" s="354"/>
      <c r="BED11" s="558"/>
      <c r="BEE11" s="558"/>
      <c r="BEF11" s="558"/>
      <c r="BEG11" s="355"/>
      <c r="BEH11" s="356"/>
      <c r="BEI11" s="357"/>
      <c r="BEJ11" s="353"/>
      <c r="BEK11" s="354"/>
      <c r="BEL11" s="558"/>
      <c r="BEM11" s="558"/>
      <c r="BEN11" s="558"/>
      <c r="BEO11" s="355"/>
      <c r="BEP11" s="356"/>
      <c r="BEQ11" s="357"/>
      <c r="BER11" s="353"/>
      <c r="BES11" s="354"/>
      <c r="BET11" s="558"/>
      <c r="BEU11" s="558"/>
      <c r="BEV11" s="558"/>
      <c r="BEW11" s="355"/>
      <c r="BEX11" s="356"/>
      <c r="BEY11" s="357"/>
      <c r="BEZ11" s="353"/>
      <c r="BFA11" s="354"/>
      <c r="BFB11" s="558"/>
      <c r="BFC11" s="558"/>
      <c r="BFD11" s="558"/>
      <c r="BFE11" s="355"/>
      <c r="BFF11" s="356"/>
      <c r="BFG11" s="357"/>
      <c r="BFH11" s="353"/>
      <c r="BFI11" s="354"/>
      <c r="BFJ11" s="558"/>
      <c r="BFK11" s="558"/>
      <c r="BFL11" s="558"/>
      <c r="BFM11" s="355"/>
      <c r="BFN11" s="356"/>
      <c r="BFO11" s="357"/>
      <c r="BFP11" s="353"/>
      <c r="BFQ11" s="354"/>
      <c r="BFR11" s="558"/>
      <c r="BFS11" s="558"/>
      <c r="BFT11" s="558"/>
      <c r="BFU11" s="355"/>
      <c r="BFV11" s="356"/>
      <c r="BFW11" s="357"/>
      <c r="BFX11" s="353"/>
      <c r="BFY11" s="354"/>
      <c r="BFZ11" s="558"/>
      <c r="BGA11" s="558"/>
      <c r="BGB11" s="558"/>
      <c r="BGC11" s="355"/>
      <c r="BGD11" s="356"/>
      <c r="BGE11" s="357"/>
      <c r="BGF11" s="353"/>
      <c r="BGG11" s="354"/>
      <c r="BGH11" s="558"/>
      <c r="BGI11" s="558"/>
      <c r="BGJ11" s="558"/>
      <c r="BGK11" s="355"/>
      <c r="BGL11" s="356"/>
      <c r="BGM11" s="357"/>
      <c r="BGN11" s="353"/>
      <c r="BGO11" s="354"/>
      <c r="BGP11" s="558"/>
      <c r="BGQ11" s="558"/>
      <c r="BGR11" s="558"/>
      <c r="BGS11" s="355"/>
      <c r="BGT11" s="356"/>
      <c r="BGU11" s="357"/>
      <c r="BGV11" s="353"/>
      <c r="BGW11" s="354"/>
      <c r="BGX11" s="558"/>
      <c r="BGY11" s="558"/>
      <c r="BGZ11" s="558"/>
      <c r="BHA11" s="355"/>
      <c r="BHB11" s="356"/>
      <c r="BHC11" s="357"/>
      <c r="BHD11" s="353"/>
      <c r="BHE11" s="354"/>
      <c r="BHF11" s="558"/>
      <c r="BHG11" s="558"/>
      <c r="BHH11" s="558"/>
      <c r="BHI11" s="355"/>
      <c r="BHJ11" s="356"/>
      <c r="BHK11" s="357"/>
      <c r="BHL11" s="353"/>
      <c r="BHM11" s="354"/>
      <c r="BHN11" s="558"/>
      <c r="BHO11" s="558"/>
      <c r="BHP11" s="558"/>
      <c r="BHQ11" s="355"/>
      <c r="BHR11" s="356"/>
      <c r="BHS11" s="357"/>
      <c r="BHT11" s="353"/>
      <c r="BHU11" s="354"/>
      <c r="BHV11" s="558"/>
      <c r="BHW11" s="558"/>
      <c r="BHX11" s="558"/>
      <c r="BHY11" s="355"/>
      <c r="BHZ11" s="356"/>
      <c r="BIA11" s="357"/>
      <c r="BIB11" s="353"/>
      <c r="BIC11" s="354"/>
      <c r="BID11" s="558"/>
      <c r="BIE11" s="558"/>
      <c r="BIF11" s="558"/>
      <c r="BIG11" s="355"/>
      <c r="BIH11" s="356"/>
      <c r="BII11" s="357"/>
      <c r="BIJ11" s="353"/>
      <c r="BIK11" s="354"/>
      <c r="BIL11" s="558"/>
      <c r="BIM11" s="558"/>
      <c r="BIN11" s="558"/>
      <c r="BIO11" s="355"/>
      <c r="BIP11" s="356"/>
      <c r="BIQ11" s="357"/>
      <c r="BIR11" s="353"/>
      <c r="BIS11" s="354"/>
      <c r="BIT11" s="558"/>
      <c r="BIU11" s="558"/>
      <c r="BIV11" s="558"/>
      <c r="BIW11" s="355"/>
      <c r="BIX11" s="356"/>
      <c r="BIY11" s="357"/>
      <c r="BIZ11" s="353"/>
      <c r="BJA11" s="354"/>
      <c r="BJB11" s="558"/>
      <c r="BJC11" s="558"/>
      <c r="BJD11" s="558"/>
      <c r="BJE11" s="355"/>
      <c r="BJF11" s="356"/>
      <c r="BJG11" s="357"/>
      <c r="BJH11" s="353"/>
      <c r="BJI11" s="354"/>
      <c r="BJJ11" s="558"/>
      <c r="BJK11" s="558"/>
      <c r="BJL11" s="558"/>
      <c r="BJM11" s="355"/>
      <c r="BJN11" s="356"/>
      <c r="BJO11" s="357"/>
      <c r="BJP11" s="353"/>
      <c r="BJQ11" s="354"/>
      <c r="BJR11" s="558"/>
      <c r="BJS11" s="558"/>
      <c r="BJT11" s="558"/>
      <c r="BJU11" s="355"/>
      <c r="BJV11" s="356"/>
      <c r="BJW11" s="357"/>
      <c r="BJX11" s="353"/>
      <c r="BJY11" s="354"/>
      <c r="BJZ11" s="558"/>
      <c r="BKA11" s="558"/>
      <c r="BKB11" s="558"/>
      <c r="BKC11" s="355"/>
      <c r="BKD11" s="356"/>
      <c r="BKE11" s="357"/>
      <c r="BKF11" s="353"/>
      <c r="BKG11" s="354"/>
      <c r="BKH11" s="558"/>
      <c r="BKI11" s="558"/>
      <c r="BKJ11" s="558"/>
      <c r="BKK11" s="355"/>
      <c r="BKL11" s="356"/>
      <c r="BKM11" s="357"/>
      <c r="BKN11" s="353"/>
      <c r="BKO11" s="354"/>
      <c r="BKP11" s="558"/>
      <c r="BKQ11" s="558"/>
      <c r="BKR11" s="558"/>
      <c r="BKS11" s="355"/>
      <c r="BKT11" s="356"/>
      <c r="BKU11" s="357"/>
      <c r="BKV11" s="353"/>
      <c r="BKW11" s="354"/>
      <c r="BKX11" s="558"/>
      <c r="BKY11" s="558"/>
      <c r="BKZ11" s="558"/>
      <c r="BLA11" s="355"/>
      <c r="BLB11" s="356"/>
      <c r="BLC11" s="357"/>
      <c r="BLD11" s="353"/>
      <c r="BLE11" s="354"/>
      <c r="BLF11" s="558"/>
      <c r="BLG11" s="558"/>
      <c r="BLH11" s="558"/>
      <c r="BLI11" s="355"/>
      <c r="BLJ11" s="356"/>
      <c r="BLK11" s="357"/>
      <c r="BLL11" s="353"/>
      <c r="BLM11" s="354"/>
      <c r="BLN11" s="558"/>
      <c r="BLO11" s="558"/>
      <c r="BLP11" s="558"/>
      <c r="BLQ11" s="355"/>
      <c r="BLR11" s="356"/>
      <c r="BLS11" s="357"/>
      <c r="BLT11" s="353"/>
      <c r="BLU11" s="354"/>
      <c r="BLV11" s="558"/>
      <c r="BLW11" s="558"/>
      <c r="BLX11" s="558"/>
      <c r="BLY11" s="355"/>
      <c r="BLZ11" s="356"/>
      <c r="BMA11" s="357"/>
      <c r="BMB11" s="353"/>
      <c r="BMC11" s="354"/>
      <c r="BMD11" s="558"/>
      <c r="BME11" s="558"/>
      <c r="BMF11" s="558"/>
      <c r="BMG11" s="355"/>
      <c r="BMH11" s="356"/>
      <c r="BMI11" s="357"/>
      <c r="BMJ11" s="353"/>
      <c r="BMK11" s="354"/>
      <c r="BML11" s="558"/>
      <c r="BMM11" s="558"/>
      <c r="BMN11" s="558"/>
      <c r="BMO11" s="355"/>
      <c r="BMP11" s="356"/>
      <c r="BMQ11" s="357"/>
      <c r="BMR11" s="353"/>
      <c r="BMS11" s="354"/>
      <c r="BMT11" s="558"/>
      <c r="BMU11" s="558"/>
      <c r="BMV11" s="558"/>
      <c r="BMW11" s="355"/>
      <c r="BMX11" s="356"/>
      <c r="BMY11" s="357"/>
      <c r="BMZ11" s="353"/>
      <c r="BNA11" s="354"/>
      <c r="BNB11" s="558"/>
      <c r="BNC11" s="558"/>
      <c r="BND11" s="558"/>
      <c r="BNE11" s="355"/>
      <c r="BNF11" s="356"/>
      <c r="BNG11" s="357"/>
      <c r="BNH11" s="353"/>
      <c r="BNI11" s="354"/>
      <c r="BNJ11" s="558"/>
      <c r="BNK11" s="558"/>
      <c r="BNL11" s="558"/>
      <c r="BNM11" s="355"/>
      <c r="BNN11" s="356"/>
      <c r="BNO11" s="357"/>
      <c r="BNP11" s="353"/>
      <c r="BNQ11" s="354"/>
      <c r="BNR11" s="558"/>
      <c r="BNS11" s="558"/>
      <c r="BNT11" s="558"/>
      <c r="BNU11" s="355"/>
      <c r="BNV11" s="356"/>
      <c r="BNW11" s="357"/>
      <c r="BNX11" s="353"/>
      <c r="BNY11" s="354"/>
      <c r="BNZ11" s="558"/>
      <c r="BOA11" s="558"/>
      <c r="BOB11" s="558"/>
      <c r="BOC11" s="355"/>
      <c r="BOD11" s="356"/>
      <c r="BOE11" s="357"/>
      <c r="BOF11" s="353"/>
      <c r="BOG11" s="354"/>
      <c r="BOH11" s="558"/>
      <c r="BOI11" s="558"/>
      <c r="BOJ11" s="558"/>
      <c r="BOK11" s="355"/>
      <c r="BOL11" s="356"/>
      <c r="BOM11" s="357"/>
      <c r="BON11" s="353"/>
      <c r="BOO11" s="354"/>
      <c r="BOP11" s="558"/>
      <c r="BOQ11" s="558"/>
      <c r="BOR11" s="558"/>
      <c r="BOS11" s="355"/>
      <c r="BOT11" s="356"/>
      <c r="BOU11" s="357"/>
      <c r="BOV11" s="353"/>
      <c r="BOW11" s="354"/>
      <c r="BOX11" s="558"/>
      <c r="BOY11" s="558"/>
      <c r="BOZ11" s="558"/>
      <c r="BPA11" s="355"/>
      <c r="BPB11" s="356"/>
      <c r="BPC11" s="357"/>
      <c r="BPD11" s="353"/>
      <c r="BPE11" s="354"/>
      <c r="BPF11" s="558"/>
      <c r="BPG11" s="558"/>
      <c r="BPH11" s="558"/>
      <c r="BPI11" s="355"/>
      <c r="BPJ11" s="356"/>
      <c r="BPK11" s="357"/>
      <c r="BPL11" s="353"/>
      <c r="BPM11" s="354"/>
      <c r="BPN11" s="558"/>
      <c r="BPO11" s="558"/>
      <c r="BPP11" s="558"/>
      <c r="BPQ11" s="355"/>
      <c r="BPR11" s="356"/>
      <c r="BPS11" s="357"/>
      <c r="BPT11" s="353"/>
      <c r="BPU11" s="354"/>
      <c r="BPV11" s="558"/>
      <c r="BPW11" s="558"/>
      <c r="BPX11" s="558"/>
      <c r="BPY11" s="355"/>
      <c r="BPZ11" s="356"/>
      <c r="BQA11" s="357"/>
      <c r="BQB11" s="353"/>
      <c r="BQC11" s="354"/>
      <c r="BQD11" s="558"/>
      <c r="BQE11" s="558"/>
      <c r="BQF11" s="558"/>
      <c r="BQG11" s="355"/>
      <c r="BQH11" s="356"/>
      <c r="BQI11" s="357"/>
      <c r="BQJ11" s="353"/>
      <c r="BQK11" s="354"/>
      <c r="BQL11" s="558"/>
      <c r="BQM11" s="558"/>
      <c r="BQN11" s="558"/>
      <c r="BQO11" s="355"/>
      <c r="BQP11" s="356"/>
      <c r="BQQ11" s="357"/>
      <c r="BQR11" s="353"/>
      <c r="BQS11" s="354"/>
      <c r="BQT11" s="558"/>
      <c r="BQU11" s="558"/>
      <c r="BQV11" s="558"/>
      <c r="BQW11" s="355"/>
      <c r="BQX11" s="356"/>
      <c r="BQY11" s="357"/>
      <c r="BQZ11" s="353"/>
      <c r="BRA11" s="354"/>
      <c r="BRB11" s="558"/>
      <c r="BRC11" s="558"/>
      <c r="BRD11" s="558"/>
      <c r="BRE11" s="355"/>
      <c r="BRF11" s="356"/>
      <c r="BRG11" s="357"/>
      <c r="BRH11" s="353"/>
      <c r="BRI11" s="354"/>
      <c r="BRJ11" s="558"/>
      <c r="BRK11" s="558"/>
      <c r="BRL11" s="558"/>
      <c r="BRM11" s="355"/>
      <c r="BRN11" s="356"/>
      <c r="BRO11" s="357"/>
      <c r="BRP11" s="353"/>
      <c r="BRQ11" s="354"/>
      <c r="BRR11" s="558"/>
      <c r="BRS11" s="558"/>
      <c r="BRT11" s="558"/>
      <c r="BRU11" s="355"/>
      <c r="BRV11" s="356"/>
      <c r="BRW11" s="357"/>
      <c r="BRX11" s="353"/>
      <c r="BRY11" s="354"/>
      <c r="BRZ11" s="558"/>
      <c r="BSA11" s="558"/>
      <c r="BSB11" s="558"/>
      <c r="BSC11" s="355"/>
      <c r="BSD11" s="356"/>
      <c r="BSE11" s="357"/>
      <c r="BSF11" s="353"/>
      <c r="BSG11" s="354"/>
      <c r="BSH11" s="558"/>
      <c r="BSI11" s="558"/>
      <c r="BSJ11" s="558"/>
      <c r="BSK11" s="355"/>
      <c r="BSL11" s="356"/>
      <c r="BSM11" s="357"/>
      <c r="BSN11" s="353"/>
      <c r="BSO11" s="354"/>
      <c r="BSP11" s="558"/>
      <c r="BSQ11" s="558"/>
      <c r="BSR11" s="558"/>
      <c r="BSS11" s="355"/>
      <c r="BST11" s="356"/>
      <c r="BSU11" s="357"/>
      <c r="BSV11" s="353"/>
      <c r="BSW11" s="354"/>
      <c r="BSX11" s="558"/>
      <c r="BSY11" s="558"/>
      <c r="BSZ11" s="558"/>
      <c r="BTA11" s="355"/>
      <c r="BTB11" s="356"/>
      <c r="BTC11" s="357"/>
      <c r="BTD11" s="353"/>
      <c r="BTE11" s="354"/>
      <c r="BTF11" s="558"/>
      <c r="BTG11" s="558"/>
      <c r="BTH11" s="558"/>
      <c r="BTI11" s="355"/>
      <c r="BTJ11" s="356"/>
      <c r="BTK11" s="357"/>
      <c r="BTL11" s="353"/>
      <c r="BTM11" s="354"/>
      <c r="BTN11" s="558"/>
      <c r="BTO11" s="558"/>
      <c r="BTP11" s="558"/>
      <c r="BTQ11" s="355"/>
      <c r="BTR11" s="356"/>
      <c r="BTS11" s="357"/>
      <c r="BTT11" s="353"/>
      <c r="BTU11" s="354"/>
      <c r="BTV11" s="558"/>
      <c r="BTW11" s="558"/>
      <c r="BTX11" s="558"/>
      <c r="BTY11" s="355"/>
      <c r="BTZ11" s="356"/>
      <c r="BUA11" s="357"/>
      <c r="BUB11" s="353"/>
      <c r="BUC11" s="354"/>
      <c r="BUD11" s="558"/>
      <c r="BUE11" s="558"/>
      <c r="BUF11" s="558"/>
      <c r="BUG11" s="355"/>
      <c r="BUH11" s="356"/>
      <c r="BUI11" s="357"/>
      <c r="BUJ11" s="353"/>
      <c r="BUK11" s="354"/>
      <c r="BUL11" s="558"/>
      <c r="BUM11" s="558"/>
      <c r="BUN11" s="558"/>
      <c r="BUO11" s="355"/>
      <c r="BUP11" s="356"/>
      <c r="BUQ11" s="357"/>
      <c r="BUR11" s="353"/>
      <c r="BUS11" s="354"/>
      <c r="BUT11" s="558"/>
      <c r="BUU11" s="558"/>
      <c r="BUV11" s="558"/>
      <c r="BUW11" s="355"/>
      <c r="BUX11" s="356"/>
      <c r="BUY11" s="357"/>
      <c r="BUZ11" s="353"/>
      <c r="BVA11" s="354"/>
      <c r="BVB11" s="558"/>
      <c r="BVC11" s="558"/>
      <c r="BVD11" s="558"/>
      <c r="BVE11" s="355"/>
      <c r="BVF11" s="356"/>
      <c r="BVG11" s="357"/>
      <c r="BVH11" s="353"/>
      <c r="BVI11" s="354"/>
      <c r="BVJ11" s="558"/>
      <c r="BVK11" s="558"/>
      <c r="BVL11" s="558"/>
      <c r="BVM11" s="355"/>
      <c r="BVN11" s="356"/>
      <c r="BVO11" s="357"/>
      <c r="BVP11" s="353"/>
      <c r="BVQ11" s="354"/>
      <c r="BVR11" s="558"/>
      <c r="BVS11" s="558"/>
      <c r="BVT11" s="558"/>
      <c r="BVU11" s="355"/>
      <c r="BVV11" s="356"/>
      <c r="BVW11" s="357"/>
      <c r="BVX11" s="353"/>
      <c r="BVY11" s="354"/>
      <c r="BVZ11" s="558"/>
      <c r="BWA11" s="558"/>
      <c r="BWB11" s="558"/>
      <c r="BWC11" s="355"/>
      <c r="BWD11" s="356"/>
      <c r="BWE11" s="357"/>
      <c r="BWF11" s="353"/>
      <c r="BWG11" s="354"/>
      <c r="BWH11" s="558"/>
      <c r="BWI11" s="558"/>
      <c r="BWJ11" s="558"/>
      <c r="BWK11" s="355"/>
      <c r="BWL11" s="356"/>
      <c r="BWM11" s="357"/>
      <c r="BWN11" s="353"/>
      <c r="BWO11" s="354"/>
      <c r="BWP11" s="558"/>
      <c r="BWQ11" s="558"/>
      <c r="BWR11" s="558"/>
      <c r="BWS11" s="355"/>
      <c r="BWT11" s="356"/>
      <c r="BWU11" s="357"/>
      <c r="BWV11" s="353"/>
      <c r="BWW11" s="354"/>
      <c r="BWX11" s="558"/>
      <c r="BWY11" s="558"/>
      <c r="BWZ11" s="558"/>
      <c r="BXA11" s="355"/>
      <c r="BXB11" s="356"/>
      <c r="BXC11" s="357"/>
      <c r="BXD11" s="353"/>
      <c r="BXE11" s="354"/>
      <c r="BXF11" s="558"/>
      <c r="BXG11" s="558"/>
      <c r="BXH11" s="558"/>
      <c r="BXI11" s="355"/>
      <c r="BXJ11" s="356"/>
      <c r="BXK11" s="357"/>
      <c r="BXL11" s="353"/>
      <c r="BXM11" s="354"/>
      <c r="BXN11" s="558"/>
      <c r="BXO11" s="558"/>
      <c r="BXP11" s="558"/>
      <c r="BXQ11" s="355"/>
      <c r="BXR11" s="356"/>
      <c r="BXS11" s="357"/>
      <c r="BXT11" s="353"/>
      <c r="BXU11" s="354"/>
      <c r="BXV11" s="558"/>
      <c r="BXW11" s="558"/>
      <c r="BXX11" s="558"/>
      <c r="BXY11" s="355"/>
      <c r="BXZ11" s="356"/>
      <c r="BYA11" s="357"/>
      <c r="BYB11" s="353"/>
      <c r="BYC11" s="354"/>
      <c r="BYD11" s="558"/>
      <c r="BYE11" s="558"/>
      <c r="BYF11" s="558"/>
      <c r="BYG11" s="355"/>
      <c r="BYH11" s="356"/>
      <c r="BYI11" s="357"/>
      <c r="BYJ11" s="353"/>
      <c r="BYK11" s="354"/>
      <c r="BYL11" s="558"/>
      <c r="BYM11" s="558"/>
      <c r="BYN11" s="558"/>
      <c r="BYO11" s="355"/>
      <c r="BYP11" s="356"/>
      <c r="BYQ11" s="357"/>
      <c r="BYR11" s="353"/>
      <c r="BYS11" s="354"/>
      <c r="BYT11" s="558"/>
      <c r="BYU11" s="558"/>
      <c r="BYV11" s="558"/>
      <c r="BYW11" s="355"/>
      <c r="BYX11" s="356"/>
      <c r="BYY11" s="357"/>
      <c r="BYZ11" s="353"/>
      <c r="BZA11" s="354"/>
      <c r="BZB11" s="558"/>
      <c r="BZC11" s="558"/>
      <c r="BZD11" s="558"/>
      <c r="BZE11" s="355"/>
      <c r="BZF11" s="356"/>
      <c r="BZG11" s="357"/>
      <c r="BZH11" s="353"/>
      <c r="BZI11" s="354"/>
      <c r="BZJ11" s="558"/>
      <c r="BZK11" s="558"/>
      <c r="BZL11" s="558"/>
      <c r="BZM11" s="355"/>
      <c r="BZN11" s="356"/>
      <c r="BZO11" s="357"/>
      <c r="BZP11" s="353"/>
      <c r="BZQ11" s="354"/>
      <c r="BZR11" s="558"/>
      <c r="BZS11" s="558"/>
      <c r="BZT11" s="558"/>
      <c r="BZU11" s="355"/>
      <c r="BZV11" s="356"/>
      <c r="BZW11" s="357"/>
      <c r="BZX11" s="353"/>
      <c r="BZY11" s="354"/>
      <c r="BZZ11" s="558"/>
      <c r="CAA11" s="558"/>
      <c r="CAB11" s="558"/>
      <c r="CAC11" s="355"/>
      <c r="CAD11" s="356"/>
      <c r="CAE11" s="357"/>
      <c r="CAF11" s="353"/>
      <c r="CAG11" s="354"/>
      <c r="CAH11" s="558"/>
      <c r="CAI11" s="558"/>
      <c r="CAJ11" s="558"/>
      <c r="CAK11" s="355"/>
      <c r="CAL11" s="356"/>
      <c r="CAM11" s="357"/>
      <c r="CAN11" s="353"/>
      <c r="CAO11" s="354"/>
      <c r="CAP11" s="558"/>
      <c r="CAQ11" s="558"/>
      <c r="CAR11" s="558"/>
      <c r="CAS11" s="355"/>
      <c r="CAT11" s="356"/>
      <c r="CAU11" s="357"/>
      <c r="CAV11" s="353"/>
      <c r="CAW11" s="354"/>
      <c r="CAX11" s="558"/>
      <c r="CAY11" s="558"/>
      <c r="CAZ11" s="558"/>
      <c r="CBA11" s="355"/>
      <c r="CBB11" s="356"/>
      <c r="CBC11" s="357"/>
      <c r="CBD11" s="353"/>
      <c r="CBE11" s="354"/>
      <c r="CBF11" s="558"/>
      <c r="CBG11" s="558"/>
      <c r="CBH11" s="558"/>
      <c r="CBI11" s="355"/>
      <c r="CBJ11" s="356"/>
      <c r="CBK11" s="357"/>
      <c r="CBL11" s="353"/>
      <c r="CBM11" s="354"/>
      <c r="CBN11" s="558"/>
      <c r="CBO11" s="558"/>
      <c r="CBP11" s="558"/>
      <c r="CBQ11" s="355"/>
      <c r="CBR11" s="356"/>
      <c r="CBS11" s="357"/>
      <c r="CBT11" s="353"/>
      <c r="CBU11" s="354"/>
      <c r="CBV11" s="558"/>
      <c r="CBW11" s="558"/>
      <c r="CBX11" s="558"/>
      <c r="CBY11" s="355"/>
      <c r="CBZ11" s="356"/>
      <c r="CCA11" s="357"/>
      <c r="CCB11" s="353"/>
      <c r="CCC11" s="354"/>
      <c r="CCD11" s="558"/>
      <c r="CCE11" s="558"/>
      <c r="CCF11" s="558"/>
      <c r="CCG11" s="355"/>
      <c r="CCH11" s="356"/>
      <c r="CCI11" s="357"/>
      <c r="CCJ11" s="353"/>
      <c r="CCK11" s="354"/>
      <c r="CCL11" s="558"/>
      <c r="CCM11" s="558"/>
      <c r="CCN11" s="558"/>
      <c r="CCO11" s="355"/>
      <c r="CCP11" s="356"/>
      <c r="CCQ11" s="357"/>
      <c r="CCR11" s="353"/>
      <c r="CCS11" s="354"/>
      <c r="CCT11" s="558"/>
      <c r="CCU11" s="558"/>
      <c r="CCV11" s="558"/>
      <c r="CCW11" s="355"/>
      <c r="CCX11" s="356"/>
      <c r="CCY11" s="357"/>
      <c r="CCZ11" s="353"/>
      <c r="CDA11" s="354"/>
      <c r="CDB11" s="558"/>
      <c r="CDC11" s="558"/>
      <c r="CDD11" s="558"/>
      <c r="CDE11" s="355"/>
      <c r="CDF11" s="356"/>
      <c r="CDG11" s="357"/>
      <c r="CDH11" s="353"/>
      <c r="CDI11" s="354"/>
      <c r="CDJ11" s="558"/>
      <c r="CDK11" s="558"/>
      <c r="CDL11" s="558"/>
      <c r="CDM11" s="355"/>
      <c r="CDN11" s="356"/>
      <c r="CDO11" s="357"/>
      <c r="CDP11" s="353"/>
      <c r="CDQ11" s="354"/>
      <c r="CDR11" s="558"/>
      <c r="CDS11" s="558"/>
      <c r="CDT11" s="558"/>
      <c r="CDU11" s="355"/>
      <c r="CDV11" s="356"/>
      <c r="CDW11" s="357"/>
      <c r="CDX11" s="353"/>
      <c r="CDY11" s="354"/>
      <c r="CDZ11" s="558"/>
      <c r="CEA11" s="558"/>
      <c r="CEB11" s="558"/>
      <c r="CEC11" s="355"/>
      <c r="CED11" s="356"/>
      <c r="CEE11" s="357"/>
      <c r="CEF11" s="353"/>
      <c r="CEG11" s="354"/>
      <c r="CEH11" s="558"/>
      <c r="CEI11" s="558"/>
      <c r="CEJ11" s="558"/>
      <c r="CEK11" s="355"/>
      <c r="CEL11" s="356"/>
      <c r="CEM11" s="357"/>
      <c r="CEN11" s="353"/>
      <c r="CEO11" s="354"/>
      <c r="CEP11" s="558"/>
      <c r="CEQ11" s="558"/>
      <c r="CER11" s="558"/>
      <c r="CES11" s="355"/>
      <c r="CET11" s="356"/>
      <c r="CEU11" s="357"/>
      <c r="CEV11" s="353"/>
      <c r="CEW11" s="354"/>
      <c r="CEX11" s="558"/>
      <c r="CEY11" s="558"/>
      <c r="CEZ11" s="558"/>
      <c r="CFA11" s="355"/>
      <c r="CFB11" s="356"/>
      <c r="CFC11" s="357"/>
      <c r="CFD11" s="353"/>
      <c r="CFE11" s="354"/>
      <c r="CFF11" s="558"/>
      <c r="CFG11" s="558"/>
      <c r="CFH11" s="558"/>
      <c r="CFI11" s="355"/>
      <c r="CFJ11" s="356"/>
      <c r="CFK11" s="357"/>
      <c r="CFL11" s="353"/>
      <c r="CFM11" s="354"/>
      <c r="CFN11" s="558"/>
      <c r="CFO11" s="558"/>
      <c r="CFP11" s="558"/>
      <c r="CFQ11" s="355"/>
      <c r="CFR11" s="356"/>
      <c r="CFS11" s="357"/>
      <c r="CFT11" s="353"/>
      <c r="CFU11" s="354"/>
      <c r="CFV11" s="558"/>
      <c r="CFW11" s="558"/>
      <c r="CFX11" s="558"/>
      <c r="CFY11" s="355"/>
      <c r="CFZ11" s="356"/>
      <c r="CGA11" s="357"/>
      <c r="CGB11" s="353"/>
      <c r="CGC11" s="354"/>
      <c r="CGD11" s="558"/>
      <c r="CGE11" s="558"/>
      <c r="CGF11" s="558"/>
      <c r="CGG11" s="355"/>
      <c r="CGH11" s="356"/>
      <c r="CGI11" s="357"/>
      <c r="CGJ11" s="353"/>
      <c r="CGK11" s="354"/>
      <c r="CGL11" s="558"/>
      <c r="CGM11" s="558"/>
      <c r="CGN11" s="558"/>
      <c r="CGO11" s="355"/>
      <c r="CGP11" s="356"/>
      <c r="CGQ11" s="357"/>
      <c r="CGR11" s="353"/>
      <c r="CGS11" s="354"/>
      <c r="CGT11" s="558"/>
      <c r="CGU11" s="558"/>
      <c r="CGV11" s="558"/>
      <c r="CGW11" s="355"/>
      <c r="CGX11" s="356"/>
      <c r="CGY11" s="357"/>
      <c r="CGZ11" s="353"/>
      <c r="CHA11" s="354"/>
      <c r="CHB11" s="558"/>
      <c r="CHC11" s="558"/>
      <c r="CHD11" s="558"/>
      <c r="CHE11" s="355"/>
      <c r="CHF11" s="356"/>
      <c r="CHG11" s="357"/>
      <c r="CHH11" s="353"/>
      <c r="CHI11" s="354"/>
      <c r="CHJ11" s="558"/>
      <c r="CHK11" s="558"/>
      <c r="CHL11" s="558"/>
      <c r="CHM11" s="355"/>
      <c r="CHN11" s="356"/>
      <c r="CHO11" s="357"/>
      <c r="CHP11" s="353"/>
      <c r="CHQ11" s="354"/>
      <c r="CHR11" s="558"/>
      <c r="CHS11" s="558"/>
      <c r="CHT11" s="558"/>
      <c r="CHU11" s="355"/>
      <c r="CHV11" s="356"/>
      <c r="CHW11" s="357"/>
      <c r="CHX11" s="353"/>
      <c r="CHY11" s="354"/>
      <c r="CHZ11" s="558"/>
      <c r="CIA11" s="558"/>
      <c r="CIB11" s="558"/>
      <c r="CIC11" s="355"/>
      <c r="CID11" s="356"/>
      <c r="CIE11" s="357"/>
      <c r="CIF11" s="353"/>
      <c r="CIG11" s="354"/>
      <c r="CIH11" s="558"/>
      <c r="CII11" s="558"/>
      <c r="CIJ11" s="558"/>
      <c r="CIK11" s="355"/>
      <c r="CIL11" s="356"/>
      <c r="CIM11" s="357"/>
      <c r="CIN11" s="353"/>
      <c r="CIO11" s="354"/>
      <c r="CIP11" s="558"/>
      <c r="CIQ11" s="558"/>
      <c r="CIR11" s="558"/>
      <c r="CIS11" s="355"/>
      <c r="CIT11" s="356"/>
      <c r="CIU11" s="357"/>
      <c r="CIV11" s="353"/>
      <c r="CIW11" s="354"/>
      <c r="CIX11" s="558"/>
      <c r="CIY11" s="558"/>
      <c r="CIZ11" s="558"/>
      <c r="CJA11" s="355"/>
      <c r="CJB11" s="356"/>
      <c r="CJC11" s="357"/>
      <c r="CJD11" s="353"/>
      <c r="CJE11" s="354"/>
      <c r="CJF11" s="558"/>
      <c r="CJG11" s="558"/>
      <c r="CJH11" s="558"/>
      <c r="CJI11" s="355"/>
      <c r="CJJ11" s="356"/>
      <c r="CJK11" s="357"/>
      <c r="CJL11" s="353"/>
      <c r="CJM11" s="354"/>
      <c r="CJN11" s="558"/>
      <c r="CJO11" s="558"/>
      <c r="CJP11" s="558"/>
      <c r="CJQ11" s="355"/>
      <c r="CJR11" s="356"/>
      <c r="CJS11" s="357"/>
      <c r="CJT11" s="353"/>
      <c r="CJU11" s="354"/>
      <c r="CJV11" s="558"/>
      <c r="CJW11" s="558"/>
      <c r="CJX11" s="558"/>
      <c r="CJY11" s="355"/>
      <c r="CJZ11" s="356"/>
      <c r="CKA11" s="357"/>
      <c r="CKB11" s="353"/>
      <c r="CKC11" s="354"/>
      <c r="CKD11" s="558"/>
      <c r="CKE11" s="558"/>
      <c r="CKF11" s="558"/>
      <c r="CKG11" s="355"/>
      <c r="CKH11" s="356"/>
      <c r="CKI11" s="357"/>
      <c r="CKJ11" s="353"/>
      <c r="CKK11" s="354"/>
      <c r="CKL11" s="558"/>
      <c r="CKM11" s="558"/>
      <c r="CKN11" s="558"/>
      <c r="CKO11" s="355"/>
      <c r="CKP11" s="356"/>
      <c r="CKQ11" s="357"/>
      <c r="CKR11" s="353"/>
      <c r="CKS11" s="354"/>
      <c r="CKT11" s="558"/>
      <c r="CKU11" s="558"/>
      <c r="CKV11" s="558"/>
      <c r="CKW11" s="355"/>
      <c r="CKX11" s="356"/>
      <c r="CKY11" s="357"/>
      <c r="CKZ11" s="353"/>
      <c r="CLA11" s="354"/>
      <c r="CLB11" s="558"/>
      <c r="CLC11" s="558"/>
      <c r="CLD11" s="558"/>
      <c r="CLE11" s="355"/>
      <c r="CLF11" s="356"/>
      <c r="CLG11" s="357"/>
      <c r="CLH11" s="353"/>
      <c r="CLI11" s="354"/>
      <c r="CLJ11" s="558"/>
      <c r="CLK11" s="558"/>
      <c r="CLL11" s="558"/>
      <c r="CLM11" s="355"/>
      <c r="CLN11" s="356"/>
      <c r="CLO11" s="357"/>
      <c r="CLP11" s="353"/>
      <c r="CLQ11" s="354"/>
      <c r="CLR11" s="558"/>
      <c r="CLS11" s="558"/>
      <c r="CLT11" s="558"/>
      <c r="CLU11" s="355"/>
      <c r="CLV11" s="356"/>
      <c r="CLW11" s="357"/>
      <c r="CLX11" s="353"/>
      <c r="CLY11" s="354"/>
      <c r="CLZ11" s="558"/>
      <c r="CMA11" s="558"/>
      <c r="CMB11" s="558"/>
      <c r="CMC11" s="355"/>
      <c r="CMD11" s="356"/>
      <c r="CME11" s="357"/>
      <c r="CMF11" s="353"/>
      <c r="CMG11" s="354"/>
      <c r="CMH11" s="558"/>
      <c r="CMI11" s="558"/>
      <c r="CMJ11" s="558"/>
      <c r="CMK11" s="355"/>
      <c r="CML11" s="356"/>
      <c r="CMM11" s="357"/>
      <c r="CMN11" s="353"/>
      <c r="CMO11" s="354"/>
      <c r="CMP11" s="558"/>
      <c r="CMQ11" s="558"/>
      <c r="CMR11" s="558"/>
      <c r="CMS11" s="355"/>
      <c r="CMT11" s="356"/>
      <c r="CMU11" s="357"/>
      <c r="CMV11" s="353"/>
      <c r="CMW11" s="354"/>
      <c r="CMX11" s="558"/>
      <c r="CMY11" s="558"/>
      <c r="CMZ11" s="558"/>
      <c r="CNA11" s="355"/>
      <c r="CNB11" s="356"/>
      <c r="CNC11" s="357"/>
      <c r="CND11" s="353"/>
      <c r="CNE11" s="354"/>
      <c r="CNF11" s="558"/>
      <c r="CNG11" s="558"/>
      <c r="CNH11" s="558"/>
      <c r="CNI11" s="355"/>
      <c r="CNJ11" s="356"/>
      <c r="CNK11" s="357"/>
      <c r="CNL11" s="353"/>
      <c r="CNM11" s="354"/>
      <c r="CNN11" s="558"/>
      <c r="CNO11" s="558"/>
      <c r="CNP11" s="558"/>
      <c r="CNQ11" s="355"/>
      <c r="CNR11" s="356"/>
      <c r="CNS11" s="357"/>
      <c r="CNT11" s="353"/>
      <c r="CNU11" s="354"/>
      <c r="CNV11" s="558"/>
      <c r="CNW11" s="558"/>
      <c r="CNX11" s="558"/>
      <c r="CNY11" s="355"/>
      <c r="CNZ11" s="356"/>
      <c r="COA11" s="357"/>
      <c r="COB11" s="353"/>
      <c r="COC11" s="354"/>
      <c r="COD11" s="558"/>
      <c r="COE11" s="558"/>
      <c r="COF11" s="558"/>
      <c r="COG11" s="355"/>
      <c r="COH11" s="356"/>
      <c r="COI11" s="357"/>
      <c r="COJ11" s="353"/>
      <c r="COK11" s="354"/>
      <c r="COL11" s="558"/>
      <c r="COM11" s="558"/>
      <c r="CON11" s="558"/>
      <c r="COO11" s="355"/>
      <c r="COP11" s="356"/>
      <c r="COQ11" s="357"/>
      <c r="COR11" s="353"/>
      <c r="COS11" s="354"/>
      <c r="COT11" s="558"/>
      <c r="COU11" s="558"/>
      <c r="COV11" s="558"/>
      <c r="COW11" s="355"/>
      <c r="COX11" s="356"/>
      <c r="COY11" s="357"/>
      <c r="COZ11" s="353"/>
      <c r="CPA11" s="354"/>
      <c r="CPB11" s="558"/>
      <c r="CPC11" s="558"/>
      <c r="CPD11" s="558"/>
      <c r="CPE11" s="355"/>
      <c r="CPF11" s="356"/>
      <c r="CPG11" s="357"/>
      <c r="CPH11" s="353"/>
      <c r="CPI11" s="354"/>
      <c r="CPJ11" s="558"/>
      <c r="CPK11" s="558"/>
      <c r="CPL11" s="558"/>
      <c r="CPM11" s="355"/>
      <c r="CPN11" s="356"/>
      <c r="CPO11" s="357"/>
      <c r="CPP11" s="353"/>
      <c r="CPQ11" s="354"/>
      <c r="CPR11" s="558"/>
      <c r="CPS11" s="558"/>
      <c r="CPT11" s="558"/>
      <c r="CPU11" s="355"/>
      <c r="CPV11" s="356"/>
      <c r="CPW11" s="357"/>
      <c r="CPX11" s="353"/>
      <c r="CPY11" s="354"/>
      <c r="CPZ11" s="558"/>
      <c r="CQA11" s="558"/>
      <c r="CQB11" s="558"/>
      <c r="CQC11" s="355"/>
      <c r="CQD11" s="356"/>
      <c r="CQE11" s="357"/>
      <c r="CQF11" s="353"/>
      <c r="CQG11" s="354"/>
      <c r="CQH11" s="558"/>
      <c r="CQI11" s="558"/>
      <c r="CQJ11" s="558"/>
      <c r="CQK11" s="355"/>
      <c r="CQL11" s="356"/>
      <c r="CQM11" s="357"/>
      <c r="CQN11" s="353"/>
      <c r="CQO11" s="354"/>
      <c r="CQP11" s="558"/>
      <c r="CQQ11" s="558"/>
      <c r="CQR11" s="558"/>
      <c r="CQS11" s="355"/>
      <c r="CQT11" s="356"/>
      <c r="CQU11" s="357"/>
      <c r="CQV11" s="353"/>
      <c r="CQW11" s="354"/>
      <c r="CQX11" s="558"/>
      <c r="CQY11" s="558"/>
      <c r="CQZ11" s="558"/>
      <c r="CRA11" s="355"/>
      <c r="CRB11" s="356"/>
      <c r="CRC11" s="357"/>
      <c r="CRD11" s="353"/>
      <c r="CRE11" s="354"/>
      <c r="CRF11" s="558"/>
      <c r="CRG11" s="558"/>
      <c r="CRH11" s="558"/>
      <c r="CRI11" s="355"/>
      <c r="CRJ11" s="356"/>
      <c r="CRK11" s="357"/>
      <c r="CRL11" s="353"/>
      <c r="CRM11" s="354"/>
      <c r="CRN11" s="558"/>
      <c r="CRO11" s="558"/>
      <c r="CRP11" s="558"/>
      <c r="CRQ11" s="355"/>
      <c r="CRR11" s="356"/>
      <c r="CRS11" s="357"/>
      <c r="CRT11" s="353"/>
      <c r="CRU11" s="354"/>
      <c r="CRV11" s="558"/>
      <c r="CRW11" s="558"/>
      <c r="CRX11" s="558"/>
      <c r="CRY11" s="355"/>
      <c r="CRZ11" s="356"/>
      <c r="CSA11" s="357"/>
      <c r="CSB11" s="353"/>
      <c r="CSC11" s="354"/>
      <c r="CSD11" s="558"/>
      <c r="CSE11" s="558"/>
      <c r="CSF11" s="558"/>
      <c r="CSG11" s="355"/>
      <c r="CSH11" s="356"/>
      <c r="CSI11" s="357"/>
      <c r="CSJ11" s="353"/>
      <c r="CSK11" s="354"/>
      <c r="CSL11" s="558"/>
      <c r="CSM11" s="558"/>
      <c r="CSN11" s="558"/>
      <c r="CSO11" s="355"/>
      <c r="CSP11" s="356"/>
      <c r="CSQ11" s="357"/>
      <c r="CSR11" s="353"/>
      <c r="CSS11" s="354"/>
      <c r="CST11" s="558"/>
      <c r="CSU11" s="558"/>
      <c r="CSV11" s="558"/>
      <c r="CSW11" s="355"/>
      <c r="CSX11" s="356"/>
      <c r="CSY11" s="357"/>
      <c r="CSZ11" s="353"/>
      <c r="CTA11" s="354"/>
      <c r="CTB11" s="558"/>
      <c r="CTC11" s="558"/>
      <c r="CTD11" s="558"/>
      <c r="CTE11" s="355"/>
      <c r="CTF11" s="356"/>
      <c r="CTG11" s="357"/>
      <c r="CTH11" s="353"/>
      <c r="CTI11" s="354"/>
      <c r="CTJ11" s="558"/>
      <c r="CTK11" s="558"/>
      <c r="CTL11" s="558"/>
      <c r="CTM11" s="355"/>
      <c r="CTN11" s="356"/>
      <c r="CTO11" s="357"/>
      <c r="CTP11" s="353"/>
      <c r="CTQ11" s="354"/>
      <c r="CTR11" s="558"/>
      <c r="CTS11" s="558"/>
      <c r="CTT11" s="558"/>
      <c r="CTU11" s="355"/>
      <c r="CTV11" s="356"/>
      <c r="CTW11" s="357"/>
      <c r="CTX11" s="353"/>
      <c r="CTY11" s="354"/>
      <c r="CTZ11" s="558"/>
      <c r="CUA11" s="558"/>
      <c r="CUB11" s="558"/>
      <c r="CUC11" s="355"/>
      <c r="CUD11" s="356"/>
      <c r="CUE11" s="357"/>
      <c r="CUF11" s="353"/>
      <c r="CUG11" s="354"/>
      <c r="CUH11" s="558"/>
      <c r="CUI11" s="558"/>
      <c r="CUJ11" s="558"/>
      <c r="CUK11" s="355"/>
      <c r="CUL11" s="356"/>
      <c r="CUM11" s="357"/>
      <c r="CUN11" s="353"/>
      <c r="CUO11" s="354"/>
      <c r="CUP11" s="558"/>
      <c r="CUQ11" s="558"/>
      <c r="CUR11" s="558"/>
      <c r="CUS11" s="355"/>
      <c r="CUT11" s="356"/>
      <c r="CUU11" s="357"/>
      <c r="CUV11" s="353"/>
      <c r="CUW11" s="354"/>
      <c r="CUX11" s="558"/>
      <c r="CUY11" s="558"/>
      <c r="CUZ11" s="558"/>
      <c r="CVA11" s="355"/>
      <c r="CVB11" s="356"/>
      <c r="CVC11" s="357"/>
      <c r="CVD11" s="353"/>
      <c r="CVE11" s="354"/>
      <c r="CVF11" s="558"/>
      <c r="CVG11" s="558"/>
      <c r="CVH11" s="558"/>
      <c r="CVI11" s="355"/>
      <c r="CVJ11" s="356"/>
      <c r="CVK11" s="357"/>
      <c r="CVL11" s="353"/>
      <c r="CVM11" s="354"/>
      <c r="CVN11" s="558"/>
      <c r="CVO11" s="558"/>
      <c r="CVP11" s="558"/>
      <c r="CVQ11" s="355"/>
      <c r="CVR11" s="356"/>
      <c r="CVS11" s="357"/>
      <c r="CVT11" s="353"/>
      <c r="CVU11" s="354"/>
      <c r="CVV11" s="558"/>
      <c r="CVW11" s="558"/>
      <c r="CVX11" s="558"/>
      <c r="CVY11" s="355"/>
      <c r="CVZ11" s="356"/>
      <c r="CWA11" s="357"/>
      <c r="CWB11" s="353"/>
      <c r="CWC11" s="354"/>
      <c r="CWD11" s="558"/>
      <c r="CWE11" s="558"/>
      <c r="CWF11" s="558"/>
      <c r="CWG11" s="355"/>
      <c r="CWH11" s="356"/>
      <c r="CWI11" s="357"/>
      <c r="CWJ11" s="353"/>
      <c r="CWK11" s="354"/>
      <c r="CWL11" s="558"/>
      <c r="CWM11" s="558"/>
      <c r="CWN11" s="558"/>
      <c r="CWO11" s="355"/>
      <c r="CWP11" s="356"/>
      <c r="CWQ11" s="357"/>
      <c r="CWR11" s="353"/>
      <c r="CWS11" s="354"/>
      <c r="CWT11" s="558"/>
      <c r="CWU11" s="558"/>
      <c r="CWV11" s="558"/>
      <c r="CWW11" s="355"/>
      <c r="CWX11" s="356"/>
      <c r="CWY11" s="357"/>
      <c r="CWZ11" s="353"/>
      <c r="CXA11" s="354"/>
      <c r="CXB11" s="558"/>
      <c r="CXC11" s="558"/>
      <c r="CXD11" s="558"/>
      <c r="CXE11" s="355"/>
      <c r="CXF11" s="356"/>
      <c r="CXG11" s="357"/>
      <c r="CXH11" s="353"/>
      <c r="CXI11" s="354"/>
      <c r="CXJ11" s="558"/>
      <c r="CXK11" s="558"/>
      <c r="CXL11" s="558"/>
      <c r="CXM11" s="355"/>
      <c r="CXN11" s="356"/>
      <c r="CXO11" s="357"/>
      <c r="CXP11" s="353"/>
      <c r="CXQ11" s="354"/>
      <c r="CXR11" s="558"/>
      <c r="CXS11" s="558"/>
      <c r="CXT11" s="558"/>
      <c r="CXU11" s="355"/>
      <c r="CXV11" s="356"/>
      <c r="CXW11" s="357"/>
      <c r="CXX11" s="353"/>
      <c r="CXY11" s="354"/>
      <c r="CXZ11" s="558"/>
      <c r="CYA11" s="558"/>
      <c r="CYB11" s="558"/>
      <c r="CYC11" s="355"/>
      <c r="CYD11" s="356"/>
      <c r="CYE11" s="357"/>
      <c r="CYF11" s="353"/>
      <c r="CYG11" s="354"/>
      <c r="CYH11" s="558"/>
      <c r="CYI11" s="558"/>
      <c r="CYJ11" s="558"/>
      <c r="CYK11" s="355"/>
      <c r="CYL11" s="356"/>
      <c r="CYM11" s="357"/>
      <c r="CYN11" s="353"/>
      <c r="CYO11" s="354"/>
      <c r="CYP11" s="558"/>
      <c r="CYQ11" s="558"/>
      <c r="CYR11" s="558"/>
      <c r="CYS11" s="355"/>
      <c r="CYT11" s="356"/>
      <c r="CYU11" s="357"/>
      <c r="CYV11" s="353"/>
      <c r="CYW11" s="354"/>
      <c r="CYX11" s="558"/>
      <c r="CYY11" s="558"/>
      <c r="CYZ11" s="558"/>
      <c r="CZA11" s="355"/>
      <c r="CZB11" s="356"/>
      <c r="CZC11" s="357"/>
      <c r="CZD11" s="353"/>
      <c r="CZE11" s="354"/>
      <c r="CZF11" s="558"/>
      <c r="CZG11" s="558"/>
      <c r="CZH11" s="558"/>
      <c r="CZI11" s="355"/>
      <c r="CZJ11" s="356"/>
      <c r="CZK11" s="357"/>
      <c r="CZL11" s="353"/>
      <c r="CZM11" s="354"/>
      <c r="CZN11" s="558"/>
      <c r="CZO11" s="558"/>
      <c r="CZP11" s="558"/>
      <c r="CZQ11" s="355"/>
      <c r="CZR11" s="356"/>
      <c r="CZS11" s="357"/>
      <c r="CZT11" s="353"/>
      <c r="CZU11" s="354"/>
      <c r="CZV11" s="558"/>
      <c r="CZW11" s="558"/>
      <c r="CZX11" s="558"/>
      <c r="CZY11" s="355"/>
      <c r="CZZ11" s="356"/>
      <c r="DAA11" s="357"/>
      <c r="DAB11" s="353"/>
      <c r="DAC11" s="354"/>
      <c r="DAD11" s="558"/>
      <c r="DAE11" s="558"/>
      <c r="DAF11" s="558"/>
      <c r="DAG11" s="355"/>
      <c r="DAH11" s="356"/>
      <c r="DAI11" s="357"/>
      <c r="DAJ11" s="353"/>
      <c r="DAK11" s="354"/>
      <c r="DAL11" s="558"/>
      <c r="DAM11" s="558"/>
      <c r="DAN11" s="558"/>
      <c r="DAO11" s="355"/>
      <c r="DAP11" s="356"/>
      <c r="DAQ11" s="357"/>
      <c r="DAR11" s="353"/>
      <c r="DAS11" s="354"/>
      <c r="DAT11" s="558"/>
      <c r="DAU11" s="558"/>
      <c r="DAV11" s="558"/>
      <c r="DAW11" s="355"/>
      <c r="DAX11" s="356"/>
      <c r="DAY11" s="357"/>
      <c r="DAZ11" s="353"/>
      <c r="DBA11" s="354"/>
      <c r="DBB11" s="558"/>
      <c r="DBC11" s="558"/>
      <c r="DBD11" s="558"/>
      <c r="DBE11" s="355"/>
      <c r="DBF11" s="356"/>
      <c r="DBG11" s="357"/>
      <c r="DBH11" s="353"/>
      <c r="DBI11" s="354"/>
      <c r="DBJ11" s="558"/>
      <c r="DBK11" s="558"/>
      <c r="DBL11" s="558"/>
      <c r="DBM11" s="355"/>
      <c r="DBN11" s="356"/>
      <c r="DBO11" s="357"/>
      <c r="DBP11" s="353"/>
      <c r="DBQ11" s="354"/>
      <c r="DBR11" s="558"/>
      <c r="DBS11" s="558"/>
      <c r="DBT11" s="558"/>
      <c r="DBU11" s="355"/>
      <c r="DBV11" s="356"/>
      <c r="DBW11" s="357"/>
      <c r="DBX11" s="353"/>
      <c r="DBY11" s="354"/>
      <c r="DBZ11" s="558"/>
      <c r="DCA11" s="558"/>
      <c r="DCB11" s="558"/>
      <c r="DCC11" s="355"/>
      <c r="DCD11" s="356"/>
      <c r="DCE11" s="357"/>
      <c r="DCF11" s="353"/>
      <c r="DCG11" s="354"/>
      <c r="DCH11" s="558"/>
      <c r="DCI11" s="558"/>
      <c r="DCJ11" s="558"/>
      <c r="DCK11" s="355"/>
      <c r="DCL11" s="356"/>
      <c r="DCM11" s="357"/>
      <c r="DCN11" s="353"/>
      <c r="DCO11" s="354"/>
      <c r="DCP11" s="558"/>
      <c r="DCQ11" s="558"/>
      <c r="DCR11" s="558"/>
      <c r="DCS11" s="355"/>
      <c r="DCT11" s="356"/>
      <c r="DCU11" s="357"/>
      <c r="DCV11" s="353"/>
      <c r="DCW11" s="354"/>
      <c r="DCX11" s="558"/>
      <c r="DCY11" s="558"/>
      <c r="DCZ11" s="558"/>
      <c r="DDA11" s="355"/>
      <c r="DDB11" s="356"/>
      <c r="DDC11" s="357"/>
      <c r="DDD11" s="353"/>
      <c r="DDE11" s="354"/>
      <c r="DDF11" s="558"/>
      <c r="DDG11" s="558"/>
      <c r="DDH11" s="558"/>
      <c r="DDI11" s="355"/>
      <c r="DDJ11" s="356"/>
      <c r="DDK11" s="357"/>
      <c r="DDL11" s="353"/>
      <c r="DDM11" s="354"/>
      <c r="DDN11" s="558"/>
      <c r="DDO11" s="558"/>
      <c r="DDP11" s="558"/>
      <c r="DDQ11" s="355"/>
      <c r="DDR11" s="356"/>
      <c r="DDS11" s="357"/>
      <c r="DDT11" s="353"/>
      <c r="DDU11" s="354"/>
      <c r="DDV11" s="558"/>
      <c r="DDW11" s="558"/>
      <c r="DDX11" s="558"/>
      <c r="DDY11" s="355"/>
      <c r="DDZ11" s="356"/>
      <c r="DEA11" s="357"/>
      <c r="DEB11" s="353"/>
      <c r="DEC11" s="354"/>
      <c r="DED11" s="558"/>
      <c r="DEE11" s="558"/>
      <c r="DEF11" s="558"/>
      <c r="DEG11" s="355"/>
      <c r="DEH11" s="356"/>
      <c r="DEI11" s="357"/>
      <c r="DEJ11" s="353"/>
      <c r="DEK11" s="354"/>
      <c r="DEL11" s="558"/>
      <c r="DEM11" s="558"/>
      <c r="DEN11" s="558"/>
      <c r="DEO11" s="355"/>
      <c r="DEP11" s="356"/>
      <c r="DEQ11" s="357"/>
      <c r="DER11" s="353"/>
      <c r="DES11" s="354"/>
      <c r="DET11" s="558"/>
      <c r="DEU11" s="558"/>
      <c r="DEV11" s="558"/>
      <c r="DEW11" s="355"/>
      <c r="DEX11" s="356"/>
      <c r="DEY11" s="357"/>
      <c r="DEZ11" s="353"/>
      <c r="DFA11" s="354"/>
      <c r="DFB11" s="558"/>
      <c r="DFC11" s="558"/>
      <c r="DFD11" s="558"/>
      <c r="DFE11" s="355"/>
      <c r="DFF11" s="356"/>
      <c r="DFG11" s="357"/>
      <c r="DFH11" s="353"/>
      <c r="DFI11" s="354"/>
      <c r="DFJ11" s="558"/>
      <c r="DFK11" s="558"/>
      <c r="DFL11" s="558"/>
      <c r="DFM11" s="355"/>
      <c r="DFN11" s="356"/>
      <c r="DFO11" s="357"/>
      <c r="DFP11" s="353"/>
      <c r="DFQ11" s="354"/>
      <c r="DFR11" s="558"/>
      <c r="DFS11" s="558"/>
      <c r="DFT11" s="558"/>
      <c r="DFU11" s="355"/>
      <c r="DFV11" s="356"/>
      <c r="DFW11" s="357"/>
      <c r="DFX11" s="353"/>
      <c r="DFY11" s="354"/>
      <c r="DFZ11" s="558"/>
      <c r="DGA11" s="558"/>
      <c r="DGB11" s="558"/>
      <c r="DGC11" s="355"/>
      <c r="DGD11" s="356"/>
      <c r="DGE11" s="357"/>
      <c r="DGF11" s="353"/>
      <c r="DGG11" s="354"/>
      <c r="DGH11" s="558"/>
      <c r="DGI11" s="558"/>
      <c r="DGJ11" s="558"/>
      <c r="DGK11" s="355"/>
      <c r="DGL11" s="356"/>
      <c r="DGM11" s="357"/>
      <c r="DGN11" s="353"/>
      <c r="DGO11" s="354"/>
      <c r="DGP11" s="558"/>
      <c r="DGQ11" s="558"/>
      <c r="DGR11" s="558"/>
      <c r="DGS11" s="355"/>
      <c r="DGT11" s="356"/>
      <c r="DGU11" s="357"/>
      <c r="DGV11" s="353"/>
      <c r="DGW11" s="354"/>
      <c r="DGX11" s="558"/>
      <c r="DGY11" s="558"/>
      <c r="DGZ11" s="558"/>
      <c r="DHA11" s="355"/>
      <c r="DHB11" s="356"/>
      <c r="DHC11" s="357"/>
      <c r="DHD11" s="353"/>
      <c r="DHE11" s="354"/>
      <c r="DHF11" s="558"/>
      <c r="DHG11" s="558"/>
      <c r="DHH11" s="558"/>
      <c r="DHI11" s="355"/>
      <c r="DHJ11" s="356"/>
      <c r="DHK11" s="357"/>
      <c r="DHL11" s="353"/>
      <c r="DHM11" s="354"/>
      <c r="DHN11" s="558"/>
      <c r="DHO11" s="558"/>
      <c r="DHP11" s="558"/>
      <c r="DHQ11" s="355"/>
      <c r="DHR11" s="356"/>
      <c r="DHS11" s="357"/>
      <c r="DHT11" s="353"/>
      <c r="DHU11" s="354"/>
      <c r="DHV11" s="558"/>
      <c r="DHW11" s="558"/>
      <c r="DHX11" s="558"/>
      <c r="DHY11" s="355"/>
      <c r="DHZ11" s="356"/>
      <c r="DIA11" s="357"/>
      <c r="DIB11" s="353"/>
      <c r="DIC11" s="354"/>
      <c r="DID11" s="558"/>
      <c r="DIE11" s="558"/>
      <c r="DIF11" s="558"/>
      <c r="DIG11" s="355"/>
      <c r="DIH11" s="356"/>
      <c r="DII11" s="357"/>
      <c r="DIJ11" s="353"/>
      <c r="DIK11" s="354"/>
      <c r="DIL11" s="558"/>
      <c r="DIM11" s="558"/>
      <c r="DIN11" s="558"/>
      <c r="DIO11" s="355"/>
      <c r="DIP11" s="356"/>
      <c r="DIQ11" s="357"/>
      <c r="DIR11" s="353"/>
      <c r="DIS11" s="354"/>
      <c r="DIT11" s="558"/>
      <c r="DIU11" s="558"/>
      <c r="DIV11" s="558"/>
      <c r="DIW11" s="355"/>
      <c r="DIX11" s="356"/>
      <c r="DIY11" s="357"/>
      <c r="DIZ11" s="353"/>
      <c r="DJA11" s="354"/>
      <c r="DJB11" s="558"/>
      <c r="DJC11" s="558"/>
      <c r="DJD11" s="558"/>
      <c r="DJE11" s="355"/>
      <c r="DJF11" s="356"/>
      <c r="DJG11" s="357"/>
      <c r="DJH11" s="353"/>
      <c r="DJI11" s="354"/>
      <c r="DJJ11" s="558"/>
      <c r="DJK11" s="558"/>
      <c r="DJL11" s="558"/>
      <c r="DJM11" s="355"/>
      <c r="DJN11" s="356"/>
      <c r="DJO11" s="357"/>
      <c r="DJP11" s="353"/>
      <c r="DJQ11" s="354"/>
      <c r="DJR11" s="558"/>
      <c r="DJS11" s="558"/>
      <c r="DJT11" s="558"/>
      <c r="DJU11" s="355"/>
      <c r="DJV11" s="356"/>
      <c r="DJW11" s="357"/>
      <c r="DJX11" s="353"/>
      <c r="DJY11" s="354"/>
      <c r="DJZ11" s="558"/>
      <c r="DKA11" s="558"/>
      <c r="DKB11" s="558"/>
      <c r="DKC11" s="355"/>
      <c r="DKD11" s="356"/>
      <c r="DKE11" s="357"/>
      <c r="DKF11" s="353"/>
      <c r="DKG11" s="354"/>
      <c r="DKH11" s="558"/>
      <c r="DKI11" s="558"/>
      <c r="DKJ11" s="558"/>
      <c r="DKK11" s="355"/>
      <c r="DKL11" s="356"/>
      <c r="DKM11" s="357"/>
      <c r="DKN11" s="353"/>
      <c r="DKO11" s="354"/>
      <c r="DKP11" s="558"/>
      <c r="DKQ11" s="558"/>
      <c r="DKR11" s="558"/>
      <c r="DKS11" s="355"/>
      <c r="DKT11" s="356"/>
      <c r="DKU11" s="357"/>
      <c r="DKV11" s="353"/>
      <c r="DKW11" s="354"/>
      <c r="DKX11" s="558"/>
      <c r="DKY11" s="558"/>
      <c r="DKZ11" s="558"/>
      <c r="DLA11" s="355"/>
      <c r="DLB11" s="356"/>
      <c r="DLC11" s="357"/>
      <c r="DLD11" s="353"/>
      <c r="DLE11" s="354"/>
      <c r="DLF11" s="558"/>
      <c r="DLG11" s="558"/>
      <c r="DLH11" s="558"/>
      <c r="DLI11" s="355"/>
      <c r="DLJ11" s="356"/>
      <c r="DLK11" s="357"/>
      <c r="DLL11" s="353"/>
      <c r="DLM11" s="354"/>
      <c r="DLN11" s="558"/>
      <c r="DLO11" s="558"/>
      <c r="DLP11" s="558"/>
      <c r="DLQ11" s="355"/>
      <c r="DLR11" s="356"/>
      <c r="DLS11" s="357"/>
      <c r="DLT11" s="353"/>
      <c r="DLU11" s="354"/>
      <c r="DLV11" s="558"/>
      <c r="DLW11" s="558"/>
      <c r="DLX11" s="558"/>
      <c r="DLY11" s="355"/>
      <c r="DLZ11" s="356"/>
      <c r="DMA11" s="357"/>
      <c r="DMB11" s="353"/>
      <c r="DMC11" s="354"/>
      <c r="DMD11" s="558"/>
      <c r="DME11" s="558"/>
      <c r="DMF11" s="558"/>
      <c r="DMG11" s="355"/>
      <c r="DMH11" s="356"/>
      <c r="DMI11" s="357"/>
      <c r="DMJ11" s="353"/>
      <c r="DMK11" s="354"/>
      <c r="DML11" s="558"/>
      <c r="DMM11" s="558"/>
      <c r="DMN11" s="558"/>
      <c r="DMO11" s="355"/>
      <c r="DMP11" s="356"/>
      <c r="DMQ11" s="357"/>
      <c r="DMR11" s="353"/>
      <c r="DMS11" s="354"/>
      <c r="DMT11" s="558"/>
      <c r="DMU11" s="558"/>
      <c r="DMV11" s="558"/>
      <c r="DMW11" s="355"/>
      <c r="DMX11" s="356"/>
      <c r="DMY11" s="357"/>
      <c r="DMZ11" s="353"/>
      <c r="DNA11" s="354"/>
      <c r="DNB11" s="558"/>
      <c r="DNC11" s="558"/>
      <c r="DND11" s="558"/>
      <c r="DNE11" s="355"/>
      <c r="DNF11" s="356"/>
      <c r="DNG11" s="357"/>
      <c r="DNH11" s="353"/>
      <c r="DNI11" s="354"/>
      <c r="DNJ11" s="558"/>
      <c r="DNK11" s="558"/>
      <c r="DNL11" s="558"/>
      <c r="DNM11" s="355"/>
      <c r="DNN11" s="356"/>
      <c r="DNO11" s="357"/>
      <c r="DNP11" s="353"/>
      <c r="DNQ11" s="354"/>
      <c r="DNR11" s="558"/>
      <c r="DNS11" s="558"/>
      <c r="DNT11" s="558"/>
      <c r="DNU11" s="355"/>
      <c r="DNV11" s="356"/>
      <c r="DNW11" s="357"/>
      <c r="DNX11" s="353"/>
      <c r="DNY11" s="354"/>
      <c r="DNZ11" s="558"/>
      <c r="DOA11" s="558"/>
      <c r="DOB11" s="558"/>
      <c r="DOC11" s="355"/>
      <c r="DOD11" s="356"/>
      <c r="DOE11" s="357"/>
      <c r="DOF11" s="353"/>
      <c r="DOG11" s="354"/>
      <c r="DOH11" s="558"/>
      <c r="DOI11" s="558"/>
      <c r="DOJ11" s="558"/>
      <c r="DOK11" s="355"/>
      <c r="DOL11" s="356"/>
      <c r="DOM11" s="357"/>
      <c r="DON11" s="353"/>
      <c r="DOO11" s="354"/>
      <c r="DOP11" s="558"/>
      <c r="DOQ11" s="558"/>
      <c r="DOR11" s="558"/>
      <c r="DOS11" s="355"/>
      <c r="DOT11" s="356"/>
      <c r="DOU11" s="357"/>
      <c r="DOV11" s="353"/>
      <c r="DOW11" s="354"/>
      <c r="DOX11" s="558"/>
      <c r="DOY11" s="558"/>
      <c r="DOZ11" s="558"/>
      <c r="DPA11" s="355"/>
      <c r="DPB11" s="356"/>
      <c r="DPC11" s="357"/>
      <c r="DPD11" s="353"/>
      <c r="DPE11" s="354"/>
      <c r="DPF11" s="558"/>
      <c r="DPG11" s="558"/>
      <c r="DPH11" s="558"/>
      <c r="DPI11" s="355"/>
      <c r="DPJ11" s="356"/>
      <c r="DPK11" s="357"/>
      <c r="DPL11" s="353"/>
      <c r="DPM11" s="354"/>
      <c r="DPN11" s="558"/>
      <c r="DPO11" s="558"/>
      <c r="DPP11" s="558"/>
      <c r="DPQ11" s="355"/>
      <c r="DPR11" s="356"/>
      <c r="DPS11" s="357"/>
      <c r="DPT11" s="353"/>
      <c r="DPU11" s="354"/>
      <c r="DPV11" s="558"/>
      <c r="DPW11" s="558"/>
      <c r="DPX11" s="558"/>
      <c r="DPY11" s="355"/>
      <c r="DPZ11" s="356"/>
      <c r="DQA11" s="357"/>
      <c r="DQB11" s="353"/>
      <c r="DQC11" s="354"/>
      <c r="DQD11" s="558"/>
      <c r="DQE11" s="558"/>
      <c r="DQF11" s="558"/>
      <c r="DQG11" s="355"/>
      <c r="DQH11" s="356"/>
      <c r="DQI11" s="357"/>
      <c r="DQJ11" s="353"/>
      <c r="DQK11" s="354"/>
      <c r="DQL11" s="558"/>
      <c r="DQM11" s="558"/>
      <c r="DQN11" s="558"/>
      <c r="DQO11" s="355"/>
      <c r="DQP11" s="356"/>
      <c r="DQQ11" s="357"/>
      <c r="DQR11" s="353"/>
      <c r="DQS11" s="354"/>
      <c r="DQT11" s="558"/>
      <c r="DQU11" s="558"/>
      <c r="DQV11" s="558"/>
      <c r="DQW11" s="355"/>
      <c r="DQX11" s="356"/>
      <c r="DQY11" s="357"/>
      <c r="DQZ11" s="353"/>
      <c r="DRA11" s="354"/>
      <c r="DRB11" s="558"/>
      <c r="DRC11" s="558"/>
      <c r="DRD11" s="558"/>
      <c r="DRE11" s="355"/>
      <c r="DRF11" s="356"/>
      <c r="DRG11" s="357"/>
      <c r="DRH11" s="353"/>
      <c r="DRI11" s="354"/>
      <c r="DRJ11" s="558"/>
      <c r="DRK11" s="558"/>
      <c r="DRL11" s="558"/>
      <c r="DRM11" s="355"/>
      <c r="DRN11" s="356"/>
      <c r="DRO11" s="357"/>
      <c r="DRP11" s="353"/>
      <c r="DRQ11" s="354"/>
      <c r="DRR11" s="558"/>
      <c r="DRS11" s="558"/>
      <c r="DRT11" s="558"/>
      <c r="DRU11" s="355"/>
      <c r="DRV11" s="356"/>
      <c r="DRW11" s="357"/>
      <c r="DRX11" s="353"/>
      <c r="DRY11" s="354"/>
      <c r="DRZ11" s="558"/>
      <c r="DSA11" s="558"/>
      <c r="DSB11" s="558"/>
      <c r="DSC11" s="355"/>
      <c r="DSD11" s="356"/>
      <c r="DSE11" s="357"/>
      <c r="DSF11" s="353"/>
      <c r="DSG11" s="354"/>
      <c r="DSH11" s="558"/>
      <c r="DSI11" s="558"/>
      <c r="DSJ11" s="558"/>
      <c r="DSK11" s="355"/>
      <c r="DSL11" s="356"/>
      <c r="DSM11" s="357"/>
      <c r="DSN11" s="353"/>
      <c r="DSO11" s="354"/>
      <c r="DSP11" s="558"/>
      <c r="DSQ11" s="558"/>
      <c r="DSR11" s="558"/>
      <c r="DSS11" s="355"/>
      <c r="DST11" s="356"/>
      <c r="DSU11" s="357"/>
      <c r="DSV11" s="353"/>
      <c r="DSW11" s="354"/>
      <c r="DSX11" s="558"/>
      <c r="DSY11" s="558"/>
      <c r="DSZ11" s="558"/>
      <c r="DTA11" s="355"/>
      <c r="DTB11" s="356"/>
      <c r="DTC11" s="357"/>
      <c r="DTD11" s="353"/>
      <c r="DTE11" s="354"/>
      <c r="DTF11" s="558"/>
      <c r="DTG11" s="558"/>
      <c r="DTH11" s="558"/>
      <c r="DTI11" s="355"/>
      <c r="DTJ11" s="356"/>
      <c r="DTK11" s="357"/>
      <c r="DTL11" s="353"/>
      <c r="DTM11" s="354"/>
      <c r="DTN11" s="558"/>
      <c r="DTO11" s="558"/>
      <c r="DTP11" s="558"/>
      <c r="DTQ11" s="355"/>
      <c r="DTR11" s="356"/>
      <c r="DTS11" s="357"/>
      <c r="DTT11" s="353"/>
      <c r="DTU11" s="354"/>
      <c r="DTV11" s="558"/>
      <c r="DTW11" s="558"/>
      <c r="DTX11" s="558"/>
      <c r="DTY11" s="355"/>
      <c r="DTZ11" s="356"/>
      <c r="DUA11" s="357"/>
      <c r="DUB11" s="353"/>
      <c r="DUC11" s="354"/>
      <c r="DUD11" s="558"/>
      <c r="DUE11" s="558"/>
      <c r="DUF11" s="558"/>
      <c r="DUG11" s="355"/>
      <c r="DUH11" s="356"/>
      <c r="DUI11" s="357"/>
      <c r="DUJ11" s="353"/>
      <c r="DUK11" s="354"/>
      <c r="DUL11" s="558"/>
      <c r="DUM11" s="558"/>
      <c r="DUN11" s="558"/>
      <c r="DUO11" s="355"/>
      <c r="DUP11" s="356"/>
      <c r="DUQ11" s="357"/>
      <c r="DUR11" s="353"/>
      <c r="DUS11" s="354"/>
      <c r="DUT11" s="558"/>
      <c r="DUU11" s="558"/>
      <c r="DUV11" s="558"/>
      <c r="DUW11" s="355"/>
      <c r="DUX11" s="356"/>
      <c r="DUY11" s="357"/>
      <c r="DUZ11" s="353"/>
      <c r="DVA11" s="354"/>
      <c r="DVB11" s="558"/>
      <c r="DVC11" s="558"/>
      <c r="DVD11" s="558"/>
      <c r="DVE11" s="355"/>
      <c r="DVF11" s="356"/>
      <c r="DVG11" s="357"/>
      <c r="DVH11" s="353"/>
      <c r="DVI11" s="354"/>
      <c r="DVJ11" s="558"/>
      <c r="DVK11" s="558"/>
      <c r="DVL11" s="558"/>
      <c r="DVM11" s="355"/>
      <c r="DVN11" s="356"/>
      <c r="DVO11" s="357"/>
      <c r="DVP11" s="353"/>
      <c r="DVQ11" s="354"/>
      <c r="DVR11" s="558"/>
      <c r="DVS11" s="558"/>
      <c r="DVT11" s="558"/>
      <c r="DVU11" s="355"/>
      <c r="DVV11" s="356"/>
      <c r="DVW11" s="357"/>
      <c r="DVX11" s="353"/>
      <c r="DVY11" s="354"/>
      <c r="DVZ11" s="558"/>
      <c r="DWA11" s="558"/>
      <c r="DWB11" s="558"/>
      <c r="DWC11" s="355"/>
      <c r="DWD11" s="356"/>
      <c r="DWE11" s="357"/>
      <c r="DWF11" s="353"/>
      <c r="DWG11" s="354"/>
      <c r="DWH11" s="558"/>
      <c r="DWI11" s="558"/>
      <c r="DWJ11" s="558"/>
      <c r="DWK11" s="355"/>
      <c r="DWL11" s="356"/>
      <c r="DWM11" s="357"/>
      <c r="DWN11" s="353"/>
      <c r="DWO11" s="354"/>
      <c r="DWP11" s="558"/>
      <c r="DWQ11" s="558"/>
      <c r="DWR11" s="558"/>
      <c r="DWS11" s="355"/>
      <c r="DWT11" s="356"/>
      <c r="DWU11" s="357"/>
      <c r="DWV11" s="353"/>
      <c r="DWW11" s="354"/>
      <c r="DWX11" s="558"/>
      <c r="DWY11" s="558"/>
      <c r="DWZ11" s="558"/>
      <c r="DXA11" s="355"/>
      <c r="DXB11" s="356"/>
      <c r="DXC11" s="357"/>
      <c r="DXD11" s="353"/>
      <c r="DXE11" s="354"/>
      <c r="DXF11" s="558"/>
      <c r="DXG11" s="558"/>
      <c r="DXH11" s="558"/>
      <c r="DXI11" s="355"/>
      <c r="DXJ11" s="356"/>
      <c r="DXK11" s="357"/>
      <c r="DXL11" s="353"/>
      <c r="DXM11" s="354"/>
      <c r="DXN11" s="558"/>
      <c r="DXO11" s="558"/>
      <c r="DXP11" s="558"/>
      <c r="DXQ11" s="355"/>
      <c r="DXR11" s="356"/>
      <c r="DXS11" s="357"/>
      <c r="DXT11" s="353"/>
      <c r="DXU11" s="354"/>
      <c r="DXV11" s="558"/>
      <c r="DXW11" s="558"/>
      <c r="DXX11" s="558"/>
      <c r="DXY11" s="355"/>
      <c r="DXZ11" s="356"/>
      <c r="DYA11" s="357"/>
      <c r="DYB11" s="353"/>
      <c r="DYC11" s="354"/>
      <c r="DYD11" s="558"/>
      <c r="DYE11" s="558"/>
      <c r="DYF11" s="558"/>
      <c r="DYG11" s="355"/>
      <c r="DYH11" s="356"/>
      <c r="DYI11" s="357"/>
      <c r="DYJ11" s="353"/>
      <c r="DYK11" s="354"/>
      <c r="DYL11" s="558"/>
      <c r="DYM11" s="558"/>
      <c r="DYN11" s="558"/>
      <c r="DYO11" s="355"/>
      <c r="DYP11" s="356"/>
      <c r="DYQ11" s="357"/>
      <c r="DYR11" s="353"/>
      <c r="DYS11" s="354"/>
      <c r="DYT11" s="558"/>
      <c r="DYU11" s="558"/>
      <c r="DYV11" s="558"/>
      <c r="DYW11" s="355"/>
      <c r="DYX11" s="356"/>
      <c r="DYY11" s="357"/>
      <c r="DYZ11" s="353"/>
      <c r="DZA11" s="354"/>
      <c r="DZB11" s="558"/>
      <c r="DZC11" s="558"/>
      <c r="DZD11" s="558"/>
      <c r="DZE11" s="355"/>
      <c r="DZF11" s="356"/>
      <c r="DZG11" s="357"/>
      <c r="DZH11" s="353"/>
      <c r="DZI11" s="354"/>
      <c r="DZJ11" s="558"/>
      <c r="DZK11" s="558"/>
      <c r="DZL11" s="558"/>
      <c r="DZM11" s="355"/>
      <c r="DZN11" s="356"/>
      <c r="DZO11" s="357"/>
      <c r="DZP11" s="353"/>
      <c r="DZQ11" s="354"/>
      <c r="DZR11" s="558"/>
      <c r="DZS11" s="558"/>
      <c r="DZT11" s="558"/>
      <c r="DZU11" s="355"/>
      <c r="DZV11" s="356"/>
      <c r="DZW11" s="357"/>
      <c r="DZX11" s="353"/>
      <c r="DZY11" s="354"/>
      <c r="DZZ11" s="558"/>
      <c r="EAA11" s="558"/>
      <c r="EAB11" s="558"/>
      <c r="EAC11" s="355"/>
      <c r="EAD11" s="356"/>
      <c r="EAE11" s="357"/>
      <c r="EAF11" s="353"/>
      <c r="EAG11" s="354"/>
      <c r="EAH11" s="558"/>
      <c r="EAI11" s="558"/>
      <c r="EAJ11" s="558"/>
      <c r="EAK11" s="355"/>
      <c r="EAL11" s="356"/>
      <c r="EAM11" s="357"/>
      <c r="EAN11" s="353"/>
      <c r="EAO11" s="354"/>
      <c r="EAP11" s="558"/>
      <c r="EAQ11" s="558"/>
      <c r="EAR11" s="558"/>
      <c r="EAS11" s="355"/>
      <c r="EAT11" s="356"/>
      <c r="EAU11" s="357"/>
      <c r="EAV11" s="353"/>
      <c r="EAW11" s="354"/>
      <c r="EAX11" s="558"/>
      <c r="EAY11" s="558"/>
      <c r="EAZ11" s="558"/>
      <c r="EBA11" s="355"/>
      <c r="EBB11" s="356"/>
      <c r="EBC11" s="357"/>
      <c r="EBD11" s="353"/>
      <c r="EBE11" s="354"/>
      <c r="EBF11" s="558"/>
      <c r="EBG11" s="558"/>
      <c r="EBH11" s="558"/>
      <c r="EBI11" s="355"/>
      <c r="EBJ11" s="356"/>
      <c r="EBK11" s="357"/>
      <c r="EBL11" s="353"/>
      <c r="EBM11" s="354"/>
      <c r="EBN11" s="558"/>
      <c r="EBO11" s="558"/>
      <c r="EBP11" s="558"/>
      <c r="EBQ11" s="355"/>
      <c r="EBR11" s="356"/>
      <c r="EBS11" s="357"/>
      <c r="EBT11" s="353"/>
      <c r="EBU11" s="354"/>
      <c r="EBV11" s="558"/>
      <c r="EBW11" s="558"/>
      <c r="EBX11" s="558"/>
      <c r="EBY11" s="355"/>
      <c r="EBZ11" s="356"/>
      <c r="ECA11" s="357"/>
      <c r="ECB11" s="353"/>
      <c r="ECC11" s="354"/>
      <c r="ECD11" s="558"/>
      <c r="ECE11" s="558"/>
      <c r="ECF11" s="558"/>
      <c r="ECG11" s="355"/>
      <c r="ECH11" s="356"/>
      <c r="ECI11" s="357"/>
      <c r="ECJ11" s="353"/>
      <c r="ECK11" s="354"/>
      <c r="ECL11" s="558"/>
      <c r="ECM11" s="558"/>
      <c r="ECN11" s="558"/>
      <c r="ECO11" s="355"/>
      <c r="ECP11" s="356"/>
      <c r="ECQ11" s="357"/>
      <c r="ECR11" s="353"/>
      <c r="ECS11" s="354"/>
      <c r="ECT11" s="558"/>
      <c r="ECU11" s="558"/>
      <c r="ECV11" s="558"/>
      <c r="ECW11" s="355"/>
      <c r="ECX11" s="356"/>
      <c r="ECY11" s="357"/>
      <c r="ECZ11" s="353"/>
      <c r="EDA11" s="354"/>
      <c r="EDB11" s="558"/>
      <c r="EDC11" s="558"/>
      <c r="EDD11" s="558"/>
      <c r="EDE11" s="355"/>
      <c r="EDF11" s="356"/>
      <c r="EDG11" s="357"/>
      <c r="EDH11" s="353"/>
      <c r="EDI11" s="354"/>
      <c r="EDJ11" s="558"/>
      <c r="EDK11" s="558"/>
      <c r="EDL11" s="558"/>
      <c r="EDM11" s="355"/>
      <c r="EDN11" s="356"/>
      <c r="EDO11" s="357"/>
      <c r="EDP11" s="353"/>
      <c r="EDQ11" s="354"/>
      <c r="EDR11" s="558"/>
      <c r="EDS11" s="558"/>
      <c r="EDT11" s="558"/>
      <c r="EDU11" s="355"/>
      <c r="EDV11" s="356"/>
      <c r="EDW11" s="357"/>
      <c r="EDX11" s="353"/>
      <c r="EDY11" s="354"/>
      <c r="EDZ11" s="558"/>
      <c r="EEA11" s="558"/>
      <c r="EEB11" s="558"/>
      <c r="EEC11" s="355"/>
      <c r="EED11" s="356"/>
      <c r="EEE11" s="357"/>
      <c r="EEF11" s="353"/>
      <c r="EEG11" s="354"/>
      <c r="EEH11" s="558"/>
      <c r="EEI11" s="558"/>
      <c r="EEJ11" s="558"/>
      <c r="EEK11" s="355"/>
      <c r="EEL11" s="356"/>
      <c r="EEM11" s="357"/>
      <c r="EEN11" s="353"/>
      <c r="EEO11" s="354"/>
      <c r="EEP11" s="558"/>
      <c r="EEQ11" s="558"/>
      <c r="EER11" s="558"/>
      <c r="EES11" s="355"/>
      <c r="EET11" s="356"/>
      <c r="EEU11" s="357"/>
      <c r="EEV11" s="353"/>
      <c r="EEW11" s="354"/>
      <c r="EEX11" s="558"/>
      <c r="EEY11" s="558"/>
      <c r="EEZ11" s="558"/>
      <c r="EFA11" s="355"/>
      <c r="EFB11" s="356"/>
      <c r="EFC11" s="357"/>
      <c r="EFD11" s="353"/>
      <c r="EFE11" s="354"/>
      <c r="EFF11" s="558"/>
      <c r="EFG11" s="558"/>
      <c r="EFH11" s="558"/>
      <c r="EFI11" s="355"/>
      <c r="EFJ11" s="356"/>
      <c r="EFK11" s="357"/>
      <c r="EFL11" s="353"/>
      <c r="EFM11" s="354"/>
      <c r="EFN11" s="558"/>
      <c r="EFO11" s="558"/>
      <c r="EFP11" s="558"/>
      <c r="EFQ11" s="355"/>
      <c r="EFR11" s="356"/>
      <c r="EFS11" s="357"/>
      <c r="EFT11" s="353"/>
      <c r="EFU11" s="354"/>
      <c r="EFV11" s="558"/>
      <c r="EFW11" s="558"/>
      <c r="EFX11" s="558"/>
      <c r="EFY11" s="355"/>
      <c r="EFZ11" s="356"/>
      <c r="EGA11" s="357"/>
      <c r="EGB11" s="353"/>
      <c r="EGC11" s="354"/>
      <c r="EGD11" s="558"/>
      <c r="EGE11" s="558"/>
      <c r="EGF11" s="558"/>
      <c r="EGG11" s="355"/>
      <c r="EGH11" s="356"/>
      <c r="EGI11" s="357"/>
      <c r="EGJ11" s="353"/>
      <c r="EGK11" s="354"/>
      <c r="EGL11" s="558"/>
      <c r="EGM11" s="558"/>
      <c r="EGN11" s="558"/>
      <c r="EGO11" s="355"/>
      <c r="EGP11" s="356"/>
      <c r="EGQ11" s="357"/>
      <c r="EGR11" s="353"/>
      <c r="EGS11" s="354"/>
      <c r="EGT11" s="558"/>
      <c r="EGU11" s="558"/>
      <c r="EGV11" s="558"/>
      <c r="EGW11" s="355"/>
      <c r="EGX11" s="356"/>
      <c r="EGY11" s="357"/>
      <c r="EGZ11" s="353"/>
      <c r="EHA11" s="354"/>
      <c r="EHB11" s="558"/>
      <c r="EHC11" s="558"/>
      <c r="EHD11" s="558"/>
      <c r="EHE11" s="355"/>
      <c r="EHF11" s="356"/>
      <c r="EHG11" s="357"/>
      <c r="EHH11" s="353"/>
      <c r="EHI11" s="354"/>
      <c r="EHJ11" s="558"/>
      <c r="EHK11" s="558"/>
      <c r="EHL11" s="558"/>
      <c r="EHM11" s="355"/>
      <c r="EHN11" s="356"/>
      <c r="EHO11" s="357"/>
      <c r="EHP11" s="353"/>
      <c r="EHQ11" s="354"/>
      <c r="EHR11" s="558"/>
      <c r="EHS11" s="558"/>
      <c r="EHT11" s="558"/>
      <c r="EHU11" s="355"/>
      <c r="EHV11" s="356"/>
      <c r="EHW11" s="357"/>
      <c r="EHX11" s="353"/>
      <c r="EHY11" s="354"/>
      <c r="EHZ11" s="558"/>
      <c r="EIA11" s="558"/>
      <c r="EIB11" s="558"/>
      <c r="EIC11" s="355"/>
      <c r="EID11" s="356"/>
      <c r="EIE11" s="357"/>
      <c r="EIF11" s="353"/>
      <c r="EIG11" s="354"/>
      <c r="EIH11" s="558"/>
      <c r="EII11" s="558"/>
      <c r="EIJ11" s="558"/>
      <c r="EIK11" s="355"/>
      <c r="EIL11" s="356"/>
      <c r="EIM11" s="357"/>
      <c r="EIN11" s="353"/>
      <c r="EIO11" s="354"/>
      <c r="EIP11" s="558"/>
      <c r="EIQ11" s="558"/>
      <c r="EIR11" s="558"/>
      <c r="EIS11" s="355"/>
      <c r="EIT11" s="356"/>
      <c r="EIU11" s="357"/>
      <c r="EIV11" s="353"/>
      <c r="EIW11" s="354"/>
      <c r="EIX11" s="558"/>
      <c r="EIY11" s="558"/>
      <c r="EIZ11" s="558"/>
      <c r="EJA11" s="355"/>
      <c r="EJB11" s="356"/>
      <c r="EJC11" s="357"/>
      <c r="EJD11" s="353"/>
      <c r="EJE11" s="354"/>
      <c r="EJF11" s="558"/>
      <c r="EJG11" s="558"/>
      <c r="EJH11" s="558"/>
      <c r="EJI11" s="355"/>
      <c r="EJJ11" s="356"/>
      <c r="EJK11" s="357"/>
      <c r="EJL11" s="353"/>
      <c r="EJM11" s="354"/>
      <c r="EJN11" s="558"/>
      <c r="EJO11" s="558"/>
      <c r="EJP11" s="558"/>
      <c r="EJQ11" s="355"/>
      <c r="EJR11" s="356"/>
      <c r="EJS11" s="357"/>
      <c r="EJT11" s="353"/>
      <c r="EJU11" s="354"/>
      <c r="EJV11" s="558"/>
      <c r="EJW11" s="558"/>
      <c r="EJX11" s="558"/>
      <c r="EJY11" s="355"/>
      <c r="EJZ11" s="356"/>
      <c r="EKA11" s="357"/>
      <c r="EKB11" s="353"/>
      <c r="EKC11" s="354"/>
      <c r="EKD11" s="558"/>
      <c r="EKE11" s="558"/>
      <c r="EKF11" s="558"/>
      <c r="EKG11" s="355"/>
      <c r="EKH11" s="356"/>
      <c r="EKI11" s="357"/>
      <c r="EKJ11" s="353"/>
      <c r="EKK11" s="354"/>
      <c r="EKL11" s="558"/>
      <c r="EKM11" s="558"/>
      <c r="EKN11" s="558"/>
      <c r="EKO11" s="355"/>
      <c r="EKP11" s="356"/>
      <c r="EKQ11" s="357"/>
      <c r="EKR11" s="353"/>
      <c r="EKS11" s="354"/>
      <c r="EKT11" s="558"/>
      <c r="EKU11" s="558"/>
      <c r="EKV11" s="558"/>
      <c r="EKW11" s="355"/>
      <c r="EKX11" s="356"/>
      <c r="EKY11" s="357"/>
      <c r="EKZ11" s="353"/>
      <c r="ELA11" s="354"/>
      <c r="ELB11" s="558"/>
      <c r="ELC11" s="558"/>
      <c r="ELD11" s="558"/>
      <c r="ELE11" s="355"/>
      <c r="ELF11" s="356"/>
      <c r="ELG11" s="357"/>
      <c r="ELH11" s="353"/>
      <c r="ELI11" s="354"/>
      <c r="ELJ11" s="558"/>
      <c r="ELK11" s="558"/>
      <c r="ELL11" s="558"/>
      <c r="ELM11" s="355"/>
      <c r="ELN11" s="356"/>
      <c r="ELO11" s="357"/>
      <c r="ELP11" s="353"/>
      <c r="ELQ11" s="354"/>
      <c r="ELR11" s="558"/>
      <c r="ELS11" s="558"/>
      <c r="ELT11" s="558"/>
      <c r="ELU11" s="355"/>
      <c r="ELV11" s="356"/>
      <c r="ELW11" s="357"/>
      <c r="ELX11" s="353"/>
      <c r="ELY11" s="354"/>
      <c r="ELZ11" s="558"/>
      <c r="EMA11" s="558"/>
      <c r="EMB11" s="558"/>
      <c r="EMC11" s="355"/>
      <c r="EMD11" s="356"/>
      <c r="EME11" s="357"/>
      <c r="EMF11" s="353"/>
      <c r="EMG11" s="354"/>
      <c r="EMH11" s="558"/>
      <c r="EMI11" s="558"/>
      <c r="EMJ11" s="558"/>
      <c r="EMK11" s="355"/>
      <c r="EML11" s="356"/>
      <c r="EMM11" s="357"/>
      <c r="EMN11" s="353"/>
      <c r="EMO11" s="354"/>
      <c r="EMP11" s="558"/>
      <c r="EMQ11" s="558"/>
      <c r="EMR11" s="558"/>
      <c r="EMS11" s="355"/>
      <c r="EMT11" s="356"/>
      <c r="EMU11" s="357"/>
      <c r="EMV11" s="353"/>
      <c r="EMW11" s="354"/>
      <c r="EMX11" s="558"/>
      <c r="EMY11" s="558"/>
      <c r="EMZ11" s="558"/>
      <c r="ENA11" s="355"/>
      <c r="ENB11" s="356"/>
      <c r="ENC11" s="357"/>
      <c r="END11" s="353"/>
      <c r="ENE11" s="354"/>
      <c r="ENF11" s="558"/>
      <c r="ENG11" s="558"/>
      <c r="ENH11" s="558"/>
      <c r="ENI11" s="355"/>
      <c r="ENJ11" s="356"/>
      <c r="ENK11" s="357"/>
      <c r="ENL11" s="353"/>
      <c r="ENM11" s="354"/>
      <c r="ENN11" s="558"/>
      <c r="ENO11" s="558"/>
      <c r="ENP11" s="558"/>
      <c r="ENQ11" s="355"/>
      <c r="ENR11" s="356"/>
      <c r="ENS11" s="357"/>
      <c r="ENT11" s="353"/>
      <c r="ENU11" s="354"/>
      <c r="ENV11" s="558"/>
      <c r="ENW11" s="558"/>
      <c r="ENX11" s="558"/>
      <c r="ENY11" s="355"/>
      <c r="ENZ11" s="356"/>
      <c r="EOA11" s="357"/>
      <c r="EOB11" s="353"/>
      <c r="EOC11" s="354"/>
      <c r="EOD11" s="558"/>
      <c r="EOE11" s="558"/>
      <c r="EOF11" s="558"/>
      <c r="EOG11" s="355"/>
      <c r="EOH11" s="356"/>
      <c r="EOI11" s="357"/>
      <c r="EOJ11" s="353"/>
      <c r="EOK11" s="354"/>
      <c r="EOL11" s="558"/>
      <c r="EOM11" s="558"/>
      <c r="EON11" s="558"/>
      <c r="EOO11" s="355"/>
      <c r="EOP11" s="356"/>
      <c r="EOQ11" s="357"/>
      <c r="EOR11" s="353"/>
      <c r="EOS11" s="354"/>
      <c r="EOT11" s="558"/>
      <c r="EOU11" s="558"/>
      <c r="EOV11" s="558"/>
      <c r="EOW11" s="355"/>
      <c r="EOX11" s="356"/>
      <c r="EOY11" s="357"/>
      <c r="EOZ11" s="353"/>
      <c r="EPA11" s="354"/>
      <c r="EPB11" s="558"/>
      <c r="EPC11" s="558"/>
      <c r="EPD11" s="558"/>
      <c r="EPE11" s="355"/>
      <c r="EPF11" s="356"/>
      <c r="EPG11" s="357"/>
      <c r="EPH11" s="353"/>
      <c r="EPI11" s="354"/>
      <c r="EPJ11" s="558"/>
      <c r="EPK11" s="558"/>
      <c r="EPL11" s="558"/>
      <c r="EPM11" s="355"/>
      <c r="EPN11" s="356"/>
      <c r="EPO11" s="357"/>
      <c r="EPP11" s="353"/>
      <c r="EPQ11" s="354"/>
      <c r="EPR11" s="558"/>
      <c r="EPS11" s="558"/>
      <c r="EPT11" s="558"/>
      <c r="EPU11" s="355"/>
      <c r="EPV11" s="356"/>
      <c r="EPW11" s="357"/>
      <c r="EPX11" s="353"/>
      <c r="EPY11" s="354"/>
      <c r="EPZ11" s="558"/>
      <c r="EQA11" s="558"/>
      <c r="EQB11" s="558"/>
      <c r="EQC11" s="355"/>
      <c r="EQD11" s="356"/>
      <c r="EQE11" s="357"/>
      <c r="EQF11" s="353"/>
      <c r="EQG11" s="354"/>
      <c r="EQH11" s="558"/>
      <c r="EQI11" s="558"/>
      <c r="EQJ11" s="558"/>
      <c r="EQK11" s="355"/>
      <c r="EQL11" s="356"/>
      <c r="EQM11" s="357"/>
      <c r="EQN11" s="353"/>
      <c r="EQO11" s="354"/>
      <c r="EQP11" s="558"/>
      <c r="EQQ11" s="558"/>
      <c r="EQR11" s="558"/>
      <c r="EQS11" s="355"/>
      <c r="EQT11" s="356"/>
      <c r="EQU11" s="357"/>
      <c r="EQV11" s="353"/>
      <c r="EQW11" s="354"/>
      <c r="EQX11" s="558"/>
      <c r="EQY11" s="558"/>
      <c r="EQZ11" s="558"/>
      <c r="ERA11" s="355"/>
      <c r="ERB11" s="356"/>
      <c r="ERC11" s="357"/>
      <c r="ERD11" s="353"/>
      <c r="ERE11" s="354"/>
      <c r="ERF11" s="558"/>
      <c r="ERG11" s="558"/>
      <c r="ERH11" s="558"/>
      <c r="ERI11" s="355"/>
      <c r="ERJ11" s="356"/>
      <c r="ERK11" s="357"/>
      <c r="ERL11" s="353"/>
      <c r="ERM11" s="354"/>
      <c r="ERN11" s="558"/>
      <c r="ERO11" s="558"/>
      <c r="ERP11" s="558"/>
      <c r="ERQ11" s="355"/>
      <c r="ERR11" s="356"/>
      <c r="ERS11" s="357"/>
      <c r="ERT11" s="353"/>
      <c r="ERU11" s="354"/>
      <c r="ERV11" s="558"/>
      <c r="ERW11" s="558"/>
      <c r="ERX11" s="558"/>
      <c r="ERY11" s="355"/>
      <c r="ERZ11" s="356"/>
      <c r="ESA11" s="357"/>
      <c r="ESB11" s="353"/>
      <c r="ESC11" s="354"/>
      <c r="ESD11" s="558"/>
      <c r="ESE11" s="558"/>
      <c r="ESF11" s="558"/>
      <c r="ESG11" s="355"/>
      <c r="ESH11" s="356"/>
      <c r="ESI11" s="357"/>
      <c r="ESJ11" s="353"/>
      <c r="ESK11" s="354"/>
      <c r="ESL11" s="558"/>
      <c r="ESM11" s="558"/>
      <c r="ESN11" s="558"/>
      <c r="ESO11" s="355"/>
      <c r="ESP11" s="356"/>
      <c r="ESQ11" s="357"/>
      <c r="ESR11" s="353"/>
      <c r="ESS11" s="354"/>
      <c r="EST11" s="558"/>
      <c r="ESU11" s="558"/>
      <c r="ESV11" s="558"/>
      <c r="ESW11" s="355"/>
      <c r="ESX11" s="356"/>
      <c r="ESY11" s="357"/>
      <c r="ESZ11" s="353"/>
      <c r="ETA11" s="354"/>
      <c r="ETB11" s="558"/>
      <c r="ETC11" s="558"/>
      <c r="ETD11" s="558"/>
      <c r="ETE11" s="355"/>
      <c r="ETF11" s="356"/>
      <c r="ETG11" s="357"/>
      <c r="ETH11" s="353"/>
      <c r="ETI11" s="354"/>
      <c r="ETJ11" s="558"/>
      <c r="ETK11" s="558"/>
      <c r="ETL11" s="558"/>
      <c r="ETM11" s="355"/>
      <c r="ETN11" s="356"/>
      <c r="ETO11" s="357"/>
      <c r="ETP11" s="353"/>
      <c r="ETQ11" s="354"/>
      <c r="ETR11" s="558"/>
      <c r="ETS11" s="558"/>
      <c r="ETT11" s="558"/>
      <c r="ETU11" s="355"/>
      <c r="ETV11" s="356"/>
      <c r="ETW11" s="357"/>
      <c r="ETX11" s="353"/>
      <c r="ETY11" s="354"/>
      <c r="ETZ11" s="558"/>
      <c r="EUA11" s="558"/>
      <c r="EUB11" s="558"/>
      <c r="EUC11" s="355"/>
      <c r="EUD11" s="356"/>
      <c r="EUE11" s="357"/>
      <c r="EUF11" s="353"/>
      <c r="EUG11" s="354"/>
      <c r="EUH11" s="558"/>
      <c r="EUI11" s="558"/>
      <c r="EUJ11" s="558"/>
      <c r="EUK11" s="355"/>
      <c r="EUL11" s="356"/>
      <c r="EUM11" s="357"/>
      <c r="EUN11" s="353"/>
      <c r="EUO11" s="354"/>
      <c r="EUP11" s="558"/>
      <c r="EUQ11" s="558"/>
      <c r="EUR11" s="558"/>
      <c r="EUS11" s="355"/>
      <c r="EUT11" s="356"/>
      <c r="EUU11" s="357"/>
      <c r="EUV11" s="353"/>
      <c r="EUW11" s="354"/>
      <c r="EUX11" s="558"/>
      <c r="EUY11" s="558"/>
      <c r="EUZ11" s="558"/>
      <c r="EVA11" s="355"/>
      <c r="EVB11" s="356"/>
      <c r="EVC11" s="357"/>
      <c r="EVD11" s="353"/>
      <c r="EVE11" s="354"/>
      <c r="EVF11" s="558"/>
      <c r="EVG11" s="558"/>
      <c r="EVH11" s="558"/>
      <c r="EVI11" s="355"/>
      <c r="EVJ11" s="356"/>
      <c r="EVK11" s="357"/>
      <c r="EVL11" s="353"/>
      <c r="EVM11" s="354"/>
      <c r="EVN11" s="558"/>
      <c r="EVO11" s="558"/>
      <c r="EVP11" s="558"/>
      <c r="EVQ11" s="355"/>
      <c r="EVR11" s="356"/>
      <c r="EVS11" s="357"/>
      <c r="EVT11" s="353"/>
      <c r="EVU11" s="354"/>
      <c r="EVV11" s="558"/>
      <c r="EVW11" s="558"/>
      <c r="EVX11" s="558"/>
      <c r="EVY11" s="355"/>
      <c r="EVZ11" s="356"/>
      <c r="EWA11" s="357"/>
      <c r="EWB11" s="353"/>
      <c r="EWC11" s="354"/>
      <c r="EWD11" s="558"/>
      <c r="EWE11" s="558"/>
      <c r="EWF11" s="558"/>
      <c r="EWG11" s="355"/>
      <c r="EWH11" s="356"/>
      <c r="EWI11" s="357"/>
      <c r="EWJ11" s="353"/>
      <c r="EWK11" s="354"/>
      <c r="EWL11" s="558"/>
      <c r="EWM11" s="558"/>
      <c r="EWN11" s="558"/>
      <c r="EWO11" s="355"/>
      <c r="EWP11" s="356"/>
      <c r="EWQ11" s="357"/>
      <c r="EWR11" s="353"/>
      <c r="EWS11" s="354"/>
      <c r="EWT11" s="558"/>
      <c r="EWU11" s="558"/>
      <c r="EWV11" s="558"/>
      <c r="EWW11" s="355"/>
      <c r="EWX11" s="356"/>
      <c r="EWY11" s="357"/>
      <c r="EWZ11" s="353"/>
      <c r="EXA11" s="354"/>
      <c r="EXB11" s="558"/>
      <c r="EXC11" s="558"/>
      <c r="EXD11" s="558"/>
      <c r="EXE11" s="355"/>
      <c r="EXF11" s="356"/>
      <c r="EXG11" s="357"/>
      <c r="EXH11" s="353"/>
      <c r="EXI11" s="354"/>
      <c r="EXJ11" s="558"/>
      <c r="EXK11" s="558"/>
      <c r="EXL11" s="558"/>
      <c r="EXM11" s="355"/>
      <c r="EXN11" s="356"/>
      <c r="EXO11" s="357"/>
      <c r="EXP11" s="353"/>
      <c r="EXQ11" s="354"/>
      <c r="EXR11" s="558"/>
      <c r="EXS11" s="558"/>
      <c r="EXT11" s="558"/>
      <c r="EXU11" s="355"/>
      <c r="EXV11" s="356"/>
      <c r="EXW11" s="357"/>
      <c r="EXX11" s="353"/>
      <c r="EXY11" s="354"/>
      <c r="EXZ11" s="558"/>
      <c r="EYA11" s="558"/>
      <c r="EYB11" s="558"/>
      <c r="EYC11" s="355"/>
      <c r="EYD11" s="356"/>
      <c r="EYE11" s="357"/>
      <c r="EYF11" s="353"/>
      <c r="EYG11" s="354"/>
      <c r="EYH11" s="558"/>
      <c r="EYI11" s="558"/>
      <c r="EYJ11" s="558"/>
      <c r="EYK11" s="355"/>
      <c r="EYL11" s="356"/>
      <c r="EYM11" s="357"/>
      <c r="EYN11" s="353"/>
      <c r="EYO11" s="354"/>
      <c r="EYP11" s="558"/>
      <c r="EYQ11" s="558"/>
      <c r="EYR11" s="558"/>
      <c r="EYS11" s="355"/>
      <c r="EYT11" s="356"/>
      <c r="EYU11" s="357"/>
      <c r="EYV11" s="353"/>
      <c r="EYW11" s="354"/>
      <c r="EYX11" s="558"/>
      <c r="EYY11" s="558"/>
      <c r="EYZ11" s="558"/>
      <c r="EZA11" s="355"/>
      <c r="EZB11" s="356"/>
      <c r="EZC11" s="357"/>
      <c r="EZD11" s="353"/>
      <c r="EZE11" s="354"/>
      <c r="EZF11" s="558"/>
      <c r="EZG11" s="558"/>
      <c r="EZH11" s="558"/>
      <c r="EZI11" s="355"/>
      <c r="EZJ11" s="356"/>
      <c r="EZK11" s="357"/>
      <c r="EZL11" s="353"/>
      <c r="EZM11" s="354"/>
      <c r="EZN11" s="558"/>
      <c r="EZO11" s="558"/>
      <c r="EZP11" s="558"/>
      <c r="EZQ11" s="355"/>
      <c r="EZR11" s="356"/>
      <c r="EZS11" s="357"/>
      <c r="EZT11" s="353"/>
      <c r="EZU11" s="354"/>
      <c r="EZV11" s="558"/>
      <c r="EZW11" s="558"/>
      <c r="EZX11" s="558"/>
      <c r="EZY11" s="355"/>
      <c r="EZZ11" s="356"/>
      <c r="FAA11" s="357"/>
      <c r="FAB11" s="353"/>
      <c r="FAC11" s="354"/>
      <c r="FAD11" s="558"/>
      <c r="FAE11" s="558"/>
      <c r="FAF11" s="558"/>
      <c r="FAG11" s="355"/>
      <c r="FAH11" s="356"/>
      <c r="FAI11" s="357"/>
      <c r="FAJ11" s="353"/>
      <c r="FAK11" s="354"/>
      <c r="FAL11" s="558"/>
      <c r="FAM11" s="558"/>
      <c r="FAN11" s="558"/>
      <c r="FAO11" s="355"/>
      <c r="FAP11" s="356"/>
      <c r="FAQ11" s="357"/>
      <c r="FAR11" s="353"/>
      <c r="FAS11" s="354"/>
      <c r="FAT11" s="558"/>
      <c r="FAU11" s="558"/>
      <c r="FAV11" s="558"/>
      <c r="FAW11" s="355"/>
      <c r="FAX11" s="356"/>
      <c r="FAY11" s="357"/>
      <c r="FAZ11" s="353"/>
      <c r="FBA11" s="354"/>
      <c r="FBB11" s="558"/>
      <c r="FBC11" s="558"/>
      <c r="FBD11" s="558"/>
      <c r="FBE11" s="355"/>
      <c r="FBF11" s="356"/>
      <c r="FBG11" s="357"/>
      <c r="FBH11" s="353"/>
      <c r="FBI11" s="354"/>
      <c r="FBJ11" s="558"/>
      <c r="FBK11" s="558"/>
      <c r="FBL11" s="558"/>
      <c r="FBM11" s="355"/>
      <c r="FBN11" s="356"/>
      <c r="FBO11" s="357"/>
      <c r="FBP11" s="353"/>
      <c r="FBQ11" s="354"/>
      <c r="FBR11" s="558"/>
      <c r="FBS11" s="558"/>
      <c r="FBT11" s="558"/>
      <c r="FBU11" s="355"/>
      <c r="FBV11" s="356"/>
      <c r="FBW11" s="357"/>
      <c r="FBX11" s="353"/>
      <c r="FBY11" s="354"/>
      <c r="FBZ11" s="558"/>
      <c r="FCA11" s="558"/>
      <c r="FCB11" s="558"/>
      <c r="FCC11" s="355"/>
      <c r="FCD11" s="356"/>
      <c r="FCE11" s="357"/>
      <c r="FCF11" s="353"/>
      <c r="FCG11" s="354"/>
      <c r="FCH11" s="558"/>
      <c r="FCI11" s="558"/>
      <c r="FCJ11" s="558"/>
      <c r="FCK11" s="355"/>
      <c r="FCL11" s="356"/>
      <c r="FCM11" s="357"/>
      <c r="FCN11" s="353"/>
      <c r="FCO11" s="354"/>
      <c r="FCP11" s="558"/>
      <c r="FCQ11" s="558"/>
      <c r="FCR11" s="558"/>
      <c r="FCS11" s="355"/>
      <c r="FCT11" s="356"/>
      <c r="FCU11" s="357"/>
      <c r="FCV11" s="353"/>
      <c r="FCW11" s="354"/>
      <c r="FCX11" s="558"/>
      <c r="FCY11" s="558"/>
      <c r="FCZ11" s="558"/>
      <c r="FDA11" s="355"/>
      <c r="FDB11" s="356"/>
      <c r="FDC11" s="357"/>
      <c r="FDD11" s="353"/>
      <c r="FDE11" s="354"/>
      <c r="FDF11" s="558"/>
      <c r="FDG11" s="558"/>
      <c r="FDH11" s="558"/>
      <c r="FDI11" s="355"/>
      <c r="FDJ11" s="356"/>
      <c r="FDK11" s="357"/>
      <c r="FDL11" s="353"/>
      <c r="FDM11" s="354"/>
      <c r="FDN11" s="558"/>
      <c r="FDO11" s="558"/>
      <c r="FDP11" s="558"/>
      <c r="FDQ11" s="355"/>
      <c r="FDR11" s="356"/>
      <c r="FDS11" s="357"/>
      <c r="FDT11" s="353"/>
      <c r="FDU11" s="354"/>
      <c r="FDV11" s="558"/>
      <c r="FDW11" s="558"/>
      <c r="FDX11" s="558"/>
      <c r="FDY11" s="355"/>
      <c r="FDZ11" s="356"/>
      <c r="FEA11" s="357"/>
      <c r="FEB11" s="353"/>
      <c r="FEC11" s="354"/>
      <c r="FED11" s="558"/>
      <c r="FEE11" s="558"/>
      <c r="FEF11" s="558"/>
      <c r="FEG11" s="355"/>
      <c r="FEH11" s="356"/>
      <c r="FEI11" s="357"/>
      <c r="FEJ11" s="353"/>
      <c r="FEK11" s="354"/>
      <c r="FEL11" s="558"/>
      <c r="FEM11" s="558"/>
      <c r="FEN11" s="558"/>
      <c r="FEO11" s="355"/>
      <c r="FEP11" s="356"/>
      <c r="FEQ11" s="357"/>
      <c r="FER11" s="353"/>
      <c r="FES11" s="354"/>
      <c r="FET11" s="558"/>
      <c r="FEU11" s="558"/>
      <c r="FEV11" s="558"/>
      <c r="FEW11" s="355"/>
      <c r="FEX11" s="356"/>
      <c r="FEY11" s="357"/>
      <c r="FEZ11" s="353"/>
      <c r="FFA11" s="354"/>
      <c r="FFB11" s="558"/>
      <c r="FFC11" s="558"/>
      <c r="FFD11" s="558"/>
      <c r="FFE11" s="355"/>
      <c r="FFF11" s="356"/>
      <c r="FFG11" s="357"/>
      <c r="FFH11" s="353"/>
      <c r="FFI11" s="354"/>
      <c r="FFJ11" s="558"/>
      <c r="FFK11" s="558"/>
      <c r="FFL11" s="558"/>
      <c r="FFM11" s="355"/>
      <c r="FFN11" s="356"/>
      <c r="FFO11" s="357"/>
      <c r="FFP11" s="353"/>
      <c r="FFQ11" s="354"/>
      <c r="FFR11" s="558"/>
      <c r="FFS11" s="558"/>
      <c r="FFT11" s="558"/>
      <c r="FFU11" s="355"/>
      <c r="FFV11" s="356"/>
      <c r="FFW11" s="357"/>
      <c r="FFX11" s="353"/>
      <c r="FFY11" s="354"/>
      <c r="FFZ11" s="558"/>
      <c r="FGA11" s="558"/>
      <c r="FGB11" s="558"/>
      <c r="FGC11" s="355"/>
      <c r="FGD11" s="356"/>
      <c r="FGE11" s="357"/>
      <c r="FGF11" s="353"/>
      <c r="FGG11" s="354"/>
      <c r="FGH11" s="558"/>
      <c r="FGI11" s="558"/>
      <c r="FGJ11" s="558"/>
      <c r="FGK11" s="355"/>
      <c r="FGL11" s="356"/>
      <c r="FGM11" s="357"/>
      <c r="FGN11" s="353"/>
      <c r="FGO11" s="354"/>
      <c r="FGP11" s="558"/>
      <c r="FGQ11" s="558"/>
      <c r="FGR11" s="558"/>
      <c r="FGS11" s="355"/>
      <c r="FGT11" s="356"/>
      <c r="FGU11" s="357"/>
      <c r="FGV11" s="353"/>
      <c r="FGW11" s="354"/>
      <c r="FGX11" s="558"/>
      <c r="FGY11" s="558"/>
      <c r="FGZ11" s="558"/>
      <c r="FHA11" s="355"/>
      <c r="FHB11" s="356"/>
      <c r="FHC11" s="357"/>
      <c r="FHD11" s="353"/>
      <c r="FHE11" s="354"/>
      <c r="FHF11" s="558"/>
      <c r="FHG11" s="558"/>
      <c r="FHH11" s="558"/>
      <c r="FHI11" s="355"/>
      <c r="FHJ11" s="356"/>
      <c r="FHK11" s="357"/>
      <c r="FHL11" s="353"/>
      <c r="FHM11" s="354"/>
      <c r="FHN11" s="558"/>
      <c r="FHO11" s="558"/>
      <c r="FHP11" s="558"/>
      <c r="FHQ11" s="355"/>
      <c r="FHR11" s="356"/>
      <c r="FHS11" s="357"/>
      <c r="FHT11" s="353"/>
      <c r="FHU11" s="354"/>
      <c r="FHV11" s="558"/>
      <c r="FHW11" s="558"/>
      <c r="FHX11" s="558"/>
      <c r="FHY11" s="355"/>
      <c r="FHZ11" s="356"/>
      <c r="FIA11" s="357"/>
      <c r="FIB11" s="353"/>
      <c r="FIC11" s="354"/>
      <c r="FID11" s="558"/>
      <c r="FIE11" s="558"/>
      <c r="FIF11" s="558"/>
      <c r="FIG11" s="355"/>
      <c r="FIH11" s="356"/>
      <c r="FII11" s="357"/>
      <c r="FIJ11" s="353"/>
      <c r="FIK11" s="354"/>
      <c r="FIL11" s="558"/>
      <c r="FIM11" s="558"/>
      <c r="FIN11" s="558"/>
      <c r="FIO11" s="355"/>
      <c r="FIP11" s="356"/>
      <c r="FIQ11" s="357"/>
      <c r="FIR11" s="353"/>
      <c r="FIS11" s="354"/>
      <c r="FIT11" s="558"/>
      <c r="FIU11" s="558"/>
      <c r="FIV11" s="558"/>
      <c r="FIW11" s="355"/>
      <c r="FIX11" s="356"/>
      <c r="FIY11" s="357"/>
      <c r="FIZ11" s="353"/>
      <c r="FJA11" s="354"/>
      <c r="FJB11" s="558"/>
      <c r="FJC11" s="558"/>
      <c r="FJD11" s="558"/>
      <c r="FJE11" s="355"/>
      <c r="FJF11" s="356"/>
      <c r="FJG11" s="357"/>
      <c r="FJH11" s="353"/>
      <c r="FJI11" s="354"/>
      <c r="FJJ11" s="558"/>
      <c r="FJK11" s="558"/>
      <c r="FJL11" s="558"/>
      <c r="FJM11" s="355"/>
      <c r="FJN11" s="356"/>
      <c r="FJO11" s="357"/>
      <c r="FJP11" s="353"/>
      <c r="FJQ11" s="354"/>
      <c r="FJR11" s="558"/>
      <c r="FJS11" s="558"/>
      <c r="FJT11" s="558"/>
      <c r="FJU11" s="355"/>
      <c r="FJV11" s="356"/>
      <c r="FJW11" s="357"/>
      <c r="FJX11" s="353"/>
      <c r="FJY11" s="354"/>
      <c r="FJZ11" s="558"/>
      <c r="FKA11" s="558"/>
      <c r="FKB11" s="558"/>
      <c r="FKC11" s="355"/>
      <c r="FKD11" s="356"/>
      <c r="FKE11" s="357"/>
      <c r="FKF11" s="353"/>
      <c r="FKG11" s="354"/>
      <c r="FKH11" s="558"/>
      <c r="FKI11" s="558"/>
      <c r="FKJ11" s="558"/>
      <c r="FKK11" s="355"/>
      <c r="FKL11" s="356"/>
      <c r="FKM11" s="357"/>
      <c r="FKN11" s="353"/>
      <c r="FKO11" s="354"/>
      <c r="FKP11" s="558"/>
      <c r="FKQ11" s="558"/>
      <c r="FKR11" s="558"/>
      <c r="FKS11" s="355"/>
      <c r="FKT11" s="356"/>
      <c r="FKU11" s="357"/>
      <c r="FKV11" s="353"/>
      <c r="FKW11" s="354"/>
      <c r="FKX11" s="558"/>
      <c r="FKY11" s="558"/>
      <c r="FKZ11" s="558"/>
      <c r="FLA11" s="355"/>
      <c r="FLB11" s="356"/>
      <c r="FLC11" s="357"/>
      <c r="FLD11" s="353"/>
      <c r="FLE11" s="354"/>
      <c r="FLF11" s="558"/>
      <c r="FLG11" s="558"/>
      <c r="FLH11" s="558"/>
      <c r="FLI11" s="355"/>
      <c r="FLJ11" s="356"/>
      <c r="FLK11" s="357"/>
      <c r="FLL11" s="353"/>
      <c r="FLM11" s="354"/>
      <c r="FLN11" s="558"/>
      <c r="FLO11" s="558"/>
      <c r="FLP11" s="558"/>
      <c r="FLQ11" s="355"/>
      <c r="FLR11" s="356"/>
      <c r="FLS11" s="357"/>
      <c r="FLT11" s="353"/>
      <c r="FLU11" s="354"/>
      <c r="FLV11" s="558"/>
      <c r="FLW11" s="558"/>
      <c r="FLX11" s="558"/>
      <c r="FLY11" s="355"/>
      <c r="FLZ11" s="356"/>
      <c r="FMA11" s="357"/>
      <c r="FMB11" s="353"/>
      <c r="FMC11" s="354"/>
      <c r="FMD11" s="558"/>
      <c r="FME11" s="558"/>
      <c r="FMF11" s="558"/>
      <c r="FMG11" s="355"/>
      <c r="FMH11" s="356"/>
      <c r="FMI11" s="357"/>
      <c r="FMJ11" s="353"/>
      <c r="FMK11" s="354"/>
      <c r="FML11" s="558"/>
      <c r="FMM11" s="558"/>
      <c r="FMN11" s="558"/>
      <c r="FMO11" s="355"/>
      <c r="FMP11" s="356"/>
      <c r="FMQ11" s="357"/>
      <c r="FMR11" s="353"/>
      <c r="FMS11" s="354"/>
      <c r="FMT11" s="558"/>
      <c r="FMU11" s="558"/>
      <c r="FMV11" s="558"/>
      <c r="FMW11" s="355"/>
      <c r="FMX11" s="356"/>
      <c r="FMY11" s="357"/>
      <c r="FMZ11" s="353"/>
      <c r="FNA11" s="354"/>
      <c r="FNB11" s="558"/>
      <c r="FNC11" s="558"/>
      <c r="FND11" s="558"/>
      <c r="FNE11" s="355"/>
      <c r="FNF11" s="356"/>
      <c r="FNG11" s="357"/>
      <c r="FNH11" s="353"/>
      <c r="FNI11" s="354"/>
      <c r="FNJ11" s="558"/>
      <c r="FNK11" s="558"/>
      <c r="FNL11" s="558"/>
      <c r="FNM11" s="355"/>
      <c r="FNN11" s="356"/>
      <c r="FNO11" s="357"/>
      <c r="FNP11" s="353"/>
      <c r="FNQ11" s="354"/>
      <c r="FNR11" s="558"/>
      <c r="FNS11" s="558"/>
      <c r="FNT11" s="558"/>
      <c r="FNU11" s="355"/>
      <c r="FNV11" s="356"/>
      <c r="FNW11" s="357"/>
      <c r="FNX11" s="353"/>
      <c r="FNY11" s="354"/>
      <c r="FNZ11" s="558"/>
      <c r="FOA11" s="558"/>
      <c r="FOB11" s="558"/>
      <c r="FOC11" s="355"/>
      <c r="FOD11" s="356"/>
      <c r="FOE11" s="357"/>
      <c r="FOF11" s="353"/>
      <c r="FOG11" s="354"/>
      <c r="FOH11" s="558"/>
      <c r="FOI11" s="558"/>
      <c r="FOJ11" s="558"/>
      <c r="FOK11" s="355"/>
      <c r="FOL11" s="356"/>
      <c r="FOM11" s="357"/>
      <c r="FON11" s="353"/>
      <c r="FOO11" s="354"/>
      <c r="FOP11" s="558"/>
      <c r="FOQ11" s="558"/>
      <c r="FOR11" s="558"/>
      <c r="FOS11" s="355"/>
      <c r="FOT11" s="356"/>
      <c r="FOU11" s="357"/>
      <c r="FOV11" s="353"/>
      <c r="FOW11" s="354"/>
      <c r="FOX11" s="558"/>
      <c r="FOY11" s="558"/>
      <c r="FOZ11" s="558"/>
      <c r="FPA11" s="355"/>
      <c r="FPB11" s="356"/>
      <c r="FPC11" s="357"/>
      <c r="FPD11" s="353"/>
      <c r="FPE11" s="354"/>
      <c r="FPF11" s="558"/>
      <c r="FPG11" s="558"/>
      <c r="FPH11" s="558"/>
      <c r="FPI11" s="355"/>
      <c r="FPJ11" s="356"/>
      <c r="FPK11" s="357"/>
      <c r="FPL11" s="353"/>
      <c r="FPM11" s="354"/>
      <c r="FPN11" s="558"/>
      <c r="FPO11" s="558"/>
      <c r="FPP11" s="558"/>
      <c r="FPQ11" s="355"/>
      <c r="FPR11" s="356"/>
      <c r="FPS11" s="357"/>
      <c r="FPT11" s="353"/>
      <c r="FPU11" s="354"/>
      <c r="FPV11" s="558"/>
      <c r="FPW11" s="558"/>
      <c r="FPX11" s="558"/>
      <c r="FPY11" s="355"/>
      <c r="FPZ11" s="356"/>
      <c r="FQA11" s="357"/>
      <c r="FQB11" s="353"/>
      <c r="FQC11" s="354"/>
      <c r="FQD11" s="558"/>
      <c r="FQE11" s="558"/>
      <c r="FQF11" s="558"/>
      <c r="FQG11" s="355"/>
      <c r="FQH11" s="356"/>
      <c r="FQI11" s="357"/>
      <c r="FQJ11" s="353"/>
      <c r="FQK11" s="354"/>
      <c r="FQL11" s="558"/>
      <c r="FQM11" s="558"/>
      <c r="FQN11" s="558"/>
      <c r="FQO11" s="355"/>
      <c r="FQP11" s="356"/>
      <c r="FQQ11" s="357"/>
      <c r="FQR11" s="353"/>
      <c r="FQS11" s="354"/>
      <c r="FQT11" s="558"/>
      <c r="FQU11" s="558"/>
      <c r="FQV11" s="558"/>
      <c r="FQW11" s="355"/>
      <c r="FQX11" s="356"/>
      <c r="FQY11" s="357"/>
      <c r="FQZ11" s="353"/>
      <c r="FRA11" s="354"/>
      <c r="FRB11" s="558"/>
      <c r="FRC11" s="558"/>
      <c r="FRD11" s="558"/>
      <c r="FRE11" s="355"/>
      <c r="FRF11" s="356"/>
      <c r="FRG11" s="357"/>
      <c r="FRH11" s="353"/>
      <c r="FRI11" s="354"/>
      <c r="FRJ11" s="558"/>
      <c r="FRK11" s="558"/>
      <c r="FRL11" s="558"/>
      <c r="FRM11" s="355"/>
      <c r="FRN11" s="356"/>
      <c r="FRO11" s="357"/>
      <c r="FRP11" s="353"/>
      <c r="FRQ11" s="354"/>
      <c r="FRR11" s="558"/>
      <c r="FRS11" s="558"/>
      <c r="FRT11" s="558"/>
      <c r="FRU11" s="355"/>
      <c r="FRV11" s="356"/>
      <c r="FRW11" s="357"/>
      <c r="FRX11" s="353"/>
      <c r="FRY11" s="354"/>
      <c r="FRZ11" s="558"/>
      <c r="FSA11" s="558"/>
      <c r="FSB11" s="558"/>
      <c r="FSC11" s="355"/>
      <c r="FSD11" s="356"/>
      <c r="FSE11" s="357"/>
      <c r="FSF11" s="353"/>
      <c r="FSG11" s="354"/>
      <c r="FSH11" s="558"/>
      <c r="FSI11" s="558"/>
      <c r="FSJ11" s="558"/>
      <c r="FSK11" s="355"/>
      <c r="FSL11" s="356"/>
      <c r="FSM11" s="357"/>
      <c r="FSN11" s="353"/>
      <c r="FSO11" s="354"/>
      <c r="FSP11" s="558"/>
      <c r="FSQ11" s="558"/>
      <c r="FSR11" s="558"/>
      <c r="FSS11" s="355"/>
      <c r="FST11" s="356"/>
      <c r="FSU11" s="357"/>
      <c r="FSV11" s="353"/>
      <c r="FSW11" s="354"/>
      <c r="FSX11" s="558"/>
      <c r="FSY11" s="558"/>
      <c r="FSZ11" s="558"/>
      <c r="FTA11" s="355"/>
      <c r="FTB11" s="356"/>
      <c r="FTC11" s="357"/>
      <c r="FTD11" s="353"/>
      <c r="FTE11" s="354"/>
      <c r="FTF11" s="558"/>
      <c r="FTG11" s="558"/>
      <c r="FTH11" s="558"/>
      <c r="FTI11" s="355"/>
      <c r="FTJ11" s="356"/>
      <c r="FTK11" s="357"/>
      <c r="FTL11" s="353"/>
      <c r="FTM11" s="354"/>
      <c r="FTN11" s="558"/>
      <c r="FTO11" s="558"/>
      <c r="FTP11" s="558"/>
      <c r="FTQ11" s="355"/>
      <c r="FTR11" s="356"/>
      <c r="FTS11" s="357"/>
      <c r="FTT11" s="353"/>
      <c r="FTU11" s="354"/>
      <c r="FTV11" s="558"/>
      <c r="FTW11" s="558"/>
      <c r="FTX11" s="558"/>
      <c r="FTY11" s="355"/>
      <c r="FTZ11" s="356"/>
      <c r="FUA11" s="357"/>
      <c r="FUB11" s="353"/>
      <c r="FUC11" s="354"/>
      <c r="FUD11" s="558"/>
      <c r="FUE11" s="558"/>
      <c r="FUF11" s="558"/>
      <c r="FUG11" s="355"/>
      <c r="FUH11" s="356"/>
      <c r="FUI11" s="357"/>
      <c r="FUJ11" s="353"/>
      <c r="FUK11" s="354"/>
      <c r="FUL11" s="558"/>
      <c r="FUM11" s="558"/>
      <c r="FUN11" s="558"/>
      <c r="FUO11" s="355"/>
      <c r="FUP11" s="356"/>
      <c r="FUQ11" s="357"/>
      <c r="FUR11" s="353"/>
      <c r="FUS11" s="354"/>
      <c r="FUT11" s="558"/>
      <c r="FUU11" s="558"/>
      <c r="FUV11" s="558"/>
      <c r="FUW11" s="355"/>
      <c r="FUX11" s="356"/>
      <c r="FUY11" s="357"/>
      <c r="FUZ11" s="353"/>
      <c r="FVA11" s="354"/>
      <c r="FVB11" s="558"/>
      <c r="FVC11" s="558"/>
      <c r="FVD11" s="558"/>
      <c r="FVE11" s="355"/>
      <c r="FVF11" s="356"/>
      <c r="FVG11" s="357"/>
      <c r="FVH11" s="353"/>
      <c r="FVI11" s="354"/>
      <c r="FVJ11" s="558"/>
      <c r="FVK11" s="558"/>
      <c r="FVL11" s="558"/>
      <c r="FVM11" s="355"/>
      <c r="FVN11" s="356"/>
      <c r="FVO11" s="357"/>
      <c r="FVP11" s="353"/>
      <c r="FVQ11" s="354"/>
      <c r="FVR11" s="558"/>
      <c r="FVS11" s="558"/>
      <c r="FVT11" s="558"/>
      <c r="FVU11" s="355"/>
      <c r="FVV11" s="356"/>
      <c r="FVW11" s="357"/>
      <c r="FVX11" s="353"/>
      <c r="FVY11" s="354"/>
      <c r="FVZ11" s="558"/>
      <c r="FWA11" s="558"/>
      <c r="FWB11" s="558"/>
      <c r="FWC11" s="355"/>
      <c r="FWD11" s="356"/>
      <c r="FWE11" s="357"/>
      <c r="FWF11" s="353"/>
      <c r="FWG11" s="354"/>
      <c r="FWH11" s="558"/>
      <c r="FWI11" s="558"/>
      <c r="FWJ11" s="558"/>
      <c r="FWK11" s="355"/>
      <c r="FWL11" s="356"/>
      <c r="FWM11" s="357"/>
      <c r="FWN11" s="353"/>
      <c r="FWO11" s="354"/>
      <c r="FWP11" s="558"/>
      <c r="FWQ11" s="558"/>
      <c r="FWR11" s="558"/>
      <c r="FWS11" s="355"/>
      <c r="FWT11" s="356"/>
      <c r="FWU11" s="357"/>
      <c r="FWV11" s="353"/>
      <c r="FWW11" s="354"/>
      <c r="FWX11" s="558"/>
      <c r="FWY11" s="558"/>
      <c r="FWZ11" s="558"/>
      <c r="FXA11" s="355"/>
      <c r="FXB11" s="356"/>
      <c r="FXC11" s="357"/>
      <c r="FXD11" s="353"/>
      <c r="FXE11" s="354"/>
      <c r="FXF11" s="558"/>
      <c r="FXG11" s="558"/>
      <c r="FXH11" s="558"/>
      <c r="FXI11" s="355"/>
      <c r="FXJ11" s="356"/>
      <c r="FXK11" s="357"/>
      <c r="FXL11" s="353"/>
      <c r="FXM11" s="354"/>
      <c r="FXN11" s="558"/>
      <c r="FXO11" s="558"/>
      <c r="FXP11" s="558"/>
      <c r="FXQ11" s="355"/>
      <c r="FXR11" s="356"/>
      <c r="FXS11" s="357"/>
      <c r="FXT11" s="353"/>
      <c r="FXU11" s="354"/>
      <c r="FXV11" s="558"/>
      <c r="FXW11" s="558"/>
      <c r="FXX11" s="558"/>
      <c r="FXY11" s="355"/>
      <c r="FXZ11" s="356"/>
      <c r="FYA11" s="357"/>
      <c r="FYB11" s="353"/>
      <c r="FYC11" s="354"/>
      <c r="FYD11" s="558"/>
      <c r="FYE11" s="558"/>
      <c r="FYF11" s="558"/>
      <c r="FYG11" s="355"/>
      <c r="FYH11" s="356"/>
      <c r="FYI11" s="357"/>
      <c r="FYJ11" s="353"/>
      <c r="FYK11" s="354"/>
      <c r="FYL11" s="558"/>
      <c r="FYM11" s="558"/>
      <c r="FYN11" s="558"/>
      <c r="FYO11" s="355"/>
      <c r="FYP11" s="356"/>
      <c r="FYQ11" s="357"/>
      <c r="FYR11" s="353"/>
      <c r="FYS11" s="354"/>
      <c r="FYT11" s="558"/>
      <c r="FYU11" s="558"/>
      <c r="FYV11" s="558"/>
      <c r="FYW11" s="355"/>
      <c r="FYX11" s="356"/>
      <c r="FYY11" s="357"/>
      <c r="FYZ11" s="353"/>
      <c r="FZA11" s="354"/>
      <c r="FZB11" s="558"/>
      <c r="FZC11" s="558"/>
      <c r="FZD11" s="558"/>
      <c r="FZE11" s="355"/>
      <c r="FZF11" s="356"/>
      <c r="FZG11" s="357"/>
      <c r="FZH11" s="353"/>
      <c r="FZI11" s="354"/>
      <c r="FZJ11" s="558"/>
      <c r="FZK11" s="558"/>
      <c r="FZL11" s="558"/>
      <c r="FZM11" s="355"/>
      <c r="FZN11" s="356"/>
      <c r="FZO11" s="357"/>
      <c r="FZP11" s="353"/>
      <c r="FZQ11" s="354"/>
      <c r="FZR11" s="558"/>
      <c r="FZS11" s="558"/>
      <c r="FZT11" s="558"/>
      <c r="FZU11" s="355"/>
      <c r="FZV11" s="356"/>
      <c r="FZW11" s="357"/>
      <c r="FZX11" s="353"/>
      <c r="FZY11" s="354"/>
      <c r="FZZ11" s="558"/>
      <c r="GAA11" s="558"/>
      <c r="GAB11" s="558"/>
      <c r="GAC11" s="355"/>
      <c r="GAD11" s="356"/>
      <c r="GAE11" s="357"/>
      <c r="GAF11" s="353"/>
      <c r="GAG11" s="354"/>
      <c r="GAH11" s="558"/>
      <c r="GAI11" s="558"/>
      <c r="GAJ11" s="558"/>
      <c r="GAK11" s="355"/>
      <c r="GAL11" s="356"/>
      <c r="GAM11" s="357"/>
      <c r="GAN11" s="353"/>
      <c r="GAO11" s="354"/>
      <c r="GAP11" s="558"/>
      <c r="GAQ11" s="558"/>
      <c r="GAR11" s="558"/>
      <c r="GAS11" s="355"/>
      <c r="GAT11" s="356"/>
      <c r="GAU11" s="357"/>
      <c r="GAV11" s="353"/>
      <c r="GAW11" s="354"/>
      <c r="GAX11" s="558"/>
      <c r="GAY11" s="558"/>
      <c r="GAZ11" s="558"/>
      <c r="GBA11" s="355"/>
      <c r="GBB11" s="356"/>
      <c r="GBC11" s="357"/>
      <c r="GBD11" s="353"/>
      <c r="GBE11" s="354"/>
      <c r="GBF11" s="558"/>
      <c r="GBG11" s="558"/>
      <c r="GBH11" s="558"/>
      <c r="GBI11" s="355"/>
      <c r="GBJ11" s="356"/>
      <c r="GBK11" s="357"/>
      <c r="GBL11" s="353"/>
      <c r="GBM11" s="354"/>
      <c r="GBN11" s="558"/>
      <c r="GBO11" s="558"/>
      <c r="GBP11" s="558"/>
      <c r="GBQ11" s="355"/>
      <c r="GBR11" s="356"/>
      <c r="GBS11" s="357"/>
      <c r="GBT11" s="353"/>
      <c r="GBU11" s="354"/>
      <c r="GBV11" s="558"/>
      <c r="GBW11" s="558"/>
      <c r="GBX11" s="558"/>
      <c r="GBY11" s="355"/>
      <c r="GBZ11" s="356"/>
      <c r="GCA11" s="357"/>
      <c r="GCB11" s="353"/>
      <c r="GCC11" s="354"/>
      <c r="GCD11" s="558"/>
      <c r="GCE11" s="558"/>
      <c r="GCF11" s="558"/>
      <c r="GCG11" s="355"/>
      <c r="GCH11" s="356"/>
      <c r="GCI11" s="357"/>
      <c r="GCJ11" s="353"/>
      <c r="GCK11" s="354"/>
      <c r="GCL11" s="558"/>
      <c r="GCM11" s="558"/>
      <c r="GCN11" s="558"/>
      <c r="GCO11" s="355"/>
      <c r="GCP11" s="356"/>
      <c r="GCQ11" s="357"/>
      <c r="GCR11" s="353"/>
      <c r="GCS11" s="354"/>
      <c r="GCT11" s="558"/>
      <c r="GCU11" s="558"/>
      <c r="GCV11" s="558"/>
      <c r="GCW11" s="355"/>
      <c r="GCX11" s="356"/>
      <c r="GCY11" s="357"/>
      <c r="GCZ11" s="353"/>
      <c r="GDA11" s="354"/>
      <c r="GDB11" s="558"/>
      <c r="GDC11" s="558"/>
      <c r="GDD11" s="558"/>
      <c r="GDE11" s="355"/>
      <c r="GDF11" s="356"/>
      <c r="GDG11" s="357"/>
      <c r="GDH11" s="353"/>
      <c r="GDI11" s="354"/>
      <c r="GDJ11" s="558"/>
      <c r="GDK11" s="558"/>
      <c r="GDL11" s="558"/>
      <c r="GDM11" s="355"/>
      <c r="GDN11" s="356"/>
      <c r="GDO11" s="357"/>
      <c r="GDP11" s="353"/>
      <c r="GDQ11" s="354"/>
      <c r="GDR11" s="558"/>
      <c r="GDS11" s="558"/>
      <c r="GDT11" s="558"/>
      <c r="GDU11" s="355"/>
      <c r="GDV11" s="356"/>
      <c r="GDW11" s="357"/>
      <c r="GDX11" s="353"/>
      <c r="GDY11" s="354"/>
      <c r="GDZ11" s="558"/>
      <c r="GEA11" s="558"/>
      <c r="GEB11" s="558"/>
      <c r="GEC11" s="355"/>
      <c r="GED11" s="356"/>
      <c r="GEE11" s="357"/>
      <c r="GEF11" s="353"/>
      <c r="GEG11" s="354"/>
      <c r="GEH11" s="558"/>
      <c r="GEI11" s="558"/>
      <c r="GEJ11" s="558"/>
      <c r="GEK11" s="355"/>
      <c r="GEL11" s="356"/>
      <c r="GEM11" s="357"/>
      <c r="GEN11" s="353"/>
      <c r="GEO11" s="354"/>
      <c r="GEP11" s="558"/>
      <c r="GEQ11" s="558"/>
      <c r="GER11" s="558"/>
      <c r="GES11" s="355"/>
      <c r="GET11" s="356"/>
      <c r="GEU11" s="357"/>
      <c r="GEV11" s="353"/>
      <c r="GEW11" s="354"/>
      <c r="GEX11" s="558"/>
      <c r="GEY11" s="558"/>
      <c r="GEZ11" s="558"/>
      <c r="GFA11" s="355"/>
      <c r="GFB11" s="356"/>
      <c r="GFC11" s="357"/>
      <c r="GFD11" s="353"/>
      <c r="GFE11" s="354"/>
      <c r="GFF11" s="558"/>
      <c r="GFG11" s="558"/>
      <c r="GFH11" s="558"/>
      <c r="GFI11" s="355"/>
      <c r="GFJ11" s="356"/>
      <c r="GFK11" s="357"/>
      <c r="GFL11" s="353"/>
      <c r="GFM11" s="354"/>
      <c r="GFN11" s="558"/>
      <c r="GFO11" s="558"/>
      <c r="GFP11" s="558"/>
      <c r="GFQ11" s="355"/>
      <c r="GFR11" s="356"/>
      <c r="GFS11" s="357"/>
      <c r="GFT11" s="353"/>
      <c r="GFU11" s="354"/>
      <c r="GFV11" s="558"/>
      <c r="GFW11" s="558"/>
      <c r="GFX11" s="558"/>
      <c r="GFY11" s="355"/>
      <c r="GFZ11" s="356"/>
      <c r="GGA11" s="357"/>
      <c r="GGB11" s="353"/>
      <c r="GGC11" s="354"/>
      <c r="GGD11" s="558"/>
      <c r="GGE11" s="558"/>
      <c r="GGF11" s="558"/>
      <c r="GGG11" s="355"/>
      <c r="GGH11" s="356"/>
      <c r="GGI11" s="357"/>
      <c r="GGJ11" s="353"/>
      <c r="GGK11" s="354"/>
      <c r="GGL11" s="558"/>
      <c r="GGM11" s="558"/>
      <c r="GGN11" s="558"/>
      <c r="GGO11" s="355"/>
      <c r="GGP11" s="356"/>
      <c r="GGQ11" s="357"/>
      <c r="GGR11" s="353"/>
      <c r="GGS11" s="354"/>
      <c r="GGT11" s="558"/>
      <c r="GGU11" s="558"/>
      <c r="GGV11" s="558"/>
      <c r="GGW11" s="355"/>
      <c r="GGX11" s="356"/>
      <c r="GGY11" s="357"/>
      <c r="GGZ11" s="353"/>
      <c r="GHA11" s="354"/>
      <c r="GHB11" s="558"/>
      <c r="GHC11" s="558"/>
      <c r="GHD11" s="558"/>
      <c r="GHE11" s="355"/>
      <c r="GHF11" s="356"/>
      <c r="GHG11" s="357"/>
      <c r="GHH11" s="353"/>
      <c r="GHI11" s="354"/>
      <c r="GHJ11" s="558"/>
      <c r="GHK11" s="558"/>
      <c r="GHL11" s="558"/>
      <c r="GHM11" s="355"/>
      <c r="GHN11" s="356"/>
      <c r="GHO11" s="357"/>
      <c r="GHP11" s="353"/>
      <c r="GHQ11" s="354"/>
      <c r="GHR11" s="558"/>
      <c r="GHS11" s="558"/>
      <c r="GHT11" s="558"/>
      <c r="GHU11" s="355"/>
      <c r="GHV11" s="356"/>
      <c r="GHW11" s="357"/>
      <c r="GHX11" s="353"/>
      <c r="GHY11" s="354"/>
      <c r="GHZ11" s="558"/>
      <c r="GIA11" s="558"/>
      <c r="GIB11" s="558"/>
      <c r="GIC11" s="355"/>
      <c r="GID11" s="356"/>
      <c r="GIE11" s="357"/>
      <c r="GIF11" s="353"/>
      <c r="GIG11" s="354"/>
      <c r="GIH11" s="558"/>
      <c r="GII11" s="558"/>
      <c r="GIJ11" s="558"/>
      <c r="GIK11" s="355"/>
      <c r="GIL11" s="356"/>
      <c r="GIM11" s="357"/>
      <c r="GIN11" s="353"/>
      <c r="GIO11" s="354"/>
      <c r="GIP11" s="558"/>
      <c r="GIQ11" s="558"/>
      <c r="GIR11" s="558"/>
      <c r="GIS11" s="355"/>
      <c r="GIT11" s="356"/>
      <c r="GIU11" s="357"/>
      <c r="GIV11" s="353"/>
      <c r="GIW11" s="354"/>
      <c r="GIX11" s="558"/>
      <c r="GIY11" s="558"/>
      <c r="GIZ11" s="558"/>
      <c r="GJA11" s="355"/>
      <c r="GJB11" s="356"/>
      <c r="GJC11" s="357"/>
      <c r="GJD11" s="353"/>
      <c r="GJE11" s="354"/>
      <c r="GJF11" s="558"/>
      <c r="GJG11" s="558"/>
      <c r="GJH11" s="558"/>
      <c r="GJI11" s="355"/>
      <c r="GJJ11" s="356"/>
      <c r="GJK11" s="357"/>
      <c r="GJL11" s="353"/>
      <c r="GJM11" s="354"/>
      <c r="GJN11" s="558"/>
      <c r="GJO11" s="558"/>
      <c r="GJP11" s="558"/>
      <c r="GJQ11" s="355"/>
      <c r="GJR11" s="356"/>
      <c r="GJS11" s="357"/>
      <c r="GJT11" s="353"/>
      <c r="GJU11" s="354"/>
      <c r="GJV11" s="558"/>
      <c r="GJW11" s="558"/>
      <c r="GJX11" s="558"/>
      <c r="GJY11" s="355"/>
      <c r="GJZ11" s="356"/>
      <c r="GKA11" s="357"/>
      <c r="GKB11" s="353"/>
      <c r="GKC11" s="354"/>
      <c r="GKD11" s="558"/>
      <c r="GKE11" s="558"/>
      <c r="GKF11" s="558"/>
      <c r="GKG11" s="355"/>
      <c r="GKH11" s="356"/>
      <c r="GKI11" s="357"/>
      <c r="GKJ11" s="353"/>
      <c r="GKK11" s="354"/>
      <c r="GKL11" s="558"/>
      <c r="GKM11" s="558"/>
      <c r="GKN11" s="558"/>
      <c r="GKO11" s="355"/>
      <c r="GKP11" s="356"/>
      <c r="GKQ11" s="357"/>
      <c r="GKR11" s="353"/>
      <c r="GKS11" s="354"/>
      <c r="GKT11" s="558"/>
      <c r="GKU11" s="558"/>
      <c r="GKV11" s="558"/>
      <c r="GKW11" s="355"/>
      <c r="GKX11" s="356"/>
      <c r="GKY11" s="357"/>
      <c r="GKZ11" s="353"/>
      <c r="GLA11" s="354"/>
      <c r="GLB11" s="558"/>
      <c r="GLC11" s="558"/>
      <c r="GLD11" s="558"/>
      <c r="GLE11" s="355"/>
      <c r="GLF11" s="356"/>
      <c r="GLG11" s="357"/>
      <c r="GLH11" s="353"/>
      <c r="GLI11" s="354"/>
      <c r="GLJ11" s="558"/>
      <c r="GLK11" s="558"/>
      <c r="GLL11" s="558"/>
      <c r="GLM11" s="355"/>
      <c r="GLN11" s="356"/>
      <c r="GLO11" s="357"/>
      <c r="GLP11" s="353"/>
      <c r="GLQ11" s="354"/>
      <c r="GLR11" s="558"/>
      <c r="GLS11" s="558"/>
      <c r="GLT11" s="558"/>
      <c r="GLU11" s="355"/>
      <c r="GLV11" s="356"/>
      <c r="GLW11" s="357"/>
      <c r="GLX11" s="353"/>
      <c r="GLY11" s="354"/>
      <c r="GLZ11" s="558"/>
      <c r="GMA11" s="558"/>
      <c r="GMB11" s="558"/>
      <c r="GMC11" s="355"/>
      <c r="GMD11" s="356"/>
      <c r="GME11" s="357"/>
      <c r="GMF11" s="353"/>
      <c r="GMG11" s="354"/>
      <c r="GMH11" s="558"/>
      <c r="GMI11" s="558"/>
      <c r="GMJ11" s="558"/>
      <c r="GMK11" s="355"/>
      <c r="GML11" s="356"/>
      <c r="GMM11" s="357"/>
      <c r="GMN11" s="353"/>
      <c r="GMO11" s="354"/>
      <c r="GMP11" s="558"/>
      <c r="GMQ11" s="558"/>
      <c r="GMR11" s="558"/>
      <c r="GMS11" s="355"/>
      <c r="GMT11" s="356"/>
      <c r="GMU11" s="357"/>
      <c r="GMV11" s="353"/>
      <c r="GMW11" s="354"/>
      <c r="GMX11" s="558"/>
      <c r="GMY11" s="558"/>
      <c r="GMZ11" s="558"/>
      <c r="GNA11" s="355"/>
      <c r="GNB11" s="356"/>
      <c r="GNC11" s="357"/>
      <c r="GND11" s="353"/>
      <c r="GNE11" s="354"/>
      <c r="GNF11" s="558"/>
      <c r="GNG11" s="558"/>
      <c r="GNH11" s="558"/>
      <c r="GNI11" s="355"/>
      <c r="GNJ11" s="356"/>
      <c r="GNK11" s="357"/>
      <c r="GNL11" s="353"/>
      <c r="GNM11" s="354"/>
      <c r="GNN11" s="558"/>
      <c r="GNO11" s="558"/>
      <c r="GNP11" s="558"/>
      <c r="GNQ11" s="355"/>
      <c r="GNR11" s="356"/>
      <c r="GNS11" s="357"/>
      <c r="GNT11" s="353"/>
      <c r="GNU11" s="354"/>
      <c r="GNV11" s="558"/>
      <c r="GNW11" s="558"/>
      <c r="GNX11" s="558"/>
      <c r="GNY11" s="355"/>
      <c r="GNZ11" s="356"/>
      <c r="GOA11" s="357"/>
      <c r="GOB11" s="353"/>
      <c r="GOC11" s="354"/>
      <c r="GOD11" s="558"/>
      <c r="GOE11" s="558"/>
      <c r="GOF11" s="558"/>
      <c r="GOG11" s="355"/>
      <c r="GOH11" s="356"/>
      <c r="GOI11" s="357"/>
      <c r="GOJ11" s="353"/>
      <c r="GOK11" s="354"/>
      <c r="GOL11" s="558"/>
      <c r="GOM11" s="558"/>
      <c r="GON11" s="558"/>
      <c r="GOO11" s="355"/>
      <c r="GOP11" s="356"/>
      <c r="GOQ11" s="357"/>
      <c r="GOR11" s="353"/>
      <c r="GOS11" s="354"/>
      <c r="GOT11" s="558"/>
      <c r="GOU11" s="558"/>
      <c r="GOV11" s="558"/>
      <c r="GOW11" s="355"/>
      <c r="GOX11" s="356"/>
      <c r="GOY11" s="357"/>
      <c r="GOZ11" s="353"/>
      <c r="GPA11" s="354"/>
      <c r="GPB11" s="558"/>
      <c r="GPC11" s="558"/>
      <c r="GPD11" s="558"/>
      <c r="GPE11" s="355"/>
      <c r="GPF11" s="356"/>
      <c r="GPG11" s="357"/>
      <c r="GPH11" s="353"/>
      <c r="GPI11" s="354"/>
      <c r="GPJ11" s="558"/>
      <c r="GPK11" s="558"/>
      <c r="GPL11" s="558"/>
      <c r="GPM11" s="355"/>
      <c r="GPN11" s="356"/>
      <c r="GPO11" s="357"/>
      <c r="GPP11" s="353"/>
      <c r="GPQ11" s="354"/>
      <c r="GPR11" s="558"/>
      <c r="GPS11" s="558"/>
      <c r="GPT11" s="558"/>
      <c r="GPU11" s="355"/>
      <c r="GPV11" s="356"/>
      <c r="GPW11" s="357"/>
      <c r="GPX11" s="353"/>
      <c r="GPY11" s="354"/>
      <c r="GPZ11" s="558"/>
      <c r="GQA11" s="558"/>
      <c r="GQB11" s="558"/>
      <c r="GQC11" s="355"/>
      <c r="GQD11" s="356"/>
      <c r="GQE11" s="357"/>
      <c r="GQF11" s="353"/>
      <c r="GQG11" s="354"/>
      <c r="GQH11" s="558"/>
      <c r="GQI11" s="558"/>
      <c r="GQJ11" s="558"/>
      <c r="GQK11" s="355"/>
      <c r="GQL11" s="356"/>
      <c r="GQM11" s="357"/>
      <c r="GQN11" s="353"/>
      <c r="GQO11" s="354"/>
      <c r="GQP11" s="558"/>
      <c r="GQQ11" s="558"/>
      <c r="GQR11" s="558"/>
      <c r="GQS11" s="355"/>
      <c r="GQT11" s="356"/>
      <c r="GQU11" s="357"/>
      <c r="GQV11" s="353"/>
      <c r="GQW11" s="354"/>
      <c r="GQX11" s="558"/>
      <c r="GQY11" s="558"/>
      <c r="GQZ11" s="558"/>
      <c r="GRA11" s="355"/>
      <c r="GRB11" s="356"/>
      <c r="GRC11" s="357"/>
      <c r="GRD11" s="353"/>
      <c r="GRE11" s="354"/>
      <c r="GRF11" s="558"/>
      <c r="GRG11" s="558"/>
      <c r="GRH11" s="558"/>
      <c r="GRI11" s="355"/>
      <c r="GRJ11" s="356"/>
      <c r="GRK11" s="357"/>
      <c r="GRL11" s="353"/>
      <c r="GRM11" s="354"/>
      <c r="GRN11" s="558"/>
      <c r="GRO11" s="558"/>
      <c r="GRP11" s="558"/>
      <c r="GRQ11" s="355"/>
      <c r="GRR11" s="356"/>
      <c r="GRS11" s="357"/>
      <c r="GRT11" s="353"/>
      <c r="GRU11" s="354"/>
      <c r="GRV11" s="558"/>
      <c r="GRW11" s="558"/>
      <c r="GRX11" s="558"/>
      <c r="GRY11" s="355"/>
      <c r="GRZ11" s="356"/>
      <c r="GSA11" s="357"/>
      <c r="GSB11" s="353"/>
      <c r="GSC11" s="354"/>
      <c r="GSD11" s="558"/>
      <c r="GSE11" s="558"/>
      <c r="GSF11" s="558"/>
      <c r="GSG11" s="355"/>
      <c r="GSH11" s="356"/>
      <c r="GSI11" s="357"/>
      <c r="GSJ11" s="353"/>
      <c r="GSK11" s="354"/>
      <c r="GSL11" s="558"/>
      <c r="GSM11" s="558"/>
      <c r="GSN11" s="558"/>
      <c r="GSO11" s="355"/>
      <c r="GSP11" s="356"/>
      <c r="GSQ11" s="357"/>
      <c r="GSR11" s="353"/>
      <c r="GSS11" s="354"/>
      <c r="GST11" s="558"/>
      <c r="GSU11" s="558"/>
      <c r="GSV11" s="558"/>
      <c r="GSW11" s="355"/>
      <c r="GSX11" s="356"/>
      <c r="GSY11" s="357"/>
      <c r="GSZ11" s="353"/>
      <c r="GTA11" s="354"/>
      <c r="GTB11" s="558"/>
      <c r="GTC11" s="558"/>
      <c r="GTD11" s="558"/>
      <c r="GTE11" s="355"/>
      <c r="GTF11" s="356"/>
      <c r="GTG11" s="357"/>
      <c r="GTH11" s="353"/>
      <c r="GTI11" s="354"/>
      <c r="GTJ11" s="558"/>
      <c r="GTK11" s="558"/>
      <c r="GTL11" s="558"/>
      <c r="GTM11" s="355"/>
      <c r="GTN11" s="356"/>
      <c r="GTO11" s="357"/>
      <c r="GTP11" s="353"/>
      <c r="GTQ11" s="354"/>
      <c r="GTR11" s="558"/>
      <c r="GTS11" s="558"/>
      <c r="GTT11" s="558"/>
      <c r="GTU11" s="355"/>
      <c r="GTV11" s="356"/>
      <c r="GTW11" s="357"/>
      <c r="GTX11" s="353"/>
      <c r="GTY11" s="354"/>
      <c r="GTZ11" s="558"/>
      <c r="GUA11" s="558"/>
      <c r="GUB11" s="558"/>
      <c r="GUC11" s="355"/>
      <c r="GUD11" s="356"/>
      <c r="GUE11" s="357"/>
      <c r="GUF11" s="353"/>
      <c r="GUG11" s="354"/>
      <c r="GUH11" s="558"/>
      <c r="GUI11" s="558"/>
      <c r="GUJ11" s="558"/>
      <c r="GUK11" s="355"/>
      <c r="GUL11" s="356"/>
      <c r="GUM11" s="357"/>
      <c r="GUN11" s="353"/>
      <c r="GUO11" s="354"/>
      <c r="GUP11" s="558"/>
      <c r="GUQ11" s="558"/>
      <c r="GUR11" s="558"/>
      <c r="GUS11" s="355"/>
      <c r="GUT11" s="356"/>
      <c r="GUU11" s="357"/>
      <c r="GUV11" s="353"/>
      <c r="GUW11" s="354"/>
      <c r="GUX11" s="558"/>
      <c r="GUY11" s="558"/>
      <c r="GUZ11" s="558"/>
      <c r="GVA11" s="355"/>
      <c r="GVB11" s="356"/>
      <c r="GVC11" s="357"/>
      <c r="GVD11" s="353"/>
      <c r="GVE11" s="354"/>
      <c r="GVF11" s="558"/>
      <c r="GVG11" s="558"/>
      <c r="GVH11" s="558"/>
      <c r="GVI11" s="355"/>
      <c r="GVJ11" s="356"/>
      <c r="GVK11" s="357"/>
      <c r="GVL11" s="353"/>
      <c r="GVM11" s="354"/>
      <c r="GVN11" s="558"/>
      <c r="GVO11" s="558"/>
      <c r="GVP11" s="558"/>
      <c r="GVQ11" s="355"/>
      <c r="GVR11" s="356"/>
      <c r="GVS11" s="357"/>
      <c r="GVT11" s="353"/>
      <c r="GVU11" s="354"/>
      <c r="GVV11" s="558"/>
      <c r="GVW11" s="558"/>
      <c r="GVX11" s="558"/>
      <c r="GVY11" s="355"/>
      <c r="GVZ11" s="356"/>
      <c r="GWA11" s="357"/>
      <c r="GWB11" s="353"/>
      <c r="GWC11" s="354"/>
      <c r="GWD11" s="558"/>
      <c r="GWE11" s="558"/>
      <c r="GWF11" s="558"/>
      <c r="GWG11" s="355"/>
      <c r="GWH11" s="356"/>
      <c r="GWI11" s="357"/>
      <c r="GWJ11" s="353"/>
      <c r="GWK11" s="354"/>
      <c r="GWL11" s="558"/>
      <c r="GWM11" s="558"/>
      <c r="GWN11" s="558"/>
      <c r="GWO11" s="355"/>
      <c r="GWP11" s="356"/>
      <c r="GWQ11" s="357"/>
      <c r="GWR11" s="353"/>
      <c r="GWS11" s="354"/>
      <c r="GWT11" s="558"/>
      <c r="GWU11" s="558"/>
      <c r="GWV11" s="558"/>
      <c r="GWW11" s="355"/>
      <c r="GWX11" s="356"/>
      <c r="GWY11" s="357"/>
      <c r="GWZ11" s="353"/>
      <c r="GXA11" s="354"/>
      <c r="GXB11" s="558"/>
      <c r="GXC11" s="558"/>
      <c r="GXD11" s="558"/>
      <c r="GXE11" s="355"/>
      <c r="GXF11" s="356"/>
      <c r="GXG11" s="357"/>
      <c r="GXH11" s="353"/>
      <c r="GXI11" s="354"/>
      <c r="GXJ11" s="558"/>
      <c r="GXK11" s="558"/>
      <c r="GXL11" s="558"/>
      <c r="GXM11" s="355"/>
      <c r="GXN11" s="356"/>
      <c r="GXO11" s="357"/>
      <c r="GXP11" s="353"/>
      <c r="GXQ11" s="354"/>
      <c r="GXR11" s="558"/>
      <c r="GXS11" s="558"/>
      <c r="GXT11" s="558"/>
      <c r="GXU11" s="355"/>
      <c r="GXV11" s="356"/>
      <c r="GXW11" s="357"/>
      <c r="GXX11" s="353"/>
      <c r="GXY11" s="354"/>
      <c r="GXZ11" s="558"/>
      <c r="GYA11" s="558"/>
      <c r="GYB11" s="558"/>
      <c r="GYC11" s="355"/>
      <c r="GYD11" s="356"/>
      <c r="GYE11" s="357"/>
      <c r="GYF11" s="353"/>
      <c r="GYG11" s="354"/>
      <c r="GYH11" s="558"/>
      <c r="GYI11" s="558"/>
      <c r="GYJ11" s="558"/>
      <c r="GYK11" s="355"/>
      <c r="GYL11" s="356"/>
      <c r="GYM11" s="357"/>
      <c r="GYN11" s="353"/>
      <c r="GYO11" s="354"/>
      <c r="GYP11" s="558"/>
      <c r="GYQ11" s="558"/>
      <c r="GYR11" s="558"/>
      <c r="GYS11" s="355"/>
      <c r="GYT11" s="356"/>
      <c r="GYU11" s="357"/>
      <c r="GYV11" s="353"/>
      <c r="GYW11" s="354"/>
      <c r="GYX11" s="558"/>
      <c r="GYY11" s="558"/>
      <c r="GYZ11" s="558"/>
      <c r="GZA11" s="355"/>
      <c r="GZB11" s="356"/>
      <c r="GZC11" s="357"/>
      <c r="GZD11" s="353"/>
      <c r="GZE11" s="354"/>
      <c r="GZF11" s="558"/>
      <c r="GZG11" s="558"/>
      <c r="GZH11" s="558"/>
      <c r="GZI11" s="355"/>
      <c r="GZJ11" s="356"/>
      <c r="GZK11" s="357"/>
      <c r="GZL11" s="353"/>
      <c r="GZM11" s="354"/>
      <c r="GZN11" s="558"/>
      <c r="GZO11" s="558"/>
      <c r="GZP11" s="558"/>
      <c r="GZQ11" s="355"/>
      <c r="GZR11" s="356"/>
      <c r="GZS11" s="357"/>
      <c r="GZT11" s="353"/>
      <c r="GZU11" s="354"/>
      <c r="GZV11" s="558"/>
      <c r="GZW11" s="558"/>
      <c r="GZX11" s="558"/>
      <c r="GZY11" s="355"/>
      <c r="GZZ11" s="356"/>
      <c r="HAA11" s="357"/>
      <c r="HAB11" s="353"/>
      <c r="HAC11" s="354"/>
      <c r="HAD11" s="558"/>
      <c r="HAE11" s="558"/>
      <c r="HAF11" s="558"/>
      <c r="HAG11" s="355"/>
      <c r="HAH11" s="356"/>
      <c r="HAI11" s="357"/>
      <c r="HAJ11" s="353"/>
      <c r="HAK11" s="354"/>
      <c r="HAL11" s="558"/>
      <c r="HAM11" s="558"/>
      <c r="HAN11" s="558"/>
      <c r="HAO11" s="355"/>
      <c r="HAP11" s="356"/>
      <c r="HAQ11" s="357"/>
      <c r="HAR11" s="353"/>
      <c r="HAS11" s="354"/>
      <c r="HAT11" s="558"/>
      <c r="HAU11" s="558"/>
      <c r="HAV11" s="558"/>
      <c r="HAW11" s="355"/>
      <c r="HAX11" s="356"/>
      <c r="HAY11" s="357"/>
      <c r="HAZ11" s="353"/>
      <c r="HBA11" s="354"/>
      <c r="HBB11" s="558"/>
      <c r="HBC11" s="558"/>
      <c r="HBD11" s="558"/>
      <c r="HBE11" s="355"/>
      <c r="HBF11" s="356"/>
      <c r="HBG11" s="357"/>
      <c r="HBH11" s="353"/>
      <c r="HBI11" s="354"/>
      <c r="HBJ11" s="558"/>
      <c r="HBK11" s="558"/>
      <c r="HBL11" s="558"/>
      <c r="HBM11" s="355"/>
      <c r="HBN11" s="356"/>
      <c r="HBO11" s="357"/>
      <c r="HBP11" s="353"/>
      <c r="HBQ11" s="354"/>
      <c r="HBR11" s="558"/>
      <c r="HBS11" s="558"/>
      <c r="HBT11" s="558"/>
      <c r="HBU11" s="355"/>
      <c r="HBV11" s="356"/>
      <c r="HBW11" s="357"/>
      <c r="HBX11" s="353"/>
      <c r="HBY11" s="354"/>
      <c r="HBZ11" s="558"/>
      <c r="HCA11" s="558"/>
      <c r="HCB11" s="558"/>
      <c r="HCC11" s="355"/>
      <c r="HCD11" s="356"/>
      <c r="HCE11" s="357"/>
      <c r="HCF11" s="353"/>
      <c r="HCG11" s="354"/>
      <c r="HCH11" s="558"/>
      <c r="HCI11" s="558"/>
      <c r="HCJ11" s="558"/>
      <c r="HCK11" s="355"/>
      <c r="HCL11" s="356"/>
      <c r="HCM11" s="357"/>
      <c r="HCN11" s="353"/>
      <c r="HCO11" s="354"/>
      <c r="HCP11" s="558"/>
      <c r="HCQ11" s="558"/>
      <c r="HCR11" s="558"/>
      <c r="HCS11" s="355"/>
      <c r="HCT11" s="356"/>
      <c r="HCU11" s="357"/>
      <c r="HCV11" s="353"/>
      <c r="HCW11" s="354"/>
      <c r="HCX11" s="558"/>
      <c r="HCY11" s="558"/>
      <c r="HCZ11" s="558"/>
      <c r="HDA11" s="355"/>
      <c r="HDB11" s="356"/>
      <c r="HDC11" s="357"/>
      <c r="HDD11" s="353"/>
      <c r="HDE11" s="354"/>
      <c r="HDF11" s="558"/>
      <c r="HDG11" s="558"/>
      <c r="HDH11" s="558"/>
      <c r="HDI11" s="355"/>
      <c r="HDJ11" s="356"/>
      <c r="HDK11" s="357"/>
      <c r="HDL11" s="353"/>
      <c r="HDM11" s="354"/>
      <c r="HDN11" s="558"/>
      <c r="HDO11" s="558"/>
      <c r="HDP11" s="558"/>
      <c r="HDQ11" s="355"/>
      <c r="HDR11" s="356"/>
      <c r="HDS11" s="357"/>
      <c r="HDT11" s="353"/>
      <c r="HDU11" s="354"/>
      <c r="HDV11" s="558"/>
      <c r="HDW11" s="558"/>
      <c r="HDX11" s="558"/>
      <c r="HDY11" s="355"/>
      <c r="HDZ11" s="356"/>
      <c r="HEA11" s="357"/>
      <c r="HEB11" s="353"/>
      <c r="HEC11" s="354"/>
      <c r="HED11" s="558"/>
      <c r="HEE11" s="558"/>
      <c r="HEF11" s="558"/>
      <c r="HEG11" s="355"/>
      <c r="HEH11" s="356"/>
      <c r="HEI11" s="357"/>
      <c r="HEJ11" s="353"/>
      <c r="HEK11" s="354"/>
      <c r="HEL11" s="558"/>
      <c r="HEM11" s="558"/>
      <c r="HEN11" s="558"/>
      <c r="HEO11" s="355"/>
      <c r="HEP11" s="356"/>
      <c r="HEQ11" s="357"/>
      <c r="HER11" s="353"/>
      <c r="HES11" s="354"/>
      <c r="HET11" s="558"/>
      <c r="HEU11" s="558"/>
      <c r="HEV11" s="558"/>
      <c r="HEW11" s="355"/>
      <c r="HEX11" s="356"/>
      <c r="HEY11" s="357"/>
      <c r="HEZ11" s="353"/>
      <c r="HFA11" s="354"/>
      <c r="HFB11" s="558"/>
      <c r="HFC11" s="558"/>
      <c r="HFD11" s="558"/>
      <c r="HFE11" s="355"/>
      <c r="HFF11" s="356"/>
      <c r="HFG11" s="357"/>
      <c r="HFH11" s="353"/>
      <c r="HFI11" s="354"/>
      <c r="HFJ11" s="558"/>
      <c r="HFK11" s="558"/>
      <c r="HFL11" s="558"/>
      <c r="HFM11" s="355"/>
      <c r="HFN11" s="356"/>
      <c r="HFO11" s="357"/>
      <c r="HFP11" s="353"/>
      <c r="HFQ11" s="354"/>
      <c r="HFR11" s="558"/>
      <c r="HFS11" s="558"/>
      <c r="HFT11" s="558"/>
      <c r="HFU11" s="355"/>
      <c r="HFV11" s="356"/>
      <c r="HFW11" s="357"/>
      <c r="HFX11" s="353"/>
      <c r="HFY11" s="354"/>
      <c r="HFZ11" s="558"/>
      <c r="HGA11" s="558"/>
      <c r="HGB11" s="558"/>
      <c r="HGC11" s="355"/>
      <c r="HGD11" s="356"/>
      <c r="HGE11" s="357"/>
      <c r="HGF11" s="353"/>
      <c r="HGG11" s="354"/>
      <c r="HGH11" s="558"/>
      <c r="HGI11" s="558"/>
      <c r="HGJ11" s="558"/>
      <c r="HGK11" s="355"/>
      <c r="HGL11" s="356"/>
      <c r="HGM11" s="357"/>
      <c r="HGN11" s="353"/>
      <c r="HGO11" s="354"/>
      <c r="HGP11" s="558"/>
      <c r="HGQ11" s="558"/>
      <c r="HGR11" s="558"/>
      <c r="HGS11" s="355"/>
      <c r="HGT11" s="356"/>
      <c r="HGU11" s="357"/>
      <c r="HGV11" s="353"/>
      <c r="HGW11" s="354"/>
      <c r="HGX11" s="558"/>
      <c r="HGY11" s="558"/>
      <c r="HGZ11" s="558"/>
      <c r="HHA11" s="355"/>
      <c r="HHB11" s="356"/>
      <c r="HHC11" s="357"/>
      <c r="HHD11" s="353"/>
      <c r="HHE11" s="354"/>
      <c r="HHF11" s="558"/>
      <c r="HHG11" s="558"/>
      <c r="HHH11" s="558"/>
      <c r="HHI11" s="355"/>
      <c r="HHJ11" s="356"/>
      <c r="HHK11" s="357"/>
      <c r="HHL11" s="353"/>
      <c r="HHM11" s="354"/>
      <c r="HHN11" s="558"/>
      <c r="HHO11" s="558"/>
      <c r="HHP11" s="558"/>
      <c r="HHQ11" s="355"/>
      <c r="HHR11" s="356"/>
      <c r="HHS11" s="357"/>
      <c r="HHT11" s="353"/>
      <c r="HHU11" s="354"/>
      <c r="HHV11" s="558"/>
      <c r="HHW11" s="558"/>
      <c r="HHX11" s="558"/>
      <c r="HHY11" s="355"/>
      <c r="HHZ11" s="356"/>
      <c r="HIA11" s="357"/>
      <c r="HIB11" s="353"/>
      <c r="HIC11" s="354"/>
      <c r="HID11" s="558"/>
      <c r="HIE11" s="558"/>
      <c r="HIF11" s="558"/>
      <c r="HIG11" s="355"/>
      <c r="HIH11" s="356"/>
      <c r="HII11" s="357"/>
      <c r="HIJ11" s="353"/>
      <c r="HIK11" s="354"/>
      <c r="HIL11" s="558"/>
      <c r="HIM11" s="558"/>
      <c r="HIN11" s="558"/>
      <c r="HIO11" s="355"/>
      <c r="HIP11" s="356"/>
      <c r="HIQ11" s="357"/>
      <c r="HIR11" s="353"/>
      <c r="HIS11" s="354"/>
      <c r="HIT11" s="558"/>
      <c r="HIU11" s="558"/>
      <c r="HIV11" s="558"/>
      <c r="HIW11" s="355"/>
      <c r="HIX11" s="356"/>
      <c r="HIY11" s="357"/>
      <c r="HIZ11" s="353"/>
      <c r="HJA11" s="354"/>
      <c r="HJB11" s="558"/>
      <c r="HJC11" s="558"/>
      <c r="HJD11" s="558"/>
      <c r="HJE11" s="355"/>
      <c r="HJF11" s="356"/>
      <c r="HJG11" s="357"/>
      <c r="HJH11" s="353"/>
      <c r="HJI11" s="354"/>
      <c r="HJJ11" s="558"/>
      <c r="HJK11" s="558"/>
      <c r="HJL11" s="558"/>
      <c r="HJM11" s="355"/>
      <c r="HJN11" s="356"/>
      <c r="HJO11" s="357"/>
      <c r="HJP11" s="353"/>
      <c r="HJQ11" s="354"/>
      <c r="HJR11" s="558"/>
      <c r="HJS11" s="558"/>
      <c r="HJT11" s="558"/>
      <c r="HJU11" s="355"/>
      <c r="HJV11" s="356"/>
      <c r="HJW11" s="357"/>
      <c r="HJX11" s="353"/>
      <c r="HJY11" s="354"/>
      <c r="HJZ11" s="558"/>
      <c r="HKA11" s="558"/>
      <c r="HKB11" s="558"/>
      <c r="HKC11" s="355"/>
      <c r="HKD11" s="356"/>
      <c r="HKE11" s="357"/>
      <c r="HKF11" s="353"/>
      <c r="HKG11" s="354"/>
      <c r="HKH11" s="558"/>
      <c r="HKI11" s="558"/>
      <c r="HKJ11" s="558"/>
      <c r="HKK11" s="355"/>
      <c r="HKL11" s="356"/>
      <c r="HKM11" s="357"/>
      <c r="HKN11" s="353"/>
      <c r="HKO11" s="354"/>
      <c r="HKP11" s="558"/>
      <c r="HKQ11" s="558"/>
      <c r="HKR11" s="558"/>
      <c r="HKS11" s="355"/>
      <c r="HKT11" s="356"/>
      <c r="HKU11" s="357"/>
      <c r="HKV11" s="353"/>
      <c r="HKW11" s="354"/>
      <c r="HKX11" s="558"/>
      <c r="HKY11" s="558"/>
      <c r="HKZ11" s="558"/>
      <c r="HLA11" s="355"/>
      <c r="HLB11" s="356"/>
      <c r="HLC11" s="357"/>
      <c r="HLD11" s="353"/>
      <c r="HLE11" s="354"/>
      <c r="HLF11" s="558"/>
      <c r="HLG11" s="558"/>
      <c r="HLH11" s="558"/>
      <c r="HLI11" s="355"/>
      <c r="HLJ11" s="356"/>
      <c r="HLK11" s="357"/>
      <c r="HLL11" s="353"/>
      <c r="HLM11" s="354"/>
      <c r="HLN11" s="558"/>
      <c r="HLO11" s="558"/>
      <c r="HLP11" s="558"/>
      <c r="HLQ11" s="355"/>
      <c r="HLR11" s="356"/>
      <c r="HLS11" s="357"/>
      <c r="HLT11" s="353"/>
      <c r="HLU11" s="354"/>
      <c r="HLV11" s="558"/>
      <c r="HLW11" s="558"/>
      <c r="HLX11" s="558"/>
      <c r="HLY11" s="355"/>
      <c r="HLZ11" s="356"/>
      <c r="HMA11" s="357"/>
      <c r="HMB11" s="353"/>
      <c r="HMC11" s="354"/>
      <c r="HMD11" s="558"/>
      <c r="HME11" s="558"/>
      <c r="HMF11" s="558"/>
      <c r="HMG11" s="355"/>
      <c r="HMH11" s="356"/>
      <c r="HMI11" s="357"/>
      <c r="HMJ11" s="353"/>
      <c r="HMK11" s="354"/>
      <c r="HML11" s="558"/>
      <c r="HMM11" s="558"/>
      <c r="HMN11" s="558"/>
      <c r="HMO11" s="355"/>
      <c r="HMP11" s="356"/>
      <c r="HMQ11" s="357"/>
      <c r="HMR11" s="353"/>
      <c r="HMS11" s="354"/>
      <c r="HMT11" s="558"/>
      <c r="HMU11" s="558"/>
      <c r="HMV11" s="558"/>
      <c r="HMW11" s="355"/>
      <c r="HMX11" s="356"/>
      <c r="HMY11" s="357"/>
      <c r="HMZ11" s="353"/>
      <c r="HNA11" s="354"/>
      <c r="HNB11" s="558"/>
      <c r="HNC11" s="558"/>
      <c r="HND11" s="558"/>
      <c r="HNE11" s="355"/>
      <c r="HNF11" s="356"/>
      <c r="HNG11" s="357"/>
      <c r="HNH11" s="353"/>
      <c r="HNI11" s="354"/>
      <c r="HNJ11" s="558"/>
      <c r="HNK11" s="558"/>
      <c r="HNL11" s="558"/>
      <c r="HNM11" s="355"/>
      <c r="HNN11" s="356"/>
      <c r="HNO11" s="357"/>
      <c r="HNP11" s="353"/>
      <c r="HNQ11" s="354"/>
      <c r="HNR11" s="558"/>
      <c r="HNS11" s="558"/>
      <c r="HNT11" s="558"/>
      <c r="HNU11" s="355"/>
      <c r="HNV11" s="356"/>
      <c r="HNW11" s="357"/>
      <c r="HNX11" s="353"/>
      <c r="HNY11" s="354"/>
      <c r="HNZ11" s="558"/>
      <c r="HOA11" s="558"/>
      <c r="HOB11" s="558"/>
      <c r="HOC11" s="355"/>
      <c r="HOD11" s="356"/>
      <c r="HOE11" s="357"/>
      <c r="HOF11" s="353"/>
      <c r="HOG11" s="354"/>
      <c r="HOH11" s="558"/>
      <c r="HOI11" s="558"/>
      <c r="HOJ11" s="558"/>
      <c r="HOK11" s="355"/>
      <c r="HOL11" s="356"/>
      <c r="HOM11" s="357"/>
      <c r="HON11" s="353"/>
      <c r="HOO11" s="354"/>
      <c r="HOP11" s="558"/>
      <c r="HOQ11" s="558"/>
      <c r="HOR11" s="558"/>
      <c r="HOS11" s="355"/>
      <c r="HOT11" s="356"/>
      <c r="HOU11" s="357"/>
      <c r="HOV11" s="353"/>
      <c r="HOW11" s="354"/>
      <c r="HOX11" s="558"/>
      <c r="HOY11" s="558"/>
      <c r="HOZ11" s="558"/>
      <c r="HPA11" s="355"/>
      <c r="HPB11" s="356"/>
      <c r="HPC11" s="357"/>
      <c r="HPD11" s="353"/>
      <c r="HPE11" s="354"/>
      <c r="HPF11" s="558"/>
      <c r="HPG11" s="558"/>
      <c r="HPH11" s="558"/>
      <c r="HPI11" s="355"/>
      <c r="HPJ11" s="356"/>
      <c r="HPK11" s="357"/>
      <c r="HPL11" s="353"/>
      <c r="HPM11" s="354"/>
      <c r="HPN11" s="558"/>
      <c r="HPO11" s="558"/>
      <c r="HPP11" s="558"/>
      <c r="HPQ11" s="355"/>
      <c r="HPR11" s="356"/>
      <c r="HPS11" s="357"/>
      <c r="HPT11" s="353"/>
      <c r="HPU11" s="354"/>
      <c r="HPV11" s="558"/>
      <c r="HPW11" s="558"/>
      <c r="HPX11" s="558"/>
      <c r="HPY11" s="355"/>
      <c r="HPZ11" s="356"/>
      <c r="HQA11" s="357"/>
      <c r="HQB11" s="353"/>
      <c r="HQC11" s="354"/>
      <c r="HQD11" s="558"/>
      <c r="HQE11" s="558"/>
      <c r="HQF11" s="558"/>
      <c r="HQG11" s="355"/>
      <c r="HQH11" s="356"/>
      <c r="HQI11" s="357"/>
      <c r="HQJ11" s="353"/>
      <c r="HQK11" s="354"/>
      <c r="HQL11" s="558"/>
      <c r="HQM11" s="558"/>
      <c r="HQN11" s="558"/>
      <c r="HQO11" s="355"/>
      <c r="HQP11" s="356"/>
      <c r="HQQ11" s="357"/>
      <c r="HQR11" s="353"/>
      <c r="HQS11" s="354"/>
      <c r="HQT11" s="558"/>
      <c r="HQU11" s="558"/>
      <c r="HQV11" s="558"/>
      <c r="HQW11" s="355"/>
      <c r="HQX11" s="356"/>
      <c r="HQY11" s="357"/>
      <c r="HQZ11" s="353"/>
      <c r="HRA11" s="354"/>
      <c r="HRB11" s="558"/>
      <c r="HRC11" s="558"/>
      <c r="HRD11" s="558"/>
      <c r="HRE11" s="355"/>
      <c r="HRF11" s="356"/>
      <c r="HRG11" s="357"/>
      <c r="HRH11" s="353"/>
      <c r="HRI11" s="354"/>
      <c r="HRJ11" s="558"/>
      <c r="HRK11" s="558"/>
      <c r="HRL11" s="558"/>
      <c r="HRM11" s="355"/>
      <c r="HRN11" s="356"/>
      <c r="HRO11" s="357"/>
      <c r="HRP11" s="353"/>
      <c r="HRQ11" s="354"/>
      <c r="HRR11" s="558"/>
      <c r="HRS11" s="558"/>
      <c r="HRT11" s="558"/>
      <c r="HRU11" s="355"/>
      <c r="HRV11" s="356"/>
      <c r="HRW11" s="357"/>
      <c r="HRX11" s="353"/>
      <c r="HRY11" s="354"/>
      <c r="HRZ11" s="558"/>
      <c r="HSA11" s="558"/>
      <c r="HSB11" s="558"/>
      <c r="HSC11" s="355"/>
      <c r="HSD11" s="356"/>
      <c r="HSE11" s="357"/>
      <c r="HSF11" s="353"/>
      <c r="HSG11" s="354"/>
      <c r="HSH11" s="558"/>
      <c r="HSI11" s="558"/>
      <c r="HSJ11" s="558"/>
      <c r="HSK11" s="355"/>
      <c r="HSL11" s="356"/>
      <c r="HSM11" s="357"/>
      <c r="HSN11" s="353"/>
      <c r="HSO11" s="354"/>
      <c r="HSP11" s="558"/>
      <c r="HSQ11" s="558"/>
      <c r="HSR11" s="558"/>
      <c r="HSS11" s="355"/>
      <c r="HST11" s="356"/>
      <c r="HSU11" s="357"/>
      <c r="HSV11" s="353"/>
      <c r="HSW11" s="354"/>
      <c r="HSX11" s="558"/>
      <c r="HSY11" s="558"/>
      <c r="HSZ11" s="558"/>
      <c r="HTA11" s="355"/>
      <c r="HTB11" s="356"/>
      <c r="HTC11" s="357"/>
      <c r="HTD11" s="353"/>
      <c r="HTE11" s="354"/>
      <c r="HTF11" s="558"/>
      <c r="HTG11" s="558"/>
      <c r="HTH11" s="558"/>
      <c r="HTI11" s="355"/>
      <c r="HTJ11" s="356"/>
      <c r="HTK11" s="357"/>
      <c r="HTL11" s="353"/>
      <c r="HTM11" s="354"/>
      <c r="HTN11" s="558"/>
      <c r="HTO11" s="558"/>
      <c r="HTP11" s="558"/>
      <c r="HTQ11" s="355"/>
      <c r="HTR11" s="356"/>
      <c r="HTS11" s="357"/>
      <c r="HTT11" s="353"/>
      <c r="HTU11" s="354"/>
      <c r="HTV11" s="558"/>
      <c r="HTW11" s="558"/>
      <c r="HTX11" s="558"/>
      <c r="HTY11" s="355"/>
      <c r="HTZ11" s="356"/>
      <c r="HUA11" s="357"/>
      <c r="HUB11" s="353"/>
      <c r="HUC11" s="354"/>
      <c r="HUD11" s="558"/>
      <c r="HUE11" s="558"/>
      <c r="HUF11" s="558"/>
      <c r="HUG11" s="355"/>
      <c r="HUH11" s="356"/>
      <c r="HUI11" s="357"/>
      <c r="HUJ11" s="353"/>
      <c r="HUK11" s="354"/>
      <c r="HUL11" s="558"/>
      <c r="HUM11" s="558"/>
      <c r="HUN11" s="558"/>
      <c r="HUO11" s="355"/>
      <c r="HUP11" s="356"/>
      <c r="HUQ11" s="357"/>
      <c r="HUR11" s="353"/>
      <c r="HUS11" s="354"/>
      <c r="HUT11" s="558"/>
      <c r="HUU11" s="558"/>
      <c r="HUV11" s="558"/>
      <c r="HUW11" s="355"/>
      <c r="HUX11" s="356"/>
      <c r="HUY11" s="357"/>
      <c r="HUZ11" s="353"/>
      <c r="HVA11" s="354"/>
      <c r="HVB11" s="558"/>
      <c r="HVC11" s="558"/>
      <c r="HVD11" s="558"/>
      <c r="HVE11" s="355"/>
      <c r="HVF11" s="356"/>
      <c r="HVG11" s="357"/>
      <c r="HVH11" s="353"/>
      <c r="HVI11" s="354"/>
      <c r="HVJ11" s="558"/>
      <c r="HVK11" s="558"/>
      <c r="HVL11" s="558"/>
      <c r="HVM11" s="355"/>
      <c r="HVN11" s="356"/>
      <c r="HVO11" s="357"/>
      <c r="HVP11" s="353"/>
      <c r="HVQ11" s="354"/>
      <c r="HVR11" s="558"/>
      <c r="HVS11" s="558"/>
      <c r="HVT11" s="558"/>
      <c r="HVU11" s="355"/>
      <c r="HVV11" s="356"/>
      <c r="HVW11" s="357"/>
      <c r="HVX11" s="353"/>
      <c r="HVY11" s="354"/>
      <c r="HVZ11" s="558"/>
      <c r="HWA11" s="558"/>
      <c r="HWB11" s="558"/>
      <c r="HWC11" s="355"/>
      <c r="HWD11" s="356"/>
      <c r="HWE11" s="357"/>
      <c r="HWF11" s="353"/>
      <c r="HWG11" s="354"/>
      <c r="HWH11" s="558"/>
      <c r="HWI11" s="558"/>
      <c r="HWJ11" s="558"/>
      <c r="HWK11" s="355"/>
      <c r="HWL11" s="356"/>
      <c r="HWM11" s="357"/>
      <c r="HWN11" s="353"/>
      <c r="HWO11" s="354"/>
      <c r="HWP11" s="558"/>
      <c r="HWQ11" s="558"/>
      <c r="HWR11" s="558"/>
      <c r="HWS11" s="355"/>
      <c r="HWT11" s="356"/>
      <c r="HWU11" s="357"/>
      <c r="HWV11" s="353"/>
      <c r="HWW11" s="354"/>
      <c r="HWX11" s="558"/>
      <c r="HWY11" s="558"/>
      <c r="HWZ11" s="558"/>
      <c r="HXA11" s="355"/>
      <c r="HXB11" s="356"/>
      <c r="HXC11" s="357"/>
      <c r="HXD11" s="353"/>
      <c r="HXE11" s="354"/>
      <c r="HXF11" s="558"/>
      <c r="HXG11" s="558"/>
      <c r="HXH11" s="558"/>
      <c r="HXI11" s="355"/>
      <c r="HXJ11" s="356"/>
      <c r="HXK11" s="357"/>
      <c r="HXL11" s="353"/>
      <c r="HXM11" s="354"/>
      <c r="HXN11" s="558"/>
      <c r="HXO11" s="558"/>
      <c r="HXP11" s="558"/>
      <c r="HXQ11" s="355"/>
      <c r="HXR11" s="356"/>
      <c r="HXS11" s="357"/>
      <c r="HXT11" s="353"/>
      <c r="HXU11" s="354"/>
      <c r="HXV11" s="558"/>
      <c r="HXW11" s="558"/>
      <c r="HXX11" s="558"/>
      <c r="HXY11" s="355"/>
      <c r="HXZ11" s="356"/>
      <c r="HYA11" s="357"/>
      <c r="HYB11" s="353"/>
      <c r="HYC11" s="354"/>
      <c r="HYD11" s="558"/>
      <c r="HYE11" s="558"/>
      <c r="HYF11" s="558"/>
      <c r="HYG11" s="355"/>
      <c r="HYH11" s="356"/>
      <c r="HYI11" s="357"/>
      <c r="HYJ11" s="353"/>
      <c r="HYK11" s="354"/>
      <c r="HYL11" s="558"/>
      <c r="HYM11" s="558"/>
      <c r="HYN11" s="558"/>
      <c r="HYO11" s="355"/>
      <c r="HYP11" s="356"/>
      <c r="HYQ11" s="357"/>
      <c r="HYR11" s="353"/>
      <c r="HYS11" s="354"/>
      <c r="HYT11" s="558"/>
      <c r="HYU11" s="558"/>
      <c r="HYV11" s="558"/>
      <c r="HYW11" s="355"/>
      <c r="HYX11" s="356"/>
      <c r="HYY11" s="357"/>
      <c r="HYZ11" s="353"/>
      <c r="HZA11" s="354"/>
      <c r="HZB11" s="558"/>
      <c r="HZC11" s="558"/>
      <c r="HZD11" s="558"/>
      <c r="HZE11" s="355"/>
      <c r="HZF11" s="356"/>
      <c r="HZG11" s="357"/>
      <c r="HZH11" s="353"/>
      <c r="HZI11" s="354"/>
      <c r="HZJ11" s="558"/>
      <c r="HZK11" s="558"/>
      <c r="HZL11" s="558"/>
      <c r="HZM11" s="355"/>
      <c r="HZN11" s="356"/>
      <c r="HZO11" s="357"/>
      <c r="HZP11" s="353"/>
      <c r="HZQ11" s="354"/>
      <c r="HZR11" s="558"/>
      <c r="HZS11" s="558"/>
      <c r="HZT11" s="558"/>
      <c r="HZU11" s="355"/>
      <c r="HZV11" s="356"/>
      <c r="HZW11" s="357"/>
      <c r="HZX11" s="353"/>
      <c r="HZY11" s="354"/>
      <c r="HZZ11" s="558"/>
      <c r="IAA11" s="558"/>
      <c r="IAB11" s="558"/>
      <c r="IAC11" s="355"/>
      <c r="IAD11" s="356"/>
      <c r="IAE11" s="357"/>
      <c r="IAF11" s="353"/>
      <c r="IAG11" s="354"/>
      <c r="IAH11" s="558"/>
      <c r="IAI11" s="558"/>
      <c r="IAJ11" s="558"/>
      <c r="IAK11" s="355"/>
      <c r="IAL11" s="356"/>
      <c r="IAM11" s="357"/>
      <c r="IAN11" s="353"/>
      <c r="IAO11" s="354"/>
      <c r="IAP11" s="558"/>
      <c r="IAQ11" s="558"/>
      <c r="IAR11" s="558"/>
      <c r="IAS11" s="355"/>
      <c r="IAT11" s="356"/>
      <c r="IAU11" s="357"/>
      <c r="IAV11" s="353"/>
      <c r="IAW11" s="354"/>
      <c r="IAX11" s="558"/>
      <c r="IAY11" s="558"/>
      <c r="IAZ11" s="558"/>
      <c r="IBA11" s="355"/>
      <c r="IBB11" s="356"/>
      <c r="IBC11" s="357"/>
      <c r="IBD11" s="353"/>
      <c r="IBE11" s="354"/>
      <c r="IBF11" s="558"/>
      <c r="IBG11" s="558"/>
      <c r="IBH11" s="558"/>
      <c r="IBI11" s="355"/>
      <c r="IBJ11" s="356"/>
      <c r="IBK11" s="357"/>
      <c r="IBL11" s="353"/>
      <c r="IBM11" s="354"/>
      <c r="IBN11" s="558"/>
      <c r="IBO11" s="558"/>
      <c r="IBP11" s="558"/>
      <c r="IBQ11" s="355"/>
      <c r="IBR11" s="356"/>
      <c r="IBS11" s="357"/>
      <c r="IBT11" s="353"/>
      <c r="IBU11" s="354"/>
      <c r="IBV11" s="558"/>
      <c r="IBW11" s="558"/>
      <c r="IBX11" s="558"/>
      <c r="IBY11" s="355"/>
      <c r="IBZ11" s="356"/>
      <c r="ICA11" s="357"/>
      <c r="ICB11" s="353"/>
      <c r="ICC11" s="354"/>
      <c r="ICD11" s="558"/>
      <c r="ICE11" s="558"/>
      <c r="ICF11" s="558"/>
      <c r="ICG11" s="355"/>
      <c r="ICH11" s="356"/>
      <c r="ICI11" s="357"/>
      <c r="ICJ11" s="353"/>
      <c r="ICK11" s="354"/>
      <c r="ICL11" s="558"/>
      <c r="ICM11" s="558"/>
      <c r="ICN11" s="558"/>
      <c r="ICO11" s="355"/>
      <c r="ICP11" s="356"/>
      <c r="ICQ11" s="357"/>
      <c r="ICR11" s="353"/>
      <c r="ICS11" s="354"/>
      <c r="ICT11" s="558"/>
      <c r="ICU11" s="558"/>
      <c r="ICV11" s="558"/>
      <c r="ICW11" s="355"/>
      <c r="ICX11" s="356"/>
      <c r="ICY11" s="357"/>
      <c r="ICZ11" s="353"/>
      <c r="IDA11" s="354"/>
      <c r="IDB11" s="558"/>
      <c r="IDC11" s="558"/>
      <c r="IDD11" s="558"/>
      <c r="IDE11" s="355"/>
      <c r="IDF11" s="356"/>
      <c r="IDG11" s="357"/>
      <c r="IDH11" s="353"/>
      <c r="IDI11" s="354"/>
      <c r="IDJ11" s="558"/>
      <c r="IDK11" s="558"/>
      <c r="IDL11" s="558"/>
      <c r="IDM11" s="355"/>
      <c r="IDN11" s="356"/>
      <c r="IDO11" s="357"/>
      <c r="IDP11" s="353"/>
      <c r="IDQ11" s="354"/>
      <c r="IDR11" s="558"/>
      <c r="IDS11" s="558"/>
      <c r="IDT11" s="558"/>
      <c r="IDU11" s="355"/>
      <c r="IDV11" s="356"/>
      <c r="IDW11" s="357"/>
      <c r="IDX11" s="353"/>
      <c r="IDY11" s="354"/>
      <c r="IDZ11" s="558"/>
      <c r="IEA11" s="558"/>
      <c r="IEB11" s="558"/>
      <c r="IEC11" s="355"/>
      <c r="IED11" s="356"/>
      <c r="IEE11" s="357"/>
      <c r="IEF11" s="353"/>
      <c r="IEG11" s="354"/>
      <c r="IEH11" s="558"/>
      <c r="IEI11" s="558"/>
      <c r="IEJ11" s="558"/>
      <c r="IEK11" s="355"/>
      <c r="IEL11" s="356"/>
      <c r="IEM11" s="357"/>
      <c r="IEN11" s="353"/>
      <c r="IEO11" s="354"/>
      <c r="IEP11" s="558"/>
      <c r="IEQ11" s="558"/>
      <c r="IER11" s="558"/>
      <c r="IES11" s="355"/>
      <c r="IET11" s="356"/>
      <c r="IEU11" s="357"/>
      <c r="IEV11" s="353"/>
      <c r="IEW11" s="354"/>
      <c r="IEX11" s="558"/>
      <c r="IEY11" s="558"/>
      <c r="IEZ11" s="558"/>
      <c r="IFA11" s="355"/>
      <c r="IFB11" s="356"/>
      <c r="IFC11" s="357"/>
      <c r="IFD11" s="353"/>
      <c r="IFE11" s="354"/>
      <c r="IFF11" s="558"/>
      <c r="IFG11" s="558"/>
      <c r="IFH11" s="558"/>
      <c r="IFI11" s="355"/>
      <c r="IFJ11" s="356"/>
      <c r="IFK11" s="357"/>
      <c r="IFL11" s="353"/>
      <c r="IFM11" s="354"/>
      <c r="IFN11" s="558"/>
      <c r="IFO11" s="558"/>
      <c r="IFP11" s="558"/>
      <c r="IFQ11" s="355"/>
      <c r="IFR11" s="356"/>
      <c r="IFS11" s="357"/>
      <c r="IFT11" s="353"/>
      <c r="IFU11" s="354"/>
      <c r="IFV11" s="558"/>
      <c r="IFW11" s="558"/>
      <c r="IFX11" s="558"/>
      <c r="IFY11" s="355"/>
      <c r="IFZ11" s="356"/>
      <c r="IGA11" s="357"/>
      <c r="IGB11" s="353"/>
      <c r="IGC11" s="354"/>
      <c r="IGD11" s="558"/>
      <c r="IGE11" s="558"/>
      <c r="IGF11" s="558"/>
      <c r="IGG11" s="355"/>
      <c r="IGH11" s="356"/>
      <c r="IGI11" s="357"/>
      <c r="IGJ11" s="353"/>
      <c r="IGK11" s="354"/>
      <c r="IGL11" s="558"/>
      <c r="IGM11" s="558"/>
      <c r="IGN11" s="558"/>
      <c r="IGO11" s="355"/>
      <c r="IGP11" s="356"/>
      <c r="IGQ11" s="357"/>
      <c r="IGR11" s="353"/>
      <c r="IGS11" s="354"/>
      <c r="IGT11" s="558"/>
      <c r="IGU11" s="558"/>
      <c r="IGV11" s="558"/>
      <c r="IGW11" s="355"/>
      <c r="IGX11" s="356"/>
      <c r="IGY11" s="357"/>
      <c r="IGZ11" s="353"/>
      <c r="IHA11" s="354"/>
      <c r="IHB11" s="558"/>
      <c r="IHC11" s="558"/>
      <c r="IHD11" s="558"/>
      <c r="IHE11" s="355"/>
      <c r="IHF11" s="356"/>
      <c r="IHG11" s="357"/>
      <c r="IHH11" s="353"/>
      <c r="IHI11" s="354"/>
      <c r="IHJ11" s="558"/>
      <c r="IHK11" s="558"/>
      <c r="IHL11" s="558"/>
      <c r="IHM11" s="355"/>
      <c r="IHN11" s="356"/>
      <c r="IHO11" s="357"/>
      <c r="IHP11" s="353"/>
      <c r="IHQ11" s="354"/>
      <c r="IHR11" s="558"/>
      <c r="IHS11" s="558"/>
      <c r="IHT11" s="558"/>
      <c r="IHU11" s="355"/>
      <c r="IHV11" s="356"/>
      <c r="IHW11" s="357"/>
      <c r="IHX11" s="353"/>
      <c r="IHY11" s="354"/>
      <c r="IHZ11" s="558"/>
      <c r="IIA11" s="558"/>
      <c r="IIB11" s="558"/>
      <c r="IIC11" s="355"/>
      <c r="IID11" s="356"/>
      <c r="IIE11" s="357"/>
      <c r="IIF11" s="353"/>
      <c r="IIG11" s="354"/>
      <c r="IIH11" s="558"/>
      <c r="III11" s="558"/>
      <c r="IIJ11" s="558"/>
      <c r="IIK11" s="355"/>
      <c r="IIL11" s="356"/>
      <c r="IIM11" s="357"/>
      <c r="IIN11" s="353"/>
      <c r="IIO11" s="354"/>
      <c r="IIP11" s="558"/>
      <c r="IIQ11" s="558"/>
      <c r="IIR11" s="558"/>
      <c r="IIS11" s="355"/>
      <c r="IIT11" s="356"/>
      <c r="IIU11" s="357"/>
      <c r="IIV11" s="353"/>
      <c r="IIW11" s="354"/>
      <c r="IIX11" s="558"/>
      <c r="IIY11" s="558"/>
      <c r="IIZ11" s="558"/>
      <c r="IJA11" s="355"/>
      <c r="IJB11" s="356"/>
      <c r="IJC11" s="357"/>
      <c r="IJD11" s="353"/>
      <c r="IJE11" s="354"/>
      <c r="IJF11" s="558"/>
      <c r="IJG11" s="558"/>
      <c r="IJH11" s="558"/>
      <c r="IJI11" s="355"/>
      <c r="IJJ11" s="356"/>
      <c r="IJK11" s="357"/>
      <c r="IJL11" s="353"/>
      <c r="IJM11" s="354"/>
      <c r="IJN11" s="558"/>
      <c r="IJO11" s="558"/>
      <c r="IJP11" s="558"/>
      <c r="IJQ11" s="355"/>
      <c r="IJR11" s="356"/>
      <c r="IJS11" s="357"/>
      <c r="IJT11" s="353"/>
      <c r="IJU11" s="354"/>
      <c r="IJV11" s="558"/>
      <c r="IJW11" s="558"/>
      <c r="IJX11" s="558"/>
      <c r="IJY11" s="355"/>
      <c r="IJZ11" s="356"/>
      <c r="IKA11" s="357"/>
      <c r="IKB11" s="353"/>
      <c r="IKC11" s="354"/>
      <c r="IKD11" s="558"/>
      <c r="IKE11" s="558"/>
      <c r="IKF11" s="558"/>
      <c r="IKG11" s="355"/>
      <c r="IKH11" s="356"/>
      <c r="IKI11" s="357"/>
      <c r="IKJ11" s="353"/>
      <c r="IKK11" s="354"/>
      <c r="IKL11" s="558"/>
      <c r="IKM11" s="558"/>
      <c r="IKN11" s="558"/>
      <c r="IKO11" s="355"/>
      <c r="IKP11" s="356"/>
      <c r="IKQ11" s="357"/>
      <c r="IKR11" s="353"/>
      <c r="IKS11" s="354"/>
      <c r="IKT11" s="558"/>
      <c r="IKU11" s="558"/>
      <c r="IKV11" s="558"/>
      <c r="IKW11" s="355"/>
      <c r="IKX11" s="356"/>
      <c r="IKY11" s="357"/>
      <c r="IKZ11" s="353"/>
      <c r="ILA11" s="354"/>
      <c r="ILB11" s="558"/>
      <c r="ILC11" s="558"/>
      <c r="ILD11" s="558"/>
      <c r="ILE11" s="355"/>
      <c r="ILF11" s="356"/>
      <c r="ILG11" s="357"/>
      <c r="ILH11" s="353"/>
      <c r="ILI11" s="354"/>
      <c r="ILJ11" s="558"/>
      <c r="ILK11" s="558"/>
      <c r="ILL11" s="558"/>
      <c r="ILM11" s="355"/>
      <c r="ILN11" s="356"/>
      <c r="ILO11" s="357"/>
      <c r="ILP11" s="353"/>
      <c r="ILQ11" s="354"/>
      <c r="ILR11" s="558"/>
      <c r="ILS11" s="558"/>
      <c r="ILT11" s="558"/>
      <c r="ILU11" s="355"/>
      <c r="ILV11" s="356"/>
      <c r="ILW11" s="357"/>
      <c r="ILX11" s="353"/>
      <c r="ILY11" s="354"/>
      <c r="ILZ11" s="558"/>
      <c r="IMA11" s="558"/>
      <c r="IMB11" s="558"/>
      <c r="IMC11" s="355"/>
      <c r="IMD11" s="356"/>
      <c r="IME11" s="357"/>
      <c r="IMF11" s="353"/>
      <c r="IMG11" s="354"/>
      <c r="IMH11" s="558"/>
      <c r="IMI11" s="558"/>
      <c r="IMJ11" s="558"/>
      <c r="IMK11" s="355"/>
      <c r="IML11" s="356"/>
      <c r="IMM11" s="357"/>
      <c r="IMN11" s="353"/>
      <c r="IMO11" s="354"/>
      <c r="IMP11" s="558"/>
      <c r="IMQ11" s="558"/>
      <c r="IMR11" s="558"/>
      <c r="IMS11" s="355"/>
      <c r="IMT11" s="356"/>
      <c r="IMU11" s="357"/>
      <c r="IMV11" s="353"/>
      <c r="IMW11" s="354"/>
      <c r="IMX11" s="558"/>
      <c r="IMY11" s="558"/>
      <c r="IMZ11" s="558"/>
      <c r="INA11" s="355"/>
      <c r="INB11" s="356"/>
      <c r="INC11" s="357"/>
      <c r="IND11" s="353"/>
      <c r="INE11" s="354"/>
      <c r="INF11" s="558"/>
      <c r="ING11" s="558"/>
      <c r="INH11" s="558"/>
      <c r="INI11" s="355"/>
      <c r="INJ11" s="356"/>
      <c r="INK11" s="357"/>
      <c r="INL11" s="353"/>
      <c r="INM11" s="354"/>
      <c r="INN11" s="558"/>
      <c r="INO11" s="558"/>
      <c r="INP11" s="558"/>
      <c r="INQ11" s="355"/>
      <c r="INR11" s="356"/>
      <c r="INS11" s="357"/>
      <c r="INT11" s="353"/>
      <c r="INU11" s="354"/>
      <c r="INV11" s="558"/>
      <c r="INW11" s="558"/>
      <c r="INX11" s="558"/>
      <c r="INY11" s="355"/>
      <c r="INZ11" s="356"/>
      <c r="IOA11" s="357"/>
      <c r="IOB11" s="353"/>
      <c r="IOC11" s="354"/>
      <c r="IOD11" s="558"/>
      <c r="IOE11" s="558"/>
      <c r="IOF11" s="558"/>
      <c r="IOG11" s="355"/>
      <c r="IOH11" s="356"/>
      <c r="IOI11" s="357"/>
      <c r="IOJ11" s="353"/>
      <c r="IOK11" s="354"/>
      <c r="IOL11" s="558"/>
      <c r="IOM11" s="558"/>
      <c r="ION11" s="558"/>
      <c r="IOO11" s="355"/>
      <c r="IOP11" s="356"/>
      <c r="IOQ11" s="357"/>
      <c r="IOR11" s="353"/>
      <c r="IOS11" s="354"/>
      <c r="IOT11" s="558"/>
      <c r="IOU11" s="558"/>
      <c r="IOV11" s="558"/>
      <c r="IOW11" s="355"/>
      <c r="IOX11" s="356"/>
      <c r="IOY11" s="357"/>
      <c r="IOZ11" s="353"/>
      <c r="IPA11" s="354"/>
      <c r="IPB11" s="558"/>
      <c r="IPC11" s="558"/>
      <c r="IPD11" s="558"/>
      <c r="IPE11" s="355"/>
      <c r="IPF11" s="356"/>
      <c r="IPG11" s="357"/>
      <c r="IPH11" s="353"/>
      <c r="IPI11" s="354"/>
      <c r="IPJ11" s="558"/>
      <c r="IPK11" s="558"/>
      <c r="IPL11" s="558"/>
      <c r="IPM11" s="355"/>
      <c r="IPN11" s="356"/>
      <c r="IPO11" s="357"/>
      <c r="IPP11" s="353"/>
      <c r="IPQ11" s="354"/>
      <c r="IPR11" s="558"/>
      <c r="IPS11" s="558"/>
      <c r="IPT11" s="558"/>
      <c r="IPU11" s="355"/>
      <c r="IPV11" s="356"/>
      <c r="IPW11" s="357"/>
      <c r="IPX11" s="353"/>
      <c r="IPY11" s="354"/>
      <c r="IPZ11" s="558"/>
      <c r="IQA11" s="558"/>
      <c r="IQB11" s="558"/>
      <c r="IQC11" s="355"/>
      <c r="IQD11" s="356"/>
      <c r="IQE11" s="357"/>
      <c r="IQF11" s="353"/>
      <c r="IQG11" s="354"/>
      <c r="IQH11" s="558"/>
      <c r="IQI11" s="558"/>
      <c r="IQJ11" s="558"/>
      <c r="IQK11" s="355"/>
      <c r="IQL11" s="356"/>
      <c r="IQM11" s="357"/>
      <c r="IQN11" s="353"/>
      <c r="IQO11" s="354"/>
      <c r="IQP11" s="558"/>
      <c r="IQQ11" s="558"/>
      <c r="IQR11" s="558"/>
      <c r="IQS11" s="355"/>
      <c r="IQT11" s="356"/>
      <c r="IQU11" s="357"/>
      <c r="IQV11" s="353"/>
      <c r="IQW11" s="354"/>
      <c r="IQX11" s="558"/>
      <c r="IQY11" s="558"/>
      <c r="IQZ11" s="558"/>
      <c r="IRA11" s="355"/>
      <c r="IRB11" s="356"/>
      <c r="IRC11" s="357"/>
      <c r="IRD11" s="353"/>
      <c r="IRE11" s="354"/>
      <c r="IRF11" s="558"/>
      <c r="IRG11" s="558"/>
      <c r="IRH11" s="558"/>
      <c r="IRI11" s="355"/>
      <c r="IRJ11" s="356"/>
      <c r="IRK11" s="357"/>
      <c r="IRL11" s="353"/>
      <c r="IRM11" s="354"/>
      <c r="IRN11" s="558"/>
      <c r="IRO11" s="558"/>
      <c r="IRP11" s="558"/>
      <c r="IRQ11" s="355"/>
      <c r="IRR11" s="356"/>
      <c r="IRS11" s="357"/>
      <c r="IRT11" s="353"/>
      <c r="IRU11" s="354"/>
      <c r="IRV11" s="558"/>
      <c r="IRW11" s="558"/>
      <c r="IRX11" s="558"/>
      <c r="IRY11" s="355"/>
      <c r="IRZ11" s="356"/>
      <c r="ISA11" s="357"/>
      <c r="ISB11" s="353"/>
      <c r="ISC11" s="354"/>
      <c r="ISD11" s="558"/>
      <c r="ISE11" s="558"/>
      <c r="ISF11" s="558"/>
      <c r="ISG11" s="355"/>
      <c r="ISH11" s="356"/>
      <c r="ISI11" s="357"/>
      <c r="ISJ11" s="353"/>
      <c r="ISK11" s="354"/>
      <c r="ISL11" s="558"/>
      <c r="ISM11" s="558"/>
      <c r="ISN11" s="558"/>
      <c r="ISO11" s="355"/>
      <c r="ISP11" s="356"/>
      <c r="ISQ11" s="357"/>
      <c r="ISR11" s="353"/>
      <c r="ISS11" s="354"/>
      <c r="IST11" s="558"/>
      <c r="ISU11" s="558"/>
      <c r="ISV11" s="558"/>
      <c r="ISW11" s="355"/>
      <c r="ISX11" s="356"/>
      <c r="ISY11" s="357"/>
      <c r="ISZ11" s="353"/>
      <c r="ITA11" s="354"/>
      <c r="ITB11" s="558"/>
      <c r="ITC11" s="558"/>
      <c r="ITD11" s="558"/>
      <c r="ITE11" s="355"/>
      <c r="ITF11" s="356"/>
      <c r="ITG11" s="357"/>
      <c r="ITH11" s="353"/>
      <c r="ITI11" s="354"/>
      <c r="ITJ11" s="558"/>
      <c r="ITK11" s="558"/>
      <c r="ITL11" s="558"/>
      <c r="ITM11" s="355"/>
      <c r="ITN11" s="356"/>
      <c r="ITO11" s="357"/>
      <c r="ITP11" s="353"/>
      <c r="ITQ11" s="354"/>
      <c r="ITR11" s="558"/>
      <c r="ITS11" s="558"/>
      <c r="ITT11" s="558"/>
      <c r="ITU11" s="355"/>
      <c r="ITV11" s="356"/>
      <c r="ITW11" s="357"/>
      <c r="ITX11" s="353"/>
      <c r="ITY11" s="354"/>
      <c r="ITZ11" s="558"/>
      <c r="IUA11" s="558"/>
      <c r="IUB11" s="558"/>
      <c r="IUC11" s="355"/>
      <c r="IUD11" s="356"/>
      <c r="IUE11" s="357"/>
      <c r="IUF11" s="353"/>
      <c r="IUG11" s="354"/>
      <c r="IUH11" s="558"/>
      <c r="IUI11" s="558"/>
      <c r="IUJ11" s="558"/>
      <c r="IUK11" s="355"/>
      <c r="IUL11" s="356"/>
      <c r="IUM11" s="357"/>
      <c r="IUN11" s="353"/>
      <c r="IUO11" s="354"/>
      <c r="IUP11" s="558"/>
      <c r="IUQ11" s="558"/>
      <c r="IUR11" s="558"/>
      <c r="IUS11" s="355"/>
      <c r="IUT11" s="356"/>
      <c r="IUU11" s="357"/>
      <c r="IUV11" s="353"/>
      <c r="IUW11" s="354"/>
      <c r="IUX11" s="558"/>
      <c r="IUY11" s="558"/>
      <c r="IUZ11" s="558"/>
      <c r="IVA11" s="355"/>
      <c r="IVB11" s="356"/>
      <c r="IVC11" s="357"/>
      <c r="IVD11" s="353"/>
      <c r="IVE11" s="354"/>
      <c r="IVF11" s="558"/>
      <c r="IVG11" s="558"/>
      <c r="IVH11" s="558"/>
      <c r="IVI11" s="355"/>
      <c r="IVJ11" s="356"/>
      <c r="IVK11" s="357"/>
      <c r="IVL11" s="353"/>
      <c r="IVM11" s="354"/>
      <c r="IVN11" s="558"/>
      <c r="IVO11" s="558"/>
      <c r="IVP11" s="558"/>
      <c r="IVQ11" s="355"/>
      <c r="IVR11" s="356"/>
      <c r="IVS11" s="357"/>
      <c r="IVT11" s="353"/>
      <c r="IVU11" s="354"/>
      <c r="IVV11" s="558"/>
      <c r="IVW11" s="558"/>
      <c r="IVX11" s="558"/>
      <c r="IVY11" s="355"/>
      <c r="IVZ11" s="356"/>
      <c r="IWA11" s="357"/>
      <c r="IWB11" s="353"/>
      <c r="IWC11" s="354"/>
      <c r="IWD11" s="558"/>
      <c r="IWE11" s="558"/>
      <c r="IWF11" s="558"/>
      <c r="IWG11" s="355"/>
      <c r="IWH11" s="356"/>
      <c r="IWI11" s="357"/>
      <c r="IWJ11" s="353"/>
      <c r="IWK11" s="354"/>
      <c r="IWL11" s="558"/>
      <c r="IWM11" s="558"/>
      <c r="IWN11" s="558"/>
      <c r="IWO11" s="355"/>
      <c r="IWP11" s="356"/>
      <c r="IWQ11" s="357"/>
      <c r="IWR11" s="353"/>
      <c r="IWS11" s="354"/>
      <c r="IWT11" s="558"/>
      <c r="IWU11" s="558"/>
      <c r="IWV11" s="558"/>
      <c r="IWW11" s="355"/>
      <c r="IWX11" s="356"/>
      <c r="IWY11" s="357"/>
      <c r="IWZ11" s="353"/>
      <c r="IXA11" s="354"/>
      <c r="IXB11" s="558"/>
      <c r="IXC11" s="558"/>
      <c r="IXD11" s="558"/>
      <c r="IXE11" s="355"/>
      <c r="IXF11" s="356"/>
      <c r="IXG11" s="357"/>
      <c r="IXH11" s="353"/>
      <c r="IXI11" s="354"/>
      <c r="IXJ11" s="558"/>
      <c r="IXK11" s="558"/>
      <c r="IXL11" s="558"/>
      <c r="IXM11" s="355"/>
      <c r="IXN11" s="356"/>
      <c r="IXO11" s="357"/>
      <c r="IXP11" s="353"/>
      <c r="IXQ11" s="354"/>
      <c r="IXR11" s="558"/>
      <c r="IXS11" s="558"/>
      <c r="IXT11" s="558"/>
      <c r="IXU11" s="355"/>
      <c r="IXV11" s="356"/>
      <c r="IXW11" s="357"/>
      <c r="IXX11" s="353"/>
      <c r="IXY11" s="354"/>
      <c r="IXZ11" s="558"/>
      <c r="IYA11" s="558"/>
      <c r="IYB11" s="558"/>
      <c r="IYC11" s="355"/>
      <c r="IYD11" s="356"/>
      <c r="IYE11" s="357"/>
      <c r="IYF11" s="353"/>
      <c r="IYG11" s="354"/>
      <c r="IYH11" s="558"/>
      <c r="IYI11" s="558"/>
      <c r="IYJ11" s="558"/>
      <c r="IYK11" s="355"/>
      <c r="IYL11" s="356"/>
      <c r="IYM11" s="357"/>
      <c r="IYN11" s="353"/>
      <c r="IYO11" s="354"/>
      <c r="IYP11" s="558"/>
      <c r="IYQ11" s="558"/>
      <c r="IYR11" s="558"/>
      <c r="IYS11" s="355"/>
      <c r="IYT11" s="356"/>
      <c r="IYU11" s="357"/>
      <c r="IYV11" s="353"/>
      <c r="IYW11" s="354"/>
      <c r="IYX11" s="558"/>
      <c r="IYY11" s="558"/>
      <c r="IYZ11" s="558"/>
      <c r="IZA11" s="355"/>
      <c r="IZB11" s="356"/>
      <c r="IZC11" s="357"/>
      <c r="IZD11" s="353"/>
      <c r="IZE11" s="354"/>
      <c r="IZF11" s="558"/>
      <c r="IZG11" s="558"/>
      <c r="IZH11" s="558"/>
      <c r="IZI11" s="355"/>
      <c r="IZJ11" s="356"/>
      <c r="IZK11" s="357"/>
      <c r="IZL11" s="353"/>
      <c r="IZM11" s="354"/>
      <c r="IZN11" s="558"/>
      <c r="IZO11" s="558"/>
      <c r="IZP11" s="558"/>
      <c r="IZQ11" s="355"/>
      <c r="IZR11" s="356"/>
      <c r="IZS11" s="357"/>
      <c r="IZT11" s="353"/>
      <c r="IZU11" s="354"/>
      <c r="IZV11" s="558"/>
      <c r="IZW11" s="558"/>
      <c r="IZX11" s="558"/>
      <c r="IZY11" s="355"/>
      <c r="IZZ11" s="356"/>
      <c r="JAA11" s="357"/>
      <c r="JAB11" s="353"/>
      <c r="JAC11" s="354"/>
      <c r="JAD11" s="558"/>
      <c r="JAE11" s="558"/>
      <c r="JAF11" s="558"/>
      <c r="JAG11" s="355"/>
      <c r="JAH11" s="356"/>
      <c r="JAI11" s="357"/>
      <c r="JAJ11" s="353"/>
      <c r="JAK11" s="354"/>
      <c r="JAL11" s="558"/>
      <c r="JAM11" s="558"/>
      <c r="JAN11" s="558"/>
      <c r="JAO11" s="355"/>
      <c r="JAP11" s="356"/>
      <c r="JAQ11" s="357"/>
      <c r="JAR11" s="353"/>
      <c r="JAS11" s="354"/>
      <c r="JAT11" s="558"/>
      <c r="JAU11" s="558"/>
      <c r="JAV11" s="558"/>
      <c r="JAW11" s="355"/>
      <c r="JAX11" s="356"/>
      <c r="JAY11" s="357"/>
      <c r="JAZ11" s="353"/>
      <c r="JBA11" s="354"/>
      <c r="JBB11" s="558"/>
      <c r="JBC11" s="558"/>
      <c r="JBD11" s="558"/>
      <c r="JBE11" s="355"/>
      <c r="JBF11" s="356"/>
      <c r="JBG11" s="357"/>
      <c r="JBH11" s="353"/>
      <c r="JBI11" s="354"/>
      <c r="JBJ11" s="558"/>
      <c r="JBK11" s="558"/>
      <c r="JBL11" s="558"/>
      <c r="JBM11" s="355"/>
      <c r="JBN11" s="356"/>
      <c r="JBO11" s="357"/>
      <c r="JBP11" s="353"/>
      <c r="JBQ11" s="354"/>
      <c r="JBR11" s="558"/>
      <c r="JBS11" s="558"/>
      <c r="JBT11" s="558"/>
      <c r="JBU11" s="355"/>
      <c r="JBV11" s="356"/>
      <c r="JBW11" s="357"/>
      <c r="JBX11" s="353"/>
      <c r="JBY11" s="354"/>
      <c r="JBZ11" s="558"/>
      <c r="JCA11" s="558"/>
      <c r="JCB11" s="558"/>
      <c r="JCC11" s="355"/>
      <c r="JCD11" s="356"/>
      <c r="JCE11" s="357"/>
      <c r="JCF11" s="353"/>
      <c r="JCG11" s="354"/>
      <c r="JCH11" s="558"/>
      <c r="JCI11" s="558"/>
      <c r="JCJ11" s="558"/>
      <c r="JCK11" s="355"/>
      <c r="JCL11" s="356"/>
      <c r="JCM11" s="357"/>
      <c r="JCN11" s="353"/>
      <c r="JCO11" s="354"/>
      <c r="JCP11" s="558"/>
      <c r="JCQ11" s="558"/>
      <c r="JCR11" s="558"/>
      <c r="JCS11" s="355"/>
      <c r="JCT11" s="356"/>
      <c r="JCU11" s="357"/>
      <c r="JCV11" s="353"/>
      <c r="JCW11" s="354"/>
      <c r="JCX11" s="558"/>
      <c r="JCY11" s="558"/>
      <c r="JCZ11" s="558"/>
      <c r="JDA11" s="355"/>
      <c r="JDB11" s="356"/>
      <c r="JDC11" s="357"/>
      <c r="JDD11" s="353"/>
      <c r="JDE11" s="354"/>
      <c r="JDF11" s="558"/>
      <c r="JDG11" s="558"/>
      <c r="JDH11" s="558"/>
      <c r="JDI11" s="355"/>
      <c r="JDJ11" s="356"/>
      <c r="JDK11" s="357"/>
      <c r="JDL11" s="353"/>
      <c r="JDM11" s="354"/>
      <c r="JDN11" s="558"/>
      <c r="JDO11" s="558"/>
      <c r="JDP11" s="558"/>
      <c r="JDQ11" s="355"/>
      <c r="JDR11" s="356"/>
      <c r="JDS11" s="357"/>
      <c r="JDT11" s="353"/>
      <c r="JDU11" s="354"/>
      <c r="JDV11" s="558"/>
      <c r="JDW11" s="558"/>
      <c r="JDX11" s="558"/>
      <c r="JDY11" s="355"/>
      <c r="JDZ11" s="356"/>
      <c r="JEA11" s="357"/>
      <c r="JEB11" s="353"/>
      <c r="JEC11" s="354"/>
      <c r="JED11" s="558"/>
      <c r="JEE11" s="558"/>
      <c r="JEF11" s="558"/>
      <c r="JEG11" s="355"/>
      <c r="JEH11" s="356"/>
      <c r="JEI11" s="357"/>
      <c r="JEJ11" s="353"/>
      <c r="JEK11" s="354"/>
      <c r="JEL11" s="558"/>
      <c r="JEM11" s="558"/>
      <c r="JEN11" s="558"/>
      <c r="JEO11" s="355"/>
      <c r="JEP11" s="356"/>
      <c r="JEQ11" s="357"/>
      <c r="JER11" s="353"/>
      <c r="JES11" s="354"/>
      <c r="JET11" s="558"/>
      <c r="JEU11" s="558"/>
      <c r="JEV11" s="558"/>
      <c r="JEW11" s="355"/>
      <c r="JEX11" s="356"/>
      <c r="JEY11" s="357"/>
      <c r="JEZ11" s="353"/>
      <c r="JFA11" s="354"/>
      <c r="JFB11" s="558"/>
      <c r="JFC11" s="558"/>
      <c r="JFD11" s="558"/>
      <c r="JFE11" s="355"/>
      <c r="JFF11" s="356"/>
      <c r="JFG11" s="357"/>
      <c r="JFH11" s="353"/>
      <c r="JFI11" s="354"/>
      <c r="JFJ11" s="558"/>
      <c r="JFK11" s="558"/>
      <c r="JFL11" s="558"/>
      <c r="JFM11" s="355"/>
      <c r="JFN11" s="356"/>
      <c r="JFO11" s="357"/>
      <c r="JFP11" s="353"/>
      <c r="JFQ11" s="354"/>
      <c r="JFR11" s="558"/>
      <c r="JFS11" s="558"/>
      <c r="JFT11" s="558"/>
      <c r="JFU11" s="355"/>
      <c r="JFV11" s="356"/>
      <c r="JFW11" s="357"/>
      <c r="JFX11" s="353"/>
      <c r="JFY11" s="354"/>
      <c r="JFZ11" s="558"/>
      <c r="JGA11" s="558"/>
      <c r="JGB11" s="558"/>
      <c r="JGC11" s="355"/>
      <c r="JGD11" s="356"/>
      <c r="JGE11" s="357"/>
      <c r="JGF11" s="353"/>
      <c r="JGG11" s="354"/>
      <c r="JGH11" s="558"/>
      <c r="JGI11" s="558"/>
      <c r="JGJ11" s="558"/>
      <c r="JGK11" s="355"/>
      <c r="JGL11" s="356"/>
      <c r="JGM11" s="357"/>
      <c r="JGN11" s="353"/>
      <c r="JGO11" s="354"/>
      <c r="JGP11" s="558"/>
      <c r="JGQ11" s="558"/>
      <c r="JGR11" s="558"/>
      <c r="JGS11" s="355"/>
      <c r="JGT11" s="356"/>
      <c r="JGU11" s="357"/>
      <c r="JGV11" s="353"/>
      <c r="JGW11" s="354"/>
      <c r="JGX11" s="558"/>
      <c r="JGY11" s="558"/>
      <c r="JGZ11" s="558"/>
      <c r="JHA11" s="355"/>
      <c r="JHB11" s="356"/>
      <c r="JHC11" s="357"/>
      <c r="JHD11" s="353"/>
      <c r="JHE11" s="354"/>
      <c r="JHF11" s="558"/>
      <c r="JHG11" s="558"/>
      <c r="JHH11" s="558"/>
      <c r="JHI11" s="355"/>
      <c r="JHJ11" s="356"/>
      <c r="JHK11" s="357"/>
      <c r="JHL11" s="353"/>
      <c r="JHM11" s="354"/>
      <c r="JHN11" s="558"/>
      <c r="JHO11" s="558"/>
      <c r="JHP11" s="558"/>
      <c r="JHQ11" s="355"/>
      <c r="JHR11" s="356"/>
      <c r="JHS11" s="357"/>
      <c r="JHT11" s="353"/>
      <c r="JHU11" s="354"/>
      <c r="JHV11" s="558"/>
      <c r="JHW11" s="558"/>
      <c r="JHX11" s="558"/>
      <c r="JHY11" s="355"/>
      <c r="JHZ11" s="356"/>
      <c r="JIA11" s="357"/>
      <c r="JIB11" s="353"/>
      <c r="JIC11" s="354"/>
      <c r="JID11" s="558"/>
      <c r="JIE11" s="558"/>
      <c r="JIF11" s="558"/>
      <c r="JIG11" s="355"/>
      <c r="JIH11" s="356"/>
      <c r="JII11" s="357"/>
      <c r="JIJ11" s="353"/>
      <c r="JIK11" s="354"/>
      <c r="JIL11" s="558"/>
      <c r="JIM11" s="558"/>
      <c r="JIN11" s="558"/>
      <c r="JIO11" s="355"/>
      <c r="JIP11" s="356"/>
      <c r="JIQ11" s="357"/>
      <c r="JIR11" s="353"/>
      <c r="JIS11" s="354"/>
      <c r="JIT11" s="558"/>
      <c r="JIU11" s="558"/>
      <c r="JIV11" s="558"/>
      <c r="JIW11" s="355"/>
      <c r="JIX11" s="356"/>
      <c r="JIY11" s="357"/>
      <c r="JIZ11" s="353"/>
      <c r="JJA11" s="354"/>
      <c r="JJB11" s="558"/>
      <c r="JJC11" s="558"/>
      <c r="JJD11" s="558"/>
      <c r="JJE11" s="355"/>
      <c r="JJF11" s="356"/>
      <c r="JJG11" s="357"/>
      <c r="JJH11" s="353"/>
      <c r="JJI11" s="354"/>
      <c r="JJJ11" s="558"/>
      <c r="JJK11" s="558"/>
      <c r="JJL11" s="558"/>
      <c r="JJM11" s="355"/>
      <c r="JJN11" s="356"/>
      <c r="JJO11" s="357"/>
      <c r="JJP11" s="353"/>
      <c r="JJQ11" s="354"/>
      <c r="JJR11" s="558"/>
      <c r="JJS11" s="558"/>
      <c r="JJT11" s="558"/>
      <c r="JJU11" s="355"/>
      <c r="JJV11" s="356"/>
      <c r="JJW11" s="357"/>
      <c r="JJX11" s="353"/>
      <c r="JJY11" s="354"/>
      <c r="JJZ11" s="558"/>
      <c r="JKA11" s="558"/>
      <c r="JKB11" s="558"/>
      <c r="JKC11" s="355"/>
      <c r="JKD11" s="356"/>
      <c r="JKE11" s="357"/>
      <c r="JKF11" s="353"/>
      <c r="JKG11" s="354"/>
      <c r="JKH11" s="558"/>
      <c r="JKI11" s="558"/>
      <c r="JKJ11" s="558"/>
      <c r="JKK11" s="355"/>
      <c r="JKL11" s="356"/>
      <c r="JKM11" s="357"/>
      <c r="JKN11" s="353"/>
      <c r="JKO11" s="354"/>
      <c r="JKP11" s="558"/>
      <c r="JKQ11" s="558"/>
      <c r="JKR11" s="558"/>
      <c r="JKS11" s="355"/>
      <c r="JKT11" s="356"/>
      <c r="JKU11" s="357"/>
      <c r="JKV11" s="353"/>
      <c r="JKW11" s="354"/>
      <c r="JKX11" s="558"/>
      <c r="JKY11" s="558"/>
      <c r="JKZ11" s="558"/>
      <c r="JLA11" s="355"/>
      <c r="JLB11" s="356"/>
      <c r="JLC11" s="357"/>
      <c r="JLD11" s="353"/>
      <c r="JLE11" s="354"/>
      <c r="JLF11" s="558"/>
      <c r="JLG11" s="558"/>
      <c r="JLH11" s="558"/>
      <c r="JLI11" s="355"/>
      <c r="JLJ11" s="356"/>
      <c r="JLK11" s="357"/>
      <c r="JLL11" s="353"/>
      <c r="JLM11" s="354"/>
      <c r="JLN11" s="558"/>
      <c r="JLO11" s="558"/>
      <c r="JLP11" s="558"/>
      <c r="JLQ11" s="355"/>
      <c r="JLR11" s="356"/>
      <c r="JLS11" s="357"/>
      <c r="JLT11" s="353"/>
      <c r="JLU11" s="354"/>
      <c r="JLV11" s="558"/>
      <c r="JLW11" s="558"/>
      <c r="JLX11" s="558"/>
      <c r="JLY11" s="355"/>
      <c r="JLZ11" s="356"/>
      <c r="JMA11" s="357"/>
      <c r="JMB11" s="353"/>
      <c r="JMC11" s="354"/>
      <c r="JMD11" s="558"/>
      <c r="JME11" s="558"/>
      <c r="JMF11" s="558"/>
      <c r="JMG11" s="355"/>
      <c r="JMH11" s="356"/>
      <c r="JMI11" s="357"/>
      <c r="JMJ11" s="353"/>
      <c r="JMK11" s="354"/>
      <c r="JML11" s="558"/>
      <c r="JMM11" s="558"/>
      <c r="JMN11" s="558"/>
      <c r="JMO11" s="355"/>
      <c r="JMP11" s="356"/>
      <c r="JMQ11" s="357"/>
      <c r="JMR11" s="353"/>
      <c r="JMS11" s="354"/>
      <c r="JMT11" s="558"/>
      <c r="JMU11" s="558"/>
      <c r="JMV11" s="558"/>
      <c r="JMW11" s="355"/>
      <c r="JMX11" s="356"/>
      <c r="JMY11" s="357"/>
      <c r="JMZ11" s="353"/>
      <c r="JNA11" s="354"/>
      <c r="JNB11" s="558"/>
      <c r="JNC11" s="558"/>
      <c r="JND11" s="558"/>
      <c r="JNE11" s="355"/>
      <c r="JNF11" s="356"/>
      <c r="JNG11" s="357"/>
      <c r="JNH11" s="353"/>
      <c r="JNI11" s="354"/>
      <c r="JNJ11" s="558"/>
      <c r="JNK11" s="558"/>
      <c r="JNL11" s="558"/>
      <c r="JNM11" s="355"/>
      <c r="JNN11" s="356"/>
      <c r="JNO11" s="357"/>
      <c r="JNP11" s="353"/>
      <c r="JNQ11" s="354"/>
      <c r="JNR11" s="558"/>
      <c r="JNS11" s="558"/>
      <c r="JNT11" s="558"/>
      <c r="JNU11" s="355"/>
      <c r="JNV11" s="356"/>
      <c r="JNW11" s="357"/>
      <c r="JNX11" s="353"/>
      <c r="JNY11" s="354"/>
      <c r="JNZ11" s="558"/>
      <c r="JOA11" s="558"/>
      <c r="JOB11" s="558"/>
      <c r="JOC11" s="355"/>
      <c r="JOD11" s="356"/>
      <c r="JOE11" s="357"/>
      <c r="JOF11" s="353"/>
      <c r="JOG11" s="354"/>
      <c r="JOH11" s="558"/>
      <c r="JOI11" s="558"/>
      <c r="JOJ11" s="558"/>
      <c r="JOK11" s="355"/>
      <c r="JOL11" s="356"/>
      <c r="JOM11" s="357"/>
      <c r="JON11" s="353"/>
      <c r="JOO11" s="354"/>
      <c r="JOP11" s="558"/>
      <c r="JOQ11" s="558"/>
      <c r="JOR11" s="558"/>
      <c r="JOS11" s="355"/>
      <c r="JOT11" s="356"/>
      <c r="JOU11" s="357"/>
      <c r="JOV11" s="353"/>
      <c r="JOW11" s="354"/>
      <c r="JOX11" s="558"/>
      <c r="JOY11" s="558"/>
      <c r="JOZ11" s="558"/>
      <c r="JPA11" s="355"/>
      <c r="JPB11" s="356"/>
      <c r="JPC11" s="357"/>
      <c r="JPD11" s="353"/>
      <c r="JPE11" s="354"/>
      <c r="JPF11" s="558"/>
      <c r="JPG11" s="558"/>
      <c r="JPH11" s="558"/>
      <c r="JPI11" s="355"/>
      <c r="JPJ11" s="356"/>
      <c r="JPK11" s="357"/>
      <c r="JPL11" s="353"/>
      <c r="JPM11" s="354"/>
      <c r="JPN11" s="558"/>
      <c r="JPO11" s="558"/>
      <c r="JPP11" s="558"/>
      <c r="JPQ11" s="355"/>
      <c r="JPR11" s="356"/>
      <c r="JPS11" s="357"/>
      <c r="JPT11" s="353"/>
      <c r="JPU11" s="354"/>
      <c r="JPV11" s="558"/>
      <c r="JPW11" s="558"/>
      <c r="JPX11" s="558"/>
      <c r="JPY11" s="355"/>
      <c r="JPZ11" s="356"/>
      <c r="JQA11" s="357"/>
      <c r="JQB11" s="353"/>
      <c r="JQC11" s="354"/>
      <c r="JQD11" s="558"/>
      <c r="JQE11" s="558"/>
      <c r="JQF11" s="558"/>
      <c r="JQG11" s="355"/>
      <c r="JQH11" s="356"/>
      <c r="JQI11" s="357"/>
      <c r="JQJ11" s="353"/>
      <c r="JQK11" s="354"/>
      <c r="JQL11" s="558"/>
      <c r="JQM11" s="558"/>
      <c r="JQN11" s="558"/>
      <c r="JQO11" s="355"/>
      <c r="JQP11" s="356"/>
      <c r="JQQ11" s="357"/>
      <c r="JQR11" s="353"/>
      <c r="JQS11" s="354"/>
      <c r="JQT11" s="558"/>
      <c r="JQU11" s="558"/>
      <c r="JQV11" s="558"/>
      <c r="JQW11" s="355"/>
      <c r="JQX11" s="356"/>
      <c r="JQY11" s="357"/>
      <c r="JQZ11" s="353"/>
      <c r="JRA11" s="354"/>
      <c r="JRB11" s="558"/>
      <c r="JRC11" s="558"/>
      <c r="JRD11" s="558"/>
      <c r="JRE11" s="355"/>
      <c r="JRF11" s="356"/>
      <c r="JRG11" s="357"/>
      <c r="JRH11" s="353"/>
      <c r="JRI11" s="354"/>
      <c r="JRJ11" s="558"/>
      <c r="JRK11" s="558"/>
      <c r="JRL11" s="558"/>
      <c r="JRM11" s="355"/>
      <c r="JRN11" s="356"/>
      <c r="JRO11" s="357"/>
      <c r="JRP11" s="353"/>
      <c r="JRQ11" s="354"/>
      <c r="JRR11" s="558"/>
      <c r="JRS11" s="558"/>
      <c r="JRT11" s="558"/>
      <c r="JRU11" s="355"/>
      <c r="JRV11" s="356"/>
      <c r="JRW11" s="357"/>
      <c r="JRX11" s="353"/>
      <c r="JRY11" s="354"/>
      <c r="JRZ11" s="558"/>
      <c r="JSA11" s="558"/>
      <c r="JSB11" s="558"/>
      <c r="JSC11" s="355"/>
      <c r="JSD11" s="356"/>
      <c r="JSE11" s="357"/>
      <c r="JSF11" s="353"/>
      <c r="JSG11" s="354"/>
      <c r="JSH11" s="558"/>
      <c r="JSI11" s="558"/>
      <c r="JSJ11" s="558"/>
      <c r="JSK11" s="355"/>
      <c r="JSL11" s="356"/>
      <c r="JSM11" s="357"/>
      <c r="JSN11" s="353"/>
      <c r="JSO11" s="354"/>
      <c r="JSP11" s="558"/>
      <c r="JSQ11" s="558"/>
      <c r="JSR11" s="558"/>
      <c r="JSS11" s="355"/>
      <c r="JST11" s="356"/>
      <c r="JSU11" s="357"/>
      <c r="JSV11" s="353"/>
      <c r="JSW11" s="354"/>
      <c r="JSX11" s="558"/>
      <c r="JSY11" s="558"/>
      <c r="JSZ11" s="558"/>
      <c r="JTA11" s="355"/>
      <c r="JTB11" s="356"/>
      <c r="JTC11" s="357"/>
      <c r="JTD11" s="353"/>
      <c r="JTE11" s="354"/>
      <c r="JTF11" s="558"/>
      <c r="JTG11" s="558"/>
      <c r="JTH11" s="558"/>
      <c r="JTI11" s="355"/>
      <c r="JTJ11" s="356"/>
      <c r="JTK11" s="357"/>
      <c r="JTL11" s="353"/>
      <c r="JTM11" s="354"/>
      <c r="JTN11" s="558"/>
      <c r="JTO11" s="558"/>
      <c r="JTP11" s="558"/>
      <c r="JTQ11" s="355"/>
      <c r="JTR11" s="356"/>
      <c r="JTS11" s="357"/>
      <c r="JTT11" s="353"/>
      <c r="JTU11" s="354"/>
      <c r="JTV11" s="558"/>
      <c r="JTW11" s="558"/>
      <c r="JTX11" s="558"/>
      <c r="JTY11" s="355"/>
      <c r="JTZ11" s="356"/>
      <c r="JUA11" s="357"/>
      <c r="JUB11" s="353"/>
      <c r="JUC11" s="354"/>
      <c r="JUD11" s="558"/>
      <c r="JUE11" s="558"/>
      <c r="JUF11" s="558"/>
      <c r="JUG11" s="355"/>
      <c r="JUH11" s="356"/>
      <c r="JUI11" s="357"/>
      <c r="JUJ11" s="353"/>
      <c r="JUK11" s="354"/>
      <c r="JUL11" s="558"/>
      <c r="JUM11" s="558"/>
      <c r="JUN11" s="558"/>
      <c r="JUO11" s="355"/>
      <c r="JUP11" s="356"/>
      <c r="JUQ11" s="357"/>
      <c r="JUR11" s="353"/>
      <c r="JUS11" s="354"/>
      <c r="JUT11" s="558"/>
      <c r="JUU11" s="558"/>
      <c r="JUV11" s="558"/>
      <c r="JUW11" s="355"/>
      <c r="JUX11" s="356"/>
      <c r="JUY11" s="357"/>
      <c r="JUZ11" s="353"/>
      <c r="JVA11" s="354"/>
      <c r="JVB11" s="558"/>
      <c r="JVC11" s="558"/>
      <c r="JVD11" s="558"/>
      <c r="JVE11" s="355"/>
      <c r="JVF11" s="356"/>
      <c r="JVG11" s="357"/>
      <c r="JVH11" s="353"/>
      <c r="JVI11" s="354"/>
      <c r="JVJ11" s="558"/>
      <c r="JVK11" s="558"/>
      <c r="JVL11" s="558"/>
      <c r="JVM11" s="355"/>
      <c r="JVN11" s="356"/>
      <c r="JVO11" s="357"/>
      <c r="JVP11" s="353"/>
      <c r="JVQ11" s="354"/>
      <c r="JVR11" s="558"/>
      <c r="JVS11" s="558"/>
      <c r="JVT11" s="558"/>
      <c r="JVU11" s="355"/>
      <c r="JVV11" s="356"/>
      <c r="JVW11" s="357"/>
      <c r="JVX11" s="353"/>
      <c r="JVY11" s="354"/>
      <c r="JVZ11" s="558"/>
      <c r="JWA11" s="558"/>
      <c r="JWB11" s="558"/>
      <c r="JWC11" s="355"/>
      <c r="JWD11" s="356"/>
      <c r="JWE11" s="357"/>
      <c r="JWF11" s="353"/>
      <c r="JWG11" s="354"/>
      <c r="JWH11" s="558"/>
      <c r="JWI11" s="558"/>
      <c r="JWJ11" s="558"/>
      <c r="JWK11" s="355"/>
      <c r="JWL11" s="356"/>
      <c r="JWM11" s="357"/>
      <c r="JWN11" s="353"/>
      <c r="JWO11" s="354"/>
      <c r="JWP11" s="558"/>
      <c r="JWQ11" s="558"/>
      <c r="JWR11" s="558"/>
      <c r="JWS11" s="355"/>
      <c r="JWT11" s="356"/>
      <c r="JWU11" s="357"/>
      <c r="JWV11" s="353"/>
      <c r="JWW11" s="354"/>
      <c r="JWX11" s="558"/>
      <c r="JWY11" s="558"/>
      <c r="JWZ11" s="558"/>
      <c r="JXA11" s="355"/>
      <c r="JXB11" s="356"/>
      <c r="JXC11" s="357"/>
      <c r="JXD11" s="353"/>
      <c r="JXE11" s="354"/>
      <c r="JXF11" s="558"/>
      <c r="JXG11" s="558"/>
      <c r="JXH11" s="558"/>
      <c r="JXI11" s="355"/>
      <c r="JXJ11" s="356"/>
      <c r="JXK11" s="357"/>
      <c r="JXL11" s="353"/>
      <c r="JXM11" s="354"/>
      <c r="JXN11" s="558"/>
      <c r="JXO11" s="558"/>
      <c r="JXP11" s="558"/>
      <c r="JXQ11" s="355"/>
      <c r="JXR11" s="356"/>
      <c r="JXS11" s="357"/>
      <c r="JXT11" s="353"/>
      <c r="JXU11" s="354"/>
      <c r="JXV11" s="558"/>
      <c r="JXW11" s="558"/>
      <c r="JXX11" s="558"/>
      <c r="JXY11" s="355"/>
      <c r="JXZ11" s="356"/>
      <c r="JYA11" s="357"/>
      <c r="JYB11" s="353"/>
      <c r="JYC11" s="354"/>
      <c r="JYD11" s="558"/>
      <c r="JYE11" s="558"/>
      <c r="JYF11" s="558"/>
      <c r="JYG11" s="355"/>
      <c r="JYH11" s="356"/>
      <c r="JYI11" s="357"/>
      <c r="JYJ11" s="353"/>
      <c r="JYK11" s="354"/>
      <c r="JYL11" s="558"/>
      <c r="JYM11" s="558"/>
      <c r="JYN11" s="558"/>
      <c r="JYO11" s="355"/>
      <c r="JYP11" s="356"/>
      <c r="JYQ11" s="357"/>
      <c r="JYR11" s="353"/>
      <c r="JYS11" s="354"/>
      <c r="JYT11" s="558"/>
      <c r="JYU11" s="558"/>
      <c r="JYV11" s="558"/>
      <c r="JYW11" s="355"/>
      <c r="JYX11" s="356"/>
      <c r="JYY11" s="357"/>
      <c r="JYZ11" s="353"/>
      <c r="JZA11" s="354"/>
      <c r="JZB11" s="558"/>
      <c r="JZC11" s="558"/>
      <c r="JZD11" s="558"/>
      <c r="JZE11" s="355"/>
      <c r="JZF11" s="356"/>
      <c r="JZG11" s="357"/>
      <c r="JZH11" s="353"/>
      <c r="JZI11" s="354"/>
      <c r="JZJ11" s="558"/>
      <c r="JZK11" s="558"/>
      <c r="JZL11" s="558"/>
      <c r="JZM11" s="355"/>
      <c r="JZN11" s="356"/>
      <c r="JZO11" s="357"/>
      <c r="JZP11" s="353"/>
      <c r="JZQ11" s="354"/>
      <c r="JZR11" s="558"/>
      <c r="JZS11" s="558"/>
      <c r="JZT11" s="558"/>
      <c r="JZU11" s="355"/>
      <c r="JZV11" s="356"/>
      <c r="JZW11" s="357"/>
      <c r="JZX11" s="353"/>
      <c r="JZY11" s="354"/>
      <c r="JZZ11" s="558"/>
      <c r="KAA11" s="558"/>
      <c r="KAB11" s="558"/>
      <c r="KAC11" s="355"/>
      <c r="KAD11" s="356"/>
      <c r="KAE11" s="357"/>
      <c r="KAF11" s="353"/>
      <c r="KAG11" s="354"/>
      <c r="KAH11" s="558"/>
      <c r="KAI11" s="558"/>
      <c r="KAJ11" s="558"/>
      <c r="KAK11" s="355"/>
      <c r="KAL11" s="356"/>
      <c r="KAM11" s="357"/>
      <c r="KAN11" s="353"/>
      <c r="KAO11" s="354"/>
      <c r="KAP11" s="558"/>
      <c r="KAQ11" s="558"/>
      <c r="KAR11" s="558"/>
      <c r="KAS11" s="355"/>
      <c r="KAT11" s="356"/>
      <c r="KAU11" s="357"/>
      <c r="KAV11" s="353"/>
      <c r="KAW11" s="354"/>
      <c r="KAX11" s="558"/>
      <c r="KAY11" s="558"/>
      <c r="KAZ11" s="558"/>
      <c r="KBA11" s="355"/>
      <c r="KBB11" s="356"/>
      <c r="KBC11" s="357"/>
      <c r="KBD11" s="353"/>
      <c r="KBE11" s="354"/>
      <c r="KBF11" s="558"/>
      <c r="KBG11" s="558"/>
      <c r="KBH11" s="558"/>
      <c r="KBI11" s="355"/>
      <c r="KBJ11" s="356"/>
      <c r="KBK11" s="357"/>
      <c r="KBL11" s="353"/>
      <c r="KBM11" s="354"/>
      <c r="KBN11" s="558"/>
      <c r="KBO11" s="558"/>
      <c r="KBP11" s="558"/>
      <c r="KBQ11" s="355"/>
      <c r="KBR11" s="356"/>
      <c r="KBS11" s="357"/>
      <c r="KBT11" s="353"/>
      <c r="KBU11" s="354"/>
      <c r="KBV11" s="558"/>
      <c r="KBW11" s="558"/>
      <c r="KBX11" s="558"/>
      <c r="KBY11" s="355"/>
      <c r="KBZ11" s="356"/>
      <c r="KCA11" s="357"/>
      <c r="KCB11" s="353"/>
      <c r="KCC11" s="354"/>
      <c r="KCD11" s="558"/>
      <c r="KCE11" s="558"/>
      <c r="KCF11" s="558"/>
      <c r="KCG11" s="355"/>
      <c r="KCH11" s="356"/>
      <c r="KCI11" s="357"/>
      <c r="KCJ11" s="353"/>
      <c r="KCK11" s="354"/>
      <c r="KCL11" s="558"/>
      <c r="KCM11" s="558"/>
      <c r="KCN11" s="558"/>
      <c r="KCO11" s="355"/>
      <c r="KCP11" s="356"/>
      <c r="KCQ11" s="357"/>
      <c r="KCR11" s="353"/>
      <c r="KCS11" s="354"/>
      <c r="KCT11" s="558"/>
      <c r="KCU11" s="558"/>
      <c r="KCV11" s="558"/>
      <c r="KCW11" s="355"/>
      <c r="KCX11" s="356"/>
      <c r="KCY11" s="357"/>
      <c r="KCZ11" s="353"/>
      <c r="KDA11" s="354"/>
      <c r="KDB11" s="558"/>
      <c r="KDC11" s="558"/>
      <c r="KDD11" s="558"/>
      <c r="KDE11" s="355"/>
      <c r="KDF11" s="356"/>
      <c r="KDG11" s="357"/>
      <c r="KDH11" s="353"/>
      <c r="KDI11" s="354"/>
      <c r="KDJ11" s="558"/>
      <c r="KDK11" s="558"/>
      <c r="KDL11" s="558"/>
      <c r="KDM11" s="355"/>
      <c r="KDN11" s="356"/>
      <c r="KDO11" s="357"/>
      <c r="KDP11" s="353"/>
      <c r="KDQ11" s="354"/>
      <c r="KDR11" s="558"/>
      <c r="KDS11" s="558"/>
      <c r="KDT11" s="558"/>
      <c r="KDU11" s="355"/>
      <c r="KDV11" s="356"/>
      <c r="KDW11" s="357"/>
      <c r="KDX11" s="353"/>
      <c r="KDY11" s="354"/>
      <c r="KDZ11" s="558"/>
      <c r="KEA11" s="558"/>
      <c r="KEB11" s="558"/>
      <c r="KEC11" s="355"/>
      <c r="KED11" s="356"/>
      <c r="KEE11" s="357"/>
      <c r="KEF11" s="353"/>
      <c r="KEG11" s="354"/>
      <c r="KEH11" s="558"/>
      <c r="KEI11" s="558"/>
      <c r="KEJ11" s="558"/>
      <c r="KEK11" s="355"/>
      <c r="KEL11" s="356"/>
      <c r="KEM11" s="357"/>
      <c r="KEN11" s="353"/>
      <c r="KEO11" s="354"/>
      <c r="KEP11" s="558"/>
      <c r="KEQ11" s="558"/>
      <c r="KER11" s="558"/>
      <c r="KES11" s="355"/>
      <c r="KET11" s="356"/>
      <c r="KEU11" s="357"/>
      <c r="KEV11" s="353"/>
      <c r="KEW11" s="354"/>
      <c r="KEX11" s="558"/>
      <c r="KEY11" s="558"/>
      <c r="KEZ11" s="558"/>
      <c r="KFA11" s="355"/>
      <c r="KFB11" s="356"/>
      <c r="KFC11" s="357"/>
      <c r="KFD11" s="353"/>
      <c r="KFE11" s="354"/>
      <c r="KFF11" s="558"/>
      <c r="KFG11" s="558"/>
      <c r="KFH11" s="558"/>
      <c r="KFI11" s="355"/>
      <c r="KFJ11" s="356"/>
      <c r="KFK11" s="357"/>
      <c r="KFL11" s="353"/>
      <c r="KFM11" s="354"/>
      <c r="KFN11" s="558"/>
      <c r="KFO11" s="558"/>
      <c r="KFP11" s="558"/>
      <c r="KFQ11" s="355"/>
      <c r="KFR11" s="356"/>
      <c r="KFS11" s="357"/>
      <c r="KFT11" s="353"/>
      <c r="KFU11" s="354"/>
      <c r="KFV11" s="558"/>
      <c r="KFW11" s="558"/>
      <c r="KFX11" s="558"/>
      <c r="KFY11" s="355"/>
      <c r="KFZ11" s="356"/>
      <c r="KGA11" s="357"/>
      <c r="KGB11" s="353"/>
      <c r="KGC11" s="354"/>
      <c r="KGD11" s="558"/>
      <c r="KGE11" s="558"/>
      <c r="KGF11" s="558"/>
      <c r="KGG11" s="355"/>
      <c r="KGH11" s="356"/>
      <c r="KGI11" s="357"/>
      <c r="KGJ11" s="353"/>
      <c r="KGK11" s="354"/>
      <c r="KGL11" s="558"/>
      <c r="KGM11" s="558"/>
      <c r="KGN11" s="558"/>
      <c r="KGO11" s="355"/>
      <c r="KGP11" s="356"/>
      <c r="KGQ11" s="357"/>
      <c r="KGR11" s="353"/>
      <c r="KGS11" s="354"/>
      <c r="KGT11" s="558"/>
      <c r="KGU11" s="558"/>
      <c r="KGV11" s="558"/>
      <c r="KGW11" s="355"/>
      <c r="KGX11" s="356"/>
      <c r="KGY11" s="357"/>
      <c r="KGZ11" s="353"/>
      <c r="KHA11" s="354"/>
      <c r="KHB11" s="558"/>
      <c r="KHC11" s="558"/>
      <c r="KHD11" s="558"/>
      <c r="KHE11" s="355"/>
      <c r="KHF11" s="356"/>
      <c r="KHG11" s="357"/>
      <c r="KHH11" s="353"/>
      <c r="KHI11" s="354"/>
      <c r="KHJ11" s="558"/>
      <c r="KHK11" s="558"/>
      <c r="KHL11" s="558"/>
      <c r="KHM11" s="355"/>
      <c r="KHN11" s="356"/>
      <c r="KHO11" s="357"/>
      <c r="KHP11" s="353"/>
      <c r="KHQ11" s="354"/>
      <c r="KHR11" s="558"/>
      <c r="KHS11" s="558"/>
      <c r="KHT11" s="558"/>
      <c r="KHU11" s="355"/>
      <c r="KHV11" s="356"/>
      <c r="KHW11" s="357"/>
      <c r="KHX11" s="353"/>
      <c r="KHY11" s="354"/>
      <c r="KHZ11" s="558"/>
      <c r="KIA11" s="558"/>
      <c r="KIB11" s="558"/>
      <c r="KIC11" s="355"/>
      <c r="KID11" s="356"/>
      <c r="KIE11" s="357"/>
      <c r="KIF11" s="353"/>
      <c r="KIG11" s="354"/>
      <c r="KIH11" s="558"/>
      <c r="KII11" s="558"/>
      <c r="KIJ11" s="558"/>
      <c r="KIK11" s="355"/>
      <c r="KIL11" s="356"/>
      <c r="KIM11" s="357"/>
      <c r="KIN11" s="353"/>
      <c r="KIO11" s="354"/>
      <c r="KIP11" s="558"/>
      <c r="KIQ11" s="558"/>
      <c r="KIR11" s="558"/>
      <c r="KIS11" s="355"/>
      <c r="KIT11" s="356"/>
      <c r="KIU11" s="357"/>
      <c r="KIV11" s="353"/>
      <c r="KIW11" s="354"/>
      <c r="KIX11" s="558"/>
      <c r="KIY11" s="558"/>
      <c r="KIZ11" s="558"/>
      <c r="KJA11" s="355"/>
      <c r="KJB11" s="356"/>
      <c r="KJC11" s="357"/>
      <c r="KJD11" s="353"/>
      <c r="KJE11" s="354"/>
      <c r="KJF11" s="558"/>
      <c r="KJG11" s="558"/>
      <c r="KJH11" s="558"/>
      <c r="KJI11" s="355"/>
      <c r="KJJ11" s="356"/>
      <c r="KJK11" s="357"/>
      <c r="KJL11" s="353"/>
      <c r="KJM11" s="354"/>
      <c r="KJN11" s="558"/>
      <c r="KJO11" s="558"/>
      <c r="KJP11" s="558"/>
      <c r="KJQ11" s="355"/>
      <c r="KJR11" s="356"/>
      <c r="KJS11" s="357"/>
      <c r="KJT11" s="353"/>
      <c r="KJU11" s="354"/>
      <c r="KJV11" s="558"/>
      <c r="KJW11" s="558"/>
      <c r="KJX11" s="558"/>
      <c r="KJY11" s="355"/>
      <c r="KJZ11" s="356"/>
      <c r="KKA11" s="357"/>
      <c r="KKB11" s="353"/>
      <c r="KKC11" s="354"/>
      <c r="KKD11" s="558"/>
      <c r="KKE11" s="558"/>
      <c r="KKF11" s="558"/>
      <c r="KKG11" s="355"/>
      <c r="KKH11" s="356"/>
      <c r="KKI11" s="357"/>
      <c r="KKJ11" s="353"/>
      <c r="KKK11" s="354"/>
      <c r="KKL11" s="558"/>
      <c r="KKM11" s="558"/>
      <c r="KKN11" s="558"/>
      <c r="KKO11" s="355"/>
      <c r="KKP11" s="356"/>
      <c r="KKQ11" s="357"/>
      <c r="KKR11" s="353"/>
      <c r="KKS11" s="354"/>
      <c r="KKT11" s="558"/>
      <c r="KKU11" s="558"/>
      <c r="KKV11" s="558"/>
      <c r="KKW11" s="355"/>
      <c r="KKX11" s="356"/>
      <c r="KKY11" s="357"/>
      <c r="KKZ11" s="353"/>
      <c r="KLA11" s="354"/>
      <c r="KLB11" s="558"/>
      <c r="KLC11" s="558"/>
      <c r="KLD11" s="558"/>
      <c r="KLE11" s="355"/>
      <c r="KLF11" s="356"/>
      <c r="KLG11" s="357"/>
      <c r="KLH11" s="353"/>
      <c r="KLI11" s="354"/>
      <c r="KLJ11" s="558"/>
      <c r="KLK11" s="558"/>
      <c r="KLL11" s="558"/>
      <c r="KLM11" s="355"/>
      <c r="KLN11" s="356"/>
      <c r="KLO11" s="357"/>
      <c r="KLP11" s="353"/>
      <c r="KLQ11" s="354"/>
      <c r="KLR11" s="558"/>
      <c r="KLS11" s="558"/>
      <c r="KLT11" s="558"/>
      <c r="KLU11" s="355"/>
      <c r="KLV11" s="356"/>
      <c r="KLW11" s="357"/>
      <c r="KLX11" s="353"/>
      <c r="KLY11" s="354"/>
      <c r="KLZ11" s="558"/>
      <c r="KMA11" s="558"/>
      <c r="KMB11" s="558"/>
      <c r="KMC11" s="355"/>
      <c r="KMD11" s="356"/>
      <c r="KME11" s="357"/>
      <c r="KMF11" s="353"/>
      <c r="KMG11" s="354"/>
      <c r="KMH11" s="558"/>
      <c r="KMI11" s="558"/>
      <c r="KMJ11" s="558"/>
      <c r="KMK11" s="355"/>
      <c r="KML11" s="356"/>
      <c r="KMM11" s="357"/>
      <c r="KMN11" s="353"/>
      <c r="KMO11" s="354"/>
      <c r="KMP11" s="558"/>
      <c r="KMQ11" s="558"/>
      <c r="KMR11" s="558"/>
      <c r="KMS11" s="355"/>
      <c r="KMT11" s="356"/>
      <c r="KMU11" s="357"/>
      <c r="KMV11" s="353"/>
      <c r="KMW11" s="354"/>
      <c r="KMX11" s="558"/>
      <c r="KMY11" s="558"/>
      <c r="KMZ11" s="558"/>
      <c r="KNA11" s="355"/>
      <c r="KNB11" s="356"/>
      <c r="KNC11" s="357"/>
      <c r="KND11" s="353"/>
      <c r="KNE11" s="354"/>
      <c r="KNF11" s="558"/>
      <c r="KNG11" s="558"/>
      <c r="KNH11" s="558"/>
      <c r="KNI11" s="355"/>
      <c r="KNJ11" s="356"/>
      <c r="KNK11" s="357"/>
      <c r="KNL11" s="353"/>
      <c r="KNM11" s="354"/>
      <c r="KNN11" s="558"/>
      <c r="KNO11" s="558"/>
      <c r="KNP11" s="558"/>
      <c r="KNQ11" s="355"/>
      <c r="KNR11" s="356"/>
      <c r="KNS11" s="357"/>
      <c r="KNT11" s="353"/>
      <c r="KNU11" s="354"/>
      <c r="KNV11" s="558"/>
      <c r="KNW11" s="558"/>
      <c r="KNX11" s="558"/>
      <c r="KNY11" s="355"/>
      <c r="KNZ11" s="356"/>
      <c r="KOA11" s="357"/>
      <c r="KOB11" s="353"/>
      <c r="KOC11" s="354"/>
      <c r="KOD11" s="558"/>
      <c r="KOE11" s="558"/>
      <c r="KOF11" s="558"/>
      <c r="KOG11" s="355"/>
      <c r="KOH11" s="356"/>
      <c r="KOI11" s="357"/>
      <c r="KOJ11" s="353"/>
      <c r="KOK11" s="354"/>
      <c r="KOL11" s="558"/>
      <c r="KOM11" s="558"/>
      <c r="KON11" s="558"/>
      <c r="KOO11" s="355"/>
      <c r="KOP11" s="356"/>
      <c r="KOQ11" s="357"/>
      <c r="KOR11" s="353"/>
      <c r="KOS11" s="354"/>
      <c r="KOT11" s="558"/>
      <c r="KOU11" s="558"/>
      <c r="KOV11" s="558"/>
      <c r="KOW11" s="355"/>
      <c r="KOX11" s="356"/>
      <c r="KOY11" s="357"/>
      <c r="KOZ11" s="353"/>
      <c r="KPA11" s="354"/>
      <c r="KPB11" s="558"/>
      <c r="KPC11" s="558"/>
      <c r="KPD11" s="558"/>
      <c r="KPE11" s="355"/>
      <c r="KPF11" s="356"/>
      <c r="KPG11" s="357"/>
      <c r="KPH11" s="353"/>
      <c r="KPI11" s="354"/>
      <c r="KPJ11" s="558"/>
      <c r="KPK11" s="558"/>
      <c r="KPL11" s="558"/>
      <c r="KPM11" s="355"/>
      <c r="KPN11" s="356"/>
      <c r="KPO11" s="357"/>
      <c r="KPP11" s="353"/>
      <c r="KPQ11" s="354"/>
      <c r="KPR11" s="558"/>
      <c r="KPS11" s="558"/>
      <c r="KPT11" s="558"/>
      <c r="KPU11" s="355"/>
      <c r="KPV11" s="356"/>
      <c r="KPW11" s="357"/>
      <c r="KPX11" s="353"/>
      <c r="KPY11" s="354"/>
      <c r="KPZ11" s="558"/>
      <c r="KQA11" s="558"/>
      <c r="KQB11" s="558"/>
      <c r="KQC11" s="355"/>
      <c r="KQD11" s="356"/>
      <c r="KQE11" s="357"/>
      <c r="KQF11" s="353"/>
      <c r="KQG11" s="354"/>
      <c r="KQH11" s="558"/>
      <c r="KQI11" s="558"/>
      <c r="KQJ11" s="558"/>
      <c r="KQK11" s="355"/>
      <c r="KQL11" s="356"/>
      <c r="KQM11" s="357"/>
      <c r="KQN11" s="353"/>
      <c r="KQO11" s="354"/>
      <c r="KQP11" s="558"/>
      <c r="KQQ11" s="558"/>
      <c r="KQR11" s="558"/>
      <c r="KQS11" s="355"/>
      <c r="KQT11" s="356"/>
      <c r="KQU11" s="357"/>
      <c r="KQV11" s="353"/>
      <c r="KQW11" s="354"/>
      <c r="KQX11" s="558"/>
      <c r="KQY11" s="558"/>
      <c r="KQZ11" s="558"/>
      <c r="KRA11" s="355"/>
      <c r="KRB11" s="356"/>
      <c r="KRC11" s="357"/>
      <c r="KRD11" s="353"/>
      <c r="KRE11" s="354"/>
      <c r="KRF11" s="558"/>
      <c r="KRG11" s="558"/>
      <c r="KRH11" s="558"/>
      <c r="KRI11" s="355"/>
      <c r="KRJ11" s="356"/>
      <c r="KRK11" s="357"/>
      <c r="KRL11" s="353"/>
      <c r="KRM11" s="354"/>
      <c r="KRN11" s="558"/>
      <c r="KRO11" s="558"/>
      <c r="KRP11" s="558"/>
      <c r="KRQ11" s="355"/>
      <c r="KRR11" s="356"/>
      <c r="KRS11" s="357"/>
      <c r="KRT11" s="353"/>
      <c r="KRU11" s="354"/>
      <c r="KRV11" s="558"/>
      <c r="KRW11" s="558"/>
      <c r="KRX11" s="558"/>
      <c r="KRY11" s="355"/>
      <c r="KRZ11" s="356"/>
      <c r="KSA11" s="357"/>
      <c r="KSB11" s="353"/>
      <c r="KSC11" s="354"/>
      <c r="KSD11" s="558"/>
      <c r="KSE11" s="558"/>
      <c r="KSF11" s="558"/>
      <c r="KSG11" s="355"/>
      <c r="KSH11" s="356"/>
      <c r="KSI11" s="357"/>
      <c r="KSJ11" s="353"/>
      <c r="KSK11" s="354"/>
      <c r="KSL11" s="558"/>
      <c r="KSM11" s="558"/>
      <c r="KSN11" s="558"/>
      <c r="KSO11" s="355"/>
      <c r="KSP11" s="356"/>
      <c r="KSQ11" s="357"/>
      <c r="KSR11" s="353"/>
      <c r="KSS11" s="354"/>
      <c r="KST11" s="558"/>
      <c r="KSU11" s="558"/>
      <c r="KSV11" s="558"/>
      <c r="KSW11" s="355"/>
      <c r="KSX11" s="356"/>
      <c r="KSY11" s="357"/>
      <c r="KSZ11" s="353"/>
      <c r="KTA11" s="354"/>
      <c r="KTB11" s="558"/>
      <c r="KTC11" s="558"/>
      <c r="KTD11" s="558"/>
      <c r="KTE11" s="355"/>
      <c r="KTF11" s="356"/>
      <c r="KTG11" s="357"/>
      <c r="KTH11" s="353"/>
      <c r="KTI11" s="354"/>
      <c r="KTJ11" s="558"/>
      <c r="KTK11" s="558"/>
      <c r="KTL11" s="558"/>
      <c r="KTM11" s="355"/>
      <c r="KTN11" s="356"/>
      <c r="KTO11" s="357"/>
      <c r="KTP11" s="353"/>
      <c r="KTQ11" s="354"/>
      <c r="KTR11" s="558"/>
      <c r="KTS11" s="558"/>
      <c r="KTT11" s="558"/>
      <c r="KTU11" s="355"/>
      <c r="KTV11" s="356"/>
      <c r="KTW11" s="357"/>
      <c r="KTX11" s="353"/>
      <c r="KTY11" s="354"/>
      <c r="KTZ11" s="558"/>
      <c r="KUA11" s="558"/>
      <c r="KUB11" s="558"/>
      <c r="KUC11" s="355"/>
      <c r="KUD11" s="356"/>
      <c r="KUE11" s="357"/>
      <c r="KUF11" s="353"/>
      <c r="KUG11" s="354"/>
      <c r="KUH11" s="558"/>
      <c r="KUI11" s="558"/>
      <c r="KUJ11" s="558"/>
      <c r="KUK11" s="355"/>
      <c r="KUL11" s="356"/>
      <c r="KUM11" s="357"/>
      <c r="KUN11" s="353"/>
      <c r="KUO11" s="354"/>
      <c r="KUP11" s="558"/>
      <c r="KUQ11" s="558"/>
      <c r="KUR11" s="558"/>
      <c r="KUS11" s="355"/>
      <c r="KUT11" s="356"/>
      <c r="KUU11" s="357"/>
      <c r="KUV11" s="353"/>
      <c r="KUW11" s="354"/>
      <c r="KUX11" s="558"/>
      <c r="KUY11" s="558"/>
      <c r="KUZ11" s="558"/>
      <c r="KVA11" s="355"/>
      <c r="KVB11" s="356"/>
      <c r="KVC11" s="357"/>
      <c r="KVD11" s="353"/>
      <c r="KVE11" s="354"/>
      <c r="KVF11" s="558"/>
      <c r="KVG11" s="558"/>
      <c r="KVH11" s="558"/>
      <c r="KVI11" s="355"/>
      <c r="KVJ11" s="356"/>
      <c r="KVK11" s="357"/>
      <c r="KVL11" s="353"/>
      <c r="KVM11" s="354"/>
      <c r="KVN11" s="558"/>
      <c r="KVO11" s="558"/>
      <c r="KVP11" s="558"/>
      <c r="KVQ11" s="355"/>
      <c r="KVR11" s="356"/>
      <c r="KVS11" s="357"/>
      <c r="KVT11" s="353"/>
      <c r="KVU11" s="354"/>
      <c r="KVV11" s="558"/>
      <c r="KVW11" s="558"/>
      <c r="KVX11" s="558"/>
      <c r="KVY11" s="355"/>
      <c r="KVZ11" s="356"/>
      <c r="KWA11" s="357"/>
      <c r="KWB11" s="353"/>
      <c r="KWC11" s="354"/>
      <c r="KWD11" s="558"/>
      <c r="KWE11" s="558"/>
      <c r="KWF11" s="558"/>
      <c r="KWG11" s="355"/>
      <c r="KWH11" s="356"/>
      <c r="KWI11" s="357"/>
      <c r="KWJ11" s="353"/>
      <c r="KWK11" s="354"/>
      <c r="KWL11" s="558"/>
      <c r="KWM11" s="558"/>
      <c r="KWN11" s="558"/>
      <c r="KWO11" s="355"/>
      <c r="KWP11" s="356"/>
      <c r="KWQ11" s="357"/>
      <c r="KWR11" s="353"/>
      <c r="KWS11" s="354"/>
      <c r="KWT11" s="558"/>
      <c r="KWU11" s="558"/>
      <c r="KWV11" s="558"/>
      <c r="KWW11" s="355"/>
      <c r="KWX11" s="356"/>
      <c r="KWY11" s="357"/>
      <c r="KWZ11" s="353"/>
      <c r="KXA11" s="354"/>
      <c r="KXB11" s="558"/>
      <c r="KXC11" s="558"/>
      <c r="KXD11" s="558"/>
      <c r="KXE11" s="355"/>
      <c r="KXF11" s="356"/>
      <c r="KXG11" s="357"/>
      <c r="KXH11" s="353"/>
      <c r="KXI11" s="354"/>
      <c r="KXJ11" s="558"/>
      <c r="KXK11" s="558"/>
      <c r="KXL11" s="558"/>
      <c r="KXM11" s="355"/>
      <c r="KXN11" s="356"/>
      <c r="KXO11" s="357"/>
      <c r="KXP11" s="353"/>
      <c r="KXQ11" s="354"/>
      <c r="KXR11" s="558"/>
      <c r="KXS11" s="558"/>
      <c r="KXT11" s="558"/>
      <c r="KXU11" s="355"/>
      <c r="KXV11" s="356"/>
      <c r="KXW11" s="357"/>
      <c r="KXX11" s="353"/>
      <c r="KXY11" s="354"/>
      <c r="KXZ11" s="558"/>
      <c r="KYA11" s="558"/>
      <c r="KYB11" s="558"/>
      <c r="KYC11" s="355"/>
      <c r="KYD11" s="356"/>
      <c r="KYE11" s="357"/>
      <c r="KYF11" s="353"/>
      <c r="KYG11" s="354"/>
      <c r="KYH11" s="558"/>
      <c r="KYI11" s="558"/>
      <c r="KYJ11" s="558"/>
      <c r="KYK11" s="355"/>
      <c r="KYL11" s="356"/>
      <c r="KYM11" s="357"/>
      <c r="KYN11" s="353"/>
      <c r="KYO11" s="354"/>
      <c r="KYP11" s="558"/>
      <c r="KYQ11" s="558"/>
      <c r="KYR11" s="558"/>
      <c r="KYS11" s="355"/>
      <c r="KYT11" s="356"/>
      <c r="KYU11" s="357"/>
      <c r="KYV11" s="353"/>
      <c r="KYW11" s="354"/>
      <c r="KYX11" s="558"/>
      <c r="KYY11" s="558"/>
      <c r="KYZ11" s="558"/>
      <c r="KZA11" s="355"/>
      <c r="KZB11" s="356"/>
      <c r="KZC11" s="357"/>
      <c r="KZD11" s="353"/>
      <c r="KZE11" s="354"/>
      <c r="KZF11" s="558"/>
      <c r="KZG11" s="558"/>
      <c r="KZH11" s="558"/>
      <c r="KZI11" s="355"/>
      <c r="KZJ11" s="356"/>
      <c r="KZK11" s="357"/>
      <c r="KZL11" s="353"/>
      <c r="KZM11" s="354"/>
      <c r="KZN11" s="558"/>
      <c r="KZO11" s="558"/>
      <c r="KZP11" s="558"/>
      <c r="KZQ11" s="355"/>
      <c r="KZR11" s="356"/>
      <c r="KZS11" s="357"/>
      <c r="KZT11" s="353"/>
      <c r="KZU11" s="354"/>
      <c r="KZV11" s="558"/>
      <c r="KZW11" s="558"/>
      <c r="KZX11" s="558"/>
      <c r="KZY11" s="355"/>
      <c r="KZZ11" s="356"/>
      <c r="LAA11" s="357"/>
      <c r="LAB11" s="353"/>
      <c r="LAC11" s="354"/>
      <c r="LAD11" s="558"/>
      <c r="LAE11" s="558"/>
      <c r="LAF11" s="558"/>
      <c r="LAG11" s="355"/>
      <c r="LAH11" s="356"/>
      <c r="LAI11" s="357"/>
      <c r="LAJ11" s="353"/>
      <c r="LAK11" s="354"/>
      <c r="LAL11" s="558"/>
      <c r="LAM11" s="558"/>
      <c r="LAN11" s="558"/>
      <c r="LAO11" s="355"/>
      <c r="LAP11" s="356"/>
      <c r="LAQ11" s="357"/>
      <c r="LAR11" s="353"/>
      <c r="LAS11" s="354"/>
      <c r="LAT11" s="558"/>
      <c r="LAU11" s="558"/>
      <c r="LAV11" s="558"/>
      <c r="LAW11" s="355"/>
      <c r="LAX11" s="356"/>
      <c r="LAY11" s="357"/>
      <c r="LAZ11" s="353"/>
      <c r="LBA11" s="354"/>
      <c r="LBB11" s="558"/>
      <c r="LBC11" s="558"/>
      <c r="LBD11" s="558"/>
      <c r="LBE11" s="355"/>
      <c r="LBF11" s="356"/>
      <c r="LBG11" s="357"/>
      <c r="LBH11" s="353"/>
      <c r="LBI11" s="354"/>
      <c r="LBJ11" s="558"/>
      <c r="LBK11" s="558"/>
      <c r="LBL11" s="558"/>
      <c r="LBM11" s="355"/>
      <c r="LBN11" s="356"/>
      <c r="LBO11" s="357"/>
      <c r="LBP11" s="353"/>
      <c r="LBQ11" s="354"/>
      <c r="LBR11" s="558"/>
      <c r="LBS11" s="558"/>
      <c r="LBT11" s="558"/>
      <c r="LBU11" s="355"/>
      <c r="LBV11" s="356"/>
      <c r="LBW11" s="357"/>
      <c r="LBX11" s="353"/>
      <c r="LBY11" s="354"/>
      <c r="LBZ11" s="558"/>
      <c r="LCA11" s="558"/>
      <c r="LCB11" s="558"/>
      <c r="LCC11" s="355"/>
      <c r="LCD11" s="356"/>
      <c r="LCE11" s="357"/>
      <c r="LCF11" s="353"/>
      <c r="LCG11" s="354"/>
      <c r="LCH11" s="558"/>
      <c r="LCI11" s="558"/>
      <c r="LCJ11" s="558"/>
      <c r="LCK11" s="355"/>
      <c r="LCL11" s="356"/>
      <c r="LCM11" s="357"/>
      <c r="LCN11" s="353"/>
      <c r="LCO11" s="354"/>
      <c r="LCP11" s="558"/>
      <c r="LCQ11" s="558"/>
      <c r="LCR11" s="558"/>
      <c r="LCS11" s="355"/>
      <c r="LCT11" s="356"/>
      <c r="LCU11" s="357"/>
      <c r="LCV11" s="353"/>
      <c r="LCW11" s="354"/>
      <c r="LCX11" s="558"/>
      <c r="LCY11" s="558"/>
      <c r="LCZ11" s="558"/>
      <c r="LDA11" s="355"/>
      <c r="LDB11" s="356"/>
      <c r="LDC11" s="357"/>
      <c r="LDD11" s="353"/>
      <c r="LDE11" s="354"/>
      <c r="LDF11" s="558"/>
      <c r="LDG11" s="558"/>
      <c r="LDH11" s="558"/>
      <c r="LDI11" s="355"/>
      <c r="LDJ11" s="356"/>
      <c r="LDK11" s="357"/>
      <c r="LDL11" s="353"/>
      <c r="LDM11" s="354"/>
      <c r="LDN11" s="558"/>
      <c r="LDO11" s="558"/>
      <c r="LDP11" s="558"/>
      <c r="LDQ11" s="355"/>
      <c r="LDR11" s="356"/>
      <c r="LDS11" s="357"/>
      <c r="LDT11" s="353"/>
      <c r="LDU11" s="354"/>
      <c r="LDV11" s="558"/>
      <c r="LDW11" s="558"/>
      <c r="LDX11" s="558"/>
      <c r="LDY11" s="355"/>
      <c r="LDZ11" s="356"/>
      <c r="LEA11" s="357"/>
      <c r="LEB11" s="353"/>
      <c r="LEC11" s="354"/>
      <c r="LED11" s="558"/>
      <c r="LEE11" s="558"/>
      <c r="LEF11" s="558"/>
      <c r="LEG11" s="355"/>
      <c r="LEH11" s="356"/>
      <c r="LEI11" s="357"/>
      <c r="LEJ11" s="353"/>
      <c r="LEK11" s="354"/>
      <c r="LEL11" s="558"/>
      <c r="LEM11" s="558"/>
      <c r="LEN11" s="558"/>
      <c r="LEO11" s="355"/>
      <c r="LEP11" s="356"/>
      <c r="LEQ11" s="357"/>
      <c r="LER11" s="353"/>
      <c r="LES11" s="354"/>
      <c r="LET11" s="558"/>
      <c r="LEU11" s="558"/>
      <c r="LEV11" s="558"/>
      <c r="LEW11" s="355"/>
      <c r="LEX11" s="356"/>
      <c r="LEY11" s="357"/>
      <c r="LEZ11" s="353"/>
      <c r="LFA11" s="354"/>
      <c r="LFB11" s="558"/>
      <c r="LFC11" s="558"/>
      <c r="LFD11" s="558"/>
      <c r="LFE11" s="355"/>
      <c r="LFF11" s="356"/>
      <c r="LFG11" s="357"/>
      <c r="LFH11" s="353"/>
      <c r="LFI11" s="354"/>
      <c r="LFJ11" s="558"/>
      <c r="LFK11" s="558"/>
      <c r="LFL11" s="558"/>
      <c r="LFM11" s="355"/>
      <c r="LFN11" s="356"/>
      <c r="LFO11" s="357"/>
      <c r="LFP11" s="353"/>
      <c r="LFQ11" s="354"/>
      <c r="LFR11" s="558"/>
      <c r="LFS11" s="558"/>
      <c r="LFT11" s="558"/>
      <c r="LFU11" s="355"/>
      <c r="LFV11" s="356"/>
      <c r="LFW11" s="357"/>
      <c r="LFX11" s="353"/>
      <c r="LFY11" s="354"/>
      <c r="LFZ11" s="558"/>
      <c r="LGA11" s="558"/>
      <c r="LGB11" s="558"/>
      <c r="LGC11" s="355"/>
      <c r="LGD11" s="356"/>
      <c r="LGE11" s="357"/>
      <c r="LGF11" s="353"/>
      <c r="LGG11" s="354"/>
      <c r="LGH11" s="558"/>
      <c r="LGI11" s="558"/>
      <c r="LGJ11" s="558"/>
      <c r="LGK11" s="355"/>
      <c r="LGL11" s="356"/>
      <c r="LGM11" s="357"/>
      <c r="LGN11" s="353"/>
      <c r="LGO11" s="354"/>
      <c r="LGP11" s="558"/>
      <c r="LGQ11" s="558"/>
      <c r="LGR11" s="558"/>
      <c r="LGS11" s="355"/>
      <c r="LGT11" s="356"/>
      <c r="LGU11" s="357"/>
      <c r="LGV11" s="353"/>
      <c r="LGW11" s="354"/>
      <c r="LGX11" s="558"/>
      <c r="LGY11" s="558"/>
      <c r="LGZ11" s="558"/>
      <c r="LHA11" s="355"/>
      <c r="LHB11" s="356"/>
      <c r="LHC11" s="357"/>
      <c r="LHD11" s="353"/>
      <c r="LHE11" s="354"/>
      <c r="LHF11" s="558"/>
      <c r="LHG11" s="558"/>
      <c r="LHH11" s="558"/>
      <c r="LHI11" s="355"/>
      <c r="LHJ11" s="356"/>
      <c r="LHK11" s="357"/>
      <c r="LHL11" s="353"/>
      <c r="LHM11" s="354"/>
      <c r="LHN11" s="558"/>
      <c r="LHO11" s="558"/>
      <c r="LHP11" s="558"/>
      <c r="LHQ11" s="355"/>
      <c r="LHR11" s="356"/>
      <c r="LHS11" s="357"/>
      <c r="LHT11" s="353"/>
      <c r="LHU11" s="354"/>
      <c r="LHV11" s="558"/>
      <c r="LHW11" s="558"/>
      <c r="LHX11" s="558"/>
      <c r="LHY11" s="355"/>
      <c r="LHZ11" s="356"/>
      <c r="LIA11" s="357"/>
      <c r="LIB11" s="353"/>
      <c r="LIC11" s="354"/>
      <c r="LID11" s="558"/>
      <c r="LIE11" s="558"/>
      <c r="LIF11" s="558"/>
      <c r="LIG11" s="355"/>
      <c r="LIH11" s="356"/>
      <c r="LII11" s="357"/>
      <c r="LIJ11" s="353"/>
      <c r="LIK11" s="354"/>
      <c r="LIL11" s="558"/>
      <c r="LIM11" s="558"/>
      <c r="LIN11" s="558"/>
      <c r="LIO11" s="355"/>
      <c r="LIP11" s="356"/>
      <c r="LIQ11" s="357"/>
      <c r="LIR11" s="353"/>
      <c r="LIS11" s="354"/>
      <c r="LIT11" s="558"/>
      <c r="LIU11" s="558"/>
      <c r="LIV11" s="558"/>
      <c r="LIW11" s="355"/>
      <c r="LIX11" s="356"/>
      <c r="LIY11" s="357"/>
      <c r="LIZ11" s="353"/>
      <c r="LJA11" s="354"/>
      <c r="LJB11" s="558"/>
      <c r="LJC11" s="558"/>
      <c r="LJD11" s="558"/>
      <c r="LJE11" s="355"/>
      <c r="LJF11" s="356"/>
      <c r="LJG11" s="357"/>
      <c r="LJH11" s="353"/>
      <c r="LJI11" s="354"/>
      <c r="LJJ11" s="558"/>
      <c r="LJK11" s="558"/>
      <c r="LJL11" s="558"/>
      <c r="LJM11" s="355"/>
      <c r="LJN11" s="356"/>
      <c r="LJO11" s="357"/>
      <c r="LJP11" s="353"/>
      <c r="LJQ11" s="354"/>
      <c r="LJR11" s="558"/>
      <c r="LJS11" s="558"/>
      <c r="LJT11" s="558"/>
      <c r="LJU11" s="355"/>
      <c r="LJV11" s="356"/>
      <c r="LJW11" s="357"/>
      <c r="LJX11" s="353"/>
      <c r="LJY11" s="354"/>
      <c r="LJZ11" s="558"/>
      <c r="LKA11" s="558"/>
      <c r="LKB11" s="558"/>
      <c r="LKC11" s="355"/>
      <c r="LKD11" s="356"/>
      <c r="LKE11" s="357"/>
      <c r="LKF11" s="353"/>
      <c r="LKG11" s="354"/>
      <c r="LKH11" s="558"/>
      <c r="LKI11" s="558"/>
      <c r="LKJ11" s="558"/>
      <c r="LKK11" s="355"/>
      <c r="LKL11" s="356"/>
      <c r="LKM11" s="357"/>
      <c r="LKN11" s="353"/>
      <c r="LKO11" s="354"/>
      <c r="LKP11" s="558"/>
      <c r="LKQ11" s="558"/>
      <c r="LKR11" s="558"/>
      <c r="LKS11" s="355"/>
      <c r="LKT11" s="356"/>
      <c r="LKU11" s="357"/>
      <c r="LKV11" s="353"/>
      <c r="LKW11" s="354"/>
      <c r="LKX11" s="558"/>
      <c r="LKY11" s="558"/>
      <c r="LKZ11" s="558"/>
      <c r="LLA11" s="355"/>
      <c r="LLB11" s="356"/>
      <c r="LLC11" s="357"/>
      <c r="LLD11" s="353"/>
      <c r="LLE11" s="354"/>
      <c r="LLF11" s="558"/>
      <c r="LLG11" s="558"/>
      <c r="LLH11" s="558"/>
      <c r="LLI11" s="355"/>
      <c r="LLJ11" s="356"/>
      <c r="LLK11" s="357"/>
      <c r="LLL11" s="353"/>
      <c r="LLM11" s="354"/>
      <c r="LLN11" s="558"/>
      <c r="LLO11" s="558"/>
      <c r="LLP11" s="558"/>
      <c r="LLQ11" s="355"/>
      <c r="LLR11" s="356"/>
      <c r="LLS11" s="357"/>
      <c r="LLT11" s="353"/>
      <c r="LLU11" s="354"/>
      <c r="LLV11" s="558"/>
      <c r="LLW11" s="558"/>
      <c r="LLX11" s="558"/>
      <c r="LLY11" s="355"/>
      <c r="LLZ11" s="356"/>
      <c r="LMA11" s="357"/>
      <c r="LMB11" s="353"/>
      <c r="LMC11" s="354"/>
      <c r="LMD11" s="558"/>
      <c r="LME11" s="558"/>
      <c r="LMF11" s="558"/>
      <c r="LMG11" s="355"/>
      <c r="LMH11" s="356"/>
      <c r="LMI11" s="357"/>
      <c r="LMJ11" s="353"/>
      <c r="LMK11" s="354"/>
      <c r="LML11" s="558"/>
      <c r="LMM11" s="558"/>
      <c r="LMN11" s="558"/>
      <c r="LMO11" s="355"/>
      <c r="LMP11" s="356"/>
      <c r="LMQ11" s="357"/>
      <c r="LMR11" s="353"/>
      <c r="LMS11" s="354"/>
      <c r="LMT11" s="558"/>
      <c r="LMU11" s="558"/>
      <c r="LMV11" s="558"/>
      <c r="LMW11" s="355"/>
      <c r="LMX11" s="356"/>
      <c r="LMY11" s="357"/>
      <c r="LMZ11" s="353"/>
      <c r="LNA11" s="354"/>
      <c r="LNB11" s="558"/>
      <c r="LNC11" s="558"/>
      <c r="LND11" s="558"/>
      <c r="LNE11" s="355"/>
      <c r="LNF11" s="356"/>
      <c r="LNG11" s="357"/>
      <c r="LNH11" s="353"/>
      <c r="LNI11" s="354"/>
      <c r="LNJ11" s="558"/>
      <c r="LNK11" s="558"/>
      <c r="LNL11" s="558"/>
      <c r="LNM11" s="355"/>
      <c r="LNN11" s="356"/>
      <c r="LNO11" s="357"/>
      <c r="LNP11" s="353"/>
      <c r="LNQ11" s="354"/>
      <c r="LNR11" s="558"/>
      <c r="LNS11" s="558"/>
      <c r="LNT11" s="558"/>
      <c r="LNU11" s="355"/>
      <c r="LNV11" s="356"/>
      <c r="LNW11" s="357"/>
      <c r="LNX11" s="353"/>
      <c r="LNY11" s="354"/>
      <c r="LNZ11" s="558"/>
      <c r="LOA11" s="558"/>
      <c r="LOB11" s="558"/>
      <c r="LOC11" s="355"/>
      <c r="LOD11" s="356"/>
      <c r="LOE11" s="357"/>
      <c r="LOF11" s="353"/>
      <c r="LOG11" s="354"/>
      <c r="LOH11" s="558"/>
      <c r="LOI11" s="558"/>
      <c r="LOJ11" s="558"/>
      <c r="LOK11" s="355"/>
      <c r="LOL11" s="356"/>
      <c r="LOM11" s="357"/>
      <c r="LON11" s="353"/>
      <c r="LOO11" s="354"/>
      <c r="LOP11" s="558"/>
      <c r="LOQ11" s="558"/>
      <c r="LOR11" s="558"/>
      <c r="LOS11" s="355"/>
      <c r="LOT11" s="356"/>
      <c r="LOU11" s="357"/>
      <c r="LOV11" s="353"/>
      <c r="LOW11" s="354"/>
      <c r="LOX11" s="558"/>
      <c r="LOY11" s="558"/>
      <c r="LOZ11" s="558"/>
      <c r="LPA11" s="355"/>
      <c r="LPB11" s="356"/>
      <c r="LPC11" s="357"/>
      <c r="LPD11" s="353"/>
      <c r="LPE11" s="354"/>
      <c r="LPF11" s="558"/>
      <c r="LPG11" s="558"/>
      <c r="LPH11" s="558"/>
      <c r="LPI11" s="355"/>
      <c r="LPJ11" s="356"/>
      <c r="LPK11" s="357"/>
      <c r="LPL11" s="353"/>
      <c r="LPM11" s="354"/>
      <c r="LPN11" s="558"/>
      <c r="LPO11" s="558"/>
      <c r="LPP11" s="558"/>
      <c r="LPQ11" s="355"/>
      <c r="LPR11" s="356"/>
      <c r="LPS11" s="357"/>
      <c r="LPT11" s="353"/>
      <c r="LPU11" s="354"/>
      <c r="LPV11" s="558"/>
      <c r="LPW11" s="558"/>
      <c r="LPX11" s="558"/>
      <c r="LPY11" s="355"/>
      <c r="LPZ11" s="356"/>
      <c r="LQA11" s="357"/>
      <c r="LQB11" s="353"/>
      <c r="LQC11" s="354"/>
      <c r="LQD11" s="558"/>
      <c r="LQE11" s="558"/>
      <c r="LQF11" s="558"/>
      <c r="LQG11" s="355"/>
      <c r="LQH11" s="356"/>
      <c r="LQI11" s="357"/>
      <c r="LQJ11" s="353"/>
      <c r="LQK11" s="354"/>
      <c r="LQL11" s="558"/>
      <c r="LQM11" s="558"/>
      <c r="LQN11" s="558"/>
      <c r="LQO11" s="355"/>
      <c r="LQP11" s="356"/>
      <c r="LQQ11" s="357"/>
      <c r="LQR11" s="353"/>
      <c r="LQS11" s="354"/>
      <c r="LQT11" s="558"/>
      <c r="LQU11" s="558"/>
      <c r="LQV11" s="558"/>
      <c r="LQW11" s="355"/>
      <c r="LQX11" s="356"/>
      <c r="LQY11" s="357"/>
      <c r="LQZ11" s="353"/>
      <c r="LRA11" s="354"/>
      <c r="LRB11" s="558"/>
      <c r="LRC11" s="558"/>
      <c r="LRD11" s="558"/>
      <c r="LRE11" s="355"/>
      <c r="LRF11" s="356"/>
      <c r="LRG11" s="357"/>
      <c r="LRH11" s="353"/>
      <c r="LRI11" s="354"/>
      <c r="LRJ11" s="558"/>
      <c r="LRK11" s="558"/>
      <c r="LRL11" s="558"/>
      <c r="LRM11" s="355"/>
      <c r="LRN11" s="356"/>
      <c r="LRO11" s="357"/>
      <c r="LRP11" s="353"/>
      <c r="LRQ11" s="354"/>
      <c r="LRR11" s="558"/>
      <c r="LRS11" s="558"/>
      <c r="LRT11" s="558"/>
      <c r="LRU11" s="355"/>
      <c r="LRV11" s="356"/>
      <c r="LRW11" s="357"/>
      <c r="LRX11" s="353"/>
      <c r="LRY11" s="354"/>
      <c r="LRZ11" s="558"/>
      <c r="LSA11" s="558"/>
      <c r="LSB11" s="558"/>
      <c r="LSC11" s="355"/>
      <c r="LSD11" s="356"/>
      <c r="LSE11" s="357"/>
      <c r="LSF11" s="353"/>
      <c r="LSG11" s="354"/>
      <c r="LSH11" s="558"/>
      <c r="LSI11" s="558"/>
      <c r="LSJ11" s="558"/>
      <c r="LSK11" s="355"/>
      <c r="LSL11" s="356"/>
      <c r="LSM11" s="357"/>
      <c r="LSN11" s="353"/>
      <c r="LSO11" s="354"/>
      <c r="LSP11" s="558"/>
      <c r="LSQ11" s="558"/>
      <c r="LSR11" s="558"/>
      <c r="LSS11" s="355"/>
      <c r="LST11" s="356"/>
      <c r="LSU11" s="357"/>
      <c r="LSV11" s="353"/>
      <c r="LSW11" s="354"/>
      <c r="LSX11" s="558"/>
      <c r="LSY11" s="558"/>
      <c r="LSZ11" s="558"/>
      <c r="LTA11" s="355"/>
      <c r="LTB11" s="356"/>
      <c r="LTC11" s="357"/>
      <c r="LTD11" s="353"/>
      <c r="LTE11" s="354"/>
      <c r="LTF11" s="558"/>
      <c r="LTG11" s="558"/>
      <c r="LTH11" s="558"/>
      <c r="LTI11" s="355"/>
      <c r="LTJ11" s="356"/>
      <c r="LTK11" s="357"/>
      <c r="LTL11" s="353"/>
      <c r="LTM11" s="354"/>
      <c r="LTN11" s="558"/>
      <c r="LTO11" s="558"/>
      <c r="LTP11" s="558"/>
      <c r="LTQ11" s="355"/>
      <c r="LTR11" s="356"/>
      <c r="LTS11" s="357"/>
      <c r="LTT11" s="353"/>
      <c r="LTU11" s="354"/>
      <c r="LTV11" s="558"/>
      <c r="LTW11" s="558"/>
      <c r="LTX11" s="558"/>
      <c r="LTY11" s="355"/>
      <c r="LTZ11" s="356"/>
      <c r="LUA11" s="357"/>
      <c r="LUB11" s="353"/>
      <c r="LUC11" s="354"/>
      <c r="LUD11" s="558"/>
      <c r="LUE11" s="558"/>
      <c r="LUF11" s="558"/>
      <c r="LUG11" s="355"/>
      <c r="LUH11" s="356"/>
      <c r="LUI11" s="357"/>
      <c r="LUJ11" s="353"/>
      <c r="LUK11" s="354"/>
      <c r="LUL11" s="558"/>
      <c r="LUM11" s="558"/>
      <c r="LUN11" s="558"/>
      <c r="LUO11" s="355"/>
      <c r="LUP11" s="356"/>
      <c r="LUQ11" s="357"/>
      <c r="LUR11" s="353"/>
      <c r="LUS11" s="354"/>
      <c r="LUT11" s="558"/>
      <c r="LUU11" s="558"/>
      <c r="LUV11" s="558"/>
      <c r="LUW11" s="355"/>
      <c r="LUX11" s="356"/>
      <c r="LUY11" s="357"/>
      <c r="LUZ11" s="353"/>
      <c r="LVA11" s="354"/>
      <c r="LVB11" s="558"/>
      <c r="LVC11" s="558"/>
      <c r="LVD11" s="558"/>
      <c r="LVE11" s="355"/>
      <c r="LVF11" s="356"/>
      <c r="LVG11" s="357"/>
      <c r="LVH11" s="353"/>
      <c r="LVI11" s="354"/>
      <c r="LVJ11" s="558"/>
      <c r="LVK11" s="558"/>
      <c r="LVL11" s="558"/>
      <c r="LVM11" s="355"/>
      <c r="LVN11" s="356"/>
      <c r="LVO11" s="357"/>
      <c r="LVP11" s="353"/>
      <c r="LVQ11" s="354"/>
      <c r="LVR11" s="558"/>
      <c r="LVS11" s="558"/>
      <c r="LVT11" s="558"/>
      <c r="LVU11" s="355"/>
      <c r="LVV11" s="356"/>
      <c r="LVW11" s="357"/>
      <c r="LVX11" s="353"/>
      <c r="LVY11" s="354"/>
      <c r="LVZ11" s="558"/>
      <c r="LWA11" s="558"/>
      <c r="LWB11" s="558"/>
      <c r="LWC11" s="355"/>
      <c r="LWD11" s="356"/>
      <c r="LWE11" s="357"/>
      <c r="LWF11" s="353"/>
      <c r="LWG11" s="354"/>
      <c r="LWH11" s="558"/>
      <c r="LWI11" s="558"/>
      <c r="LWJ11" s="558"/>
      <c r="LWK11" s="355"/>
      <c r="LWL11" s="356"/>
      <c r="LWM11" s="357"/>
      <c r="LWN11" s="353"/>
      <c r="LWO11" s="354"/>
      <c r="LWP11" s="558"/>
      <c r="LWQ11" s="558"/>
      <c r="LWR11" s="558"/>
      <c r="LWS11" s="355"/>
      <c r="LWT11" s="356"/>
      <c r="LWU11" s="357"/>
      <c r="LWV11" s="353"/>
      <c r="LWW11" s="354"/>
      <c r="LWX11" s="558"/>
      <c r="LWY11" s="558"/>
      <c r="LWZ11" s="558"/>
      <c r="LXA11" s="355"/>
      <c r="LXB11" s="356"/>
      <c r="LXC11" s="357"/>
      <c r="LXD11" s="353"/>
      <c r="LXE11" s="354"/>
      <c r="LXF11" s="558"/>
      <c r="LXG11" s="558"/>
      <c r="LXH11" s="558"/>
      <c r="LXI11" s="355"/>
      <c r="LXJ11" s="356"/>
      <c r="LXK11" s="357"/>
      <c r="LXL11" s="353"/>
      <c r="LXM11" s="354"/>
      <c r="LXN11" s="558"/>
      <c r="LXO11" s="558"/>
      <c r="LXP11" s="558"/>
      <c r="LXQ11" s="355"/>
      <c r="LXR11" s="356"/>
      <c r="LXS11" s="357"/>
      <c r="LXT11" s="353"/>
      <c r="LXU11" s="354"/>
      <c r="LXV11" s="558"/>
      <c r="LXW11" s="558"/>
      <c r="LXX11" s="558"/>
      <c r="LXY11" s="355"/>
      <c r="LXZ11" s="356"/>
      <c r="LYA11" s="357"/>
      <c r="LYB11" s="353"/>
      <c r="LYC11" s="354"/>
      <c r="LYD11" s="558"/>
      <c r="LYE11" s="558"/>
      <c r="LYF11" s="558"/>
      <c r="LYG11" s="355"/>
      <c r="LYH11" s="356"/>
      <c r="LYI11" s="357"/>
      <c r="LYJ11" s="353"/>
      <c r="LYK11" s="354"/>
      <c r="LYL11" s="558"/>
      <c r="LYM11" s="558"/>
      <c r="LYN11" s="558"/>
      <c r="LYO11" s="355"/>
      <c r="LYP11" s="356"/>
      <c r="LYQ11" s="357"/>
      <c r="LYR11" s="353"/>
      <c r="LYS11" s="354"/>
      <c r="LYT11" s="558"/>
      <c r="LYU11" s="558"/>
      <c r="LYV11" s="558"/>
      <c r="LYW11" s="355"/>
      <c r="LYX11" s="356"/>
      <c r="LYY11" s="357"/>
      <c r="LYZ11" s="353"/>
      <c r="LZA11" s="354"/>
      <c r="LZB11" s="558"/>
      <c r="LZC11" s="558"/>
      <c r="LZD11" s="558"/>
      <c r="LZE11" s="355"/>
      <c r="LZF11" s="356"/>
      <c r="LZG11" s="357"/>
      <c r="LZH11" s="353"/>
      <c r="LZI11" s="354"/>
      <c r="LZJ11" s="558"/>
      <c r="LZK11" s="558"/>
      <c r="LZL11" s="558"/>
      <c r="LZM11" s="355"/>
      <c r="LZN11" s="356"/>
      <c r="LZO11" s="357"/>
      <c r="LZP11" s="353"/>
      <c r="LZQ11" s="354"/>
      <c r="LZR11" s="558"/>
      <c r="LZS11" s="558"/>
      <c r="LZT11" s="558"/>
      <c r="LZU11" s="355"/>
      <c r="LZV11" s="356"/>
      <c r="LZW11" s="357"/>
      <c r="LZX11" s="353"/>
      <c r="LZY11" s="354"/>
      <c r="LZZ11" s="558"/>
      <c r="MAA11" s="558"/>
      <c r="MAB11" s="558"/>
      <c r="MAC11" s="355"/>
      <c r="MAD11" s="356"/>
      <c r="MAE11" s="357"/>
      <c r="MAF11" s="353"/>
      <c r="MAG11" s="354"/>
      <c r="MAH11" s="558"/>
      <c r="MAI11" s="558"/>
      <c r="MAJ11" s="558"/>
      <c r="MAK11" s="355"/>
      <c r="MAL11" s="356"/>
      <c r="MAM11" s="357"/>
      <c r="MAN11" s="353"/>
      <c r="MAO11" s="354"/>
      <c r="MAP11" s="558"/>
      <c r="MAQ11" s="558"/>
      <c r="MAR11" s="558"/>
      <c r="MAS11" s="355"/>
      <c r="MAT11" s="356"/>
      <c r="MAU11" s="357"/>
      <c r="MAV11" s="353"/>
      <c r="MAW11" s="354"/>
      <c r="MAX11" s="558"/>
      <c r="MAY11" s="558"/>
      <c r="MAZ11" s="558"/>
      <c r="MBA11" s="355"/>
      <c r="MBB11" s="356"/>
      <c r="MBC11" s="357"/>
      <c r="MBD11" s="353"/>
      <c r="MBE11" s="354"/>
      <c r="MBF11" s="558"/>
      <c r="MBG11" s="558"/>
      <c r="MBH11" s="558"/>
      <c r="MBI11" s="355"/>
      <c r="MBJ11" s="356"/>
      <c r="MBK11" s="357"/>
      <c r="MBL11" s="353"/>
      <c r="MBM11" s="354"/>
      <c r="MBN11" s="558"/>
      <c r="MBO11" s="558"/>
      <c r="MBP11" s="558"/>
      <c r="MBQ11" s="355"/>
      <c r="MBR11" s="356"/>
      <c r="MBS11" s="357"/>
      <c r="MBT11" s="353"/>
      <c r="MBU11" s="354"/>
      <c r="MBV11" s="558"/>
      <c r="MBW11" s="558"/>
      <c r="MBX11" s="558"/>
      <c r="MBY11" s="355"/>
      <c r="MBZ11" s="356"/>
      <c r="MCA11" s="357"/>
      <c r="MCB11" s="353"/>
      <c r="MCC11" s="354"/>
      <c r="MCD11" s="558"/>
      <c r="MCE11" s="558"/>
      <c r="MCF11" s="558"/>
      <c r="MCG11" s="355"/>
      <c r="MCH11" s="356"/>
      <c r="MCI11" s="357"/>
      <c r="MCJ11" s="353"/>
      <c r="MCK11" s="354"/>
      <c r="MCL11" s="558"/>
      <c r="MCM11" s="558"/>
      <c r="MCN11" s="558"/>
      <c r="MCO11" s="355"/>
      <c r="MCP11" s="356"/>
      <c r="MCQ11" s="357"/>
      <c r="MCR11" s="353"/>
      <c r="MCS11" s="354"/>
      <c r="MCT11" s="558"/>
      <c r="MCU11" s="558"/>
      <c r="MCV11" s="558"/>
      <c r="MCW11" s="355"/>
      <c r="MCX11" s="356"/>
      <c r="MCY11" s="357"/>
      <c r="MCZ11" s="353"/>
      <c r="MDA11" s="354"/>
      <c r="MDB11" s="558"/>
      <c r="MDC11" s="558"/>
      <c r="MDD11" s="558"/>
      <c r="MDE11" s="355"/>
      <c r="MDF11" s="356"/>
      <c r="MDG11" s="357"/>
      <c r="MDH11" s="353"/>
      <c r="MDI11" s="354"/>
      <c r="MDJ11" s="558"/>
      <c r="MDK11" s="558"/>
      <c r="MDL11" s="558"/>
      <c r="MDM11" s="355"/>
      <c r="MDN11" s="356"/>
      <c r="MDO11" s="357"/>
      <c r="MDP11" s="353"/>
      <c r="MDQ11" s="354"/>
      <c r="MDR11" s="558"/>
      <c r="MDS11" s="558"/>
      <c r="MDT11" s="558"/>
      <c r="MDU11" s="355"/>
      <c r="MDV11" s="356"/>
      <c r="MDW11" s="357"/>
      <c r="MDX11" s="353"/>
      <c r="MDY11" s="354"/>
      <c r="MDZ11" s="558"/>
      <c r="MEA11" s="558"/>
      <c r="MEB11" s="558"/>
      <c r="MEC11" s="355"/>
      <c r="MED11" s="356"/>
      <c r="MEE11" s="357"/>
      <c r="MEF11" s="353"/>
      <c r="MEG11" s="354"/>
      <c r="MEH11" s="558"/>
      <c r="MEI11" s="558"/>
      <c r="MEJ11" s="558"/>
      <c r="MEK11" s="355"/>
      <c r="MEL11" s="356"/>
      <c r="MEM11" s="357"/>
      <c r="MEN11" s="353"/>
      <c r="MEO11" s="354"/>
      <c r="MEP11" s="558"/>
      <c r="MEQ11" s="558"/>
      <c r="MER11" s="558"/>
      <c r="MES11" s="355"/>
      <c r="MET11" s="356"/>
      <c r="MEU11" s="357"/>
      <c r="MEV11" s="353"/>
      <c r="MEW11" s="354"/>
      <c r="MEX11" s="558"/>
      <c r="MEY11" s="558"/>
      <c r="MEZ11" s="558"/>
      <c r="MFA11" s="355"/>
      <c r="MFB11" s="356"/>
      <c r="MFC11" s="357"/>
      <c r="MFD11" s="353"/>
      <c r="MFE11" s="354"/>
      <c r="MFF11" s="558"/>
      <c r="MFG11" s="558"/>
      <c r="MFH11" s="558"/>
      <c r="MFI11" s="355"/>
      <c r="MFJ11" s="356"/>
      <c r="MFK11" s="357"/>
      <c r="MFL11" s="353"/>
      <c r="MFM11" s="354"/>
      <c r="MFN11" s="558"/>
      <c r="MFO11" s="558"/>
      <c r="MFP11" s="558"/>
      <c r="MFQ11" s="355"/>
      <c r="MFR11" s="356"/>
      <c r="MFS11" s="357"/>
      <c r="MFT11" s="353"/>
      <c r="MFU11" s="354"/>
      <c r="MFV11" s="558"/>
      <c r="MFW11" s="558"/>
      <c r="MFX11" s="558"/>
      <c r="MFY11" s="355"/>
      <c r="MFZ11" s="356"/>
      <c r="MGA11" s="357"/>
      <c r="MGB11" s="353"/>
      <c r="MGC11" s="354"/>
      <c r="MGD11" s="558"/>
      <c r="MGE11" s="558"/>
      <c r="MGF11" s="558"/>
      <c r="MGG11" s="355"/>
      <c r="MGH11" s="356"/>
      <c r="MGI11" s="357"/>
      <c r="MGJ11" s="353"/>
      <c r="MGK11" s="354"/>
      <c r="MGL11" s="558"/>
      <c r="MGM11" s="558"/>
      <c r="MGN11" s="558"/>
      <c r="MGO11" s="355"/>
      <c r="MGP11" s="356"/>
      <c r="MGQ11" s="357"/>
      <c r="MGR11" s="353"/>
      <c r="MGS11" s="354"/>
      <c r="MGT11" s="558"/>
      <c r="MGU11" s="558"/>
      <c r="MGV11" s="558"/>
      <c r="MGW11" s="355"/>
      <c r="MGX11" s="356"/>
      <c r="MGY11" s="357"/>
      <c r="MGZ11" s="353"/>
      <c r="MHA11" s="354"/>
      <c r="MHB11" s="558"/>
      <c r="MHC11" s="558"/>
      <c r="MHD11" s="558"/>
      <c r="MHE11" s="355"/>
      <c r="MHF11" s="356"/>
      <c r="MHG11" s="357"/>
      <c r="MHH11" s="353"/>
      <c r="MHI11" s="354"/>
      <c r="MHJ11" s="558"/>
      <c r="MHK11" s="558"/>
      <c r="MHL11" s="558"/>
      <c r="MHM11" s="355"/>
      <c r="MHN11" s="356"/>
      <c r="MHO11" s="357"/>
      <c r="MHP11" s="353"/>
      <c r="MHQ11" s="354"/>
      <c r="MHR11" s="558"/>
      <c r="MHS11" s="558"/>
      <c r="MHT11" s="558"/>
      <c r="MHU11" s="355"/>
      <c r="MHV11" s="356"/>
      <c r="MHW11" s="357"/>
      <c r="MHX11" s="353"/>
      <c r="MHY11" s="354"/>
      <c r="MHZ11" s="558"/>
      <c r="MIA11" s="558"/>
      <c r="MIB11" s="558"/>
      <c r="MIC11" s="355"/>
      <c r="MID11" s="356"/>
      <c r="MIE11" s="357"/>
      <c r="MIF11" s="353"/>
      <c r="MIG11" s="354"/>
      <c r="MIH11" s="558"/>
      <c r="MII11" s="558"/>
      <c r="MIJ11" s="558"/>
      <c r="MIK11" s="355"/>
      <c r="MIL11" s="356"/>
      <c r="MIM11" s="357"/>
      <c r="MIN11" s="353"/>
      <c r="MIO11" s="354"/>
      <c r="MIP11" s="558"/>
      <c r="MIQ11" s="558"/>
      <c r="MIR11" s="558"/>
      <c r="MIS11" s="355"/>
      <c r="MIT11" s="356"/>
      <c r="MIU11" s="357"/>
      <c r="MIV11" s="353"/>
      <c r="MIW11" s="354"/>
      <c r="MIX11" s="558"/>
      <c r="MIY11" s="558"/>
      <c r="MIZ11" s="558"/>
      <c r="MJA11" s="355"/>
      <c r="MJB11" s="356"/>
      <c r="MJC11" s="357"/>
      <c r="MJD11" s="353"/>
      <c r="MJE11" s="354"/>
      <c r="MJF11" s="558"/>
      <c r="MJG11" s="558"/>
      <c r="MJH11" s="558"/>
      <c r="MJI11" s="355"/>
      <c r="MJJ11" s="356"/>
      <c r="MJK11" s="357"/>
      <c r="MJL11" s="353"/>
      <c r="MJM11" s="354"/>
      <c r="MJN11" s="558"/>
      <c r="MJO11" s="558"/>
      <c r="MJP11" s="558"/>
      <c r="MJQ11" s="355"/>
      <c r="MJR11" s="356"/>
      <c r="MJS11" s="357"/>
      <c r="MJT11" s="353"/>
      <c r="MJU11" s="354"/>
      <c r="MJV11" s="558"/>
      <c r="MJW11" s="558"/>
      <c r="MJX11" s="558"/>
      <c r="MJY11" s="355"/>
      <c r="MJZ11" s="356"/>
      <c r="MKA11" s="357"/>
      <c r="MKB11" s="353"/>
      <c r="MKC11" s="354"/>
      <c r="MKD11" s="558"/>
      <c r="MKE11" s="558"/>
      <c r="MKF11" s="558"/>
      <c r="MKG11" s="355"/>
      <c r="MKH11" s="356"/>
      <c r="MKI11" s="357"/>
      <c r="MKJ11" s="353"/>
      <c r="MKK11" s="354"/>
      <c r="MKL11" s="558"/>
      <c r="MKM11" s="558"/>
      <c r="MKN11" s="558"/>
      <c r="MKO11" s="355"/>
      <c r="MKP11" s="356"/>
      <c r="MKQ11" s="357"/>
      <c r="MKR11" s="353"/>
      <c r="MKS11" s="354"/>
      <c r="MKT11" s="558"/>
      <c r="MKU11" s="558"/>
      <c r="MKV11" s="558"/>
      <c r="MKW11" s="355"/>
      <c r="MKX11" s="356"/>
      <c r="MKY11" s="357"/>
      <c r="MKZ11" s="353"/>
      <c r="MLA11" s="354"/>
      <c r="MLB11" s="558"/>
      <c r="MLC11" s="558"/>
      <c r="MLD11" s="558"/>
      <c r="MLE11" s="355"/>
      <c r="MLF11" s="356"/>
      <c r="MLG11" s="357"/>
      <c r="MLH11" s="353"/>
      <c r="MLI11" s="354"/>
      <c r="MLJ11" s="558"/>
      <c r="MLK11" s="558"/>
      <c r="MLL11" s="558"/>
      <c r="MLM11" s="355"/>
      <c r="MLN11" s="356"/>
      <c r="MLO11" s="357"/>
      <c r="MLP11" s="353"/>
      <c r="MLQ11" s="354"/>
      <c r="MLR11" s="558"/>
      <c r="MLS11" s="558"/>
      <c r="MLT11" s="558"/>
      <c r="MLU11" s="355"/>
      <c r="MLV11" s="356"/>
      <c r="MLW11" s="357"/>
      <c r="MLX11" s="353"/>
      <c r="MLY11" s="354"/>
      <c r="MLZ11" s="558"/>
      <c r="MMA11" s="558"/>
      <c r="MMB11" s="558"/>
      <c r="MMC11" s="355"/>
      <c r="MMD11" s="356"/>
      <c r="MME11" s="357"/>
      <c r="MMF11" s="353"/>
      <c r="MMG11" s="354"/>
      <c r="MMH11" s="558"/>
      <c r="MMI11" s="558"/>
      <c r="MMJ11" s="558"/>
      <c r="MMK11" s="355"/>
      <c r="MML11" s="356"/>
      <c r="MMM11" s="357"/>
      <c r="MMN11" s="353"/>
      <c r="MMO11" s="354"/>
      <c r="MMP11" s="558"/>
      <c r="MMQ11" s="558"/>
      <c r="MMR11" s="558"/>
      <c r="MMS11" s="355"/>
      <c r="MMT11" s="356"/>
      <c r="MMU11" s="357"/>
      <c r="MMV11" s="353"/>
      <c r="MMW11" s="354"/>
      <c r="MMX11" s="558"/>
      <c r="MMY11" s="558"/>
      <c r="MMZ11" s="558"/>
      <c r="MNA11" s="355"/>
      <c r="MNB11" s="356"/>
      <c r="MNC11" s="357"/>
      <c r="MND11" s="353"/>
      <c r="MNE11" s="354"/>
      <c r="MNF11" s="558"/>
      <c r="MNG11" s="558"/>
      <c r="MNH11" s="558"/>
      <c r="MNI11" s="355"/>
      <c r="MNJ11" s="356"/>
      <c r="MNK11" s="357"/>
      <c r="MNL11" s="353"/>
      <c r="MNM11" s="354"/>
      <c r="MNN11" s="558"/>
      <c r="MNO11" s="558"/>
      <c r="MNP11" s="558"/>
      <c r="MNQ11" s="355"/>
      <c r="MNR11" s="356"/>
      <c r="MNS11" s="357"/>
      <c r="MNT11" s="353"/>
      <c r="MNU11" s="354"/>
      <c r="MNV11" s="558"/>
      <c r="MNW11" s="558"/>
      <c r="MNX11" s="558"/>
      <c r="MNY11" s="355"/>
      <c r="MNZ11" s="356"/>
      <c r="MOA11" s="357"/>
      <c r="MOB11" s="353"/>
      <c r="MOC11" s="354"/>
      <c r="MOD11" s="558"/>
      <c r="MOE11" s="558"/>
      <c r="MOF11" s="558"/>
      <c r="MOG11" s="355"/>
      <c r="MOH11" s="356"/>
      <c r="MOI11" s="357"/>
      <c r="MOJ11" s="353"/>
      <c r="MOK11" s="354"/>
      <c r="MOL11" s="558"/>
      <c r="MOM11" s="558"/>
      <c r="MON11" s="558"/>
      <c r="MOO11" s="355"/>
      <c r="MOP11" s="356"/>
      <c r="MOQ11" s="357"/>
      <c r="MOR11" s="353"/>
      <c r="MOS11" s="354"/>
      <c r="MOT11" s="558"/>
      <c r="MOU11" s="558"/>
      <c r="MOV11" s="558"/>
      <c r="MOW11" s="355"/>
      <c r="MOX11" s="356"/>
      <c r="MOY11" s="357"/>
      <c r="MOZ11" s="353"/>
      <c r="MPA11" s="354"/>
      <c r="MPB11" s="558"/>
      <c r="MPC11" s="558"/>
      <c r="MPD11" s="558"/>
      <c r="MPE11" s="355"/>
      <c r="MPF11" s="356"/>
      <c r="MPG11" s="357"/>
      <c r="MPH11" s="353"/>
      <c r="MPI11" s="354"/>
      <c r="MPJ11" s="558"/>
      <c r="MPK11" s="558"/>
      <c r="MPL11" s="558"/>
      <c r="MPM11" s="355"/>
      <c r="MPN11" s="356"/>
      <c r="MPO11" s="357"/>
      <c r="MPP11" s="353"/>
      <c r="MPQ11" s="354"/>
      <c r="MPR11" s="558"/>
      <c r="MPS11" s="558"/>
      <c r="MPT11" s="558"/>
      <c r="MPU11" s="355"/>
      <c r="MPV11" s="356"/>
      <c r="MPW11" s="357"/>
      <c r="MPX11" s="353"/>
      <c r="MPY11" s="354"/>
      <c r="MPZ11" s="558"/>
      <c r="MQA11" s="558"/>
      <c r="MQB11" s="558"/>
      <c r="MQC11" s="355"/>
      <c r="MQD11" s="356"/>
      <c r="MQE11" s="357"/>
      <c r="MQF11" s="353"/>
      <c r="MQG11" s="354"/>
      <c r="MQH11" s="558"/>
      <c r="MQI11" s="558"/>
      <c r="MQJ11" s="558"/>
      <c r="MQK11" s="355"/>
      <c r="MQL11" s="356"/>
      <c r="MQM11" s="357"/>
      <c r="MQN11" s="353"/>
      <c r="MQO11" s="354"/>
      <c r="MQP11" s="558"/>
      <c r="MQQ11" s="558"/>
      <c r="MQR11" s="558"/>
      <c r="MQS11" s="355"/>
      <c r="MQT11" s="356"/>
      <c r="MQU11" s="357"/>
      <c r="MQV11" s="353"/>
      <c r="MQW11" s="354"/>
      <c r="MQX11" s="558"/>
      <c r="MQY11" s="558"/>
      <c r="MQZ11" s="558"/>
      <c r="MRA11" s="355"/>
      <c r="MRB11" s="356"/>
      <c r="MRC11" s="357"/>
      <c r="MRD11" s="353"/>
      <c r="MRE11" s="354"/>
      <c r="MRF11" s="558"/>
      <c r="MRG11" s="558"/>
      <c r="MRH11" s="558"/>
      <c r="MRI11" s="355"/>
      <c r="MRJ11" s="356"/>
      <c r="MRK11" s="357"/>
      <c r="MRL11" s="353"/>
      <c r="MRM11" s="354"/>
      <c r="MRN11" s="558"/>
      <c r="MRO11" s="558"/>
      <c r="MRP11" s="558"/>
      <c r="MRQ11" s="355"/>
      <c r="MRR11" s="356"/>
      <c r="MRS11" s="357"/>
      <c r="MRT11" s="353"/>
      <c r="MRU11" s="354"/>
      <c r="MRV11" s="558"/>
      <c r="MRW11" s="558"/>
      <c r="MRX11" s="558"/>
      <c r="MRY11" s="355"/>
      <c r="MRZ11" s="356"/>
      <c r="MSA11" s="357"/>
      <c r="MSB11" s="353"/>
      <c r="MSC11" s="354"/>
      <c r="MSD11" s="558"/>
      <c r="MSE11" s="558"/>
      <c r="MSF11" s="558"/>
      <c r="MSG11" s="355"/>
      <c r="MSH11" s="356"/>
      <c r="MSI11" s="357"/>
      <c r="MSJ11" s="353"/>
      <c r="MSK11" s="354"/>
      <c r="MSL11" s="558"/>
      <c r="MSM11" s="558"/>
      <c r="MSN11" s="558"/>
      <c r="MSO11" s="355"/>
      <c r="MSP11" s="356"/>
      <c r="MSQ11" s="357"/>
      <c r="MSR11" s="353"/>
      <c r="MSS11" s="354"/>
      <c r="MST11" s="558"/>
      <c r="MSU11" s="558"/>
      <c r="MSV11" s="558"/>
      <c r="MSW11" s="355"/>
      <c r="MSX11" s="356"/>
      <c r="MSY11" s="357"/>
      <c r="MSZ11" s="353"/>
      <c r="MTA11" s="354"/>
      <c r="MTB11" s="558"/>
      <c r="MTC11" s="558"/>
      <c r="MTD11" s="558"/>
      <c r="MTE11" s="355"/>
      <c r="MTF11" s="356"/>
      <c r="MTG11" s="357"/>
      <c r="MTH11" s="353"/>
      <c r="MTI11" s="354"/>
      <c r="MTJ11" s="558"/>
      <c r="MTK11" s="558"/>
      <c r="MTL11" s="558"/>
      <c r="MTM11" s="355"/>
      <c r="MTN11" s="356"/>
      <c r="MTO11" s="357"/>
      <c r="MTP11" s="353"/>
      <c r="MTQ11" s="354"/>
      <c r="MTR11" s="558"/>
      <c r="MTS11" s="558"/>
      <c r="MTT11" s="558"/>
      <c r="MTU11" s="355"/>
      <c r="MTV11" s="356"/>
      <c r="MTW11" s="357"/>
      <c r="MTX11" s="353"/>
      <c r="MTY11" s="354"/>
      <c r="MTZ11" s="558"/>
      <c r="MUA11" s="558"/>
      <c r="MUB11" s="558"/>
      <c r="MUC11" s="355"/>
      <c r="MUD11" s="356"/>
      <c r="MUE11" s="357"/>
      <c r="MUF11" s="353"/>
      <c r="MUG11" s="354"/>
      <c r="MUH11" s="558"/>
      <c r="MUI11" s="558"/>
      <c r="MUJ11" s="558"/>
      <c r="MUK11" s="355"/>
      <c r="MUL11" s="356"/>
      <c r="MUM11" s="357"/>
      <c r="MUN11" s="353"/>
      <c r="MUO11" s="354"/>
      <c r="MUP11" s="558"/>
      <c r="MUQ11" s="558"/>
      <c r="MUR11" s="558"/>
      <c r="MUS11" s="355"/>
      <c r="MUT11" s="356"/>
      <c r="MUU11" s="357"/>
      <c r="MUV11" s="353"/>
      <c r="MUW11" s="354"/>
      <c r="MUX11" s="558"/>
      <c r="MUY11" s="558"/>
      <c r="MUZ11" s="558"/>
      <c r="MVA11" s="355"/>
      <c r="MVB11" s="356"/>
      <c r="MVC11" s="357"/>
      <c r="MVD11" s="353"/>
      <c r="MVE11" s="354"/>
      <c r="MVF11" s="558"/>
      <c r="MVG11" s="558"/>
      <c r="MVH11" s="558"/>
      <c r="MVI11" s="355"/>
      <c r="MVJ11" s="356"/>
      <c r="MVK11" s="357"/>
      <c r="MVL11" s="353"/>
      <c r="MVM11" s="354"/>
      <c r="MVN11" s="558"/>
      <c r="MVO11" s="558"/>
      <c r="MVP11" s="558"/>
      <c r="MVQ11" s="355"/>
      <c r="MVR11" s="356"/>
      <c r="MVS11" s="357"/>
      <c r="MVT11" s="353"/>
      <c r="MVU11" s="354"/>
      <c r="MVV11" s="558"/>
      <c r="MVW11" s="558"/>
      <c r="MVX11" s="558"/>
      <c r="MVY11" s="355"/>
      <c r="MVZ11" s="356"/>
      <c r="MWA11" s="357"/>
      <c r="MWB11" s="353"/>
      <c r="MWC11" s="354"/>
      <c r="MWD11" s="558"/>
      <c r="MWE11" s="558"/>
      <c r="MWF11" s="558"/>
      <c r="MWG11" s="355"/>
      <c r="MWH11" s="356"/>
      <c r="MWI11" s="357"/>
      <c r="MWJ11" s="353"/>
      <c r="MWK11" s="354"/>
      <c r="MWL11" s="558"/>
      <c r="MWM11" s="558"/>
      <c r="MWN11" s="558"/>
      <c r="MWO11" s="355"/>
      <c r="MWP11" s="356"/>
      <c r="MWQ11" s="357"/>
      <c r="MWR11" s="353"/>
      <c r="MWS11" s="354"/>
      <c r="MWT11" s="558"/>
      <c r="MWU11" s="558"/>
      <c r="MWV11" s="558"/>
      <c r="MWW11" s="355"/>
      <c r="MWX11" s="356"/>
      <c r="MWY11" s="357"/>
      <c r="MWZ11" s="353"/>
      <c r="MXA11" s="354"/>
      <c r="MXB11" s="558"/>
      <c r="MXC11" s="558"/>
      <c r="MXD11" s="558"/>
      <c r="MXE11" s="355"/>
      <c r="MXF11" s="356"/>
      <c r="MXG11" s="357"/>
      <c r="MXH11" s="353"/>
      <c r="MXI11" s="354"/>
      <c r="MXJ11" s="558"/>
      <c r="MXK11" s="558"/>
      <c r="MXL11" s="558"/>
      <c r="MXM11" s="355"/>
      <c r="MXN11" s="356"/>
      <c r="MXO11" s="357"/>
      <c r="MXP11" s="353"/>
      <c r="MXQ11" s="354"/>
      <c r="MXR11" s="558"/>
      <c r="MXS11" s="558"/>
      <c r="MXT11" s="558"/>
      <c r="MXU11" s="355"/>
      <c r="MXV11" s="356"/>
      <c r="MXW11" s="357"/>
      <c r="MXX11" s="353"/>
      <c r="MXY11" s="354"/>
      <c r="MXZ11" s="558"/>
      <c r="MYA11" s="558"/>
      <c r="MYB11" s="558"/>
      <c r="MYC11" s="355"/>
      <c r="MYD11" s="356"/>
      <c r="MYE11" s="357"/>
      <c r="MYF11" s="353"/>
      <c r="MYG11" s="354"/>
      <c r="MYH11" s="558"/>
      <c r="MYI11" s="558"/>
      <c r="MYJ11" s="558"/>
      <c r="MYK11" s="355"/>
      <c r="MYL11" s="356"/>
      <c r="MYM11" s="357"/>
      <c r="MYN11" s="353"/>
      <c r="MYO11" s="354"/>
      <c r="MYP11" s="558"/>
      <c r="MYQ11" s="558"/>
      <c r="MYR11" s="558"/>
      <c r="MYS11" s="355"/>
      <c r="MYT11" s="356"/>
      <c r="MYU11" s="357"/>
      <c r="MYV11" s="353"/>
      <c r="MYW11" s="354"/>
      <c r="MYX11" s="558"/>
      <c r="MYY11" s="558"/>
      <c r="MYZ11" s="558"/>
      <c r="MZA11" s="355"/>
      <c r="MZB11" s="356"/>
      <c r="MZC11" s="357"/>
      <c r="MZD11" s="353"/>
      <c r="MZE11" s="354"/>
      <c r="MZF11" s="558"/>
      <c r="MZG11" s="558"/>
      <c r="MZH11" s="558"/>
      <c r="MZI11" s="355"/>
      <c r="MZJ11" s="356"/>
      <c r="MZK11" s="357"/>
      <c r="MZL11" s="353"/>
      <c r="MZM11" s="354"/>
      <c r="MZN11" s="558"/>
      <c r="MZO11" s="558"/>
      <c r="MZP11" s="558"/>
      <c r="MZQ11" s="355"/>
      <c r="MZR11" s="356"/>
      <c r="MZS11" s="357"/>
      <c r="MZT11" s="353"/>
      <c r="MZU11" s="354"/>
      <c r="MZV11" s="558"/>
      <c r="MZW11" s="558"/>
      <c r="MZX11" s="558"/>
      <c r="MZY11" s="355"/>
      <c r="MZZ11" s="356"/>
      <c r="NAA11" s="357"/>
      <c r="NAB11" s="353"/>
      <c r="NAC11" s="354"/>
      <c r="NAD11" s="558"/>
      <c r="NAE11" s="558"/>
      <c r="NAF11" s="558"/>
      <c r="NAG11" s="355"/>
      <c r="NAH11" s="356"/>
      <c r="NAI11" s="357"/>
      <c r="NAJ11" s="353"/>
      <c r="NAK11" s="354"/>
      <c r="NAL11" s="558"/>
      <c r="NAM11" s="558"/>
      <c r="NAN11" s="558"/>
      <c r="NAO11" s="355"/>
      <c r="NAP11" s="356"/>
      <c r="NAQ11" s="357"/>
      <c r="NAR11" s="353"/>
      <c r="NAS11" s="354"/>
      <c r="NAT11" s="558"/>
      <c r="NAU11" s="558"/>
      <c r="NAV11" s="558"/>
      <c r="NAW11" s="355"/>
      <c r="NAX11" s="356"/>
      <c r="NAY11" s="357"/>
      <c r="NAZ11" s="353"/>
      <c r="NBA11" s="354"/>
      <c r="NBB11" s="558"/>
      <c r="NBC11" s="558"/>
      <c r="NBD11" s="558"/>
      <c r="NBE11" s="355"/>
      <c r="NBF11" s="356"/>
      <c r="NBG11" s="357"/>
      <c r="NBH11" s="353"/>
      <c r="NBI11" s="354"/>
      <c r="NBJ11" s="558"/>
      <c r="NBK11" s="558"/>
      <c r="NBL11" s="558"/>
      <c r="NBM11" s="355"/>
      <c r="NBN11" s="356"/>
      <c r="NBO11" s="357"/>
      <c r="NBP11" s="353"/>
      <c r="NBQ11" s="354"/>
      <c r="NBR11" s="558"/>
      <c r="NBS11" s="558"/>
      <c r="NBT11" s="558"/>
      <c r="NBU11" s="355"/>
      <c r="NBV11" s="356"/>
      <c r="NBW11" s="357"/>
      <c r="NBX11" s="353"/>
      <c r="NBY11" s="354"/>
      <c r="NBZ11" s="558"/>
      <c r="NCA11" s="558"/>
      <c r="NCB11" s="558"/>
      <c r="NCC11" s="355"/>
      <c r="NCD11" s="356"/>
      <c r="NCE11" s="357"/>
      <c r="NCF11" s="353"/>
      <c r="NCG11" s="354"/>
      <c r="NCH11" s="558"/>
      <c r="NCI11" s="558"/>
      <c r="NCJ11" s="558"/>
      <c r="NCK11" s="355"/>
      <c r="NCL11" s="356"/>
      <c r="NCM11" s="357"/>
      <c r="NCN11" s="353"/>
      <c r="NCO11" s="354"/>
      <c r="NCP11" s="558"/>
      <c r="NCQ11" s="558"/>
      <c r="NCR11" s="558"/>
      <c r="NCS11" s="355"/>
      <c r="NCT11" s="356"/>
      <c r="NCU11" s="357"/>
      <c r="NCV11" s="353"/>
      <c r="NCW11" s="354"/>
      <c r="NCX11" s="558"/>
      <c r="NCY11" s="558"/>
      <c r="NCZ11" s="558"/>
      <c r="NDA11" s="355"/>
      <c r="NDB11" s="356"/>
      <c r="NDC11" s="357"/>
      <c r="NDD11" s="353"/>
      <c r="NDE11" s="354"/>
      <c r="NDF11" s="558"/>
      <c r="NDG11" s="558"/>
      <c r="NDH11" s="558"/>
      <c r="NDI11" s="355"/>
      <c r="NDJ11" s="356"/>
      <c r="NDK11" s="357"/>
      <c r="NDL11" s="353"/>
      <c r="NDM11" s="354"/>
      <c r="NDN11" s="558"/>
      <c r="NDO11" s="558"/>
      <c r="NDP11" s="558"/>
      <c r="NDQ11" s="355"/>
      <c r="NDR11" s="356"/>
      <c r="NDS11" s="357"/>
      <c r="NDT11" s="353"/>
      <c r="NDU11" s="354"/>
      <c r="NDV11" s="558"/>
      <c r="NDW11" s="558"/>
      <c r="NDX11" s="558"/>
      <c r="NDY11" s="355"/>
      <c r="NDZ11" s="356"/>
      <c r="NEA11" s="357"/>
      <c r="NEB11" s="353"/>
      <c r="NEC11" s="354"/>
      <c r="NED11" s="558"/>
      <c r="NEE11" s="558"/>
      <c r="NEF11" s="558"/>
      <c r="NEG11" s="355"/>
      <c r="NEH11" s="356"/>
      <c r="NEI11" s="357"/>
      <c r="NEJ11" s="353"/>
      <c r="NEK11" s="354"/>
      <c r="NEL11" s="558"/>
      <c r="NEM11" s="558"/>
      <c r="NEN11" s="558"/>
      <c r="NEO11" s="355"/>
      <c r="NEP11" s="356"/>
      <c r="NEQ11" s="357"/>
      <c r="NER11" s="353"/>
      <c r="NES11" s="354"/>
      <c r="NET11" s="558"/>
      <c r="NEU11" s="558"/>
      <c r="NEV11" s="558"/>
      <c r="NEW11" s="355"/>
      <c r="NEX11" s="356"/>
      <c r="NEY11" s="357"/>
      <c r="NEZ11" s="353"/>
      <c r="NFA11" s="354"/>
      <c r="NFB11" s="558"/>
      <c r="NFC11" s="558"/>
      <c r="NFD11" s="558"/>
      <c r="NFE11" s="355"/>
      <c r="NFF11" s="356"/>
      <c r="NFG11" s="357"/>
      <c r="NFH11" s="353"/>
      <c r="NFI11" s="354"/>
      <c r="NFJ11" s="558"/>
      <c r="NFK11" s="558"/>
      <c r="NFL11" s="558"/>
      <c r="NFM11" s="355"/>
      <c r="NFN11" s="356"/>
      <c r="NFO11" s="357"/>
      <c r="NFP11" s="353"/>
      <c r="NFQ11" s="354"/>
      <c r="NFR11" s="558"/>
      <c r="NFS11" s="558"/>
      <c r="NFT11" s="558"/>
      <c r="NFU11" s="355"/>
      <c r="NFV11" s="356"/>
      <c r="NFW11" s="357"/>
      <c r="NFX11" s="353"/>
      <c r="NFY11" s="354"/>
      <c r="NFZ11" s="558"/>
      <c r="NGA11" s="558"/>
      <c r="NGB11" s="558"/>
      <c r="NGC11" s="355"/>
      <c r="NGD11" s="356"/>
      <c r="NGE11" s="357"/>
      <c r="NGF11" s="353"/>
      <c r="NGG11" s="354"/>
      <c r="NGH11" s="558"/>
      <c r="NGI11" s="558"/>
      <c r="NGJ11" s="558"/>
      <c r="NGK11" s="355"/>
      <c r="NGL11" s="356"/>
      <c r="NGM11" s="357"/>
      <c r="NGN11" s="353"/>
      <c r="NGO11" s="354"/>
      <c r="NGP11" s="558"/>
      <c r="NGQ11" s="558"/>
      <c r="NGR11" s="558"/>
      <c r="NGS11" s="355"/>
      <c r="NGT11" s="356"/>
      <c r="NGU11" s="357"/>
      <c r="NGV11" s="353"/>
      <c r="NGW11" s="354"/>
      <c r="NGX11" s="558"/>
      <c r="NGY11" s="558"/>
      <c r="NGZ11" s="558"/>
      <c r="NHA11" s="355"/>
      <c r="NHB11" s="356"/>
      <c r="NHC11" s="357"/>
      <c r="NHD11" s="353"/>
      <c r="NHE11" s="354"/>
      <c r="NHF11" s="558"/>
      <c r="NHG11" s="558"/>
      <c r="NHH11" s="558"/>
      <c r="NHI11" s="355"/>
      <c r="NHJ11" s="356"/>
      <c r="NHK11" s="357"/>
      <c r="NHL11" s="353"/>
      <c r="NHM11" s="354"/>
      <c r="NHN11" s="558"/>
      <c r="NHO11" s="558"/>
      <c r="NHP11" s="558"/>
      <c r="NHQ11" s="355"/>
      <c r="NHR11" s="356"/>
      <c r="NHS11" s="357"/>
      <c r="NHT11" s="353"/>
      <c r="NHU11" s="354"/>
      <c r="NHV11" s="558"/>
      <c r="NHW11" s="558"/>
      <c r="NHX11" s="558"/>
      <c r="NHY11" s="355"/>
      <c r="NHZ11" s="356"/>
      <c r="NIA11" s="357"/>
      <c r="NIB11" s="353"/>
      <c r="NIC11" s="354"/>
      <c r="NID11" s="558"/>
      <c r="NIE11" s="558"/>
      <c r="NIF11" s="558"/>
      <c r="NIG11" s="355"/>
      <c r="NIH11" s="356"/>
      <c r="NII11" s="357"/>
      <c r="NIJ11" s="353"/>
      <c r="NIK11" s="354"/>
      <c r="NIL11" s="558"/>
      <c r="NIM11" s="558"/>
      <c r="NIN11" s="558"/>
      <c r="NIO11" s="355"/>
      <c r="NIP11" s="356"/>
      <c r="NIQ11" s="357"/>
      <c r="NIR11" s="353"/>
      <c r="NIS11" s="354"/>
      <c r="NIT11" s="558"/>
      <c r="NIU11" s="558"/>
      <c r="NIV11" s="558"/>
      <c r="NIW11" s="355"/>
      <c r="NIX11" s="356"/>
      <c r="NIY11" s="357"/>
      <c r="NIZ11" s="353"/>
      <c r="NJA11" s="354"/>
      <c r="NJB11" s="558"/>
      <c r="NJC11" s="558"/>
      <c r="NJD11" s="558"/>
      <c r="NJE11" s="355"/>
      <c r="NJF11" s="356"/>
      <c r="NJG11" s="357"/>
      <c r="NJH11" s="353"/>
      <c r="NJI11" s="354"/>
      <c r="NJJ11" s="558"/>
      <c r="NJK11" s="558"/>
      <c r="NJL11" s="558"/>
      <c r="NJM11" s="355"/>
      <c r="NJN11" s="356"/>
      <c r="NJO11" s="357"/>
      <c r="NJP11" s="353"/>
      <c r="NJQ11" s="354"/>
      <c r="NJR11" s="558"/>
      <c r="NJS11" s="558"/>
      <c r="NJT11" s="558"/>
      <c r="NJU11" s="355"/>
      <c r="NJV11" s="356"/>
      <c r="NJW11" s="357"/>
      <c r="NJX11" s="353"/>
      <c r="NJY11" s="354"/>
      <c r="NJZ11" s="558"/>
      <c r="NKA11" s="558"/>
      <c r="NKB11" s="558"/>
      <c r="NKC11" s="355"/>
      <c r="NKD11" s="356"/>
      <c r="NKE11" s="357"/>
      <c r="NKF11" s="353"/>
      <c r="NKG11" s="354"/>
      <c r="NKH11" s="558"/>
      <c r="NKI11" s="558"/>
      <c r="NKJ11" s="558"/>
      <c r="NKK11" s="355"/>
      <c r="NKL11" s="356"/>
      <c r="NKM11" s="357"/>
      <c r="NKN11" s="353"/>
      <c r="NKO11" s="354"/>
      <c r="NKP11" s="558"/>
      <c r="NKQ11" s="558"/>
      <c r="NKR11" s="558"/>
      <c r="NKS11" s="355"/>
      <c r="NKT11" s="356"/>
      <c r="NKU11" s="357"/>
      <c r="NKV11" s="353"/>
      <c r="NKW11" s="354"/>
      <c r="NKX11" s="558"/>
      <c r="NKY11" s="558"/>
      <c r="NKZ11" s="558"/>
      <c r="NLA11" s="355"/>
      <c r="NLB11" s="356"/>
      <c r="NLC11" s="357"/>
      <c r="NLD11" s="353"/>
      <c r="NLE11" s="354"/>
      <c r="NLF11" s="558"/>
      <c r="NLG11" s="558"/>
      <c r="NLH11" s="558"/>
      <c r="NLI11" s="355"/>
      <c r="NLJ11" s="356"/>
      <c r="NLK11" s="357"/>
      <c r="NLL11" s="353"/>
      <c r="NLM11" s="354"/>
      <c r="NLN11" s="558"/>
      <c r="NLO11" s="558"/>
      <c r="NLP11" s="558"/>
      <c r="NLQ11" s="355"/>
      <c r="NLR11" s="356"/>
      <c r="NLS11" s="357"/>
      <c r="NLT11" s="353"/>
      <c r="NLU11" s="354"/>
      <c r="NLV11" s="558"/>
      <c r="NLW11" s="558"/>
      <c r="NLX11" s="558"/>
      <c r="NLY11" s="355"/>
      <c r="NLZ11" s="356"/>
      <c r="NMA11" s="357"/>
      <c r="NMB11" s="353"/>
      <c r="NMC11" s="354"/>
      <c r="NMD11" s="558"/>
      <c r="NME11" s="558"/>
      <c r="NMF11" s="558"/>
      <c r="NMG11" s="355"/>
      <c r="NMH11" s="356"/>
      <c r="NMI11" s="357"/>
      <c r="NMJ11" s="353"/>
      <c r="NMK11" s="354"/>
      <c r="NML11" s="558"/>
      <c r="NMM11" s="558"/>
      <c r="NMN11" s="558"/>
      <c r="NMO11" s="355"/>
      <c r="NMP11" s="356"/>
      <c r="NMQ11" s="357"/>
      <c r="NMR11" s="353"/>
      <c r="NMS11" s="354"/>
      <c r="NMT11" s="558"/>
      <c r="NMU11" s="558"/>
      <c r="NMV11" s="558"/>
      <c r="NMW11" s="355"/>
      <c r="NMX11" s="356"/>
      <c r="NMY11" s="357"/>
      <c r="NMZ11" s="353"/>
      <c r="NNA11" s="354"/>
      <c r="NNB11" s="558"/>
      <c r="NNC11" s="558"/>
      <c r="NND11" s="558"/>
      <c r="NNE11" s="355"/>
      <c r="NNF11" s="356"/>
      <c r="NNG11" s="357"/>
      <c r="NNH11" s="353"/>
      <c r="NNI11" s="354"/>
      <c r="NNJ11" s="558"/>
      <c r="NNK11" s="558"/>
      <c r="NNL11" s="558"/>
      <c r="NNM11" s="355"/>
      <c r="NNN11" s="356"/>
      <c r="NNO11" s="357"/>
      <c r="NNP11" s="353"/>
      <c r="NNQ11" s="354"/>
      <c r="NNR11" s="558"/>
      <c r="NNS11" s="558"/>
      <c r="NNT11" s="558"/>
      <c r="NNU11" s="355"/>
      <c r="NNV11" s="356"/>
      <c r="NNW11" s="357"/>
      <c r="NNX11" s="353"/>
      <c r="NNY11" s="354"/>
      <c r="NNZ11" s="558"/>
      <c r="NOA11" s="558"/>
      <c r="NOB11" s="558"/>
      <c r="NOC11" s="355"/>
      <c r="NOD11" s="356"/>
      <c r="NOE11" s="357"/>
      <c r="NOF11" s="353"/>
      <c r="NOG11" s="354"/>
      <c r="NOH11" s="558"/>
      <c r="NOI11" s="558"/>
      <c r="NOJ11" s="558"/>
      <c r="NOK11" s="355"/>
      <c r="NOL11" s="356"/>
      <c r="NOM11" s="357"/>
      <c r="NON11" s="353"/>
      <c r="NOO11" s="354"/>
      <c r="NOP11" s="558"/>
      <c r="NOQ11" s="558"/>
      <c r="NOR11" s="558"/>
      <c r="NOS11" s="355"/>
      <c r="NOT11" s="356"/>
      <c r="NOU11" s="357"/>
      <c r="NOV11" s="353"/>
      <c r="NOW11" s="354"/>
      <c r="NOX11" s="558"/>
      <c r="NOY11" s="558"/>
      <c r="NOZ11" s="558"/>
      <c r="NPA11" s="355"/>
      <c r="NPB11" s="356"/>
      <c r="NPC11" s="357"/>
      <c r="NPD11" s="353"/>
      <c r="NPE11" s="354"/>
      <c r="NPF11" s="558"/>
      <c r="NPG11" s="558"/>
      <c r="NPH11" s="558"/>
      <c r="NPI11" s="355"/>
      <c r="NPJ11" s="356"/>
      <c r="NPK11" s="357"/>
      <c r="NPL11" s="353"/>
      <c r="NPM11" s="354"/>
      <c r="NPN11" s="558"/>
      <c r="NPO11" s="558"/>
      <c r="NPP11" s="558"/>
      <c r="NPQ11" s="355"/>
      <c r="NPR11" s="356"/>
      <c r="NPS11" s="357"/>
      <c r="NPT11" s="353"/>
      <c r="NPU11" s="354"/>
      <c r="NPV11" s="558"/>
      <c r="NPW11" s="558"/>
      <c r="NPX11" s="558"/>
      <c r="NPY11" s="355"/>
      <c r="NPZ11" s="356"/>
      <c r="NQA11" s="357"/>
      <c r="NQB11" s="353"/>
      <c r="NQC11" s="354"/>
      <c r="NQD11" s="558"/>
      <c r="NQE11" s="558"/>
      <c r="NQF11" s="558"/>
      <c r="NQG11" s="355"/>
      <c r="NQH11" s="356"/>
      <c r="NQI11" s="357"/>
      <c r="NQJ11" s="353"/>
      <c r="NQK11" s="354"/>
      <c r="NQL11" s="558"/>
      <c r="NQM11" s="558"/>
      <c r="NQN11" s="558"/>
      <c r="NQO11" s="355"/>
      <c r="NQP11" s="356"/>
      <c r="NQQ11" s="357"/>
      <c r="NQR11" s="353"/>
      <c r="NQS11" s="354"/>
      <c r="NQT11" s="558"/>
      <c r="NQU11" s="558"/>
      <c r="NQV11" s="558"/>
      <c r="NQW11" s="355"/>
      <c r="NQX11" s="356"/>
      <c r="NQY11" s="357"/>
      <c r="NQZ11" s="353"/>
      <c r="NRA11" s="354"/>
      <c r="NRB11" s="558"/>
      <c r="NRC11" s="558"/>
      <c r="NRD11" s="558"/>
      <c r="NRE11" s="355"/>
      <c r="NRF11" s="356"/>
      <c r="NRG11" s="357"/>
      <c r="NRH11" s="353"/>
      <c r="NRI11" s="354"/>
      <c r="NRJ11" s="558"/>
      <c r="NRK11" s="558"/>
      <c r="NRL11" s="558"/>
      <c r="NRM11" s="355"/>
      <c r="NRN11" s="356"/>
      <c r="NRO11" s="357"/>
      <c r="NRP11" s="353"/>
      <c r="NRQ11" s="354"/>
      <c r="NRR11" s="558"/>
      <c r="NRS11" s="558"/>
      <c r="NRT11" s="558"/>
      <c r="NRU11" s="355"/>
      <c r="NRV11" s="356"/>
      <c r="NRW11" s="357"/>
      <c r="NRX11" s="353"/>
      <c r="NRY11" s="354"/>
      <c r="NRZ11" s="558"/>
      <c r="NSA11" s="558"/>
      <c r="NSB11" s="558"/>
      <c r="NSC11" s="355"/>
      <c r="NSD11" s="356"/>
      <c r="NSE11" s="357"/>
      <c r="NSF11" s="353"/>
      <c r="NSG11" s="354"/>
      <c r="NSH11" s="558"/>
      <c r="NSI11" s="558"/>
      <c r="NSJ11" s="558"/>
      <c r="NSK11" s="355"/>
      <c r="NSL11" s="356"/>
      <c r="NSM11" s="357"/>
      <c r="NSN11" s="353"/>
      <c r="NSO11" s="354"/>
      <c r="NSP11" s="558"/>
      <c r="NSQ11" s="558"/>
      <c r="NSR11" s="558"/>
      <c r="NSS11" s="355"/>
      <c r="NST11" s="356"/>
      <c r="NSU11" s="357"/>
      <c r="NSV11" s="353"/>
      <c r="NSW11" s="354"/>
      <c r="NSX11" s="558"/>
      <c r="NSY11" s="558"/>
      <c r="NSZ11" s="558"/>
      <c r="NTA11" s="355"/>
      <c r="NTB11" s="356"/>
      <c r="NTC11" s="357"/>
      <c r="NTD11" s="353"/>
      <c r="NTE11" s="354"/>
      <c r="NTF11" s="558"/>
      <c r="NTG11" s="558"/>
      <c r="NTH11" s="558"/>
      <c r="NTI11" s="355"/>
      <c r="NTJ11" s="356"/>
      <c r="NTK11" s="357"/>
      <c r="NTL11" s="353"/>
      <c r="NTM11" s="354"/>
      <c r="NTN11" s="558"/>
      <c r="NTO11" s="558"/>
      <c r="NTP11" s="558"/>
      <c r="NTQ11" s="355"/>
      <c r="NTR11" s="356"/>
      <c r="NTS11" s="357"/>
      <c r="NTT11" s="353"/>
      <c r="NTU11" s="354"/>
      <c r="NTV11" s="558"/>
      <c r="NTW11" s="558"/>
      <c r="NTX11" s="558"/>
      <c r="NTY11" s="355"/>
      <c r="NTZ11" s="356"/>
      <c r="NUA11" s="357"/>
      <c r="NUB11" s="353"/>
      <c r="NUC11" s="354"/>
      <c r="NUD11" s="558"/>
      <c r="NUE11" s="558"/>
      <c r="NUF11" s="558"/>
      <c r="NUG11" s="355"/>
      <c r="NUH11" s="356"/>
      <c r="NUI11" s="357"/>
      <c r="NUJ11" s="353"/>
      <c r="NUK11" s="354"/>
      <c r="NUL11" s="558"/>
      <c r="NUM11" s="558"/>
      <c r="NUN11" s="558"/>
      <c r="NUO11" s="355"/>
      <c r="NUP11" s="356"/>
      <c r="NUQ11" s="357"/>
      <c r="NUR11" s="353"/>
      <c r="NUS11" s="354"/>
      <c r="NUT11" s="558"/>
      <c r="NUU11" s="558"/>
      <c r="NUV11" s="558"/>
      <c r="NUW11" s="355"/>
      <c r="NUX11" s="356"/>
      <c r="NUY11" s="357"/>
      <c r="NUZ11" s="353"/>
      <c r="NVA11" s="354"/>
      <c r="NVB11" s="558"/>
      <c r="NVC11" s="558"/>
      <c r="NVD11" s="558"/>
      <c r="NVE11" s="355"/>
      <c r="NVF11" s="356"/>
      <c r="NVG11" s="357"/>
      <c r="NVH11" s="353"/>
      <c r="NVI11" s="354"/>
      <c r="NVJ11" s="558"/>
      <c r="NVK11" s="558"/>
      <c r="NVL11" s="558"/>
      <c r="NVM11" s="355"/>
      <c r="NVN11" s="356"/>
      <c r="NVO11" s="357"/>
      <c r="NVP11" s="353"/>
      <c r="NVQ11" s="354"/>
      <c r="NVR11" s="558"/>
      <c r="NVS11" s="558"/>
      <c r="NVT11" s="558"/>
      <c r="NVU11" s="355"/>
      <c r="NVV11" s="356"/>
      <c r="NVW11" s="357"/>
      <c r="NVX11" s="353"/>
      <c r="NVY11" s="354"/>
      <c r="NVZ11" s="558"/>
      <c r="NWA11" s="558"/>
      <c r="NWB11" s="558"/>
      <c r="NWC11" s="355"/>
      <c r="NWD11" s="356"/>
      <c r="NWE11" s="357"/>
      <c r="NWF11" s="353"/>
      <c r="NWG11" s="354"/>
      <c r="NWH11" s="558"/>
      <c r="NWI11" s="558"/>
      <c r="NWJ11" s="558"/>
      <c r="NWK11" s="355"/>
      <c r="NWL11" s="356"/>
      <c r="NWM11" s="357"/>
      <c r="NWN11" s="353"/>
      <c r="NWO11" s="354"/>
      <c r="NWP11" s="558"/>
      <c r="NWQ11" s="558"/>
      <c r="NWR11" s="558"/>
      <c r="NWS11" s="355"/>
      <c r="NWT11" s="356"/>
      <c r="NWU11" s="357"/>
      <c r="NWV11" s="353"/>
      <c r="NWW11" s="354"/>
      <c r="NWX11" s="558"/>
      <c r="NWY11" s="558"/>
      <c r="NWZ11" s="558"/>
      <c r="NXA11" s="355"/>
      <c r="NXB11" s="356"/>
      <c r="NXC11" s="357"/>
      <c r="NXD11" s="353"/>
      <c r="NXE11" s="354"/>
      <c r="NXF11" s="558"/>
      <c r="NXG11" s="558"/>
      <c r="NXH11" s="558"/>
      <c r="NXI11" s="355"/>
      <c r="NXJ11" s="356"/>
      <c r="NXK11" s="357"/>
      <c r="NXL11" s="353"/>
      <c r="NXM11" s="354"/>
      <c r="NXN11" s="558"/>
      <c r="NXO11" s="558"/>
      <c r="NXP11" s="558"/>
      <c r="NXQ11" s="355"/>
      <c r="NXR11" s="356"/>
      <c r="NXS11" s="357"/>
      <c r="NXT11" s="353"/>
      <c r="NXU11" s="354"/>
      <c r="NXV11" s="558"/>
      <c r="NXW11" s="558"/>
      <c r="NXX11" s="558"/>
      <c r="NXY11" s="355"/>
      <c r="NXZ11" s="356"/>
      <c r="NYA11" s="357"/>
      <c r="NYB11" s="353"/>
      <c r="NYC11" s="354"/>
      <c r="NYD11" s="558"/>
      <c r="NYE11" s="558"/>
      <c r="NYF11" s="558"/>
      <c r="NYG11" s="355"/>
      <c r="NYH11" s="356"/>
      <c r="NYI11" s="357"/>
      <c r="NYJ11" s="353"/>
      <c r="NYK11" s="354"/>
      <c r="NYL11" s="558"/>
      <c r="NYM11" s="558"/>
      <c r="NYN11" s="558"/>
      <c r="NYO11" s="355"/>
      <c r="NYP11" s="356"/>
      <c r="NYQ11" s="357"/>
      <c r="NYR11" s="353"/>
      <c r="NYS11" s="354"/>
      <c r="NYT11" s="558"/>
      <c r="NYU11" s="558"/>
      <c r="NYV11" s="558"/>
      <c r="NYW11" s="355"/>
      <c r="NYX11" s="356"/>
      <c r="NYY11" s="357"/>
      <c r="NYZ11" s="353"/>
      <c r="NZA11" s="354"/>
      <c r="NZB11" s="558"/>
      <c r="NZC11" s="558"/>
      <c r="NZD11" s="558"/>
      <c r="NZE11" s="355"/>
      <c r="NZF11" s="356"/>
      <c r="NZG11" s="357"/>
      <c r="NZH11" s="353"/>
      <c r="NZI11" s="354"/>
      <c r="NZJ11" s="558"/>
      <c r="NZK11" s="558"/>
      <c r="NZL11" s="558"/>
      <c r="NZM11" s="355"/>
      <c r="NZN11" s="356"/>
      <c r="NZO11" s="357"/>
      <c r="NZP11" s="353"/>
      <c r="NZQ11" s="354"/>
      <c r="NZR11" s="558"/>
      <c r="NZS11" s="558"/>
      <c r="NZT11" s="558"/>
      <c r="NZU11" s="355"/>
      <c r="NZV11" s="356"/>
      <c r="NZW11" s="357"/>
      <c r="NZX11" s="353"/>
      <c r="NZY11" s="354"/>
      <c r="NZZ11" s="558"/>
      <c r="OAA11" s="558"/>
      <c r="OAB11" s="558"/>
      <c r="OAC11" s="355"/>
      <c r="OAD11" s="356"/>
      <c r="OAE11" s="357"/>
      <c r="OAF11" s="353"/>
      <c r="OAG11" s="354"/>
      <c r="OAH11" s="558"/>
      <c r="OAI11" s="558"/>
      <c r="OAJ11" s="558"/>
      <c r="OAK11" s="355"/>
      <c r="OAL11" s="356"/>
      <c r="OAM11" s="357"/>
      <c r="OAN11" s="353"/>
      <c r="OAO11" s="354"/>
      <c r="OAP11" s="558"/>
      <c r="OAQ11" s="558"/>
      <c r="OAR11" s="558"/>
      <c r="OAS11" s="355"/>
      <c r="OAT11" s="356"/>
      <c r="OAU11" s="357"/>
      <c r="OAV11" s="353"/>
      <c r="OAW11" s="354"/>
      <c r="OAX11" s="558"/>
      <c r="OAY11" s="558"/>
      <c r="OAZ11" s="558"/>
      <c r="OBA11" s="355"/>
      <c r="OBB11" s="356"/>
      <c r="OBC11" s="357"/>
      <c r="OBD11" s="353"/>
      <c r="OBE11" s="354"/>
      <c r="OBF11" s="558"/>
      <c r="OBG11" s="558"/>
      <c r="OBH11" s="558"/>
      <c r="OBI11" s="355"/>
      <c r="OBJ11" s="356"/>
      <c r="OBK11" s="357"/>
      <c r="OBL11" s="353"/>
      <c r="OBM11" s="354"/>
      <c r="OBN11" s="558"/>
      <c r="OBO11" s="558"/>
      <c r="OBP11" s="558"/>
      <c r="OBQ11" s="355"/>
      <c r="OBR11" s="356"/>
      <c r="OBS11" s="357"/>
      <c r="OBT11" s="353"/>
      <c r="OBU11" s="354"/>
      <c r="OBV11" s="558"/>
      <c r="OBW11" s="558"/>
      <c r="OBX11" s="558"/>
      <c r="OBY11" s="355"/>
      <c r="OBZ11" s="356"/>
      <c r="OCA11" s="357"/>
      <c r="OCB11" s="353"/>
      <c r="OCC11" s="354"/>
      <c r="OCD11" s="558"/>
      <c r="OCE11" s="558"/>
      <c r="OCF11" s="558"/>
      <c r="OCG11" s="355"/>
      <c r="OCH11" s="356"/>
      <c r="OCI11" s="357"/>
      <c r="OCJ11" s="353"/>
      <c r="OCK11" s="354"/>
      <c r="OCL11" s="558"/>
      <c r="OCM11" s="558"/>
      <c r="OCN11" s="558"/>
      <c r="OCO11" s="355"/>
      <c r="OCP11" s="356"/>
      <c r="OCQ11" s="357"/>
      <c r="OCR11" s="353"/>
      <c r="OCS11" s="354"/>
      <c r="OCT11" s="558"/>
      <c r="OCU11" s="558"/>
      <c r="OCV11" s="558"/>
      <c r="OCW11" s="355"/>
      <c r="OCX11" s="356"/>
      <c r="OCY11" s="357"/>
      <c r="OCZ11" s="353"/>
      <c r="ODA11" s="354"/>
      <c r="ODB11" s="558"/>
      <c r="ODC11" s="558"/>
      <c r="ODD11" s="558"/>
      <c r="ODE11" s="355"/>
      <c r="ODF11" s="356"/>
      <c r="ODG11" s="357"/>
      <c r="ODH11" s="353"/>
      <c r="ODI11" s="354"/>
      <c r="ODJ11" s="558"/>
      <c r="ODK11" s="558"/>
      <c r="ODL11" s="558"/>
      <c r="ODM11" s="355"/>
      <c r="ODN11" s="356"/>
      <c r="ODO11" s="357"/>
      <c r="ODP11" s="353"/>
      <c r="ODQ11" s="354"/>
      <c r="ODR11" s="558"/>
      <c r="ODS11" s="558"/>
      <c r="ODT11" s="558"/>
      <c r="ODU11" s="355"/>
      <c r="ODV11" s="356"/>
      <c r="ODW11" s="357"/>
      <c r="ODX11" s="353"/>
      <c r="ODY11" s="354"/>
      <c r="ODZ11" s="558"/>
      <c r="OEA11" s="558"/>
      <c r="OEB11" s="558"/>
      <c r="OEC11" s="355"/>
      <c r="OED11" s="356"/>
      <c r="OEE11" s="357"/>
      <c r="OEF11" s="353"/>
      <c r="OEG11" s="354"/>
      <c r="OEH11" s="558"/>
      <c r="OEI11" s="558"/>
      <c r="OEJ11" s="558"/>
      <c r="OEK11" s="355"/>
      <c r="OEL11" s="356"/>
      <c r="OEM11" s="357"/>
      <c r="OEN11" s="353"/>
      <c r="OEO11" s="354"/>
      <c r="OEP11" s="558"/>
      <c r="OEQ11" s="558"/>
      <c r="OER11" s="558"/>
      <c r="OES11" s="355"/>
      <c r="OET11" s="356"/>
      <c r="OEU11" s="357"/>
      <c r="OEV11" s="353"/>
      <c r="OEW11" s="354"/>
      <c r="OEX11" s="558"/>
      <c r="OEY11" s="558"/>
      <c r="OEZ11" s="558"/>
      <c r="OFA11" s="355"/>
      <c r="OFB11" s="356"/>
      <c r="OFC11" s="357"/>
      <c r="OFD11" s="353"/>
      <c r="OFE11" s="354"/>
      <c r="OFF11" s="558"/>
      <c r="OFG11" s="558"/>
      <c r="OFH11" s="558"/>
      <c r="OFI11" s="355"/>
      <c r="OFJ11" s="356"/>
      <c r="OFK11" s="357"/>
      <c r="OFL11" s="353"/>
      <c r="OFM11" s="354"/>
      <c r="OFN11" s="558"/>
      <c r="OFO11" s="558"/>
      <c r="OFP11" s="558"/>
      <c r="OFQ11" s="355"/>
      <c r="OFR11" s="356"/>
      <c r="OFS11" s="357"/>
      <c r="OFT11" s="353"/>
      <c r="OFU11" s="354"/>
      <c r="OFV11" s="558"/>
      <c r="OFW11" s="558"/>
      <c r="OFX11" s="558"/>
      <c r="OFY11" s="355"/>
      <c r="OFZ11" s="356"/>
      <c r="OGA11" s="357"/>
      <c r="OGB11" s="353"/>
      <c r="OGC11" s="354"/>
      <c r="OGD11" s="558"/>
      <c r="OGE11" s="558"/>
      <c r="OGF11" s="558"/>
      <c r="OGG11" s="355"/>
      <c r="OGH11" s="356"/>
      <c r="OGI11" s="357"/>
      <c r="OGJ11" s="353"/>
      <c r="OGK11" s="354"/>
      <c r="OGL11" s="558"/>
      <c r="OGM11" s="558"/>
      <c r="OGN11" s="558"/>
      <c r="OGO11" s="355"/>
      <c r="OGP11" s="356"/>
      <c r="OGQ11" s="357"/>
      <c r="OGR11" s="353"/>
      <c r="OGS11" s="354"/>
      <c r="OGT11" s="558"/>
      <c r="OGU11" s="558"/>
      <c r="OGV11" s="558"/>
      <c r="OGW11" s="355"/>
      <c r="OGX11" s="356"/>
      <c r="OGY11" s="357"/>
      <c r="OGZ11" s="353"/>
      <c r="OHA11" s="354"/>
      <c r="OHB11" s="558"/>
      <c r="OHC11" s="558"/>
      <c r="OHD11" s="558"/>
      <c r="OHE11" s="355"/>
      <c r="OHF11" s="356"/>
      <c r="OHG11" s="357"/>
      <c r="OHH11" s="353"/>
      <c r="OHI11" s="354"/>
      <c r="OHJ11" s="558"/>
      <c r="OHK11" s="558"/>
      <c r="OHL11" s="558"/>
      <c r="OHM11" s="355"/>
      <c r="OHN11" s="356"/>
      <c r="OHO11" s="357"/>
      <c r="OHP11" s="353"/>
      <c r="OHQ11" s="354"/>
      <c r="OHR11" s="558"/>
      <c r="OHS11" s="558"/>
      <c r="OHT11" s="558"/>
      <c r="OHU11" s="355"/>
      <c r="OHV11" s="356"/>
      <c r="OHW11" s="357"/>
      <c r="OHX11" s="353"/>
      <c r="OHY11" s="354"/>
      <c r="OHZ11" s="558"/>
      <c r="OIA11" s="558"/>
      <c r="OIB11" s="558"/>
      <c r="OIC11" s="355"/>
      <c r="OID11" s="356"/>
      <c r="OIE11" s="357"/>
      <c r="OIF11" s="353"/>
      <c r="OIG11" s="354"/>
      <c r="OIH11" s="558"/>
      <c r="OII11" s="558"/>
      <c r="OIJ11" s="558"/>
      <c r="OIK11" s="355"/>
      <c r="OIL11" s="356"/>
      <c r="OIM11" s="357"/>
      <c r="OIN11" s="353"/>
      <c r="OIO11" s="354"/>
      <c r="OIP11" s="558"/>
      <c r="OIQ11" s="558"/>
      <c r="OIR11" s="558"/>
      <c r="OIS11" s="355"/>
      <c r="OIT11" s="356"/>
      <c r="OIU11" s="357"/>
      <c r="OIV11" s="353"/>
      <c r="OIW11" s="354"/>
      <c r="OIX11" s="558"/>
      <c r="OIY11" s="558"/>
      <c r="OIZ11" s="558"/>
      <c r="OJA11" s="355"/>
      <c r="OJB11" s="356"/>
      <c r="OJC11" s="357"/>
      <c r="OJD11" s="353"/>
      <c r="OJE11" s="354"/>
      <c r="OJF11" s="558"/>
      <c r="OJG11" s="558"/>
      <c r="OJH11" s="558"/>
      <c r="OJI11" s="355"/>
      <c r="OJJ11" s="356"/>
      <c r="OJK11" s="357"/>
      <c r="OJL11" s="353"/>
      <c r="OJM11" s="354"/>
      <c r="OJN11" s="558"/>
      <c r="OJO11" s="558"/>
      <c r="OJP11" s="558"/>
      <c r="OJQ11" s="355"/>
      <c r="OJR11" s="356"/>
      <c r="OJS11" s="357"/>
      <c r="OJT11" s="353"/>
      <c r="OJU11" s="354"/>
      <c r="OJV11" s="558"/>
      <c r="OJW11" s="558"/>
      <c r="OJX11" s="558"/>
      <c r="OJY11" s="355"/>
      <c r="OJZ11" s="356"/>
      <c r="OKA11" s="357"/>
      <c r="OKB11" s="353"/>
      <c r="OKC11" s="354"/>
      <c r="OKD11" s="558"/>
      <c r="OKE11" s="558"/>
      <c r="OKF11" s="558"/>
      <c r="OKG11" s="355"/>
      <c r="OKH11" s="356"/>
      <c r="OKI11" s="357"/>
      <c r="OKJ11" s="353"/>
      <c r="OKK11" s="354"/>
      <c r="OKL11" s="558"/>
      <c r="OKM11" s="558"/>
      <c r="OKN11" s="558"/>
      <c r="OKO11" s="355"/>
      <c r="OKP11" s="356"/>
      <c r="OKQ11" s="357"/>
      <c r="OKR11" s="353"/>
      <c r="OKS11" s="354"/>
      <c r="OKT11" s="558"/>
      <c r="OKU11" s="558"/>
      <c r="OKV11" s="558"/>
      <c r="OKW11" s="355"/>
      <c r="OKX11" s="356"/>
      <c r="OKY11" s="357"/>
      <c r="OKZ11" s="353"/>
      <c r="OLA11" s="354"/>
      <c r="OLB11" s="558"/>
      <c r="OLC11" s="558"/>
      <c r="OLD11" s="558"/>
      <c r="OLE11" s="355"/>
      <c r="OLF11" s="356"/>
      <c r="OLG11" s="357"/>
      <c r="OLH11" s="353"/>
      <c r="OLI11" s="354"/>
      <c r="OLJ11" s="558"/>
      <c r="OLK11" s="558"/>
      <c r="OLL11" s="558"/>
      <c r="OLM11" s="355"/>
      <c r="OLN11" s="356"/>
      <c r="OLO11" s="357"/>
      <c r="OLP11" s="353"/>
      <c r="OLQ11" s="354"/>
      <c r="OLR11" s="558"/>
      <c r="OLS11" s="558"/>
      <c r="OLT11" s="558"/>
      <c r="OLU11" s="355"/>
      <c r="OLV11" s="356"/>
      <c r="OLW11" s="357"/>
      <c r="OLX11" s="353"/>
      <c r="OLY11" s="354"/>
      <c r="OLZ11" s="558"/>
      <c r="OMA11" s="558"/>
      <c r="OMB11" s="558"/>
      <c r="OMC11" s="355"/>
      <c r="OMD11" s="356"/>
      <c r="OME11" s="357"/>
      <c r="OMF11" s="353"/>
      <c r="OMG11" s="354"/>
      <c r="OMH11" s="558"/>
      <c r="OMI11" s="558"/>
      <c r="OMJ11" s="558"/>
      <c r="OMK11" s="355"/>
      <c r="OML11" s="356"/>
      <c r="OMM11" s="357"/>
      <c r="OMN11" s="353"/>
      <c r="OMO11" s="354"/>
      <c r="OMP11" s="558"/>
      <c r="OMQ11" s="558"/>
      <c r="OMR11" s="558"/>
      <c r="OMS11" s="355"/>
      <c r="OMT11" s="356"/>
      <c r="OMU11" s="357"/>
      <c r="OMV11" s="353"/>
      <c r="OMW11" s="354"/>
      <c r="OMX11" s="558"/>
      <c r="OMY11" s="558"/>
      <c r="OMZ11" s="558"/>
      <c r="ONA11" s="355"/>
      <c r="ONB11" s="356"/>
      <c r="ONC11" s="357"/>
      <c r="OND11" s="353"/>
      <c r="ONE11" s="354"/>
      <c r="ONF11" s="558"/>
      <c r="ONG11" s="558"/>
      <c r="ONH11" s="558"/>
      <c r="ONI11" s="355"/>
      <c r="ONJ11" s="356"/>
      <c r="ONK11" s="357"/>
      <c r="ONL11" s="353"/>
      <c r="ONM11" s="354"/>
      <c r="ONN11" s="558"/>
      <c r="ONO11" s="558"/>
      <c r="ONP11" s="558"/>
      <c r="ONQ11" s="355"/>
      <c r="ONR11" s="356"/>
      <c r="ONS11" s="357"/>
      <c r="ONT11" s="353"/>
      <c r="ONU11" s="354"/>
      <c r="ONV11" s="558"/>
      <c r="ONW11" s="558"/>
      <c r="ONX11" s="558"/>
      <c r="ONY11" s="355"/>
      <c r="ONZ11" s="356"/>
      <c r="OOA11" s="357"/>
      <c r="OOB11" s="353"/>
      <c r="OOC11" s="354"/>
      <c r="OOD11" s="558"/>
      <c r="OOE11" s="558"/>
      <c r="OOF11" s="558"/>
      <c r="OOG11" s="355"/>
      <c r="OOH11" s="356"/>
      <c r="OOI11" s="357"/>
      <c r="OOJ11" s="353"/>
      <c r="OOK11" s="354"/>
      <c r="OOL11" s="558"/>
      <c r="OOM11" s="558"/>
      <c r="OON11" s="558"/>
      <c r="OOO11" s="355"/>
      <c r="OOP11" s="356"/>
      <c r="OOQ11" s="357"/>
      <c r="OOR11" s="353"/>
      <c r="OOS11" s="354"/>
      <c r="OOT11" s="558"/>
      <c r="OOU11" s="558"/>
      <c r="OOV11" s="558"/>
      <c r="OOW11" s="355"/>
      <c r="OOX11" s="356"/>
      <c r="OOY11" s="357"/>
      <c r="OOZ11" s="353"/>
      <c r="OPA11" s="354"/>
      <c r="OPB11" s="558"/>
      <c r="OPC11" s="558"/>
      <c r="OPD11" s="558"/>
      <c r="OPE11" s="355"/>
      <c r="OPF11" s="356"/>
      <c r="OPG11" s="357"/>
      <c r="OPH11" s="353"/>
      <c r="OPI11" s="354"/>
      <c r="OPJ11" s="558"/>
      <c r="OPK11" s="558"/>
      <c r="OPL11" s="558"/>
      <c r="OPM11" s="355"/>
      <c r="OPN11" s="356"/>
      <c r="OPO11" s="357"/>
      <c r="OPP11" s="353"/>
      <c r="OPQ11" s="354"/>
      <c r="OPR11" s="558"/>
      <c r="OPS11" s="558"/>
      <c r="OPT11" s="558"/>
      <c r="OPU11" s="355"/>
      <c r="OPV11" s="356"/>
      <c r="OPW11" s="357"/>
      <c r="OPX11" s="353"/>
      <c r="OPY11" s="354"/>
      <c r="OPZ11" s="558"/>
      <c r="OQA11" s="558"/>
      <c r="OQB11" s="558"/>
      <c r="OQC11" s="355"/>
      <c r="OQD11" s="356"/>
      <c r="OQE11" s="357"/>
      <c r="OQF11" s="353"/>
      <c r="OQG11" s="354"/>
      <c r="OQH11" s="558"/>
      <c r="OQI11" s="558"/>
      <c r="OQJ11" s="558"/>
      <c r="OQK11" s="355"/>
      <c r="OQL11" s="356"/>
      <c r="OQM11" s="357"/>
      <c r="OQN11" s="353"/>
      <c r="OQO11" s="354"/>
      <c r="OQP11" s="558"/>
      <c r="OQQ11" s="558"/>
      <c r="OQR11" s="558"/>
      <c r="OQS11" s="355"/>
      <c r="OQT11" s="356"/>
      <c r="OQU11" s="357"/>
      <c r="OQV11" s="353"/>
      <c r="OQW11" s="354"/>
      <c r="OQX11" s="558"/>
      <c r="OQY11" s="558"/>
      <c r="OQZ11" s="558"/>
      <c r="ORA11" s="355"/>
      <c r="ORB11" s="356"/>
      <c r="ORC11" s="357"/>
      <c r="ORD11" s="353"/>
      <c r="ORE11" s="354"/>
      <c r="ORF11" s="558"/>
      <c r="ORG11" s="558"/>
      <c r="ORH11" s="558"/>
      <c r="ORI11" s="355"/>
      <c r="ORJ11" s="356"/>
      <c r="ORK11" s="357"/>
      <c r="ORL11" s="353"/>
      <c r="ORM11" s="354"/>
      <c r="ORN11" s="558"/>
      <c r="ORO11" s="558"/>
      <c r="ORP11" s="558"/>
      <c r="ORQ11" s="355"/>
      <c r="ORR11" s="356"/>
      <c r="ORS11" s="357"/>
      <c r="ORT11" s="353"/>
      <c r="ORU11" s="354"/>
      <c r="ORV11" s="558"/>
      <c r="ORW11" s="558"/>
      <c r="ORX11" s="558"/>
      <c r="ORY11" s="355"/>
      <c r="ORZ11" s="356"/>
      <c r="OSA11" s="357"/>
      <c r="OSB11" s="353"/>
      <c r="OSC11" s="354"/>
      <c r="OSD11" s="558"/>
      <c r="OSE11" s="558"/>
      <c r="OSF11" s="558"/>
      <c r="OSG11" s="355"/>
      <c r="OSH11" s="356"/>
      <c r="OSI11" s="357"/>
      <c r="OSJ11" s="353"/>
      <c r="OSK11" s="354"/>
      <c r="OSL11" s="558"/>
      <c r="OSM11" s="558"/>
      <c r="OSN11" s="558"/>
      <c r="OSO11" s="355"/>
      <c r="OSP11" s="356"/>
      <c r="OSQ11" s="357"/>
      <c r="OSR11" s="353"/>
      <c r="OSS11" s="354"/>
      <c r="OST11" s="558"/>
      <c r="OSU11" s="558"/>
      <c r="OSV11" s="558"/>
      <c r="OSW11" s="355"/>
      <c r="OSX11" s="356"/>
      <c r="OSY11" s="357"/>
      <c r="OSZ11" s="353"/>
      <c r="OTA11" s="354"/>
      <c r="OTB11" s="558"/>
      <c r="OTC11" s="558"/>
      <c r="OTD11" s="558"/>
      <c r="OTE11" s="355"/>
      <c r="OTF11" s="356"/>
      <c r="OTG11" s="357"/>
      <c r="OTH11" s="353"/>
      <c r="OTI11" s="354"/>
      <c r="OTJ11" s="558"/>
      <c r="OTK11" s="558"/>
      <c r="OTL11" s="558"/>
      <c r="OTM11" s="355"/>
      <c r="OTN11" s="356"/>
      <c r="OTO11" s="357"/>
      <c r="OTP11" s="353"/>
      <c r="OTQ11" s="354"/>
      <c r="OTR11" s="558"/>
      <c r="OTS11" s="558"/>
      <c r="OTT11" s="558"/>
      <c r="OTU11" s="355"/>
      <c r="OTV11" s="356"/>
      <c r="OTW11" s="357"/>
      <c r="OTX11" s="353"/>
      <c r="OTY11" s="354"/>
      <c r="OTZ11" s="558"/>
      <c r="OUA11" s="558"/>
      <c r="OUB11" s="558"/>
      <c r="OUC11" s="355"/>
      <c r="OUD11" s="356"/>
      <c r="OUE11" s="357"/>
      <c r="OUF11" s="353"/>
      <c r="OUG11" s="354"/>
      <c r="OUH11" s="558"/>
      <c r="OUI11" s="558"/>
      <c r="OUJ11" s="558"/>
      <c r="OUK11" s="355"/>
      <c r="OUL11" s="356"/>
      <c r="OUM11" s="357"/>
      <c r="OUN11" s="353"/>
      <c r="OUO11" s="354"/>
      <c r="OUP11" s="558"/>
      <c r="OUQ11" s="558"/>
      <c r="OUR11" s="558"/>
      <c r="OUS11" s="355"/>
      <c r="OUT11" s="356"/>
      <c r="OUU11" s="357"/>
      <c r="OUV11" s="353"/>
      <c r="OUW11" s="354"/>
      <c r="OUX11" s="558"/>
      <c r="OUY11" s="558"/>
      <c r="OUZ11" s="558"/>
      <c r="OVA11" s="355"/>
      <c r="OVB11" s="356"/>
      <c r="OVC11" s="357"/>
      <c r="OVD11" s="353"/>
      <c r="OVE11" s="354"/>
      <c r="OVF11" s="558"/>
      <c r="OVG11" s="558"/>
      <c r="OVH11" s="558"/>
      <c r="OVI11" s="355"/>
      <c r="OVJ11" s="356"/>
      <c r="OVK11" s="357"/>
      <c r="OVL11" s="353"/>
      <c r="OVM11" s="354"/>
      <c r="OVN11" s="558"/>
      <c r="OVO11" s="558"/>
      <c r="OVP11" s="558"/>
      <c r="OVQ11" s="355"/>
      <c r="OVR11" s="356"/>
      <c r="OVS11" s="357"/>
      <c r="OVT11" s="353"/>
      <c r="OVU11" s="354"/>
      <c r="OVV11" s="558"/>
      <c r="OVW11" s="558"/>
      <c r="OVX11" s="558"/>
      <c r="OVY11" s="355"/>
      <c r="OVZ11" s="356"/>
      <c r="OWA11" s="357"/>
      <c r="OWB11" s="353"/>
      <c r="OWC11" s="354"/>
      <c r="OWD11" s="558"/>
      <c r="OWE11" s="558"/>
      <c r="OWF11" s="558"/>
      <c r="OWG11" s="355"/>
      <c r="OWH11" s="356"/>
      <c r="OWI11" s="357"/>
      <c r="OWJ11" s="353"/>
      <c r="OWK11" s="354"/>
      <c r="OWL11" s="558"/>
      <c r="OWM11" s="558"/>
      <c r="OWN11" s="558"/>
      <c r="OWO11" s="355"/>
      <c r="OWP11" s="356"/>
      <c r="OWQ11" s="357"/>
      <c r="OWR11" s="353"/>
      <c r="OWS11" s="354"/>
      <c r="OWT11" s="558"/>
      <c r="OWU11" s="558"/>
      <c r="OWV11" s="558"/>
      <c r="OWW11" s="355"/>
      <c r="OWX11" s="356"/>
      <c r="OWY11" s="357"/>
      <c r="OWZ11" s="353"/>
      <c r="OXA11" s="354"/>
      <c r="OXB11" s="558"/>
      <c r="OXC11" s="558"/>
      <c r="OXD11" s="558"/>
      <c r="OXE11" s="355"/>
      <c r="OXF11" s="356"/>
      <c r="OXG11" s="357"/>
      <c r="OXH11" s="353"/>
      <c r="OXI11" s="354"/>
      <c r="OXJ11" s="558"/>
      <c r="OXK11" s="558"/>
      <c r="OXL11" s="558"/>
      <c r="OXM11" s="355"/>
      <c r="OXN11" s="356"/>
      <c r="OXO11" s="357"/>
      <c r="OXP11" s="353"/>
      <c r="OXQ11" s="354"/>
      <c r="OXR11" s="558"/>
      <c r="OXS11" s="558"/>
      <c r="OXT11" s="558"/>
      <c r="OXU11" s="355"/>
      <c r="OXV11" s="356"/>
      <c r="OXW11" s="357"/>
      <c r="OXX11" s="353"/>
      <c r="OXY11" s="354"/>
      <c r="OXZ11" s="558"/>
      <c r="OYA11" s="558"/>
      <c r="OYB11" s="558"/>
      <c r="OYC11" s="355"/>
      <c r="OYD11" s="356"/>
      <c r="OYE11" s="357"/>
      <c r="OYF11" s="353"/>
      <c r="OYG11" s="354"/>
      <c r="OYH11" s="558"/>
      <c r="OYI11" s="558"/>
      <c r="OYJ11" s="558"/>
      <c r="OYK11" s="355"/>
      <c r="OYL11" s="356"/>
      <c r="OYM11" s="357"/>
      <c r="OYN11" s="353"/>
      <c r="OYO11" s="354"/>
      <c r="OYP11" s="558"/>
      <c r="OYQ11" s="558"/>
      <c r="OYR11" s="558"/>
      <c r="OYS11" s="355"/>
      <c r="OYT11" s="356"/>
      <c r="OYU11" s="357"/>
      <c r="OYV11" s="353"/>
      <c r="OYW11" s="354"/>
      <c r="OYX11" s="558"/>
      <c r="OYY11" s="558"/>
      <c r="OYZ11" s="558"/>
      <c r="OZA11" s="355"/>
      <c r="OZB11" s="356"/>
      <c r="OZC11" s="357"/>
      <c r="OZD11" s="353"/>
      <c r="OZE11" s="354"/>
      <c r="OZF11" s="558"/>
      <c r="OZG11" s="558"/>
      <c r="OZH11" s="558"/>
      <c r="OZI11" s="355"/>
      <c r="OZJ11" s="356"/>
      <c r="OZK11" s="357"/>
      <c r="OZL11" s="353"/>
      <c r="OZM11" s="354"/>
      <c r="OZN11" s="558"/>
      <c r="OZO11" s="558"/>
      <c r="OZP11" s="558"/>
      <c r="OZQ11" s="355"/>
      <c r="OZR11" s="356"/>
      <c r="OZS11" s="357"/>
      <c r="OZT11" s="353"/>
      <c r="OZU11" s="354"/>
      <c r="OZV11" s="558"/>
      <c r="OZW11" s="558"/>
      <c r="OZX11" s="558"/>
      <c r="OZY11" s="355"/>
      <c r="OZZ11" s="356"/>
      <c r="PAA11" s="357"/>
      <c r="PAB11" s="353"/>
      <c r="PAC11" s="354"/>
      <c r="PAD11" s="558"/>
      <c r="PAE11" s="558"/>
      <c r="PAF11" s="558"/>
      <c r="PAG11" s="355"/>
      <c r="PAH11" s="356"/>
      <c r="PAI11" s="357"/>
      <c r="PAJ11" s="353"/>
      <c r="PAK11" s="354"/>
      <c r="PAL11" s="558"/>
      <c r="PAM11" s="558"/>
      <c r="PAN11" s="558"/>
      <c r="PAO11" s="355"/>
      <c r="PAP11" s="356"/>
      <c r="PAQ11" s="357"/>
      <c r="PAR11" s="353"/>
      <c r="PAS11" s="354"/>
      <c r="PAT11" s="558"/>
      <c r="PAU11" s="558"/>
      <c r="PAV11" s="558"/>
      <c r="PAW11" s="355"/>
      <c r="PAX11" s="356"/>
      <c r="PAY11" s="357"/>
      <c r="PAZ11" s="353"/>
      <c r="PBA11" s="354"/>
      <c r="PBB11" s="558"/>
      <c r="PBC11" s="558"/>
      <c r="PBD11" s="558"/>
      <c r="PBE11" s="355"/>
      <c r="PBF11" s="356"/>
      <c r="PBG11" s="357"/>
      <c r="PBH11" s="353"/>
      <c r="PBI11" s="354"/>
      <c r="PBJ11" s="558"/>
      <c r="PBK11" s="558"/>
      <c r="PBL11" s="558"/>
      <c r="PBM11" s="355"/>
      <c r="PBN11" s="356"/>
      <c r="PBO11" s="357"/>
      <c r="PBP11" s="353"/>
      <c r="PBQ11" s="354"/>
      <c r="PBR11" s="558"/>
      <c r="PBS11" s="558"/>
      <c r="PBT11" s="558"/>
      <c r="PBU11" s="355"/>
      <c r="PBV11" s="356"/>
      <c r="PBW11" s="357"/>
      <c r="PBX11" s="353"/>
      <c r="PBY11" s="354"/>
      <c r="PBZ11" s="558"/>
      <c r="PCA11" s="558"/>
      <c r="PCB11" s="558"/>
      <c r="PCC11" s="355"/>
      <c r="PCD11" s="356"/>
      <c r="PCE11" s="357"/>
      <c r="PCF11" s="353"/>
      <c r="PCG11" s="354"/>
      <c r="PCH11" s="558"/>
      <c r="PCI11" s="558"/>
      <c r="PCJ11" s="558"/>
      <c r="PCK11" s="355"/>
      <c r="PCL11" s="356"/>
      <c r="PCM11" s="357"/>
      <c r="PCN11" s="353"/>
      <c r="PCO11" s="354"/>
      <c r="PCP11" s="558"/>
      <c r="PCQ11" s="558"/>
      <c r="PCR11" s="558"/>
      <c r="PCS11" s="355"/>
      <c r="PCT11" s="356"/>
      <c r="PCU11" s="357"/>
      <c r="PCV11" s="353"/>
      <c r="PCW11" s="354"/>
      <c r="PCX11" s="558"/>
      <c r="PCY11" s="558"/>
      <c r="PCZ11" s="558"/>
      <c r="PDA11" s="355"/>
      <c r="PDB11" s="356"/>
      <c r="PDC11" s="357"/>
      <c r="PDD11" s="353"/>
      <c r="PDE11" s="354"/>
      <c r="PDF11" s="558"/>
      <c r="PDG11" s="558"/>
      <c r="PDH11" s="558"/>
      <c r="PDI11" s="355"/>
      <c r="PDJ11" s="356"/>
      <c r="PDK11" s="357"/>
      <c r="PDL11" s="353"/>
      <c r="PDM11" s="354"/>
      <c r="PDN11" s="558"/>
      <c r="PDO11" s="558"/>
      <c r="PDP11" s="558"/>
      <c r="PDQ11" s="355"/>
      <c r="PDR11" s="356"/>
      <c r="PDS11" s="357"/>
      <c r="PDT11" s="353"/>
      <c r="PDU11" s="354"/>
      <c r="PDV11" s="558"/>
      <c r="PDW11" s="558"/>
      <c r="PDX11" s="558"/>
      <c r="PDY11" s="355"/>
      <c r="PDZ11" s="356"/>
      <c r="PEA11" s="357"/>
      <c r="PEB11" s="353"/>
      <c r="PEC11" s="354"/>
      <c r="PED11" s="558"/>
      <c r="PEE11" s="558"/>
      <c r="PEF11" s="558"/>
      <c r="PEG11" s="355"/>
      <c r="PEH11" s="356"/>
      <c r="PEI11" s="357"/>
      <c r="PEJ11" s="353"/>
      <c r="PEK11" s="354"/>
      <c r="PEL11" s="558"/>
      <c r="PEM11" s="558"/>
      <c r="PEN11" s="558"/>
      <c r="PEO11" s="355"/>
      <c r="PEP11" s="356"/>
      <c r="PEQ11" s="357"/>
      <c r="PER11" s="353"/>
      <c r="PES11" s="354"/>
      <c r="PET11" s="558"/>
      <c r="PEU11" s="558"/>
      <c r="PEV11" s="558"/>
      <c r="PEW11" s="355"/>
      <c r="PEX11" s="356"/>
      <c r="PEY11" s="357"/>
      <c r="PEZ11" s="353"/>
      <c r="PFA11" s="354"/>
      <c r="PFB11" s="558"/>
      <c r="PFC11" s="558"/>
      <c r="PFD11" s="558"/>
      <c r="PFE11" s="355"/>
      <c r="PFF11" s="356"/>
      <c r="PFG11" s="357"/>
      <c r="PFH11" s="353"/>
      <c r="PFI11" s="354"/>
      <c r="PFJ11" s="558"/>
      <c r="PFK11" s="558"/>
      <c r="PFL11" s="558"/>
      <c r="PFM11" s="355"/>
      <c r="PFN11" s="356"/>
      <c r="PFO11" s="357"/>
      <c r="PFP11" s="353"/>
      <c r="PFQ11" s="354"/>
      <c r="PFR11" s="558"/>
      <c r="PFS11" s="558"/>
      <c r="PFT11" s="558"/>
      <c r="PFU11" s="355"/>
      <c r="PFV11" s="356"/>
      <c r="PFW11" s="357"/>
      <c r="PFX11" s="353"/>
      <c r="PFY11" s="354"/>
      <c r="PFZ11" s="558"/>
      <c r="PGA11" s="558"/>
      <c r="PGB11" s="558"/>
      <c r="PGC11" s="355"/>
      <c r="PGD11" s="356"/>
      <c r="PGE11" s="357"/>
      <c r="PGF11" s="353"/>
      <c r="PGG11" s="354"/>
      <c r="PGH11" s="558"/>
      <c r="PGI11" s="558"/>
      <c r="PGJ11" s="558"/>
      <c r="PGK11" s="355"/>
      <c r="PGL11" s="356"/>
      <c r="PGM11" s="357"/>
      <c r="PGN11" s="353"/>
      <c r="PGO11" s="354"/>
      <c r="PGP11" s="558"/>
      <c r="PGQ11" s="558"/>
      <c r="PGR11" s="558"/>
      <c r="PGS11" s="355"/>
      <c r="PGT11" s="356"/>
      <c r="PGU11" s="357"/>
      <c r="PGV11" s="353"/>
      <c r="PGW11" s="354"/>
      <c r="PGX11" s="558"/>
      <c r="PGY11" s="558"/>
      <c r="PGZ11" s="558"/>
      <c r="PHA11" s="355"/>
      <c r="PHB11" s="356"/>
      <c r="PHC11" s="357"/>
      <c r="PHD11" s="353"/>
      <c r="PHE11" s="354"/>
      <c r="PHF11" s="558"/>
      <c r="PHG11" s="558"/>
      <c r="PHH11" s="558"/>
      <c r="PHI11" s="355"/>
      <c r="PHJ11" s="356"/>
      <c r="PHK11" s="357"/>
      <c r="PHL11" s="353"/>
      <c r="PHM11" s="354"/>
      <c r="PHN11" s="558"/>
      <c r="PHO11" s="558"/>
      <c r="PHP11" s="558"/>
      <c r="PHQ11" s="355"/>
      <c r="PHR11" s="356"/>
      <c r="PHS11" s="357"/>
      <c r="PHT11" s="353"/>
      <c r="PHU11" s="354"/>
      <c r="PHV11" s="558"/>
      <c r="PHW11" s="558"/>
      <c r="PHX11" s="558"/>
      <c r="PHY11" s="355"/>
      <c r="PHZ11" s="356"/>
      <c r="PIA11" s="357"/>
      <c r="PIB11" s="353"/>
      <c r="PIC11" s="354"/>
      <c r="PID11" s="558"/>
      <c r="PIE11" s="558"/>
      <c r="PIF11" s="558"/>
      <c r="PIG11" s="355"/>
      <c r="PIH11" s="356"/>
      <c r="PII11" s="357"/>
      <c r="PIJ11" s="353"/>
      <c r="PIK11" s="354"/>
      <c r="PIL11" s="558"/>
      <c r="PIM11" s="558"/>
      <c r="PIN11" s="558"/>
      <c r="PIO11" s="355"/>
      <c r="PIP11" s="356"/>
      <c r="PIQ11" s="357"/>
      <c r="PIR11" s="353"/>
      <c r="PIS11" s="354"/>
      <c r="PIT11" s="558"/>
      <c r="PIU11" s="558"/>
      <c r="PIV11" s="558"/>
      <c r="PIW11" s="355"/>
      <c r="PIX11" s="356"/>
      <c r="PIY11" s="357"/>
      <c r="PIZ11" s="353"/>
      <c r="PJA11" s="354"/>
      <c r="PJB11" s="558"/>
      <c r="PJC11" s="558"/>
      <c r="PJD11" s="558"/>
      <c r="PJE11" s="355"/>
      <c r="PJF11" s="356"/>
      <c r="PJG11" s="357"/>
      <c r="PJH11" s="353"/>
      <c r="PJI11" s="354"/>
      <c r="PJJ11" s="558"/>
      <c r="PJK11" s="558"/>
      <c r="PJL11" s="558"/>
      <c r="PJM11" s="355"/>
      <c r="PJN11" s="356"/>
      <c r="PJO11" s="357"/>
      <c r="PJP11" s="353"/>
      <c r="PJQ11" s="354"/>
      <c r="PJR11" s="558"/>
      <c r="PJS11" s="558"/>
      <c r="PJT11" s="558"/>
      <c r="PJU11" s="355"/>
      <c r="PJV11" s="356"/>
      <c r="PJW11" s="357"/>
      <c r="PJX11" s="353"/>
      <c r="PJY11" s="354"/>
      <c r="PJZ11" s="558"/>
      <c r="PKA11" s="558"/>
      <c r="PKB11" s="558"/>
      <c r="PKC11" s="355"/>
      <c r="PKD11" s="356"/>
      <c r="PKE11" s="357"/>
      <c r="PKF11" s="353"/>
      <c r="PKG11" s="354"/>
      <c r="PKH11" s="558"/>
      <c r="PKI11" s="558"/>
      <c r="PKJ11" s="558"/>
      <c r="PKK11" s="355"/>
      <c r="PKL11" s="356"/>
      <c r="PKM11" s="357"/>
      <c r="PKN11" s="353"/>
      <c r="PKO11" s="354"/>
      <c r="PKP11" s="558"/>
      <c r="PKQ11" s="558"/>
      <c r="PKR11" s="558"/>
      <c r="PKS11" s="355"/>
      <c r="PKT11" s="356"/>
      <c r="PKU11" s="357"/>
      <c r="PKV11" s="353"/>
      <c r="PKW11" s="354"/>
      <c r="PKX11" s="558"/>
      <c r="PKY11" s="558"/>
      <c r="PKZ11" s="558"/>
      <c r="PLA11" s="355"/>
      <c r="PLB11" s="356"/>
      <c r="PLC11" s="357"/>
      <c r="PLD11" s="353"/>
      <c r="PLE11" s="354"/>
      <c r="PLF11" s="558"/>
      <c r="PLG11" s="558"/>
      <c r="PLH11" s="558"/>
      <c r="PLI11" s="355"/>
      <c r="PLJ11" s="356"/>
      <c r="PLK11" s="357"/>
      <c r="PLL11" s="353"/>
      <c r="PLM11" s="354"/>
      <c r="PLN11" s="558"/>
      <c r="PLO11" s="558"/>
      <c r="PLP11" s="558"/>
      <c r="PLQ11" s="355"/>
      <c r="PLR11" s="356"/>
      <c r="PLS11" s="357"/>
      <c r="PLT11" s="353"/>
      <c r="PLU11" s="354"/>
      <c r="PLV11" s="558"/>
      <c r="PLW11" s="558"/>
      <c r="PLX11" s="558"/>
      <c r="PLY11" s="355"/>
      <c r="PLZ11" s="356"/>
      <c r="PMA11" s="357"/>
      <c r="PMB11" s="353"/>
      <c r="PMC11" s="354"/>
      <c r="PMD11" s="558"/>
      <c r="PME11" s="558"/>
      <c r="PMF11" s="558"/>
      <c r="PMG11" s="355"/>
      <c r="PMH11" s="356"/>
      <c r="PMI11" s="357"/>
      <c r="PMJ11" s="353"/>
      <c r="PMK11" s="354"/>
      <c r="PML11" s="558"/>
      <c r="PMM11" s="558"/>
      <c r="PMN11" s="558"/>
      <c r="PMO11" s="355"/>
      <c r="PMP11" s="356"/>
      <c r="PMQ11" s="357"/>
      <c r="PMR11" s="353"/>
      <c r="PMS11" s="354"/>
      <c r="PMT11" s="558"/>
      <c r="PMU11" s="558"/>
      <c r="PMV11" s="558"/>
      <c r="PMW11" s="355"/>
      <c r="PMX11" s="356"/>
      <c r="PMY11" s="357"/>
      <c r="PMZ11" s="353"/>
      <c r="PNA11" s="354"/>
      <c r="PNB11" s="558"/>
      <c r="PNC11" s="558"/>
      <c r="PND11" s="558"/>
      <c r="PNE11" s="355"/>
      <c r="PNF11" s="356"/>
      <c r="PNG11" s="357"/>
      <c r="PNH11" s="353"/>
      <c r="PNI11" s="354"/>
      <c r="PNJ11" s="558"/>
      <c r="PNK11" s="558"/>
      <c r="PNL11" s="558"/>
      <c r="PNM11" s="355"/>
      <c r="PNN11" s="356"/>
      <c r="PNO11" s="357"/>
      <c r="PNP11" s="353"/>
      <c r="PNQ11" s="354"/>
      <c r="PNR11" s="558"/>
      <c r="PNS11" s="558"/>
      <c r="PNT11" s="558"/>
      <c r="PNU11" s="355"/>
      <c r="PNV11" s="356"/>
      <c r="PNW11" s="357"/>
      <c r="PNX11" s="353"/>
      <c r="PNY11" s="354"/>
      <c r="PNZ11" s="558"/>
      <c r="POA11" s="558"/>
      <c r="POB11" s="558"/>
      <c r="POC11" s="355"/>
      <c r="POD11" s="356"/>
      <c r="POE11" s="357"/>
      <c r="POF11" s="353"/>
      <c r="POG11" s="354"/>
      <c r="POH11" s="558"/>
      <c r="POI11" s="558"/>
      <c r="POJ11" s="558"/>
      <c r="POK11" s="355"/>
      <c r="POL11" s="356"/>
      <c r="POM11" s="357"/>
      <c r="PON11" s="353"/>
      <c r="POO11" s="354"/>
      <c r="POP11" s="558"/>
      <c r="POQ11" s="558"/>
      <c r="POR11" s="558"/>
      <c r="POS11" s="355"/>
      <c r="POT11" s="356"/>
      <c r="POU11" s="357"/>
      <c r="POV11" s="353"/>
      <c r="POW11" s="354"/>
      <c r="POX11" s="558"/>
      <c r="POY11" s="558"/>
      <c r="POZ11" s="558"/>
      <c r="PPA11" s="355"/>
      <c r="PPB11" s="356"/>
      <c r="PPC11" s="357"/>
      <c r="PPD11" s="353"/>
      <c r="PPE11" s="354"/>
      <c r="PPF11" s="558"/>
      <c r="PPG11" s="558"/>
      <c r="PPH11" s="558"/>
      <c r="PPI11" s="355"/>
      <c r="PPJ11" s="356"/>
      <c r="PPK11" s="357"/>
      <c r="PPL11" s="353"/>
      <c r="PPM11" s="354"/>
      <c r="PPN11" s="558"/>
      <c r="PPO11" s="558"/>
      <c r="PPP11" s="558"/>
      <c r="PPQ11" s="355"/>
      <c r="PPR11" s="356"/>
      <c r="PPS11" s="357"/>
      <c r="PPT11" s="353"/>
      <c r="PPU11" s="354"/>
      <c r="PPV11" s="558"/>
      <c r="PPW11" s="558"/>
      <c r="PPX11" s="558"/>
      <c r="PPY11" s="355"/>
      <c r="PPZ11" s="356"/>
      <c r="PQA11" s="357"/>
      <c r="PQB11" s="353"/>
      <c r="PQC11" s="354"/>
      <c r="PQD11" s="558"/>
      <c r="PQE11" s="558"/>
      <c r="PQF11" s="558"/>
      <c r="PQG11" s="355"/>
      <c r="PQH11" s="356"/>
      <c r="PQI11" s="357"/>
      <c r="PQJ11" s="353"/>
      <c r="PQK11" s="354"/>
      <c r="PQL11" s="558"/>
      <c r="PQM11" s="558"/>
      <c r="PQN11" s="558"/>
      <c r="PQO11" s="355"/>
      <c r="PQP11" s="356"/>
      <c r="PQQ11" s="357"/>
      <c r="PQR11" s="353"/>
      <c r="PQS11" s="354"/>
      <c r="PQT11" s="558"/>
      <c r="PQU11" s="558"/>
      <c r="PQV11" s="558"/>
      <c r="PQW11" s="355"/>
      <c r="PQX11" s="356"/>
      <c r="PQY11" s="357"/>
      <c r="PQZ11" s="353"/>
      <c r="PRA11" s="354"/>
      <c r="PRB11" s="558"/>
      <c r="PRC11" s="558"/>
      <c r="PRD11" s="558"/>
      <c r="PRE11" s="355"/>
      <c r="PRF11" s="356"/>
      <c r="PRG11" s="357"/>
      <c r="PRH11" s="353"/>
      <c r="PRI11" s="354"/>
      <c r="PRJ11" s="558"/>
      <c r="PRK11" s="558"/>
      <c r="PRL11" s="558"/>
      <c r="PRM11" s="355"/>
      <c r="PRN11" s="356"/>
      <c r="PRO11" s="357"/>
      <c r="PRP11" s="353"/>
      <c r="PRQ11" s="354"/>
      <c r="PRR11" s="558"/>
      <c r="PRS11" s="558"/>
      <c r="PRT11" s="558"/>
      <c r="PRU11" s="355"/>
      <c r="PRV11" s="356"/>
      <c r="PRW11" s="357"/>
      <c r="PRX11" s="353"/>
      <c r="PRY11" s="354"/>
      <c r="PRZ11" s="558"/>
      <c r="PSA11" s="558"/>
      <c r="PSB11" s="558"/>
      <c r="PSC11" s="355"/>
      <c r="PSD11" s="356"/>
      <c r="PSE11" s="357"/>
      <c r="PSF11" s="353"/>
      <c r="PSG11" s="354"/>
      <c r="PSH11" s="558"/>
      <c r="PSI11" s="558"/>
      <c r="PSJ11" s="558"/>
      <c r="PSK11" s="355"/>
      <c r="PSL11" s="356"/>
      <c r="PSM11" s="357"/>
      <c r="PSN11" s="353"/>
      <c r="PSO11" s="354"/>
      <c r="PSP11" s="558"/>
      <c r="PSQ11" s="558"/>
      <c r="PSR11" s="558"/>
      <c r="PSS11" s="355"/>
      <c r="PST11" s="356"/>
      <c r="PSU11" s="357"/>
      <c r="PSV11" s="353"/>
      <c r="PSW11" s="354"/>
      <c r="PSX11" s="558"/>
      <c r="PSY11" s="558"/>
      <c r="PSZ11" s="558"/>
      <c r="PTA11" s="355"/>
      <c r="PTB11" s="356"/>
      <c r="PTC11" s="357"/>
      <c r="PTD11" s="353"/>
      <c r="PTE11" s="354"/>
      <c r="PTF11" s="558"/>
      <c r="PTG11" s="558"/>
      <c r="PTH11" s="558"/>
      <c r="PTI11" s="355"/>
      <c r="PTJ11" s="356"/>
      <c r="PTK11" s="357"/>
      <c r="PTL11" s="353"/>
      <c r="PTM11" s="354"/>
      <c r="PTN11" s="558"/>
      <c r="PTO11" s="558"/>
      <c r="PTP11" s="558"/>
      <c r="PTQ11" s="355"/>
      <c r="PTR11" s="356"/>
      <c r="PTS11" s="357"/>
      <c r="PTT11" s="353"/>
      <c r="PTU11" s="354"/>
      <c r="PTV11" s="558"/>
      <c r="PTW11" s="558"/>
      <c r="PTX11" s="558"/>
      <c r="PTY11" s="355"/>
      <c r="PTZ11" s="356"/>
      <c r="PUA11" s="357"/>
      <c r="PUB11" s="353"/>
      <c r="PUC11" s="354"/>
      <c r="PUD11" s="558"/>
      <c r="PUE11" s="558"/>
      <c r="PUF11" s="558"/>
      <c r="PUG11" s="355"/>
      <c r="PUH11" s="356"/>
      <c r="PUI11" s="357"/>
      <c r="PUJ11" s="353"/>
      <c r="PUK11" s="354"/>
      <c r="PUL11" s="558"/>
      <c r="PUM11" s="558"/>
      <c r="PUN11" s="558"/>
      <c r="PUO11" s="355"/>
      <c r="PUP11" s="356"/>
      <c r="PUQ11" s="357"/>
      <c r="PUR11" s="353"/>
      <c r="PUS11" s="354"/>
      <c r="PUT11" s="558"/>
      <c r="PUU11" s="558"/>
      <c r="PUV11" s="558"/>
      <c r="PUW11" s="355"/>
      <c r="PUX11" s="356"/>
      <c r="PUY11" s="357"/>
      <c r="PUZ11" s="353"/>
      <c r="PVA11" s="354"/>
      <c r="PVB11" s="558"/>
      <c r="PVC11" s="558"/>
      <c r="PVD11" s="558"/>
      <c r="PVE11" s="355"/>
      <c r="PVF11" s="356"/>
      <c r="PVG11" s="357"/>
      <c r="PVH11" s="353"/>
      <c r="PVI11" s="354"/>
      <c r="PVJ11" s="558"/>
      <c r="PVK11" s="558"/>
      <c r="PVL11" s="558"/>
      <c r="PVM11" s="355"/>
      <c r="PVN11" s="356"/>
      <c r="PVO11" s="357"/>
      <c r="PVP11" s="353"/>
      <c r="PVQ11" s="354"/>
      <c r="PVR11" s="558"/>
      <c r="PVS11" s="558"/>
      <c r="PVT11" s="558"/>
      <c r="PVU11" s="355"/>
      <c r="PVV11" s="356"/>
      <c r="PVW11" s="357"/>
      <c r="PVX11" s="353"/>
      <c r="PVY11" s="354"/>
      <c r="PVZ11" s="558"/>
      <c r="PWA11" s="558"/>
      <c r="PWB11" s="558"/>
      <c r="PWC11" s="355"/>
      <c r="PWD11" s="356"/>
      <c r="PWE11" s="357"/>
      <c r="PWF11" s="353"/>
      <c r="PWG11" s="354"/>
      <c r="PWH11" s="558"/>
      <c r="PWI11" s="558"/>
      <c r="PWJ11" s="558"/>
      <c r="PWK11" s="355"/>
      <c r="PWL11" s="356"/>
      <c r="PWM11" s="357"/>
      <c r="PWN11" s="353"/>
      <c r="PWO11" s="354"/>
      <c r="PWP11" s="558"/>
      <c r="PWQ11" s="558"/>
      <c r="PWR11" s="558"/>
      <c r="PWS11" s="355"/>
      <c r="PWT11" s="356"/>
      <c r="PWU11" s="357"/>
      <c r="PWV11" s="353"/>
      <c r="PWW11" s="354"/>
      <c r="PWX11" s="558"/>
      <c r="PWY11" s="558"/>
      <c r="PWZ11" s="558"/>
      <c r="PXA11" s="355"/>
      <c r="PXB11" s="356"/>
      <c r="PXC11" s="357"/>
      <c r="PXD11" s="353"/>
      <c r="PXE11" s="354"/>
      <c r="PXF11" s="558"/>
      <c r="PXG11" s="558"/>
      <c r="PXH11" s="558"/>
      <c r="PXI11" s="355"/>
      <c r="PXJ11" s="356"/>
      <c r="PXK11" s="357"/>
      <c r="PXL11" s="353"/>
      <c r="PXM11" s="354"/>
      <c r="PXN11" s="558"/>
      <c r="PXO11" s="558"/>
      <c r="PXP11" s="558"/>
      <c r="PXQ11" s="355"/>
      <c r="PXR11" s="356"/>
      <c r="PXS11" s="357"/>
      <c r="PXT11" s="353"/>
      <c r="PXU11" s="354"/>
      <c r="PXV11" s="558"/>
      <c r="PXW11" s="558"/>
      <c r="PXX11" s="558"/>
      <c r="PXY11" s="355"/>
      <c r="PXZ11" s="356"/>
      <c r="PYA11" s="357"/>
      <c r="PYB11" s="353"/>
      <c r="PYC11" s="354"/>
      <c r="PYD11" s="558"/>
      <c r="PYE11" s="558"/>
      <c r="PYF11" s="558"/>
      <c r="PYG11" s="355"/>
      <c r="PYH11" s="356"/>
      <c r="PYI11" s="357"/>
      <c r="PYJ11" s="353"/>
      <c r="PYK11" s="354"/>
      <c r="PYL11" s="558"/>
      <c r="PYM11" s="558"/>
      <c r="PYN11" s="558"/>
      <c r="PYO11" s="355"/>
      <c r="PYP11" s="356"/>
      <c r="PYQ11" s="357"/>
      <c r="PYR11" s="353"/>
      <c r="PYS11" s="354"/>
      <c r="PYT11" s="558"/>
      <c r="PYU11" s="558"/>
      <c r="PYV11" s="558"/>
      <c r="PYW11" s="355"/>
      <c r="PYX11" s="356"/>
      <c r="PYY11" s="357"/>
      <c r="PYZ11" s="353"/>
      <c r="PZA11" s="354"/>
      <c r="PZB11" s="558"/>
      <c r="PZC11" s="558"/>
      <c r="PZD11" s="558"/>
      <c r="PZE11" s="355"/>
      <c r="PZF11" s="356"/>
      <c r="PZG11" s="357"/>
      <c r="PZH11" s="353"/>
      <c r="PZI11" s="354"/>
      <c r="PZJ11" s="558"/>
      <c r="PZK11" s="558"/>
      <c r="PZL11" s="558"/>
      <c r="PZM11" s="355"/>
      <c r="PZN11" s="356"/>
      <c r="PZO11" s="357"/>
      <c r="PZP11" s="353"/>
      <c r="PZQ11" s="354"/>
      <c r="PZR11" s="558"/>
      <c r="PZS11" s="558"/>
      <c r="PZT11" s="558"/>
      <c r="PZU11" s="355"/>
      <c r="PZV11" s="356"/>
      <c r="PZW11" s="357"/>
      <c r="PZX11" s="353"/>
      <c r="PZY11" s="354"/>
      <c r="PZZ11" s="558"/>
      <c r="QAA11" s="558"/>
      <c r="QAB11" s="558"/>
      <c r="QAC11" s="355"/>
      <c r="QAD11" s="356"/>
      <c r="QAE11" s="357"/>
      <c r="QAF11" s="353"/>
      <c r="QAG11" s="354"/>
      <c r="QAH11" s="558"/>
      <c r="QAI11" s="558"/>
      <c r="QAJ11" s="558"/>
      <c r="QAK11" s="355"/>
      <c r="QAL11" s="356"/>
      <c r="QAM11" s="357"/>
      <c r="QAN11" s="353"/>
      <c r="QAO11" s="354"/>
      <c r="QAP11" s="558"/>
      <c r="QAQ11" s="558"/>
      <c r="QAR11" s="558"/>
      <c r="QAS11" s="355"/>
      <c r="QAT11" s="356"/>
      <c r="QAU11" s="357"/>
      <c r="QAV11" s="353"/>
      <c r="QAW11" s="354"/>
      <c r="QAX11" s="558"/>
      <c r="QAY11" s="558"/>
      <c r="QAZ11" s="558"/>
      <c r="QBA11" s="355"/>
      <c r="QBB11" s="356"/>
      <c r="QBC11" s="357"/>
      <c r="QBD11" s="353"/>
      <c r="QBE11" s="354"/>
      <c r="QBF11" s="558"/>
      <c r="QBG11" s="558"/>
      <c r="QBH11" s="558"/>
      <c r="QBI11" s="355"/>
      <c r="QBJ11" s="356"/>
      <c r="QBK11" s="357"/>
      <c r="QBL11" s="353"/>
      <c r="QBM11" s="354"/>
      <c r="QBN11" s="558"/>
      <c r="QBO11" s="558"/>
      <c r="QBP11" s="558"/>
      <c r="QBQ11" s="355"/>
      <c r="QBR11" s="356"/>
      <c r="QBS11" s="357"/>
      <c r="QBT11" s="353"/>
      <c r="QBU11" s="354"/>
      <c r="QBV11" s="558"/>
      <c r="QBW11" s="558"/>
      <c r="QBX11" s="558"/>
      <c r="QBY11" s="355"/>
      <c r="QBZ11" s="356"/>
      <c r="QCA11" s="357"/>
      <c r="QCB11" s="353"/>
      <c r="QCC11" s="354"/>
      <c r="QCD11" s="558"/>
      <c r="QCE11" s="558"/>
      <c r="QCF11" s="558"/>
      <c r="QCG11" s="355"/>
      <c r="QCH11" s="356"/>
      <c r="QCI11" s="357"/>
      <c r="QCJ11" s="353"/>
      <c r="QCK11" s="354"/>
      <c r="QCL11" s="558"/>
      <c r="QCM11" s="558"/>
      <c r="QCN11" s="558"/>
      <c r="QCO11" s="355"/>
      <c r="QCP11" s="356"/>
      <c r="QCQ11" s="357"/>
      <c r="QCR11" s="353"/>
      <c r="QCS11" s="354"/>
      <c r="QCT11" s="558"/>
      <c r="QCU11" s="558"/>
      <c r="QCV11" s="558"/>
      <c r="QCW11" s="355"/>
      <c r="QCX11" s="356"/>
      <c r="QCY11" s="357"/>
      <c r="QCZ11" s="353"/>
      <c r="QDA11" s="354"/>
      <c r="QDB11" s="558"/>
      <c r="QDC11" s="558"/>
      <c r="QDD11" s="558"/>
      <c r="QDE11" s="355"/>
      <c r="QDF11" s="356"/>
      <c r="QDG11" s="357"/>
      <c r="QDH11" s="353"/>
      <c r="QDI11" s="354"/>
      <c r="QDJ11" s="558"/>
      <c r="QDK11" s="558"/>
      <c r="QDL11" s="558"/>
      <c r="QDM11" s="355"/>
      <c r="QDN11" s="356"/>
      <c r="QDO11" s="357"/>
      <c r="QDP11" s="353"/>
      <c r="QDQ11" s="354"/>
      <c r="QDR11" s="558"/>
      <c r="QDS11" s="558"/>
      <c r="QDT11" s="558"/>
      <c r="QDU11" s="355"/>
      <c r="QDV11" s="356"/>
      <c r="QDW11" s="357"/>
      <c r="QDX11" s="353"/>
      <c r="QDY11" s="354"/>
      <c r="QDZ11" s="558"/>
      <c r="QEA11" s="558"/>
      <c r="QEB11" s="558"/>
      <c r="QEC11" s="355"/>
      <c r="QED11" s="356"/>
      <c r="QEE11" s="357"/>
      <c r="QEF11" s="353"/>
      <c r="QEG11" s="354"/>
      <c r="QEH11" s="558"/>
      <c r="QEI11" s="558"/>
      <c r="QEJ11" s="558"/>
      <c r="QEK11" s="355"/>
      <c r="QEL11" s="356"/>
      <c r="QEM11" s="357"/>
      <c r="QEN11" s="353"/>
      <c r="QEO11" s="354"/>
      <c r="QEP11" s="558"/>
      <c r="QEQ11" s="558"/>
      <c r="QER11" s="558"/>
      <c r="QES11" s="355"/>
      <c r="QET11" s="356"/>
      <c r="QEU11" s="357"/>
      <c r="QEV11" s="353"/>
      <c r="QEW11" s="354"/>
      <c r="QEX11" s="558"/>
      <c r="QEY11" s="558"/>
      <c r="QEZ11" s="558"/>
      <c r="QFA11" s="355"/>
      <c r="QFB11" s="356"/>
      <c r="QFC11" s="357"/>
      <c r="QFD11" s="353"/>
      <c r="QFE11" s="354"/>
      <c r="QFF11" s="558"/>
      <c r="QFG11" s="558"/>
      <c r="QFH11" s="558"/>
      <c r="QFI11" s="355"/>
      <c r="QFJ11" s="356"/>
      <c r="QFK11" s="357"/>
      <c r="QFL11" s="353"/>
      <c r="QFM11" s="354"/>
      <c r="QFN11" s="558"/>
      <c r="QFO11" s="558"/>
      <c r="QFP11" s="558"/>
      <c r="QFQ11" s="355"/>
      <c r="QFR11" s="356"/>
      <c r="QFS11" s="357"/>
      <c r="QFT11" s="353"/>
      <c r="QFU11" s="354"/>
      <c r="QFV11" s="558"/>
      <c r="QFW11" s="558"/>
      <c r="QFX11" s="558"/>
      <c r="QFY11" s="355"/>
      <c r="QFZ11" s="356"/>
      <c r="QGA11" s="357"/>
      <c r="QGB11" s="353"/>
      <c r="QGC11" s="354"/>
      <c r="QGD11" s="558"/>
      <c r="QGE11" s="558"/>
      <c r="QGF11" s="558"/>
      <c r="QGG11" s="355"/>
      <c r="QGH11" s="356"/>
      <c r="QGI11" s="357"/>
      <c r="QGJ11" s="353"/>
      <c r="QGK11" s="354"/>
      <c r="QGL11" s="558"/>
      <c r="QGM11" s="558"/>
      <c r="QGN11" s="558"/>
      <c r="QGO11" s="355"/>
      <c r="QGP11" s="356"/>
      <c r="QGQ11" s="357"/>
      <c r="QGR11" s="353"/>
      <c r="QGS11" s="354"/>
      <c r="QGT11" s="558"/>
      <c r="QGU11" s="558"/>
      <c r="QGV11" s="558"/>
      <c r="QGW11" s="355"/>
      <c r="QGX11" s="356"/>
      <c r="QGY11" s="357"/>
      <c r="QGZ11" s="353"/>
      <c r="QHA11" s="354"/>
      <c r="QHB11" s="558"/>
      <c r="QHC11" s="558"/>
      <c r="QHD11" s="558"/>
      <c r="QHE11" s="355"/>
      <c r="QHF11" s="356"/>
      <c r="QHG11" s="357"/>
      <c r="QHH11" s="353"/>
      <c r="QHI11" s="354"/>
      <c r="QHJ11" s="558"/>
      <c r="QHK11" s="558"/>
      <c r="QHL11" s="558"/>
      <c r="QHM11" s="355"/>
      <c r="QHN11" s="356"/>
      <c r="QHO11" s="357"/>
      <c r="QHP11" s="353"/>
      <c r="QHQ11" s="354"/>
      <c r="QHR11" s="558"/>
      <c r="QHS11" s="558"/>
      <c r="QHT11" s="558"/>
      <c r="QHU11" s="355"/>
      <c r="QHV11" s="356"/>
      <c r="QHW11" s="357"/>
      <c r="QHX11" s="353"/>
      <c r="QHY11" s="354"/>
      <c r="QHZ11" s="558"/>
      <c r="QIA11" s="558"/>
      <c r="QIB11" s="558"/>
      <c r="QIC11" s="355"/>
      <c r="QID11" s="356"/>
      <c r="QIE11" s="357"/>
      <c r="QIF11" s="353"/>
      <c r="QIG11" s="354"/>
      <c r="QIH11" s="558"/>
      <c r="QII11" s="558"/>
      <c r="QIJ11" s="558"/>
      <c r="QIK11" s="355"/>
      <c r="QIL11" s="356"/>
      <c r="QIM11" s="357"/>
      <c r="QIN11" s="353"/>
      <c r="QIO11" s="354"/>
      <c r="QIP11" s="558"/>
      <c r="QIQ11" s="558"/>
      <c r="QIR11" s="558"/>
      <c r="QIS11" s="355"/>
      <c r="QIT11" s="356"/>
      <c r="QIU11" s="357"/>
      <c r="QIV11" s="353"/>
      <c r="QIW11" s="354"/>
      <c r="QIX11" s="558"/>
      <c r="QIY11" s="558"/>
      <c r="QIZ11" s="558"/>
      <c r="QJA11" s="355"/>
      <c r="QJB11" s="356"/>
      <c r="QJC11" s="357"/>
      <c r="QJD11" s="353"/>
      <c r="QJE11" s="354"/>
      <c r="QJF11" s="558"/>
      <c r="QJG11" s="558"/>
      <c r="QJH11" s="558"/>
      <c r="QJI11" s="355"/>
      <c r="QJJ11" s="356"/>
      <c r="QJK11" s="357"/>
      <c r="QJL11" s="353"/>
      <c r="QJM11" s="354"/>
      <c r="QJN11" s="558"/>
      <c r="QJO11" s="558"/>
      <c r="QJP11" s="558"/>
      <c r="QJQ11" s="355"/>
      <c r="QJR11" s="356"/>
      <c r="QJS11" s="357"/>
      <c r="QJT11" s="353"/>
      <c r="QJU11" s="354"/>
      <c r="QJV11" s="558"/>
      <c r="QJW11" s="558"/>
      <c r="QJX11" s="558"/>
      <c r="QJY11" s="355"/>
      <c r="QJZ11" s="356"/>
      <c r="QKA11" s="357"/>
      <c r="QKB11" s="353"/>
      <c r="QKC11" s="354"/>
      <c r="QKD11" s="558"/>
      <c r="QKE11" s="558"/>
      <c r="QKF11" s="558"/>
      <c r="QKG11" s="355"/>
      <c r="QKH11" s="356"/>
      <c r="QKI11" s="357"/>
      <c r="QKJ11" s="353"/>
      <c r="QKK11" s="354"/>
      <c r="QKL11" s="558"/>
      <c r="QKM11" s="558"/>
      <c r="QKN11" s="558"/>
      <c r="QKO11" s="355"/>
      <c r="QKP11" s="356"/>
      <c r="QKQ11" s="357"/>
      <c r="QKR11" s="353"/>
      <c r="QKS11" s="354"/>
      <c r="QKT11" s="558"/>
      <c r="QKU11" s="558"/>
      <c r="QKV11" s="558"/>
      <c r="QKW11" s="355"/>
      <c r="QKX11" s="356"/>
      <c r="QKY11" s="357"/>
      <c r="QKZ11" s="353"/>
      <c r="QLA11" s="354"/>
      <c r="QLB11" s="558"/>
      <c r="QLC11" s="558"/>
      <c r="QLD11" s="558"/>
      <c r="QLE11" s="355"/>
      <c r="QLF11" s="356"/>
      <c r="QLG11" s="357"/>
      <c r="QLH11" s="353"/>
      <c r="QLI11" s="354"/>
      <c r="QLJ11" s="558"/>
      <c r="QLK11" s="558"/>
      <c r="QLL11" s="558"/>
      <c r="QLM11" s="355"/>
      <c r="QLN11" s="356"/>
      <c r="QLO11" s="357"/>
      <c r="QLP11" s="353"/>
      <c r="QLQ11" s="354"/>
      <c r="QLR11" s="558"/>
      <c r="QLS11" s="558"/>
      <c r="QLT11" s="558"/>
      <c r="QLU11" s="355"/>
      <c r="QLV11" s="356"/>
      <c r="QLW11" s="357"/>
      <c r="QLX11" s="353"/>
      <c r="QLY11" s="354"/>
      <c r="QLZ11" s="558"/>
      <c r="QMA11" s="558"/>
      <c r="QMB11" s="558"/>
      <c r="QMC11" s="355"/>
      <c r="QMD11" s="356"/>
      <c r="QME11" s="357"/>
      <c r="QMF11" s="353"/>
      <c r="QMG11" s="354"/>
      <c r="QMH11" s="558"/>
      <c r="QMI11" s="558"/>
      <c r="QMJ11" s="558"/>
      <c r="QMK11" s="355"/>
      <c r="QML11" s="356"/>
      <c r="QMM11" s="357"/>
      <c r="QMN11" s="353"/>
      <c r="QMO11" s="354"/>
      <c r="QMP11" s="558"/>
      <c r="QMQ11" s="558"/>
      <c r="QMR11" s="558"/>
      <c r="QMS11" s="355"/>
      <c r="QMT11" s="356"/>
      <c r="QMU11" s="357"/>
      <c r="QMV11" s="353"/>
      <c r="QMW11" s="354"/>
      <c r="QMX11" s="558"/>
      <c r="QMY11" s="558"/>
      <c r="QMZ11" s="558"/>
      <c r="QNA11" s="355"/>
      <c r="QNB11" s="356"/>
      <c r="QNC11" s="357"/>
      <c r="QND11" s="353"/>
      <c r="QNE11" s="354"/>
      <c r="QNF11" s="558"/>
      <c r="QNG11" s="558"/>
      <c r="QNH11" s="558"/>
      <c r="QNI11" s="355"/>
      <c r="QNJ11" s="356"/>
      <c r="QNK11" s="357"/>
      <c r="QNL11" s="353"/>
      <c r="QNM11" s="354"/>
      <c r="QNN11" s="558"/>
      <c r="QNO11" s="558"/>
      <c r="QNP11" s="558"/>
      <c r="QNQ11" s="355"/>
      <c r="QNR11" s="356"/>
      <c r="QNS11" s="357"/>
      <c r="QNT11" s="353"/>
      <c r="QNU11" s="354"/>
      <c r="QNV11" s="558"/>
      <c r="QNW11" s="558"/>
      <c r="QNX11" s="558"/>
      <c r="QNY11" s="355"/>
      <c r="QNZ11" s="356"/>
      <c r="QOA11" s="357"/>
      <c r="QOB11" s="353"/>
      <c r="QOC11" s="354"/>
      <c r="QOD11" s="558"/>
      <c r="QOE11" s="558"/>
      <c r="QOF11" s="558"/>
      <c r="QOG11" s="355"/>
      <c r="QOH11" s="356"/>
      <c r="QOI11" s="357"/>
      <c r="QOJ11" s="353"/>
      <c r="QOK11" s="354"/>
      <c r="QOL11" s="558"/>
      <c r="QOM11" s="558"/>
      <c r="QON11" s="558"/>
      <c r="QOO11" s="355"/>
      <c r="QOP11" s="356"/>
      <c r="QOQ11" s="357"/>
      <c r="QOR11" s="353"/>
      <c r="QOS11" s="354"/>
      <c r="QOT11" s="558"/>
      <c r="QOU11" s="558"/>
      <c r="QOV11" s="558"/>
      <c r="QOW11" s="355"/>
      <c r="QOX11" s="356"/>
      <c r="QOY11" s="357"/>
      <c r="QOZ11" s="353"/>
      <c r="QPA11" s="354"/>
      <c r="QPB11" s="558"/>
      <c r="QPC11" s="558"/>
      <c r="QPD11" s="558"/>
      <c r="QPE11" s="355"/>
      <c r="QPF11" s="356"/>
      <c r="QPG11" s="357"/>
      <c r="QPH11" s="353"/>
      <c r="QPI11" s="354"/>
      <c r="QPJ11" s="558"/>
      <c r="QPK11" s="558"/>
      <c r="QPL11" s="558"/>
      <c r="QPM11" s="355"/>
      <c r="QPN11" s="356"/>
      <c r="QPO11" s="357"/>
      <c r="QPP11" s="353"/>
      <c r="QPQ11" s="354"/>
      <c r="QPR11" s="558"/>
      <c r="QPS11" s="558"/>
      <c r="QPT11" s="558"/>
      <c r="QPU11" s="355"/>
      <c r="QPV11" s="356"/>
      <c r="QPW11" s="357"/>
      <c r="QPX11" s="353"/>
      <c r="QPY11" s="354"/>
      <c r="QPZ11" s="558"/>
      <c r="QQA11" s="558"/>
      <c r="QQB11" s="558"/>
      <c r="QQC11" s="355"/>
      <c r="QQD11" s="356"/>
      <c r="QQE11" s="357"/>
      <c r="QQF11" s="353"/>
      <c r="QQG11" s="354"/>
      <c r="QQH11" s="558"/>
      <c r="QQI11" s="558"/>
      <c r="QQJ11" s="558"/>
      <c r="QQK11" s="355"/>
      <c r="QQL11" s="356"/>
      <c r="QQM11" s="357"/>
      <c r="QQN11" s="353"/>
      <c r="QQO11" s="354"/>
      <c r="QQP11" s="558"/>
      <c r="QQQ11" s="558"/>
      <c r="QQR11" s="558"/>
      <c r="QQS11" s="355"/>
      <c r="QQT11" s="356"/>
      <c r="QQU11" s="357"/>
      <c r="QQV11" s="353"/>
      <c r="QQW11" s="354"/>
      <c r="QQX11" s="558"/>
      <c r="QQY11" s="558"/>
      <c r="QQZ11" s="558"/>
      <c r="QRA11" s="355"/>
      <c r="QRB11" s="356"/>
      <c r="QRC11" s="357"/>
      <c r="QRD11" s="353"/>
      <c r="QRE11" s="354"/>
      <c r="QRF11" s="558"/>
      <c r="QRG11" s="558"/>
      <c r="QRH11" s="558"/>
      <c r="QRI11" s="355"/>
      <c r="QRJ11" s="356"/>
      <c r="QRK11" s="357"/>
      <c r="QRL11" s="353"/>
      <c r="QRM11" s="354"/>
      <c r="QRN11" s="558"/>
      <c r="QRO11" s="558"/>
      <c r="QRP11" s="558"/>
      <c r="QRQ11" s="355"/>
      <c r="QRR11" s="356"/>
      <c r="QRS11" s="357"/>
      <c r="QRT11" s="353"/>
      <c r="QRU11" s="354"/>
      <c r="QRV11" s="558"/>
      <c r="QRW11" s="558"/>
      <c r="QRX11" s="558"/>
      <c r="QRY11" s="355"/>
      <c r="QRZ11" s="356"/>
      <c r="QSA11" s="357"/>
      <c r="QSB11" s="353"/>
      <c r="QSC11" s="354"/>
      <c r="QSD11" s="558"/>
      <c r="QSE11" s="558"/>
      <c r="QSF11" s="558"/>
      <c r="QSG11" s="355"/>
      <c r="QSH11" s="356"/>
      <c r="QSI11" s="357"/>
      <c r="QSJ11" s="353"/>
      <c r="QSK11" s="354"/>
      <c r="QSL11" s="558"/>
      <c r="QSM11" s="558"/>
      <c r="QSN11" s="558"/>
      <c r="QSO11" s="355"/>
      <c r="QSP11" s="356"/>
      <c r="QSQ11" s="357"/>
      <c r="QSR11" s="353"/>
      <c r="QSS11" s="354"/>
      <c r="QST11" s="558"/>
      <c r="QSU11" s="558"/>
      <c r="QSV11" s="558"/>
      <c r="QSW11" s="355"/>
      <c r="QSX11" s="356"/>
      <c r="QSY11" s="357"/>
      <c r="QSZ11" s="353"/>
      <c r="QTA11" s="354"/>
      <c r="QTB11" s="558"/>
      <c r="QTC11" s="558"/>
      <c r="QTD11" s="558"/>
      <c r="QTE11" s="355"/>
      <c r="QTF11" s="356"/>
      <c r="QTG11" s="357"/>
      <c r="QTH11" s="353"/>
      <c r="QTI11" s="354"/>
      <c r="QTJ11" s="558"/>
      <c r="QTK11" s="558"/>
      <c r="QTL11" s="558"/>
      <c r="QTM11" s="355"/>
      <c r="QTN11" s="356"/>
      <c r="QTO11" s="357"/>
      <c r="QTP11" s="353"/>
      <c r="QTQ11" s="354"/>
      <c r="QTR11" s="558"/>
      <c r="QTS11" s="558"/>
      <c r="QTT11" s="558"/>
      <c r="QTU11" s="355"/>
      <c r="QTV11" s="356"/>
      <c r="QTW11" s="357"/>
      <c r="QTX11" s="353"/>
      <c r="QTY11" s="354"/>
      <c r="QTZ11" s="558"/>
      <c r="QUA11" s="558"/>
      <c r="QUB11" s="558"/>
      <c r="QUC11" s="355"/>
      <c r="QUD11" s="356"/>
      <c r="QUE11" s="357"/>
      <c r="QUF11" s="353"/>
      <c r="QUG11" s="354"/>
      <c r="QUH11" s="558"/>
      <c r="QUI11" s="558"/>
      <c r="QUJ11" s="558"/>
      <c r="QUK11" s="355"/>
      <c r="QUL11" s="356"/>
      <c r="QUM11" s="357"/>
      <c r="QUN11" s="353"/>
      <c r="QUO11" s="354"/>
      <c r="QUP11" s="558"/>
      <c r="QUQ11" s="558"/>
      <c r="QUR11" s="558"/>
      <c r="QUS11" s="355"/>
      <c r="QUT11" s="356"/>
      <c r="QUU11" s="357"/>
      <c r="QUV11" s="353"/>
      <c r="QUW11" s="354"/>
      <c r="QUX11" s="558"/>
      <c r="QUY11" s="558"/>
      <c r="QUZ11" s="558"/>
      <c r="QVA11" s="355"/>
      <c r="QVB11" s="356"/>
      <c r="QVC11" s="357"/>
      <c r="QVD11" s="353"/>
      <c r="QVE11" s="354"/>
      <c r="QVF11" s="558"/>
      <c r="QVG11" s="558"/>
      <c r="QVH11" s="558"/>
      <c r="QVI11" s="355"/>
      <c r="QVJ11" s="356"/>
      <c r="QVK11" s="357"/>
      <c r="QVL11" s="353"/>
      <c r="QVM11" s="354"/>
      <c r="QVN11" s="558"/>
      <c r="QVO11" s="558"/>
      <c r="QVP11" s="558"/>
      <c r="QVQ11" s="355"/>
      <c r="QVR11" s="356"/>
      <c r="QVS11" s="357"/>
      <c r="QVT11" s="353"/>
      <c r="QVU11" s="354"/>
      <c r="QVV11" s="558"/>
      <c r="QVW11" s="558"/>
      <c r="QVX11" s="558"/>
      <c r="QVY11" s="355"/>
      <c r="QVZ11" s="356"/>
      <c r="QWA11" s="357"/>
      <c r="QWB11" s="353"/>
      <c r="QWC11" s="354"/>
      <c r="QWD11" s="558"/>
      <c r="QWE11" s="558"/>
      <c r="QWF11" s="558"/>
      <c r="QWG11" s="355"/>
      <c r="QWH11" s="356"/>
      <c r="QWI11" s="357"/>
      <c r="QWJ11" s="353"/>
      <c r="QWK11" s="354"/>
      <c r="QWL11" s="558"/>
      <c r="QWM11" s="558"/>
      <c r="QWN11" s="558"/>
      <c r="QWO11" s="355"/>
      <c r="QWP11" s="356"/>
      <c r="QWQ11" s="357"/>
      <c r="QWR11" s="353"/>
      <c r="QWS11" s="354"/>
      <c r="QWT11" s="558"/>
      <c r="QWU11" s="558"/>
      <c r="QWV11" s="558"/>
      <c r="QWW11" s="355"/>
      <c r="QWX11" s="356"/>
      <c r="QWY11" s="357"/>
      <c r="QWZ11" s="353"/>
      <c r="QXA11" s="354"/>
      <c r="QXB11" s="558"/>
      <c r="QXC11" s="558"/>
      <c r="QXD11" s="558"/>
      <c r="QXE11" s="355"/>
      <c r="QXF11" s="356"/>
      <c r="QXG11" s="357"/>
      <c r="QXH11" s="353"/>
      <c r="QXI11" s="354"/>
      <c r="QXJ11" s="558"/>
      <c r="QXK11" s="558"/>
      <c r="QXL11" s="558"/>
      <c r="QXM11" s="355"/>
      <c r="QXN11" s="356"/>
      <c r="QXO11" s="357"/>
      <c r="QXP11" s="353"/>
      <c r="QXQ11" s="354"/>
      <c r="QXR11" s="558"/>
      <c r="QXS11" s="558"/>
      <c r="QXT11" s="558"/>
      <c r="QXU11" s="355"/>
      <c r="QXV11" s="356"/>
      <c r="QXW11" s="357"/>
      <c r="QXX11" s="353"/>
      <c r="QXY11" s="354"/>
      <c r="QXZ11" s="558"/>
      <c r="QYA11" s="558"/>
      <c r="QYB11" s="558"/>
      <c r="QYC11" s="355"/>
      <c r="QYD11" s="356"/>
      <c r="QYE11" s="357"/>
      <c r="QYF11" s="353"/>
      <c r="QYG11" s="354"/>
      <c r="QYH11" s="558"/>
      <c r="QYI11" s="558"/>
      <c r="QYJ11" s="558"/>
      <c r="QYK11" s="355"/>
      <c r="QYL11" s="356"/>
      <c r="QYM11" s="357"/>
      <c r="QYN11" s="353"/>
      <c r="QYO11" s="354"/>
      <c r="QYP11" s="558"/>
      <c r="QYQ11" s="558"/>
      <c r="QYR11" s="558"/>
      <c r="QYS11" s="355"/>
      <c r="QYT11" s="356"/>
      <c r="QYU11" s="357"/>
      <c r="QYV11" s="353"/>
      <c r="QYW11" s="354"/>
      <c r="QYX11" s="558"/>
      <c r="QYY11" s="558"/>
      <c r="QYZ11" s="558"/>
      <c r="QZA11" s="355"/>
      <c r="QZB11" s="356"/>
      <c r="QZC11" s="357"/>
      <c r="QZD11" s="353"/>
      <c r="QZE11" s="354"/>
      <c r="QZF11" s="558"/>
      <c r="QZG11" s="558"/>
      <c r="QZH11" s="558"/>
      <c r="QZI11" s="355"/>
      <c r="QZJ11" s="356"/>
      <c r="QZK11" s="357"/>
      <c r="QZL11" s="353"/>
      <c r="QZM11" s="354"/>
      <c r="QZN11" s="558"/>
      <c r="QZO11" s="558"/>
      <c r="QZP11" s="558"/>
      <c r="QZQ11" s="355"/>
      <c r="QZR11" s="356"/>
      <c r="QZS11" s="357"/>
      <c r="QZT11" s="353"/>
      <c r="QZU11" s="354"/>
      <c r="QZV11" s="558"/>
      <c r="QZW11" s="558"/>
      <c r="QZX11" s="558"/>
      <c r="QZY11" s="355"/>
      <c r="QZZ11" s="356"/>
      <c r="RAA11" s="357"/>
      <c r="RAB11" s="353"/>
      <c r="RAC11" s="354"/>
      <c r="RAD11" s="558"/>
      <c r="RAE11" s="558"/>
      <c r="RAF11" s="558"/>
      <c r="RAG11" s="355"/>
      <c r="RAH11" s="356"/>
      <c r="RAI11" s="357"/>
      <c r="RAJ11" s="353"/>
      <c r="RAK11" s="354"/>
      <c r="RAL11" s="558"/>
      <c r="RAM11" s="558"/>
      <c r="RAN11" s="558"/>
      <c r="RAO11" s="355"/>
      <c r="RAP11" s="356"/>
      <c r="RAQ11" s="357"/>
      <c r="RAR11" s="353"/>
      <c r="RAS11" s="354"/>
      <c r="RAT11" s="558"/>
      <c r="RAU11" s="558"/>
      <c r="RAV11" s="558"/>
      <c r="RAW11" s="355"/>
      <c r="RAX11" s="356"/>
      <c r="RAY11" s="357"/>
      <c r="RAZ11" s="353"/>
      <c r="RBA11" s="354"/>
      <c r="RBB11" s="558"/>
      <c r="RBC11" s="558"/>
      <c r="RBD11" s="558"/>
      <c r="RBE11" s="355"/>
      <c r="RBF11" s="356"/>
      <c r="RBG11" s="357"/>
      <c r="RBH11" s="353"/>
      <c r="RBI11" s="354"/>
      <c r="RBJ11" s="558"/>
      <c r="RBK11" s="558"/>
      <c r="RBL11" s="558"/>
      <c r="RBM11" s="355"/>
      <c r="RBN11" s="356"/>
      <c r="RBO11" s="357"/>
      <c r="RBP11" s="353"/>
      <c r="RBQ11" s="354"/>
      <c r="RBR11" s="558"/>
      <c r="RBS11" s="558"/>
      <c r="RBT11" s="558"/>
      <c r="RBU11" s="355"/>
      <c r="RBV11" s="356"/>
      <c r="RBW11" s="357"/>
      <c r="RBX11" s="353"/>
      <c r="RBY11" s="354"/>
      <c r="RBZ11" s="558"/>
      <c r="RCA11" s="558"/>
      <c r="RCB11" s="558"/>
      <c r="RCC11" s="355"/>
      <c r="RCD11" s="356"/>
      <c r="RCE11" s="357"/>
      <c r="RCF11" s="353"/>
      <c r="RCG11" s="354"/>
      <c r="RCH11" s="558"/>
      <c r="RCI11" s="558"/>
      <c r="RCJ11" s="558"/>
      <c r="RCK11" s="355"/>
      <c r="RCL11" s="356"/>
      <c r="RCM11" s="357"/>
      <c r="RCN11" s="353"/>
      <c r="RCO11" s="354"/>
      <c r="RCP11" s="558"/>
      <c r="RCQ11" s="558"/>
      <c r="RCR11" s="558"/>
      <c r="RCS11" s="355"/>
      <c r="RCT11" s="356"/>
      <c r="RCU11" s="357"/>
      <c r="RCV11" s="353"/>
      <c r="RCW11" s="354"/>
      <c r="RCX11" s="558"/>
      <c r="RCY11" s="558"/>
      <c r="RCZ11" s="558"/>
      <c r="RDA11" s="355"/>
      <c r="RDB11" s="356"/>
      <c r="RDC11" s="357"/>
      <c r="RDD11" s="353"/>
      <c r="RDE11" s="354"/>
      <c r="RDF11" s="558"/>
      <c r="RDG11" s="558"/>
      <c r="RDH11" s="558"/>
      <c r="RDI11" s="355"/>
      <c r="RDJ11" s="356"/>
      <c r="RDK11" s="357"/>
      <c r="RDL11" s="353"/>
      <c r="RDM11" s="354"/>
      <c r="RDN11" s="558"/>
      <c r="RDO11" s="558"/>
      <c r="RDP11" s="558"/>
      <c r="RDQ11" s="355"/>
      <c r="RDR11" s="356"/>
      <c r="RDS11" s="357"/>
      <c r="RDT11" s="353"/>
      <c r="RDU11" s="354"/>
      <c r="RDV11" s="558"/>
      <c r="RDW11" s="558"/>
      <c r="RDX11" s="558"/>
      <c r="RDY11" s="355"/>
      <c r="RDZ11" s="356"/>
      <c r="REA11" s="357"/>
      <c r="REB11" s="353"/>
      <c r="REC11" s="354"/>
      <c r="RED11" s="558"/>
      <c r="REE11" s="558"/>
      <c r="REF11" s="558"/>
      <c r="REG11" s="355"/>
      <c r="REH11" s="356"/>
      <c r="REI11" s="357"/>
      <c r="REJ11" s="353"/>
      <c r="REK11" s="354"/>
      <c r="REL11" s="558"/>
      <c r="REM11" s="558"/>
      <c r="REN11" s="558"/>
      <c r="REO11" s="355"/>
      <c r="REP11" s="356"/>
      <c r="REQ11" s="357"/>
      <c r="RER11" s="353"/>
      <c r="RES11" s="354"/>
      <c r="RET11" s="558"/>
      <c r="REU11" s="558"/>
      <c r="REV11" s="558"/>
      <c r="REW11" s="355"/>
      <c r="REX11" s="356"/>
      <c r="REY11" s="357"/>
      <c r="REZ11" s="353"/>
      <c r="RFA11" s="354"/>
      <c r="RFB11" s="558"/>
      <c r="RFC11" s="558"/>
      <c r="RFD11" s="558"/>
      <c r="RFE11" s="355"/>
      <c r="RFF11" s="356"/>
      <c r="RFG11" s="357"/>
      <c r="RFH11" s="353"/>
      <c r="RFI11" s="354"/>
      <c r="RFJ11" s="558"/>
      <c r="RFK11" s="558"/>
      <c r="RFL11" s="558"/>
      <c r="RFM11" s="355"/>
      <c r="RFN11" s="356"/>
      <c r="RFO11" s="357"/>
      <c r="RFP11" s="353"/>
      <c r="RFQ11" s="354"/>
      <c r="RFR11" s="558"/>
      <c r="RFS11" s="558"/>
      <c r="RFT11" s="558"/>
      <c r="RFU11" s="355"/>
      <c r="RFV11" s="356"/>
      <c r="RFW11" s="357"/>
      <c r="RFX11" s="353"/>
      <c r="RFY11" s="354"/>
      <c r="RFZ11" s="558"/>
      <c r="RGA11" s="558"/>
      <c r="RGB11" s="558"/>
      <c r="RGC11" s="355"/>
      <c r="RGD11" s="356"/>
      <c r="RGE11" s="357"/>
      <c r="RGF11" s="353"/>
      <c r="RGG11" s="354"/>
      <c r="RGH11" s="558"/>
      <c r="RGI11" s="558"/>
      <c r="RGJ11" s="558"/>
      <c r="RGK11" s="355"/>
      <c r="RGL11" s="356"/>
      <c r="RGM11" s="357"/>
      <c r="RGN11" s="353"/>
      <c r="RGO11" s="354"/>
      <c r="RGP11" s="558"/>
      <c r="RGQ11" s="558"/>
      <c r="RGR11" s="558"/>
      <c r="RGS11" s="355"/>
      <c r="RGT11" s="356"/>
      <c r="RGU11" s="357"/>
      <c r="RGV11" s="353"/>
      <c r="RGW11" s="354"/>
      <c r="RGX11" s="558"/>
      <c r="RGY11" s="558"/>
      <c r="RGZ11" s="558"/>
      <c r="RHA11" s="355"/>
      <c r="RHB11" s="356"/>
      <c r="RHC11" s="357"/>
      <c r="RHD11" s="353"/>
      <c r="RHE11" s="354"/>
      <c r="RHF11" s="558"/>
      <c r="RHG11" s="558"/>
      <c r="RHH11" s="558"/>
      <c r="RHI11" s="355"/>
      <c r="RHJ11" s="356"/>
      <c r="RHK11" s="357"/>
      <c r="RHL11" s="353"/>
      <c r="RHM11" s="354"/>
      <c r="RHN11" s="558"/>
      <c r="RHO11" s="558"/>
      <c r="RHP11" s="558"/>
      <c r="RHQ11" s="355"/>
      <c r="RHR11" s="356"/>
      <c r="RHS11" s="357"/>
      <c r="RHT11" s="353"/>
      <c r="RHU11" s="354"/>
      <c r="RHV11" s="558"/>
      <c r="RHW11" s="558"/>
      <c r="RHX11" s="558"/>
      <c r="RHY11" s="355"/>
      <c r="RHZ11" s="356"/>
      <c r="RIA11" s="357"/>
      <c r="RIB11" s="353"/>
      <c r="RIC11" s="354"/>
      <c r="RID11" s="558"/>
      <c r="RIE11" s="558"/>
      <c r="RIF11" s="558"/>
      <c r="RIG11" s="355"/>
      <c r="RIH11" s="356"/>
      <c r="RII11" s="357"/>
      <c r="RIJ11" s="353"/>
      <c r="RIK11" s="354"/>
      <c r="RIL11" s="558"/>
      <c r="RIM11" s="558"/>
      <c r="RIN11" s="558"/>
      <c r="RIO11" s="355"/>
      <c r="RIP11" s="356"/>
      <c r="RIQ11" s="357"/>
      <c r="RIR11" s="353"/>
      <c r="RIS11" s="354"/>
      <c r="RIT11" s="558"/>
      <c r="RIU11" s="558"/>
      <c r="RIV11" s="558"/>
      <c r="RIW11" s="355"/>
      <c r="RIX11" s="356"/>
      <c r="RIY11" s="357"/>
      <c r="RIZ11" s="353"/>
      <c r="RJA11" s="354"/>
      <c r="RJB11" s="558"/>
      <c r="RJC11" s="558"/>
      <c r="RJD11" s="558"/>
      <c r="RJE11" s="355"/>
      <c r="RJF11" s="356"/>
      <c r="RJG11" s="357"/>
      <c r="RJH11" s="353"/>
      <c r="RJI11" s="354"/>
      <c r="RJJ11" s="558"/>
      <c r="RJK11" s="558"/>
      <c r="RJL11" s="558"/>
      <c r="RJM11" s="355"/>
      <c r="RJN11" s="356"/>
      <c r="RJO11" s="357"/>
      <c r="RJP11" s="353"/>
      <c r="RJQ11" s="354"/>
      <c r="RJR11" s="558"/>
      <c r="RJS11" s="558"/>
      <c r="RJT11" s="558"/>
      <c r="RJU11" s="355"/>
      <c r="RJV11" s="356"/>
      <c r="RJW11" s="357"/>
      <c r="RJX11" s="353"/>
      <c r="RJY11" s="354"/>
      <c r="RJZ11" s="558"/>
      <c r="RKA11" s="558"/>
      <c r="RKB11" s="558"/>
      <c r="RKC11" s="355"/>
      <c r="RKD11" s="356"/>
      <c r="RKE11" s="357"/>
      <c r="RKF11" s="353"/>
      <c r="RKG11" s="354"/>
      <c r="RKH11" s="558"/>
      <c r="RKI11" s="558"/>
      <c r="RKJ11" s="558"/>
      <c r="RKK11" s="355"/>
      <c r="RKL11" s="356"/>
      <c r="RKM11" s="357"/>
      <c r="RKN11" s="353"/>
      <c r="RKO11" s="354"/>
      <c r="RKP11" s="558"/>
      <c r="RKQ11" s="558"/>
      <c r="RKR11" s="558"/>
      <c r="RKS11" s="355"/>
      <c r="RKT11" s="356"/>
      <c r="RKU11" s="357"/>
      <c r="RKV11" s="353"/>
      <c r="RKW11" s="354"/>
      <c r="RKX11" s="558"/>
      <c r="RKY11" s="558"/>
      <c r="RKZ11" s="558"/>
      <c r="RLA11" s="355"/>
      <c r="RLB11" s="356"/>
      <c r="RLC11" s="357"/>
      <c r="RLD11" s="353"/>
      <c r="RLE11" s="354"/>
      <c r="RLF11" s="558"/>
      <c r="RLG11" s="558"/>
      <c r="RLH11" s="558"/>
      <c r="RLI11" s="355"/>
      <c r="RLJ11" s="356"/>
      <c r="RLK11" s="357"/>
      <c r="RLL11" s="353"/>
      <c r="RLM11" s="354"/>
      <c r="RLN11" s="558"/>
      <c r="RLO11" s="558"/>
      <c r="RLP11" s="558"/>
      <c r="RLQ11" s="355"/>
      <c r="RLR11" s="356"/>
      <c r="RLS11" s="357"/>
      <c r="RLT11" s="353"/>
      <c r="RLU11" s="354"/>
      <c r="RLV11" s="558"/>
      <c r="RLW11" s="558"/>
      <c r="RLX11" s="558"/>
      <c r="RLY11" s="355"/>
      <c r="RLZ11" s="356"/>
      <c r="RMA11" s="357"/>
      <c r="RMB11" s="353"/>
      <c r="RMC11" s="354"/>
      <c r="RMD11" s="558"/>
      <c r="RME11" s="558"/>
      <c r="RMF11" s="558"/>
      <c r="RMG11" s="355"/>
      <c r="RMH11" s="356"/>
      <c r="RMI11" s="357"/>
      <c r="RMJ11" s="353"/>
      <c r="RMK11" s="354"/>
      <c r="RML11" s="558"/>
      <c r="RMM11" s="558"/>
      <c r="RMN11" s="558"/>
      <c r="RMO11" s="355"/>
      <c r="RMP11" s="356"/>
      <c r="RMQ11" s="357"/>
      <c r="RMR11" s="353"/>
      <c r="RMS11" s="354"/>
      <c r="RMT11" s="558"/>
      <c r="RMU11" s="558"/>
      <c r="RMV11" s="558"/>
      <c r="RMW11" s="355"/>
      <c r="RMX11" s="356"/>
      <c r="RMY11" s="357"/>
      <c r="RMZ11" s="353"/>
      <c r="RNA11" s="354"/>
      <c r="RNB11" s="558"/>
      <c r="RNC11" s="558"/>
      <c r="RND11" s="558"/>
      <c r="RNE11" s="355"/>
      <c r="RNF11" s="356"/>
      <c r="RNG11" s="357"/>
      <c r="RNH11" s="353"/>
      <c r="RNI11" s="354"/>
      <c r="RNJ11" s="558"/>
      <c r="RNK11" s="558"/>
      <c r="RNL11" s="558"/>
      <c r="RNM11" s="355"/>
      <c r="RNN11" s="356"/>
      <c r="RNO11" s="357"/>
      <c r="RNP11" s="353"/>
      <c r="RNQ11" s="354"/>
      <c r="RNR11" s="558"/>
      <c r="RNS11" s="558"/>
      <c r="RNT11" s="558"/>
      <c r="RNU11" s="355"/>
      <c r="RNV11" s="356"/>
      <c r="RNW11" s="357"/>
      <c r="RNX11" s="353"/>
      <c r="RNY11" s="354"/>
      <c r="RNZ11" s="558"/>
      <c r="ROA11" s="558"/>
      <c r="ROB11" s="558"/>
      <c r="ROC11" s="355"/>
      <c r="ROD11" s="356"/>
      <c r="ROE11" s="357"/>
      <c r="ROF11" s="353"/>
      <c r="ROG11" s="354"/>
      <c r="ROH11" s="558"/>
      <c r="ROI11" s="558"/>
      <c r="ROJ11" s="558"/>
      <c r="ROK11" s="355"/>
      <c r="ROL11" s="356"/>
      <c r="ROM11" s="357"/>
      <c r="RON11" s="353"/>
      <c r="ROO11" s="354"/>
      <c r="ROP11" s="558"/>
      <c r="ROQ11" s="558"/>
      <c r="ROR11" s="558"/>
      <c r="ROS11" s="355"/>
      <c r="ROT11" s="356"/>
      <c r="ROU11" s="357"/>
      <c r="ROV11" s="353"/>
      <c r="ROW11" s="354"/>
      <c r="ROX11" s="558"/>
      <c r="ROY11" s="558"/>
      <c r="ROZ11" s="558"/>
      <c r="RPA11" s="355"/>
      <c r="RPB11" s="356"/>
      <c r="RPC11" s="357"/>
      <c r="RPD11" s="353"/>
      <c r="RPE11" s="354"/>
      <c r="RPF11" s="558"/>
      <c r="RPG11" s="558"/>
      <c r="RPH11" s="558"/>
      <c r="RPI11" s="355"/>
      <c r="RPJ11" s="356"/>
      <c r="RPK11" s="357"/>
      <c r="RPL11" s="353"/>
      <c r="RPM11" s="354"/>
      <c r="RPN11" s="558"/>
      <c r="RPO11" s="558"/>
      <c r="RPP11" s="558"/>
      <c r="RPQ11" s="355"/>
      <c r="RPR11" s="356"/>
      <c r="RPS11" s="357"/>
      <c r="RPT11" s="353"/>
      <c r="RPU11" s="354"/>
      <c r="RPV11" s="558"/>
      <c r="RPW11" s="558"/>
      <c r="RPX11" s="558"/>
      <c r="RPY11" s="355"/>
      <c r="RPZ11" s="356"/>
      <c r="RQA11" s="357"/>
      <c r="RQB11" s="353"/>
      <c r="RQC11" s="354"/>
      <c r="RQD11" s="558"/>
      <c r="RQE11" s="558"/>
      <c r="RQF11" s="558"/>
      <c r="RQG11" s="355"/>
      <c r="RQH11" s="356"/>
      <c r="RQI11" s="357"/>
      <c r="RQJ11" s="353"/>
      <c r="RQK11" s="354"/>
      <c r="RQL11" s="558"/>
      <c r="RQM11" s="558"/>
      <c r="RQN11" s="558"/>
      <c r="RQO11" s="355"/>
      <c r="RQP11" s="356"/>
      <c r="RQQ11" s="357"/>
      <c r="RQR11" s="353"/>
      <c r="RQS11" s="354"/>
      <c r="RQT11" s="558"/>
      <c r="RQU11" s="558"/>
      <c r="RQV11" s="558"/>
      <c r="RQW11" s="355"/>
      <c r="RQX11" s="356"/>
      <c r="RQY11" s="357"/>
      <c r="RQZ11" s="353"/>
      <c r="RRA11" s="354"/>
      <c r="RRB11" s="558"/>
      <c r="RRC11" s="558"/>
      <c r="RRD11" s="558"/>
      <c r="RRE11" s="355"/>
      <c r="RRF11" s="356"/>
      <c r="RRG11" s="357"/>
      <c r="RRH11" s="353"/>
      <c r="RRI11" s="354"/>
      <c r="RRJ11" s="558"/>
      <c r="RRK11" s="558"/>
      <c r="RRL11" s="558"/>
      <c r="RRM11" s="355"/>
      <c r="RRN11" s="356"/>
      <c r="RRO11" s="357"/>
      <c r="RRP11" s="353"/>
      <c r="RRQ11" s="354"/>
      <c r="RRR11" s="558"/>
      <c r="RRS11" s="558"/>
      <c r="RRT11" s="558"/>
      <c r="RRU11" s="355"/>
      <c r="RRV11" s="356"/>
      <c r="RRW11" s="357"/>
      <c r="RRX11" s="353"/>
      <c r="RRY11" s="354"/>
      <c r="RRZ11" s="558"/>
      <c r="RSA11" s="558"/>
      <c r="RSB11" s="558"/>
      <c r="RSC11" s="355"/>
      <c r="RSD11" s="356"/>
      <c r="RSE11" s="357"/>
      <c r="RSF11" s="353"/>
      <c r="RSG11" s="354"/>
      <c r="RSH11" s="558"/>
      <c r="RSI11" s="558"/>
      <c r="RSJ11" s="558"/>
      <c r="RSK11" s="355"/>
      <c r="RSL11" s="356"/>
      <c r="RSM11" s="357"/>
      <c r="RSN11" s="353"/>
      <c r="RSO11" s="354"/>
      <c r="RSP11" s="558"/>
      <c r="RSQ11" s="558"/>
      <c r="RSR11" s="558"/>
      <c r="RSS11" s="355"/>
      <c r="RST11" s="356"/>
      <c r="RSU11" s="357"/>
      <c r="RSV11" s="353"/>
      <c r="RSW11" s="354"/>
      <c r="RSX11" s="558"/>
      <c r="RSY11" s="558"/>
      <c r="RSZ11" s="558"/>
      <c r="RTA11" s="355"/>
      <c r="RTB11" s="356"/>
      <c r="RTC11" s="357"/>
      <c r="RTD11" s="353"/>
      <c r="RTE11" s="354"/>
      <c r="RTF11" s="558"/>
      <c r="RTG11" s="558"/>
      <c r="RTH11" s="558"/>
      <c r="RTI11" s="355"/>
      <c r="RTJ11" s="356"/>
      <c r="RTK11" s="357"/>
      <c r="RTL11" s="353"/>
      <c r="RTM11" s="354"/>
      <c r="RTN11" s="558"/>
      <c r="RTO11" s="558"/>
      <c r="RTP11" s="558"/>
      <c r="RTQ11" s="355"/>
      <c r="RTR11" s="356"/>
      <c r="RTS11" s="357"/>
      <c r="RTT11" s="353"/>
      <c r="RTU11" s="354"/>
      <c r="RTV11" s="558"/>
      <c r="RTW11" s="558"/>
      <c r="RTX11" s="558"/>
      <c r="RTY11" s="355"/>
      <c r="RTZ11" s="356"/>
      <c r="RUA11" s="357"/>
      <c r="RUB11" s="353"/>
      <c r="RUC11" s="354"/>
      <c r="RUD11" s="558"/>
      <c r="RUE11" s="558"/>
      <c r="RUF11" s="558"/>
      <c r="RUG11" s="355"/>
      <c r="RUH11" s="356"/>
      <c r="RUI11" s="357"/>
      <c r="RUJ11" s="353"/>
      <c r="RUK11" s="354"/>
      <c r="RUL11" s="558"/>
      <c r="RUM11" s="558"/>
      <c r="RUN11" s="558"/>
      <c r="RUO11" s="355"/>
      <c r="RUP11" s="356"/>
      <c r="RUQ11" s="357"/>
      <c r="RUR11" s="353"/>
      <c r="RUS11" s="354"/>
      <c r="RUT11" s="558"/>
      <c r="RUU11" s="558"/>
      <c r="RUV11" s="558"/>
      <c r="RUW11" s="355"/>
      <c r="RUX11" s="356"/>
      <c r="RUY11" s="357"/>
      <c r="RUZ11" s="353"/>
      <c r="RVA11" s="354"/>
      <c r="RVB11" s="558"/>
      <c r="RVC11" s="558"/>
      <c r="RVD11" s="558"/>
      <c r="RVE11" s="355"/>
      <c r="RVF11" s="356"/>
      <c r="RVG11" s="357"/>
      <c r="RVH11" s="353"/>
      <c r="RVI11" s="354"/>
      <c r="RVJ11" s="558"/>
      <c r="RVK11" s="558"/>
      <c r="RVL11" s="558"/>
      <c r="RVM11" s="355"/>
      <c r="RVN11" s="356"/>
      <c r="RVO11" s="357"/>
      <c r="RVP11" s="353"/>
      <c r="RVQ11" s="354"/>
      <c r="RVR11" s="558"/>
      <c r="RVS11" s="558"/>
      <c r="RVT11" s="558"/>
      <c r="RVU11" s="355"/>
      <c r="RVV11" s="356"/>
      <c r="RVW11" s="357"/>
      <c r="RVX11" s="353"/>
      <c r="RVY11" s="354"/>
      <c r="RVZ11" s="558"/>
      <c r="RWA11" s="558"/>
      <c r="RWB11" s="558"/>
      <c r="RWC11" s="355"/>
      <c r="RWD11" s="356"/>
      <c r="RWE11" s="357"/>
      <c r="RWF11" s="353"/>
      <c r="RWG11" s="354"/>
      <c r="RWH11" s="558"/>
      <c r="RWI11" s="558"/>
      <c r="RWJ11" s="558"/>
      <c r="RWK11" s="355"/>
      <c r="RWL11" s="356"/>
      <c r="RWM11" s="357"/>
      <c r="RWN11" s="353"/>
      <c r="RWO11" s="354"/>
      <c r="RWP11" s="558"/>
      <c r="RWQ11" s="558"/>
      <c r="RWR11" s="558"/>
      <c r="RWS11" s="355"/>
      <c r="RWT11" s="356"/>
      <c r="RWU11" s="357"/>
      <c r="RWV11" s="353"/>
      <c r="RWW11" s="354"/>
      <c r="RWX11" s="558"/>
      <c r="RWY11" s="558"/>
      <c r="RWZ11" s="558"/>
      <c r="RXA11" s="355"/>
      <c r="RXB11" s="356"/>
      <c r="RXC11" s="357"/>
      <c r="RXD11" s="353"/>
      <c r="RXE11" s="354"/>
      <c r="RXF11" s="558"/>
      <c r="RXG11" s="558"/>
      <c r="RXH11" s="558"/>
      <c r="RXI11" s="355"/>
      <c r="RXJ11" s="356"/>
      <c r="RXK11" s="357"/>
      <c r="RXL11" s="353"/>
      <c r="RXM11" s="354"/>
      <c r="RXN11" s="558"/>
      <c r="RXO11" s="558"/>
      <c r="RXP11" s="558"/>
      <c r="RXQ11" s="355"/>
      <c r="RXR11" s="356"/>
      <c r="RXS11" s="357"/>
      <c r="RXT11" s="353"/>
      <c r="RXU11" s="354"/>
      <c r="RXV11" s="558"/>
      <c r="RXW11" s="558"/>
      <c r="RXX11" s="558"/>
      <c r="RXY11" s="355"/>
      <c r="RXZ11" s="356"/>
      <c r="RYA11" s="357"/>
      <c r="RYB11" s="353"/>
      <c r="RYC11" s="354"/>
      <c r="RYD11" s="558"/>
      <c r="RYE11" s="558"/>
      <c r="RYF11" s="558"/>
      <c r="RYG11" s="355"/>
      <c r="RYH11" s="356"/>
      <c r="RYI11" s="357"/>
      <c r="RYJ11" s="353"/>
      <c r="RYK11" s="354"/>
      <c r="RYL11" s="558"/>
      <c r="RYM11" s="558"/>
      <c r="RYN11" s="558"/>
      <c r="RYO11" s="355"/>
      <c r="RYP11" s="356"/>
      <c r="RYQ11" s="357"/>
      <c r="RYR11" s="353"/>
      <c r="RYS11" s="354"/>
      <c r="RYT11" s="558"/>
      <c r="RYU11" s="558"/>
      <c r="RYV11" s="558"/>
      <c r="RYW11" s="355"/>
      <c r="RYX11" s="356"/>
      <c r="RYY11" s="357"/>
      <c r="RYZ11" s="353"/>
      <c r="RZA11" s="354"/>
      <c r="RZB11" s="558"/>
      <c r="RZC11" s="558"/>
      <c r="RZD11" s="558"/>
      <c r="RZE11" s="355"/>
      <c r="RZF11" s="356"/>
      <c r="RZG11" s="357"/>
      <c r="RZH11" s="353"/>
      <c r="RZI11" s="354"/>
      <c r="RZJ11" s="558"/>
      <c r="RZK11" s="558"/>
      <c r="RZL11" s="558"/>
      <c r="RZM11" s="355"/>
      <c r="RZN11" s="356"/>
      <c r="RZO11" s="357"/>
      <c r="RZP11" s="353"/>
      <c r="RZQ11" s="354"/>
      <c r="RZR11" s="558"/>
      <c r="RZS11" s="558"/>
      <c r="RZT11" s="558"/>
      <c r="RZU11" s="355"/>
      <c r="RZV11" s="356"/>
      <c r="RZW11" s="357"/>
      <c r="RZX11" s="353"/>
      <c r="RZY11" s="354"/>
      <c r="RZZ11" s="558"/>
      <c r="SAA11" s="558"/>
      <c r="SAB11" s="558"/>
      <c r="SAC11" s="355"/>
      <c r="SAD11" s="356"/>
      <c r="SAE11" s="357"/>
      <c r="SAF11" s="353"/>
      <c r="SAG11" s="354"/>
      <c r="SAH11" s="558"/>
      <c r="SAI11" s="558"/>
      <c r="SAJ11" s="558"/>
      <c r="SAK11" s="355"/>
      <c r="SAL11" s="356"/>
      <c r="SAM11" s="357"/>
      <c r="SAN11" s="353"/>
      <c r="SAO11" s="354"/>
      <c r="SAP11" s="558"/>
      <c r="SAQ11" s="558"/>
      <c r="SAR11" s="558"/>
      <c r="SAS11" s="355"/>
      <c r="SAT11" s="356"/>
      <c r="SAU11" s="357"/>
      <c r="SAV11" s="353"/>
      <c r="SAW11" s="354"/>
      <c r="SAX11" s="558"/>
      <c r="SAY11" s="558"/>
      <c r="SAZ11" s="558"/>
      <c r="SBA11" s="355"/>
      <c r="SBB11" s="356"/>
      <c r="SBC11" s="357"/>
      <c r="SBD11" s="353"/>
      <c r="SBE11" s="354"/>
      <c r="SBF11" s="558"/>
      <c r="SBG11" s="558"/>
      <c r="SBH11" s="558"/>
      <c r="SBI11" s="355"/>
      <c r="SBJ11" s="356"/>
      <c r="SBK11" s="357"/>
      <c r="SBL11" s="353"/>
      <c r="SBM11" s="354"/>
      <c r="SBN11" s="558"/>
      <c r="SBO11" s="558"/>
      <c r="SBP11" s="558"/>
      <c r="SBQ11" s="355"/>
      <c r="SBR11" s="356"/>
      <c r="SBS11" s="357"/>
      <c r="SBT11" s="353"/>
      <c r="SBU11" s="354"/>
      <c r="SBV11" s="558"/>
      <c r="SBW11" s="558"/>
      <c r="SBX11" s="558"/>
      <c r="SBY11" s="355"/>
      <c r="SBZ11" s="356"/>
      <c r="SCA11" s="357"/>
      <c r="SCB11" s="353"/>
      <c r="SCC11" s="354"/>
      <c r="SCD11" s="558"/>
      <c r="SCE11" s="558"/>
      <c r="SCF11" s="558"/>
      <c r="SCG11" s="355"/>
      <c r="SCH11" s="356"/>
      <c r="SCI11" s="357"/>
      <c r="SCJ11" s="353"/>
      <c r="SCK11" s="354"/>
      <c r="SCL11" s="558"/>
      <c r="SCM11" s="558"/>
      <c r="SCN11" s="558"/>
      <c r="SCO11" s="355"/>
      <c r="SCP11" s="356"/>
      <c r="SCQ11" s="357"/>
      <c r="SCR11" s="353"/>
      <c r="SCS11" s="354"/>
      <c r="SCT11" s="558"/>
      <c r="SCU11" s="558"/>
      <c r="SCV11" s="558"/>
      <c r="SCW11" s="355"/>
      <c r="SCX11" s="356"/>
      <c r="SCY11" s="357"/>
      <c r="SCZ11" s="353"/>
      <c r="SDA11" s="354"/>
      <c r="SDB11" s="558"/>
      <c r="SDC11" s="558"/>
      <c r="SDD11" s="558"/>
      <c r="SDE11" s="355"/>
      <c r="SDF11" s="356"/>
      <c r="SDG11" s="357"/>
      <c r="SDH11" s="353"/>
      <c r="SDI11" s="354"/>
      <c r="SDJ11" s="558"/>
      <c r="SDK11" s="558"/>
      <c r="SDL11" s="558"/>
      <c r="SDM11" s="355"/>
      <c r="SDN11" s="356"/>
      <c r="SDO11" s="357"/>
      <c r="SDP11" s="353"/>
      <c r="SDQ11" s="354"/>
      <c r="SDR11" s="558"/>
      <c r="SDS11" s="558"/>
      <c r="SDT11" s="558"/>
      <c r="SDU11" s="355"/>
      <c r="SDV11" s="356"/>
      <c r="SDW11" s="357"/>
      <c r="SDX11" s="353"/>
      <c r="SDY11" s="354"/>
      <c r="SDZ11" s="558"/>
      <c r="SEA11" s="558"/>
      <c r="SEB11" s="558"/>
      <c r="SEC11" s="355"/>
      <c r="SED11" s="356"/>
      <c r="SEE11" s="357"/>
      <c r="SEF11" s="353"/>
      <c r="SEG11" s="354"/>
      <c r="SEH11" s="558"/>
      <c r="SEI11" s="558"/>
      <c r="SEJ11" s="558"/>
      <c r="SEK11" s="355"/>
      <c r="SEL11" s="356"/>
      <c r="SEM11" s="357"/>
      <c r="SEN11" s="353"/>
      <c r="SEO11" s="354"/>
      <c r="SEP11" s="558"/>
      <c r="SEQ11" s="558"/>
      <c r="SER11" s="558"/>
      <c r="SES11" s="355"/>
      <c r="SET11" s="356"/>
      <c r="SEU11" s="357"/>
      <c r="SEV11" s="353"/>
      <c r="SEW11" s="354"/>
      <c r="SEX11" s="558"/>
      <c r="SEY11" s="558"/>
      <c r="SEZ11" s="558"/>
      <c r="SFA11" s="355"/>
      <c r="SFB11" s="356"/>
      <c r="SFC11" s="357"/>
      <c r="SFD11" s="353"/>
      <c r="SFE11" s="354"/>
      <c r="SFF11" s="558"/>
      <c r="SFG11" s="558"/>
      <c r="SFH11" s="558"/>
      <c r="SFI11" s="355"/>
      <c r="SFJ11" s="356"/>
      <c r="SFK11" s="357"/>
      <c r="SFL11" s="353"/>
      <c r="SFM11" s="354"/>
      <c r="SFN11" s="558"/>
      <c r="SFO11" s="558"/>
      <c r="SFP11" s="558"/>
      <c r="SFQ11" s="355"/>
      <c r="SFR11" s="356"/>
      <c r="SFS11" s="357"/>
      <c r="SFT11" s="353"/>
      <c r="SFU11" s="354"/>
      <c r="SFV11" s="558"/>
      <c r="SFW11" s="558"/>
      <c r="SFX11" s="558"/>
      <c r="SFY11" s="355"/>
      <c r="SFZ11" s="356"/>
      <c r="SGA11" s="357"/>
      <c r="SGB11" s="353"/>
      <c r="SGC11" s="354"/>
      <c r="SGD11" s="558"/>
      <c r="SGE11" s="558"/>
      <c r="SGF11" s="558"/>
      <c r="SGG11" s="355"/>
      <c r="SGH11" s="356"/>
      <c r="SGI11" s="357"/>
      <c r="SGJ11" s="353"/>
      <c r="SGK11" s="354"/>
      <c r="SGL11" s="558"/>
      <c r="SGM11" s="558"/>
      <c r="SGN11" s="558"/>
      <c r="SGO11" s="355"/>
      <c r="SGP11" s="356"/>
      <c r="SGQ11" s="357"/>
      <c r="SGR11" s="353"/>
      <c r="SGS11" s="354"/>
      <c r="SGT11" s="558"/>
      <c r="SGU11" s="558"/>
      <c r="SGV11" s="558"/>
      <c r="SGW11" s="355"/>
      <c r="SGX11" s="356"/>
      <c r="SGY11" s="357"/>
      <c r="SGZ11" s="353"/>
      <c r="SHA11" s="354"/>
      <c r="SHB11" s="558"/>
      <c r="SHC11" s="558"/>
      <c r="SHD11" s="558"/>
      <c r="SHE11" s="355"/>
      <c r="SHF11" s="356"/>
      <c r="SHG11" s="357"/>
      <c r="SHH11" s="353"/>
      <c r="SHI11" s="354"/>
      <c r="SHJ11" s="558"/>
      <c r="SHK11" s="558"/>
      <c r="SHL11" s="558"/>
      <c r="SHM11" s="355"/>
      <c r="SHN11" s="356"/>
      <c r="SHO11" s="357"/>
      <c r="SHP11" s="353"/>
      <c r="SHQ11" s="354"/>
      <c r="SHR11" s="558"/>
      <c r="SHS11" s="558"/>
      <c r="SHT11" s="558"/>
      <c r="SHU11" s="355"/>
      <c r="SHV11" s="356"/>
      <c r="SHW11" s="357"/>
      <c r="SHX11" s="353"/>
      <c r="SHY11" s="354"/>
      <c r="SHZ11" s="558"/>
      <c r="SIA11" s="558"/>
      <c r="SIB11" s="558"/>
      <c r="SIC11" s="355"/>
      <c r="SID11" s="356"/>
      <c r="SIE11" s="357"/>
      <c r="SIF11" s="353"/>
      <c r="SIG11" s="354"/>
      <c r="SIH11" s="558"/>
      <c r="SII11" s="558"/>
      <c r="SIJ11" s="558"/>
      <c r="SIK11" s="355"/>
      <c r="SIL11" s="356"/>
      <c r="SIM11" s="357"/>
      <c r="SIN11" s="353"/>
      <c r="SIO11" s="354"/>
      <c r="SIP11" s="558"/>
      <c r="SIQ11" s="558"/>
      <c r="SIR11" s="558"/>
      <c r="SIS11" s="355"/>
      <c r="SIT11" s="356"/>
      <c r="SIU11" s="357"/>
      <c r="SIV11" s="353"/>
      <c r="SIW11" s="354"/>
      <c r="SIX11" s="558"/>
      <c r="SIY11" s="558"/>
      <c r="SIZ11" s="558"/>
      <c r="SJA11" s="355"/>
      <c r="SJB11" s="356"/>
      <c r="SJC11" s="357"/>
      <c r="SJD11" s="353"/>
      <c r="SJE11" s="354"/>
      <c r="SJF11" s="558"/>
      <c r="SJG11" s="558"/>
      <c r="SJH11" s="558"/>
      <c r="SJI11" s="355"/>
      <c r="SJJ11" s="356"/>
      <c r="SJK11" s="357"/>
      <c r="SJL11" s="353"/>
      <c r="SJM11" s="354"/>
      <c r="SJN11" s="558"/>
      <c r="SJO11" s="558"/>
      <c r="SJP11" s="558"/>
      <c r="SJQ11" s="355"/>
      <c r="SJR11" s="356"/>
      <c r="SJS11" s="357"/>
      <c r="SJT11" s="353"/>
      <c r="SJU11" s="354"/>
      <c r="SJV11" s="558"/>
      <c r="SJW11" s="558"/>
      <c r="SJX11" s="558"/>
      <c r="SJY11" s="355"/>
      <c r="SJZ11" s="356"/>
      <c r="SKA11" s="357"/>
      <c r="SKB11" s="353"/>
      <c r="SKC11" s="354"/>
      <c r="SKD11" s="558"/>
      <c r="SKE11" s="558"/>
      <c r="SKF11" s="558"/>
      <c r="SKG11" s="355"/>
      <c r="SKH11" s="356"/>
      <c r="SKI11" s="357"/>
      <c r="SKJ11" s="353"/>
      <c r="SKK11" s="354"/>
      <c r="SKL11" s="558"/>
      <c r="SKM11" s="558"/>
      <c r="SKN11" s="558"/>
      <c r="SKO11" s="355"/>
      <c r="SKP11" s="356"/>
      <c r="SKQ11" s="357"/>
      <c r="SKR11" s="353"/>
      <c r="SKS11" s="354"/>
      <c r="SKT11" s="558"/>
      <c r="SKU11" s="558"/>
      <c r="SKV11" s="558"/>
      <c r="SKW11" s="355"/>
      <c r="SKX11" s="356"/>
      <c r="SKY11" s="357"/>
      <c r="SKZ11" s="353"/>
      <c r="SLA11" s="354"/>
      <c r="SLB11" s="558"/>
      <c r="SLC11" s="558"/>
      <c r="SLD11" s="558"/>
      <c r="SLE11" s="355"/>
      <c r="SLF11" s="356"/>
      <c r="SLG11" s="357"/>
      <c r="SLH11" s="353"/>
      <c r="SLI11" s="354"/>
      <c r="SLJ11" s="558"/>
      <c r="SLK11" s="558"/>
      <c r="SLL11" s="558"/>
      <c r="SLM11" s="355"/>
      <c r="SLN11" s="356"/>
      <c r="SLO11" s="357"/>
      <c r="SLP11" s="353"/>
      <c r="SLQ11" s="354"/>
      <c r="SLR11" s="558"/>
      <c r="SLS11" s="558"/>
      <c r="SLT11" s="558"/>
      <c r="SLU11" s="355"/>
      <c r="SLV11" s="356"/>
      <c r="SLW11" s="357"/>
      <c r="SLX11" s="353"/>
      <c r="SLY11" s="354"/>
      <c r="SLZ11" s="558"/>
      <c r="SMA11" s="558"/>
      <c r="SMB11" s="558"/>
      <c r="SMC11" s="355"/>
      <c r="SMD11" s="356"/>
      <c r="SME11" s="357"/>
      <c r="SMF11" s="353"/>
      <c r="SMG11" s="354"/>
      <c r="SMH11" s="558"/>
      <c r="SMI11" s="558"/>
      <c r="SMJ11" s="558"/>
      <c r="SMK11" s="355"/>
      <c r="SML11" s="356"/>
      <c r="SMM11" s="357"/>
      <c r="SMN11" s="353"/>
      <c r="SMO11" s="354"/>
      <c r="SMP11" s="558"/>
      <c r="SMQ11" s="558"/>
      <c r="SMR11" s="558"/>
      <c r="SMS11" s="355"/>
      <c r="SMT11" s="356"/>
      <c r="SMU11" s="357"/>
      <c r="SMV11" s="353"/>
      <c r="SMW11" s="354"/>
      <c r="SMX11" s="558"/>
      <c r="SMY11" s="558"/>
      <c r="SMZ11" s="558"/>
      <c r="SNA11" s="355"/>
      <c r="SNB11" s="356"/>
      <c r="SNC11" s="357"/>
      <c r="SND11" s="353"/>
      <c r="SNE11" s="354"/>
      <c r="SNF11" s="558"/>
      <c r="SNG11" s="558"/>
      <c r="SNH11" s="558"/>
      <c r="SNI11" s="355"/>
      <c r="SNJ11" s="356"/>
      <c r="SNK11" s="357"/>
      <c r="SNL11" s="353"/>
      <c r="SNM11" s="354"/>
      <c r="SNN11" s="558"/>
      <c r="SNO11" s="558"/>
      <c r="SNP11" s="558"/>
      <c r="SNQ11" s="355"/>
      <c r="SNR11" s="356"/>
      <c r="SNS11" s="357"/>
      <c r="SNT11" s="353"/>
      <c r="SNU11" s="354"/>
      <c r="SNV11" s="558"/>
      <c r="SNW11" s="558"/>
      <c r="SNX11" s="558"/>
      <c r="SNY11" s="355"/>
      <c r="SNZ11" s="356"/>
      <c r="SOA11" s="357"/>
      <c r="SOB11" s="353"/>
      <c r="SOC11" s="354"/>
      <c r="SOD11" s="558"/>
      <c r="SOE11" s="558"/>
      <c r="SOF11" s="558"/>
      <c r="SOG11" s="355"/>
      <c r="SOH11" s="356"/>
      <c r="SOI11" s="357"/>
      <c r="SOJ11" s="353"/>
      <c r="SOK11" s="354"/>
      <c r="SOL11" s="558"/>
      <c r="SOM11" s="558"/>
      <c r="SON11" s="558"/>
      <c r="SOO11" s="355"/>
      <c r="SOP11" s="356"/>
      <c r="SOQ11" s="357"/>
      <c r="SOR11" s="353"/>
      <c r="SOS11" s="354"/>
      <c r="SOT11" s="558"/>
      <c r="SOU11" s="558"/>
      <c r="SOV11" s="558"/>
      <c r="SOW11" s="355"/>
      <c r="SOX11" s="356"/>
      <c r="SOY11" s="357"/>
      <c r="SOZ11" s="353"/>
      <c r="SPA11" s="354"/>
      <c r="SPB11" s="558"/>
      <c r="SPC11" s="558"/>
      <c r="SPD11" s="558"/>
      <c r="SPE11" s="355"/>
      <c r="SPF11" s="356"/>
      <c r="SPG11" s="357"/>
      <c r="SPH11" s="353"/>
      <c r="SPI11" s="354"/>
      <c r="SPJ11" s="558"/>
      <c r="SPK11" s="558"/>
      <c r="SPL11" s="558"/>
      <c r="SPM11" s="355"/>
      <c r="SPN11" s="356"/>
      <c r="SPO11" s="357"/>
      <c r="SPP11" s="353"/>
      <c r="SPQ11" s="354"/>
      <c r="SPR11" s="558"/>
      <c r="SPS11" s="558"/>
      <c r="SPT11" s="558"/>
      <c r="SPU11" s="355"/>
      <c r="SPV11" s="356"/>
      <c r="SPW11" s="357"/>
      <c r="SPX11" s="353"/>
      <c r="SPY11" s="354"/>
      <c r="SPZ11" s="558"/>
      <c r="SQA11" s="558"/>
      <c r="SQB11" s="558"/>
      <c r="SQC11" s="355"/>
      <c r="SQD11" s="356"/>
      <c r="SQE11" s="357"/>
      <c r="SQF11" s="353"/>
      <c r="SQG11" s="354"/>
      <c r="SQH11" s="558"/>
      <c r="SQI11" s="558"/>
      <c r="SQJ11" s="558"/>
      <c r="SQK11" s="355"/>
      <c r="SQL11" s="356"/>
      <c r="SQM11" s="357"/>
      <c r="SQN11" s="353"/>
      <c r="SQO11" s="354"/>
      <c r="SQP11" s="558"/>
      <c r="SQQ11" s="558"/>
      <c r="SQR11" s="558"/>
      <c r="SQS11" s="355"/>
      <c r="SQT11" s="356"/>
      <c r="SQU11" s="357"/>
      <c r="SQV11" s="353"/>
      <c r="SQW11" s="354"/>
      <c r="SQX11" s="558"/>
      <c r="SQY11" s="558"/>
      <c r="SQZ11" s="558"/>
      <c r="SRA11" s="355"/>
      <c r="SRB11" s="356"/>
      <c r="SRC11" s="357"/>
      <c r="SRD11" s="353"/>
      <c r="SRE11" s="354"/>
      <c r="SRF11" s="558"/>
      <c r="SRG11" s="558"/>
      <c r="SRH11" s="558"/>
      <c r="SRI11" s="355"/>
      <c r="SRJ11" s="356"/>
      <c r="SRK11" s="357"/>
      <c r="SRL11" s="353"/>
      <c r="SRM11" s="354"/>
      <c r="SRN11" s="558"/>
      <c r="SRO11" s="558"/>
      <c r="SRP11" s="558"/>
      <c r="SRQ11" s="355"/>
      <c r="SRR11" s="356"/>
      <c r="SRS11" s="357"/>
      <c r="SRT11" s="353"/>
      <c r="SRU11" s="354"/>
      <c r="SRV11" s="558"/>
      <c r="SRW11" s="558"/>
      <c r="SRX11" s="558"/>
      <c r="SRY11" s="355"/>
      <c r="SRZ11" s="356"/>
      <c r="SSA11" s="357"/>
      <c r="SSB11" s="353"/>
      <c r="SSC11" s="354"/>
      <c r="SSD11" s="558"/>
      <c r="SSE11" s="558"/>
      <c r="SSF11" s="558"/>
      <c r="SSG11" s="355"/>
      <c r="SSH11" s="356"/>
      <c r="SSI11" s="357"/>
      <c r="SSJ11" s="353"/>
      <c r="SSK11" s="354"/>
      <c r="SSL11" s="558"/>
      <c r="SSM11" s="558"/>
      <c r="SSN11" s="558"/>
      <c r="SSO11" s="355"/>
      <c r="SSP11" s="356"/>
      <c r="SSQ11" s="357"/>
      <c r="SSR11" s="353"/>
      <c r="SSS11" s="354"/>
      <c r="SST11" s="558"/>
      <c r="SSU11" s="558"/>
      <c r="SSV11" s="558"/>
      <c r="SSW11" s="355"/>
      <c r="SSX11" s="356"/>
      <c r="SSY11" s="357"/>
      <c r="SSZ11" s="353"/>
      <c r="STA11" s="354"/>
      <c r="STB11" s="558"/>
      <c r="STC11" s="558"/>
      <c r="STD11" s="558"/>
      <c r="STE11" s="355"/>
      <c r="STF11" s="356"/>
      <c r="STG11" s="357"/>
      <c r="STH11" s="353"/>
      <c r="STI11" s="354"/>
      <c r="STJ11" s="558"/>
      <c r="STK11" s="558"/>
      <c r="STL11" s="558"/>
      <c r="STM11" s="355"/>
      <c r="STN11" s="356"/>
      <c r="STO11" s="357"/>
      <c r="STP11" s="353"/>
      <c r="STQ11" s="354"/>
      <c r="STR11" s="558"/>
      <c r="STS11" s="558"/>
      <c r="STT11" s="558"/>
      <c r="STU11" s="355"/>
      <c r="STV11" s="356"/>
      <c r="STW11" s="357"/>
      <c r="STX11" s="353"/>
      <c r="STY11" s="354"/>
      <c r="STZ11" s="558"/>
      <c r="SUA11" s="558"/>
      <c r="SUB11" s="558"/>
      <c r="SUC11" s="355"/>
      <c r="SUD11" s="356"/>
      <c r="SUE11" s="357"/>
      <c r="SUF11" s="353"/>
      <c r="SUG11" s="354"/>
      <c r="SUH11" s="558"/>
      <c r="SUI11" s="558"/>
      <c r="SUJ11" s="558"/>
      <c r="SUK11" s="355"/>
      <c r="SUL11" s="356"/>
      <c r="SUM11" s="357"/>
      <c r="SUN11" s="353"/>
      <c r="SUO11" s="354"/>
      <c r="SUP11" s="558"/>
      <c r="SUQ11" s="558"/>
      <c r="SUR11" s="558"/>
      <c r="SUS11" s="355"/>
      <c r="SUT11" s="356"/>
      <c r="SUU11" s="357"/>
      <c r="SUV11" s="353"/>
      <c r="SUW11" s="354"/>
      <c r="SUX11" s="558"/>
      <c r="SUY11" s="558"/>
      <c r="SUZ11" s="558"/>
      <c r="SVA11" s="355"/>
      <c r="SVB11" s="356"/>
      <c r="SVC11" s="357"/>
      <c r="SVD11" s="353"/>
      <c r="SVE11" s="354"/>
      <c r="SVF11" s="558"/>
      <c r="SVG11" s="558"/>
      <c r="SVH11" s="558"/>
      <c r="SVI11" s="355"/>
      <c r="SVJ11" s="356"/>
      <c r="SVK11" s="357"/>
      <c r="SVL11" s="353"/>
      <c r="SVM11" s="354"/>
      <c r="SVN11" s="558"/>
      <c r="SVO11" s="558"/>
      <c r="SVP11" s="558"/>
      <c r="SVQ11" s="355"/>
      <c r="SVR11" s="356"/>
      <c r="SVS11" s="357"/>
      <c r="SVT11" s="353"/>
      <c r="SVU11" s="354"/>
      <c r="SVV11" s="558"/>
      <c r="SVW11" s="558"/>
      <c r="SVX11" s="558"/>
      <c r="SVY11" s="355"/>
      <c r="SVZ11" s="356"/>
      <c r="SWA11" s="357"/>
      <c r="SWB11" s="353"/>
      <c r="SWC11" s="354"/>
      <c r="SWD11" s="558"/>
      <c r="SWE11" s="558"/>
      <c r="SWF11" s="558"/>
      <c r="SWG11" s="355"/>
      <c r="SWH11" s="356"/>
      <c r="SWI11" s="357"/>
      <c r="SWJ11" s="353"/>
      <c r="SWK11" s="354"/>
      <c r="SWL11" s="558"/>
      <c r="SWM11" s="558"/>
      <c r="SWN11" s="558"/>
      <c r="SWO11" s="355"/>
      <c r="SWP11" s="356"/>
      <c r="SWQ11" s="357"/>
      <c r="SWR11" s="353"/>
      <c r="SWS11" s="354"/>
      <c r="SWT11" s="558"/>
      <c r="SWU11" s="558"/>
      <c r="SWV11" s="558"/>
      <c r="SWW11" s="355"/>
      <c r="SWX11" s="356"/>
      <c r="SWY11" s="357"/>
      <c r="SWZ11" s="353"/>
      <c r="SXA11" s="354"/>
      <c r="SXB11" s="558"/>
      <c r="SXC11" s="558"/>
      <c r="SXD11" s="558"/>
      <c r="SXE11" s="355"/>
      <c r="SXF11" s="356"/>
      <c r="SXG11" s="357"/>
      <c r="SXH11" s="353"/>
      <c r="SXI11" s="354"/>
      <c r="SXJ11" s="558"/>
      <c r="SXK11" s="558"/>
      <c r="SXL11" s="558"/>
      <c r="SXM11" s="355"/>
      <c r="SXN11" s="356"/>
      <c r="SXO11" s="357"/>
      <c r="SXP11" s="353"/>
      <c r="SXQ11" s="354"/>
      <c r="SXR11" s="558"/>
      <c r="SXS11" s="558"/>
      <c r="SXT11" s="558"/>
      <c r="SXU11" s="355"/>
      <c r="SXV11" s="356"/>
      <c r="SXW11" s="357"/>
      <c r="SXX11" s="353"/>
      <c r="SXY11" s="354"/>
      <c r="SXZ11" s="558"/>
      <c r="SYA11" s="558"/>
      <c r="SYB11" s="558"/>
      <c r="SYC11" s="355"/>
      <c r="SYD11" s="356"/>
      <c r="SYE11" s="357"/>
      <c r="SYF11" s="353"/>
      <c r="SYG11" s="354"/>
      <c r="SYH11" s="558"/>
      <c r="SYI11" s="558"/>
      <c r="SYJ11" s="558"/>
      <c r="SYK11" s="355"/>
      <c r="SYL11" s="356"/>
      <c r="SYM11" s="357"/>
      <c r="SYN11" s="353"/>
      <c r="SYO11" s="354"/>
      <c r="SYP11" s="558"/>
      <c r="SYQ11" s="558"/>
      <c r="SYR11" s="558"/>
      <c r="SYS11" s="355"/>
      <c r="SYT11" s="356"/>
      <c r="SYU11" s="357"/>
      <c r="SYV11" s="353"/>
      <c r="SYW11" s="354"/>
      <c r="SYX11" s="558"/>
      <c r="SYY11" s="558"/>
      <c r="SYZ11" s="558"/>
      <c r="SZA11" s="355"/>
      <c r="SZB11" s="356"/>
      <c r="SZC11" s="357"/>
      <c r="SZD11" s="353"/>
      <c r="SZE11" s="354"/>
      <c r="SZF11" s="558"/>
      <c r="SZG11" s="558"/>
      <c r="SZH11" s="558"/>
      <c r="SZI11" s="355"/>
      <c r="SZJ11" s="356"/>
      <c r="SZK11" s="357"/>
      <c r="SZL11" s="353"/>
      <c r="SZM11" s="354"/>
      <c r="SZN11" s="558"/>
      <c r="SZO11" s="558"/>
      <c r="SZP11" s="558"/>
      <c r="SZQ11" s="355"/>
      <c r="SZR11" s="356"/>
      <c r="SZS11" s="357"/>
      <c r="SZT11" s="353"/>
      <c r="SZU11" s="354"/>
      <c r="SZV11" s="558"/>
      <c r="SZW11" s="558"/>
      <c r="SZX11" s="558"/>
      <c r="SZY11" s="355"/>
      <c r="SZZ11" s="356"/>
      <c r="TAA11" s="357"/>
      <c r="TAB11" s="353"/>
      <c r="TAC11" s="354"/>
      <c r="TAD11" s="558"/>
      <c r="TAE11" s="558"/>
      <c r="TAF11" s="558"/>
      <c r="TAG11" s="355"/>
      <c r="TAH11" s="356"/>
      <c r="TAI11" s="357"/>
      <c r="TAJ11" s="353"/>
      <c r="TAK11" s="354"/>
      <c r="TAL11" s="558"/>
      <c r="TAM11" s="558"/>
      <c r="TAN11" s="558"/>
      <c r="TAO11" s="355"/>
      <c r="TAP11" s="356"/>
      <c r="TAQ11" s="357"/>
      <c r="TAR11" s="353"/>
      <c r="TAS11" s="354"/>
      <c r="TAT11" s="558"/>
      <c r="TAU11" s="558"/>
      <c r="TAV11" s="558"/>
      <c r="TAW11" s="355"/>
      <c r="TAX11" s="356"/>
      <c r="TAY11" s="357"/>
      <c r="TAZ11" s="353"/>
      <c r="TBA11" s="354"/>
      <c r="TBB11" s="558"/>
      <c r="TBC11" s="558"/>
      <c r="TBD11" s="558"/>
      <c r="TBE11" s="355"/>
      <c r="TBF11" s="356"/>
      <c r="TBG11" s="357"/>
      <c r="TBH11" s="353"/>
      <c r="TBI11" s="354"/>
      <c r="TBJ11" s="558"/>
      <c r="TBK11" s="558"/>
      <c r="TBL11" s="558"/>
      <c r="TBM11" s="355"/>
      <c r="TBN11" s="356"/>
      <c r="TBO11" s="357"/>
      <c r="TBP11" s="353"/>
      <c r="TBQ11" s="354"/>
      <c r="TBR11" s="558"/>
      <c r="TBS11" s="558"/>
      <c r="TBT11" s="558"/>
      <c r="TBU11" s="355"/>
      <c r="TBV11" s="356"/>
      <c r="TBW11" s="357"/>
      <c r="TBX11" s="353"/>
      <c r="TBY11" s="354"/>
      <c r="TBZ11" s="558"/>
      <c r="TCA11" s="558"/>
      <c r="TCB11" s="558"/>
      <c r="TCC11" s="355"/>
      <c r="TCD11" s="356"/>
      <c r="TCE11" s="357"/>
      <c r="TCF11" s="353"/>
      <c r="TCG11" s="354"/>
      <c r="TCH11" s="558"/>
      <c r="TCI11" s="558"/>
      <c r="TCJ11" s="558"/>
      <c r="TCK11" s="355"/>
      <c r="TCL11" s="356"/>
      <c r="TCM11" s="357"/>
      <c r="TCN11" s="353"/>
      <c r="TCO11" s="354"/>
      <c r="TCP11" s="558"/>
      <c r="TCQ11" s="558"/>
      <c r="TCR11" s="558"/>
      <c r="TCS11" s="355"/>
      <c r="TCT11" s="356"/>
      <c r="TCU11" s="357"/>
      <c r="TCV11" s="353"/>
      <c r="TCW11" s="354"/>
      <c r="TCX11" s="558"/>
      <c r="TCY11" s="558"/>
      <c r="TCZ11" s="558"/>
      <c r="TDA11" s="355"/>
      <c r="TDB11" s="356"/>
      <c r="TDC11" s="357"/>
      <c r="TDD11" s="353"/>
      <c r="TDE11" s="354"/>
      <c r="TDF11" s="558"/>
      <c r="TDG11" s="558"/>
      <c r="TDH11" s="558"/>
      <c r="TDI11" s="355"/>
      <c r="TDJ11" s="356"/>
      <c r="TDK11" s="357"/>
      <c r="TDL11" s="353"/>
      <c r="TDM11" s="354"/>
      <c r="TDN11" s="558"/>
      <c r="TDO11" s="558"/>
      <c r="TDP11" s="558"/>
      <c r="TDQ11" s="355"/>
      <c r="TDR11" s="356"/>
      <c r="TDS11" s="357"/>
      <c r="TDT11" s="353"/>
      <c r="TDU11" s="354"/>
      <c r="TDV11" s="558"/>
      <c r="TDW11" s="558"/>
      <c r="TDX11" s="558"/>
      <c r="TDY11" s="355"/>
      <c r="TDZ11" s="356"/>
      <c r="TEA11" s="357"/>
      <c r="TEB11" s="353"/>
      <c r="TEC11" s="354"/>
      <c r="TED11" s="558"/>
      <c r="TEE11" s="558"/>
      <c r="TEF11" s="558"/>
      <c r="TEG11" s="355"/>
      <c r="TEH11" s="356"/>
      <c r="TEI11" s="357"/>
      <c r="TEJ11" s="353"/>
      <c r="TEK11" s="354"/>
      <c r="TEL11" s="558"/>
      <c r="TEM11" s="558"/>
      <c r="TEN11" s="558"/>
      <c r="TEO11" s="355"/>
      <c r="TEP11" s="356"/>
      <c r="TEQ11" s="357"/>
      <c r="TER11" s="353"/>
      <c r="TES11" s="354"/>
      <c r="TET11" s="558"/>
      <c r="TEU11" s="558"/>
      <c r="TEV11" s="558"/>
      <c r="TEW11" s="355"/>
      <c r="TEX11" s="356"/>
      <c r="TEY11" s="357"/>
      <c r="TEZ11" s="353"/>
      <c r="TFA11" s="354"/>
      <c r="TFB11" s="558"/>
      <c r="TFC11" s="558"/>
      <c r="TFD11" s="558"/>
      <c r="TFE11" s="355"/>
      <c r="TFF11" s="356"/>
      <c r="TFG11" s="357"/>
      <c r="TFH11" s="353"/>
      <c r="TFI11" s="354"/>
      <c r="TFJ11" s="558"/>
      <c r="TFK11" s="558"/>
      <c r="TFL11" s="558"/>
      <c r="TFM11" s="355"/>
      <c r="TFN11" s="356"/>
      <c r="TFO11" s="357"/>
      <c r="TFP11" s="353"/>
      <c r="TFQ11" s="354"/>
      <c r="TFR11" s="558"/>
      <c r="TFS11" s="558"/>
      <c r="TFT11" s="558"/>
      <c r="TFU11" s="355"/>
      <c r="TFV11" s="356"/>
      <c r="TFW11" s="357"/>
      <c r="TFX11" s="353"/>
      <c r="TFY11" s="354"/>
      <c r="TFZ11" s="558"/>
      <c r="TGA11" s="558"/>
      <c r="TGB11" s="558"/>
      <c r="TGC11" s="355"/>
      <c r="TGD11" s="356"/>
      <c r="TGE11" s="357"/>
      <c r="TGF11" s="353"/>
      <c r="TGG11" s="354"/>
      <c r="TGH11" s="558"/>
      <c r="TGI11" s="558"/>
      <c r="TGJ11" s="558"/>
      <c r="TGK11" s="355"/>
      <c r="TGL11" s="356"/>
      <c r="TGM11" s="357"/>
      <c r="TGN11" s="353"/>
      <c r="TGO11" s="354"/>
      <c r="TGP11" s="558"/>
      <c r="TGQ11" s="558"/>
      <c r="TGR11" s="558"/>
      <c r="TGS11" s="355"/>
      <c r="TGT11" s="356"/>
      <c r="TGU11" s="357"/>
      <c r="TGV11" s="353"/>
      <c r="TGW11" s="354"/>
      <c r="TGX11" s="558"/>
      <c r="TGY11" s="558"/>
      <c r="TGZ11" s="558"/>
      <c r="THA11" s="355"/>
      <c r="THB11" s="356"/>
      <c r="THC11" s="357"/>
      <c r="THD11" s="353"/>
      <c r="THE11" s="354"/>
      <c r="THF11" s="558"/>
      <c r="THG11" s="558"/>
      <c r="THH11" s="558"/>
      <c r="THI11" s="355"/>
      <c r="THJ11" s="356"/>
      <c r="THK11" s="357"/>
      <c r="THL11" s="353"/>
      <c r="THM11" s="354"/>
      <c r="THN11" s="558"/>
      <c r="THO11" s="558"/>
      <c r="THP11" s="558"/>
      <c r="THQ11" s="355"/>
      <c r="THR11" s="356"/>
      <c r="THS11" s="357"/>
      <c r="THT11" s="353"/>
      <c r="THU11" s="354"/>
      <c r="THV11" s="558"/>
      <c r="THW11" s="558"/>
      <c r="THX11" s="558"/>
      <c r="THY11" s="355"/>
      <c r="THZ11" s="356"/>
      <c r="TIA11" s="357"/>
      <c r="TIB11" s="353"/>
      <c r="TIC11" s="354"/>
      <c r="TID11" s="558"/>
      <c r="TIE11" s="558"/>
      <c r="TIF11" s="558"/>
      <c r="TIG11" s="355"/>
      <c r="TIH11" s="356"/>
      <c r="TII11" s="357"/>
      <c r="TIJ11" s="353"/>
      <c r="TIK11" s="354"/>
      <c r="TIL11" s="558"/>
      <c r="TIM11" s="558"/>
      <c r="TIN11" s="558"/>
      <c r="TIO11" s="355"/>
      <c r="TIP11" s="356"/>
      <c r="TIQ11" s="357"/>
      <c r="TIR11" s="353"/>
      <c r="TIS11" s="354"/>
      <c r="TIT11" s="558"/>
      <c r="TIU11" s="558"/>
      <c r="TIV11" s="558"/>
      <c r="TIW11" s="355"/>
      <c r="TIX11" s="356"/>
      <c r="TIY11" s="357"/>
      <c r="TIZ11" s="353"/>
      <c r="TJA11" s="354"/>
      <c r="TJB11" s="558"/>
      <c r="TJC11" s="558"/>
      <c r="TJD11" s="558"/>
      <c r="TJE11" s="355"/>
      <c r="TJF11" s="356"/>
      <c r="TJG11" s="357"/>
      <c r="TJH11" s="353"/>
      <c r="TJI11" s="354"/>
      <c r="TJJ11" s="558"/>
      <c r="TJK11" s="558"/>
      <c r="TJL11" s="558"/>
      <c r="TJM11" s="355"/>
      <c r="TJN11" s="356"/>
      <c r="TJO11" s="357"/>
      <c r="TJP11" s="353"/>
      <c r="TJQ11" s="354"/>
      <c r="TJR11" s="558"/>
      <c r="TJS11" s="558"/>
      <c r="TJT11" s="558"/>
      <c r="TJU11" s="355"/>
      <c r="TJV11" s="356"/>
      <c r="TJW11" s="357"/>
      <c r="TJX11" s="353"/>
      <c r="TJY11" s="354"/>
      <c r="TJZ11" s="558"/>
      <c r="TKA11" s="558"/>
      <c r="TKB11" s="558"/>
      <c r="TKC11" s="355"/>
      <c r="TKD11" s="356"/>
      <c r="TKE11" s="357"/>
      <c r="TKF11" s="353"/>
      <c r="TKG11" s="354"/>
      <c r="TKH11" s="558"/>
      <c r="TKI11" s="558"/>
      <c r="TKJ11" s="558"/>
      <c r="TKK11" s="355"/>
      <c r="TKL11" s="356"/>
      <c r="TKM11" s="357"/>
      <c r="TKN11" s="353"/>
      <c r="TKO11" s="354"/>
      <c r="TKP11" s="558"/>
      <c r="TKQ11" s="558"/>
      <c r="TKR11" s="558"/>
      <c r="TKS11" s="355"/>
      <c r="TKT11" s="356"/>
      <c r="TKU11" s="357"/>
      <c r="TKV11" s="353"/>
      <c r="TKW11" s="354"/>
      <c r="TKX11" s="558"/>
      <c r="TKY11" s="558"/>
      <c r="TKZ11" s="558"/>
      <c r="TLA11" s="355"/>
      <c r="TLB11" s="356"/>
      <c r="TLC11" s="357"/>
      <c r="TLD11" s="353"/>
      <c r="TLE11" s="354"/>
      <c r="TLF11" s="558"/>
      <c r="TLG11" s="558"/>
      <c r="TLH11" s="558"/>
      <c r="TLI11" s="355"/>
      <c r="TLJ11" s="356"/>
      <c r="TLK11" s="357"/>
      <c r="TLL11" s="353"/>
      <c r="TLM11" s="354"/>
      <c r="TLN11" s="558"/>
      <c r="TLO11" s="558"/>
      <c r="TLP11" s="558"/>
      <c r="TLQ11" s="355"/>
      <c r="TLR11" s="356"/>
      <c r="TLS11" s="357"/>
      <c r="TLT11" s="353"/>
      <c r="TLU11" s="354"/>
      <c r="TLV11" s="558"/>
      <c r="TLW11" s="558"/>
      <c r="TLX11" s="558"/>
      <c r="TLY11" s="355"/>
      <c r="TLZ11" s="356"/>
      <c r="TMA11" s="357"/>
      <c r="TMB11" s="353"/>
      <c r="TMC11" s="354"/>
      <c r="TMD11" s="558"/>
      <c r="TME11" s="558"/>
      <c r="TMF11" s="558"/>
      <c r="TMG11" s="355"/>
      <c r="TMH11" s="356"/>
      <c r="TMI11" s="357"/>
      <c r="TMJ11" s="353"/>
      <c r="TMK11" s="354"/>
      <c r="TML11" s="558"/>
      <c r="TMM11" s="558"/>
      <c r="TMN11" s="558"/>
      <c r="TMO11" s="355"/>
      <c r="TMP11" s="356"/>
      <c r="TMQ11" s="357"/>
      <c r="TMR11" s="353"/>
      <c r="TMS11" s="354"/>
      <c r="TMT11" s="558"/>
      <c r="TMU11" s="558"/>
      <c r="TMV11" s="558"/>
      <c r="TMW11" s="355"/>
      <c r="TMX11" s="356"/>
      <c r="TMY11" s="357"/>
      <c r="TMZ11" s="353"/>
      <c r="TNA11" s="354"/>
      <c r="TNB11" s="558"/>
      <c r="TNC11" s="558"/>
      <c r="TND11" s="558"/>
      <c r="TNE11" s="355"/>
      <c r="TNF11" s="356"/>
      <c r="TNG11" s="357"/>
      <c r="TNH11" s="353"/>
      <c r="TNI11" s="354"/>
      <c r="TNJ11" s="558"/>
      <c r="TNK11" s="558"/>
      <c r="TNL11" s="558"/>
      <c r="TNM11" s="355"/>
      <c r="TNN11" s="356"/>
      <c r="TNO11" s="357"/>
      <c r="TNP11" s="353"/>
      <c r="TNQ11" s="354"/>
      <c r="TNR11" s="558"/>
      <c r="TNS11" s="558"/>
      <c r="TNT11" s="558"/>
      <c r="TNU11" s="355"/>
      <c r="TNV11" s="356"/>
      <c r="TNW11" s="357"/>
      <c r="TNX11" s="353"/>
      <c r="TNY11" s="354"/>
      <c r="TNZ11" s="558"/>
      <c r="TOA11" s="558"/>
      <c r="TOB11" s="558"/>
      <c r="TOC11" s="355"/>
      <c r="TOD11" s="356"/>
      <c r="TOE11" s="357"/>
      <c r="TOF11" s="353"/>
      <c r="TOG11" s="354"/>
      <c r="TOH11" s="558"/>
      <c r="TOI11" s="558"/>
      <c r="TOJ11" s="558"/>
      <c r="TOK11" s="355"/>
      <c r="TOL11" s="356"/>
      <c r="TOM11" s="357"/>
      <c r="TON11" s="353"/>
      <c r="TOO11" s="354"/>
      <c r="TOP11" s="558"/>
      <c r="TOQ11" s="558"/>
      <c r="TOR11" s="558"/>
      <c r="TOS11" s="355"/>
      <c r="TOT11" s="356"/>
      <c r="TOU11" s="357"/>
      <c r="TOV11" s="353"/>
      <c r="TOW11" s="354"/>
      <c r="TOX11" s="558"/>
      <c r="TOY11" s="558"/>
      <c r="TOZ11" s="558"/>
      <c r="TPA11" s="355"/>
      <c r="TPB11" s="356"/>
      <c r="TPC11" s="357"/>
      <c r="TPD11" s="353"/>
      <c r="TPE11" s="354"/>
      <c r="TPF11" s="558"/>
      <c r="TPG11" s="558"/>
      <c r="TPH11" s="558"/>
      <c r="TPI11" s="355"/>
      <c r="TPJ11" s="356"/>
      <c r="TPK11" s="357"/>
      <c r="TPL11" s="353"/>
      <c r="TPM11" s="354"/>
      <c r="TPN11" s="558"/>
      <c r="TPO11" s="558"/>
      <c r="TPP11" s="558"/>
      <c r="TPQ11" s="355"/>
      <c r="TPR11" s="356"/>
      <c r="TPS11" s="357"/>
      <c r="TPT11" s="353"/>
      <c r="TPU11" s="354"/>
      <c r="TPV11" s="558"/>
      <c r="TPW11" s="558"/>
      <c r="TPX11" s="558"/>
      <c r="TPY11" s="355"/>
      <c r="TPZ11" s="356"/>
      <c r="TQA11" s="357"/>
      <c r="TQB11" s="353"/>
      <c r="TQC11" s="354"/>
      <c r="TQD11" s="558"/>
      <c r="TQE11" s="558"/>
      <c r="TQF11" s="558"/>
      <c r="TQG11" s="355"/>
      <c r="TQH11" s="356"/>
      <c r="TQI11" s="357"/>
      <c r="TQJ11" s="353"/>
      <c r="TQK11" s="354"/>
      <c r="TQL11" s="558"/>
      <c r="TQM11" s="558"/>
      <c r="TQN11" s="558"/>
      <c r="TQO11" s="355"/>
      <c r="TQP11" s="356"/>
      <c r="TQQ11" s="357"/>
      <c r="TQR11" s="353"/>
      <c r="TQS11" s="354"/>
      <c r="TQT11" s="558"/>
      <c r="TQU11" s="558"/>
      <c r="TQV11" s="558"/>
      <c r="TQW11" s="355"/>
      <c r="TQX11" s="356"/>
      <c r="TQY11" s="357"/>
      <c r="TQZ11" s="353"/>
      <c r="TRA11" s="354"/>
      <c r="TRB11" s="558"/>
      <c r="TRC11" s="558"/>
      <c r="TRD11" s="558"/>
      <c r="TRE11" s="355"/>
      <c r="TRF11" s="356"/>
      <c r="TRG11" s="357"/>
      <c r="TRH11" s="353"/>
      <c r="TRI11" s="354"/>
      <c r="TRJ11" s="558"/>
      <c r="TRK11" s="558"/>
      <c r="TRL11" s="558"/>
      <c r="TRM11" s="355"/>
      <c r="TRN11" s="356"/>
      <c r="TRO11" s="357"/>
      <c r="TRP11" s="353"/>
      <c r="TRQ11" s="354"/>
      <c r="TRR11" s="558"/>
      <c r="TRS11" s="558"/>
      <c r="TRT11" s="558"/>
      <c r="TRU11" s="355"/>
      <c r="TRV11" s="356"/>
      <c r="TRW11" s="357"/>
      <c r="TRX11" s="353"/>
      <c r="TRY11" s="354"/>
      <c r="TRZ11" s="558"/>
      <c r="TSA11" s="558"/>
      <c r="TSB11" s="558"/>
      <c r="TSC11" s="355"/>
      <c r="TSD11" s="356"/>
      <c r="TSE11" s="357"/>
      <c r="TSF11" s="353"/>
      <c r="TSG11" s="354"/>
      <c r="TSH11" s="558"/>
      <c r="TSI11" s="558"/>
      <c r="TSJ11" s="558"/>
      <c r="TSK11" s="355"/>
      <c r="TSL11" s="356"/>
      <c r="TSM11" s="357"/>
      <c r="TSN11" s="353"/>
      <c r="TSO11" s="354"/>
      <c r="TSP11" s="558"/>
      <c r="TSQ11" s="558"/>
      <c r="TSR11" s="558"/>
      <c r="TSS11" s="355"/>
      <c r="TST11" s="356"/>
      <c r="TSU11" s="357"/>
      <c r="TSV11" s="353"/>
      <c r="TSW11" s="354"/>
      <c r="TSX11" s="558"/>
      <c r="TSY11" s="558"/>
      <c r="TSZ11" s="558"/>
      <c r="TTA11" s="355"/>
      <c r="TTB11" s="356"/>
      <c r="TTC11" s="357"/>
      <c r="TTD11" s="353"/>
      <c r="TTE11" s="354"/>
      <c r="TTF11" s="558"/>
      <c r="TTG11" s="558"/>
      <c r="TTH11" s="558"/>
      <c r="TTI11" s="355"/>
      <c r="TTJ11" s="356"/>
      <c r="TTK11" s="357"/>
      <c r="TTL11" s="353"/>
      <c r="TTM11" s="354"/>
      <c r="TTN11" s="558"/>
      <c r="TTO11" s="558"/>
      <c r="TTP11" s="558"/>
      <c r="TTQ11" s="355"/>
      <c r="TTR11" s="356"/>
      <c r="TTS11" s="357"/>
      <c r="TTT11" s="353"/>
      <c r="TTU11" s="354"/>
      <c r="TTV11" s="558"/>
      <c r="TTW11" s="558"/>
      <c r="TTX11" s="558"/>
      <c r="TTY11" s="355"/>
      <c r="TTZ11" s="356"/>
      <c r="TUA11" s="357"/>
      <c r="TUB11" s="353"/>
      <c r="TUC11" s="354"/>
      <c r="TUD11" s="558"/>
      <c r="TUE11" s="558"/>
      <c r="TUF11" s="558"/>
      <c r="TUG11" s="355"/>
      <c r="TUH11" s="356"/>
      <c r="TUI11" s="357"/>
      <c r="TUJ11" s="353"/>
      <c r="TUK11" s="354"/>
      <c r="TUL11" s="558"/>
      <c r="TUM11" s="558"/>
      <c r="TUN11" s="558"/>
      <c r="TUO11" s="355"/>
      <c r="TUP11" s="356"/>
      <c r="TUQ11" s="357"/>
      <c r="TUR11" s="353"/>
      <c r="TUS11" s="354"/>
      <c r="TUT11" s="558"/>
      <c r="TUU11" s="558"/>
      <c r="TUV11" s="558"/>
      <c r="TUW11" s="355"/>
      <c r="TUX11" s="356"/>
      <c r="TUY11" s="357"/>
      <c r="TUZ11" s="353"/>
      <c r="TVA11" s="354"/>
      <c r="TVB11" s="558"/>
      <c r="TVC11" s="558"/>
      <c r="TVD11" s="558"/>
      <c r="TVE11" s="355"/>
      <c r="TVF11" s="356"/>
      <c r="TVG11" s="357"/>
      <c r="TVH11" s="353"/>
      <c r="TVI11" s="354"/>
      <c r="TVJ11" s="558"/>
      <c r="TVK11" s="558"/>
      <c r="TVL11" s="558"/>
      <c r="TVM11" s="355"/>
      <c r="TVN11" s="356"/>
      <c r="TVO11" s="357"/>
      <c r="TVP11" s="353"/>
      <c r="TVQ11" s="354"/>
      <c r="TVR11" s="558"/>
      <c r="TVS11" s="558"/>
      <c r="TVT11" s="558"/>
      <c r="TVU11" s="355"/>
      <c r="TVV11" s="356"/>
      <c r="TVW11" s="357"/>
      <c r="TVX11" s="353"/>
      <c r="TVY11" s="354"/>
      <c r="TVZ11" s="558"/>
      <c r="TWA11" s="558"/>
      <c r="TWB11" s="558"/>
      <c r="TWC11" s="355"/>
      <c r="TWD11" s="356"/>
      <c r="TWE11" s="357"/>
      <c r="TWF11" s="353"/>
      <c r="TWG11" s="354"/>
      <c r="TWH11" s="558"/>
      <c r="TWI11" s="558"/>
      <c r="TWJ11" s="558"/>
      <c r="TWK11" s="355"/>
      <c r="TWL11" s="356"/>
      <c r="TWM11" s="357"/>
      <c r="TWN11" s="353"/>
      <c r="TWO11" s="354"/>
      <c r="TWP11" s="558"/>
      <c r="TWQ11" s="558"/>
      <c r="TWR11" s="558"/>
      <c r="TWS11" s="355"/>
      <c r="TWT11" s="356"/>
      <c r="TWU11" s="357"/>
      <c r="TWV11" s="353"/>
      <c r="TWW11" s="354"/>
      <c r="TWX11" s="558"/>
      <c r="TWY11" s="558"/>
      <c r="TWZ11" s="558"/>
      <c r="TXA11" s="355"/>
      <c r="TXB11" s="356"/>
      <c r="TXC11" s="357"/>
      <c r="TXD11" s="353"/>
      <c r="TXE11" s="354"/>
      <c r="TXF11" s="558"/>
      <c r="TXG11" s="558"/>
      <c r="TXH11" s="558"/>
      <c r="TXI11" s="355"/>
      <c r="TXJ11" s="356"/>
      <c r="TXK11" s="357"/>
      <c r="TXL11" s="353"/>
      <c r="TXM11" s="354"/>
      <c r="TXN11" s="558"/>
      <c r="TXO11" s="558"/>
      <c r="TXP11" s="558"/>
      <c r="TXQ11" s="355"/>
      <c r="TXR11" s="356"/>
      <c r="TXS11" s="357"/>
      <c r="TXT11" s="353"/>
      <c r="TXU11" s="354"/>
      <c r="TXV11" s="558"/>
      <c r="TXW11" s="558"/>
      <c r="TXX11" s="558"/>
      <c r="TXY11" s="355"/>
      <c r="TXZ11" s="356"/>
      <c r="TYA11" s="357"/>
      <c r="TYB11" s="353"/>
      <c r="TYC11" s="354"/>
      <c r="TYD11" s="558"/>
      <c r="TYE11" s="558"/>
      <c r="TYF11" s="558"/>
      <c r="TYG11" s="355"/>
      <c r="TYH11" s="356"/>
      <c r="TYI11" s="357"/>
      <c r="TYJ11" s="353"/>
      <c r="TYK11" s="354"/>
      <c r="TYL11" s="558"/>
      <c r="TYM11" s="558"/>
      <c r="TYN11" s="558"/>
      <c r="TYO11" s="355"/>
      <c r="TYP11" s="356"/>
      <c r="TYQ11" s="357"/>
      <c r="TYR11" s="353"/>
      <c r="TYS11" s="354"/>
      <c r="TYT11" s="558"/>
      <c r="TYU11" s="558"/>
      <c r="TYV11" s="558"/>
      <c r="TYW11" s="355"/>
      <c r="TYX11" s="356"/>
      <c r="TYY11" s="357"/>
      <c r="TYZ11" s="353"/>
      <c r="TZA11" s="354"/>
      <c r="TZB11" s="558"/>
      <c r="TZC11" s="558"/>
      <c r="TZD11" s="558"/>
      <c r="TZE11" s="355"/>
      <c r="TZF11" s="356"/>
      <c r="TZG11" s="357"/>
      <c r="TZH11" s="353"/>
      <c r="TZI11" s="354"/>
      <c r="TZJ11" s="558"/>
      <c r="TZK11" s="558"/>
      <c r="TZL11" s="558"/>
      <c r="TZM11" s="355"/>
      <c r="TZN11" s="356"/>
      <c r="TZO11" s="357"/>
      <c r="TZP11" s="353"/>
      <c r="TZQ11" s="354"/>
      <c r="TZR11" s="558"/>
      <c r="TZS11" s="558"/>
      <c r="TZT11" s="558"/>
      <c r="TZU11" s="355"/>
      <c r="TZV11" s="356"/>
      <c r="TZW11" s="357"/>
      <c r="TZX11" s="353"/>
      <c r="TZY11" s="354"/>
      <c r="TZZ11" s="558"/>
      <c r="UAA11" s="558"/>
      <c r="UAB11" s="558"/>
      <c r="UAC11" s="355"/>
      <c r="UAD11" s="356"/>
      <c r="UAE11" s="357"/>
      <c r="UAF11" s="353"/>
      <c r="UAG11" s="354"/>
      <c r="UAH11" s="558"/>
      <c r="UAI11" s="558"/>
      <c r="UAJ11" s="558"/>
      <c r="UAK11" s="355"/>
      <c r="UAL11" s="356"/>
      <c r="UAM11" s="357"/>
      <c r="UAN11" s="353"/>
      <c r="UAO11" s="354"/>
      <c r="UAP11" s="558"/>
      <c r="UAQ11" s="558"/>
      <c r="UAR11" s="558"/>
      <c r="UAS11" s="355"/>
      <c r="UAT11" s="356"/>
      <c r="UAU11" s="357"/>
      <c r="UAV11" s="353"/>
      <c r="UAW11" s="354"/>
      <c r="UAX11" s="558"/>
      <c r="UAY11" s="558"/>
      <c r="UAZ11" s="558"/>
      <c r="UBA11" s="355"/>
      <c r="UBB11" s="356"/>
      <c r="UBC11" s="357"/>
      <c r="UBD11" s="353"/>
      <c r="UBE11" s="354"/>
      <c r="UBF11" s="558"/>
      <c r="UBG11" s="558"/>
      <c r="UBH11" s="558"/>
      <c r="UBI11" s="355"/>
      <c r="UBJ11" s="356"/>
      <c r="UBK11" s="357"/>
      <c r="UBL11" s="353"/>
      <c r="UBM11" s="354"/>
      <c r="UBN11" s="558"/>
      <c r="UBO11" s="558"/>
      <c r="UBP11" s="558"/>
      <c r="UBQ11" s="355"/>
      <c r="UBR11" s="356"/>
      <c r="UBS11" s="357"/>
      <c r="UBT11" s="353"/>
      <c r="UBU11" s="354"/>
      <c r="UBV11" s="558"/>
      <c r="UBW11" s="558"/>
      <c r="UBX11" s="558"/>
      <c r="UBY11" s="355"/>
      <c r="UBZ11" s="356"/>
      <c r="UCA11" s="357"/>
      <c r="UCB11" s="353"/>
      <c r="UCC11" s="354"/>
      <c r="UCD11" s="558"/>
      <c r="UCE11" s="558"/>
      <c r="UCF11" s="558"/>
      <c r="UCG11" s="355"/>
      <c r="UCH11" s="356"/>
      <c r="UCI11" s="357"/>
      <c r="UCJ11" s="353"/>
      <c r="UCK11" s="354"/>
      <c r="UCL11" s="558"/>
      <c r="UCM11" s="558"/>
      <c r="UCN11" s="558"/>
      <c r="UCO11" s="355"/>
      <c r="UCP11" s="356"/>
      <c r="UCQ11" s="357"/>
      <c r="UCR11" s="353"/>
      <c r="UCS11" s="354"/>
      <c r="UCT11" s="558"/>
      <c r="UCU11" s="558"/>
      <c r="UCV11" s="558"/>
      <c r="UCW11" s="355"/>
      <c r="UCX11" s="356"/>
      <c r="UCY11" s="357"/>
      <c r="UCZ11" s="353"/>
      <c r="UDA11" s="354"/>
      <c r="UDB11" s="558"/>
      <c r="UDC11" s="558"/>
      <c r="UDD11" s="558"/>
      <c r="UDE11" s="355"/>
      <c r="UDF11" s="356"/>
      <c r="UDG11" s="357"/>
      <c r="UDH11" s="353"/>
      <c r="UDI11" s="354"/>
      <c r="UDJ11" s="558"/>
      <c r="UDK11" s="558"/>
      <c r="UDL11" s="558"/>
      <c r="UDM11" s="355"/>
      <c r="UDN11" s="356"/>
      <c r="UDO11" s="357"/>
      <c r="UDP11" s="353"/>
      <c r="UDQ11" s="354"/>
      <c r="UDR11" s="558"/>
      <c r="UDS11" s="558"/>
      <c r="UDT11" s="558"/>
      <c r="UDU11" s="355"/>
      <c r="UDV11" s="356"/>
      <c r="UDW11" s="357"/>
      <c r="UDX11" s="353"/>
      <c r="UDY11" s="354"/>
      <c r="UDZ11" s="558"/>
      <c r="UEA11" s="558"/>
      <c r="UEB11" s="558"/>
      <c r="UEC11" s="355"/>
      <c r="UED11" s="356"/>
      <c r="UEE11" s="357"/>
      <c r="UEF11" s="353"/>
      <c r="UEG11" s="354"/>
      <c r="UEH11" s="558"/>
      <c r="UEI11" s="558"/>
      <c r="UEJ11" s="558"/>
      <c r="UEK11" s="355"/>
      <c r="UEL11" s="356"/>
      <c r="UEM11" s="357"/>
      <c r="UEN11" s="353"/>
      <c r="UEO11" s="354"/>
      <c r="UEP11" s="558"/>
      <c r="UEQ11" s="558"/>
      <c r="UER11" s="558"/>
      <c r="UES11" s="355"/>
      <c r="UET11" s="356"/>
      <c r="UEU11" s="357"/>
      <c r="UEV11" s="353"/>
      <c r="UEW11" s="354"/>
      <c r="UEX11" s="558"/>
      <c r="UEY11" s="558"/>
      <c r="UEZ11" s="558"/>
      <c r="UFA11" s="355"/>
      <c r="UFB11" s="356"/>
      <c r="UFC11" s="357"/>
      <c r="UFD11" s="353"/>
      <c r="UFE11" s="354"/>
      <c r="UFF11" s="558"/>
      <c r="UFG11" s="558"/>
      <c r="UFH11" s="558"/>
      <c r="UFI11" s="355"/>
      <c r="UFJ11" s="356"/>
      <c r="UFK11" s="357"/>
      <c r="UFL11" s="353"/>
      <c r="UFM11" s="354"/>
      <c r="UFN11" s="558"/>
      <c r="UFO11" s="558"/>
      <c r="UFP11" s="558"/>
      <c r="UFQ11" s="355"/>
      <c r="UFR11" s="356"/>
      <c r="UFS11" s="357"/>
      <c r="UFT11" s="353"/>
      <c r="UFU11" s="354"/>
      <c r="UFV11" s="558"/>
      <c r="UFW11" s="558"/>
      <c r="UFX11" s="558"/>
      <c r="UFY11" s="355"/>
      <c r="UFZ11" s="356"/>
      <c r="UGA11" s="357"/>
      <c r="UGB11" s="353"/>
      <c r="UGC11" s="354"/>
      <c r="UGD11" s="558"/>
      <c r="UGE11" s="558"/>
      <c r="UGF11" s="558"/>
      <c r="UGG11" s="355"/>
      <c r="UGH11" s="356"/>
      <c r="UGI11" s="357"/>
      <c r="UGJ11" s="353"/>
      <c r="UGK11" s="354"/>
      <c r="UGL11" s="558"/>
      <c r="UGM11" s="558"/>
      <c r="UGN11" s="558"/>
      <c r="UGO11" s="355"/>
      <c r="UGP11" s="356"/>
      <c r="UGQ11" s="357"/>
      <c r="UGR11" s="353"/>
      <c r="UGS11" s="354"/>
      <c r="UGT11" s="558"/>
      <c r="UGU11" s="558"/>
      <c r="UGV11" s="558"/>
      <c r="UGW11" s="355"/>
      <c r="UGX11" s="356"/>
      <c r="UGY11" s="357"/>
      <c r="UGZ11" s="353"/>
      <c r="UHA11" s="354"/>
      <c r="UHB11" s="558"/>
      <c r="UHC11" s="558"/>
      <c r="UHD11" s="558"/>
      <c r="UHE11" s="355"/>
      <c r="UHF11" s="356"/>
      <c r="UHG11" s="357"/>
      <c r="UHH11" s="353"/>
      <c r="UHI11" s="354"/>
      <c r="UHJ11" s="558"/>
      <c r="UHK11" s="558"/>
      <c r="UHL11" s="558"/>
      <c r="UHM11" s="355"/>
      <c r="UHN11" s="356"/>
      <c r="UHO11" s="357"/>
      <c r="UHP11" s="353"/>
      <c r="UHQ11" s="354"/>
      <c r="UHR11" s="558"/>
      <c r="UHS11" s="558"/>
      <c r="UHT11" s="558"/>
      <c r="UHU11" s="355"/>
      <c r="UHV11" s="356"/>
      <c r="UHW11" s="357"/>
      <c r="UHX11" s="353"/>
      <c r="UHY11" s="354"/>
      <c r="UHZ11" s="558"/>
      <c r="UIA11" s="558"/>
      <c r="UIB11" s="558"/>
      <c r="UIC11" s="355"/>
      <c r="UID11" s="356"/>
      <c r="UIE11" s="357"/>
      <c r="UIF11" s="353"/>
      <c r="UIG11" s="354"/>
      <c r="UIH11" s="558"/>
      <c r="UII11" s="558"/>
      <c r="UIJ11" s="558"/>
      <c r="UIK11" s="355"/>
      <c r="UIL11" s="356"/>
      <c r="UIM11" s="357"/>
      <c r="UIN11" s="353"/>
      <c r="UIO11" s="354"/>
      <c r="UIP11" s="558"/>
      <c r="UIQ11" s="558"/>
      <c r="UIR11" s="558"/>
      <c r="UIS11" s="355"/>
      <c r="UIT11" s="356"/>
      <c r="UIU11" s="357"/>
      <c r="UIV11" s="353"/>
      <c r="UIW11" s="354"/>
      <c r="UIX11" s="558"/>
      <c r="UIY11" s="558"/>
      <c r="UIZ11" s="558"/>
      <c r="UJA11" s="355"/>
      <c r="UJB11" s="356"/>
      <c r="UJC11" s="357"/>
      <c r="UJD11" s="353"/>
      <c r="UJE11" s="354"/>
      <c r="UJF11" s="558"/>
      <c r="UJG11" s="558"/>
      <c r="UJH11" s="558"/>
      <c r="UJI11" s="355"/>
      <c r="UJJ11" s="356"/>
      <c r="UJK11" s="357"/>
      <c r="UJL11" s="353"/>
      <c r="UJM11" s="354"/>
      <c r="UJN11" s="558"/>
      <c r="UJO11" s="558"/>
      <c r="UJP11" s="558"/>
      <c r="UJQ11" s="355"/>
      <c r="UJR11" s="356"/>
      <c r="UJS11" s="357"/>
      <c r="UJT11" s="353"/>
      <c r="UJU11" s="354"/>
      <c r="UJV11" s="558"/>
      <c r="UJW11" s="558"/>
      <c r="UJX11" s="558"/>
      <c r="UJY11" s="355"/>
      <c r="UJZ11" s="356"/>
      <c r="UKA11" s="357"/>
      <c r="UKB11" s="353"/>
      <c r="UKC11" s="354"/>
      <c r="UKD11" s="558"/>
      <c r="UKE11" s="558"/>
      <c r="UKF11" s="558"/>
      <c r="UKG11" s="355"/>
      <c r="UKH11" s="356"/>
      <c r="UKI11" s="357"/>
      <c r="UKJ11" s="353"/>
      <c r="UKK11" s="354"/>
      <c r="UKL11" s="558"/>
      <c r="UKM11" s="558"/>
      <c r="UKN11" s="558"/>
      <c r="UKO11" s="355"/>
      <c r="UKP11" s="356"/>
      <c r="UKQ11" s="357"/>
      <c r="UKR11" s="353"/>
      <c r="UKS11" s="354"/>
      <c r="UKT11" s="558"/>
      <c r="UKU11" s="558"/>
      <c r="UKV11" s="558"/>
      <c r="UKW11" s="355"/>
      <c r="UKX11" s="356"/>
      <c r="UKY11" s="357"/>
      <c r="UKZ11" s="353"/>
      <c r="ULA11" s="354"/>
      <c r="ULB11" s="558"/>
      <c r="ULC11" s="558"/>
      <c r="ULD11" s="558"/>
      <c r="ULE11" s="355"/>
      <c r="ULF11" s="356"/>
      <c r="ULG11" s="357"/>
      <c r="ULH11" s="353"/>
      <c r="ULI11" s="354"/>
      <c r="ULJ11" s="558"/>
      <c r="ULK11" s="558"/>
      <c r="ULL11" s="558"/>
      <c r="ULM11" s="355"/>
      <c r="ULN11" s="356"/>
      <c r="ULO11" s="357"/>
      <c r="ULP11" s="353"/>
      <c r="ULQ11" s="354"/>
      <c r="ULR11" s="558"/>
      <c r="ULS11" s="558"/>
      <c r="ULT11" s="558"/>
      <c r="ULU11" s="355"/>
      <c r="ULV11" s="356"/>
      <c r="ULW11" s="357"/>
      <c r="ULX11" s="353"/>
      <c r="ULY11" s="354"/>
      <c r="ULZ11" s="558"/>
      <c r="UMA11" s="558"/>
      <c r="UMB11" s="558"/>
      <c r="UMC11" s="355"/>
      <c r="UMD11" s="356"/>
      <c r="UME11" s="357"/>
      <c r="UMF11" s="353"/>
      <c r="UMG11" s="354"/>
      <c r="UMH11" s="558"/>
      <c r="UMI11" s="558"/>
      <c r="UMJ11" s="558"/>
      <c r="UMK11" s="355"/>
      <c r="UML11" s="356"/>
      <c r="UMM11" s="357"/>
      <c r="UMN11" s="353"/>
      <c r="UMO11" s="354"/>
      <c r="UMP11" s="558"/>
      <c r="UMQ11" s="558"/>
      <c r="UMR11" s="558"/>
      <c r="UMS11" s="355"/>
      <c r="UMT11" s="356"/>
      <c r="UMU11" s="357"/>
      <c r="UMV11" s="353"/>
      <c r="UMW11" s="354"/>
      <c r="UMX11" s="558"/>
      <c r="UMY11" s="558"/>
      <c r="UMZ11" s="558"/>
      <c r="UNA11" s="355"/>
      <c r="UNB11" s="356"/>
      <c r="UNC11" s="357"/>
      <c r="UND11" s="353"/>
      <c r="UNE11" s="354"/>
      <c r="UNF11" s="558"/>
      <c r="UNG11" s="558"/>
      <c r="UNH11" s="558"/>
      <c r="UNI11" s="355"/>
      <c r="UNJ11" s="356"/>
      <c r="UNK11" s="357"/>
      <c r="UNL11" s="353"/>
      <c r="UNM11" s="354"/>
      <c r="UNN11" s="558"/>
      <c r="UNO11" s="558"/>
      <c r="UNP11" s="558"/>
      <c r="UNQ11" s="355"/>
      <c r="UNR11" s="356"/>
      <c r="UNS11" s="357"/>
      <c r="UNT11" s="353"/>
      <c r="UNU11" s="354"/>
      <c r="UNV11" s="558"/>
      <c r="UNW11" s="558"/>
      <c r="UNX11" s="558"/>
      <c r="UNY11" s="355"/>
      <c r="UNZ11" s="356"/>
      <c r="UOA11" s="357"/>
      <c r="UOB11" s="353"/>
      <c r="UOC11" s="354"/>
      <c r="UOD11" s="558"/>
      <c r="UOE11" s="558"/>
      <c r="UOF11" s="558"/>
      <c r="UOG11" s="355"/>
      <c r="UOH11" s="356"/>
      <c r="UOI11" s="357"/>
      <c r="UOJ11" s="353"/>
      <c r="UOK11" s="354"/>
      <c r="UOL11" s="558"/>
      <c r="UOM11" s="558"/>
      <c r="UON11" s="558"/>
      <c r="UOO11" s="355"/>
      <c r="UOP11" s="356"/>
      <c r="UOQ11" s="357"/>
      <c r="UOR11" s="353"/>
      <c r="UOS11" s="354"/>
      <c r="UOT11" s="558"/>
      <c r="UOU11" s="558"/>
      <c r="UOV11" s="558"/>
      <c r="UOW11" s="355"/>
      <c r="UOX11" s="356"/>
      <c r="UOY11" s="357"/>
      <c r="UOZ11" s="353"/>
      <c r="UPA11" s="354"/>
      <c r="UPB11" s="558"/>
      <c r="UPC11" s="558"/>
      <c r="UPD11" s="558"/>
      <c r="UPE11" s="355"/>
      <c r="UPF11" s="356"/>
      <c r="UPG11" s="357"/>
      <c r="UPH11" s="353"/>
      <c r="UPI11" s="354"/>
      <c r="UPJ11" s="558"/>
      <c r="UPK11" s="558"/>
      <c r="UPL11" s="558"/>
      <c r="UPM11" s="355"/>
      <c r="UPN11" s="356"/>
      <c r="UPO11" s="357"/>
      <c r="UPP11" s="353"/>
      <c r="UPQ11" s="354"/>
      <c r="UPR11" s="558"/>
      <c r="UPS11" s="558"/>
      <c r="UPT11" s="558"/>
      <c r="UPU11" s="355"/>
      <c r="UPV11" s="356"/>
      <c r="UPW11" s="357"/>
      <c r="UPX11" s="353"/>
      <c r="UPY11" s="354"/>
      <c r="UPZ11" s="558"/>
      <c r="UQA11" s="558"/>
      <c r="UQB11" s="558"/>
      <c r="UQC11" s="355"/>
      <c r="UQD11" s="356"/>
      <c r="UQE11" s="357"/>
      <c r="UQF11" s="353"/>
      <c r="UQG11" s="354"/>
      <c r="UQH11" s="558"/>
      <c r="UQI11" s="558"/>
      <c r="UQJ11" s="558"/>
      <c r="UQK11" s="355"/>
      <c r="UQL11" s="356"/>
      <c r="UQM11" s="357"/>
      <c r="UQN11" s="353"/>
      <c r="UQO11" s="354"/>
      <c r="UQP11" s="558"/>
      <c r="UQQ11" s="558"/>
      <c r="UQR11" s="558"/>
      <c r="UQS11" s="355"/>
      <c r="UQT11" s="356"/>
      <c r="UQU11" s="357"/>
      <c r="UQV11" s="353"/>
      <c r="UQW11" s="354"/>
      <c r="UQX11" s="558"/>
      <c r="UQY11" s="558"/>
      <c r="UQZ11" s="558"/>
      <c r="URA11" s="355"/>
      <c r="URB11" s="356"/>
      <c r="URC11" s="357"/>
      <c r="URD11" s="353"/>
      <c r="URE11" s="354"/>
      <c r="URF11" s="558"/>
      <c r="URG11" s="558"/>
      <c r="URH11" s="558"/>
      <c r="URI11" s="355"/>
      <c r="URJ11" s="356"/>
      <c r="URK11" s="357"/>
      <c r="URL11" s="353"/>
      <c r="URM11" s="354"/>
      <c r="URN11" s="558"/>
      <c r="URO11" s="558"/>
      <c r="URP11" s="558"/>
      <c r="URQ11" s="355"/>
      <c r="URR11" s="356"/>
      <c r="URS11" s="357"/>
      <c r="URT11" s="353"/>
      <c r="URU11" s="354"/>
      <c r="URV11" s="558"/>
      <c r="URW11" s="558"/>
      <c r="URX11" s="558"/>
      <c r="URY11" s="355"/>
      <c r="URZ11" s="356"/>
      <c r="USA11" s="357"/>
      <c r="USB11" s="353"/>
      <c r="USC11" s="354"/>
      <c r="USD11" s="558"/>
      <c r="USE11" s="558"/>
      <c r="USF11" s="558"/>
      <c r="USG11" s="355"/>
      <c r="USH11" s="356"/>
      <c r="USI11" s="357"/>
      <c r="USJ11" s="353"/>
      <c r="USK11" s="354"/>
      <c r="USL11" s="558"/>
      <c r="USM11" s="558"/>
      <c r="USN11" s="558"/>
      <c r="USO11" s="355"/>
      <c r="USP11" s="356"/>
      <c r="USQ11" s="357"/>
      <c r="USR11" s="353"/>
      <c r="USS11" s="354"/>
      <c r="UST11" s="558"/>
      <c r="USU11" s="558"/>
      <c r="USV11" s="558"/>
      <c r="USW11" s="355"/>
      <c r="USX11" s="356"/>
      <c r="USY11" s="357"/>
      <c r="USZ11" s="353"/>
      <c r="UTA11" s="354"/>
      <c r="UTB11" s="558"/>
      <c r="UTC11" s="558"/>
      <c r="UTD11" s="558"/>
      <c r="UTE11" s="355"/>
      <c r="UTF11" s="356"/>
      <c r="UTG11" s="357"/>
      <c r="UTH11" s="353"/>
      <c r="UTI11" s="354"/>
      <c r="UTJ11" s="558"/>
      <c r="UTK11" s="558"/>
      <c r="UTL11" s="558"/>
      <c r="UTM11" s="355"/>
      <c r="UTN11" s="356"/>
      <c r="UTO11" s="357"/>
      <c r="UTP11" s="353"/>
      <c r="UTQ11" s="354"/>
      <c r="UTR11" s="558"/>
      <c r="UTS11" s="558"/>
      <c r="UTT11" s="558"/>
      <c r="UTU11" s="355"/>
      <c r="UTV11" s="356"/>
      <c r="UTW11" s="357"/>
      <c r="UTX11" s="353"/>
      <c r="UTY11" s="354"/>
      <c r="UTZ11" s="558"/>
      <c r="UUA11" s="558"/>
      <c r="UUB11" s="558"/>
      <c r="UUC11" s="355"/>
      <c r="UUD11" s="356"/>
      <c r="UUE11" s="357"/>
      <c r="UUF11" s="353"/>
      <c r="UUG11" s="354"/>
      <c r="UUH11" s="558"/>
      <c r="UUI11" s="558"/>
      <c r="UUJ11" s="558"/>
      <c r="UUK11" s="355"/>
      <c r="UUL11" s="356"/>
      <c r="UUM11" s="357"/>
      <c r="UUN11" s="353"/>
      <c r="UUO11" s="354"/>
      <c r="UUP11" s="558"/>
      <c r="UUQ11" s="558"/>
      <c r="UUR11" s="558"/>
      <c r="UUS11" s="355"/>
      <c r="UUT11" s="356"/>
      <c r="UUU11" s="357"/>
      <c r="UUV11" s="353"/>
      <c r="UUW11" s="354"/>
      <c r="UUX11" s="558"/>
      <c r="UUY11" s="558"/>
      <c r="UUZ11" s="558"/>
      <c r="UVA11" s="355"/>
      <c r="UVB11" s="356"/>
      <c r="UVC11" s="357"/>
      <c r="UVD11" s="353"/>
      <c r="UVE11" s="354"/>
      <c r="UVF11" s="558"/>
      <c r="UVG11" s="558"/>
      <c r="UVH11" s="558"/>
      <c r="UVI11" s="355"/>
      <c r="UVJ11" s="356"/>
      <c r="UVK11" s="357"/>
      <c r="UVL11" s="353"/>
      <c r="UVM11" s="354"/>
      <c r="UVN11" s="558"/>
      <c r="UVO11" s="558"/>
      <c r="UVP11" s="558"/>
      <c r="UVQ11" s="355"/>
      <c r="UVR11" s="356"/>
      <c r="UVS11" s="357"/>
      <c r="UVT11" s="353"/>
      <c r="UVU11" s="354"/>
      <c r="UVV11" s="558"/>
      <c r="UVW11" s="558"/>
      <c r="UVX11" s="558"/>
      <c r="UVY11" s="355"/>
      <c r="UVZ11" s="356"/>
      <c r="UWA11" s="357"/>
      <c r="UWB11" s="353"/>
      <c r="UWC11" s="354"/>
      <c r="UWD11" s="558"/>
      <c r="UWE11" s="558"/>
      <c r="UWF11" s="558"/>
      <c r="UWG11" s="355"/>
      <c r="UWH11" s="356"/>
      <c r="UWI11" s="357"/>
      <c r="UWJ11" s="353"/>
      <c r="UWK11" s="354"/>
      <c r="UWL11" s="558"/>
      <c r="UWM11" s="558"/>
      <c r="UWN11" s="558"/>
      <c r="UWO11" s="355"/>
      <c r="UWP11" s="356"/>
      <c r="UWQ11" s="357"/>
      <c r="UWR11" s="353"/>
      <c r="UWS11" s="354"/>
      <c r="UWT11" s="558"/>
      <c r="UWU11" s="558"/>
      <c r="UWV11" s="558"/>
      <c r="UWW11" s="355"/>
      <c r="UWX11" s="356"/>
      <c r="UWY11" s="357"/>
      <c r="UWZ11" s="353"/>
      <c r="UXA11" s="354"/>
      <c r="UXB11" s="558"/>
      <c r="UXC11" s="558"/>
      <c r="UXD11" s="558"/>
      <c r="UXE11" s="355"/>
      <c r="UXF11" s="356"/>
      <c r="UXG11" s="357"/>
      <c r="UXH11" s="353"/>
      <c r="UXI11" s="354"/>
      <c r="UXJ11" s="558"/>
      <c r="UXK11" s="558"/>
      <c r="UXL11" s="558"/>
      <c r="UXM11" s="355"/>
      <c r="UXN11" s="356"/>
      <c r="UXO11" s="357"/>
      <c r="UXP11" s="353"/>
      <c r="UXQ11" s="354"/>
      <c r="UXR11" s="558"/>
      <c r="UXS11" s="558"/>
      <c r="UXT11" s="558"/>
      <c r="UXU11" s="355"/>
      <c r="UXV11" s="356"/>
      <c r="UXW11" s="357"/>
      <c r="UXX11" s="353"/>
      <c r="UXY11" s="354"/>
      <c r="UXZ11" s="558"/>
      <c r="UYA11" s="558"/>
      <c r="UYB11" s="558"/>
      <c r="UYC11" s="355"/>
      <c r="UYD11" s="356"/>
      <c r="UYE11" s="357"/>
      <c r="UYF11" s="353"/>
      <c r="UYG11" s="354"/>
      <c r="UYH11" s="558"/>
      <c r="UYI11" s="558"/>
      <c r="UYJ11" s="558"/>
      <c r="UYK11" s="355"/>
      <c r="UYL11" s="356"/>
      <c r="UYM11" s="357"/>
      <c r="UYN11" s="353"/>
      <c r="UYO11" s="354"/>
      <c r="UYP11" s="558"/>
      <c r="UYQ11" s="558"/>
      <c r="UYR11" s="558"/>
      <c r="UYS11" s="355"/>
      <c r="UYT11" s="356"/>
      <c r="UYU11" s="357"/>
      <c r="UYV11" s="353"/>
      <c r="UYW11" s="354"/>
      <c r="UYX11" s="558"/>
      <c r="UYY11" s="558"/>
      <c r="UYZ11" s="558"/>
      <c r="UZA11" s="355"/>
      <c r="UZB11" s="356"/>
      <c r="UZC11" s="357"/>
      <c r="UZD11" s="353"/>
      <c r="UZE11" s="354"/>
      <c r="UZF11" s="558"/>
      <c r="UZG11" s="558"/>
      <c r="UZH11" s="558"/>
      <c r="UZI11" s="355"/>
      <c r="UZJ11" s="356"/>
      <c r="UZK11" s="357"/>
      <c r="UZL11" s="353"/>
      <c r="UZM11" s="354"/>
      <c r="UZN11" s="558"/>
      <c r="UZO11" s="558"/>
      <c r="UZP11" s="558"/>
      <c r="UZQ11" s="355"/>
      <c r="UZR11" s="356"/>
      <c r="UZS11" s="357"/>
      <c r="UZT11" s="353"/>
      <c r="UZU11" s="354"/>
      <c r="UZV11" s="558"/>
      <c r="UZW11" s="558"/>
      <c r="UZX11" s="558"/>
      <c r="UZY11" s="355"/>
      <c r="UZZ11" s="356"/>
      <c r="VAA11" s="357"/>
      <c r="VAB11" s="353"/>
      <c r="VAC11" s="354"/>
      <c r="VAD11" s="558"/>
      <c r="VAE11" s="558"/>
      <c r="VAF11" s="558"/>
      <c r="VAG11" s="355"/>
      <c r="VAH11" s="356"/>
      <c r="VAI11" s="357"/>
      <c r="VAJ11" s="353"/>
      <c r="VAK11" s="354"/>
      <c r="VAL11" s="558"/>
      <c r="VAM11" s="558"/>
      <c r="VAN11" s="558"/>
      <c r="VAO11" s="355"/>
      <c r="VAP11" s="356"/>
      <c r="VAQ11" s="357"/>
      <c r="VAR11" s="353"/>
      <c r="VAS11" s="354"/>
      <c r="VAT11" s="558"/>
      <c r="VAU11" s="558"/>
      <c r="VAV11" s="558"/>
      <c r="VAW11" s="355"/>
      <c r="VAX11" s="356"/>
      <c r="VAY11" s="357"/>
      <c r="VAZ11" s="353"/>
      <c r="VBA11" s="354"/>
      <c r="VBB11" s="558"/>
      <c r="VBC11" s="558"/>
      <c r="VBD11" s="558"/>
      <c r="VBE11" s="355"/>
      <c r="VBF11" s="356"/>
      <c r="VBG11" s="357"/>
      <c r="VBH11" s="353"/>
      <c r="VBI11" s="354"/>
      <c r="VBJ11" s="558"/>
      <c r="VBK11" s="558"/>
      <c r="VBL11" s="558"/>
      <c r="VBM11" s="355"/>
      <c r="VBN11" s="356"/>
      <c r="VBO11" s="357"/>
      <c r="VBP11" s="353"/>
      <c r="VBQ11" s="354"/>
      <c r="VBR11" s="558"/>
      <c r="VBS11" s="558"/>
      <c r="VBT11" s="558"/>
      <c r="VBU11" s="355"/>
      <c r="VBV11" s="356"/>
      <c r="VBW11" s="357"/>
      <c r="VBX11" s="353"/>
      <c r="VBY11" s="354"/>
      <c r="VBZ11" s="558"/>
      <c r="VCA11" s="558"/>
      <c r="VCB11" s="558"/>
      <c r="VCC11" s="355"/>
      <c r="VCD11" s="356"/>
      <c r="VCE11" s="357"/>
      <c r="VCF11" s="353"/>
      <c r="VCG11" s="354"/>
      <c r="VCH11" s="558"/>
      <c r="VCI11" s="558"/>
      <c r="VCJ11" s="558"/>
      <c r="VCK11" s="355"/>
      <c r="VCL11" s="356"/>
      <c r="VCM11" s="357"/>
      <c r="VCN11" s="353"/>
      <c r="VCO11" s="354"/>
      <c r="VCP11" s="558"/>
      <c r="VCQ11" s="558"/>
      <c r="VCR11" s="558"/>
      <c r="VCS11" s="355"/>
      <c r="VCT11" s="356"/>
      <c r="VCU11" s="357"/>
      <c r="VCV11" s="353"/>
      <c r="VCW11" s="354"/>
      <c r="VCX11" s="558"/>
      <c r="VCY11" s="558"/>
      <c r="VCZ11" s="558"/>
      <c r="VDA11" s="355"/>
      <c r="VDB11" s="356"/>
      <c r="VDC11" s="357"/>
      <c r="VDD11" s="353"/>
      <c r="VDE11" s="354"/>
      <c r="VDF11" s="558"/>
      <c r="VDG11" s="558"/>
      <c r="VDH11" s="558"/>
      <c r="VDI11" s="355"/>
      <c r="VDJ11" s="356"/>
      <c r="VDK11" s="357"/>
      <c r="VDL11" s="353"/>
      <c r="VDM11" s="354"/>
      <c r="VDN11" s="558"/>
      <c r="VDO11" s="558"/>
      <c r="VDP11" s="558"/>
      <c r="VDQ11" s="355"/>
      <c r="VDR11" s="356"/>
      <c r="VDS11" s="357"/>
      <c r="VDT11" s="353"/>
      <c r="VDU11" s="354"/>
      <c r="VDV11" s="558"/>
      <c r="VDW11" s="558"/>
      <c r="VDX11" s="558"/>
      <c r="VDY11" s="355"/>
      <c r="VDZ11" s="356"/>
      <c r="VEA11" s="357"/>
      <c r="VEB11" s="353"/>
      <c r="VEC11" s="354"/>
      <c r="VED11" s="558"/>
      <c r="VEE11" s="558"/>
      <c r="VEF11" s="558"/>
      <c r="VEG11" s="355"/>
      <c r="VEH11" s="356"/>
      <c r="VEI11" s="357"/>
      <c r="VEJ11" s="353"/>
      <c r="VEK11" s="354"/>
      <c r="VEL11" s="558"/>
      <c r="VEM11" s="558"/>
      <c r="VEN11" s="558"/>
      <c r="VEO11" s="355"/>
      <c r="VEP11" s="356"/>
      <c r="VEQ11" s="357"/>
      <c r="VER11" s="353"/>
      <c r="VES11" s="354"/>
      <c r="VET11" s="558"/>
      <c r="VEU11" s="558"/>
      <c r="VEV11" s="558"/>
      <c r="VEW11" s="355"/>
      <c r="VEX11" s="356"/>
      <c r="VEY11" s="357"/>
      <c r="VEZ11" s="353"/>
      <c r="VFA11" s="354"/>
      <c r="VFB11" s="558"/>
      <c r="VFC11" s="558"/>
      <c r="VFD11" s="558"/>
      <c r="VFE11" s="355"/>
      <c r="VFF11" s="356"/>
      <c r="VFG11" s="357"/>
      <c r="VFH11" s="353"/>
      <c r="VFI11" s="354"/>
      <c r="VFJ11" s="558"/>
      <c r="VFK11" s="558"/>
      <c r="VFL11" s="558"/>
      <c r="VFM11" s="355"/>
      <c r="VFN11" s="356"/>
      <c r="VFO11" s="357"/>
      <c r="VFP11" s="353"/>
      <c r="VFQ11" s="354"/>
      <c r="VFR11" s="558"/>
      <c r="VFS11" s="558"/>
      <c r="VFT11" s="558"/>
      <c r="VFU11" s="355"/>
      <c r="VFV11" s="356"/>
      <c r="VFW11" s="357"/>
      <c r="VFX11" s="353"/>
      <c r="VFY11" s="354"/>
      <c r="VFZ11" s="558"/>
      <c r="VGA11" s="558"/>
      <c r="VGB11" s="558"/>
      <c r="VGC11" s="355"/>
      <c r="VGD11" s="356"/>
      <c r="VGE11" s="357"/>
      <c r="VGF11" s="353"/>
      <c r="VGG11" s="354"/>
      <c r="VGH11" s="558"/>
      <c r="VGI11" s="558"/>
      <c r="VGJ11" s="558"/>
      <c r="VGK11" s="355"/>
      <c r="VGL11" s="356"/>
      <c r="VGM11" s="357"/>
      <c r="VGN11" s="353"/>
      <c r="VGO11" s="354"/>
      <c r="VGP11" s="558"/>
      <c r="VGQ11" s="558"/>
      <c r="VGR11" s="558"/>
      <c r="VGS11" s="355"/>
      <c r="VGT11" s="356"/>
      <c r="VGU11" s="357"/>
      <c r="VGV11" s="353"/>
      <c r="VGW11" s="354"/>
      <c r="VGX11" s="558"/>
      <c r="VGY11" s="558"/>
      <c r="VGZ11" s="558"/>
      <c r="VHA11" s="355"/>
      <c r="VHB11" s="356"/>
      <c r="VHC11" s="357"/>
      <c r="VHD11" s="353"/>
      <c r="VHE11" s="354"/>
      <c r="VHF11" s="558"/>
      <c r="VHG11" s="558"/>
      <c r="VHH11" s="558"/>
      <c r="VHI11" s="355"/>
      <c r="VHJ11" s="356"/>
      <c r="VHK11" s="357"/>
      <c r="VHL11" s="353"/>
      <c r="VHM11" s="354"/>
      <c r="VHN11" s="558"/>
      <c r="VHO11" s="558"/>
      <c r="VHP11" s="558"/>
      <c r="VHQ11" s="355"/>
      <c r="VHR11" s="356"/>
      <c r="VHS11" s="357"/>
      <c r="VHT11" s="353"/>
      <c r="VHU11" s="354"/>
      <c r="VHV11" s="558"/>
      <c r="VHW11" s="558"/>
      <c r="VHX11" s="558"/>
      <c r="VHY11" s="355"/>
      <c r="VHZ11" s="356"/>
      <c r="VIA11" s="357"/>
      <c r="VIB11" s="353"/>
      <c r="VIC11" s="354"/>
      <c r="VID11" s="558"/>
      <c r="VIE11" s="558"/>
      <c r="VIF11" s="558"/>
      <c r="VIG11" s="355"/>
      <c r="VIH11" s="356"/>
      <c r="VII11" s="357"/>
      <c r="VIJ11" s="353"/>
      <c r="VIK11" s="354"/>
      <c r="VIL11" s="558"/>
      <c r="VIM11" s="558"/>
      <c r="VIN11" s="558"/>
      <c r="VIO11" s="355"/>
      <c r="VIP11" s="356"/>
      <c r="VIQ11" s="357"/>
      <c r="VIR11" s="353"/>
      <c r="VIS11" s="354"/>
      <c r="VIT11" s="558"/>
      <c r="VIU11" s="558"/>
      <c r="VIV11" s="558"/>
      <c r="VIW11" s="355"/>
      <c r="VIX11" s="356"/>
      <c r="VIY11" s="357"/>
      <c r="VIZ11" s="353"/>
      <c r="VJA11" s="354"/>
      <c r="VJB11" s="558"/>
      <c r="VJC11" s="558"/>
      <c r="VJD11" s="558"/>
      <c r="VJE11" s="355"/>
      <c r="VJF11" s="356"/>
      <c r="VJG11" s="357"/>
      <c r="VJH11" s="353"/>
      <c r="VJI11" s="354"/>
      <c r="VJJ11" s="558"/>
      <c r="VJK11" s="558"/>
      <c r="VJL11" s="558"/>
      <c r="VJM11" s="355"/>
      <c r="VJN11" s="356"/>
      <c r="VJO11" s="357"/>
      <c r="VJP11" s="353"/>
      <c r="VJQ11" s="354"/>
      <c r="VJR11" s="558"/>
      <c r="VJS11" s="558"/>
      <c r="VJT11" s="558"/>
      <c r="VJU11" s="355"/>
      <c r="VJV11" s="356"/>
      <c r="VJW11" s="357"/>
      <c r="VJX11" s="353"/>
      <c r="VJY11" s="354"/>
      <c r="VJZ11" s="558"/>
      <c r="VKA11" s="558"/>
      <c r="VKB11" s="558"/>
      <c r="VKC11" s="355"/>
      <c r="VKD11" s="356"/>
      <c r="VKE11" s="357"/>
      <c r="VKF11" s="353"/>
      <c r="VKG11" s="354"/>
      <c r="VKH11" s="558"/>
      <c r="VKI11" s="558"/>
      <c r="VKJ11" s="558"/>
      <c r="VKK11" s="355"/>
      <c r="VKL11" s="356"/>
      <c r="VKM11" s="357"/>
      <c r="VKN11" s="353"/>
      <c r="VKO11" s="354"/>
      <c r="VKP11" s="558"/>
      <c r="VKQ11" s="558"/>
      <c r="VKR11" s="558"/>
      <c r="VKS11" s="355"/>
      <c r="VKT11" s="356"/>
      <c r="VKU11" s="357"/>
      <c r="VKV11" s="353"/>
      <c r="VKW11" s="354"/>
      <c r="VKX11" s="558"/>
      <c r="VKY11" s="558"/>
      <c r="VKZ11" s="558"/>
      <c r="VLA11" s="355"/>
      <c r="VLB11" s="356"/>
      <c r="VLC11" s="357"/>
      <c r="VLD11" s="353"/>
      <c r="VLE11" s="354"/>
      <c r="VLF11" s="558"/>
      <c r="VLG11" s="558"/>
      <c r="VLH11" s="558"/>
      <c r="VLI11" s="355"/>
      <c r="VLJ11" s="356"/>
      <c r="VLK11" s="357"/>
      <c r="VLL11" s="353"/>
      <c r="VLM11" s="354"/>
      <c r="VLN11" s="558"/>
      <c r="VLO11" s="558"/>
      <c r="VLP11" s="558"/>
      <c r="VLQ11" s="355"/>
      <c r="VLR11" s="356"/>
      <c r="VLS11" s="357"/>
      <c r="VLT11" s="353"/>
      <c r="VLU11" s="354"/>
      <c r="VLV11" s="558"/>
      <c r="VLW11" s="558"/>
      <c r="VLX11" s="558"/>
      <c r="VLY11" s="355"/>
      <c r="VLZ11" s="356"/>
      <c r="VMA11" s="357"/>
      <c r="VMB11" s="353"/>
      <c r="VMC11" s="354"/>
      <c r="VMD11" s="558"/>
      <c r="VME11" s="558"/>
      <c r="VMF11" s="558"/>
      <c r="VMG11" s="355"/>
      <c r="VMH11" s="356"/>
      <c r="VMI11" s="357"/>
      <c r="VMJ11" s="353"/>
      <c r="VMK11" s="354"/>
      <c r="VML11" s="558"/>
      <c r="VMM11" s="558"/>
      <c r="VMN11" s="558"/>
      <c r="VMO11" s="355"/>
      <c r="VMP11" s="356"/>
      <c r="VMQ11" s="357"/>
      <c r="VMR11" s="353"/>
      <c r="VMS11" s="354"/>
      <c r="VMT11" s="558"/>
      <c r="VMU11" s="558"/>
      <c r="VMV11" s="558"/>
      <c r="VMW11" s="355"/>
      <c r="VMX11" s="356"/>
      <c r="VMY11" s="357"/>
      <c r="VMZ11" s="353"/>
      <c r="VNA11" s="354"/>
      <c r="VNB11" s="558"/>
      <c r="VNC11" s="558"/>
      <c r="VND11" s="558"/>
      <c r="VNE11" s="355"/>
      <c r="VNF11" s="356"/>
      <c r="VNG11" s="357"/>
      <c r="VNH11" s="353"/>
      <c r="VNI11" s="354"/>
      <c r="VNJ11" s="558"/>
      <c r="VNK11" s="558"/>
      <c r="VNL11" s="558"/>
      <c r="VNM11" s="355"/>
      <c r="VNN11" s="356"/>
      <c r="VNO11" s="357"/>
      <c r="VNP11" s="353"/>
      <c r="VNQ11" s="354"/>
      <c r="VNR11" s="558"/>
      <c r="VNS11" s="558"/>
      <c r="VNT11" s="558"/>
      <c r="VNU11" s="355"/>
      <c r="VNV11" s="356"/>
      <c r="VNW11" s="357"/>
      <c r="VNX11" s="353"/>
      <c r="VNY11" s="354"/>
      <c r="VNZ11" s="558"/>
      <c r="VOA11" s="558"/>
      <c r="VOB11" s="558"/>
      <c r="VOC11" s="355"/>
      <c r="VOD11" s="356"/>
      <c r="VOE11" s="357"/>
      <c r="VOF11" s="353"/>
      <c r="VOG11" s="354"/>
      <c r="VOH11" s="558"/>
      <c r="VOI11" s="558"/>
      <c r="VOJ11" s="558"/>
      <c r="VOK11" s="355"/>
      <c r="VOL11" s="356"/>
      <c r="VOM11" s="357"/>
      <c r="VON11" s="353"/>
      <c r="VOO11" s="354"/>
      <c r="VOP11" s="558"/>
      <c r="VOQ11" s="558"/>
      <c r="VOR11" s="558"/>
      <c r="VOS11" s="355"/>
      <c r="VOT11" s="356"/>
      <c r="VOU11" s="357"/>
      <c r="VOV11" s="353"/>
      <c r="VOW11" s="354"/>
      <c r="VOX11" s="558"/>
      <c r="VOY11" s="558"/>
      <c r="VOZ11" s="558"/>
      <c r="VPA11" s="355"/>
      <c r="VPB11" s="356"/>
      <c r="VPC11" s="357"/>
      <c r="VPD11" s="353"/>
      <c r="VPE11" s="354"/>
      <c r="VPF11" s="558"/>
      <c r="VPG11" s="558"/>
      <c r="VPH11" s="558"/>
      <c r="VPI11" s="355"/>
      <c r="VPJ11" s="356"/>
      <c r="VPK11" s="357"/>
      <c r="VPL11" s="353"/>
      <c r="VPM11" s="354"/>
      <c r="VPN11" s="558"/>
      <c r="VPO11" s="558"/>
      <c r="VPP11" s="558"/>
      <c r="VPQ11" s="355"/>
      <c r="VPR11" s="356"/>
      <c r="VPS11" s="357"/>
      <c r="VPT11" s="353"/>
      <c r="VPU11" s="354"/>
      <c r="VPV11" s="558"/>
      <c r="VPW11" s="558"/>
      <c r="VPX11" s="558"/>
      <c r="VPY11" s="355"/>
      <c r="VPZ11" s="356"/>
      <c r="VQA11" s="357"/>
      <c r="VQB11" s="353"/>
      <c r="VQC11" s="354"/>
      <c r="VQD11" s="558"/>
      <c r="VQE11" s="558"/>
      <c r="VQF11" s="558"/>
      <c r="VQG11" s="355"/>
      <c r="VQH11" s="356"/>
      <c r="VQI11" s="357"/>
      <c r="VQJ11" s="353"/>
      <c r="VQK11" s="354"/>
      <c r="VQL11" s="558"/>
      <c r="VQM11" s="558"/>
      <c r="VQN11" s="558"/>
      <c r="VQO11" s="355"/>
      <c r="VQP11" s="356"/>
      <c r="VQQ11" s="357"/>
      <c r="VQR11" s="353"/>
      <c r="VQS11" s="354"/>
      <c r="VQT11" s="558"/>
      <c r="VQU11" s="558"/>
      <c r="VQV11" s="558"/>
      <c r="VQW11" s="355"/>
      <c r="VQX11" s="356"/>
      <c r="VQY11" s="357"/>
      <c r="VQZ11" s="353"/>
      <c r="VRA11" s="354"/>
      <c r="VRB11" s="558"/>
      <c r="VRC11" s="558"/>
      <c r="VRD11" s="558"/>
      <c r="VRE11" s="355"/>
      <c r="VRF11" s="356"/>
      <c r="VRG11" s="357"/>
      <c r="VRH11" s="353"/>
      <c r="VRI11" s="354"/>
      <c r="VRJ11" s="558"/>
      <c r="VRK11" s="558"/>
      <c r="VRL11" s="558"/>
      <c r="VRM11" s="355"/>
      <c r="VRN11" s="356"/>
      <c r="VRO11" s="357"/>
      <c r="VRP11" s="353"/>
      <c r="VRQ11" s="354"/>
      <c r="VRR11" s="558"/>
      <c r="VRS11" s="558"/>
      <c r="VRT11" s="558"/>
      <c r="VRU11" s="355"/>
      <c r="VRV11" s="356"/>
      <c r="VRW11" s="357"/>
      <c r="VRX11" s="353"/>
      <c r="VRY11" s="354"/>
      <c r="VRZ11" s="558"/>
      <c r="VSA11" s="558"/>
      <c r="VSB11" s="558"/>
      <c r="VSC11" s="355"/>
      <c r="VSD11" s="356"/>
      <c r="VSE11" s="357"/>
      <c r="VSF11" s="353"/>
      <c r="VSG11" s="354"/>
      <c r="VSH11" s="558"/>
      <c r="VSI11" s="558"/>
      <c r="VSJ11" s="558"/>
      <c r="VSK11" s="355"/>
      <c r="VSL11" s="356"/>
      <c r="VSM11" s="357"/>
      <c r="VSN11" s="353"/>
      <c r="VSO11" s="354"/>
      <c r="VSP11" s="558"/>
      <c r="VSQ11" s="558"/>
      <c r="VSR11" s="558"/>
      <c r="VSS11" s="355"/>
      <c r="VST11" s="356"/>
      <c r="VSU11" s="357"/>
      <c r="VSV11" s="353"/>
      <c r="VSW11" s="354"/>
      <c r="VSX11" s="558"/>
      <c r="VSY11" s="558"/>
      <c r="VSZ11" s="558"/>
      <c r="VTA11" s="355"/>
      <c r="VTB11" s="356"/>
      <c r="VTC11" s="357"/>
      <c r="VTD11" s="353"/>
      <c r="VTE11" s="354"/>
      <c r="VTF11" s="558"/>
      <c r="VTG11" s="558"/>
      <c r="VTH11" s="558"/>
      <c r="VTI11" s="355"/>
      <c r="VTJ11" s="356"/>
      <c r="VTK11" s="357"/>
      <c r="VTL11" s="353"/>
      <c r="VTM11" s="354"/>
      <c r="VTN11" s="558"/>
      <c r="VTO11" s="558"/>
      <c r="VTP11" s="558"/>
      <c r="VTQ11" s="355"/>
      <c r="VTR11" s="356"/>
      <c r="VTS11" s="357"/>
      <c r="VTT11" s="353"/>
      <c r="VTU11" s="354"/>
      <c r="VTV11" s="558"/>
      <c r="VTW11" s="558"/>
      <c r="VTX11" s="558"/>
      <c r="VTY11" s="355"/>
      <c r="VTZ11" s="356"/>
      <c r="VUA11" s="357"/>
      <c r="VUB11" s="353"/>
      <c r="VUC11" s="354"/>
      <c r="VUD11" s="558"/>
      <c r="VUE11" s="558"/>
      <c r="VUF11" s="558"/>
      <c r="VUG11" s="355"/>
      <c r="VUH11" s="356"/>
      <c r="VUI11" s="357"/>
      <c r="VUJ11" s="353"/>
      <c r="VUK11" s="354"/>
      <c r="VUL11" s="558"/>
      <c r="VUM11" s="558"/>
      <c r="VUN11" s="558"/>
      <c r="VUO11" s="355"/>
      <c r="VUP11" s="356"/>
      <c r="VUQ11" s="357"/>
      <c r="VUR11" s="353"/>
      <c r="VUS11" s="354"/>
      <c r="VUT11" s="558"/>
      <c r="VUU11" s="558"/>
      <c r="VUV11" s="558"/>
      <c r="VUW11" s="355"/>
      <c r="VUX11" s="356"/>
      <c r="VUY11" s="357"/>
      <c r="VUZ11" s="353"/>
      <c r="VVA11" s="354"/>
      <c r="VVB11" s="558"/>
      <c r="VVC11" s="558"/>
      <c r="VVD11" s="558"/>
      <c r="VVE11" s="355"/>
      <c r="VVF11" s="356"/>
      <c r="VVG11" s="357"/>
      <c r="VVH11" s="353"/>
      <c r="VVI11" s="354"/>
      <c r="VVJ11" s="558"/>
      <c r="VVK11" s="558"/>
      <c r="VVL11" s="558"/>
      <c r="VVM11" s="355"/>
      <c r="VVN11" s="356"/>
      <c r="VVO11" s="357"/>
      <c r="VVP11" s="353"/>
      <c r="VVQ11" s="354"/>
      <c r="VVR11" s="558"/>
      <c r="VVS11" s="558"/>
      <c r="VVT11" s="558"/>
      <c r="VVU11" s="355"/>
      <c r="VVV11" s="356"/>
      <c r="VVW11" s="357"/>
      <c r="VVX11" s="353"/>
      <c r="VVY11" s="354"/>
      <c r="VVZ11" s="558"/>
      <c r="VWA11" s="558"/>
      <c r="VWB11" s="558"/>
      <c r="VWC11" s="355"/>
      <c r="VWD11" s="356"/>
      <c r="VWE11" s="357"/>
      <c r="VWF11" s="353"/>
      <c r="VWG11" s="354"/>
      <c r="VWH11" s="558"/>
      <c r="VWI11" s="558"/>
      <c r="VWJ11" s="558"/>
      <c r="VWK11" s="355"/>
      <c r="VWL11" s="356"/>
      <c r="VWM11" s="357"/>
      <c r="VWN11" s="353"/>
      <c r="VWO11" s="354"/>
      <c r="VWP11" s="558"/>
      <c r="VWQ11" s="558"/>
      <c r="VWR11" s="558"/>
      <c r="VWS11" s="355"/>
      <c r="VWT11" s="356"/>
      <c r="VWU11" s="357"/>
      <c r="VWV11" s="353"/>
      <c r="VWW11" s="354"/>
      <c r="VWX11" s="558"/>
      <c r="VWY11" s="558"/>
      <c r="VWZ11" s="558"/>
      <c r="VXA11" s="355"/>
      <c r="VXB11" s="356"/>
      <c r="VXC11" s="357"/>
      <c r="VXD11" s="353"/>
      <c r="VXE11" s="354"/>
      <c r="VXF11" s="558"/>
      <c r="VXG11" s="558"/>
      <c r="VXH11" s="558"/>
      <c r="VXI11" s="355"/>
      <c r="VXJ11" s="356"/>
      <c r="VXK11" s="357"/>
      <c r="VXL11" s="353"/>
      <c r="VXM11" s="354"/>
      <c r="VXN11" s="558"/>
      <c r="VXO11" s="558"/>
      <c r="VXP11" s="558"/>
      <c r="VXQ11" s="355"/>
      <c r="VXR11" s="356"/>
      <c r="VXS11" s="357"/>
      <c r="VXT11" s="353"/>
      <c r="VXU11" s="354"/>
      <c r="VXV11" s="558"/>
      <c r="VXW11" s="558"/>
      <c r="VXX11" s="558"/>
      <c r="VXY11" s="355"/>
      <c r="VXZ11" s="356"/>
      <c r="VYA11" s="357"/>
      <c r="VYB11" s="353"/>
      <c r="VYC11" s="354"/>
      <c r="VYD11" s="558"/>
      <c r="VYE11" s="558"/>
      <c r="VYF11" s="558"/>
      <c r="VYG11" s="355"/>
      <c r="VYH11" s="356"/>
      <c r="VYI11" s="357"/>
      <c r="VYJ11" s="353"/>
      <c r="VYK11" s="354"/>
      <c r="VYL11" s="558"/>
      <c r="VYM11" s="558"/>
      <c r="VYN11" s="558"/>
      <c r="VYO11" s="355"/>
      <c r="VYP11" s="356"/>
      <c r="VYQ11" s="357"/>
      <c r="VYR11" s="353"/>
      <c r="VYS11" s="354"/>
      <c r="VYT11" s="558"/>
      <c r="VYU11" s="558"/>
      <c r="VYV11" s="558"/>
      <c r="VYW11" s="355"/>
      <c r="VYX11" s="356"/>
      <c r="VYY11" s="357"/>
      <c r="VYZ11" s="353"/>
      <c r="VZA11" s="354"/>
      <c r="VZB11" s="558"/>
      <c r="VZC11" s="558"/>
      <c r="VZD11" s="558"/>
      <c r="VZE11" s="355"/>
      <c r="VZF11" s="356"/>
      <c r="VZG11" s="357"/>
      <c r="VZH11" s="353"/>
      <c r="VZI11" s="354"/>
      <c r="VZJ11" s="558"/>
      <c r="VZK11" s="558"/>
      <c r="VZL11" s="558"/>
      <c r="VZM11" s="355"/>
      <c r="VZN11" s="356"/>
      <c r="VZO11" s="357"/>
      <c r="VZP11" s="353"/>
      <c r="VZQ11" s="354"/>
      <c r="VZR11" s="558"/>
      <c r="VZS11" s="558"/>
      <c r="VZT11" s="558"/>
      <c r="VZU11" s="355"/>
      <c r="VZV11" s="356"/>
      <c r="VZW11" s="357"/>
      <c r="VZX11" s="353"/>
      <c r="VZY11" s="354"/>
      <c r="VZZ11" s="558"/>
      <c r="WAA11" s="558"/>
      <c r="WAB11" s="558"/>
      <c r="WAC11" s="355"/>
      <c r="WAD11" s="356"/>
      <c r="WAE11" s="357"/>
      <c r="WAF11" s="353"/>
      <c r="WAG11" s="354"/>
      <c r="WAH11" s="558"/>
      <c r="WAI11" s="558"/>
      <c r="WAJ11" s="558"/>
      <c r="WAK11" s="355"/>
      <c r="WAL11" s="356"/>
      <c r="WAM11" s="357"/>
      <c r="WAN11" s="353"/>
      <c r="WAO11" s="354"/>
      <c r="WAP11" s="558"/>
      <c r="WAQ11" s="558"/>
      <c r="WAR11" s="558"/>
      <c r="WAS11" s="355"/>
      <c r="WAT11" s="356"/>
      <c r="WAU11" s="357"/>
      <c r="WAV11" s="353"/>
      <c r="WAW11" s="354"/>
      <c r="WAX11" s="558"/>
      <c r="WAY11" s="558"/>
      <c r="WAZ11" s="558"/>
      <c r="WBA11" s="355"/>
      <c r="WBB11" s="356"/>
      <c r="WBC11" s="357"/>
      <c r="WBD11" s="353"/>
      <c r="WBE11" s="354"/>
      <c r="WBF11" s="558"/>
      <c r="WBG11" s="558"/>
      <c r="WBH11" s="558"/>
      <c r="WBI11" s="355"/>
      <c r="WBJ11" s="356"/>
      <c r="WBK11" s="357"/>
      <c r="WBL11" s="353"/>
      <c r="WBM11" s="354"/>
      <c r="WBN11" s="558"/>
      <c r="WBO11" s="558"/>
      <c r="WBP11" s="558"/>
      <c r="WBQ11" s="355"/>
      <c r="WBR11" s="356"/>
      <c r="WBS11" s="357"/>
      <c r="WBT11" s="353"/>
      <c r="WBU11" s="354"/>
      <c r="WBV11" s="558"/>
      <c r="WBW11" s="558"/>
      <c r="WBX11" s="558"/>
      <c r="WBY11" s="355"/>
      <c r="WBZ11" s="356"/>
      <c r="WCA11" s="357"/>
      <c r="WCB11" s="353"/>
      <c r="WCC11" s="354"/>
      <c r="WCD11" s="558"/>
      <c r="WCE11" s="558"/>
      <c r="WCF11" s="558"/>
      <c r="WCG11" s="355"/>
      <c r="WCH11" s="356"/>
      <c r="WCI11" s="357"/>
      <c r="WCJ11" s="353"/>
      <c r="WCK11" s="354"/>
      <c r="WCL11" s="558"/>
      <c r="WCM11" s="558"/>
      <c r="WCN11" s="558"/>
      <c r="WCO11" s="355"/>
      <c r="WCP11" s="356"/>
      <c r="WCQ11" s="357"/>
      <c r="WCR11" s="353"/>
      <c r="WCS11" s="354"/>
      <c r="WCT11" s="558"/>
      <c r="WCU11" s="558"/>
      <c r="WCV11" s="558"/>
      <c r="WCW11" s="355"/>
      <c r="WCX11" s="356"/>
      <c r="WCY11" s="357"/>
      <c r="WCZ11" s="353"/>
      <c r="WDA11" s="354"/>
      <c r="WDB11" s="558"/>
      <c r="WDC11" s="558"/>
      <c r="WDD11" s="558"/>
      <c r="WDE11" s="355"/>
      <c r="WDF11" s="356"/>
      <c r="WDG11" s="357"/>
      <c r="WDH11" s="353"/>
      <c r="WDI11" s="354"/>
      <c r="WDJ11" s="558"/>
      <c r="WDK11" s="558"/>
      <c r="WDL11" s="558"/>
      <c r="WDM11" s="355"/>
      <c r="WDN11" s="356"/>
      <c r="WDO11" s="357"/>
      <c r="WDP11" s="353"/>
      <c r="WDQ11" s="354"/>
      <c r="WDR11" s="558"/>
      <c r="WDS11" s="558"/>
      <c r="WDT11" s="558"/>
      <c r="WDU11" s="355"/>
      <c r="WDV11" s="356"/>
      <c r="WDW11" s="357"/>
      <c r="WDX11" s="353"/>
      <c r="WDY11" s="354"/>
      <c r="WDZ11" s="558"/>
      <c r="WEA11" s="558"/>
      <c r="WEB11" s="558"/>
      <c r="WEC11" s="355"/>
      <c r="WED11" s="356"/>
      <c r="WEE11" s="357"/>
      <c r="WEF11" s="353"/>
      <c r="WEG11" s="354"/>
      <c r="WEH11" s="558"/>
      <c r="WEI11" s="558"/>
      <c r="WEJ11" s="558"/>
      <c r="WEK11" s="355"/>
      <c r="WEL11" s="356"/>
      <c r="WEM11" s="357"/>
      <c r="WEN11" s="353"/>
      <c r="WEO11" s="354"/>
      <c r="WEP11" s="558"/>
      <c r="WEQ11" s="558"/>
      <c r="WER11" s="558"/>
      <c r="WES11" s="355"/>
      <c r="WET11" s="356"/>
      <c r="WEU11" s="357"/>
      <c r="WEV11" s="353"/>
      <c r="WEW11" s="354"/>
      <c r="WEX11" s="558"/>
      <c r="WEY11" s="558"/>
      <c r="WEZ11" s="558"/>
      <c r="WFA11" s="355"/>
      <c r="WFB11" s="356"/>
      <c r="WFC11" s="357"/>
      <c r="WFD11" s="353"/>
      <c r="WFE11" s="354"/>
      <c r="WFF11" s="558"/>
      <c r="WFG11" s="558"/>
      <c r="WFH11" s="558"/>
      <c r="WFI11" s="355"/>
      <c r="WFJ11" s="356"/>
      <c r="WFK11" s="357"/>
      <c r="WFL11" s="353"/>
      <c r="WFM11" s="354"/>
      <c r="WFN11" s="558"/>
      <c r="WFO11" s="558"/>
      <c r="WFP11" s="558"/>
      <c r="WFQ11" s="355"/>
      <c r="WFR11" s="356"/>
      <c r="WFS11" s="357"/>
      <c r="WFT11" s="353"/>
      <c r="WFU11" s="354"/>
      <c r="WFV11" s="558"/>
      <c r="WFW11" s="558"/>
      <c r="WFX11" s="558"/>
      <c r="WFY11" s="355"/>
      <c r="WFZ11" s="356"/>
      <c r="WGA11" s="357"/>
      <c r="WGB11" s="353"/>
      <c r="WGC11" s="354"/>
      <c r="WGD11" s="558"/>
      <c r="WGE11" s="558"/>
      <c r="WGF11" s="558"/>
      <c r="WGG11" s="355"/>
      <c r="WGH11" s="356"/>
      <c r="WGI11" s="357"/>
      <c r="WGJ11" s="353"/>
      <c r="WGK11" s="354"/>
      <c r="WGL11" s="558"/>
      <c r="WGM11" s="558"/>
      <c r="WGN11" s="558"/>
      <c r="WGO11" s="355"/>
      <c r="WGP11" s="356"/>
      <c r="WGQ11" s="357"/>
      <c r="WGR11" s="353"/>
      <c r="WGS11" s="354"/>
      <c r="WGT11" s="558"/>
      <c r="WGU11" s="558"/>
      <c r="WGV11" s="558"/>
      <c r="WGW11" s="355"/>
      <c r="WGX11" s="356"/>
      <c r="WGY11" s="357"/>
      <c r="WGZ11" s="353"/>
      <c r="WHA11" s="354"/>
      <c r="WHB11" s="558"/>
      <c r="WHC11" s="558"/>
      <c r="WHD11" s="558"/>
      <c r="WHE11" s="355"/>
      <c r="WHF11" s="356"/>
      <c r="WHG11" s="357"/>
      <c r="WHH11" s="353"/>
      <c r="WHI11" s="354"/>
      <c r="WHJ11" s="558"/>
      <c r="WHK11" s="558"/>
      <c r="WHL11" s="558"/>
      <c r="WHM11" s="355"/>
      <c r="WHN11" s="356"/>
      <c r="WHO11" s="357"/>
      <c r="WHP11" s="353"/>
      <c r="WHQ11" s="354"/>
      <c r="WHR11" s="558"/>
      <c r="WHS11" s="558"/>
      <c r="WHT11" s="558"/>
      <c r="WHU11" s="355"/>
      <c r="WHV11" s="356"/>
      <c r="WHW11" s="357"/>
      <c r="WHX11" s="353"/>
      <c r="WHY11" s="354"/>
      <c r="WHZ11" s="558"/>
      <c r="WIA11" s="558"/>
      <c r="WIB11" s="558"/>
      <c r="WIC11" s="355"/>
      <c r="WID11" s="356"/>
      <c r="WIE11" s="357"/>
      <c r="WIF11" s="353"/>
      <c r="WIG11" s="354"/>
      <c r="WIH11" s="558"/>
      <c r="WII11" s="558"/>
      <c r="WIJ11" s="558"/>
      <c r="WIK11" s="355"/>
      <c r="WIL11" s="356"/>
      <c r="WIM11" s="357"/>
      <c r="WIN11" s="353"/>
      <c r="WIO11" s="354"/>
      <c r="WIP11" s="558"/>
      <c r="WIQ11" s="558"/>
      <c r="WIR11" s="558"/>
      <c r="WIS11" s="355"/>
      <c r="WIT11" s="356"/>
      <c r="WIU11" s="357"/>
      <c r="WIV11" s="353"/>
      <c r="WIW11" s="354"/>
      <c r="WIX11" s="558"/>
      <c r="WIY11" s="558"/>
      <c r="WIZ11" s="558"/>
      <c r="WJA11" s="355"/>
      <c r="WJB11" s="356"/>
      <c r="WJC11" s="357"/>
      <c r="WJD11" s="353"/>
      <c r="WJE11" s="354"/>
      <c r="WJF11" s="558"/>
      <c r="WJG11" s="558"/>
      <c r="WJH11" s="558"/>
      <c r="WJI11" s="355"/>
      <c r="WJJ11" s="356"/>
      <c r="WJK11" s="357"/>
      <c r="WJL11" s="353"/>
      <c r="WJM11" s="354"/>
      <c r="WJN11" s="558"/>
      <c r="WJO11" s="558"/>
      <c r="WJP11" s="558"/>
      <c r="WJQ11" s="355"/>
      <c r="WJR11" s="356"/>
      <c r="WJS11" s="357"/>
      <c r="WJT11" s="353"/>
      <c r="WJU11" s="354"/>
      <c r="WJV11" s="558"/>
      <c r="WJW11" s="558"/>
      <c r="WJX11" s="558"/>
      <c r="WJY11" s="355"/>
      <c r="WJZ11" s="356"/>
      <c r="WKA11" s="357"/>
      <c r="WKB11" s="353"/>
      <c r="WKC11" s="354"/>
      <c r="WKD11" s="558"/>
      <c r="WKE11" s="558"/>
      <c r="WKF11" s="558"/>
      <c r="WKG11" s="355"/>
      <c r="WKH11" s="356"/>
      <c r="WKI11" s="357"/>
      <c r="WKJ11" s="353"/>
      <c r="WKK11" s="354"/>
      <c r="WKL11" s="558"/>
      <c r="WKM11" s="558"/>
      <c r="WKN11" s="558"/>
      <c r="WKO11" s="355"/>
      <c r="WKP11" s="356"/>
      <c r="WKQ11" s="357"/>
      <c r="WKR11" s="353"/>
      <c r="WKS11" s="354"/>
      <c r="WKT11" s="558"/>
      <c r="WKU11" s="558"/>
      <c r="WKV11" s="558"/>
      <c r="WKW11" s="355"/>
      <c r="WKX11" s="356"/>
      <c r="WKY11" s="357"/>
      <c r="WKZ11" s="353"/>
      <c r="WLA11" s="354"/>
      <c r="WLB11" s="558"/>
      <c r="WLC11" s="558"/>
      <c r="WLD11" s="558"/>
      <c r="WLE11" s="355"/>
      <c r="WLF11" s="356"/>
      <c r="WLG11" s="357"/>
      <c r="WLH11" s="353"/>
      <c r="WLI11" s="354"/>
      <c r="WLJ11" s="558"/>
      <c r="WLK11" s="558"/>
      <c r="WLL11" s="558"/>
      <c r="WLM11" s="355"/>
      <c r="WLN11" s="356"/>
      <c r="WLO11" s="357"/>
      <c r="WLP11" s="353"/>
      <c r="WLQ11" s="354"/>
      <c r="WLR11" s="558"/>
      <c r="WLS11" s="558"/>
      <c r="WLT11" s="558"/>
      <c r="WLU11" s="355"/>
      <c r="WLV11" s="356"/>
      <c r="WLW11" s="357"/>
      <c r="WLX11" s="353"/>
      <c r="WLY11" s="354"/>
      <c r="WLZ11" s="558"/>
      <c r="WMA11" s="558"/>
      <c r="WMB11" s="558"/>
      <c r="WMC11" s="355"/>
      <c r="WMD11" s="356"/>
      <c r="WME11" s="357"/>
      <c r="WMF11" s="353"/>
      <c r="WMG11" s="354"/>
      <c r="WMH11" s="558"/>
      <c r="WMI11" s="558"/>
      <c r="WMJ11" s="558"/>
      <c r="WMK11" s="355"/>
      <c r="WML11" s="356"/>
      <c r="WMM11" s="357"/>
      <c r="WMN11" s="353"/>
      <c r="WMO11" s="354"/>
      <c r="WMP11" s="558"/>
      <c r="WMQ11" s="558"/>
      <c r="WMR11" s="558"/>
      <c r="WMS11" s="355"/>
      <c r="WMT11" s="356"/>
      <c r="WMU11" s="357"/>
      <c r="WMV11" s="353"/>
      <c r="WMW11" s="354"/>
      <c r="WMX11" s="558"/>
      <c r="WMY11" s="558"/>
      <c r="WMZ11" s="558"/>
      <c r="WNA11" s="355"/>
      <c r="WNB11" s="356"/>
      <c r="WNC11" s="357"/>
      <c r="WND11" s="353"/>
      <c r="WNE11" s="354"/>
      <c r="WNF11" s="558"/>
      <c r="WNG11" s="558"/>
      <c r="WNH11" s="558"/>
      <c r="WNI11" s="355"/>
      <c r="WNJ11" s="356"/>
      <c r="WNK11" s="357"/>
      <c r="WNL11" s="353"/>
      <c r="WNM11" s="354"/>
      <c r="WNN11" s="558"/>
      <c r="WNO11" s="558"/>
      <c r="WNP11" s="558"/>
      <c r="WNQ11" s="355"/>
      <c r="WNR11" s="356"/>
      <c r="WNS11" s="357"/>
      <c r="WNT11" s="353"/>
      <c r="WNU11" s="354"/>
      <c r="WNV11" s="558"/>
      <c r="WNW11" s="558"/>
      <c r="WNX11" s="558"/>
      <c r="WNY11" s="355"/>
      <c r="WNZ11" s="356"/>
      <c r="WOA11" s="357"/>
      <c r="WOB11" s="353"/>
      <c r="WOC11" s="354"/>
      <c r="WOD11" s="558"/>
      <c r="WOE11" s="558"/>
      <c r="WOF11" s="558"/>
      <c r="WOG11" s="355"/>
      <c r="WOH11" s="356"/>
      <c r="WOI11" s="357"/>
      <c r="WOJ11" s="353"/>
      <c r="WOK11" s="354"/>
      <c r="WOL11" s="558"/>
      <c r="WOM11" s="558"/>
      <c r="WON11" s="558"/>
      <c r="WOO11" s="355"/>
      <c r="WOP11" s="356"/>
      <c r="WOQ11" s="357"/>
      <c r="WOR11" s="353"/>
      <c r="WOS11" s="354"/>
      <c r="WOT11" s="558"/>
      <c r="WOU11" s="558"/>
      <c r="WOV11" s="558"/>
      <c r="WOW11" s="355"/>
      <c r="WOX11" s="356"/>
      <c r="WOY11" s="357"/>
      <c r="WOZ11" s="353"/>
      <c r="WPA11" s="354"/>
      <c r="WPB11" s="558"/>
      <c r="WPC11" s="558"/>
      <c r="WPD11" s="558"/>
      <c r="WPE11" s="355"/>
      <c r="WPF11" s="356"/>
      <c r="WPG11" s="357"/>
      <c r="WPH11" s="353"/>
      <c r="WPI11" s="354"/>
      <c r="WPJ11" s="558"/>
      <c r="WPK11" s="558"/>
      <c r="WPL11" s="558"/>
      <c r="WPM11" s="355"/>
      <c r="WPN11" s="356"/>
      <c r="WPO11" s="357"/>
      <c r="WPP11" s="353"/>
      <c r="WPQ11" s="354"/>
      <c r="WPR11" s="558"/>
      <c r="WPS11" s="558"/>
      <c r="WPT11" s="558"/>
      <c r="WPU11" s="355"/>
      <c r="WPV11" s="356"/>
      <c r="WPW11" s="357"/>
      <c r="WPX11" s="353"/>
      <c r="WPY11" s="354"/>
    </row>
    <row r="12" spans="2:15989" s="246" customFormat="1" ht="15.75" customHeight="1">
      <c r="B12" s="332" t="s">
        <v>19074</v>
      </c>
      <c r="C12" s="333" t="s">
        <v>1920</v>
      </c>
      <c r="D12" s="333">
        <v>10214</v>
      </c>
      <c r="E12" s="334" t="s">
        <v>19311</v>
      </c>
      <c r="F12" s="335" t="s">
        <v>25</v>
      </c>
      <c r="G12" s="336">
        <v>36.99</v>
      </c>
      <c r="H12" s="336"/>
      <c r="I12" s="346">
        <v>16.04</v>
      </c>
      <c r="J12" s="345">
        <f t="shared" ref="J12:J22" si="1">IFERROR(ROUND($I12*$G12,2),"")</f>
        <v>593.32000000000005</v>
      </c>
    </row>
    <row r="13" spans="2:15989">
      <c r="B13" s="212" t="s">
        <v>19075</v>
      </c>
      <c r="C13" s="213" t="s">
        <v>22</v>
      </c>
      <c r="D13" s="213">
        <v>10209</v>
      </c>
      <c r="E13" s="214" t="s">
        <v>19312</v>
      </c>
      <c r="F13" s="215" t="s">
        <v>34</v>
      </c>
      <c r="G13" s="216">
        <v>11.7</v>
      </c>
      <c r="H13" s="216"/>
      <c r="I13" s="328">
        <v>60.16</v>
      </c>
      <c r="J13" s="326">
        <f t="shared" si="1"/>
        <v>703.87</v>
      </c>
    </row>
    <row r="14" spans="2:15989">
      <c r="B14" s="212" t="s">
        <v>19076</v>
      </c>
      <c r="C14" s="213" t="s">
        <v>22</v>
      </c>
      <c r="D14" s="213">
        <v>10223</v>
      </c>
      <c r="E14" s="214" t="s">
        <v>19313</v>
      </c>
      <c r="F14" s="215" t="s">
        <v>23</v>
      </c>
      <c r="G14" s="216">
        <v>10</v>
      </c>
      <c r="H14" s="216"/>
      <c r="I14" s="328">
        <v>20.84</v>
      </c>
      <c r="J14" s="326">
        <f t="shared" si="1"/>
        <v>208.4</v>
      </c>
    </row>
    <row r="15" spans="2:15989">
      <c r="B15" s="212" t="s">
        <v>19077</v>
      </c>
      <c r="C15" s="213" t="s">
        <v>22</v>
      </c>
      <c r="D15" s="213">
        <v>10323</v>
      </c>
      <c r="E15" s="214" t="s">
        <v>19314</v>
      </c>
      <c r="F15" s="215" t="s">
        <v>23</v>
      </c>
      <c r="G15" s="216">
        <v>6</v>
      </c>
      <c r="H15" s="216"/>
      <c r="I15" s="328">
        <v>11.07</v>
      </c>
      <c r="J15" s="326">
        <f t="shared" si="1"/>
        <v>66.42</v>
      </c>
    </row>
    <row r="16" spans="2:15989">
      <c r="B16" s="212" t="s">
        <v>19078</v>
      </c>
      <c r="C16" s="213" t="s">
        <v>22</v>
      </c>
      <c r="D16" s="213">
        <v>10215</v>
      </c>
      <c r="E16" s="214" t="s">
        <v>19315</v>
      </c>
      <c r="F16" s="215" t="s">
        <v>25</v>
      </c>
      <c r="G16" s="216">
        <v>12</v>
      </c>
      <c r="H16" s="216"/>
      <c r="I16" s="328">
        <v>10.02</v>
      </c>
      <c r="J16" s="326">
        <f t="shared" si="1"/>
        <v>120.24</v>
      </c>
    </row>
    <row r="17" spans="2:10">
      <c r="B17" s="212" t="s">
        <v>19079</v>
      </c>
      <c r="C17" s="213" t="s">
        <v>22</v>
      </c>
      <c r="D17" s="213">
        <v>10206</v>
      </c>
      <c r="E17" s="214" t="s">
        <v>19316</v>
      </c>
      <c r="F17" s="215" t="s">
        <v>25</v>
      </c>
      <c r="G17" s="216">
        <v>496.55</v>
      </c>
      <c r="H17" s="216"/>
      <c r="I17" s="328">
        <v>50.13</v>
      </c>
      <c r="J17" s="326">
        <f t="shared" si="1"/>
        <v>24892.05</v>
      </c>
    </row>
    <row r="18" spans="2:10">
      <c r="B18" s="212" t="s">
        <v>19080</v>
      </c>
      <c r="C18" s="213" t="s">
        <v>22</v>
      </c>
      <c r="D18" s="213">
        <v>10202</v>
      </c>
      <c r="E18" s="214" t="s">
        <v>19317</v>
      </c>
      <c r="F18" s="215" t="s">
        <v>25</v>
      </c>
      <c r="G18" s="216">
        <v>67.95</v>
      </c>
      <c r="H18" s="216"/>
      <c r="I18" s="327">
        <v>14.03</v>
      </c>
      <c r="J18" s="326">
        <f t="shared" si="1"/>
        <v>953.34</v>
      </c>
    </row>
    <row r="19" spans="2:10" ht="25.5">
      <c r="B19" s="212" t="s">
        <v>19081</v>
      </c>
      <c r="C19" s="213" t="s">
        <v>1025</v>
      </c>
      <c r="D19" s="213">
        <v>97665</v>
      </c>
      <c r="E19" s="214" t="s">
        <v>19318</v>
      </c>
      <c r="F19" s="215" t="s">
        <v>5413</v>
      </c>
      <c r="G19" s="216">
        <v>67</v>
      </c>
      <c r="H19" s="216"/>
      <c r="I19" s="328">
        <v>1.41</v>
      </c>
      <c r="J19" s="326">
        <f t="shared" si="1"/>
        <v>94.47</v>
      </c>
    </row>
    <row r="20" spans="2:10" ht="25.5">
      <c r="B20" s="212" t="s">
        <v>19384</v>
      </c>
      <c r="C20" s="213" t="s">
        <v>1025</v>
      </c>
      <c r="D20" s="213">
        <v>97626</v>
      </c>
      <c r="E20" s="214" t="s">
        <v>19319</v>
      </c>
      <c r="F20" s="215" t="s">
        <v>34</v>
      </c>
      <c r="G20" s="216">
        <v>1.53</v>
      </c>
      <c r="H20" s="216"/>
      <c r="I20" s="328">
        <v>633.45000000000005</v>
      </c>
      <c r="J20" s="326">
        <f t="shared" si="1"/>
        <v>969.18</v>
      </c>
    </row>
    <row r="21" spans="2:10">
      <c r="B21" s="212" t="s">
        <v>19385</v>
      </c>
      <c r="C21" s="213" t="s">
        <v>22</v>
      </c>
      <c r="D21" s="213">
        <v>10201</v>
      </c>
      <c r="E21" s="214" t="s">
        <v>19421</v>
      </c>
      <c r="F21" s="215" t="s">
        <v>25</v>
      </c>
      <c r="G21" s="216">
        <v>25.92</v>
      </c>
      <c r="H21" s="216"/>
      <c r="I21" s="328">
        <v>26.07</v>
      </c>
      <c r="J21" s="326">
        <f t="shared" si="1"/>
        <v>675.73</v>
      </c>
    </row>
    <row r="22" spans="2:10">
      <c r="B22" s="212" t="s">
        <v>19386</v>
      </c>
      <c r="C22" s="213" t="s">
        <v>1026</v>
      </c>
      <c r="D22" s="213">
        <v>1</v>
      </c>
      <c r="E22" s="214" t="s">
        <v>19373</v>
      </c>
      <c r="F22" s="215" t="s">
        <v>23</v>
      </c>
      <c r="G22" s="216">
        <v>15</v>
      </c>
      <c r="H22" s="216"/>
      <c r="I22" s="328">
        <v>11.21</v>
      </c>
      <c r="J22" s="326">
        <f t="shared" si="1"/>
        <v>168.15</v>
      </c>
    </row>
    <row r="23" spans="2:10" s="246" customFormat="1" ht="15">
      <c r="B23" s="212">
        <v>3</v>
      </c>
      <c r="C23" s="213"/>
      <c r="D23" s="213"/>
      <c r="E23" s="214" t="s">
        <v>19383</v>
      </c>
      <c r="F23" s="215"/>
      <c r="G23" s="216">
        <v>0</v>
      </c>
      <c r="H23" s="216"/>
      <c r="I23" s="328"/>
      <c r="J23" s="326">
        <f>SUM(J24:J28)</f>
        <v>49099.35</v>
      </c>
    </row>
    <row r="24" spans="2:10" ht="38.25">
      <c r="B24" s="212" t="s">
        <v>19072</v>
      </c>
      <c r="C24" s="213" t="s">
        <v>22</v>
      </c>
      <c r="D24" s="213">
        <v>130236</v>
      </c>
      <c r="E24" s="214" t="s">
        <v>19321</v>
      </c>
      <c r="F24" s="215" t="s">
        <v>25</v>
      </c>
      <c r="G24" s="216">
        <v>67.95</v>
      </c>
      <c r="H24" s="216"/>
      <c r="I24" s="328">
        <v>86.56</v>
      </c>
      <c r="J24" s="326">
        <f>IFERROR(ROUND($I24*$G24,2),"")</f>
        <v>5881.75</v>
      </c>
    </row>
    <row r="25" spans="2:10">
      <c r="B25" s="212" t="s">
        <v>19082</v>
      </c>
      <c r="C25" s="213" t="s">
        <v>22</v>
      </c>
      <c r="D25" s="213">
        <v>30201</v>
      </c>
      <c r="E25" s="214" t="s">
        <v>19422</v>
      </c>
      <c r="F25" s="215" t="s">
        <v>34</v>
      </c>
      <c r="G25" s="216">
        <v>13.43</v>
      </c>
      <c r="H25" s="216"/>
      <c r="I25" s="328">
        <v>61.78</v>
      </c>
      <c r="J25" s="326">
        <f>IFERROR(ROUND($I25*$G25,2),"")</f>
        <v>829.71</v>
      </c>
    </row>
    <row r="26" spans="2:10" ht="25.5">
      <c r="B26" s="212" t="s">
        <v>19083</v>
      </c>
      <c r="C26" s="213" t="s">
        <v>22</v>
      </c>
      <c r="D26" s="213">
        <v>130109</v>
      </c>
      <c r="E26" s="214" t="s">
        <v>19423</v>
      </c>
      <c r="F26" s="215" t="s">
        <v>25</v>
      </c>
      <c r="G26" s="216">
        <v>25.92</v>
      </c>
      <c r="H26" s="216"/>
      <c r="I26" s="328">
        <v>78.23</v>
      </c>
      <c r="J26" s="326">
        <f>IFERROR(ROUND($I26*$G26,2),"")</f>
        <v>2027.72</v>
      </c>
    </row>
    <row r="27" spans="2:10" s="246" customFormat="1" ht="51">
      <c r="B27" s="212" t="s">
        <v>19084</v>
      </c>
      <c r="C27" s="213" t="s">
        <v>22</v>
      </c>
      <c r="D27" s="213">
        <v>130231</v>
      </c>
      <c r="E27" s="214" t="s">
        <v>19424</v>
      </c>
      <c r="F27" s="215" t="s">
        <v>25</v>
      </c>
      <c r="G27" s="216">
        <v>25.92</v>
      </c>
      <c r="H27" s="216"/>
      <c r="I27" s="328">
        <v>148.79</v>
      </c>
      <c r="J27" s="326">
        <f>IFERROR(ROUND($I27*$G27,2),"")</f>
        <v>3856.64</v>
      </c>
    </row>
    <row r="28" spans="2:10">
      <c r="B28" s="212" t="s">
        <v>19085</v>
      </c>
      <c r="C28" s="213" t="s">
        <v>1026</v>
      </c>
      <c r="D28" s="213">
        <v>4</v>
      </c>
      <c r="E28" s="214" t="s">
        <v>19425</v>
      </c>
      <c r="F28" s="215" t="s">
        <v>19125</v>
      </c>
      <c r="G28" s="216">
        <v>580.25</v>
      </c>
      <c r="H28" s="216"/>
      <c r="I28" s="328">
        <v>62.91</v>
      </c>
      <c r="J28" s="326">
        <f>IFERROR(ROUND($I28*$G28,2),"")</f>
        <v>36503.53</v>
      </c>
    </row>
    <row r="29" spans="2:10" s="246" customFormat="1" ht="15">
      <c r="B29" s="212">
        <v>4</v>
      </c>
      <c r="C29" s="213"/>
      <c r="D29" s="213"/>
      <c r="E29" s="214" t="s">
        <v>19070</v>
      </c>
      <c r="F29" s="215"/>
      <c r="G29" s="216">
        <v>0</v>
      </c>
      <c r="H29" s="216"/>
      <c r="I29" s="328"/>
      <c r="J29" s="326">
        <f>SUM(J30:J51)</f>
        <v>52646.84</v>
      </c>
    </row>
    <row r="30" spans="2:10" ht="25.5">
      <c r="B30" s="212" t="s">
        <v>19071</v>
      </c>
      <c r="C30" s="213" t="s">
        <v>22</v>
      </c>
      <c r="D30" s="213">
        <v>50301</v>
      </c>
      <c r="E30" s="214" t="s">
        <v>19322</v>
      </c>
      <c r="F30" s="215" t="s">
        <v>41</v>
      </c>
      <c r="G30" s="216">
        <v>17.899999999999999</v>
      </c>
      <c r="H30" s="216"/>
      <c r="I30" s="328">
        <v>11.09</v>
      </c>
      <c r="J30" s="326">
        <f t="shared" ref="J30:J51" si="2">IFERROR(ROUND($I30*$G30,2),"")</f>
        <v>198.51</v>
      </c>
    </row>
    <row r="31" spans="2:10">
      <c r="B31" s="212" t="s">
        <v>19073</v>
      </c>
      <c r="C31" s="213" t="s">
        <v>22</v>
      </c>
      <c r="D31" s="213">
        <v>130308</v>
      </c>
      <c r="E31" s="214" t="s">
        <v>19323</v>
      </c>
      <c r="F31" s="215" t="s">
        <v>41</v>
      </c>
      <c r="G31" s="216">
        <v>6.2</v>
      </c>
      <c r="H31" s="216"/>
      <c r="I31" s="328">
        <v>48.42</v>
      </c>
      <c r="J31" s="326">
        <f t="shared" si="2"/>
        <v>300.2</v>
      </c>
    </row>
    <row r="32" spans="2:10" ht="38.25">
      <c r="B32" s="212" t="s">
        <v>19086</v>
      </c>
      <c r="C32" s="213" t="s">
        <v>22</v>
      </c>
      <c r="D32" s="213">
        <v>190417</v>
      </c>
      <c r="E32" s="214" t="s">
        <v>19324</v>
      </c>
      <c r="F32" s="215" t="s">
        <v>25</v>
      </c>
      <c r="G32" s="216">
        <v>165.21</v>
      </c>
      <c r="H32" s="216"/>
      <c r="I32" s="328">
        <v>23.46</v>
      </c>
      <c r="J32" s="326">
        <f t="shared" si="2"/>
        <v>3875.83</v>
      </c>
    </row>
    <row r="33" spans="2:10" ht="25.5">
      <c r="B33" s="212" t="s">
        <v>19088</v>
      </c>
      <c r="C33" s="213" t="s">
        <v>22</v>
      </c>
      <c r="D33" s="213">
        <v>190303</v>
      </c>
      <c r="E33" s="214" t="s">
        <v>19374</v>
      </c>
      <c r="F33" s="215" t="s">
        <v>25</v>
      </c>
      <c r="G33" s="216">
        <v>89.35</v>
      </c>
      <c r="H33" s="216"/>
      <c r="I33" s="328">
        <v>31.17</v>
      </c>
      <c r="J33" s="326">
        <f t="shared" si="2"/>
        <v>2785.04</v>
      </c>
    </row>
    <row r="34" spans="2:10" ht="38.25">
      <c r="B34" s="212" t="s">
        <v>19387</v>
      </c>
      <c r="C34" s="213" t="s">
        <v>22</v>
      </c>
      <c r="D34" s="213">
        <v>71701</v>
      </c>
      <c r="E34" s="214" t="s">
        <v>19325</v>
      </c>
      <c r="F34" s="215" t="s">
        <v>25</v>
      </c>
      <c r="G34" s="216">
        <v>6</v>
      </c>
      <c r="H34" s="216"/>
      <c r="I34" s="328">
        <v>459.27</v>
      </c>
      <c r="J34" s="326">
        <f t="shared" si="2"/>
        <v>2755.62</v>
      </c>
    </row>
    <row r="35" spans="2:10">
      <c r="B35" s="212" t="s">
        <v>19388</v>
      </c>
      <c r="C35" s="213" t="s">
        <v>22</v>
      </c>
      <c r="D35" s="213">
        <v>80102</v>
      </c>
      <c r="E35" s="214" t="s">
        <v>19327</v>
      </c>
      <c r="F35" s="215" t="s">
        <v>25</v>
      </c>
      <c r="G35" s="216">
        <v>6</v>
      </c>
      <c r="H35" s="216"/>
      <c r="I35" s="328">
        <v>198.42</v>
      </c>
      <c r="J35" s="326">
        <f t="shared" si="2"/>
        <v>1190.52</v>
      </c>
    </row>
    <row r="36" spans="2:10" ht="38.25">
      <c r="B36" s="212" t="s">
        <v>19389</v>
      </c>
      <c r="C36" s="213" t="s">
        <v>22</v>
      </c>
      <c r="D36" s="213">
        <v>71703</v>
      </c>
      <c r="E36" s="214" t="s">
        <v>19328</v>
      </c>
      <c r="F36" s="215" t="s">
        <v>25</v>
      </c>
      <c r="G36" s="216">
        <v>11.52</v>
      </c>
      <c r="H36" s="216"/>
      <c r="I36" s="328">
        <v>455.45</v>
      </c>
      <c r="J36" s="326">
        <f t="shared" si="2"/>
        <v>5246.78</v>
      </c>
    </row>
    <row r="37" spans="2:10" ht="25.5">
      <c r="B37" s="212" t="s">
        <v>19390</v>
      </c>
      <c r="C37" s="213" t="s">
        <v>22</v>
      </c>
      <c r="D37" s="213">
        <v>60107</v>
      </c>
      <c r="E37" s="214" t="s">
        <v>19329</v>
      </c>
      <c r="F37" s="215" t="s">
        <v>41</v>
      </c>
      <c r="G37" s="216">
        <v>181.6</v>
      </c>
      <c r="H37" s="216"/>
      <c r="I37" s="328">
        <v>15.12</v>
      </c>
      <c r="J37" s="326">
        <f t="shared" si="2"/>
        <v>2745.79</v>
      </c>
    </row>
    <row r="38" spans="2:10" ht="25.5">
      <c r="B38" s="212" t="s">
        <v>19391</v>
      </c>
      <c r="C38" s="213" t="s">
        <v>1025</v>
      </c>
      <c r="D38" s="213">
        <v>99862</v>
      </c>
      <c r="E38" s="214" t="s">
        <v>19331</v>
      </c>
      <c r="F38" s="215" t="s">
        <v>25</v>
      </c>
      <c r="G38" s="216">
        <v>5.66</v>
      </c>
      <c r="H38" s="216"/>
      <c r="I38" s="328">
        <v>676.89</v>
      </c>
      <c r="J38" s="326">
        <f t="shared" si="2"/>
        <v>3831.2</v>
      </c>
    </row>
    <row r="39" spans="2:10" ht="25.5">
      <c r="B39" s="212" t="s">
        <v>19392</v>
      </c>
      <c r="C39" s="213" t="s">
        <v>1025</v>
      </c>
      <c r="D39" s="213">
        <v>102179</v>
      </c>
      <c r="E39" s="214" t="s">
        <v>19332</v>
      </c>
      <c r="F39" s="215" t="s">
        <v>25</v>
      </c>
      <c r="G39" s="216">
        <v>1.5</v>
      </c>
      <c r="H39" s="216"/>
      <c r="I39" s="328">
        <v>468.68</v>
      </c>
      <c r="J39" s="326">
        <f t="shared" si="2"/>
        <v>703.02</v>
      </c>
    </row>
    <row r="40" spans="2:10" ht="38.25">
      <c r="B40" s="212" t="s">
        <v>19393</v>
      </c>
      <c r="C40" s="213" t="s">
        <v>22</v>
      </c>
      <c r="D40" s="213">
        <v>40806</v>
      </c>
      <c r="E40" s="214" t="s">
        <v>19375</v>
      </c>
      <c r="F40" s="215" t="s">
        <v>25</v>
      </c>
      <c r="G40" s="216">
        <v>208.95</v>
      </c>
      <c r="H40" s="216"/>
      <c r="I40" s="328">
        <v>26.48</v>
      </c>
      <c r="J40" s="326">
        <f t="shared" si="2"/>
        <v>5533</v>
      </c>
    </row>
    <row r="41" spans="2:10">
      <c r="B41" s="212" t="s">
        <v>19394</v>
      </c>
      <c r="C41" s="213" t="s">
        <v>1025</v>
      </c>
      <c r="D41" s="213">
        <v>102193</v>
      </c>
      <c r="E41" s="214" t="s">
        <v>19376</v>
      </c>
      <c r="F41" s="215" t="s">
        <v>25</v>
      </c>
      <c r="G41" s="216">
        <v>89.35</v>
      </c>
      <c r="H41" s="216"/>
      <c r="I41" s="328">
        <v>2.2200000000000002</v>
      </c>
      <c r="J41" s="326">
        <f t="shared" si="2"/>
        <v>198.36</v>
      </c>
    </row>
    <row r="42" spans="2:10" ht="51">
      <c r="B42" s="212" t="s">
        <v>19395</v>
      </c>
      <c r="C42" s="213" t="s">
        <v>22</v>
      </c>
      <c r="D42" s="213">
        <v>62504</v>
      </c>
      <c r="E42" s="214" t="s">
        <v>19426</v>
      </c>
      <c r="F42" s="215" t="s">
        <v>23</v>
      </c>
      <c r="G42" s="216">
        <v>1</v>
      </c>
      <c r="H42" s="216"/>
      <c r="I42" s="328">
        <v>1823.19</v>
      </c>
      <c r="J42" s="326">
        <f t="shared" si="2"/>
        <v>1823.19</v>
      </c>
    </row>
    <row r="43" spans="2:10" ht="25.5">
      <c r="B43" s="212" t="s">
        <v>19396</v>
      </c>
      <c r="C43" s="213" t="s">
        <v>22</v>
      </c>
      <c r="D43" s="213">
        <v>60108</v>
      </c>
      <c r="E43" s="214" t="s">
        <v>19427</v>
      </c>
      <c r="F43" s="215" t="s">
        <v>23</v>
      </c>
      <c r="G43" s="216">
        <v>11</v>
      </c>
      <c r="H43" s="216"/>
      <c r="I43" s="328">
        <v>412.19</v>
      </c>
      <c r="J43" s="326">
        <f t="shared" si="2"/>
        <v>4534.09</v>
      </c>
    </row>
    <row r="44" spans="2:10" ht="51">
      <c r="B44" s="212" t="s">
        <v>19397</v>
      </c>
      <c r="C44" s="213" t="s">
        <v>22</v>
      </c>
      <c r="D44" s="213">
        <v>62503</v>
      </c>
      <c r="E44" s="214" t="s">
        <v>19428</v>
      </c>
      <c r="F44" s="215" t="s">
        <v>23</v>
      </c>
      <c r="G44" s="216">
        <v>1</v>
      </c>
      <c r="H44" s="216"/>
      <c r="I44" s="328">
        <v>1729.93</v>
      </c>
      <c r="J44" s="326">
        <f t="shared" si="2"/>
        <v>1729.93</v>
      </c>
    </row>
    <row r="45" spans="2:10" ht="25.5">
      <c r="B45" s="212" t="s">
        <v>19404</v>
      </c>
      <c r="C45" s="213" t="s">
        <v>22</v>
      </c>
      <c r="D45" s="213">
        <v>60103</v>
      </c>
      <c r="E45" s="214" t="s">
        <v>19429</v>
      </c>
      <c r="F45" s="215" t="s">
        <v>23</v>
      </c>
      <c r="G45" s="216">
        <v>4</v>
      </c>
      <c r="H45" s="216"/>
      <c r="I45" s="328">
        <v>345.88</v>
      </c>
      <c r="J45" s="326">
        <f t="shared" si="2"/>
        <v>1383.52</v>
      </c>
    </row>
    <row r="46" spans="2:10" ht="51">
      <c r="B46" s="212" t="s">
        <v>19405</v>
      </c>
      <c r="C46" s="213" t="s">
        <v>22</v>
      </c>
      <c r="D46" s="213">
        <v>62502</v>
      </c>
      <c r="E46" s="214" t="s">
        <v>19430</v>
      </c>
      <c r="F46" s="215" t="s">
        <v>23</v>
      </c>
      <c r="G46" s="216">
        <v>2</v>
      </c>
      <c r="H46" s="216"/>
      <c r="I46" s="328">
        <v>1535.61</v>
      </c>
      <c r="J46" s="326">
        <f t="shared" si="2"/>
        <v>3071.22</v>
      </c>
    </row>
    <row r="47" spans="2:10" ht="25.5">
      <c r="B47" s="212" t="s">
        <v>19406</v>
      </c>
      <c r="C47" s="213" t="s">
        <v>22</v>
      </c>
      <c r="D47" s="213">
        <v>60102</v>
      </c>
      <c r="E47" s="214" t="s">
        <v>19326</v>
      </c>
      <c r="F47" s="215" t="s">
        <v>23</v>
      </c>
      <c r="G47" s="216">
        <v>3</v>
      </c>
      <c r="H47" s="216"/>
      <c r="I47" s="328">
        <v>345.88</v>
      </c>
      <c r="J47" s="326">
        <f t="shared" si="2"/>
        <v>1037.6400000000001</v>
      </c>
    </row>
    <row r="48" spans="2:10">
      <c r="B48" s="212" t="s">
        <v>19414</v>
      </c>
      <c r="C48" s="213" t="s">
        <v>22</v>
      </c>
      <c r="D48" s="213">
        <v>71104</v>
      </c>
      <c r="E48" s="214" t="s">
        <v>19330</v>
      </c>
      <c r="F48" s="215" t="s">
        <v>25</v>
      </c>
      <c r="G48" s="216">
        <v>0.49</v>
      </c>
      <c r="H48" s="216"/>
      <c r="I48" s="328">
        <v>652.48</v>
      </c>
      <c r="J48" s="326">
        <f t="shared" si="2"/>
        <v>319.72000000000003</v>
      </c>
    </row>
    <row r="49" spans="2:15989">
      <c r="B49" s="212" t="s">
        <v>19416</v>
      </c>
      <c r="C49" s="213" t="s">
        <v>22</v>
      </c>
      <c r="D49" s="213">
        <v>170220</v>
      </c>
      <c r="E49" s="214" t="s">
        <v>19352</v>
      </c>
      <c r="F49" s="215" t="s">
        <v>25</v>
      </c>
      <c r="G49" s="216">
        <v>0.6</v>
      </c>
      <c r="H49" s="216"/>
      <c r="I49" s="328">
        <v>429.96</v>
      </c>
      <c r="J49" s="326">
        <f t="shared" si="2"/>
        <v>257.98</v>
      </c>
    </row>
    <row r="50" spans="2:15989" ht="25.5">
      <c r="B50" s="212" t="s">
        <v>19417</v>
      </c>
      <c r="C50" s="213" t="s">
        <v>22</v>
      </c>
      <c r="D50" s="213">
        <v>62204</v>
      </c>
      <c r="E50" s="214" t="s">
        <v>19431</v>
      </c>
      <c r="F50" s="215" t="s">
        <v>23</v>
      </c>
      <c r="G50" s="216">
        <v>14</v>
      </c>
      <c r="H50" s="216"/>
      <c r="I50" s="328">
        <v>83.68</v>
      </c>
      <c r="J50" s="326">
        <f t="shared" si="2"/>
        <v>1171.52</v>
      </c>
    </row>
    <row r="51" spans="2:15989" ht="25.5">
      <c r="B51" s="212" t="s">
        <v>19418</v>
      </c>
      <c r="C51" s="213" t="s">
        <v>22</v>
      </c>
      <c r="D51" s="213">
        <v>71704</v>
      </c>
      <c r="E51" s="214" t="s">
        <v>19432</v>
      </c>
      <c r="F51" s="215" t="s">
        <v>25</v>
      </c>
      <c r="G51" s="216">
        <v>8</v>
      </c>
      <c r="H51" s="216"/>
      <c r="I51" s="328">
        <v>994.27</v>
      </c>
      <c r="J51" s="326">
        <f t="shared" si="2"/>
        <v>7954.16</v>
      </c>
    </row>
    <row r="52" spans="2:15989" s="246" customFormat="1" ht="15">
      <c r="B52" s="212">
        <v>5</v>
      </c>
      <c r="C52" s="213"/>
      <c r="D52" s="213"/>
      <c r="E52" s="214" t="s">
        <v>2063</v>
      </c>
      <c r="F52" s="215"/>
      <c r="G52" s="216">
        <v>0</v>
      </c>
      <c r="H52" s="216"/>
      <c r="I52" s="328"/>
      <c r="J52" s="326">
        <f>SUM(J53:J56)</f>
        <v>49146.53</v>
      </c>
    </row>
    <row r="53" spans="2:15989" ht="25.5">
      <c r="B53" s="212" t="s">
        <v>19087</v>
      </c>
      <c r="C53" s="213" t="s">
        <v>22</v>
      </c>
      <c r="D53" s="213">
        <v>10246</v>
      </c>
      <c r="E53" s="214" t="s">
        <v>19333</v>
      </c>
      <c r="F53" s="215" t="s">
        <v>25</v>
      </c>
      <c r="G53" s="216">
        <v>949.9</v>
      </c>
      <c r="H53" s="216"/>
      <c r="I53" s="328">
        <v>3.73</v>
      </c>
      <c r="J53" s="326">
        <f>IFERROR(ROUND($I53*$G53,2),"")</f>
        <v>3543.13</v>
      </c>
    </row>
    <row r="54" spans="2:15989" ht="25.5">
      <c r="B54" s="212" t="s">
        <v>19363</v>
      </c>
      <c r="C54" s="213" t="s">
        <v>22</v>
      </c>
      <c r="D54" s="213">
        <v>160707</v>
      </c>
      <c r="E54" s="214" t="s">
        <v>19334</v>
      </c>
      <c r="F54" s="215" t="s">
        <v>25</v>
      </c>
      <c r="G54" s="216">
        <v>658.86</v>
      </c>
      <c r="H54" s="216"/>
      <c r="I54" s="328">
        <v>26.05</v>
      </c>
      <c r="J54" s="326">
        <f>IFERROR(ROUND($I54*$G54,2),"")</f>
        <v>17163.3</v>
      </c>
    </row>
    <row r="55" spans="2:15989" ht="25.5">
      <c r="B55" s="212" t="s">
        <v>19089</v>
      </c>
      <c r="C55" s="213" t="s">
        <v>22</v>
      </c>
      <c r="D55" s="213">
        <v>160707</v>
      </c>
      <c r="E55" s="214" t="s">
        <v>19334</v>
      </c>
      <c r="F55" s="215" t="s">
        <v>25</v>
      </c>
      <c r="G55" s="216">
        <v>726.85</v>
      </c>
      <c r="H55" s="216"/>
      <c r="I55" s="328">
        <v>26.05</v>
      </c>
      <c r="J55" s="326">
        <f>IFERROR(ROUND($I55*$G55,2),"")</f>
        <v>18934.439999999999</v>
      </c>
    </row>
    <row r="56" spans="2:15989" ht="25.5">
      <c r="B56" s="337" t="s">
        <v>19090</v>
      </c>
      <c r="C56" s="338" t="s">
        <v>22</v>
      </c>
      <c r="D56" s="338">
        <v>160708</v>
      </c>
      <c r="E56" s="339" t="s">
        <v>19069</v>
      </c>
      <c r="F56" s="340" t="s">
        <v>25</v>
      </c>
      <c r="G56" s="341">
        <v>361.02</v>
      </c>
      <c r="H56" s="341"/>
      <c r="I56" s="342">
        <v>26.33</v>
      </c>
      <c r="J56" s="343">
        <f>IFERROR(ROUND($I56*$G56,2),"")</f>
        <v>9505.66</v>
      </c>
    </row>
    <row r="57" spans="2:15989" s="246" customFormat="1" ht="15">
      <c r="B57" s="219">
        <v>6</v>
      </c>
      <c r="C57" s="347"/>
      <c r="D57" s="347"/>
      <c r="E57" s="348" t="s">
        <v>19093</v>
      </c>
      <c r="F57" s="349"/>
      <c r="G57" s="350">
        <v>0</v>
      </c>
      <c r="H57" s="350"/>
      <c r="I57" s="351"/>
      <c r="J57" s="352">
        <f>SUM(J58:J66)</f>
        <v>78458.639999999985</v>
      </c>
      <c r="K57" s="357"/>
      <c r="L57" s="353"/>
      <c r="M57" s="354"/>
      <c r="N57" s="558"/>
      <c r="O57" s="558"/>
      <c r="P57" s="558"/>
      <c r="Q57" s="355"/>
      <c r="R57" s="356"/>
      <c r="S57" s="357"/>
      <c r="T57" s="353"/>
      <c r="U57" s="354"/>
      <c r="V57" s="558"/>
      <c r="W57" s="558"/>
      <c r="X57" s="558"/>
      <c r="Y57" s="355"/>
      <c r="Z57" s="356"/>
      <c r="AA57" s="357"/>
      <c r="AB57" s="353"/>
      <c r="AC57" s="354"/>
      <c r="AD57" s="558"/>
      <c r="AE57" s="558"/>
      <c r="AF57" s="558"/>
      <c r="AG57" s="355"/>
      <c r="AH57" s="356"/>
      <c r="AI57" s="357"/>
      <c r="AJ57" s="353"/>
      <c r="AK57" s="354"/>
      <c r="AL57" s="558"/>
      <c r="AM57" s="558"/>
      <c r="AN57" s="558"/>
      <c r="AO57" s="355"/>
      <c r="AP57" s="356"/>
      <c r="AQ57" s="357"/>
      <c r="AR57" s="353"/>
      <c r="AS57" s="354"/>
      <c r="AT57" s="558"/>
      <c r="AU57" s="558"/>
      <c r="AV57" s="558"/>
      <c r="AW57" s="355"/>
      <c r="AX57" s="356"/>
      <c r="AY57" s="357"/>
      <c r="AZ57" s="353"/>
      <c r="BA57" s="354"/>
      <c r="BB57" s="558"/>
      <c r="BC57" s="558"/>
      <c r="BD57" s="558"/>
      <c r="BE57" s="355"/>
      <c r="BF57" s="356"/>
      <c r="BG57" s="357"/>
      <c r="BH57" s="353"/>
      <c r="BI57" s="354"/>
      <c r="BJ57" s="558"/>
      <c r="BK57" s="558"/>
      <c r="BL57" s="558"/>
      <c r="BM57" s="355"/>
      <c r="BN57" s="356"/>
      <c r="BO57" s="357"/>
      <c r="BP57" s="353"/>
      <c r="BQ57" s="354"/>
      <c r="BR57" s="558"/>
      <c r="BS57" s="558"/>
      <c r="BT57" s="558"/>
      <c r="BU57" s="355"/>
      <c r="BV57" s="356"/>
      <c r="BW57" s="357"/>
      <c r="BX57" s="353"/>
      <c r="BY57" s="354"/>
      <c r="BZ57" s="558"/>
      <c r="CA57" s="558"/>
      <c r="CB57" s="558"/>
      <c r="CC57" s="355"/>
      <c r="CD57" s="356"/>
      <c r="CE57" s="357"/>
      <c r="CF57" s="353"/>
      <c r="CG57" s="354"/>
      <c r="CH57" s="558"/>
      <c r="CI57" s="558"/>
      <c r="CJ57" s="558"/>
      <c r="CK57" s="355"/>
      <c r="CL57" s="356"/>
      <c r="CM57" s="357"/>
      <c r="CN57" s="353"/>
      <c r="CO57" s="354"/>
      <c r="CP57" s="558"/>
      <c r="CQ57" s="558"/>
      <c r="CR57" s="558"/>
      <c r="CS57" s="355"/>
      <c r="CT57" s="356"/>
      <c r="CU57" s="357"/>
      <c r="CV57" s="353"/>
      <c r="CW57" s="354"/>
      <c r="CX57" s="558"/>
      <c r="CY57" s="558"/>
      <c r="CZ57" s="558"/>
      <c r="DA57" s="355"/>
      <c r="DB57" s="356"/>
      <c r="DC57" s="357"/>
      <c r="DD57" s="353"/>
      <c r="DE57" s="354"/>
      <c r="DF57" s="558"/>
      <c r="DG57" s="558"/>
      <c r="DH57" s="558"/>
      <c r="DI57" s="355"/>
      <c r="DJ57" s="356"/>
      <c r="DK57" s="357"/>
      <c r="DL57" s="353"/>
      <c r="DM57" s="354"/>
      <c r="DN57" s="558"/>
      <c r="DO57" s="558"/>
      <c r="DP57" s="558"/>
      <c r="DQ57" s="355"/>
      <c r="DR57" s="356"/>
      <c r="DS57" s="357"/>
      <c r="DT57" s="353"/>
      <c r="DU57" s="354"/>
      <c r="DV57" s="558"/>
      <c r="DW57" s="558"/>
      <c r="DX57" s="558"/>
      <c r="DY57" s="355"/>
      <c r="DZ57" s="356"/>
      <c r="EA57" s="357"/>
      <c r="EB57" s="353"/>
      <c r="EC57" s="354"/>
      <c r="ED57" s="558"/>
      <c r="EE57" s="558"/>
      <c r="EF57" s="558"/>
      <c r="EG57" s="355"/>
      <c r="EH57" s="356"/>
      <c r="EI57" s="357"/>
      <c r="EJ57" s="353"/>
      <c r="EK57" s="354"/>
      <c r="EL57" s="558"/>
      <c r="EM57" s="558"/>
      <c r="EN57" s="558"/>
      <c r="EO57" s="355"/>
      <c r="EP57" s="356"/>
      <c r="EQ57" s="357"/>
      <c r="ER57" s="353"/>
      <c r="ES57" s="354"/>
      <c r="ET57" s="558"/>
      <c r="EU57" s="558"/>
      <c r="EV57" s="558"/>
      <c r="EW57" s="355"/>
      <c r="EX57" s="356"/>
      <c r="EY57" s="357"/>
      <c r="EZ57" s="353"/>
      <c r="FA57" s="354"/>
      <c r="FB57" s="558"/>
      <c r="FC57" s="558"/>
      <c r="FD57" s="558"/>
      <c r="FE57" s="355"/>
      <c r="FF57" s="356"/>
      <c r="FG57" s="357"/>
      <c r="FH57" s="353"/>
      <c r="FI57" s="354"/>
      <c r="FJ57" s="558"/>
      <c r="FK57" s="558"/>
      <c r="FL57" s="558"/>
      <c r="FM57" s="355"/>
      <c r="FN57" s="356"/>
      <c r="FO57" s="357"/>
      <c r="FP57" s="353"/>
      <c r="FQ57" s="354"/>
      <c r="FR57" s="558"/>
      <c r="FS57" s="558"/>
      <c r="FT57" s="558"/>
      <c r="FU57" s="355"/>
      <c r="FV57" s="356"/>
      <c r="FW57" s="357"/>
      <c r="FX57" s="353"/>
      <c r="FY57" s="354"/>
      <c r="FZ57" s="558"/>
      <c r="GA57" s="558"/>
      <c r="GB57" s="558"/>
      <c r="GC57" s="355"/>
      <c r="GD57" s="356"/>
      <c r="GE57" s="357"/>
      <c r="GF57" s="353"/>
      <c r="GG57" s="354"/>
      <c r="GH57" s="558"/>
      <c r="GI57" s="558"/>
      <c r="GJ57" s="558"/>
      <c r="GK57" s="355"/>
      <c r="GL57" s="356"/>
      <c r="GM57" s="357"/>
      <c r="GN57" s="353"/>
      <c r="GO57" s="354"/>
      <c r="GP57" s="558"/>
      <c r="GQ57" s="558"/>
      <c r="GR57" s="558"/>
      <c r="GS57" s="355"/>
      <c r="GT57" s="356"/>
      <c r="GU57" s="357"/>
      <c r="GV57" s="353"/>
      <c r="GW57" s="354"/>
      <c r="GX57" s="558"/>
      <c r="GY57" s="558"/>
      <c r="GZ57" s="558"/>
      <c r="HA57" s="355"/>
      <c r="HB57" s="356"/>
      <c r="HC57" s="357"/>
      <c r="HD57" s="353"/>
      <c r="HE57" s="354"/>
      <c r="HF57" s="558"/>
      <c r="HG57" s="558"/>
      <c r="HH57" s="558"/>
      <c r="HI57" s="355"/>
      <c r="HJ57" s="356"/>
      <c r="HK57" s="357"/>
      <c r="HL57" s="353"/>
      <c r="HM57" s="354"/>
      <c r="HN57" s="558"/>
      <c r="HO57" s="558"/>
      <c r="HP57" s="558"/>
      <c r="HQ57" s="355"/>
      <c r="HR57" s="356"/>
      <c r="HS57" s="357"/>
      <c r="HT57" s="353"/>
      <c r="HU57" s="354"/>
      <c r="HV57" s="558"/>
      <c r="HW57" s="558"/>
      <c r="HX57" s="558"/>
      <c r="HY57" s="355"/>
      <c r="HZ57" s="356"/>
      <c r="IA57" s="357"/>
      <c r="IB57" s="353"/>
      <c r="IC57" s="354"/>
      <c r="ID57" s="558"/>
      <c r="IE57" s="558"/>
      <c r="IF57" s="558"/>
      <c r="IG57" s="355"/>
      <c r="IH57" s="356"/>
      <c r="II57" s="357"/>
      <c r="IJ57" s="353"/>
      <c r="IK57" s="354"/>
      <c r="IL57" s="558"/>
      <c r="IM57" s="558"/>
      <c r="IN57" s="558"/>
      <c r="IO57" s="355"/>
      <c r="IP57" s="356"/>
      <c r="IQ57" s="357"/>
      <c r="IR57" s="353"/>
      <c r="IS57" s="354"/>
      <c r="IT57" s="558"/>
      <c r="IU57" s="558"/>
      <c r="IV57" s="558"/>
      <c r="IW57" s="355"/>
      <c r="IX57" s="356"/>
      <c r="IY57" s="357"/>
      <c r="IZ57" s="353"/>
      <c r="JA57" s="354"/>
      <c r="JB57" s="558"/>
      <c r="JC57" s="558"/>
      <c r="JD57" s="558"/>
      <c r="JE57" s="355"/>
      <c r="JF57" s="356"/>
      <c r="JG57" s="357"/>
      <c r="JH57" s="353"/>
      <c r="JI57" s="354"/>
      <c r="JJ57" s="558"/>
      <c r="JK57" s="558"/>
      <c r="JL57" s="558"/>
      <c r="JM57" s="355"/>
      <c r="JN57" s="356"/>
      <c r="JO57" s="357"/>
      <c r="JP57" s="353"/>
      <c r="JQ57" s="354"/>
      <c r="JR57" s="558"/>
      <c r="JS57" s="558"/>
      <c r="JT57" s="558"/>
      <c r="JU57" s="355"/>
      <c r="JV57" s="356"/>
      <c r="JW57" s="357"/>
      <c r="JX57" s="353"/>
      <c r="JY57" s="354"/>
      <c r="JZ57" s="558"/>
      <c r="KA57" s="558"/>
      <c r="KB57" s="558"/>
      <c r="KC57" s="355"/>
      <c r="KD57" s="356"/>
      <c r="KE57" s="357"/>
      <c r="KF57" s="353"/>
      <c r="KG57" s="354"/>
      <c r="KH57" s="558"/>
      <c r="KI57" s="558"/>
      <c r="KJ57" s="558"/>
      <c r="KK57" s="355"/>
      <c r="KL57" s="356"/>
      <c r="KM57" s="357"/>
      <c r="KN57" s="353"/>
      <c r="KO57" s="354"/>
      <c r="KP57" s="558"/>
      <c r="KQ57" s="558"/>
      <c r="KR57" s="558"/>
      <c r="KS57" s="355"/>
      <c r="KT57" s="356"/>
      <c r="KU57" s="357"/>
      <c r="KV57" s="353"/>
      <c r="KW57" s="354"/>
      <c r="KX57" s="558"/>
      <c r="KY57" s="558"/>
      <c r="KZ57" s="558"/>
      <c r="LA57" s="355"/>
      <c r="LB57" s="356"/>
      <c r="LC57" s="357"/>
      <c r="LD57" s="353"/>
      <c r="LE57" s="354"/>
      <c r="LF57" s="558"/>
      <c r="LG57" s="558"/>
      <c r="LH57" s="558"/>
      <c r="LI57" s="355"/>
      <c r="LJ57" s="356"/>
      <c r="LK57" s="357"/>
      <c r="LL57" s="353"/>
      <c r="LM57" s="354"/>
      <c r="LN57" s="558"/>
      <c r="LO57" s="558"/>
      <c r="LP57" s="558"/>
      <c r="LQ57" s="355"/>
      <c r="LR57" s="356"/>
      <c r="LS57" s="357"/>
      <c r="LT57" s="353"/>
      <c r="LU57" s="354"/>
      <c r="LV57" s="558"/>
      <c r="LW57" s="558"/>
      <c r="LX57" s="558"/>
      <c r="LY57" s="355"/>
      <c r="LZ57" s="356"/>
      <c r="MA57" s="357"/>
      <c r="MB57" s="353"/>
      <c r="MC57" s="354"/>
      <c r="MD57" s="558"/>
      <c r="ME57" s="558"/>
      <c r="MF57" s="558"/>
      <c r="MG57" s="355"/>
      <c r="MH57" s="356"/>
      <c r="MI57" s="357"/>
      <c r="MJ57" s="353"/>
      <c r="MK57" s="354"/>
      <c r="ML57" s="558"/>
      <c r="MM57" s="558"/>
      <c r="MN57" s="558"/>
      <c r="MO57" s="355"/>
      <c r="MP57" s="356"/>
      <c r="MQ57" s="357"/>
      <c r="MR57" s="353"/>
      <c r="MS57" s="354"/>
      <c r="MT57" s="558"/>
      <c r="MU57" s="558"/>
      <c r="MV57" s="558"/>
      <c r="MW57" s="355"/>
      <c r="MX57" s="356"/>
      <c r="MY57" s="357"/>
      <c r="MZ57" s="353"/>
      <c r="NA57" s="354"/>
      <c r="NB57" s="558"/>
      <c r="NC57" s="558"/>
      <c r="ND57" s="558"/>
      <c r="NE57" s="355"/>
      <c r="NF57" s="356"/>
      <c r="NG57" s="357"/>
      <c r="NH57" s="353"/>
      <c r="NI57" s="354"/>
      <c r="NJ57" s="558"/>
      <c r="NK57" s="558"/>
      <c r="NL57" s="558"/>
      <c r="NM57" s="355"/>
      <c r="NN57" s="356"/>
      <c r="NO57" s="357"/>
      <c r="NP57" s="353"/>
      <c r="NQ57" s="354"/>
      <c r="NR57" s="558"/>
      <c r="NS57" s="558"/>
      <c r="NT57" s="558"/>
      <c r="NU57" s="355"/>
      <c r="NV57" s="356"/>
      <c r="NW57" s="357"/>
      <c r="NX57" s="353"/>
      <c r="NY57" s="354"/>
      <c r="NZ57" s="558"/>
      <c r="OA57" s="558"/>
      <c r="OB57" s="558"/>
      <c r="OC57" s="355"/>
      <c r="OD57" s="356"/>
      <c r="OE57" s="357"/>
      <c r="OF57" s="353"/>
      <c r="OG57" s="354"/>
      <c r="OH57" s="558"/>
      <c r="OI57" s="558"/>
      <c r="OJ57" s="558"/>
      <c r="OK57" s="355"/>
      <c r="OL57" s="356"/>
      <c r="OM57" s="357"/>
      <c r="ON57" s="353"/>
      <c r="OO57" s="354"/>
      <c r="OP57" s="558"/>
      <c r="OQ57" s="558"/>
      <c r="OR57" s="558"/>
      <c r="OS57" s="355"/>
      <c r="OT57" s="356"/>
      <c r="OU57" s="357"/>
      <c r="OV57" s="353"/>
      <c r="OW57" s="354"/>
      <c r="OX57" s="558"/>
      <c r="OY57" s="558"/>
      <c r="OZ57" s="558"/>
      <c r="PA57" s="355"/>
      <c r="PB57" s="356"/>
      <c r="PC57" s="357"/>
      <c r="PD57" s="353"/>
      <c r="PE57" s="354"/>
      <c r="PF57" s="558"/>
      <c r="PG57" s="558"/>
      <c r="PH57" s="558"/>
      <c r="PI57" s="355"/>
      <c r="PJ57" s="356"/>
      <c r="PK57" s="357"/>
      <c r="PL57" s="353"/>
      <c r="PM57" s="354"/>
      <c r="PN57" s="558"/>
      <c r="PO57" s="558"/>
      <c r="PP57" s="558"/>
      <c r="PQ57" s="355"/>
      <c r="PR57" s="356"/>
      <c r="PS57" s="357"/>
      <c r="PT57" s="353"/>
      <c r="PU57" s="354"/>
      <c r="PV57" s="558"/>
      <c r="PW57" s="558"/>
      <c r="PX57" s="558"/>
      <c r="PY57" s="355"/>
      <c r="PZ57" s="356"/>
      <c r="QA57" s="357"/>
      <c r="QB57" s="353"/>
      <c r="QC57" s="354"/>
      <c r="QD57" s="558"/>
      <c r="QE57" s="558"/>
      <c r="QF57" s="558"/>
      <c r="QG57" s="355"/>
      <c r="QH57" s="356"/>
      <c r="QI57" s="357"/>
      <c r="QJ57" s="353"/>
      <c r="QK57" s="354"/>
      <c r="QL57" s="558"/>
      <c r="QM57" s="558"/>
      <c r="QN57" s="558"/>
      <c r="QO57" s="355"/>
      <c r="QP57" s="356"/>
      <c r="QQ57" s="357"/>
      <c r="QR57" s="353"/>
      <c r="QS57" s="354"/>
      <c r="QT57" s="558"/>
      <c r="QU57" s="558"/>
      <c r="QV57" s="558"/>
      <c r="QW57" s="355"/>
      <c r="QX57" s="356"/>
      <c r="QY57" s="357"/>
      <c r="QZ57" s="353"/>
      <c r="RA57" s="354"/>
      <c r="RB57" s="558"/>
      <c r="RC57" s="558"/>
      <c r="RD57" s="558"/>
      <c r="RE57" s="355"/>
      <c r="RF57" s="356"/>
      <c r="RG57" s="357"/>
      <c r="RH57" s="353"/>
      <c r="RI57" s="354"/>
      <c r="RJ57" s="558"/>
      <c r="RK57" s="558"/>
      <c r="RL57" s="558"/>
      <c r="RM57" s="355"/>
      <c r="RN57" s="356"/>
      <c r="RO57" s="357"/>
      <c r="RP57" s="353"/>
      <c r="RQ57" s="354"/>
      <c r="RR57" s="558"/>
      <c r="RS57" s="558"/>
      <c r="RT57" s="558"/>
      <c r="RU57" s="355"/>
      <c r="RV57" s="356"/>
      <c r="RW57" s="357"/>
      <c r="RX57" s="353"/>
      <c r="RY57" s="354"/>
      <c r="RZ57" s="558"/>
      <c r="SA57" s="558"/>
      <c r="SB57" s="558"/>
      <c r="SC57" s="355"/>
      <c r="SD57" s="356"/>
      <c r="SE57" s="357"/>
      <c r="SF57" s="353"/>
      <c r="SG57" s="354"/>
      <c r="SH57" s="558"/>
      <c r="SI57" s="558"/>
      <c r="SJ57" s="558"/>
      <c r="SK57" s="355"/>
      <c r="SL57" s="356"/>
      <c r="SM57" s="357"/>
      <c r="SN57" s="353"/>
      <c r="SO57" s="354"/>
      <c r="SP57" s="558"/>
      <c r="SQ57" s="558"/>
      <c r="SR57" s="558"/>
      <c r="SS57" s="355"/>
      <c r="ST57" s="356"/>
      <c r="SU57" s="357"/>
      <c r="SV57" s="353"/>
      <c r="SW57" s="354"/>
      <c r="SX57" s="558"/>
      <c r="SY57" s="558"/>
      <c r="SZ57" s="558"/>
      <c r="TA57" s="355"/>
      <c r="TB57" s="356"/>
      <c r="TC57" s="357"/>
      <c r="TD57" s="353"/>
      <c r="TE57" s="354"/>
      <c r="TF57" s="558"/>
      <c r="TG57" s="558"/>
      <c r="TH57" s="558"/>
      <c r="TI57" s="355"/>
      <c r="TJ57" s="356"/>
      <c r="TK57" s="357"/>
      <c r="TL57" s="353"/>
      <c r="TM57" s="354"/>
      <c r="TN57" s="558"/>
      <c r="TO57" s="558"/>
      <c r="TP57" s="558"/>
      <c r="TQ57" s="355"/>
      <c r="TR57" s="356"/>
      <c r="TS57" s="357"/>
      <c r="TT57" s="353"/>
      <c r="TU57" s="354"/>
      <c r="TV57" s="558"/>
      <c r="TW57" s="558"/>
      <c r="TX57" s="558"/>
      <c r="TY57" s="355"/>
      <c r="TZ57" s="356"/>
      <c r="UA57" s="357"/>
      <c r="UB57" s="353"/>
      <c r="UC57" s="354"/>
      <c r="UD57" s="558"/>
      <c r="UE57" s="558"/>
      <c r="UF57" s="558"/>
      <c r="UG57" s="355"/>
      <c r="UH57" s="356"/>
      <c r="UI57" s="357"/>
      <c r="UJ57" s="353"/>
      <c r="UK57" s="354"/>
      <c r="UL57" s="558"/>
      <c r="UM57" s="558"/>
      <c r="UN57" s="558"/>
      <c r="UO57" s="355"/>
      <c r="UP57" s="356"/>
      <c r="UQ57" s="357"/>
      <c r="UR57" s="353"/>
      <c r="US57" s="354"/>
      <c r="UT57" s="558"/>
      <c r="UU57" s="558"/>
      <c r="UV57" s="558"/>
      <c r="UW57" s="355"/>
      <c r="UX57" s="356"/>
      <c r="UY57" s="357"/>
      <c r="UZ57" s="353"/>
      <c r="VA57" s="354"/>
      <c r="VB57" s="558"/>
      <c r="VC57" s="558"/>
      <c r="VD57" s="558"/>
      <c r="VE57" s="355"/>
      <c r="VF57" s="356"/>
      <c r="VG57" s="357"/>
      <c r="VH57" s="353"/>
      <c r="VI57" s="354"/>
      <c r="VJ57" s="558"/>
      <c r="VK57" s="558"/>
      <c r="VL57" s="558"/>
      <c r="VM57" s="355"/>
      <c r="VN57" s="356"/>
      <c r="VO57" s="357"/>
      <c r="VP57" s="353"/>
      <c r="VQ57" s="354"/>
      <c r="VR57" s="558"/>
      <c r="VS57" s="558"/>
      <c r="VT57" s="558"/>
      <c r="VU57" s="355"/>
      <c r="VV57" s="356"/>
      <c r="VW57" s="357"/>
      <c r="VX57" s="353"/>
      <c r="VY57" s="354"/>
      <c r="VZ57" s="558"/>
      <c r="WA57" s="558"/>
      <c r="WB57" s="558"/>
      <c r="WC57" s="355"/>
      <c r="WD57" s="356"/>
      <c r="WE57" s="357"/>
      <c r="WF57" s="353"/>
      <c r="WG57" s="354"/>
      <c r="WH57" s="558"/>
      <c r="WI57" s="558"/>
      <c r="WJ57" s="558"/>
      <c r="WK57" s="355"/>
      <c r="WL57" s="356"/>
      <c r="WM57" s="357"/>
      <c r="WN57" s="353"/>
      <c r="WO57" s="354"/>
      <c r="WP57" s="558"/>
      <c r="WQ57" s="558"/>
      <c r="WR57" s="558"/>
      <c r="WS57" s="355"/>
      <c r="WT57" s="356"/>
      <c r="WU57" s="357"/>
      <c r="WV57" s="353"/>
      <c r="WW57" s="354"/>
      <c r="WX57" s="558"/>
      <c r="WY57" s="558"/>
      <c r="WZ57" s="558"/>
      <c r="XA57" s="355"/>
      <c r="XB57" s="356"/>
      <c r="XC57" s="357"/>
      <c r="XD57" s="353"/>
      <c r="XE57" s="354"/>
      <c r="XF57" s="558"/>
      <c r="XG57" s="558"/>
      <c r="XH57" s="558"/>
      <c r="XI57" s="355"/>
      <c r="XJ57" s="356"/>
      <c r="XK57" s="357"/>
      <c r="XL57" s="353"/>
      <c r="XM57" s="354"/>
      <c r="XN57" s="558"/>
      <c r="XO57" s="558"/>
      <c r="XP57" s="558"/>
      <c r="XQ57" s="355"/>
      <c r="XR57" s="356"/>
      <c r="XS57" s="357"/>
      <c r="XT57" s="353"/>
      <c r="XU57" s="354"/>
      <c r="XV57" s="558"/>
      <c r="XW57" s="558"/>
      <c r="XX57" s="558"/>
      <c r="XY57" s="355"/>
      <c r="XZ57" s="356"/>
      <c r="YA57" s="357"/>
      <c r="YB57" s="353"/>
      <c r="YC57" s="354"/>
      <c r="YD57" s="558"/>
      <c r="YE57" s="558"/>
      <c r="YF57" s="558"/>
      <c r="YG57" s="355"/>
      <c r="YH57" s="356"/>
      <c r="YI57" s="357"/>
      <c r="YJ57" s="353"/>
      <c r="YK57" s="354"/>
      <c r="YL57" s="558"/>
      <c r="YM57" s="558"/>
      <c r="YN57" s="558"/>
      <c r="YO57" s="355"/>
      <c r="YP57" s="356"/>
      <c r="YQ57" s="357"/>
      <c r="YR57" s="353"/>
      <c r="YS57" s="354"/>
      <c r="YT57" s="558"/>
      <c r="YU57" s="558"/>
      <c r="YV57" s="558"/>
      <c r="YW57" s="355"/>
      <c r="YX57" s="356"/>
      <c r="YY57" s="357"/>
      <c r="YZ57" s="353"/>
      <c r="ZA57" s="354"/>
      <c r="ZB57" s="558"/>
      <c r="ZC57" s="558"/>
      <c r="ZD57" s="558"/>
      <c r="ZE57" s="355"/>
      <c r="ZF57" s="356"/>
      <c r="ZG57" s="357"/>
      <c r="ZH57" s="353"/>
      <c r="ZI57" s="354"/>
      <c r="ZJ57" s="558"/>
      <c r="ZK57" s="558"/>
      <c r="ZL57" s="558"/>
      <c r="ZM57" s="355"/>
      <c r="ZN57" s="356"/>
      <c r="ZO57" s="357"/>
      <c r="ZP57" s="353"/>
      <c r="ZQ57" s="354"/>
      <c r="ZR57" s="558"/>
      <c r="ZS57" s="558"/>
      <c r="ZT57" s="558"/>
      <c r="ZU57" s="355"/>
      <c r="ZV57" s="356"/>
      <c r="ZW57" s="357"/>
      <c r="ZX57" s="353"/>
      <c r="ZY57" s="354"/>
      <c r="ZZ57" s="558"/>
      <c r="AAA57" s="558"/>
      <c r="AAB57" s="558"/>
      <c r="AAC57" s="355"/>
      <c r="AAD57" s="356"/>
      <c r="AAE57" s="357"/>
      <c r="AAF57" s="353"/>
      <c r="AAG57" s="354"/>
      <c r="AAH57" s="558"/>
      <c r="AAI57" s="558"/>
      <c r="AAJ57" s="558"/>
      <c r="AAK57" s="355"/>
      <c r="AAL57" s="356"/>
      <c r="AAM57" s="357"/>
      <c r="AAN57" s="353"/>
      <c r="AAO57" s="354"/>
      <c r="AAP57" s="558"/>
      <c r="AAQ57" s="558"/>
      <c r="AAR57" s="558"/>
      <c r="AAS57" s="355"/>
      <c r="AAT57" s="356"/>
      <c r="AAU57" s="357"/>
      <c r="AAV57" s="353"/>
      <c r="AAW57" s="354"/>
      <c r="AAX57" s="558"/>
      <c r="AAY57" s="558"/>
      <c r="AAZ57" s="558"/>
      <c r="ABA57" s="355"/>
      <c r="ABB57" s="356"/>
      <c r="ABC57" s="357"/>
      <c r="ABD57" s="353"/>
      <c r="ABE57" s="354"/>
      <c r="ABF57" s="558"/>
      <c r="ABG57" s="558"/>
      <c r="ABH57" s="558"/>
      <c r="ABI57" s="355"/>
      <c r="ABJ57" s="356"/>
      <c r="ABK57" s="357"/>
      <c r="ABL57" s="353"/>
      <c r="ABM57" s="354"/>
      <c r="ABN57" s="558"/>
      <c r="ABO57" s="558"/>
      <c r="ABP57" s="558"/>
      <c r="ABQ57" s="355"/>
      <c r="ABR57" s="356"/>
      <c r="ABS57" s="357"/>
      <c r="ABT57" s="353"/>
      <c r="ABU57" s="354"/>
      <c r="ABV57" s="558"/>
      <c r="ABW57" s="558"/>
      <c r="ABX57" s="558"/>
      <c r="ABY57" s="355"/>
      <c r="ABZ57" s="356"/>
      <c r="ACA57" s="357"/>
      <c r="ACB57" s="353"/>
      <c r="ACC57" s="354"/>
      <c r="ACD57" s="558"/>
      <c r="ACE57" s="558"/>
      <c r="ACF57" s="558"/>
      <c r="ACG57" s="355"/>
      <c r="ACH57" s="356"/>
      <c r="ACI57" s="357"/>
      <c r="ACJ57" s="353"/>
      <c r="ACK57" s="354"/>
      <c r="ACL57" s="558"/>
      <c r="ACM57" s="558"/>
      <c r="ACN57" s="558"/>
      <c r="ACO57" s="355"/>
      <c r="ACP57" s="356"/>
      <c r="ACQ57" s="357"/>
      <c r="ACR57" s="353"/>
      <c r="ACS57" s="354"/>
      <c r="ACT57" s="558"/>
      <c r="ACU57" s="558"/>
      <c r="ACV57" s="558"/>
      <c r="ACW57" s="355"/>
      <c r="ACX57" s="356"/>
      <c r="ACY57" s="357"/>
      <c r="ACZ57" s="353"/>
      <c r="ADA57" s="354"/>
      <c r="ADB57" s="558"/>
      <c r="ADC57" s="558"/>
      <c r="ADD57" s="558"/>
      <c r="ADE57" s="355"/>
      <c r="ADF57" s="356"/>
      <c r="ADG57" s="357"/>
      <c r="ADH57" s="353"/>
      <c r="ADI57" s="354"/>
      <c r="ADJ57" s="558"/>
      <c r="ADK57" s="558"/>
      <c r="ADL57" s="558"/>
      <c r="ADM57" s="355"/>
      <c r="ADN57" s="356"/>
      <c r="ADO57" s="357"/>
      <c r="ADP57" s="353"/>
      <c r="ADQ57" s="354"/>
      <c r="ADR57" s="558"/>
      <c r="ADS57" s="558"/>
      <c r="ADT57" s="558"/>
      <c r="ADU57" s="355"/>
      <c r="ADV57" s="356"/>
      <c r="ADW57" s="357"/>
      <c r="ADX57" s="353"/>
      <c r="ADY57" s="354"/>
      <c r="ADZ57" s="558"/>
      <c r="AEA57" s="558"/>
      <c r="AEB57" s="558"/>
      <c r="AEC57" s="355"/>
      <c r="AED57" s="356"/>
      <c r="AEE57" s="357"/>
      <c r="AEF57" s="353"/>
      <c r="AEG57" s="354"/>
      <c r="AEH57" s="558"/>
      <c r="AEI57" s="558"/>
      <c r="AEJ57" s="558"/>
      <c r="AEK57" s="355"/>
      <c r="AEL57" s="356"/>
      <c r="AEM57" s="357"/>
      <c r="AEN57" s="353"/>
      <c r="AEO57" s="354"/>
      <c r="AEP57" s="558"/>
      <c r="AEQ57" s="558"/>
      <c r="AER57" s="558"/>
      <c r="AES57" s="355"/>
      <c r="AET57" s="356"/>
      <c r="AEU57" s="357"/>
      <c r="AEV57" s="353"/>
      <c r="AEW57" s="354"/>
      <c r="AEX57" s="558"/>
      <c r="AEY57" s="558"/>
      <c r="AEZ57" s="558"/>
      <c r="AFA57" s="355"/>
      <c r="AFB57" s="356"/>
      <c r="AFC57" s="357"/>
      <c r="AFD57" s="353"/>
      <c r="AFE57" s="354"/>
      <c r="AFF57" s="558"/>
      <c r="AFG57" s="558"/>
      <c r="AFH57" s="558"/>
      <c r="AFI57" s="355"/>
      <c r="AFJ57" s="356"/>
      <c r="AFK57" s="357"/>
      <c r="AFL57" s="353"/>
      <c r="AFM57" s="354"/>
      <c r="AFN57" s="558"/>
      <c r="AFO57" s="558"/>
      <c r="AFP57" s="558"/>
      <c r="AFQ57" s="355"/>
      <c r="AFR57" s="356"/>
      <c r="AFS57" s="357"/>
      <c r="AFT57" s="353"/>
      <c r="AFU57" s="354"/>
      <c r="AFV57" s="558"/>
      <c r="AFW57" s="558"/>
      <c r="AFX57" s="558"/>
      <c r="AFY57" s="355"/>
      <c r="AFZ57" s="356"/>
      <c r="AGA57" s="357"/>
      <c r="AGB57" s="353"/>
      <c r="AGC57" s="354"/>
      <c r="AGD57" s="558"/>
      <c r="AGE57" s="558"/>
      <c r="AGF57" s="558"/>
      <c r="AGG57" s="355"/>
      <c r="AGH57" s="356"/>
      <c r="AGI57" s="357"/>
      <c r="AGJ57" s="353"/>
      <c r="AGK57" s="354"/>
      <c r="AGL57" s="558"/>
      <c r="AGM57" s="558"/>
      <c r="AGN57" s="558"/>
      <c r="AGO57" s="355"/>
      <c r="AGP57" s="356"/>
      <c r="AGQ57" s="357"/>
      <c r="AGR57" s="353"/>
      <c r="AGS57" s="354"/>
      <c r="AGT57" s="558"/>
      <c r="AGU57" s="558"/>
      <c r="AGV57" s="558"/>
      <c r="AGW57" s="355"/>
      <c r="AGX57" s="356"/>
      <c r="AGY57" s="357"/>
      <c r="AGZ57" s="353"/>
      <c r="AHA57" s="354"/>
      <c r="AHB57" s="558"/>
      <c r="AHC57" s="558"/>
      <c r="AHD57" s="558"/>
      <c r="AHE57" s="355"/>
      <c r="AHF57" s="356"/>
      <c r="AHG57" s="357"/>
      <c r="AHH57" s="353"/>
      <c r="AHI57" s="354"/>
      <c r="AHJ57" s="558"/>
      <c r="AHK57" s="558"/>
      <c r="AHL57" s="558"/>
      <c r="AHM57" s="355"/>
      <c r="AHN57" s="356"/>
      <c r="AHO57" s="357"/>
      <c r="AHP57" s="353"/>
      <c r="AHQ57" s="354"/>
      <c r="AHR57" s="558"/>
      <c r="AHS57" s="558"/>
      <c r="AHT57" s="558"/>
      <c r="AHU57" s="355"/>
      <c r="AHV57" s="356"/>
      <c r="AHW57" s="357"/>
      <c r="AHX57" s="353"/>
      <c r="AHY57" s="354"/>
      <c r="AHZ57" s="558"/>
      <c r="AIA57" s="558"/>
      <c r="AIB57" s="558"/>
      <c r="AIC57" s="355"/>
      <c r="AID57" s="356"/>
      <c r="AIE57" s="357"/>
      <c r="AIF57" s="353"/>
      <c r="AIG57" s="354"/>
      <c r="AIH57" s="558"/>
      <c r="AII57" s="558"/>
      <c r="AIJ57" s="558"/>
      <c r="AIK57" s="355"/>
      <c r="AIL57" s="356"/>
      <c r="AIM57" s="357"/>
      <c r="AIN57" s="353"/>
      <c r="AIO57" s="354"/>
      <c r="AIP57" s="558"/>
      <c r="AIQ57" s="558"/>
      <c r="AIR57" s="558"/>
      <c r="AIS57" s="355"/>
      <c r="AIT57" s="356"/>
      <c r="AIU57" s="357"/>
      <c r="AIV57" s="353"/>
      <c r="AIW57" s="354"/>
      <c r="AIX57" s="558"/>
      <c r="AIY57" s="558"/>
      <c r="AIZ57" s="558"/>
      <c r="AJA57" s="355"/>
      <c r="AJB57" s="356"/>
      <c r="AJC57" s="357"/>
      <c r="AJD57" s="353"/>
      <c r="AJE57" s="354"/>
      <c r="AJF57" s="558"/>
      <c r="AJG57" s="558"/>
      <c r="AJH57" s="558"/>
      <c r="AJI57" s="355"/>
      <c r="AJJ57" s="356"/>
      <c r="AJK57" s="357"/>
      <c r="AJL57" s="353"/>
      <c r="AJM57" s="354"/>
      <c r="AJN57" s="558"/>
      <c r="AJO57" s="558"/>
      <c r="AJP57" s="558"/>
      <c r="AJQ57" s="355"/>
      <c r="AJR57" s="356"/>
      <c r="AJS57" s="357"/>
      <c r="AJT57" s="353"/>
      <c r="AJU57" s="354"/>
      <c r="AJV57" s="558"/>
      <c r="AJW57" s="558"/>
      <c r="AJX57" s="558"/>
      <c r="AJY57" s="355"/>
      <c r="AJZ57" s="356"/>
      <c r="AKA57" s="357"/>
      <c r="AKB57" s="353"/>
      <c r="AKC57" s="354"/>
      <c r="AKD57" s="558"/>
      <c r="AKE57" s="558"/>
      <c r="AKF57" s="558"/>
      <c r="AKG57" s="355"/>
      <c r="AKH57" s="356"/>
      <c r="AKI57" s="357"/>
      <c r="AKJ57" s="353"/>
      <c r="AKK57" s="354"/>
      <c r="AKL57" s="558"/>
      <c r="AKM57" s="558"/>
      <c r="AKN57" s="558"/>
      <c r="AKO57" s="355"/>
      <c r="AKP57" s="356"/>
      <c r="AKQ57" s="357"/>
      <c r="AKR57" s="353"/>
      <c r="AKS57" s="354"/>
      <c r="AKT57" s="558"/>
      <c r="AKU57" s="558"/>
      <c r="AKV57" s="558"/>
      <c r="AKW57" s="355"/>
      <c r="AKX57" s="356"/>
      <c r="AKY57" s="357"/>
      <c r="AKZ57" s="353"/>
      <c r="ALA57" s="354"/>
      <c r="ALB57" s="558"/>
      <c r="ALC57" s="558"/>
      <c r="ALD57" s="558"/>
      <c r="ALE57" s="355"/>
      <c r="ALF57" s="356"/>
      <c r="ALG57" s="357"/>
      <c r="ALH57" s="353"/>
      <c r="ALI57" s="354"/>
      <c r="ALJ57" s="558"/>
      <c r="ALK57" s="558"/>
      <c r="ALL57" s="558"/>
      <c r="ALM57" s="355"/>
      <c r="ALN57" s="356"/>
      <c r="ALO57" s="357"/>
      <c r="ALP57" s="353"/>
      <c r="ALQ57" s="354"/>
      <c r="ALR57" s="558"/>
      <c r="ALS57" s="558"/>
      <c r="ALT57" s="558"/>
      <c r="ALU57" s="355"/>
      <c r="ALV57" s="356"/>
      <c r="ALW57" s="357"/>
      <c r="ALX57" s="353"/>
      <c r="ALY57" s="354"/>
      <c r="ALZ57" s="558"/>
      <c r="AMA57" s="558"/>
      <c r="AMB57" s="558"/>
      <c r="AMC57" s="355"/>
      <c r="AMD57" s="356"/>
      <c r="AME57" s="357"/>
      <c r="AMF57" s="353"/>
      <c r="AMG57" s="354"/>
      <c r="AMH57" s="558"/>
      <c r="AMI57" s="558"/>
      <c r="AMJ57" s="558"/>
      <c r="AMK57" s="355"/>
      <c r="AML57" s="356"/>
      <c r="AMM57" s="357"/>
      <c r="AMN57" s="353"/>
      <c r="AMO57" s="354"/>
      <c r="AMP57" s="558"/>
      <c r="AMQ57" s="558"/>
      <c r="AMR57" s="558"/>
      <c r="AMS57" s="355"/>
      <c r="AMT57" s="356"/>
      <c r="AMU57" s="357"/>
      <c r="AMV57" s="353"/>
      <c r="AMW57" s="354"/>
      <c r="AMX57" s="558"/>
      <c r="AMY57" s="558"/>
      <c r="AMZ57" s="558"/>
      <c r="ANA57" s="355"/>
      <c r="ANB57" s="356"/>
      <c r="ANC57" s="357"/>
      <c r="AND57" s="353"/>
      <c r="ANE57" s="354"/>
      <c r="ANF57" s="558"/>
      <c r="ANG57" s="558"/>
      <c r="ANH57" s="558"/>
      <c r="ANI57" s="355"/>
      <c r="ANJ57" s="356"/>
      <c r="ANK57" s="357"/>
      <c r="ANL57" s="353"/>
      <c r="ANM57" s="354"/>
      <c r="ANN57" s="558"/>
      <c r="ANO57" s="558"/>
      <c r="ANP57" s="558"/>
      <c r="ANQ57" s="355"/>
      <c r="ANR57" s="356"/>
      <c r="ANS57" s="357"/>
      <c r="ANT57" s="353"/>
      <c r="ANU57" s="354"/>
      <c r="ANV57" s="558"/>
      <c r="ANW57" s="558"/>
      <c r="ANX57" s="558"/>
      <c r="ANY57" s="355"/>
      <c r="ANZ57" s="356"/>
      <c r="AOA57" s="357"/>
      <c r="AOB57" s="353"/>
      <c r="AOC57" s="354"/>
      <c r="AOD57" s="558"/>
      <c r="AOE57" s="558"/>
      <c r="AOF57" s="558"/>
      <c r="AOG57" s="355"/>
      <c r="AOH57" s="356"/>
      <c r="AOI57" s="357"/>
      <c r="AOJ57" s="353"/>
      <c r="AOK57" s="354"/>
      <c r="AOL57" s="558"/>
      <c r="AOM57" s="558"/>
      <c r="AON57" s="558"/>
      <c r="AOO57" s="355"/>
      <c r="AOP57" s="356"/>
      <c r="AOQ57" s="357"/>
      <c r="AOR57" s="353"/>
      <c r="AOS57" s="354"/>
      <c r="AOT57" s="558"/>
      <c r="AOU57" s="558"/>
      <c r="AOV57" s="558"/>
      <c r="AOW57" s="355"/>
      <c r="AOX57" s="356"/>
      <c r="AOY57" s="357"/>
      <c r="AOZ57" s="353"/>
      <c r="APA57" s="354"/>
      <c r="APB57" s="558"/>
      <c r="APC57" s="558"/>
      <c r="APD57" s="558"/>
      <c r="APE57" s="355"/>
      <c r="APF57" s="356"/>
      <c r="APG57" s="357"/>
      <c r="APH57" s="353"/>
      <c r="API57" s="354"/>
      <c r="APJ57" s="558"/>
      <c r="APK57" s="558"/>
      <c r="APL57" s="558"/>
      <c r="APM57" s="355"/>
      <c r="APN57" s="356"/>
      <c r="APO57" s="357"/>
      <c r="APP57" s="353"/>
      <c r="APQ57" s="354"/>
      <c r="APR57" s="558"/>
      <c r="APS57" s="558"/>
      <c r="APT57" s="558"/>
      <c r="APU57" s="355"/>
      <c r="APV57" s="356"/>
      <c r="APW57" s="357"/>
      <c r="APX57" s="353"/>
      <c r="APY57" s="354"/>
      <c r="APZ57" s="558"/>
      <c r="AQA57" s="558"/>
      <c r="AQB57" s="558"/>
      <c r="AQC57" s="355"/>
      <c r="AQD57" s="356"/>
      <c r="AQE57" s="357"/>
      <c r="AQF57" s="353"/>
      <c r="AQG57" s="354"/>
      <c r="AQH57" s="558"/>
      <c r="AQI57" s="558"/>
      <c r="AQJ57" s="558"/>
      <c r="AQK57" s="355"/>
      <c r="AQL57" s="356"/>
      <c r="AQM57" s="357"/>
      <c r="AQN57" s="353"/>
      <c r="AQO57" s="354"/>
      <c r="AQP57" s="558"/>
      <c r="AQQ57" s="558"/>
      <c r="AQR57" s="558"/>
      <c r="AQS57" s="355"/>
      <c r="AQT57" s="356"/>
      <c r="AQU57" s="357"/>
      <c r="AQV57" s="353"/>
      <c r="AQW57" s="354"/>
      <c r="AQX57" s="558"/>
      <c r="AQY57" s="558"/>
      <c r="AQZ57" s="558"/>
      <c r="ARA57" s="355"/>
      <c r="ARB57" s="356"/>
      <c r="ARC57" s="357"/>
      <c r="ARD57" s="353"/>
      <c r="ARE57" s="354"/>
      <c r="ARF57" s="558"/>
      <c r="ARG57" s="558"/>
      <c r="ARH57" s="558"/>
      <c r="ARI57" s="355"/>
      <c r="ARJ57" s="356"/>
      <c r="ARK57" s="357"/>
      <c r="ARL57" s="353"/>
      <c r="ARM57" s="354"/>
      <c r="ARN57" s="558"/>
      <c r="ARO57" s="558"/>
      <c r="ARP57" s="558"/>
      <c r="ARQ57" s="355"/>
      <c r="ARR57" s="356"/>
      <c r="ARS57" s="357"/>
      <c r="ART57" s="353"/>
      <c r="ARU57" s="354"/>
      <c r="ARV57" s="558"/>
      <c r="ARW57" s="558"/>
      <c r="ARX57" s="558"/>
      <c r="ARY57" s="355"/>
      <c r="ARZ57" s="356"/>
      <c r="ASA57" s="357"/>
      <c r="ASB57" s="353"/>
      <c r="ASC57" s="354"/>
      <c r="ASD57" s="558"/>
      <c r="ASE57" s="558"/>
      <c r="ASF57" s="558"/>
      <c r="ASG57" s="355"/>
      <c r="ASH57" s="356"/>
      <c r="ASI57" s="357"/>
      <c r="ASJ57" s="353"/>
      <c r="ASK57" s="354"/>
      <c r="ASL57" s="558"/>
      <c r="ASM57" s="558"/>
      <c r="ASN57" s="558"/>
      <c r="ASO57" s="355"/>
      <c r="ASP57" s="356"/>
      <c r="ASQ57" s="357"/>
      <c r="ASR57" s="353"/>
      <c r="ASS57" s="354"/>
      <c r="AST57" s="558"/>
      <c r="ASU57" s="558"/>
      <c r="ASV57" s="558"/>
      <c r="ASW57" s="355"/>
      <c r="ASX57" s="356"/>
      <c r="ASY57" s="357"/>
      <c r="ASZ57" s="353"/>
      <c r="ATA57" s="354"/>
      <c r="ATB57" s="558"/>
      <c r="ATC57" s="558"/>
      <c r="ATD57" s="558"/>
      <c r="ATE57" s="355"/>
      <c r="ATF57" s="356"/>
      <c r="ATG57" s="357"/>
      <c r="ATH57" s="353"/>
      <c r="ATI57" s="354"/>
      <c r="ATJ57" s="558"/>
      <c r="ATK57" s="558"/>
      <c r="ATL57" s="558"/>
      <c r="ATM57" s="355"/>
      <c r="ATN57" s="356"/>
      <c r="ATO57" s="357"/>
      <c r="ATP57" s="353"/>
      <c r="ATQ57" s="354"/>
      <c r="ATR57" s="558"/>
      <c r="ATS57" s="558"/>
      <c r="ATT57" s="558"/>
      <c r="ATU57" s="355"/>
      <c r="ATV57" s="356"/>
      <c r="ATW57" s="357"/>
      <c r="ATX57" s="353"/>
      <c r="ATY57" s="354"/>
      <c r="ATZ57" s="558"/>
      <c r="AUA57" s="558"/>
      <c r="AUB57" s="558"/>
      <c r="AUC57" s="355"/>
      <c r="AUD57" s="356"/>
      <c r="AUE57" s="357"/>
      <c r="AUF57" s="353"/>
      <c r="AUG57" s="354"/>
      <c r="AUH57" s="558"/>
      <c r="AUI57" s="558"/>
      <c r="AUJ57" s="558"/>
      <c r="AUK57" s="355"/>
      <c r="AUL57" s="356"/>
      <c r="AUM57" s="357"/>
      <c r="AUN57" s="353"/>
      <c r="AUO57" s="354"/>
      <c r="AUP57" s="558"/>
      <c r="AUQ57" s="558"/>
      <c r="AUR57" s="558"/>
      <c r="AUS57" s="355"/>
      <c r="AUT57" s="356"/>
      <c r="AUU57" s="357"/>
      <c r="AUV57" s="353"/>
      <c r="AUW57" s="354"/>
      <c r="AUX57" s="558"/>
      <c r="AUY57" s="558"/>
      <c r="AUZ57" s="558"/>
      <c r="AVA57" s="355"/>
      <c r="AVB57" s="356"/>
      <c r="AVC57" s="357"/>
      <c r="AVD57" s="353"/>
      <c r="AVE57" s="354"/>
      <c r="AVF57" s="558"/>
      <c r="AVG57" s="558"/>
      <c r="AVH57" s="558"/>
      <c r="AVI57" s="355"/>
      <c r="AVJ57" s="356"/>
      <c r="AVK57" s="357"/>
      <c r="AVL57" s="353"/>
      <c r="AVM57" s="354"/>
      <c r="AVN57" s="558"/>
      <c r="AVO57" s="558"/>
      <c r="AVP57" s="558"/>
      <c r="AVQ57" s="355"/>
      <c r="AVR57" s="356"/>
      <c r="AVS57" s="357"/>
      <c r="AVT57" s="353"/>
      <c r="AVU57" s="354"/>
      <c r="AVV57" s="558"/>
      <c r="AVW57" s="558"/>
      <c r="AVX57" s="558"/>
      <c r="AVY57" s="355"/>
      <c r="AVZ57" s="356"/>
      <c r="AWA57" s="357"/>
      <c r="AWB57" s="353"/>
      <c r="AWC57" s="354"/>
      <c r="AWD57" s="558"/>
      <c r="AWE57" s="558"/>
      <c r="AWF57" s="558"/>
      <c r="AWG57" s="355"/>
      <c r="AWH57" s="356"/>
      <c r="AWI57" s="357"/>
      <c r="AWJ57" s="353"/>
      <c r="AWK57" s="354"/>
      <c r="AWL57" s="558"/>
      <c r="AWM57" s="558"/>
      <c r="AWN57" s="558"/>
      <c r="AWO57" s="355"/>
      <c r="AWP57" s="356"/>
      <c r="AWQ57" s="357"/>
      <c r="AWR57" s="353"/>
      <c r="AWS57" s="354"/>
      <c r="AWT57" s="558"/>
      <c r="AWU57" s="558"/>
      <c r="AWV57" s="558"/>
      <c r="AWW57" s="355"/>
      <c r="AWX57" s="356"/>
      <c r="AWY57" s="357"/>
      <c r="AWZ57" s="353"/>
      <c r="AXA57" s="354"/>
      <c r="AXB57" s="558"/>
      <c r="AXC57" s="558"/>
      <c r="AXD57" s="558"/>
      <c r="AXE57" s="355"/>
      <c r="AXF57" s="356"/>
      <c r="AXG57" s="357"/>
      <c r="AXH57" s="353"/>
      <c r="AXI57" s="354"/>
      <c r="AXJ57" s="558"/>
      <c r="AXK57" s="558"/>
      <c r="AXL57" s="558"/>
      <c r="AXM57" s="355"/>
      <c r="AXN57" s="356"/>
      <c r="AXO57" s="357"/>
      <c r="AXP57" s="353"/>
      <c r="AXQ57" s="354"/>
      <c r="AXR57" s="558"/>
      <c r="AXS57" s="558"/>
      <c r="AXT57" s="558"/>
      <c r="AXU57" s="355"/>
      <c r="AXV57" s="356"/>
      <c r="AXW57" s="357"/>
      <c r="AXX57" s="353"/>
      <c r="AXY57" s="354"/>
      <c r="AXZ57" s="558"/>
      <c r="AYA57" s="558"/>
      <c r="AYB57" s="558"/>
      <c r="AYC57" s="355"/>
      <c r="AYD57" s="356"/>
      <c r="AYE57" s="357"/>
      <c r="AYF57" s="353"/>
      <c r="AYG57" s="354"/>
      <c r="AYH57" s="558"/>
      <c r="AYI57" s="558"/>
      <c r="AYJ57" s="558"/>
      <c r="AYK57" s="355"/>
      <c r="AYL57" s="356"/>
      <c r="AYM57" s="357"/>
      <c r="AYN57" s="353"/>
      <c r="AYO57" s="354"/>
      <c r="AYP57" s="558"/>
      <c r="AYQ57" s="558"/>
      <c r="AYR57" s="558"/>
      <c r="AYS57" s="355"/>
      <c r="AYT57" s="356"/>
      <c r="AYU57" s="357"/>
      <c r="AYV57" s="353"/>
      <c r="AYW57" s="354"/>
      <c r="AYX57" s="558"/>
      <c r="AYY57" s="558"/>
      <c r="AYZ57" s="558"/>
      <c r="AZA57" s="355"/>
      <c r="AZB57" s="356"/>
      <c r="AZC57" s="357"/>
      <c r="AZD57" s="353"/>
      <c r="AZE57" s="354"/>
      <c r="AZF57" s="558"/>
      <c r="AZG57" s="558"/>
      <c r="AZH57" s="558"/>
      <c r="AZI57" s="355"/>
      <c r="AZJ57" s="356"/>
      <c r="AZK57" s="357"/>
      <c r="AZL57" s="353"/>
      <c r="AZM57" s="354"/>
      <c r="AZN57" s="558"/>
      <c r="AZO57" s="558"/>
      <c r="AZP57" s="558"/>
      <c r="AZQ57" s="355"/>
      <c r="AZR57" s="356"/>
      <c r="AZS57" s="357"/>
      <c r="AZT57" s="353"/>
      <c r="AZU57" s="354"/>
      <c r="AZV57" s="558"/>
      <c r="AZW57" s="558"/>
      <c r="AZX57" s="558"/>
      <c r="AZY57" s="355"/>
      <c r="AZZ57" s="356"/>
      <c r="BAA57" s="357"/>
      <c r="BAB57" s="353"/>
      <c r="BAC57" s="354"/>
      <c r="BAD57" s="558"/>
      <c r="BAE57" s="558"/>
      <c r="BAF57" s="558"/>
      <c r="BAG57" s="355"/>
      <c r="BAH57" s="356"/>
      <c r="BAI57" s="357"/>
      <c r="BAJ57" s="353"/>
      <c r="BAK57" s="354"/>
      <c r="BAL57" s="558"/>
      <c r="BAM57" s="558"/>
      <c r="BAN57" s="558"/>
      <c r="BAO57" s="355"/>
      <c r="BAP57" s="356"/>
      <c r="BAQ57" s="357"/>
      <c r="BAR57" s="353"/>
      <c r="BAS57" s="354"/>
      <c r="BAT57" s="558"/>
      <c r="BAU57" s="558"/>
      <c r="BAV57" s="558"/>
      <c r="BAW57" s="355"/>
      <c r="BAX57" s="356"/>
      <c r="BAY57" s="357"/>
      <c r="BAZ57" s="353"/>
      <c r="BBA57" s="354"/>
      <c r="BBB57" s="558"/>
      <c r="BBC57" s="558"/>
      <c r="BBD57" s="558"/>
      <c r="BBE57" s="355"/>
      <c r="BBF57" s="356"/>
      <c r="BBG57" s="357"/>
      <c r="BBH57" s="353"/>
      <c r="BBI57" s="354"/>
      <c r="BBJ57" s="558"/>
      <c r="BBK57" s="558"/>
      <c r="BBL57" s="558"/>
      <c r="BBM57" s="355"/>
      <c r="BBN57" s="356"/>
      <c r="BBO57" s="357"/>
      <c r="BBP57" s="353"/>
      <c r="BBQ57" s="354"/>
      <c r="BBR57" s="558"/>
      <c r="BBS57" s="558"/>
      <c r="BBT57" s="558"/>
      <c r="BBU57" s="355"/>
      <c r="BBV57" s="356"/>
      <c r="BBW57" s="357"/>
      <c r="BBX57" s="353"/>
      <c r="BBY57" s="354"/>
      <c r="BBZ57" s="558"/>
      <c r="BCA57" s="558"/>
      <c r="BCB57" s="558"/>
      <c r="BCC57" s="355"/>
      <c r="BCD57" s="356"/>
      <c r="BCE57" s="357"/>
      <c r="BCF57" s="353"/>
      <c r="BCG57" s="354"/>
      <c r="BCH57" s="558"/>
      <c r="BCI57" s="558"/>
      <c r="BCJ57" s="558"/>
      <c r="BCK57" s="355"/>
      <c r="BCL57" s="356"/>
      <c r="BCM57" s="357"/>
      <c r="BCN57" s="353"/>
      <c r="BCO57" s="354"/>
      <c r="BCP57" s="558"/>
      <c r="BCQ57" s="558"/>
      <c r="BCR57" s="558"/>
      <c r="BCS57" s="355"/>
      <c r="BCT57" s="356"/>
      <c r="BCU57" s="357"/>
      <c r="BCV57" s="353"/>
      <c r="BCW57" s="354"/>
      <c r="BCX57" s="558"/>
      <c r="BCY57" s="558"/>
      <c r="BCZ57" s="558"/>
      <c r="BDA57" s="355"/>
      <c r="BDB57" s="356"/>
      <c r="BDC57" s="357"/>
      <c r="BDD57" s="353"/>
      <c r="BDE57" s="354"/>
      <c r="BDF57" s="558"/>
      <c r="BDG57" s="558"/>
      <c r="BDH57" s="558"/>
      <c r="BDI57" s="355"/>
      <c r="BDJ57" s="356"/>
      <c r="BDK57" s="357"/>
      <c r="BDL57" s="353"/>
      <c r="BDM57" s="354"/>
      <c r="BDN57" s="558"/>
      <c r="BDO57" s="558"/>
      <c r="BDP57" s="558"/>
      <c r="BDQ57" s="355"/>
      <c r="BDR57" s="356"/>
      <c r="BDS57" s="357"/>
      <c r="BDT57" s="353"/>
      <c r="BDU57" s="354"/>
      <c r="BDV57" s="558"/>
      <c r="BDW57" s="558"/>
      <c r="BDX57" s="558"/>
      <c r="BDY57" s="355"/>
      <c r="BDZ57" s="356"/>
      <c r="BEA57" s="357"/>
      <c r="BEB57" s="353"/>
      <c r="BEC57" s="354"/>
      <c r="BED57" s="558"/>
      <c r="BEE57" s="558"/>
      <c r="BEF57" s="558"/>
      <c r="BEG57" s="355"/>
      <c r="BEH57" s="356"/>
      <c r="BEI57" s="357"/>
      <c r="BEJ57" s="353"/>
      <c r="BEK57" s="354"/>
      <c r="BEL57" s="558"/>
      <c r="BEM57" s="558"/>
      <c r="BEN57" s="558"/>
      <c r="BEO57" s="355"/>
      <c r="BEP57" s="356"/>
      <c r="BEQ57" s="357"/>
      <c r="BER57" s="353"/>
      <c r="BES57" s="354"/>
      <c r="BET57" s="558"/>
      <c r="BEU57" s="558"/>
      <c r="BEV57" s="558"/>
      <c r="BEW57" s="355"/>
      <c r="BEX57" s="356"/>
      <c r="BEY57" s="357"/>
      <c r="BEZ57" s="353"/>
      <c r="BFA57" s="354"/>
      <c r="BFB57" s="558"/>
      <c r="BFC57" s="558"/>
      <c r="BFD57" s="558"/>
      <c r="BFE57" s="355"/>
      <c r="BFF57" s="356"/>
      <c r="BFG57" s="357"/>
      <c r="BFH57" s="353"/>
      <c r="BFI57" s="354"/>
      <c r="BFJ57" s="558"/>
      <c r="BFK57" s="558"/>
      <c r="BFL57" s="558"/>
      <c r="BFM57" s="355"/>
      <c r="BFN57" s="356"/>
      <c r="BFO57" s="357"/>
      <c r="BFP57" s="353"/>
      <c r="BFQ57" s="354"/>
      <c r="BFR57" s="558"/>
      <c r="BFS57" s="558"/>
      <c r="BFT57" s="558"/>
      <c r="BFU57" s="355"/>
      <c r="BFV57" s="356"/>
      <c r="BFW57" s="357"/>
      <c r="BFX57" s="353"/>
      <c r="BFY57" s="354"/>
      <c r="BFZ57" s="558"/>
      <c r="BGA57" s="558"/>
      <c r="BGB57" s="558"/>
      <c r="BGC57" s="355"/>
      <c r="BGD57" s="356"/>
      <c r="BGE57" s="357"/>
      <c r="BGF57" s="353"/>
      <c r="BGG57" s="354"/>
      <c r="BGH57" s="558"/>
      <c r="BGI57" s="558"/>
      <c r="BGJ57" s="558"/>
      <c r="BGK57" s="355"/>
      <c r="BGL57" s="356"/>
      <c r="BGM57" s="357"/>
      <c r="BGN57" s="353"/>
      <c r="BGO57" s="354"/>
      <c r="BGP57" s="558"/>
      <c r="BGQ57" s="558"/>
      <c r="BGR57" s="558"/>
      <c r="BGS57" s="355"/>
      <c r="BGT57" s="356"/>
      <c r="BGU57" s="357"/>
      <c r="BGV57" s="353"/>
      <c r="BGW57" s="354"/>
      <c r="BGX57" s="558"/>
      <c r="BGY57" s="558"/>
      <c r="BGZ57" s="558"/>
      <c r="BHA57" s="355"/>
      <c r="BHB57" s="356"/>
      <c r="BHC57" s="357"/>
      <c r="BHD57" s="353"/>
      <c r="BHE57" s="354"/>
      <c r="BHF57" s="558"/>
      <c r="BHG57" s="558"/>
      <c r="BHH57" s="558"/>
      <c r="BHI57" s="355"/>
      <c r="BHJ57" s="356"/>
      <c r="BHK57" s="357"/>
      <c r="BHL57" s="353"/>
      <c r="BHM57" s="354"/>
      <c r="BHN57" s="558"/>
      <c r="BHO57" s="558"/>
      <c r="BHP57" s="558"/>
      <c r="BHQ57" s="355"/>
      <c r="BHR57" s="356"/>
      <c r="BHS57" s="357"/>
      <c r="BHT57" s="353"/>
      <c r="BHU57" s="354"/>
      <c r="BHV57" s="558"/>
      <c r="BHW57" s="558"/>
      <c r="BHX57" s="558"/>
      <c r="BHY57" s="355"/>
      <c r="BHZ57" s="356"/>
      <c r="BIA57" s="357"/>
      <c r="BIB57" s="353"/>
      <c r="BIC57" s="354"/>
      <c r="BID57" s="558"/>
      <c r="BIE57" s="558"/>
      <c r="BIF57" s="558"/>
      <c r="BIG57" s="355"/>
      <c r="BIH57" s="356"/>
      <c r="BII57" s="357"/>
      <c r="BIJ57" s="353"/>
      <c r="BIK57" s="354"/>
      <c r="BIL57" s="558"/>
      <c r="BIM57" s="558"/>
      <c r="BIN57" s="558"/>
      <c r="BIO57" s="355"/>
      <c r="BIP57" s="356"/>
      <c r="BIQ57" s="357"/>
      <c r="BIR57" s="353"/>
      <c r="BIS57" s="354"/>
      <c r="BIT57" s="558"/>
      <c r="BIU57" s="558"/>
      <c r="BIV57" s="558"/>
      <c r="BIW57" s="355"/>
      <c r="BIX57" s="356"/>
      <c r="BIY57" s="357"/>
      <c r="BIZ57" s="353"/>
      <c r="BJA57" s="354"/>
      <c r="BJB57" s="558"/>
      <c r="BJC57" s="558"/>
      <c r="BJD57" s="558"/>
      <c r="BJE57" s="355"/>
      <c r="BJF57" s="356"/>
      <c r="BJG57" s="357"/>
      <c r="BJH57" s="353"/>
      <c r="BJI57" s="354"/>
      <c r="BJJ57" s="558"/>
      <c r="BJK57" s="558"/>
      <c r="BJL57" s="558"/>
      <c r="BJM57" s="355"/>
      <c r="BJN57" s="356"/>
      <c r="BJO57" s="357"/>
      <c r="BJP57" s="353"/>
      <c r="BJQ57" s="354"/>
      <c r="BJR57" s="558"/>
      <c r="BJS57" s="558"/>
      <c r="BJT57" s="558"/>
      <c r="BJU57" s="355"/>
      <c r="BJV57" s="356"/>
      <c r="BJW57" s="357"/>
      <c r="BJX57" s="353"/>
      <c r="BJY57" s="354"/>
      <c r="BJZ57" s="558"/>
      <c r="BKA57" s="558"/>
      <c r="BKB57" s="558"/>
      <c r="BKC57" s="355"/>
      <c r="BKD57" s="356"/>
      <c r="BKE57" s="357"/>
      <c r="BKF57" s="353"/>
      <c r="BKG57" s="354"/>
      <c r="BKH57" s="558"/>
      <c r="BKI57" s="558"/>
      <c r="BKJ57" s="558"/>
      <c r="BKK57" s="355"/>
      <c r="BKL57" s="356"/>
      <c r="BKM57" s="357"/>
      <c r="BKN57" s="353"/>
      <c r="BKO57" s="354"/>
      <c r="BKP57" s="558"/>
      <c r="BKQ57" s="558"/>
      <c r="BKR57" s="558"/>
      <c r="BKS57" s="355"/>
      <c r="BKT57" s="356"/>
      <c r="BKU57" s="357"/>
      <c r="BKV57" s="353"/>
      <c r="BKW57" s="354"/>
      <c r="BKX57" s="558"/>
      <c r="BKY57" s="558"/>
      <c r="BKZ57" s="558"/>
      <c r="BLA57" s="355"/>
      <c r="BLB57" s="356"/>
      <c r="BLC57" s="357"/>
      <c r="BLD57" s="353"/>
      <c r="BLE57" s="354"/>
      <c r="BLF57" s="558"/>
      <c r="BLG57" s="558"/>
      <c r="BLH57" s="558"/>
      <c r="BLI57" s="355"/>
      <c r="BLJ57" s="356"/>
      <c r="BLK57" s="357"/>
      <c r="BLL57" s="353"/>
      <c r="BLM57" s="354"/>
      <c r="BLN57" s="558"/>
      <c r="BLO57" s="558"/>
      <c r="BLP57" s="558"/>
      <c r="BLQ57" s="355"/>
      <c r="BLR57" s="356"/>
      <c r="BLS57" s="357"/>
      <c r="BLT57" s="353"/>
      <c r="BLU57" s="354"/>
      <c r="BLV57" s="558"/>
      <c r="BLW57" s="558"/>
      <c r="BLX57" s="558"/>
      <c r="BLY57" s="355"/>
      <c r="BLZ57" s="356"/>
      <c r="BMA57" s="357"/>
      <c r="BMB57" s="353"/>
      <c r="BMC57" s="354"/>
      <c r="BMD57" s="558"/>
      <c r="BME57" s="558"/>
      <c r="BMF57" s="558"/>
      <c r="BMG57" s="355"/>
      <c r="BMH57" s="356"/>
      <c r="BMI57" s="357"/>
      <c r="BMJ57" s="353"/>
      <c r="BMK57" s="354"/>
      <c r="BML57" s="558"/>
      <c r="BMM57" s="558"/>
      <c r="BMN57" s="558"/>
      <c r="BMO57" s="355"/>
      <c r="BMP57" s="356"/>
      <c r="BMQ57" s="357"/>
      <c r="BMR57" s="353"/>
      <c r="BMS57" s="354"/>
      <c r="BMT57" s="558"/>
      <c r="BMU57" s="558"/>
      <c r="BMV57" s="558"/>
      <c r="BMW57" s="355"/>
      <c r="BMX57" s="356"/>
      <c r="BMY57" s="357"/>
      <c r="BMZ57" s="353"/>
      <c r="BNA57" s="354"/>
      <c r="BNB57" s="558"/>
      <c r="BNC57" s="558"/>
      <c r="BND57" s="558"/>
      <c r="BNE57" s="355"/>
      <c r="BNF57" s="356"/>
      <c r="BNG57" s="357"/>
      <c r="BNH57" s="353"/>
      <c r="BNI57" s="354"/>
      <c r="BNJ57" s="558"/>
      <c r="BNK57" s="558"/>
      <c r="BNL57" s="558"/>
      <c r="BNM57" s="355"/>
      <c r="BNN57" s="356"/>
      <c r="BNO57" s="357"/>
      <c r="BNP57" s="353"/>
      <c r="BNQ57" s="354"/>
      <c r="BNR57" s="558"/>
      <c r="BNS57" s="558"/>
      <c r="BNT57" s="558"/>
      <c r="BNU57" s="355"/>
      <c r="BNV57" s="356"/>
      <c r="BNW57" s="357"/>
      <c r="BNX57" s="353"/>
      <c r="BNY57" s="354"/>
      <c r="BNZ57" s="558"/>
      <c r="BOA57" s="558"/>
      <c r="BOB57" s="558"/>
      <c r="BOC57" s="355"/>
      <c r="BOD57" s="356"/>
      <c r="BOE57" s="357"/>
      <c r="BOF57" s="353"/>
      <c r="BOG57" s="354"/>
      <c r="BOH57" s="558"/>
      <c r="BOI57" s="558"/>
      <c r="BOJ57" s="558"/>
      <c r="BOK57" s="355"/>
      <c r="BOL57" s="356"/>
      <c r="BOM57" s="357"/>
      <c r="BON57" s="353"/>
      <c r="BOO57" s="354"/>
      <c r="BOP57" s="558"/>
      <c r="BOQ57" s="558"/>
      <c r="BOR57" s="558"/>
      <c r="BOS57" s="355"/>
      <c r="BOT57" s="356"/>
      <c r="BOU57" s="357"/>
      <c r="BOV57" s="353"/>
      <c r="BOW57" s="354"/>
      <c r="BOX57" s="558"/>
      <c r="BOY57" s="558"/>
      <c r="BOZ57" s="558"/>
      <c r="BPA57" s="355"/>
      <c r="BPB57" s="356"/>
      <c r="BPC57" s="357"/>
      <c r="BPD57" s="353"/>
      <c r="BPE57" s="354"/>
      <c r="BPF57" s="558"/>
      <c r="BPG57" s="558"/>
      <c r="BPH57" s="558"/>
      <c r="BPI57" s="355"/>
      <c r="BPJ57" s="356"/>
      <c r="BPK57" s="357"/>
      <c r="BPL57" s="353"/>
      <c r="BPM57" s="354"/>
      <c r="BPN57" s="558"/>
      <c r="BPO57" s="558"/>
      <c r="BPP57" s="558"/>
      <c r="BPQ57" s="355"/>
      <c r="BPR57" s="356"/>
      <c r="BPS57" s="357"/>
      <c r="BPT57" s="353"/>
      <c r="BPU57" s="354"/>
      <c r="BPV57" s="558"/>
      <c r="BPW57" s="558"/>
      <c r="BPX57" s="558"/>
      <c r="BPY57" s="355"/>
      <c r="BPZ57" s="356"/>
      <c r="BQA57" s="357"/>
      <c r="BQB57" s="353"/>
      <c r="BQC57" s="354"/>
      <c r="BQD57" s="558"/>
      <c r="BQE57" s="558"/>
      <c r="BQF57" s="558"/>
      <c r="BQG57" s="355"/>
      <c r="BQH57" s="356"/>
      <c r="BQI57" s="357"/>
      <c r="BQJ57" s="353"/>
      <c r="BQK57" s="354"/>
      <c r="BQL57" s="558"/>
      <c r="BQM57" s="558"/>
      <c r="BQN57" s="558"/>
      <c r="BQO57" s="355"/>
      <c r="BQP57" s="356"/>
      <c r="BQQ57" s="357"/>
      <c r="BQR57" s="353"/>
      <c r="BQS57" s="354"/>
      <c r="BQT57" s="558"/>
      <c r="BQU57" s="558"/>
      <c r="BQV57" s="558"/>
      <c r="BQW57" s="355"/>
      <c r="BQX57" s="356"/>
      <c r="BQY57" s="357"/>
      <c r="BQZ57" s="353"/>
      <c r="BRA57" s="354"/>
      <c r="BRB57" s="558"/>
      <c r="BRC57" s="558"/>
      <c r="BRD57" s="558"/>
      <c r="BRE57" s="355"/>
      <c r="BRF57" s="356"/>
      <c r="BRG57" s="357"/>
      <c r="BRH57" s="353"/>
      <c r="BRI57" s="354"/>
      <c r="BRJ57" s="558"/>
      <c r="BRK57" s="558"/>
      <c r="BRL57" s="558"/>
      <c r="BRM57" s="355"/>
      <c r="BRN57" s="356"/>
      <c r="BRO57" s="357"/>
      <c r="BRP57" s="353"/>
      <c r="BRQ57" s="354"/>
      <c r="BRR57" s="558"/>
      <c r="BRS57" s="558"/>
      <c r="BRT57" s="558"/>
      <c r="BRU57" s="355"/>
      <c r="BRV57" s="356"/>
      <c r="BRW57" s="357"/>
      <c r="BRX57" s="353"/>
      <c r="BRY57" s="354"/>
      <c r="BRZ57" s="558"/>
      <c r="BSA57" s="558"/>
      <c r="BSB57" s="558"/>
      <c r="BSC57" s="355"/>
      <c r="BSD57" s="356"/>
      <c r="BSE57" s="357"/>
      <c r="BSF57" s="353"/>
      <c r="BSG57" s="354"/>
      <c r="BSH57" s="558"/>
      <c r="BSI57" s="558"/>
      <c r="BSJ57" s="558"/>
      <c r="BSK57" s="355"/>
      <c r="BSL57" s="356"/>
      <c r="BSM57" s="357"/>
      <c r="BSN57" s="353"/>
      <c r="BSO57" s="354"/>
      <c r="BSP57" s="558"/>
      <c r="BSQ57" s="558"/>
      <c r="BSR57" s="558"/>
      <c r="BSS57" s="355"/>
      <c r="BST57" s="356"/>
      <c r="BSU57" s="357"/>
      <c r="BSV57" s="353"/>
      <c r="BSW57" s="354"/>
      <c r="BSX57" s="558"/>
      <c r="BSY57" s="558"/>
      <c r="BSZ57" s="558"/>
      <c r="BTA57" s="355"/>
      <c r="BTB57" s="356"/>
      <c r="BTC57" s="357"/>
      <c r="BTD57" s="353"/>
      <c r="BTE57" s="354"/>
      <c r="BTF57" s="558"/>
      <c r="BTG57" s="558"/>
      <c r="BTH57" s="558"/>
      <c r="BTI57" s="355"/>
      <c r="BTJ57" s="356"/>
      <c r="BTK57" s="357"/>
      <c r="BTL57" s="353"/>
      <c r="BTM57" s="354"/>
      <c r="BTN57" s="558"/>
      <c r="BTO57" s="558"/>
      <c r="BTP57" s="558"/>
      <c r="BTQ57" s="355"/>
      <c r="BTR57" s="356"/>
      <c r="BTS57" s="357"/>
      <c r="BTT57" s="353"/>
      <c r="BTU57" s="354"/>
      <c r="BTV57" s="558"/>
      <c r="BTW57" s="558"/>
      <c r="BTX57" s="558"/>
      <c r="BTY57" s="355"/>
      <c r="BTZ57" s="356"/>
      <c r="BUA57" s="357"/>
      <c r="BUB57" s="353"/>
      <c r="BUC57" s="354"/>
      <c r="BUD57" s="558"/>
      <c r="BUE57" s="558"/>
      <c r="BUF57" s="558"/>
      <c r="BUG57" s="355"/>
      <c r="BUH57" s="356"/>
      <c r="BUI57" s="357"/>
      <c r="BUJ57" s="353"/>
      <c r="BUK57" s="354"/>
      <c r="BUL57" s="558"/>
      <c r="BUM57" s="558"/>
      <c r="BUN57" s="558"/>
      <c r="BUO57" s="355"/>
      <c r="BUP57" s="356"/>
      <c r="BUQ57" s="357"/>
      <c r="BUR57" s="353"/>
      <c r="BUS57" s="354"/>
      <c r="BUT57" s="558"/>
      <c r="BUU57" s="558"/>
      <c r="BUV57" s="558"/>
      <c r="BUW57" s="355"/>
      <c r="BUX57" s="356"/>
      <c r="BUY57" s="357"/>
      <c r="BUZ57" s="353"/>
      <c r="BVA57" s="354"/>
      <c r="BVB57" s="558"/>
      <c r="BVC57" s="558"/>
      <c r="BVD57" s="558"/>
      <c r="BVE57" s="355"/>
      <c r="BVF57" s="356"/>
      <c r="BVG57" s="357"/>
      <c r="BVH57" s="353"/>
      <c r="BVI57" s="354"/>
      <c r="BVJ57" s="558"/>
      <c r="BVK57" s="558"/>
      <c r="BVL57" s="558"/>
      <c r="BVM57" s="355"/>
      <c r="BVN57" s="356"/>
      <c r="BVO57" s="357"/>
      <c r="BVP57" s="353"/>
      <c r="BVQ57" s="354"/>
      <c r="BVR57" s="558"/>
      <c r="BVS57" s="558"/>
      <c r="BVT57" s="558"/>
      <c r="BVU57" s="355"/>
      <c r="BVV57" s="356"/>
      <c r="BVW57" s="357"/>
      <c r="BVX57" s="353"/>
      <c r="BVY57" s="354"/>
      <c r="BVZ57" s="558"/>
      <c r="BWA57" s="558"/>
      <c r="BWB57" s="558"/>
      <c r="BWC57" s="355"/>
      <c r="BWD57" s="356"/>
      <c r="BWE57" s="357"/>
      <c r="BWF57" s="353"/>
      <c r="BWG57" s="354"/>
      <c r="BWH57" s="558"/>
      <c r="BWI57" s="558"/>
      <c r="BWJ57" s="558"/>
      <c r="BWK57" s="355"/>
      <c r="BWL57" s="356"/>
      <c r="BWM57" s="357"/>
      <c r="BWN57" s="353"/>
      <c r="BWO57" s="354"/>
      <c r="BWP57" s="558"/>
      <c r="BWQ57" s="558"/>
      <c r="BWR57" s="558"/>
      <c r="BWS57" s="355"/>
      <c r="BWT57" s="356"/>
      <c r="BWU57" s="357"/>
      <c r="BWV57" s="353"/>
      <c r="BWW57" s="354"/>
      <c r="BWX57" s="558"/>
      <c r="BWY57" s="558"/>
      <c r="BWZ57" s="558"/>
      <c r="BXA57" s="355"/>
      <c r="BXB57" s="356"/>
      <c r="BXC57" s="357"/>
      <c r="BXD57" s="353"/>
      <c r="BXE57" s="354"/>
      <c r="BXF57" s="558"/>
      <c r="BXG57" s="558"/>
      <c r="BXH57" s="558"/>
      <c r="BXI57" s="355"/>
      <c r="BXJ57" s="356"/>
      <c r="BXK57" s="357"/>
      <c r="BXL57" s="353"/>
      <c r="BXM57" s="354"/>
      <c r="BXN57" s="558"/>
      <c r="BXO57" s="558"/>
      <c r="BXP57" s="558"/>
      <c r="BXQ57" s="355"/>
      <c r="BXR57" s="356"/>
      <c r="BXS57" s="357"/>
      <c r="BXT57" s="353"/>
      <c r="BXU57" s="354"/>
      <c r="BXV57" s="558"/>
      <c r="BXW57" s="558"/>
      <c r="BXX57" s="558"/>
      <c r="BXY57" s="355"/>
      <c r="BXZ57" s="356"/>
      <c r="BYA57" s="357"/>
      <c r="BYB57" s="353"/>
      <c r="BYC57" s="354"/>
      <c r="BYD57" s="558"/>
      <c r="BYE57" s="558"/>
      <c r="BYF57" s="558"/>
      <c r="BYG57" s="355"/>
      <c r="BYH57" s="356"/>
      <c r="BYI57" s="357"/>
      <c r="BYJ57" s="353"/>
      <c r="BYK57" s="354"/>
      <c r="BYL57" s="558"/>
      <c r="BYM57" s="558"/>
      <c r="BYN57" s="558"/>
      <c r="BYO57" s="355"/>
      <c r="BYP57" s="356"/>
      <c r="BYQ57" s="357"/>
      <c r="BYR57" s="353"/>
      <c r="BYS57" s="354"/>
      <c r="BYT57" s="558"/>
      <c r="BYU57" s="558"/>
      <c r="BYV57" s="558"/>
      <c r="BYW57" s="355"/>
      <c r="BYX57" s="356"/>
      <c r="BYY57" s="357"/>
      <c r="BYZ57" s="353"/>
      <c r="BZA57" s="354"/>
      <c r="BZB57" s="558"/>
      <c r="BZC57" s="558"/>
      <c r="BZD57" s="558"/>
      <c r="BZE57" s="355"/>
      <c r="BZF57" s="356"/>
      <c r="BZG57" s="357"/>
      <c r="BZH57" s="353"/>
      <c r="BZI57" s="354"/>
      <c r="BZJ57" s="558"/>
      <c r="BZK57" s="558"/>
      <c r="BZL57" s="558"/>
      <c r="BZM57" s="355"/>
      <c r="BZN57" s="356"/>
      <c r="BZO57" s="357"/>
      <c r="BZP57" s="353"/>
      <c r="BZQ57" s="354"/>
      <c r="BZR57" s="558"/>
      <c r="BZS57" s="558"/>
      <c r="BZT57" s="558"/>
      <c r="BZU57" s="355"/>
      <c r="BZV57" s="356"/>
      <c r="BZW57" s="357"/>
      <c r="BZX57" s="353"/>
      <c r="BZY57" s="354"/>
      <c r="BZZ57" s="558"/>
      <c r="CAA57" s="558"/>
      <c r="CAB57" s="558"/>
      <c r="CAC57" s="355"/>
      <c r="CAD57" s="356"/>
      <c r="CAE57" s="357"/>
      <c r="CAF57" s="353"/>
      <c r="CAG57" s="354"/>
      <c r="CAH57" s="558"/>
      <c r="CAI57" s="558"/>
      <c r="CAJ57" s="558"/>
      <c r="CAK57" s="355"/>
      <c r="CAL57" s="356"/>
      <c r="CAM57" s="357"/>
      <c r="CAN57" s="353"/>
      <c r="CAO57" s="354"/>
      <c r="CAP57" s="558"/>
      <c r="CAQ57" s="558"/>
      <c r="CAR57" s="558"/>
      <c r="CAS57" s="355"/>
      <c r="CAT57" s="356"/>
      <c r="CAU57" s="357"/>
      <c r="CAV57" s="353"/>
      <c r="CAW57" s="354"/>
      <c r="CAX57" s="558"/>
      <c r="CAY57" s="558"/>
      <c r="CAZ57" s="558"/>
      <c r="CBA57" s="355"/>
      <c r="CBB57" s="356"/>
      <c r="CBC57" s="357"/>
      <c r="CBD57" s="353"/>
      <c r="CBE57" s="354"/>
      <c r="CBF57" s="558"/>
      <c r="CBG57" s="558"/>
      <c r="CBH57" s="558"/>
      <c r="CBI57" s="355"/>
      <c r="CBJ57" s="356"/>
      <c r="CBK57" s="357"/>
      <c r="CBL57" s="353"/>
      <c r="CBM57" s="354"/>
      <c r="CBN57" s="558"/>
      <c r="CBO57" s="558"/>
      <c r="CBP57" s="558"/>
      <c r="CBQ57" s="355"/>
      <c r="CBR57" s="356"/>
      <c r="CBS57" s="357"/>
      <c r="CBT57" s="353"/>
      <c r="CBU57" s="354"/>
      <c r="CBV57" s="558"/>
      <c r="CBW57" s="558"/>
      <c r="CBX57" s="558"/>
      <c r="CBY57" s="355"/>
      <c r="CBZ57" s="356"/>
      <c r="CCA57" s="357"/>
      <c r="CCB57" s="353"/>
      <c r="CCC57" s="354"/>
      <c r="CCD57" s="558"/>
      <c r="CCE57" s="558"/>
      <c r="CCF57" s="558"/>
      <c r="CCG57" s="355"/>
      <c r="CCH57" s="356"/>
      <c r="CCI57" s="357"/>
      <c r="CCJ57" s="353"/>
      <c r="CCK57" s="354"/>
      <c r="CCL57" s="558"/>
      <c r="CCM57" s="558"/>
      <c r="CCN57" s="558"/>
      <c r="CCO57" s="355"/>
      <c r="CCP57" s="356"/>
      <c r="CCQ57" s="357"/>
      <c r="CCR57" s="353"/>
      <c r="CCS57" s="354"/>
      <c r="CCT57" s="558"/>
      <c r="CCU57" s="558"/>
      <c r="CCV57" s="558"/>
      <c r="CCW57" s="355"/>
      <c r="CCX57" s="356"/>
      <c r="CCY57" s="357"/>
      <c r="CCZ57" s="353"/>
      <c r="CDA57" s="354"/>
      <c r="CDB57" s="558"/>
      <c r="CDC57" s="558"/>
      <c r="CDD57" s="558"/>
      <c r="CDE57" s="355"/>
      <c r="CDF57" s="356"/>
      <c r="CDG57" s="357"/>
      <c r="CDH57" s="353"/>
      <c r="CDI57" s="354"/>
      <c r="CDJ57" s="558"/>
      <c r="CDK57" s="558"/>
      <c r="CDL57" s="558"/>
      <c r="CDM57" s="355"/>
      <c r="CDN57" s="356"/>
      <c r="CDO57" s="357"/>
      <c r="CDP57" s="353"/>
      <c r="CDQ57" s="354"/>
      <c r="CDR57" s="558"/>
      <c r="CDS57" s="558"/>
      <c r="CDT57" s="558"/>
      <c r="CDU57" s="355"/>
      <c r="CDV57" s="356"/>
      <c r="CDW57" s="357"/>
      <c r="CDX57" s="353"/>
      <c r="CDY57" s="354"/>
      <c r="CDZ57" s="558"/>
      <c r="CEA57" s="558"/>
      <c r="CEB57" s="558"/>
      <c r="CEC57" s="355"/>
      <c r="CED57" s="356"/>
      <c r="CEE57" s="357"/>
      <c r="CEF57" s="353"/>
      <c r="CEG57" s="354"/>
      <c r="CEH57" s="558"/>
      <c r="CEI57" s="558"/>
      <c r="CEJ57" s="558"/>
      <c r="CEK57" s="355"/>
      <c r="CEL57" s="356"/>
      <c r="CEM57" s="357"/>
      <c r="CEN57" s="353"/>
      <c r="CEO57" s="354"/>
      <c r="CEP57" s="558"/>
      <c r="CEQ57" s="558"/>
      <c r="CER57" s="558"/>
      <c r="CES57" s="355"/>
      <c r="CET57" s="356"/>
      <c r="CEU57" s="357"/>
      <c r="CEV57" s="353"/>
      <c r="CEW57" s="354"/>
      <c r="CEX57" s="558"/>
      <c r="CEY57" s="558"/>
      <c r="CEZ57" s="558"/>
      <c r="CFA57" s="355"/>
      <c r="CFB57" s="356"/>
      <c r="CFC57" s="357"/>
      <c r="CFD57" s="353"/>
      <c r="CFE57" s="354"/>
      <c r="CFF57" s="558"/>
      <c r="CFG57" s="558"/>
      <c r="CFH57" s="558"/>
      <c r="CFI57" s="355"/>
      <c r="CFJ57" s="356"/>
      <c r="CFK57" s="357"/>
      <c r="CFL57" s="353"/>
      <c r="CFM57" s="354"/>
      <c r="CFN57" s="558"/>
      <c r="CFO57" s="558"/>
      <c r="CFP57" s="558"/>
      <c r="CFQ57" s="355"/>
      <c r="CFR57" s="356"/>
      <c r="CFS57" s="357"/>
      <c r="CFT57" s="353"/>
      <c r="CFU57" s="354"/>
      <c r="CFV57" s="558"/>
      <c r="CFW57" s="558"/>
      <c r="CFX57" s="558"/>
      <c r="CFY57" s="355"/>
      <c r="CFZ57" s="356"/>
      <c r="CGA57" s="357"/>
      <c r="CGB57" s="353"/>
      <c r="CGC57" s="354"/>
      <c r="CGD57" s="558"/>
      <c r="CGE57" s="558"/>
      <c r="CGF57" s="558"/>
      <c r="CGG57" s="355"/>
      <c r="CGH57" s="356"/>
      <c r="CGI57" s="357"/>
      <c r="CGJ57" s="353"/>
      <c r="CGK57" s="354"/>
      <c r="CGL57" s="558"/>
      <c r="CGM57" s="558"/>
      <c r="CGN57" s="558"/>
      <c r="CGO57" s="355"/>
      <c r="CGP57" s="356"/>
      <c r="CGQ57" s="357"/>
      <c r="CGR57" s="353"/>
      <c r="CGS57" s="354"/>
      <c r="CGT57" s="558"/>
      <c r="CGU57" s="558"/>
      <c r="CGV57" s="558"/>
      <c r="CGW57" s="355"/>
      <c r="CGX57" s="356"/>
      <c r="CGY57" s="357"/>
      <c r="CGZ57" s="353"/>
      <c r="CHA57" s="354"/>
      <c r="CHB57" s="558"/>
      <c r="CHC57" s="558"/>
      <c r="CHD57" s="558"/>
      <c r="CHE57" s="355"/>
      <c r="CHF57" s="356"/>
      <c r="CHG57" s="357"/>
      <c r="CHH57" s="353"/>
      <c r="CHI57" s="354"/>
      <c r="CHJ57" s="558"/>
      <c r="CHK57" s="558"/>
      <c r="CHL57" s="558"/>
      <c r="CHM57" s="355"/>
      <c r="CHN57" s="356"/>
      <c r="CHO57" s="357"/>
      <c r="CHP57" s="353"/>
      <c r="CHQ57" s="354"/>
      <c r="CHR57" s="558"/>
      <c r="CHS57" s="558"/>
      <c r="CHT57" s="558"/>
      <c r="CHU57" s="355"/>
      <c r="CHV57" s="356"/>
      <c r="CHW57" s="357"/>
      <c r="CHX57" s="353"/>
      <c r="CHY57" s="354"/>
      <c r="CHZ57" s="558"/>
      <c r="CIA57" s="558"/>
      <c r="CIB57" s="558"/>
      <c r="CIC57" s="355"/>
      <c r="CID57" s="356"/>
      <c r="CIE57" s="357"/>
      <c r="CIF57" s="353"/>
      <c r="CIG57" s="354"/>
      <c r="CIH57" s="558"/>
      <c r="CII57" s="558"/>
      <c r="CIJ57" s="558"/>
      <c r="CIK57" s="355"/>
      <c r="CIL57" s="356"/>
      <c r="CIM57" s="357"/>
      <c r="CIN57" s="353"/>
      <c r="CIO57" s="354"/>
      <c r="CIP57" s="558"/>
      <c r="CIQ57" s="558"/>
      <c r="CIR57" s="558"/>
      <c r="CIS57" s="355"/>
      <c r="CIT57" s="356"/>
      <c r="CIU57" s="357"/>
      <c r="CIV57" s="353"/>
      <c r="CIW57" s="354"/>
      <c r="CIX57" s="558"/>
      <c r="CIY57" s="558"/>
      <c r="CIZ57" s="558"/>
      <c r="CJA57" s="355"/>
      <c r="CJB57" s="356"/>
      <c r="CJC57" s="357"/>
      <c r="CJD57" s="353"/>
      <c r="CJE57" s="354"/>
      <c r="CJF57" s="558"/>
      <c r="CJG57" s="558"/>
      <c r="CJH57" s="558"/>
      <c r="CJI57" s="355"/>
      <c r="CJJ57" s="356"/>
      <c r="CJK57" s="357"/>
      <c r="CJL57" s="353"/>
      <c r="CJM57" s="354"/>
      <c r="CJN57" s="558"/>
      <c r="CJO57" s="558"/>
      <c r="CJP57" s="558"/>
      <c r="CJQ57" s="355"/>
      <c r="CJR57" s="356"/>
      <c r="CJS57" s="357"/>
      <c r="CJT57" s="353"/>
      <c r="CJU57" s="354"/>
      <c r="CJV57" s="558"/>
      <c r="CJW57" s="558"/>
      <c r="CJX57" s="558"/>
      <c r="CJY57" s="355"/>
      <c r="CJZ57" s="356"/>
      <c r="CKA57" s="357"/>
      <c r="CKB57" s="353"/>
      <c r="CKC57" s="354"/>
      <c r="CKD57" s="558"/>
      <c r="CKE57" s="558"/>
      <c r="CKF57" s="558"/>
      <c r="CKG57" s="355"/>
      <c r="CKH57" s="356"/>
      <c r="CKI57" s="357"/>
      <c r="CKJ57" s="353"/>
      <c r="CKK57" s="354"/>
      <c r="CKL57" s="558"/>
      <c r="CKM57" s="558"/>
      <c r="CKN57" s="558"/>
      <c r="CKO57" s="355"/>
      <c r="CKP57" s="356"/>
      <c r="CKQ57" s="357"/>
      <c r="CKR57" s="353"/>
      <c r="CKS57" s="354"/>
      <c r="CKT57" s="558"/>
      <c r="CKU57" s="558"/>
      <c r="CKV57" s="558"/>
      <c r="CKW57" s="355"/>
      <c r="CKX57" s="356"/>
      <c r="CKY57" s="357"/>
      <c r="CKZ57" s="353"/>
      <c r="CLA57" s="354"/>
      <c r="CLB57" s="558"/>
      <c r="CLC57" s="558"/>
      <c r="CLD57" s="558"/>
      <c r="CLE57" s="355"/>
      <c r="CLF57" s="356"/>
      <c r="CLG57" s="357"/>
      <c r="CLH57" s="353"/>
      <c r="CLI57" s="354"/>
      <c r="CLJ57" s="558"/>
      <c r="CLK57" s="558"/>
      <c r="CLL57" s="558"/>
      <c r="CLM57" s="355"/>
      <c r="CLN57" s="356"/>
      <c r="CLO57" s="357"/>
      <c r="CLP57" s="353"/>
      <c r="CLQ57" s="354"/>
      <c r="CLR57" s="558"/>
      <c r="CLS57" s="558"/>
      <c r="CLT57" s="558"/>
      <c r="CLU57" s="355"/>
      <c r="CLV57" s="356"/>
      <c r="CLW57" s="357"/>
      <c r="CLX57" s="353"/>
      <c r="CLY57" s="354"/>
      <c r="CLZ57" s="558"/>
      <c r="CMA57" s="558"/>
      <c r="CMB57" s="558"/>
      <c r="CMC57" s="355"/>
      <c r="CMD57" s="356"/>
      <c r="CME57" s="357"/>
      <c r="CMF57" s="353"/>
      <c r="CMG57" s="354"/>
      <c r="CMH57" s="558"/>
      <c r="CMI57" s="558"/>
      <c r="CMJ57" s="558"/>
      <c r="CMK57" s="355"/>
      <c r="CML57" s="356"/>
      <c r="CMM57" s="357"/>
      <c r="CMN57" s="353"/>
      <c r="CMO57" s="354"/>
      <c r="CMP57" s="558"/>
      <c r="CMQ57" s="558"/>
      <c r="CMR57" s="558"/>
      <c r="CMS57" s="355"/>
      <c r="CMT57" s="356"/>
      <c r="CMU57" s="357"/>
      <c r="CMV57" s="353"/>
      <c r="CMW57" s="354"/>
      <c r="CMX57" s="558"/>
      <c r="CMY57" s="558"/>
      <c r="CMZ57" s="558"/>
      <c r="CNA57" s="355"/>
      <c r="CNB57" s="356"/>
      <c r="CNC57" s="357"/>
      <c r="CND57" s="353"/>
      <c r="CNE57" s="354"/>
      <c r="CNF57" s="558"/>
      <c r="CNG57" s="558"/>
      <c r="CNH57" s="558"/>
      <c r="CNI57" s="355"/>
      <c r="CNJ57" s="356"/>
      <c r="CNK57" s="357"/>
      <c r="CNL57" s="353"/>
      <c r="CNM57" s="354"/>
      <c r="CNN57" s="558"/>
      <c r="CNO57" s="558"/>
      <c r="CNP57" s="558"/>
      <c r="CNQ57" s="355"/>
      <c r="CNR57" s="356"/>
      <c r="CNS57" s="357"/>
      <c r="CNT57" s="353"/>
      <c r="CNU57" s="354"/>
      <c r="CNV57" s="558"/>
      <c r="CNW57" s="558"/>
      <c r="CNX57" s="558"/>
      <c r="CNY57" s="355"/>
      <c r="CNZ57" s="356"/>
      <c r="COA57" s="357"/>
      <c r="COB57" s="353"/>
      <c r="COC57" s="354"/>
      <c r="COD57" s="558"/>
      <c r="COE57" s="558"/>
      <c r="COF57" s="558"/>
      <c r="COG57" s="355"/>
      <c r="COH57" s="356"/>
      <c r="COI57" s="357"/>
      <c r="COJ57" s="353"/>
      <c r="COK57" s="354"/>
      <c r="COL57" s="558"/>
      <c r="COM57" s="558"/>
      <c r="CON57" s="558"/>
      <c r="COO57" s="355"/>
      <c r="COP57" s="356"/>
      <c r="COQ57" s="357"/>
      <c r="COR57" s="353"/>
      <c r="COS57" s="354"/>
      <c r="COT57" s="558"/>
      <c r="COU57" s="558"/>
      <c r="COV57" s="558"/>
      <c r="COW57" s="355"/>
      <c r="COX57" s="356"/>
      <c r="COY57" s="357"/>
      <c r="COZ57" s="353"/>
      <c r="CPA57" s="354"/>
      <c r="CPB57" s="558"/>
      <c r="CPC57" s="558"/>
      <c r="CPD57" s="558"/>
      <c r="CPE57" s="355"/>
      <c r="CPF57" s="356"/>
      <c r="CPG57" s="357"/>
      <c r="CPH57" s="353"/>
      <c r="CPI57" s="354"/>
      <c r="CPJ57" s="558"/>
      <c r="CPK57" s="558"/>
      <c r="CPL57" s="558"/>
      <c r="CPM57" s="355"/>
      <c r="CPN57" s="356"/>
      <c r="CPO57" s="357"/>
      <c r="CPP57" s="353"/>
      <c r="CPQ57" s="354"/>
      <c r="CPR57" s="558"/>
      <c r="CPS57" s="558"/>
      <c r="CPT57" s="558"/>
      <c r="CPU57" s="355"/>
      <c r="CPV57" s="356"/>
      <c r="CPW57" s="357"/>
      <c r="CPX57" s="353"/>
      <c r="CPY57" s="354"/>
      <c r="CPZ57" s="558"/>
      <c r="CQA57" s="558"/>
      <c r="CQB57" s="558"/>
      <c r="CQC57" s="355"/>
      <c r="CQD57" s="356"/>
      <c r="CQE57" s="357"/>
      <c r="CQF57" s="353"/>
      <c r="CQG57" s="354"/>
      <c r="CQH57" s="558"/>
      <c r="CQI57" s="558"/>
      <c r="CQJ57" s="558"/>
      <c r="CQK57" s="355"/>
      <c r="CQL57" s="356"/>
      <c r="CQM57" s="357"/>
      <c r="CQN57" s="353"/>
      <c r="CQO57" s="354"/>
      <c r="CQP57" s="558"/>
      <c r="CQQ57" s="558"/>
      <c r="CQR57" s="558"/>
      <c r="CQS57" s="355"/>
      <c r="CQT57" s="356"/>
      <c r="CQU57" s="357"/>
      <c r="CQV57" s="353"/>
      <c r="CQW57" s="354"/>
      <c r="CQX57" s="558"/>
      <c r="CQY57" s="558"/>
      <c r="CQZ57" s="558"/>
      <c r="CRA57" s="355"/>
      <c r="CRB57" s="356"/>
      <c r="CRC57" s="357"/>
      <c r="CRD57" s="353"/>
      <c r="CRE57" s="354"/>
      <c r="CRF57" s="558"/>
      <c r="CRG57" s="558"/>
      <c r="CRH57" s="558"/>
      <c r="CRI57" s="355"/>
      <c r="CRJ57" s="356"/>
      <c r="CRK57" s="357"/>
      <c r="CRL57" s="353"/>
      <c r="CRM57" s="354"/>
      <c r="CRN57" s="558"/>
      <c r="CRO57" s="558"/>
      <c r="CRP57" s="558"/>
      <c r="CRQ57" s="355"/>
      <c r="CRR57" s="356"/>
      <c r="CRS57" s="357"/>
      <c r="CRT57" s="353"/>
      <c r="CRU57" s="354"/>
      <c r="CRV57" s="558"/>
      <c r="CRW57" s="558"/>
      <c r="CRX57" s="558"/>
      <c r="CRY57" s="355"/>
      <c r="CRZ57" s="356"/>
      <c r="CSA57" s="357"/>
      <c r="CSB57" s="353"/>
      <c r="CSC57" s="354"/>
      <c r="CSD57" s="558"/>
      <c r="CSE57" s="558"/>
      <c r="CSF57" s="558"/>
      <c r="CSG57" s="355"/>
      <c r="CSH57" s="356"/>
      <c r="CSI57" s="357"/>
      <c r="CSJ57" s="353"/>
      <c r="CSK57" s="354"/>
      <c r="CSL57" s="558"/>
      <c r="CSM57" s="558"/>
      <c r="CSN57" s="558"/>
      <c r="CSO57" s="355"/>
      <c r="CSP57" s="356"/>
      <c r="CSQ57" s="357"/>
      <c r="CSR57" s="353"/>
      <c r="CSS57" s="354"/>
      <c r="CST57" s="558"/>
      <c r="CSU57" s="558"/>
      <c r="CSV57" s="558"/>
      <c r="CSW57" s="355"/>
      <c r="CSX57" s="356"/>
      <c r="CSY57" s="357"/>
      <c r="CSZ57" s="353"/>
      <c r="CTA57" s="354"/>
      <c r="CTB57" s="558"/>
      <c r="CTC57" s="558"/>
      <c r="CTD57" s="558"/>
      <c r="CTE57" s="355"/>
      <c r="CTF57" s="356"/>
      <c r="CTG57" s="357"/>
      <c r="CTH57" s="353"/>
      <c r="CTI57" s="354"/>
      <c r="CTJ57" s="558"/>
      <c r="CTK57" s="558"/>
      <c r="CTL57" s="558"/>
      <c r="CTM57" s="355"/>
      <c r="CTN57" s="356"/>
      <c r="CTO57" s="357"/>
      <c r="CTP57" s="353"/>
      <c r="CTQ57" s="354"/>
      <c r="CTR57" s="558"/>
      <c r="CTS57" s="558"/>
      <c r="CTT57" s="558"/>
      <c r="CTU57" s="355"/>
      <c r="CTV57" s="356"/>
      <c r="CTW57" s="357"/>
      <c r="CTX57" s="353"/>
      <c r="CTY57" s="354"/>
      <c r="CTZ57" s="558"/>
      <c r="CUA57" s="558"/>
      <c r="CUB57" s="558"/>
      <c r="CUC57" s="355"/>
      <c r="CUD57" s="356"/>
      <c r="CUE57" s="357"/>
      <c r="CUF57" s="353"/>
      <c r="CUG57" s="354"/>
      <c r="CUH57" s="558"/>
      <c r="CUI57" s="558"/>
      <c r="CUJ57" s="558"/>
      <c r="CUK57" s="355"/>
      <c r="CUL57" s="356"/>
      <c r="CUM57" s="357"/>
      <c r="CUN57" s="353"/>
      <c r="CUO57" s="354"/>
      <c r="CUP57" s="558"/>
      <c r="CUQ57" s="558"/>
      <c r="CUR57" s="558"/>
      <c r="CUS57" s="355"/>
      <c r="CUT57" s="356"/>
      <c r="CUU57" s="357"/>
      <c r="CUV57" s="353"/>
      <c r="CUW57" s="354"/>
      <c r="CUX57" s="558"/>
      <c r="CUY57" s="558"/>
      <c r="CUZ57" s="558"/>
      <c r="CVA57" s="355"/>
      <c r="CVB57" s="356"/>
      <c r="CVC57" s="357"/>
      <c r="CVD57" s="353"/>
      <c r="CVE57" s="354"/>
      <c r="CVF57" s="558"/>
      <c r="CVG57" s="558"/>
      <c r="CVH57" s="558"/>
      <c r="CVI57" s="355"/>
      <c r="CVJ57" s="356"/>
      <c r="CVK57" s="357"/>
      <c r="CVL57" s="353"/>
      <c r="CVM57" s="354"/>
      <c r="CVN57" s="558"/>
      <c r="CVO57" s="558"/>
      <c r="CVP57" s="558"/>
      <c r="CVQ57" s="355"/>
      <c r="CVR57" s="356"/>
      <c r="CVS57" s="357"/>
      <c r="CVT57" s="353"/>
      <c r="CVU57" s="354"/>
      <c r="CVV57" s="558"/>
      <c r="CVW57" s="558"/>
      <c r="CVX57" s="558"/>
      <c r="CVY57" s="355"/>
      <c r="CVZ57" s="356"/>
      <c r="CWA57" s="357"/>
      <c r="CWB57" s="353"/>
      <c r="CWC57" s="354"/>
      <c r="CWD57" s="558"/>
      <c r="CWE57" s="558"/>
      <c r="CWF57" s="558"/>
      <c r="CWG57" s="355"/>
      <c r="CWH57" s="356"/>
      <c r="CWI57" s="357"/>
      <c r="CWJ57" s="353"/>
      <c r="CWK57" s="354"/>
      <c r="CWL57" s="558"/>
      <c r="CWM57" s="558"/>
      <c r="CWN57" s="558"/>
      <c r="CWO57" s="355"/>
      <c r="CWP57" s="356"/>
      <c r="CWQ57" s="357"/>
      <c r="CWR57" s="353"/>
      <c r="CWS57" s="354"/>
      <c r="CWT57" s="558"/>
      <c r="CWU57" s="558"/>
      <c r="CWV57" s="558"/>
      <c r="CWW57" s="355"/>
      <c r="CWX57" s="356"/>
      <c r="CWY57" s="357"/>
      <c r="CWZ57" s="353"/>
      <c r="CXA57" s="354"/>
      <c r="CXB57" s="558"/>
      <c r="CXC57" s="558"/>
      <c r="CXD57" s="558"/>
      <c r="CXE57" s="355"/>
      <c r="CXF57" s="356"/>
      <c r="CXG57" s="357"/>
      <c r="CXH57" s="353"/>
      <c r="CXI57" s="354"/>
      <c r="CXJ57" s="558"/>
      <c r="CXK57" s="558"/>
      <c r="CXL57" s="558"/>
      <c r="CXM57" s="355"/>
      <c r="CXN57" s="356"/>
      <c r="CXO57" s="357"/>
      <c r="CXP57" s="353"/>
      <c r="CXQ57" s="354"/>
      <c r="CXR57" s="558"/>
      <c r="CXS57" s="558"/>
      <c r="CXT57" s="558"/>
      <c r="CXU57" s="355"/>
      <c r="CXV57" s="356"/>
      <c r="CXW57" s="357"/>
      <c r="CXX57" s="353"/>
      <c r="CXY57" s="354"/>
      <c r="CXZ57" s="558"/>
      <c r="CYA57" s="558"/>
      <c r="CYB57" s="558"/>
      <c r="CYC57" s="355"/>
      <c r="CYD57" s="356"/>
      <c r="CYE57" s="357"/>
      <c r="CYF57" s="353"/>
      <c r="CYG57" s="354"/>
      <c r="CYH57" s="558"/>
      <c r="CYI57" s="558"/>
      <c r="CYJ57" s="558"/>
      <c r="CYK57" s="355"/>
      <c r="CYL57" s="356"/>
      <c r="CYM57" s="357"/>
      <c r="CYN57" s="353"/>
      <c r="CYO57" s="354"/>
      <c r="CYP57" s="558"/>
      <c r="CYQ57" s="558"/>
      <c r="CYR57" s="558"/>
      <c r="CYS57" s="355"/>
      <c r="CYT57" s="356"/>
      <c r="CYU57" s="357"/>
      <c r="CYV57" s="353"/>
      <c r="CYW57" s="354"/>
      <c r="CYX57" s="558"/>
      <c r="CYY57" s="558"/>
      <c r="CYZ57" s="558"/>
      <c r="CZA57" s="355"/>
      <c r="CZB57" s="356"/>
      <c r="CZC57" s="357"/>
      <c r="CZD57" s="353"/>
      <c r="CZE57" s="354"/>
      <c r="CZF57" s="558"/>
      <c r="CZG57" s="558"/>
      <c r="CZH57" s="558"/>
      <c r="CZI57" s="355"/>
      <c r="CZJ57" s="356"/>
      <c r="CZK57" s="357"/>
      <c r="CZL57" s="353"/>
      <c r="CZM57" s="354"/>
      <c r="CZN57" s="558"/>
      <c r="CZO57" s="558"/>
      <c r="CZP57" s="558"/>
      <c r="CZQ57" s="355"/>
      <c r="CZR57" s="356"/>
      <c r="CZS57" s="357"/>
      <c r="CZT57" s="353"/>
      <c r="CZU57" s="354"/>
      <c r="CZV57" s="558"/>
      <c r="CZW57" s="558"/>
      <c r="CZX57" s="558"/>
      <c r="CZY57" s="355"/>
      <c r="CZZ57" s="356"/>
      <c r="DAA57" s="357"/>
      <c r="DAB57" s="353"/>
      <c r="DAC57" s="354"/>
      <c r="DAD57" s="558"/>
      <c r="DAE57" s="558"/>
      <c r="DAF57" s="558"/>
      <c r="DAG57" s="355"/>
      <c r="DAH57" s="356"/>
      <c r="DAI57" s="357"/>
      <c r="DAJ57" s="353"/>
      <c r="DAK57" s="354"/>
      <c r="DAL57" s="558"/>
      <c r="DAM57" s="558"/>
      <c r="DAN57" s="558"/>
      <c r="DAO57" s="355"/>
      <c r="DAP57" s="356"/>
      <c r="DAQ57" s="357"/>
      <c r="DAR57" s="353"/>
      <c r="DAS57" s="354"/>
      <c r="DAT57" s="558"/>
      <c r="DAU57" s="558"/>
      <c r="DAV57" s="558"/>
      <c r="DAW57" s="355"/>
      <c r="DAX57" s="356"/>
      <c r="DAY57" s="357"/>
      <c r="DAZ57" s="353"/>
      <c r="DBA57" s="354"/>
      <c r="DBB57" s="558"/>
      <c r="DBC57" s="558"/>
      <c r="DBD57" s="558"/>
      <c r="DBE57" s="355"/>
      <c r="DBF57" s="356"/>
      <c r="DBG57" s="357"/>
      <c r="DBH57" s="353"/>
      <c r="DBI57" s="354"/>
      <c r="DBJ57" s="558"/>
      <c r="DBK57" s="558"/>
      <c r="DBL57" s="558"/>
      <c r="DBM57" s="355"/>
      <c r="DBN57" s="356"/>
      <c r="DBO57" s="357"/>
      <c r="DBP57" s="353"/>
      <c r="DBQ57" s="354"/>
      <c r="DBR57" s="558"/>
      <c r="DBS57" s="558"/>
      <c r="DBT57" s="558"/>
      <c r="DBU57" s="355"/>
      <c r="DBV57" s="356"/>
      <c r="DBW57" s="357"/>
      <c r="DBX57" s="353"/>
      <c r="DBY57" s="354"/>
      <c r="DBZ57" s="558"/>
      <c r="DCA57" s="558"/>
      <c r="DCB57" s="558"/>
      <c r="DCC57" s="355"/>
      <c r="DCD57" s="356"/>
      <c r="DCE57" s="357"/>
      <c r="DCF57" s="353"/>
      <c r="DCG57" s="354"/>
      <c r="DCH57" s="558"/>
      <c r="DCI57" s="558"/>
      <c r="DCJ57" s="558"/>
      <c r="DCK57" s="355"/>
      <c r="DCL57" s="356"/>
      <c r="DCM57" s="357"/>
      <c r="DCN57" s="353"/>
      <c r="DCO57" s="354"/>
      <c r="DCP57" s="558"/>
      <c r="DCQ57" s="558"/>
      <c r="DCR57" s="558"/>
      <c r="DCS57" s="355"/>
      <c r="DCT57" s="356"/>
      <c r="DCU57" s="357"/>
      <c r="DCV57" s="353"/>
      <c r="DCW57" s="354"/>
      <c r="DCX57" s="558"/>
      <c r="DCY57" s="558"/>
      <c r="DCZ57" s="558"/>
      <c r="DDA57" s="355"/>
      <c r="DDB57" s="356"/>
      <c r="DDC57" s="357"/>
      <c r="DDD57" s="353"/>
      <c r="DDE57" s="354"/>
      <c r="DDF57" s="558"/>
      <c r="DDG57" s="558"/>
      <c r="DDH57" s="558"/>
      <c r="DDI57" s="355"/>
      <c r="DDJ57" s="356"/>
      <c r="DDK57" s="357"/>
      <c r="DDL57" s="353"/>
      <c r="DDM57" s="354"/>
      <c r="DDN57" s="558"/>
      <c r="DDO57" s="558"/>
      <c r="DDP57" s="558"/>
      <c r="DDQ57" s="355"/>
      <c r="DDR57" s="356"/>
      <c r="DDS57" s="357"/>
      <c r="DDT57" s="353"/>
      <c r="DDU57" s="354"/>
      <c r="DDV57" s="558"/>
      <c r="DDW57" s="558"/>
      <c r="DDX57" s="558"/>
      <c r="DDY57" s="355"/>
      <c r="DDZ57" s="356"/>
      <c r="DEA57" s="357"/>
      <c r="DEB57" s="353"/>
      <c r="DEC57" s="354"/>
      <c r="DED57" s="558"/>
      <c r="DEE57" s="558"/>
      <c r="DEF57" s="558"/>
      <c r="DEG57" s="355"/>
      <c r="DEH57" s="356"/>
      <c r="DEI57" s="357"/>
      <c r="DEJ57" s="353"/>
      <c r="DEK57" s="354"/>
      <c r="DEL57" s="558"/>
      <c r="DEM57" s="558"/>
      <c r="DEN57" s="558"/>
      <c r="DEO57" s="355"/>
      <c r="DEP57" s="356"/>
      <c r="DEQ57" s="357"/>
      <c r="DER57" s="353"/>
      <c r="DES57" s="354"/>
      <c r="DET57" s="558"/>
      <c r="DEU57" s="558"/>
      <c r="DEV57" s="558"/>
      <c r="DEW57" s="355"/>
      <c r="DEX57" s="356"/>
      <c r="DEY57" s="357"/>
      <c r="DEZ57" s="353"/>
      <c r="DFA57" s="354"/>
      <c r="DFB57" s="558"/>
      <c r="DFC57" s="558"/>
      <c r="DFD57" s="558"/>
      <c r="DFE57" s="355"/>
      <c r="DFF57" s="356"/>
      <c r="DFG57" s="357"/>
      <c r="DFH57" s="353"/>
      <c r="DFI57" s="354"/>
      <c r="DFJ57" s="558"/>
      <c r="DFK57" s="558"/>
      <c r="DFL57" s="558"/>
      <c r="DFM57" s="355"/>
      <c r="DFN57" s="356"/>
      <c r="DFO57" s="357"/>
      <c r="DFP57" s="353"/>
      <c r="DFQ57" s="354"/>
      <c r="DFR57" s="558"/>
      <c r="DFS57" s="558"/>
      <c r="DFT57" s="558"/>
      <c r="DFU57" s="355"/>
      <c r="DFV57" s="356"/>
      <c r="DFW57" s="357"/>
      <c r="DFX57" s="353"/>
      <c r="DFY57" s="354"/>
      <c r="DFZ57" s="558"/>
      <c r="DGA57" s="558"/>
      <c r="DGB57" s="558"/>
      <c r="DGC57" s="355"/>
      <c r="DGD57" s="356"/>
      <c r="DGE57" s="357"/>
      <c r="DGF57" s="353"/>
      <c r="DGG57" s="354"/>
      <c r="DGH57" s="558"/>
      <c r="DGI57" s="558"/>
      <c r="DGJ57" s="558"/>
      <c r="DGK57" s="355"/>
      <c r="DGL57" s="356"/>
      <c r="DGM57" s="357"/>
      <c r="DGN57" s="353"/>
      <c r="DGO57" s="354"/>
      <c r="DGP57" s="558"/>
      <c r="DGQ57" s="558"/>
      <c r="DGR57" s="558"/>
      <c r="DGS57" s="355"/>
      <c r="DGT57" s="356"/>
      <c r="DGU57" s="357"/>
      <c r="DGV57" s="353"/>
      <c r="DGW57" s="354"/>
      <c r="DGX57" s="558"/>
      <c r="DGY57" s="558"/>
      <c r="DGZ57" s="558"/>
      <c r="DHA57" s="355"/>
      <c r="DHB57" s="356"/>
      <c r="DHC57" s="357"/>
      <c r="DHD57" s="353"/>
      <c r="DHE57" s="354"/>
      <c r="DHF57" s="558"/>
      <c r="DHG57" s="558"/>
      <c r="DHH57" s="558"/>
      <c r="DHI57" s="355"/>
      <c r="DHJ57" s="356"/>
      <c r="DHK57" s="357"/>
      <c r="DHL57" s="353"/>
      <c r="DHM57" s="354"/>
      <c r="DHN57" s="558"/>
      <c r="DHO57" s="558"/>
      <c r="DHP57" s="558"/>
      <c r="DHQ57" s="355"/>
      <c r="DHR57" s="356"/>
      <c r="DHS57" s="357"/>
      <c r="DHT57" s="353"/>
      <c r="DHU57" s="354"/>
      <c r="DHV57" s="558"/>
      <c r="DHW57" s="558"/>
      <c r="DHX57" s="558"/>
      <c r="DHY57" s="355"/>
      <c r="DHZ57" s="356"/>
      <c r="DIA57" s="357"/>
      <c r="DIB57" s="353"/>
      <c r="DIC57" s="354"/>
      <c r="DID57" s="558"/>
      <c r="DIE57" s="558"/>
      <c r="DIF57" s="558"/>
      <c r="DIG57" s="355"/>
      <c r="DIH57" s="356"/>
      <c r="DII57" s="357"/>
      <c r="DIJ57" s="353"/>
      <c r="DIK57" s="354"/>
      <c r="DIL57" s="558"/>
      <c r="DIM57" s="558"/>
      <c r="DIN57" s="558"/>
      <c r="DIO57" s="355"/>
      <c r="DIP57" s="356"/>
      <c r="DIQ57" s="357"/>
      <c r="DIR57" s="353"/>
      <c r="DIS57" s="354"/>
      <c r="DIT57" s="558"/>
      <c r="DIU57" s="558"/>
      <c r="DIV57" s="558"/>
      <c r="DIW57" s="355"/>
      <c r="DIX57" s="356"/>
      <c r="DIY57" s="357"/>
      <c r="DIZ57" s="353"/>
      <c r="DJA57" s="354"/>
      <c r="DJB57" s="558"/>
      <c r="DJC57" s="558"/>
      <c r="DJD57" s="558"/>
      <c r="DJE57" s="355"/>
      <c r="DJF57" s="356"/>
      <c r="DJG57" s="357"/>
      <c r="DJH57" s="353"/>
      <c r="DJI57" s="354"/>
      <c r="DJJ57" s="558"/>
      <c r="DJK57" s="558"/>
      <c r="DJL57" s="558"/>
      <c r="DJM57" s="355"/>
      <c r="DJN57" s="356"/>
      <c r="DJO57" s="357"/>
      <c r="DJP57" s="353"/>
      <c r="DJQ57" s="354"/>
      <c r="DJR57" s="558"/>
      <c r="DJS57" s="558"/>
      <c r="DJT57" s="558"/>
      <c r="DJU57" s="355"/>
      <c r="DJV57" s="356"/>
      <c r="DJW57" s="357"/>
      <c r="DJX57" s="353"/>
      <c r="DJY57" s="354"/>
      <c r="DJZ57" s="558"/>
      <c r="DKA57" s="558"/>
      <c r="DKB57" s="558"/>
      <c r="DKC57" s="355"/>
      <c r="DKD57" s="356"/>
      <c r="DKE57" s="357"/>
      <c r="DKF57" s="353"/>
      <c r="DKG57" s="354"/>
      <c r="DKH57" s="558"/>
      <c r="DKI57" s="558"/>
      <c r="DKJ57" s="558"/>
      <c r="DKK57" s="355"/>
      <c r="DKL57" s="356"/>
      <c r="DKM57" s="357"/>
      <c r="DKN57" s="353"/>
      <c r="DKO57" s="354"/>
      <c r="DKP57" s="558"/>
      <c r="DKQ57" s="558"/>
      <c r="DKR57" s="558"/>
      <c r="DKS57" s="355"/>
      <c r="DKT57" s="356"/>
      <c r="DKU57" s="357"/>
      <c r="DKV57" s="353"/>
      <c r="DKW57" s="354"/>
      <c r="DKX57" s="558"/>
      <c r="DKY57" s="558"/>
      <c r="DKZ57" s="558"/>
      <c r="DLA57" s="355"/>
      <c r="DLB57" s="356"/>
      <c r="DLC57" s="357"/>
      <c r="DLD57" s="353"/>
      <c r="DLE57" s="354"/>
      <c r="DLF57" s="558"/>
      <c r="DLG57" s="558"/>
      <c r="DLH57" s="558"/>
      <c r="DLI57" s="355"/>
      <c r="DLJ57" s="356"/>
      <c r="DLK57" s="357"/>
      <c r="DLL57" s="353"/>
      <c r="DLM57" s="354"/>
      <c r="DLN57" s="558"/>
      <c r="DLO57" s="558"/>
      <c r="DLP57" s="558"/>
      <c r="DLQ57" s="355"/>
      <c r="DLR57" s="356"/>
      <c r="DLS57" s="357"/>
      <c r="DLT57" s="353"/>
      <c r="DLU57" s="354"/>
      <c r="DLV57" s="558"/>
      <c r="DLW57" s="558"/>
      <c r="DLX57" s="558"/>
      <c r="DLY57" s="355"/>
      <c r="DLZ57" s="356"/>
      <c r="DMA57" s="357"/>
      <c r="DMB57" s="353"/>
      <c r="DMC57" s="354"/>
      <c r="DMD57" s="558"/>
      <c r="DME57" s="558"/>
      <c r="DMF57" s="558"/>
      <c r="DMG57" s="355"/>
      <c r="DMH57" s="356"/>
      <c r="DMI57" s="357"/>
      <c r="DMJ57" s="353"/>
      <c r="DMK57" s="354"/>
      <c r="DML57" s="558"/>
      <c r="DMM57" s="558"/>
      <c r="DMN57" s="558"/>
      <c r="DMO57" s="355"/>
      <c r="DMP57" s="356"/>
      <c r="DMQ57" s="357"/>
      <c r="DMR57" s="353"/>
      <c r="DMS57" s="354"/>
      <c r="DMT57" s="558"/>
      <c r="DMU57" s="558"/>
      <c r="DMV57" s="558"/>
      <c r="DMW57" s="355"/>
      <c r="DMX57" s="356"/>
      <c r="DMY57" s="357"/>
      <c r="DMZ57" s="353"/>
      <c r="DNA57" s="354"/>
      <c r="DNB57" s="558"/>
      <c r="DNC57" s="558"/>
      <c r="DND57" s="558"/>
      <c r="DNE57" s="355"/>
      <c r="DNF57" s="356"/>
      <c r="DNG57" s="357"/>
      <c r="DNH57" s="353"/>
      <c r="DNI57" s="354"/>
      <c r="DNJ57" s="558"/>
      <c r="DNK57" s="558"/>
      <c r="DNL57" s="558"/>
      <c r="DNM57" s="355"/>
      <c r="DNN57" s="356"/>
      <c r="DNO57" s="357"/>
      <c r="DNP57" s="353"/>
      <c r="DNQ57" s="354"/>
      <c r="DNR57" s="558"/>
      <c r="DNS57" s="558"/>
      <c r="DNT57" s="558"/>
      <c r="DNU57" s="355"/>
      <c r="DNV57" s="356"/>
      <c r="DNW57" s="357"/>
      <c r="DNX57" s="353"/>
      <c r="DNY57" s="354"/>
      <c r="DNZ57" s="558"/>
      <c r="DOA57" s="558"/>
      <c r="DOB57" s="558"/>
      <c r="DOC57" s="355"/>
      <c r="DOD57" s="356"/>
      <c r="DOE57" s="357"/>
      <c r="DOF57" s="353"/>
      <c r="DOG57" s="354"/>
      <c r="DOH57" s="558"/>
      <c r="DOI57" s="558"/>
      <c r="DOJ57" s="558"/>
      <c r="DOK57" s="355"/>
      <c r="DOL57" s="356"/>
      <c r="DOM57" s="357"/>
      <c r="DON57" s="353"/>
      <c r="DOO57" s="354"/>
      <c r="DOP57" s="558"/>
      <c r="DOQ57" s="558"/>
      <c r="DOR57" s="558"/>
      <c r="DOS57" s="355"/>
      <c r="DOT57" s="356"/>
      <c r="DOU57" s="357"/>
      <c r="DOV57" s="353"/>
      <c r="DOW57" s="354"/>
      <c r="DOX57" s="558"/>
      <c r="DOY57" s="558"/>
      <c r="DOZ57" s="558"/>
      <c r="DPA57" s="355"/>
      <c r="DPB57" s="356"/>
      <c r="DPC57" s="357"/>
      <c r="DPD57" s="353"/>
      <c r="DPE57" s="354"/>
      <c r="DPF57" s="558"/>
      <c r="DPG57" s="558"/>
      <c r="DPH57" s="558"/>
      <c r="DPI57" s="355"/>
      <c r="DPJ57" s="356"/>
      <c r="DPK57" s="357"/>
      <c r="DPL57" s="353"/>
      <c r="DPM57" s="354"/>
      <c r="DPN57" s="558"/>
      <c r="DPO57" s="558"/>
      <c r="DPP57" s="558"/>
      <c r="DPQ57" s="355"/>
      <c r="DPR57" s="356"/>
      <c r="DPS57" s="357"/>
      <c r="DPT57" s="353"/>
      <c r="DPU57" s="354"/>
      <c r="DPV57" s="558"/>
      <c r="DPW57" s="558"/>
      <c r="DPX57" s="558"/>
      <c r="DPY57" s="355"/>
      <c r="DPZ57" s="356"/>
      <c r="DQA57" s="357"/>
      <c r="DQB57" s="353"/>
      <c r="DQC57" s="354"/>
      <c r="DQD57" s="558"/>
      <c r="DQE57" s="558"/>
      <c r="DQF57" s="558"/>
      <c r="DQG57" s="355"/>
      <c r="DQH57" s="356"/>
      <c r="DQI57" s="357"/>
      <c r="DQJ57" s="353"/>
      <c r="DQK57" s="354"/>
      <c r="DQL57" s="558"/>
      <c r="DQM57" s="558"/>
      <c r="DQN57" s="558"/>
      <c r="DQO57" s="355"/>
      <c r="DQP57" s="356"/>
      <c r="DQQ57" s="357"/>
      <c r="DQR57" s="353"/>
      <c r="DQS57" s="354"/>
      <c r="DQT57" s="558"/>
      <c r="DQU57" s="558"/>
      <c r="DQV57" s="558"/>
      <c r="DQW57" s="355"/>
      <c r="DQX57" s="356"/>
      <c r="DQY57" s="357"/>
      <c r="DQZ57" s="353"/>
      <c r="DRA57" s="354"/>
      <c r="DRB57" s="558"/>
      <c r="DRC57" s="558"/>
      <c r="DRD57" s="558"/>
      <c r="DRE57" s="355"/>
      <c r="DRF57" s="356"/>
      <c r="DRG57" s="357"/>
      <c r="DRH57" s="353"/>
      <c r="DRI57" s="354"/>
      <c r="DRJ57" s="558"/>
      <c r="DRK57" s="558"/>
      <c r="DRL57" s="558"/>
      <c r="DRM57" s="355"/>
      <c r="DRN57" s="356"/>
      <c r="DRO57" s="357"/>
      <c r="DRP57" s="353"/>
      <c r="DRQ57" s="354"/>
      <c r="DRR57" s="558"/>
      <c r="DRS57" s="558"/>
      <c r="DRT57" s="558"/>
      <c r="DRU57" s="355"/>
      <c r="DRV57" s="356"/>
      <c r="DRW57" s="357"/>
      <c r="DRX57" s="353"/>
      <c r="DRY57" s="354"/>
      <c r="DRZ57" s="558"/>
      <c r="DSA57" s="558"/>
      <c r="DSB57" s="558"/>
      <c r="DSC57" s="355"/>
      <c r="DSD57" s="356"/>
      <c r="DSE57" s="357"/>
      <c r="DSF57" s="353"/>
      <c r="DSG57" s="354"/>
      <c r="DSH57" s="558"/>
      <c r="DSI57" s="558"/>
      <c r="DSJ57" s="558"/>
      <c r="DSK57" s="355"/>
      <c r="DSL57" s="356"/>
      <c r="DSM57" s="357"/>
      <c r="DSN57" s="353"/>
      <c r="DSO57" s="354"/>
      <c r="DSP57" s="558"/>
      <c r="DSQ57" s="558"/>
      <c r="DSR57" s="558"/>
      <c r="DSS57" s="355"/>
      <c r="DST57" s="356"/>
      <c r="DSU57" s="357"/>
      <c r="DSV57" s="353"/>
      <c r="DSW57" s="354"/>
      <c r="DSX57" s="558"/>
      <c r="DSY57" s="558"/>
      <c r="DSZ57" s="558"/>
      <c r="DTA57" s="355"/>
      <c r="DTB57" s="356"/>
      <c r="DTC57" s="357"/>
      <c r="DTD57" s="353"/>
      <c r="DTE57" s="354"/>
      <c r="DTF57" s="558"/>
      <c r="DTG57" s="558"/>
      <c r="DTH57" s="558"/>
      <c r="DTI57" s="355"/>
      <c r="DTJ57" s="356"/>
      <c r="DTK57" s="357"/>
      <c r="DTL57" s="353"/>
      <c r="DTM57" s="354"/>
      <c r="DTN57" s="558"/>
      <c r="DTO57" s="558"/>
      <c r="DTP57" s="558"/>
      <c r="DTQ57" s="355"/>
      <c r="DTR57" s="356"/>
      <c r="DTS57" s="357"/>
      <c r="DTT57" s="353"/>
      <c r="DTU57" s="354"/>
      <c r="DTV57" s="558"/>
      <c r="DTW57" s="558"/>
      <c r="DTX57" s="558"/>
      <c r="DTY57" s="355"/>
      <c r="DTZ57" s="356"/>
      <c r="DUA57" s="357"/>
      <c r="DUB57" s="353"/>
      <c r="DUC57" s="354"/>
      <c r="DUD57" s="558"/>
      <c r="DUE57" s="558"/>
      <c r="DUF57" s="558"/>
      <c r="DUG57" s="355"/>
      <c r="DUH57" s="356"/>
      <c r="DUI57" s="357"/>
      <c r="DUJ57" s="353"/>
      <c r="DUK57" s="354"/>
      <c r="DUL57" s="558"/>
      <c r="DUM57" s="558"/>
      <c r="DUN57" s="558"/>
      <c r="DUO57" s="355"/>
      <c r="DUP57" s="356"/>
      <c r="DUQ57" s="357"/>
      <c r="DUR57" s="353"/>
      <c r="DUS57" s="354"/>
      <c r="DUT57" s="558"/>
      <c r="DUU57" s="558"/>
      <c r="DUV57" s="558"/>
      <c r="DUW57" s="355"/>
      <c r="DUX57" s="356"/>
      <c r="DUY57" s="357"/>
      <c r="DUZ57" s="353"/>
      <c r="DVA57" s="354"/>
      <c r="DVB57" s="558"/>
      <c r="DVC57" s="558"/>
      <c r="DVD57" s="558"/>
      <c r="DVE57" s="355"/>
      <c r="DVF57" s="356"/>
      <c r="DVG57" s="357"/>
      <c r="DVH57" s="353"/>
      <c r="DVI57" s="354"/>
      <c r="DVJ57" s="558"/>
      <c r="DVK57" s="558"/>
      <c r="DVL57" s="558"/>
      <c r="DVM57" s="355"/>
      <c r="DVN57" s="356"/>
      <c r="DVO57" s="357"/>
      <c r="DVP57" s="353"/>
      <c r="DVQ57" s="354"/>
      <c r="DVR57" s="558"/>
      <c r="DVS57" s="558"/>
      <c r="DVT57" s="558"/>
      <c r="DVU57" s="355"/>
      <c r="DVV57" s="356"/>
      <c r="DVW57" s="357"/>
      <c r="DVX57" s="353"/>
      <c r="DVY57" s="354"/>
      <c r="DVZ57" s="558"/>
      <c r="DWA57" s="558"/>
      <c r="DWB57" s="558"/>
      <c r="DWC57" s="355"/>
      <c r="DWD57" s="356"/>
      <c r="DWE57" s="357"/>
      <c r="DWF57" s="353"/>
      <c r="DWG57" s="354"/>
      <c r="DWH57" s="558"/>
      <c r="DWI57" s="558"/>
      <c r="DWJ57" s="558"/>
      <c r="DWK57" s="355"/>
      <c r="DWL57" s="356"/>
      <c r="DWM57" s="357"/>
      <c r="DWN57" s="353"/>
      <c r="DWO57" s="354"/>
      <c r="DWP57" s="558"/>
      <c r="DWQ57" s="558"/>
      <c r="DWR57" s="558"/>
      <c r="DWS57" s="355"/>
      <c r="DWT57" s="356"/>
      <c r="DWU57" s="357"/>
      <c r="DWV57" s="353"/>
      <c r="DWW57" s="354"/>
      <c r="DWX57" s="558"/>
      <c r="DWY57" s="558"/>
      <c r="DWZ57" s="558"/>
      <c r="DXA57" s="355"/>
      <c r="DXB57" s="356"/>
      <c r="DXC57" s="357"/>
      <c r="DXD57" s="353"/>
      <c r="DXE57" s="354"/>
      <c r="DXF57" s="558"/>
      <c r="DXG57" s="558"/>
      <c r="DXH57" s="558"/>
      <c r="DXI57" s="355"/>
      <c r="DXJ57" s="356"/>
      <c r="DXK57" s="357"/>
      <c r="DXL57" s="353"/>
      <c r="DXM57" s="354"/>
      <c r="DXN57" s="558"/>
      <c r="DXO57" s="558"/>
      <c r="DXP57" s="558"/>
      <c r="DXQ57" s="355"/>
      <c r="DXR57" s="356"/>
      <c r="DXS57" s="357"/>
      <c r="DXT57" s="353"/>
      <c r="DXU57" s="354"/>
      <c r="DXV57" s="558"/>
      <c r="DXW57" s="558"/>
      <c r="DXX57" s="558"/>
      <c r="DXY57" s="355"/>
      <c r="DXZ57" s="356"/>
      <c r="DYA57" s="357"/>
      <c r="DYB57" s="353"/>
      <c r="DYC57" s="354"/>
      <c r="DYD57" s="558"/>
      <c r="DYE57" s="558"/>
      <c r="DYF57" s="558"/>
      <c r="DYG57" s="355"/>
      <c r="DYH57" s="356"/>
      <c r="DYI57" s="357"/>
      <c r="DYJ57" s="353"/>
      <c r="DYK57" s="354"/>
      <c r="DYL57" s="558"/>
      <c r="DYM57" s="558"/>
      <c r="DYN57" s="558"/>
      <c r="DYO57" s="355"/>
      <c r="DYP57" s="356"/>
      <c r="DYQ57" s="357"/>
      <c r="DYR57" s="353"/>
      <c r="DYS57" s="354"/>
      <c r="DYT57" s="558"/>
      <c r="DYU57" s="558"/>
      <c r="DYV57" s="558"/>
      <c r="DYW57" s="355"/>
      <c r="DYX57" s="356"/>
      <c r="DYY57" s="357"/>
      <c r="DYZ57" s="353"/>
      <c r="DZA57" s="354"/>
      <c r="DZB57" s="558"/>
      <c r="DZC57" s="558"/>
      <c r="DZD57" s="558"/>
      <c r="DZE57" s="355"/>
      <c r="DZF57" s="356"/>
      <c r="DZG57" s="357"/>
      <c r="DZH57" s="353"/>
      <c r="DZI57" s="354"/>
      <c r="DZJ57" s="558"/>
      <c r="DZK57" s="558"/>
      <c r="DZL57" s="558"/>
      <c r="DZM57" s="355"/>
      <c r="DZN57" s="356"/>
      <c r="DZO57" s="357"/>
      <c r="DZP57" s="353"/>
      <c r="DZQ57" s="354"/>
      <c r="DZR57" s="558"/>
      <c r="DZS57" s="558"/>
      <c r="DZT57" s="558"/>
      <c r="DZU57" s="355"/>
      <c r="DZV57" s="356"/>
      <c r="DZW57" s="357"/>
      <c r="DZX57" s="353"/>
      <c r="DZY57" s="354"/>
      <c r="DZZ57" s="558"/>
      <c r="EAA57" s="558"/>
      <c r="EAB57" s="558"/>
      <c r="EAC57" s="355"/>
      <c r="EAD57" s="356"/>
      <c r="EAE57" s="357"/>
      <c r="EAF57" s="353"/>
      <c r="EAG57" s="354"/>
      <c r="EAH57" s="558"/>
      <c r="EAI57" s="558"/>
      <c r="EAJ57" s="558"/>
      <c r="EAK57" s="355"/>
      <c r="EAL57" s="356"/>
      <c r="EAM57" s="357"/>
      <c r="EAN57" s="353"/>
      <c r="EAO57" s="354"/>
      <c r="EAP57" s="558"/>
      <c r="EAQ57" s="558"/>
      <c r="EAR57" s="558"/>
      <c r="EAS57" s="355"/>
      <c r="EAT57" s="356"/>
      <c r="EAU57" s="357"/>
      <c r="EAV57" s="353"/>
      <c r="EAW57" s="354"/>
      <c r="EAX57" s="558"/>
      <c r="EAY57" s="558"/>
      <c r="EAZ57" s="558"/>
      <c r="EBA57" s="355"/>
      <c r="EBB57" s="356"/>
      <c r="EBC57" s="357"/>
      <c r="EBD57" s="353"/>
      <c r="EBE57" s="354"/>
      <c r="EBF57" s="558"/>
      <c r="EBG57" s="558"/>
      <c r="EBH57" s="558"/>
      <c r="EBI57" s="355"/>
      <c r="EBJ57" s="356"/>
      <c r="EBK57" s="357"/>
      <c r="EBL57" s="353"/>
      <c r="EBM57" s="354"/>
      <c r="EBN57" s="558"/>
      <c r="EBO57" s="558"/>
      <c r="EBP57" s="558"/>
      <c r="EBQ57" s="355"/>
      <c r="EBR57" s="356"/>
      <c r="EBS57" s="357"/>
      <c r="EBT57" s="353"/>
      <c r="EBU57" s="354"/>
      <c r="EBV57" s="558"/>
      <c r="EBW57" s="558"/>
      <c r="EBX57" s="558"/>
      <c r="EBY57" s="355"/>
      <c r="EBZ57" s="356"/>
      <c r="ECA57" s="357"/>
      <c r="ECB57" s="353"/>
      <c r="ECC57" s="354"/>
      <c r="ECD57" s="558"/>
      <c r="ECE57" s="558"/>
      <c r="ECF57" s="558"/>
      <c r="ECG57" s="355"/>
      <c r="ECH57" s="356"/>
      <c r="ECI57" s="357"/>
      <c r="ECJ57" s="353"/>
      <c r="ECK57" s="354"/>
      <c r="ECL57" s="558"/>
      <c r="ECM57" s="558"/>
      <c r="ECN57" s="558"/>
      <c r="ECO57" s="355"/>
      <c r="ECP57" s="356"/>
      <c r="ECQ57" s="357"/>
      <c r="ECR57" s="353"/>
      <c r="ECS57" s="354"/>
      <c r="ECT57" s="558"/>
      <c r="ECU57" s="558"/>
      <c r="ECV57" s="558"/>
      <c r="ECW57" s="355"/>
      <c r="ECX57" s="356"/>
      <c r="ECY57" s="357"/>
      <c r="ECZ57" s="353"/>
      <c r="EDA57" s="354"/>
      <c r="EDB57" s="558"/>
      <c r="EDC57" s="558"/>
      <c r="EDD57" s="558"/>
      <c r="EDE57" s="355"/>
      <c r="EDF57" s="356"/>
      <c r="EDG57" s="357"/>
      <c r="EDH57" s="353"/>
      <c r="EDI57" s="354"/>
      <c r="EDJ57" s="558"/>
      <c r="EDK57" s="558"/>
      <c r="EDL57" s="558"/>
      <c r="EDM57" s="355"/>
      <c r="EDN57" s="356"/>
      <c r="EDO57" s="357"/>
      <c r="EDP57" s="353"/>
      <c r="EDQ57" s="354"/>
      <c r="EDR57" s="558"/>
      <c r="EDS57" s="558"/>
      <c r="EDT57" s="558"/>
      <c r="EDU57" s="355"/>
      <c r="EDV57" s="356"/>
      <c r="EDW57" s="357"/>
      <c r="EDX57" s="353"/>
      <c r="EDY57" s="354"/>
      <c r="EDZ57" s="558"/>
      <c r="EEA57" s="558"/>
      <c r="EEB57" s="558"/>
      <c r="EEC57" s="355"/>
      <c r="EED57" s="356"/>
      <c r="EEE57" s="357"/>
      <c r="EEF57" s="353"/>
      <c r="EEG57" s="354"/>
      <c r="EEH57" s="558"/>
      <c r="EEI57" s="558"/>
      <c r="EEJ57" s="558"/>
      <c r="EEK57" s="355"/>
      <c r="EEL57" s="356"/>
      <c r="EEM57" s="357"/>
      <c r="EEN57" s="353"/>
      <c r="EEO57" s="354"/>
      <c r="EEP57" s="558"/>
      <c r="EEQ57" s="558"/>
      <c r="EER57" s="558"/>
      <c r="EES57" s="355"/>
      <c r="EET57" s="356"/>
      <c r="EEU57" s="357"/>
      <c r="EEV57" s="353"/>
      <c r="EEW57" s="354"/>
      <c r="EEX57" s="558"/>
      <c r="EEY57" s="558"/>
      <c r="EEZ57" s="558"/>
      <c r="EFA57" s="355"/>
      <c r="EFB57" s="356"/>
      <c r="EFC57" s="357"/>
      <c r="EFD57" s="353"/>
      <c r="EFE57" s="354"/>
      <c r="EFF57" s="558"/>
      <c r="EFG57" s="558"/>
      <c r="EFH57" s="558"/>
      <c r="EFI57" s="355"/>
      <c r="EFJ57" s="356"/>
      <c r="EFK57" s="357"/>
      <c r="EFL57" s="353"/>
      <c r="EFM57" s="354"/>
      <c r="EFN57" s="558"/>
      <c r="EFO57" s="558"/>
      <c r="EFP57" s="558"/>
      <c r="EFQ57" s="355"/>
      <c r="EFR57" s="356"/>
      <c r="EFS57" s="357"/>
      <c r="EFT57" s="353"/>
      <c r="EFU57" s="354"/>
      <c r="EFV57" s="558"/>
      <c r="EFW57" s="558"/>
      <c r="EFX57" s="558"/>
      <c r="EFY57" s="355"/>
      <c r="EFZ57" s="356"/>
      <c r="EGA57" s="357"/>
      <c r="EGB57" s="353"/>
      <c r="EGC57" s="354"/>
      <c r="EGD57" s="558"/>
      <c r="EGE57" s="558"/>
      <c r="EGF57" s="558"/>
      <c r="EGG57" s="355"/>
      <c r="EGH57" s="356"/>
      <c r="EGI57" s="357"/>
      <c r="EGJ57" s="353"/>
      <c r="EGK57" s="354"/>
      <c r="EGL57" s="558"/>
      <c r="EGM57" s="558"/>
      <c r="EGN57" s="558"/>
      <c r="EGO57" s="355"/>
      <c r="EGP57" s="356"/>
      <c r="EGQ57" s="357"/>
      <c r="EGR57" s="353"/>
      <c r="EGS57" s="354"/>
      <c r="EGT57" s="558"/>
      <c r="EGU57" s="558"/>
      <c r="EGV57" s="558"/>
      <c r="EGW57" s="355"/>
      <c r="EGX57" s="356"/>
      <c r="EGY57" s="357"/>
      <c r="EGZ57" s="353"/>
      <c r="EHA57" s="354"/>
      <c r="EHB57" s="558"/>
      <c r="EHC57" s="558"/>
      <c r="EHD57" s="558"/>
      <c r="EHE57" s="355"/>
      <c r="EHF57" s="356"/>
      <c r="EHG57" s="357"/>
      <c r="EHH57" s="353"/>
      <c r="EHI57" s="354"/>
      <c r="EHJ57" s="558"/>
      <c r="EHK57" s="558"/>
      <c r="EHL57" s="558"/>
      <c r="EHM57" s="355"/>
      <c r="EHN57" s="356"/>
      <c r="EHO57" s="357"/>
      <c r="EHP57" s="353"/>
      <c r="EHQ57" s="354"/>
      <c r="EHR57" s="558"/>
      <c r="EHS57" s="558"/>
      <c r="EHT57" s="558"/>
      <c r="EHU57" s="355"/>
      <c r="EHV57" s="356"/>
      <c r="EHW57" s="357"/>
      <c r="EHX57" s="353"/>
      <c r="EHY57" s="354"/>
      <c r="EHZ57" s="558"/>
      <c r="EIA57" s="558"/>
      <c r="EIB57" s="558"/>
      <c r="EIC57" s="355"/>
      <c r="EID57" s="356"/>
      <c r="EIE57" s="357"/>
      <c r="EIF57" s="353"/>
      <c r="EIG57" s="354"/>
      <c r="EIH57" s="558"/>
      <c r="EII57" s="558"/>
      <c r="EIJ57" s="558"/>
      <c r="EIK57" s="355"/>
      <c r="EIL57" s="356"/>
      <c r="EIM57" s="357"/>
      <c r="EIN57" s="353"/>
      <c r="EIO57" s="354"/>
      <c r="EIP57" s="558"/>
      <c r="EIQ57" s="558"/>
      <c r="EIR57" s="558"/>
      <c r="EIS57" s="355"/>
      <c r="EIT57" s="356"/>
      <c r="EIU57" s="357"/>
      <c r="EIV57" s="353"/>
      <c r="EIW57" s="354"/>
      <c r="EIX57" s="558"/>
      <c r="EIY57" s="558"/>
      <c r="EIZ57" s="558"/>
      <c r="EJA57" s="355"/>
      <c r="EJB57" s="356"/>
      <c r="EJC57" s="357"/>
      <c r="EJD57" s="353"/>
      <c r="EJE57" s="354"/>
      <c r="EJF57" s="558"/>
      <c r="EJG57" s="558"/>
      <c r="EJH57" s="558"/>
      <c r="EJI57" s="355"/>
      <c r="EJJ57" s="356"/>
      <c r="EJK57" s="357"/>
      <c r="EJL57" s="353"/>
      <c r="EJM57" s="354"/>
      <c r="EJN57" s="558"/>
      <c r="EJO57" s="558"/>
      <c r="EJP57" s="558"/>
      <c r="EJQ57" s="355"/>
      <c r="EJR57" s="356"/>
      <c r="EJS57" s="357"/>
      <c r="EJT57" s="353"/>
      <c r="EJU57" s="354"/>
      <c r="EJV57" s="558"/>
      <c r="EJW57" s="558"/>
      <c r="EJX57" s="558"/>
      <c r="EJY57" s="355"/>
      <c r="EJZ57" s="356"/>
      <c r="EKA57" s="357"/>
      <c r="EKB57" s="353"/>
      <c r="EKC57" s="354"/>
      <c r="EKD57" s="558"/>
      <c r="EKE57" s="558"/>
      <c r="EKF57" s="558"/>
      <c r="EKG57" s="355"/>
      <c r="EKH57" s="356"/>
      <c r="EKI57" s="357"/>
      <c r="EKJ57" s="353"/>
      <c r="EKK57" s="354"/>
      <c r="EKL57" s="558"/>
      <c r="EKM57" s="558"/>
      <c r="EKN57" s="558"/>
      <c r="EKO57" s="355"/>
      <c r="EKP57" s="356"/>
      <c r="EKQ57" s="357"/>
      <c r="EKR57" s="353"/>
      <c r="EKS57" s="354"/>
      <c r="EKT57" s="558"/>
      <c r="EKU57" s="558"/>
      <c r="EKV57" s="558"/>
      <c r="EKW57" s="355"/>
      <c r="EKX57" s="356"/>
      <c r="EKY57" s="357"/>
      <c r="EKZ57" s="353"/>
      <c r="ELA57" s="354"/>
      <c r="ELB57" s="558"/>
      <c r="ELC57" s="558"/>
      <c r="ELD57" s="558"/>
      <c r="ELE57" s="355"/>
      <c r="ELF57" s="356"/>
      <c r="ELG57" s="357"/>
      <c r="ELH57" s="353"/>
      <c r="ELI57" s="354"/>
      <c r="ELJ57" s="558"/>
      <c r="ELK57" s="558"/>
      <c r="ELL57" s="558"/>
      <c r="ELM57" s="355"/>
      <c r="ELN57" s="356"/>
      <c r="ELO57" s="357"/>
      <c r="ELP57" s="353"/>
      <c r="ELQ57" s="354"/>
      <c r="ELR57" s="558"/>
      <c r="ELS57" s="558"/>
      <c r="ELT57" s="558"/>
      <c r="ELU57" s="355"/>
      <c r="ELV57" s="356"/>
      <c r="ELW57" s="357"/>
      <c r="ELX57" s="353"/>
      <c r="ELY57" s="354"/>
      <c r="ELZ57" s="558"/>
      <c r="EMA57" s="558"/>
      <c r="EMB57" s="558"/>
      <c r="EMC57" s="355"/>
      <c r="EMD57" s="356"/>
      <c r="EME57" s="357"/>
      <c r="EMF57" s="353"/>
      <c r="EMG57" s="354"/>
      <c r="EMH57" s="558"/>
      <c r="EMI57" s="558"/>
      <c r="EMJ57" s="558"/>
      <c r="EMK57" s="355"/>
      <c r="EML57" s="356"/>
      <c r="EMM57" s="357"/>
      <c r="EMN57" s="353"/>
      <c r="EMO57" s="354"/>
      <c r="EMP57" s="558"/>
      <c r="EMQ57" s="558"/>
      <c r="EMR57" s="558"/>
      <c r="EMS57" s="355"/>
      <c r="EMT57" s="356"/>
      <c r="EMU57" s="357"/>
      <c r="EMV57" s="353"/>
      <c r="EMW57" s="354"/>
      <c r="EMX57" s="558"/>
      <c r="EMY57" s="558"/>
      <c r="EMZ57" s="558"/>
      <c r="ENA57" s="355"/>
      <c r="ENB57" s="356"/>
      <c r="ENC57" s="357"/>
      <c r="END57" s="353"/>
      <c r="ENE57" s="354"/>
      <c r="ENF57" s="558"/>
      <c r="ENG57" s="558"/>
      <c r="ENH57" s="558"/>
      <c r="ENI57" s="355"/>
      <c r="ENJ57" s="356"/>
      <c r="ENK57" s="357"/>
      <c r="ENL57" s="353"/>
      <c r="ENM57" s="354"/>
      <c r="ENN57" s="558"/>
      <c r="ENO57" s="558"/>
      <c r="ENP57" s="558"/>
      <c r="ENQ57" s="355"/>
      <c r="ENR57" s="356"/>
      <c r="ENS57" s="357"/>
      <c r="ENT57" s="353"/>
      <c r="ENU57" s="354"/>
      <c r="ENV57" s="558"/>
      <c r="ENW57" s="558"/>
      <c r="ENX57" s="558"/>
      <c r="ENY57" s="355"/>
      <c r="ENZ57" s="356"/>
      <c r="EOA57" s="357"/>
      <c r="EOB57" s="353"/>
      <c r="EOC57" s="354"/>
      <c r="EOD57" s="558"/>
      <c r="EOE57" s="558"/>
      <c r="EOF57" s="558"/>
      <c r="EOG57" s="355"/>
      <c r="EOH57" s="356"/>
      <c r="EOI57" s="357"/>
      <c r="EOJ57" s="353"/>
      <c r="EOK57" s="354"/>
      <c r="EOL57" s="558"/>
      <c r="EOM57" s="558"/>
      <c r="EON57" s="558"/>
      <c r="EOO57" s="355"/>
      <c r="EOP57" s="356"/>
      <c r="EOQ57" s="357"/>
      <c r="EOR57" s="353"/>
      <c r="EOS57" s="354"/>
      <c r="EOT57" s="558"/>
      <c r="EOU57" s="558"/>
      <c r="EOV57" s="558"/>
      <c r="EOW57" s="355"/>
      <c r="EOX57" s="356"/>
      <c r="EOY57" s="357"/>
      <c r="EOZ57" s="353"/>
      <c r="EPA57" s="354"/>
      <c r="EPB57" s="558"/>
      <c r="EPC57" s="558"/>
      <c r="EPD57" s="558"/>
      <c r="EPE57" s="355"/>
      <c r="EPF57" s="356"/>
      <c r="EPG57" s="357"/>
      <c r="EPH57" s="353"/>
      <c r="EPI57" s="354"/>
      <c r="EPJ57" s="558"/>
      <c r="EPK57" s="558"/>
      <c r="EPL57" s="558"/>
      <c r="EPM57" s="355"/>
      <c r="EPN57" s="356"/>
      <c r="EPO57" s="357"/>
      <c r="EPP57" s="353"/>
      <c r="EPQ57" s="354"/>
      <c r="EPR57" s="558"/>
      <c r="EPS57" s="558"/>
      <c r="EPT57" s="558"/>
      <c r="EPU57" s="355"/>
      <c r="EPV57" s="356"/>
      <c r="EPW57" s="357"/>
      <c r="EPX57" s="353"/>
      <c r="EPY57" s="354"/>
      <c r="EPZ57" s="558"/>
      <c r="EQA57" s="558"/>
      <c r="EQB57" s="558"/>
      <c r="EQC57" s="355"/>
      <c r="EQD57" s="356"/>
      <c r="EQE57" s="357"/>
      <c r="EQF57" s="353"/>
      <c r="EQG57" s="354"/>
      <c r="EQH57" s="558"/>
      <c r="EQI57" s="558"/>
      <c r="EQJ57" s="558"/>
      <c r="EQK57" s="355"/>
      <c r="EQL57" s="356"/>
      <c r="EQM57" s="357"/>
      <c r="EQN57" s="353"/>
      <c r="EQO57" s="354"/>
      <c r="EQP57" s="558"/>
      <c r="EQQ57" s="558"/>
      <c r="EQR57" s="558"/>
      <c r="EQS57" s="355"/>
      <c r="EQT57" s="356"/>
      <c r="EQU57" s="357"/>
      <c r="EQV57" s="353"/>
      <c r="EQW57" s="354"/>
      <c r="EQX57" s="558"/>
      <c r="EQY57" s="558"/>
      <c r="EQZ57" s="558"/>
      <c r="ERA57" s="355"/>
      <c r="ERB57" s="356"/>
      <c r="ERC57" s="357"/>
      <c r="ERD57" s="353"/>
      <c r="ERE57" s="354"/>
      <c r="ERF57" s="558"/>
      <c r="ERG57" s="558"/>
      <c r="ERH57" s="558"/>
      <c r="ERI57" s="355"/>
      <c r="ERJ57" s="356"/>
      <c r="ERK57" s="357"/>
      <c r="ERL57" s="353"/>
      <c r="ERM57" s="354"/>
      <c r="ERN57" s="558"/>
      <c r="ERO57" s="558"/>
      <c r="ERP57" s="558"/>
      <c r="ERQ57" s="355"/>
      <c r="ERR57" s="356"/>
      <c r="ERS57" s="357"/>
      <c r="ERT57" s="353"/>
      <c r="ERU57" s="354"/>
      <c r="ERV57" s="558"/>
      <c r="ERW57" s="558"/>
      <c r="ERX57" s="558"/>
      <c r="ERY57" s="355"/>
      <c r="ERZ57" s="356"/>
      <c r="ESA57" s="357"/>
      <c r="ESB57" s="353"/>
      <c r="ESC57" s="354"/>
      <c r="ESD57" s="558"/>
      <c r="ESE57" s="558"/>
      <c r="ESF57" s="558"/>
      <c r="ESG57" s="355"/>
      <c r="ESH57" s="356"/>
      <c r="ESI57" s="357"/>
      <c r="ESJ57" s="353"/>
      <c r="ESK57" s="354"/>
      <c r="ESL57" s="558"/>
      <c r="ESM57" s="558"/>
      <c r="ESN57" s="558"/>
      <c r="ESO57" s="355"/>
      <c r="ESP57" s="356"/>
      <c r="ESQ57" s="357"/>
      <c r="ESR57" s="353"/>
      <c r="ESS57" s="354"/>
      <c r="EST57" s="558"/>
      <c r="ESU57" s="558"/>
      <c r="ESV57" s="558"/>
      <c r="ESW57" s="355"/>
      <c r="ESX57" s="356"/>
      <c r="ESY57" s="357"/>
      <c r="ESZ57" s="353"/>
      <c r="ETA57" s="354"/>
      <c r="ETB57" s="558"/>
      <c r="ETC57" s="558"/>
      <c r="ETD57" s="558"/>
      <c r="ETE57" s="355"/>
      <c r="ETF57" s="356"/>
      <c r="ETG57" s="357"/>
      <c r="ETH57" s="353"/>
      <c r="ETI57" s="354"/>
      <c r="ETJ57" s="558"/>
      <c r="ETK57" s="558"/>
      <c r="ETL57" s="558"/>
      <c r="ETM57" s="355"/>
      <c r="ETN57" s="356"/>
      <c r="ETO57" s="357"/>
      <c r="ETP57" s="353"/>
      <c r="ETQ57" s="354"/>
      <c r="ETR57" s="558"/>
      <c r="ETS57" s="558"/>
      <c r="ETT57" s="558"/>
      <c r="ETU57" s="355"/>
      <c r="ETV57" s="356"/>
      <c r="ETW57" s="357"/>
      <c r="ETX57" s="353"/>
      <c r="ETY57" s="354"/>
      <c r="ETZ57" s="558"/>
      <c r="EUA57" s="558"/>
      <c r="EUB57" s="558"/>
      <c r="EUC57" s="355"/>
      <c r="EUD57" s="356"/>
      <c r="EUE57" s="357"/>
      <c r="EUF57" s="353"/>
      <c r="EUG57" s="354"/>
      <c r="EUH57" s="558"/>
      <c r="EUI57" s="558"/>
      <c r="EUJ57" s="558"/>
      <c r="EUK57" s="355"/>
      <c r="EUL57" s="356"/>
      <c r="EUM57" s="357"/>
      <c r="EUN57" s="353"/>
      <c r="EUO57" s="354"/>
      <c r="EUP57" s="558"/>
      <c r="EUQ57" s="558"/>
      <c r="EUR57" s="558"/>
      <c r="EUS57" s="355"/>
      <c r="EUT57" s="356"/>
      <c r="EUU57" s="357"/>
      <c r="EUV57" s="353"/>
      <c r="EUW57" s="354"/>
      <c r="EUX57" s="558"/>
      <c r="EUY57" s="558"/>
      <c r="EUZ57" s="558"/>
      <c r="EVA57" s="355"/>
      <c r="EVB57" s="356"/>
      <c r="EVC57" s="357"/>
      <c r="EVD57" s="353"/>
      <c r="EVE57" s="354"/>
      <c r="EVF57" s="558"/>
      <c r="EVG57" s="558"/>
      <c r="EVH57" s="558"/>
      <c r="EVI57" s="355"/>
      <c r="EVJ57" s="356"/>
      <c r="EVK57" s="357"/>
      <c r="EVL57" s="353"/>
      <c r="EVM57" s="354"/>
      <c r="EVN57" s="558"/>
      <c r="EVO57" s="558"/>
      <c r="EVP57" s="558"/>
      <c r="EVQ57" s="355"/>
      <c r="EVR57" s="356"/>
      <c r="EVS57" s="357"/>
      <c r="EVT57" s="353"/>
      <c r="EVU57" s="354"/>
      <c r="EVV57" s="558"/>
      <c r="EVW57" s="558"/>
      <c r="EVX57" s="558"/>
      <c r="EVY57" s="355"/>
      <c r="EVZ57" s="356"/>
      <c r="EWA57" s="357"/>
      <c r="EWB57" s="353"/>
      <c r="EWC57" s="354"/>
      <c r="EWD57" s="558"/>
      <c r="EWE57" s="558"/>
      <c r="EWF57" s="558"/>
      <c r="EWG57" s="355"/>
      <c r="EWH57" s="356"/>
      <c r="EWI57" s="357"/>
      <c r="EWJ57" s="353"/>
      <c r="EWK57" s="354"/>
      <c r="EWL57" s="558"/>
      <c r="EWM57" s="558"/>
      <c r="EWN57" s="558"/>
      <c r="EWO57" s="355"/>
      <c r="EWP57" s="356"/>
      <c r="EWQ57" s="357"/>
      <c r="EWR57" s="353"/>
      <c r="EWS57" s="354"/>
      <c r="EWT57" s="558"/>
      <c r="EWU57" s="558"/>
      <c r="EWV57" s="558"/>
      <c r="EWW57" s="355"/>
      <c r="EWX57" s="356"/>
      <c r="EWY57" s="357"/>
      <c r="EWZ57" s="353"/>
      <c r="EXA57" s="354"/>
      <c r="EXB57" s="558"/>
      <c r="EXC57" s="558"/>
      <c r="EXD57" s="558"/>
      <c r="EXE57" s="355"/>
      <c r="EXF57" s="356"/>
      <c r="EXG57" s="357"/>
      <c r="EXH57" s="353"/>
      <c r="EXI57" s="354"/>
      <c r="EXJ57" s="558"/>
      <c r="EXK57" s="558"/>
      <c r="EXL57" s="558"/>
      <c r="EXM57" s="355"/>
      <c r="EXN57" s="356"/>
      <c r="EXO57" s="357"/>
      <c r="EXP57" s="353"/>
      <c r="EXQ57" s="354"/>
      <c r="EXR57" s="558"/>
      <c r="EXS57" s="558"/>
      <c r="EXT57" s="558"/>
      <c r="EXU57" s="355"/>
      <c r="EXV57" s="356"/>
      <c r="EXW57" s="357"/>
      <c r="EXX57" s="353"/>
      <c r="EXY57" s="354"/>
      <c r="EXZ57" s="558"/>
      <c r="EYA57" s="558"/>
      <c r="EYB57" s="558"/>
      <c r="EYC57" s="355"/>
      <c r="EYD57" s="356"/>
      <c r="EYE57" s="357"/>
      <c r="EYF57" s="353"/>
      <c r="EYG57" s="354"/>
      <c r="EYH57" s="558"/>
      <c r="EYI57" s="558"/>
      <c r="EYJ57" s="558"/>
      <c r="EYK57" s="355"/>
      <c r="EYL57" s="356"/>
      <c r="EYM57" s="357"/>
      <c r="EYN57" s="353"/>
      <c r="EYO57" s="354"/>
      <c r="EYP57" s="558"/>
      <c r="EYQ57" s="558"/>
      <c r="EYR57" s="558"/>
      <c r="EYS57" s="355"/>
      <c r="EYT57" s="356"/>
      <c r="EYU57" s="357"/>
      <c r="EYV57" s="353"/>
      <c r="EYW57" s="354"/>
      <c r="EYX57" s="558"/>
      <c r="EYY57" s="558"/>
      <c r="EYZ57" s="558"/>
      <c r="EZA57" s="355"/>
      <c r="EZB57" s="356"/>
      <c r="EZC57" s="357"/>
      <c r="EZD57" s="353"/>
      <c r="EZE57" s="354"/>
      <c r="EZF57" s="558"/>
      <c r="EZG57" s="558"/>
      <c r="EZH57" s="558"/>
      <c r="EZI57" s="355"/>
      <c r="EZJ57" s="356"/>
      <c r="EZK57" s="357"/>
      <c r="EZL57" s="353"/>
      <c r="EZM57" s="354"/>
      <c r="EZN57" s="558"/>
      <c r="EZO57" s="558"/>
      <c r="EZP57" s="558"/>
      <c r="EZQ57" s="355"/>
      <c r="EZR57" s="356"/>
      <c r="EZS57" s="357"/>
      <c r="EZT57" s="353"/>
      <c r="EZU57" s="354"/>
      <c r="EZV57" s="558"/>
      <c r="EZW57" s="558"/>
      <c r="EZX57" s="558"/>
      <c r="EZY57" s="355"/>
      <c r="EZZ57" s="356"/>
      <c r="FAA57" s="357"/>
      <c r="FAB57" s="353"/>
      <c r="FAC57" s="354"/>
      <c r="FAD57" s="558"/>
      <c r="FAE57" s="558"/>
      <c r="FAF57" s="558"/>
      <c r="FAG57" s="355"/>
      <c r="FAH57" s="356"/>
      <c r="FAI57" s="357"/>
      <c r="FAJ57" s="353"/>
      <c r="FAK57" s="354"/>
      <c r="FAL57" s="558"/>
      <c r="FAM57" s="558"/>
      <c r="FAN57" s="558"/>
      <c r="FAO57" s="355"/>
      <c r="FAP57" s="356"/>
      <c r="FAQ57" s="357"/>
      <c r="FAR57" s="353"/>
      <c r="FAS57" s="354"/>
      <c r="FAT57" s="558"/>
      <c r="FAU57" s="558"/>
      <c r="FAV57" s="558"/>
      <c r="FAW57" s="355"/>
      <c r="FAX57" s="356"/>
      <c r="FAY57" s="357"/>
      <c r="FAZ57" s="353"/>
      <c r="FBA57" s="354"/>
      <c r="FBB57" s="558"/>
      <c r="FBC57" s="558"/>
      <c r="FBD57" s="558"/>
      <c r="FBE57" s="355"/>
      <c r="FBF57" s="356"/>
      <c r="FBG57" s="357"/>
      <c r="FBH57" s="353"/>
      <c r="FBI57" s="354"/>
      <c r="FBJ57" s="558"/>
      <c r="FBK57" s="558"/>
      <c r="FBL57" s="558"/>
      <c r="FBM57" s="355"/>
      <c r="FBN57" s="356"/>
      <c r="FBO57" s="357"/>
      <c r="FBP57" s="353"/>
      <c r="FBQ57" s="354"/>
      <c r="FBR57" s="558"/>
      <c r="FBS57" s="558"/>
      <c r="FBT57" s="558"/>
      <c r="FBU57" s="355"/>
      <c r="FBV57" s="356"/>
      <c r="FBW57" s="357"/>
      <c r="FBX57" s="353"/>
      <c r="FBY57" s="354"/>
      <c r="FBZ57" s="558"/>
      <c r="FCA57" s="558"/>
      <c r="FCB57" s="558"/>
      <c r="FCC57" s="355"/>
      <c r="FCD57" s="356"/>
      <c r="FCE57" s="357"/>
      <c r="FCF57" s="353"/>
      <c r="FCG57" s="354"/>
      <c r="FCH57" s="558"/>
      <c r="FCI57" s="558"/>
      <c r="FCJ57" s="558"/>
      <c r="FCK57" s="355"/>
      <c r="FCL57" s="356"/>
      <c r="FCM57" s="357"/>
      <c r="FCN57" s="353"/>
      <c r="FCO57" s="354"/>
      <c r="FCP57" s="558"/>
      <c r="FCQ57" s="558"/>
      <c r="FCR57" s="558"/>
      <c r="FCS57" s="355"/>
      <c r="FCT57" s="356"/>
      <c r="FCU57" s="357"/>
      <c r="FCV57" s="353"/>
      <c r="FCW57" s="354"/>
      <c r="FCX57" s="558"/>
      <c r="FCY57" s="558"/>
      <c r="FCZ57" s="558"/>
      <c r="FDA57" s="355"/>
      <c r="FDB57" s="356"/>
      <c r="FDC57" s="357"/>
      <c r="FDD57" s="353"/>
      <c r="FDE57" s="354"/>
      <c r="FDF57" s="558"/>
      <c r="FDG57" s="558"/>
      <c r="FDH57" s="558"/>
      <c r="FDI57" s="355"/>
      <c r="FDJ57" s="356"/>
      <c r="FDK57" s="357"/>
      <c r="FDL57" s="353"/>
      <c r="FDM57" s="354"/>
      <c r="FDN57" s="558"/>
      <c r="FDO57" s="558"/>
      <c r="FDP57" s="558"/>
      <c r="FDQ57" s="355"/>
      <c r="FDR57" s="356"/>
      <c r="FDS57" s="357"/>
      <c r="FDT57" s="353"/>
      <c r="FDU57" s="354"/>
      <c r="FDV57" s="558"/>
      <c r="FDW57" s="558"/>
      <c r="FDX57" s="558"/>
      <c r="FDY57" s="355"/>
      <c r="FDZ57" s="356"/>
      <c r="FEA57" s="357"/>
      <c r="FEB57" s="353"/>
      <c r="FEC57" s="354"/>
      <c r="FED57" s="558"/>
      <c r="FEE57" s="558"/>
      <c r="FEF57" s="558"/>
      <c r="FEG57" s="355"/>
      <c r="FEH57" s="356"/>
      <c r="FEI57" s="357"/>
      <c r="FEJ57" s="353"/>
      <c r="FEK57" s="354"/>
      <c r="FEL57" s="558"/>
      <c r="FEM57" s="558"/>
      <c r="FEN57" s="558"/>
      <c r="FEO57" s="355"/>
      <c r="FEP57" s="356"/>
      <c r="FEQ57" s="357"/>
      <c r="FER57" s="353"/>
      <c r="FES57" s="354"/>
      <c r="FET57" s="558"/>
      <c r="FEU57" s="558"/>
      <c r="FEV57" s="558"/>
      <c r="FEW57" s="355"/>
      <c r="FEX57" s="356"/>
      <c r="FEY57" s="357"/>
      <c r="FEZ57" s="353"/>
      <c r="FFA57" s="354"/>
      <c r="FFB57" s="558"/>
      <c r="FFC57" s="558"/>
      <c r="FFD57" s="558"/>
      <c r="FFE57" s="355"/>
      <c r="FFF57" s="356"/>
      <c r="FFG57" s="357"/>
      <c r="FFH57" s="353"/>
      <c r="FFI57" s="354"/>
      <c r="FFJ57" s="558"/>
      <c r="FFK57" s="558"/>
      <c r="FFL57" s="558"/>
      <c r="FFM57" s="355"/>
      <c r="FFN57" s="356"/>
      <c r="FFO57" s="357"/>
      <c r="FFP57" s="353"/>
      <c r="FFQ57" s="354"/>
      <c r="FFR57" s="558"/>
      <c r="FFS57" s="558"/>
      <c r="FFT57" s="558"/>
      <c r="FFU57" s="355"/>
      <c r="FFV57" s="356"/>
      <c r="FFW57" s="357"/>
      <c r="FFX57" s="353"/>
      <c r="FFY57" s="354"/>
      <c r="FFZ57" s="558"/>
      <c r="FGA57" s="558"/>
      <c r="FGB57" s="558"/>
      <c r="FGC57" s="355"/>
      <c r="FGD57" s="356"/>
      <c r="FGE57" s="357"/>
      <c r="FGF57" s="353"/>
      <c r="FGG57" s="354"/>
      <c r="FGH57" s="558"/>
      <c r="FGI57" s="558"/>
      <c r="FGJ57" s="558"/>
      <c r="FGK57" s="355"/>
      <c r="FGL57" s="356"/>
      <c r="FGM57" s="357"/>
      <c r="FGN57" s="353"/>
      <c r="FGO57" s="354"/>
      <c r="FGP57" s="558"/>
      <c r="FGQ57" s="558"/>
      <c r="FGR57" s="558"/>
      <c r="FGS57" s="355"/>
      <c r="FGT57" s="356"/>
      <c r="FGU57" s="357"/>
      <c r="FGV57" s="353"/>
      <c r="FGW57" s="354"/>
      <c r="FGX57" s="558"/>
      <c r="FGY57" s="558"/>
      <c r="FGZ57" s="558"/>
      <c r="FHA57" s="355"/>
      <c r="FHB57" s="356"/>
      <c r="FHC57" s="357"/>
      <c r="FHD57" s="353"/>
      <c r="FHE57" s="354"/>
      <c r="FHF57" s="558"/>
      <c r="FHG57" s="558"/>
      <c r="FHH57" s="558"/>
      <c r="FHI57" s="355"/>
      <c r="FHJ57" s="356"/>
      <c r="FHK57" s="357"/>
      <c r="FHL57" s="353"/>
      <c r="FHM57" s="354"/>
      <c r="FHN57" s="558"/>
      <c r="FHO57" s="558"/>
      <c r="FHP57" s="558"/>
      <c r="FHQ57" s="355"/>
      <c r="FHR57" s="356"/>
      <c r="FHS57" s="357"/>
      <c r="FHT57" s="353"/>
      <c r="FHU57" s="354"/>
      <c r="FHV57" s="558"/>
      <c r="FHW57" s="558"/>
      <c r="FHX57" s="558"/>
      <c r="FHY57" s="355"/>
      <c r="FHZ57" s="356"/>
      <c r="FIA57" s="357"/>
      <c r="FIB57" s="353"/>
      <c r="FIC57" s="354"/>
      <c r="FID57" s="558"/>
      <c r="FIE57" s="558"/>
      <c r="FIF57" s="558"/>
      <c r="FIG57" s="355"/>
      <c r="FIH57" s="356"/>
      <c r="FII57" s="357"/>
      <c r="FIJ57" s="353"/>
      <c r="FIK57" s="354"/>
      <c r="FIL57" s="558"/>
      <c r="FIM57" s="558"/>
      <c r="FIN57" s="558"/>
      <c r="FIO57" s="355"/>
      <c r="FIP57" s="356"/>
      <c r="FIQ57" s="357"/>
      <c r="FIR57" s="353"/>
      <c r="FIS57" s="354"/>
      <c r="FIT57" s="558"/>
      <c r="FIU57" s="558"/>
      <c r="FIV57" s="558"/>
      <c r="FIW57" s="355"/>
      <c r="FIX57" s="356"/>
      <c r="FIY57" s="357"/>
      <c r="FIZ57" s="353"/>
      <c r="FJA57" s="354"/>
      <c r="FJB57" s="558"/>
      <c r="FJC57" s="558"/>
      <c r="FJD57" s="558"/>
      <c r="FJE57" s="355"/>
      <c r="FJF57" s="356"/>
      <c r="FJG57" s="357"/>
      <c r="FJH57" s="353"/>
      <c r="FJI57" s="354"/>
      <c r="FJJ57" s="558"/>
      <c r="FJK57" s="558"/>
      <c r="FJL57" s="558"/>
      <c r="FJM57" s="355"/>
      <c r="FJN57" s="356"/>
      <c r="FJO57" s="357"/>
      <c r="FJP57" s="353"/>
      <c r="FJQ57" s="354"/>
      <c r="FJR57" s="558"/>
      <c r="FJS57" s="558"/>
      <c r="FJT57" s="558"/>
      <c r="FJU57" s="355"/>
      <c r="FJV57" s="356"/>
      <c r="FJW57" s="357"/>
      <c r="FJX57" s="353"/>
      <c r="FJY57" s="354"/>
      <c r="FJZ57" s="558"/>
      <c r="FKA57" s="558"/>
      <c r="FKB57" s="558"/>
      <c r="FKC57" s="355"/>
      <c r="FKD57" s="356"/>
      <c r="FKE57" s="357"/>
      <c r="FKF57" s="353"/>
      <c r="FKG57" s="354"/>
      <c r="FKH57" s="558"/>
      <c r="FKI57" s="558"/>
      <c r="FKJ57" s="558"/>
      <c r="FKK57" s="355"/>
      <c r="FKL57" s="356"/>
      <c r="FKM57" s="357"/>
      <c r="FKN57" s="353"/>
      <c r="FKO57" s="354"/>
      <c r="FKP57" s="558"/>
      <c r="FKQ57" s="558"/>
      <c r="FKR57" s="558"/>
      <c r="FKS57" s="355"/>
      <c r="FKT57" s="356"/>
      <c r="FKU57" s="357"/>
      <c r="FKV57" s="353"/>
      <c r="FKW57" s="354"/>
      <c r="FKX57" s="558"/>
      <c r="FKY57" s="558"/>
      <c r="FKZ57" s="558"/>
      <c r="FLA57" s="355"/>
      <c r="FLB57" s="356"/>
      <c r="FLC57" s="357"/>
      <c r="FLD57" s="353"/>
      <c r="FLE57" s="354"/>
      <c r="FLF57" s="558"/>
      <c r="FLG57" s="558"/>
      <c r="FLH57" s="558"/>
      <c r="FLI57" s="355"/>
      <c r="FLJ57" s="356"/>
      <c r="FLK57" s="357"/>
      <c r="FLL57" s="353"/>
      <c r="FLM57" s="354"/>
      <c r="FLN57" s="558"/>
      <c r="FLO57" s="558"/>
      <c r="FLP57" s="558"/>
      <c r="FLQ57" s="355"/>
      <c r="FLR57" s="356"/>
      <c r="FLS57" s="357"/>
      <c r="FLT57" s="353"/>
      <c r="FLU57" s="354"/>
      <c r="FLV57" s="558"/>
      <c r="FLW57" s="558"/>
      <c r="FLX57" s="558"/>
      <c r="FLY57" s="355"/>
      <c r="FLZ57" s="356"/>
      <c r="FMA57" s="357"/>
      <c r="FMB57" s="353"/>
      <c r="FMC57" s="354"/>
      <c r="FMD57" s="558"/>
      <c r="FME57" s="558"/>
      <c r="FMF57" s="558"/>
      <c r="FMG57" s="355"/>
      <c r="FMH57" s="356"/>
      <c r="FMI57" s="357"/>
      <c r="FMJ57" s="353"/>
      <c r="FMK57" s="354"/>
      <c r="FML57" s="558"/>
      <c r="FMM57" s="558"/>
      <c r="FMN57" s="558"/>
      <c r="FMO57" s="355"/>
      <c r="FMP57" s="356"/>
      <c r="FMQ57" s="357"/>
      <c r="FMR57" s="353"/>
      <c r="FMS57" s="354"/>
      <c r="FMT57" s="558"/>
      <c r="FMU57" s="558"/>
      <c r="FMV57" s="558"/>
      <c r="FMW57" s="355"/>
      <c r="FMX57" s="356"/>
      <c r="FMY57" s="357"/>
      <c r="FMZ57" s="353"/>
      <c r="FNA57" s="354"/>
      <c r="FNB57" s="558"/>
      <c r="FNC57" s="558"/>
      <c r="FND57" s="558"/>
      <c r="FNE57" s="355"/>
      <c r="FNF57" s="356"/>
      <c r="FNG57" s="357"/>
      <c r="FNH57" s="353"/>
      <c r="FNI57" s="354"/>
      <c r="FNJ57" s="558"/>
      <c r="FNK57" s="558"/>
      <c r="FNL57" s="558"/>
      <c r="FNM57" s="355"/>
      <c r="FNN57" s="356"/>
      <c r="FNO57" s="357"/>
      <c r="FNP57" s="353"/>
      <c r="FNQ57" s="354"/>
      <c r="FNR57" s="558"/>
      <c r="FNS57" s="558"/>
      <c r="FNT57" s="558"/>
      <c r="FNU57" s="355"/>
      <c r="FNV57" s="356"/>
      <c r="FNW57" s="357"/>
      <c r="FNX57" s="353"/>
      <c r="FNY57" s="354"/>
      <c r="FNZ57" s="558"/>
      <c r="FOA57" s="558"/>
      <c r="FOB57" s="558"/>
      <c r="FOC57" s="355"/>
      <c r="FOD57" s="356"/>
      <c r="FOE57" s="357"/>
      <c r="FOF57" s="353"/>
      <c r="FOG57" s="354"/>
      <c r="FOH57" s="558"/>
      <c r="FOI57" s="558"/>
      <c r="FOJ57" s="558"/>
      <c r="FOK57" s="355"/>
      <c r="FOL57" s="356"/>
      <c r="FOM57" s="357"/>
      <c r="FON57" s="353"/>
      <c r="FOO57" s="354"/>
      <c r="FOP57" s="558"/>
      <c r="FOQ57" s="558"/>
      <c r="FOR57" s="558"/>
      <c r="FOS57" s="355"/>
      <c r="FOT57" s="356"/>
      <c r="FOU57" s="357"/>
      <c r="FOV57" s="353"/>
      <c r="FOW57" s="354"/>
      <c r="FOX57" s="558"/>
      <c r="FOY57" s="558"/>
      <c r="FOZ57" s="558"/>
      <c r="FPA57" s="355"/>
      <c r="FPB57" s="356"/>
      <c r="FPC57" s="357"/>
      <c r="FPD57" s="353"/>
      <c r="FPE57" s="354"/>
      <c r="FPF57" s="558"/>
      <c r="FPG57" s="558"/>
      <c r="FPH57" s="558"/>
      <c r="FPI57" s="355"/>
      <c r="FPJ57" s="356"/>
      <c r="FPK57" s="357"/>
      <c r="FPL57" s="353"/>
      <c r="FPM57" s="354"/>
      <c r="FPN57" s="558"/>
      <c r="FPO57" s="558"/>
      <c r="FPP57" s="558"/>
      <c r="FPQ57" s="355"/>
      <c r="FPR57" s="356"/>
      <c r="FPS57" s="357"/>
      <c r="FPT57" s="353"/>
      <c r="FPU57" s="354"/>
      <c r="FPV57" s="558"/>
      <c r="FPW57" s="558"/>
      <c r="FPX57" s="558"/>
      <c r="FPY57" s="355"/>
      <c r="FPZ57" s="356"/>
      <c r="FQA57" s="357"/>
      <c r="FQB57" s="353"/>
      <c r="FQC57" s="354"/>
      <c r="FQD57" s="558"/>
      <c r="FQE57" s="558"/>
      <c r="FQF57" s="558"/>
      <c r="FQG57" s="355"/>
      <c r="FQH57" s="356"/>
      <c r="FQI57" s="357"/>
      <c r="FQJ57" s="353"/>
      <c r="FQK57" s="354"/>
      <c r="FQL57" s="558"/>
      <c r="FQM57" s="558"/>
      <c r="FQN57" s="558"/>
      <c r="FQO57" s="355"/>
      <c r="FQP57" s="356"/>
      <c r="FQQ57" s="357"/>
      <c r="FQR57" s="353"/>
      <c r="FQS57" s="354"/>
      <c r="FQT57" s="558"/>
      <c r="FQU57" s="558"/>
      <c r="FQV57" s="558"/>
      <c r="FQW57" s="355"/>
      <c r="FQX57" s="356"/>
      <c r="FQY57" s="357"/>
      <c r="FQZ57" s="353"/>
      <c r="FRA57" s="354"/>
      <c r="FRB57" s="558"/>
      <c r="FRC57" s="558"/>
      <c r="FRD57" s="558"/>
      <c r="FRE57" s="355"/>
      <c r="FRF57" s="356"/>
      <c r="FRG57" s="357"/>
      <c r="FRH57" s="353"/>
      <c r="FRI57" s="354"/>
      <c r="FRJ57" s="558"/>
      <c r="FRK57" s="558"/>
      <c r="FRL57" s="558"/>
      <c r="FRM57" s="355"/>
      <c r="FRN57" s="356"/>
      <c r="FRO57" s="357"/>
      <c r="FRP57" s="353"/>
      <c r="FRQ57" s="354"/>
      <c r="FRR57" s="558"/>
      <c r="FRS57" s="558"/>
      <c r="FRT57" s="558"/>
      <c r="FRU57" s="355"/>
      <c r="FRV57" s="356"/>
      <c r="FRW57" s="357"/>
      <c r="FRX57" s="353"/>
      <c r="FRY57" s="354"/>
      <c r="FRZ57" s="558"/>
      <c r="FSA57" s="558"/>
      <c r="FSB57" s="558"/>
      <c r="FSC57" s="355"/>
      <c r="FSD57" s="356"/>
      <c r="FSE57" s="357"/>
      <c r="FSF57" s="353"/>
      <c r="FSG57" s="354"/>
      <c r="FSH57" s="558"/>
      <c r="FSI57" s="558"/>
      <c r="FSJ57" s="558"/>
      <c r="FSK57" s="355"/>
      <c r="FSL57" s="356"/>
      <c r="FSM57" s="357"/>
      <c r="FSN57" s="353"/>
      <c r="FSO57" s="354"/>
      <c r="FSP57" s="558"/>
      <c r="FSQ57" s="558"/>
      <c r="FSR57" s="558"/>
      <c r="FSS57" s="355"/>
      <c r="FST57" s="356"/>
      <c r="FSU57" s="357"/>
      <c r="FSV57" s="353"/>
      <c r="FSW57" s="354"/>
      <c r="FSX57" s="558"/>
      <c r="FSY57" s="558"/>
      <c r="FSZ57" s="558"/>
      <c r="FTA57" s="355"/>
      <c r="FTB57" s="356"/>
      <c r="FTC57" s="357"/>
      <c r="FTD57" s="353"/>
      <c r="FTE57" s="354"/>
      <c r="FTF57" s="558"/>
      <c r="FTG57" s="558"/>
      <c r="FTH57" s="558"/>
      <c r="FTI57" s="355"/>
      <c r="FTJ57" s="356"/>
      <c r="FTK57" s="357"/>
      <c r="FTL57" s="353"/>
      <c r="FTM57" s="354"/>
      <c r="FTN57" s="558"/>
      <c r="FTO57" s="558"/>
      <c r="FTP57" s="558"/>
      <c r="FTQ57" s="355"/>
      <c r="FTR57" s="356"/>
      <c r="FTS57" s="357"/>
      <c r="FTT57" s="353"/>
      <c r="FTU57" s="354"/>
      <c r="FTV57" s="558"/>
      <c r="FTW57" s="558"/>
      <c r="FTX57" s="558"/>
      <c r="FTY57" s="355"/>
      <c r="FTZ57" s="356"/>
      <c r="FUA57" s="357"/>
      <c r="FUB57" s="353"/>
      <c r="FUC57" s="354"/>
      <c r="FUD57" s="558"/>
      <c r="FUE57" s="558"/>
      <c r="FUF57" s="558"/>
      <c r="FUG57" s="355"/>
      <c r="FUH57" s="356"/>
      <c r="FUI57" s="357"/>
      <c r="FUJ57" s="353"/>
      <c r="FUK57" s="354"/>
      <c r="FUL57" s="558"/>
      <c r="FUM57" s="558"/>
      <c r="FUN57" s="558"/>
      <c r="FUO57" s="355"/>
      <c r="FUP57" s="356"/>
      <c r="FUQ57" s="357"/>
      <c r="FUR57" s="353"/>
      <c r="FUS57" s="354"/>
      <c r="FUT57" s="558"/>
      <c r="FUU57" s="558"/>
      <c r="FUV57" s="558"/>
      <c r="FUW57" s="355"/>
      <c r="FUX57" s="356"/>
      <c r="FUY57" s="357"/>
      <c r="FUZ57" s="353"/>
      <c r="FVA57" s="354"/>
      <c r="FVB57" s="558"/>
      <c r="FVC57" s="558"/>
      <c r="FVD57" s="558"/>
      <c r="FVE57" s="355"/>
      <c r="FVF57" s="356"/>
      <c r="FVG57" s="357"/>
      <c r="FVH57" s="353"/>
      <c r="FVI57" s="354"/>
      <c r="FVJ57" s="558"/>
      <c r="FVK57" s="558"/>
      <c r="FVL57" s="558"/>
      <c r="FVM57" s="355"/>
      <c r="FVN57" s="356"/>
      <c r="FVO57" s="357"/>
      <c r="FVP57" s="353"/>
      <c r="FVQ57" s="354"/>
      <c r="FVR57" s="558"/>
      <c r="FVS57" s="558"/>
      <c r="FVT57" s="558"/>
      <c r="FVU57" s="355"/>
      <c r="FVV57" s="356"/>
      <c r="FVW57" s="357"/>
      <c r="FVX57" s="353"/>
      <c r="FVY57" s="354"/>
      <c r="FVZ57" s="558"/>
      <c r="FWA57" s="558"/>
      <c r="FWB57" s="558"/>
      <c r="FWC57" s="355"/>
      <c r="FWD57" s="356"/>
      <c r="FWE57" s="357"/>
      <c r="FWF57" s="353"/>
      <c r="FWG57" s="354"/>
      <c r="FWH57" s="558"/>
      <c r="FWI57" s="558"/>
      <c r="FWJ57" s="558"/>
      <c r="FWK57" s="355"/>
      <c r="FWL57" s="356"/>
      <c r="FWM57" s="357"/>
      <c r="FWN57" s="353"/>
      <c r="FWO57" s="354"/>
      <c r="FWP57" s="558"/>
      <c r="FWQ57" s="558"/>
      <c r="FWR57" s="558"/>
      <c r="FWS57" s="355"/>
      <c r="FWT57" s="356"/>
      <c r="FWU57" s="357"/>
      <c r="FWV57" s="353"/>
      <c r="FWW57" s="354"/>
      <c r="FWX57" s="558"/>
      <c r="FWY57" s="558"/>
      <c r="FWZ57" s="558"/>
      <c r="FXA57" s="355"/>
      <c r="FXB57" s="356"/>
      <c r="FXC57" s="357"/>
      <c r="FXD57" s="353"/>
      <c r="FXE57" s="354"/>
      <c r="FXF57" s="558"/>
      <c r="FXG57" s="558"/>
      <c r="FXH57" s="558"/>
      <c r="FXI57" s="355"/>
      <c r="FXJ57" s="356"/>
      <c r="FXK57" s="357"/>
      <c r="FXL57" s="353"/>
      <c r="FXM57" s="354"/>
      <c r="FXN57" s="558"/>
      <c r="FXO57" s="558"/>
      <c r="FXP57" s="558"/>
      <c r="FXQ57" s="355"/>
      <c r="FXR57" s="356"/>
      <c r="FXS57" s="357"/>
      <c r="FXT57" s="353"/>
      <c r="FXU57" s="354"/>
      <c r="FXV57" s="558"/>
      <c r="FXW57" s="558"/>
      <c r="FXX57" s="558"/>
      <c r="FXY57" s="355"/>
      <c r="FXZ57" s="356"/>
      <c r="FYA57" s="357"/>
      <c r="FYB57" s="353"/>
      <c r="FYC57" s="354"/>
      <c r="FYD57" s="558"/>
      <c r="FYE57" s="558"/>
      <c r="FYF57" s="558"/>
      <c r="FYG57" s="355"/>
      <c r="FYH57" s="356"/>
      <c r="FYI57" s="357"/>
      <c r="FYJ57" s="353"/>
      <c r="FYK57" s="354"/>
      <c r="FYL57" s="558"/>
      <c r="FYM57" s="558"/>
      <c r="FYN57" s="558"/>
      <c r="FYO57" s="355"/>
      <c r="FYP57" s="356"/>
      <c r="FYQ57" s="357"/>
      <c r="FYR57" s="353"/>
      <c r="FYS57" s="354"/>
      <c r="FYT57" s="558"/>
      <c r="FYU57" s="558"/>
      <c r="FYV57" s="558"/>
      <c r="FYW57" s="355"/>
      <c r="FYX57" s="356"/>
      <c r="FYY57" s="357"/>
      <c r="FYZ57" s="353"/>
      <c r="FZA57" s="354"/>
      <c r="FZB57" s="558"/>
      <c r="FZC57" s="558"/>
      <c r="FZD57" s="558"/>
      <c r="FZE57" s="355"/>
      <c r="FZF57" s="356"/>
      <c r="FZG57" s="357"/>
      <c r="FZH57" s="353"/>
      <c r="FZI57" s="354"/>
      <c r="FZJ57" s="558"/>
      <c r="FZK57" s="558"/>
      <c r="FZL57" s="558"/>
      <c r="FZM57" s="355"/>
      <c r="FZN57" s="356"/>
      <c r="FZO57" s="357"/>
      <c r="FZP57" s="353"/>
      <c r="FZQ57" s="354"/>
      <c r="FZR57" s="558"/>
      <c r="FZS57" s="558"/>
      <c r="FZT57" s="558"/>
      <c r="FZU57" s="355"/>
      <c r="FZV57" s="356"/>
      <c r="FZW57" s="357"/>
      <c r="FZX57" s="353"/>
      <c r="FZY57" s="354"/>
      <c r="FZZ57" s="558"/>
      <c r="GAA57" s="558"/>
      <c r="GAB57" s="558"/>
      <c r="GAC57" s="355"/>
      <c r="GAD57" s="356"/>
      <c r="GAE57" s="357"/>
      <c r="GAF57" s="353"/>
      <c r="GAG57" s="354"/>
      <c r="GAH57" s="558"/>
      <c r="GAI57" s="558"/>
      <c r="GAJ57" s="558"/>
      <c r="GAK57" s="355"/>
      <c r="GAL57" s="356"/>
      <c r="GAM57" s="357"/>
      <c r="GAN57" s="353"/>
      <c r="GAO57" s="354"/>
      <c r="GAP57" s="558"/>
      <c r="GAQ57" s="558"/>
      <c r="GAR57" s="558"/>
      <c r="GAS57" s="355"/>
      <c r="GAT57" s="356"/>
      <c r="GAU57" s="357"/>
      <c r="GAV57" s="353"/>
      <c r="GAW57" s="354"/>
      <c r="GAX57" s="558"/>
      <c r="GAY57" s="558"/>
      <c r="GAZ57" s="558"/>
      <c r="GBA57" s="355"/>
      <c r="GBB57" s="356"/>
      <c r="GBC57" s="357"/>
      <c r="GBD57" s="353"/>
      <c r="GBE57" s="354"/>
      <c r="GBF57" s="558"/>
      <c r="GBG57" s="558"/>
      <c r="GBH57" s="558"/>
      <c r="GBI57" s="355"/>
      <c r="GBJ57" s="356"/>
      <c r="GBK57" s="357"/>
      <c r="GBL57" s="353"/>
      <c r="GBM57" s="354"/>
      <c r="GBN57" s="558"/>
      <c r="GBO57" s="558"/>
      <c r="GBP57" s="558"/>
      <c r="GBQ57" s="355"/>
      <c r="GBR57" s="356"/>
      <c r="GBS57" s="357"/>
      <c r="GBT57" s="353"/>
      <c r="GBU57" s="354"/>
      <c r="GBV57" s="558"/>
      <c r="GBW57" s="558"/>
      <c r="GBX57" s="558"/>
      <c r="GBY57" s="355"/>
      <c r="GBZ57" s="356"/>
      <c r="GCA57" s="357"/>
      <c r="GCB57" s="353"/>
      <c r="GCC57" s="354"/>
      <c r="GCD57" s="558"/>
      <c r="GCE57" s="558"/>
      <c r="GCF57" s="558"/>
      <c r="GCG57" s="355"/>
      <c r="GCH57" s="356"/>
      <c r="GCI57" s="357"/>
      <c r="GCJ57" s="353"/>
      <c r="GCK57" s="354"/>
      <c r="GCL57" s="558"/>
      <c r="GCM57" s="558"/>
      <c r="GCN57" s="558"/>
      <c r="GCO57" s="355"/>
      <c r="GCP57" s="356"/>
      <c r="GCQ57" s="357"/>
      <c r="GCR57" s="353"/>
      <c r="GCS57" s="354"/>
      <c r="GCT57" s="558"/>
      <c r="GCU57" s="558"/>
      <c r="GCV57" s="558"/>
      <c r="GCW57" s="355"/>
      <c r="GCX57" s="356"/>
      <c r="GCY57" s="357"/>
      <c r="GCZ57" s="353"/>
      <c r="GDA57" s="354"/>
      <c r="GDB57" s="558"/>
      <c r="GDC57" s="558"/>
      <c r="GDD57" s="558"/>
      <c r="GDE57" s="355"/>
      <c r="GDF57" s="356"/>
      <c r="GDG57" s="357"/>
      <c r="GDH57" s="353"/>
      <c r="GDI57" s="354"/>
      <c r="GDJ57" s="558"/>
      <c r="GDK57" s="558"/>
      <c r="GDL57" s="558"/>
      <c r="GDM57" s="355"/>
      <c r="GDN57" s="356"/>
      <c r="GDO57" s="357"/>
      <c r="GDP57" s="353"/>
      <c r="GDQ57" s="354"/>
      <c r="GDR57" s="558"/>
      <c r="GDS57" s="558"/>
      <c r="GDT57" s="558"/>
      <c r="GDU57" s="355"/>
      <c r="GDV57" s="356"/>
      <c r="GDW57" s="357"/>
      <c r="GDX57" s="353"/>
      <c r="GDY57" s="354"/>
      <c r="GDZ57" s="558"/>
      <c r="GEA57" s="558"/>
      <c r="GEB57" s="558"/>
      <c r="GEC57" s="355"/>
      <c r="GED57" s="356"/>
      <c r="GEE57" s="357"/>
      <c r="GEF57" s="353"/>
      <c r="GEG57" s="354"/>
      <c r="GEH57" s="558"/>
      <c r="GEI57" s="558"/>
      <c r="GEJ57" s="558"/>
      <c r="GEK57" s="355"/>
      <c r="GEL57" s="356"/>
      <c r="GEM57" s="357"/>
      <c r="GEN57" s="353"/>
      <c r="GEO57" s="354"/>
      <c r="GEP57" s="558"/>
      <c r="GEQ57" s="558"/>
      <c r="GER57" s="558"/>
      <c r="GES57" s="355"/>
      <c r="GET57" s="356"/>
      <c r="GEU57" s="357"/>
      <c r="GEV57" s="353"/>
      <c r="GEW57" s="354"/>
      <c r="GEX57" s="558"/>
      <c r="GEY57" s="558"/>
      <c r="GEZ57" s="558"/>
      <c r="GFA57" s="355"/>
      <c r="GFB57" s="356"/>
      <c r="GFC57" s="357"/>
      <c r="GFD57" s="353"/>
      <c r="GFE57" s="354"/>
      <c r="GFF57" s="558"/>
      <c r="GFG57" s="558"/>
      <c r="GFH57" s="558"/>
      <c r="GFI57" s="355"/>
      <c r="GFJ57" s="356"/>
      <c r="GFK57" s="357"/>
      <c r="GFL57" s="353"/>
      <c r="GFM57" s="354"/>
      <c r="GFN57" s="558"/>
      <c r="GFO57" s="558"/>
      <c r="GFP57" s="558"/>
      <c r="GFQ57" s="355"/>
      <c r="GFR57" s="356"/>
      <c r="GFS57" s="357"/>
      <c r="GFT57" s="353"/>
      <c r="GFU57" s="354"/>
      <c r="GFV57" s="558"/>
      <c r="GFW57" s="558"/>
      <c r="GFX57" s="558"/>
      <c r="GFY57" s="355"/>
      <c r="GFZ57" s="356"/>
      <c r="GGA57" s="357"/>
      <c r="GGB57" s="353"/>
      <c r="GGC57" s="354"/>
      <c r="GGD57" s="558"/>
      <c r="GGE57" s="558"/>
      <c r="GGF57" s="558"/>
      <c r="GGG57" s="355"/>
      <c r="GGH57" s="356"/>
      <c r="GGI57" s="357"/>
      <c r="GGJ57" s="353"/>
      <c r="GGK57" s="354"/>
      <c r="GGL57" s="558"/>
      <c r="GGM57" s="558"/>
      <c r="GGN57" s="558"/>
      <c r="GGO57" s="355"/>
      <c r="GGP57" s="356"/>
      <c r="GGQ57" s="357"/>
      <c r="GGR57" s="353"/>
      <c r="GGS57" s="354"/>
      <c r="GGT57" s="558"/>
      <c r="GGU57" s="558"/>
      <c r="GGV57" s="558"/>
      <c r="GGW57" s="355"/>
      <c r="GGX57" s="356"/>
      <c r="GGY57" s="357"/>
      <c r="GGZ57" s="353"/>
      <c r="GHA57" s="354"/>
      <c r="GHB57" s="558"/>
      <c r="GHC57" s="558"/>
      <c r="GHD57" s="558"/>
      <c r="GHE57" s="355"/>
      <c r="GHF57" s="356"/>
      <c r="GHG57" s="357"/>
      <c r="GHH57" s="353"/>
      <c r="GHI57" s="354"/>
      <c r="GHJ57" s="558"/>
      <c r="GHK57" s="558"/>
      <c r="GHL57" s="558"/>
      <c r="GHM57" s="355"/>
      <c r="GHN57" s="356"/>
      <c r="GHO57" s="357"/>
      <c r="GHP57" s="353"/>
      <c r="GHQ57" s="354"/>
      <c r="GHR57" s="558"/>
      <c r="GHS57" s="558"/>
      <c r="GHT57" s="558"/>
      <c r="GHU57" s="355"/>
      <c r="GHV57" s="356"/>
      <c r="GHW57" s="357"/>
      <c r="GHX57" s="353"/>
      <c r="GHY57" s="354"/>
      <c r="GHZ57" s="558"/>
      <c r="GIA57" s="558"/>
      <c r="GIB57" s="558"/>
      <c r="GIC57" s="355"/>
      <c r="GID57" s="356"/>
      <c r="GIE57" s="357"/>
      <c r="GIF57" s="353"/>
      <c r="GIG57" s="354"/>
      <c r="GIH57" s="558"/>
      <c r="GII57" s="558"/>
      <c r="GIJ57" s="558"/>
      <c r="GIK57" s="355"/>
      <c r="GIL57" s="356"/>
      <c r="GIM57" s="357"/>
      <c r="GIN57" s="353"/>
      <c r="GIO57" s="354"/>
      <c r="GIP57" s="558"/>
      <c r="GIQ57" s="558"/>
      <c r="GIR57" s="558"/>
      <c r="GIS57" s="355"/>
      <c r="GIT57" s="356"/>
      <c r="GIU57" s="357"/>
      <c r="GIV57" s="353"/>
      <c r="GIW57" s="354"/>
      <c r="GIX57" s="558"/>
      <c r="GIY57" s="558"/>
      <c r="GIZ57" s="558"/>
      <c r="GJA57" s="355"/>
      <c r="GJB57" s="356"/>
      <c r="GJC57" s="357"/>
      <c r="GJD57" s="353"/>
      <c r="GJE57" s="354"/>
      <c r="GJF57" s="558"/>
      <c r="GJG57" s="558"/>
      <c r="GJH57" s="558"/>
      <c r="GJI57" s="355"/>
      <c r="GJJ57" s="356"/>
      <c r="GJK57" s="357"/>
      <c r="GJL57" s="353"/>
      <c r="GJM57" s="354"/>
      <c r="GJN57" s="558"/>
      <c r="GJO57" s="558"/>
      <c r="GJP57" s="558"/>
      <c r="GJQ57" s="355"/>
      <c r="GJR57" s="356"/>
      <c r="GJS57" s="357"/>
      <c r="GJT57" s="353"/>
      <c r="GJU57" s="354"/>
      <c r="GJV57" s="558"/>
      <c r="GJW57" s="558"/>
      <c r="GJX57" s="558"/>
      <c r="GJY57" s="355"/>
      <c r="GJZ57" s="356"/>
      <c r="GKA57" s="357"/>
      <c r="GKB57" s="353"/>
      <c r="GKC57" s="354"/>
      <c r="GKD57" s="558"/>
      <c r="GKE57" s="558"/>
      <c r="GKF57" s="558"/>
      <c r="GKG57" s="355"/>
      <c r="GKH57" s="356"/>
      <c r="GKI57" s="357"/>
      <c r="GKJ57" s="353"/>
      <c r="GKK57" s="354"/>
      <c r="GKL57" s="558"/>
      <c r="GKM57" s="558"/>
      <c r="GKN57" s="558"/>
      <c r="GKO57" s="355"/>
      <c r="GKP57" s="356"/>
      <c r="GKQ57" s="357"/>
      <c r="GKR57" s="353"/>
      <c r="GKS57" s="354"/>
      <c r="GKT57" s="558"/>
      <c r="GKU57" s="558"/>
      <c r="GKV57" s="558"/>
      <c r="GKW57" s="355"/>
      <c r="GKX57" s="356"/>
      <c r="GKY57" s="357"/>
      <c r="GKZ57" s="353"/>
      <c r="GLA57" s="354"/>
      <c r="GLB57" s="558"/>
      <c r="GLC57" s="558"/>
      <c r="GLD57" s="558"/>
      <c r="GLE57" s="355"/>
      <c r="GLF57" s="356"/>
      <c r="GLG57" s="357"/>
      <c r="GLH57" s="353"/>
      <c r="GLI57" s="354"/>
      <c r="GLJ57" s="558"/>
      <c r="GLK57" s="558"/>
      <c r="GLL57" s="558"/>
      <c r="GLM57" s="355"/>
      <c r="GLN57" s="356"/>
      <c r="GLO57" s="357"/>
      <c r="GLP57" s="353"/>
      <c r="GLQ57" s="354"/>
      <c r="GLR57" s="558"/>
      <c r="GLS57" s="558"/>
      <c r="GLT57" s="558"/>
      <c r="GLU57" s="355"/>
      <c r="GLV57" s="356"/>
      <c r="GLW57" s="357"/>
      <c r="GLX57" s="353"/>
      <c r="GLY57" s="354"/>
      <c r="GLZ57" s="558"/>
      <c r="GMA57" s="558"/>
      <c r="GMB57" s="558"/>
      <c r="GMC57" s="355"/>
      <c r="GMD57" s="356"/>
      <c r="GME57" s="357"/>
      <c r="GMF57" s="353"/>
      <c r="GMG57" s="354"/>
      <c r="GMH57" s="558"/>
      <c r="GMI57" s="558"/>
      <c r="GMJ57" s="558"/>
      <c r="GMK57" s="355"/>
      <c r="GML57" s="356"/>
      <c r="GMM57" s="357"/>
      <c r="GMN57" s="353"/>
      <c r="GMO57" s="354"/>
      <c r="GMP57" s="558"/>
      <c r="GMQ57" s="558"/>
      <c r="GMR57" s="558"/>
      <c r="GMS57" s="355"/>
      <c r="GMT57" s="356"/>
      <c r="GMU57" s="357"/>
      <c r="GMV57" s="353"/>
      <c r="GMW57" s="354"/>
      <c r="GMX57" s="558"/>
      <c r="GMY57" s="558"/>
      <c r="GMZ57" s="558"/>
      <c r="GNA57" s="355"/>
      <c r="GNB57" s="356"/>
      <c r="GNC57" s="357"/>
      <c r="GND57" s="353"/>
      <c r="GNE57" s="354"/>
      <c r="GNF57" s="558"/>
      <c r="GNG57" s="558"/>
      <c r="GNH57" s="558"/>
      <c r="GNI57" s="355"/>
      <c r="GNJ57" s="356"/>
      <c r="GNK57" s="357"/>
      <c r="GNL57" s="353"/>
      <c r="GNM57" s="354"/>
      <c r="GNN57" s="558"/>
      <c r="GNO57" s="558"/>
      <c r="GNP57" s="558"/>
      <c r="GNQ57" s="355"/>
      <c r="GNR57" s="356"/>
      <c r="GNS57" s="357"/>
      <c r="GNT57" s="353"/>
      <c r="GNU57" s="354"/>
      <c r="GNV57" s="558"/>
      <c r="GNW57" s="558"/>
      <c r="GNX57" s="558"/>
      <c r="GNY57" s="355"/>
      <c r="GNZ57" s="356"/>
      <c r="GOA57" s="357"/>
      <c r="GOB57" s="353"/>
      <c r="GOC57" s="354"/>
      <c r="GOD57" s="558"/>
      <c r="GOE57" s="558"/>
      <c r="GOF57" s="558"/>
      <c r="GOG57" s="355"/>
      <c r="GOH57" s="356"/>
      <c r="GOI57" s="357"/>
      <c r="GOJ57" s="353"/>
      <c r="GOK57" s="354"/>
      <c r="GOL57" s="558"/>
      <c r="GOM57" s="558"/>
      <c r="GON57" s="558"/>
      <c r="GOO57" s="355"/>
      <c r="GOP57" s="356"/>
      <c r="GOQ57" s="357"/>
      <c r="GOR57" s="353"/>
      <c r="GOS57" s="354"/>
      <c r="GOT57" s="558"/>
      <c r="GOU57" s="558"/>
      <c r="GOV57" s="558"/>
      <c r="GOW57" s="355"/>
      <c r="GOX57" s="356"/>
      <c r="GOY57" s="357"/>
      <c r="GOZ57" s="353"/>
      <c r="GPA57" s="354"/>
      <c r="GPB57" s="558"/>
      <c r="GPC57" s="558"/>
      <c r="GPD57" s="558"/>
      <c r="GPE57" s="355"/>
      <c r="GPF57" s="356"/>
      <c r="GPG57" s="357"/>
      <c r="GPH57" s="353"/>
      <c r="GPI57" s="354"/>
      <c r="GPJ57" s="558"/>
      <c r="GPK57" s="558"/>
      <c r="GPL57" s="558"/>
      <c r="GPM57" s="355"/>
      <c r="GPN57" s="356"/>
      <c r="GPO57" s="357"/>
      <c r="GPP57" s="353"/>
      <c r="GPQ57" s="354"/>
      <c r="GPR57" s="558"/>
      <c r="GPS57" s="558"/>
      <c r="GPT57" s="558"/>
      <c r="GPU57" s="355"/>
      <c r="GPV57" s="356"/>
      <c r="GPW57" s="357"/>
      <c r="GPX57" s="353"/>
      <c r="GPY57" s="354"/>
      <c r="GPZ57" s="558"/>
      <c r="GQA57" s="558"/>
      <c r="GQB57" s="558"/>
      <c r="GQC57" s="355"/>
      <c r="GQD57" s="356"/>
      <c r="GQE57" s="357"/>
      <c r="GQF57" s="353"/>
      <c r="GQG57" s="354"/>
      <c r="GQH57" s="558"/>
      <c r="GQI57" s="558"/>
      <c r="GQJ57" s="558"/>
      <c r="GQK57" s="355"/>
      <c r="GQL57" s="356"/>
      <c r="GQM57" s="357"/>
      <c r="GQN57" s="353"/>
      <c r="GQO57" s="354"/>
      <c r="GQP57" s="558"/>
      <c r="GQQ57" s="558"/>
      <c r="GQR57" s="558"/>
      <c r="GQS57" s="355"/>
      <c r="GQT57" s="356"/>
      <c r="GQU57" s="357"/>
      <c r="GQV57" s="353"/>
      <c r="GQW57" s="354"/>
      <c r="GQX57" s="558"/>
      <c r="GQY57" s="558"/>
      <c r="GQZ57" s="558"/>
      <c r="GRA57" s="355"/>
      <c r="GRB57" s="356"/>
      <c r="GRC57" s="357"/>
      <c r="GRD57" s="353"/>
      <c r="GRE57" s="354"/>
      <c r="GRF57" s="558"/>
      <c r="GRG57" s="558"/>
      <c r="GRH57" s="558"/>
      <c r="GRI57" s="355"/>
      <c r="GRJ57" s="356"/>
      <c r="GRK57" s="357"/>
      <c r="GRL57" s="353"/>
      <c r="GRM57" s="354"/>
      <c r="GRN57" s="558"/>
      <c r="GRO57" s="558"/>
      <c r="GRP57" s="558"/>
      <c r="GRQ57" s="355"/>
      <c r="GRR57" s="356"/>
      <c r="GRS57" s="357"/>
      <c r="GRT57" s="353"/>
      <c r="GRU57" s="354"/>
      <c r="GRV57" s="558"/>
      <c r="GRW57" s="558"/>
      <c r="GRX57" s="558"/>
      <c r="GRY57" s="355"/>
      <c r="GRZ57" s="356"/>
      <c r="GSA57" s="357"/>
      <c r="GSB57" s="353"/>
      <c r="GSC57" s="354"/>
      <c r="GSD57" s="558"/>
      <c r="GSE57" s="558"/>
      <c r="GSF57" s="558"/>
      <c r="GSG57" s="355"/>
      <c r="GSH57" s="356"/>
      <c r="GSI57" s="357"/>
      <c r="GSJ57" s="353"/>
      <c r="GSK57" s="354"/>
      <c r="GSL57" s="558"/>
      <c r="GSM57" s="558"/>
      <c r="GSN57" s="558"/>
      <c r="GSO57" s="355"/>
      <c r="GSP57" s="356"/>
      <c r="GSQ57" s="357"/>
      <c r="GSR57" s="353"/>
      <c r="GSS57" s="354"/>
      <c r="GST57" s="558"/>
      <c r="GSU57" s="558"/>
      <c r="GSV57" s="558"/>
      <c r="GSW57" s="355"/>
      <c r="GSX57" s="356"/>
      <c r="GSY57" s="357"/>
      <c r="GSZ57" s="353"/>
      <c r="GTA57" s="354"/>
      <c r="GTB57" s="558"/>
      <c r="GTC57" s="558"/>
      <c r="GTD57" s="558"/>
      <c r="GTE57" s="355"/>
      <c r="GTF57" s="356"/>
      <c r="GTG57" s="357"/>
      <c r="GTH57" s="353"/>
      <c r="GTI57" s="354"/>
      <c r="GTJ57" s="558"/>
      <c r="GTK57" s="558"/>
      <c r="GTL57" s="558"/>
      <c r="GTM57" s="355"/>
      <c r="GTN57" s="356"/>
      <c r="GTO57" s="357"/>
      <c r="GTP57" s="353"/>
      <c r="GTQ57" s="354"/>
      <c r="GTR57" s="558"/>
      <c r="GTS57" s="558"/>
      <c r="GTT57" s="558"/>
      <c r="GTU57" s="355"/>
      <c r="GTV57" s="356"/>
      <c r="GTW57" s="357"/>
      <c r="GTX57" s="353"/>
      <c r="GTY57" s="354"/>
      <c r="GTZ57" s="558"/>
      <c r="GUA57" s="558"/>
      <c r="GUB57" s="558"/>
      <c r="GUC57" s="355"/>
      <c r="GUD57" s="356"/>
      <c r="GUE57" s="357"/>
      <c r="GUF57" s="353"/>
      <c r="GUG57" s="354"/>
      <c r="GUH57" s="558"/>
      <c r="GUI57" s="558"/>
      <c r="GUJ57" s="558"/>
      <c r="GUK57" s="355"/>
      <c r="GUL57" s="356"/>
      <c r="GUM57" s="357"/>
      <c r="GUN57" s="353"/>
      <c r="GUO57" s="354"/>
      <c r="GUP57" s="558"/>
      <c r="GUQ57" s="558"/>
      <c r="GUR57" s="558"/>
      <c r="GUS57" s="355"/>
      <c r="GUT57" s="356"/>
      <c r="GUU57" s="357"/>
      <c r="GUV57" s="353"/>
      <c r="GUW57" s="354"/>
      <c r="GUX57" s="558"/>
      <c r="GUY57" s="558"/>
      <c r="GUZ57" s="558"/>
      <c r="GVA57" s="355"/>
      <c r="GVB57" s="356"/>
      <c r="GVC57" s="357"/>
      <c r="GVD57" s="353"/>
      <c r="GVE57" s="354"/>
      <c r="GVF57" s="558"/>
      <c r="GVG57" s="558"/>
      <c r="GVH57" s="558"/>
      <c r="GVI57" s="355"/>
      <c r="GVJ57" s="356"/>
      <c r="GVK57" s="357"/>
      <c r="GVL57" s="353"/>
      <c r="GVM57" s="354"/>
      <c r="GVN57" s="558"/>
      <c r="GVO57" s="558"/>
      <c r="GVP57" s="558"/>
      <c r="GVQ57" s="355"/>
      <c r="GVR57" s="356"/>
      <c r="GVS57" s="357"/>
      <c r="GVT57" s="353"/>
      <c r="GVU57" s="354"/>
      <c r="GVV57" s="558"/>
      <c r="GVW57" s="558"/>
      <c r="GVX57" s="558"/>
      <c r="GVY57" s="355"/>
      <c r="GVZ57" s="356"/>
      <c r="GWA57" s="357"/>
      <c r="GWB57" s="353"/>
      <c r="GWC57" s="354"/>
      <c r="GWD57" s="558"/>
      <c r="GWE57" s="558"/>
      <c r="GWF57" s="558"/>
      <c r="GWG57" s="355"/>
      <c r="GWH57" s="356"/>
      <c r="GWI57" s="357"/>
      <c r="GWJ57" s="353"/>
      <c r="GWK57" s="354"/>
      <c r="GWL57" s="558"/>
      <c r="GWM57" s="558"/>
      <c r="GWN57" s="558"/>
      <c r="GWO57" s="355"/>
      <c r="GWP57" s="356"/>
      <c r="GWQ57" s="357"/>
      <c r="GWR57" s="353"/>
      <c r="GWS57" s="354"/>
      <c r="GWT57" s="558"/>
      <c r="GWU57" s="558"/>
      <c r="GWV57" s="558"/>
      <c r="GWW57" s="355"/>
      <c r="GWX57" s="356"/>
      <c r="GWY57" s="357"/>
      <c r="GWZ57" s="353"/>
      <c r="GXA57" s="354"/>
      <c r="GXB57" s="558"/>
      <c r="GXC57" s="558"/>
      <c r="GXD57" s="558"/>
      <c r="GXE57" s="355"/>
      <c r="GXF57" s="356"/>
      <c r="GXG57" s="357"/>
      <c r="GXH57" s="353"/>
      <c r="GXI57" s="354"/>
      <c r="GXJ57" s="558"/>
      <c r="GXK57" s="558"/>
      <c r="GXL57" s="558"/>
      <c r="GXM57" s="355"/>
      <c r="GXN57" s="356"/>
      <c r="GXO57" s="357"/>
      <c r="GXP57" s="353"/>
      <c r="GXQ57" s="354"/>
      <c r="GXR57" s="558"/>
      <c r="GXS57" s="558"/>
      <c r="GXT57" s="558"/>
      <c r="GXU57" s="355"/>
      <c r="GXV57" s="356"/>
      <c r="GXW57" s="357"/>
      <c r="GXX57" s="353"/>
      <c r="GXY57" s="354"/>
      <c r="GXZ57" s="558"/>
      <c r="GYA57" s="558"/>
      <c r="GYB57" s="558"/>
      <c r="GYC57" s="355"/>
      <c r="GYD57" s="356"/>
      <c r="GYE57" s="357"/>
      <c r="GYF57" s="353"/>
      <c r="GYG57" s="354"/>
      <c r="GYH57" s="558"/>
      <c r="GYI57" s="558"/>
      <c r="GYJ57" s="558"/>
      <c r="GYK57" s="355"/>
      <c r="GYL57" s="356"/>
      <c r="GYM57" s="357"/>
      <c r="GYN57" s="353"/>
      <c r="GYO57" s="354"/>
      <c r="GYP57" s="558"/>
      <c r="GYQ57" s="558"/>
      <c r="GYR57" s="558"/>
      <c r="GYS57" s="355"/>
      <c r="GYT57" s="356"/>
      <c r="GYU57" s="357"/>
      <c r="GYV57" s="353"/>
      <c r="GYW57" s="354"/>
      <c r="GYX57" s="558"/>
      <c r="GYY57" s="558"/>
      <c r="GYZ57" s="558"/>
      <c r="GZA57" s="355"/>
      <c r="GZB57" s="356"/>
      <c r="GZC57" s="357"/>
      <c r="GZD57" s="353"/>
      <c r="GZE57" s="354"/>
      <c r="GZF57" s="558"/>
      <c r="GZG57" s="558"/>
      <c r="GZH57" s="558"/>
      <c r="GZI57" s="355"/>
      <c r="GZJ57" s="356"/>
      <c r="GZK57" s="357"/>
      <c r="GZL57" s="353"/>
      <c r="GZM57" s="354"/>
      <c r="GZN57" s="558"/>
      <c r="GZO57" s="558"/>
      <c r="GZP57" s="558"/>
      <c r="GZQ57" s="355"/>
      <c r="GZR57" s="356"/>
      <c r="GZS57" s="357"/>
      <c r="GZT57" s="353"/>
      <c r="GZU57" s="354"/>
      <c r="GZV57" s="558"/>
      <c r="GZW57" s="558"/>
      <c r="GZX57" s="558"/>
      <c r="GZY57" s="355"/>
      <c r="GZZ57" s="356"/>
      <c r="HAA57" s="357"/>
      <c r="HAB57" s="353"/>
      <c r="HAC57" s="354"/>
      <c r="HAD57" s="558"/>
      <c r="HAE57" s="558"/>
      <c r="HAF57" s="558"/>
      <c r="HAG57" s="355"/>
      <c r="HAH57" s="356"/>
      <c r="HAI57" s="357"/>
      <c r="HAJ57" s="353"/>
      <c r="HAK57" s="354"/>
      <c r="HAL57" s="558"/>
      <c r="HAM57" s="558"/>
      <c r="HAN57" s="558"/>
      <c r="HAO57" s="355"/>
      <c r="HAP57" s="356"/>
      <c r="HAQ57" s="357"/>
      <c r="HAR57" s="353"/>
      <c r="HAS57" s="354"/>
      <c r="HAT57" s="558"/>
      <c r="HAU57" s="558"/>
      <c r="HAV57" s="558"/>
      <c r="HAW57" s="355"/>
      <c r="HAX57" s="356"/>
      <c r="HAY57" s="357"/>
      <c r="HAZ57" s="353"/>
      <c r="HBA57" s="354"/>
      <c r="HBB57" s="558"/>
      <c r="HBC57" s="558"/>
      <c r="HBD57" s="558"/>
      <c r="HBE57" s="355"/>
      <c r="HBF57" s="356"/>
      <c r="HBG57" s="357"/>
      <c r="HBH57" s="353"/>
      <c r="HBI57" s="354"/>
      <c r="HBJ57" s="558"/>
      <c r="HBK57" s="558"/>
      <c r="HBL57" s="558"/>
      <c r="HBM57" s="355"/>
      <c r="HBN57" s="356"/>
      <c r="HBO57" s="357"/>
      <c r="HBP57" s="353"/>
      <c r="HBQ57" s="354"/>
      <c r="HBR57" s="558"/>
      <c r="HBS57" s="558"/>
      <c r="HBT57" s="558"/>
      <c r="HBU57" s="355"/>
      <c r="HBV57" s="356"/>
      <c r="HBW57" s="357"/>
      <c r="HBX57" s="353"/>
      <c r="HBY57" s="354"/>
      <c r="HBZ57" s="558"/>
      <c r="HCA57" s="558"/>
      <c r="HCB57" s="558"/>
      <c r="HCC57" s="355"/>
      <c r="HCD57" s="356"/>
      <c r="HCE57" s="357"/>
      <c r="HCF57" s="353"/>
      <c r="HCG57" s="354"/>
      <c r="HCH57" s="558"/>
      <c r="HCI57" s="558"/>
      <c r="HCJ57" s="558"/>
      <c r="HCK57" s="355"/>
      <c r="HCL57" s="356"/>
      <c r="HCM57" s="357"/>
      <c r="HCN57" s="353"/>
      <c r="HCO57" s="354"/>
      <c r="HCP57" s="558"/>
      <c r="HCQ57" s="558"/>
      <c r="HCR57" s="558"/>
      <c r="HCS57" s="355"/>
      <c r="HCT57" s="356"/>
      <c r="HCU57" s="357"/>
      <c r="HCV57" s="353"/>
      <c r="HCW57" s="354"/>
      <c r="HCX57" s="558"/>
      <c r="HCY57" s="558"/>
      <c r="HCZ57" s="558"/>
      <c r="HDA57" s="355"/>
      <c r="HDB57" s="356"/>
      <c r="HDC57" s="357"/>
      <c r="HDD57" s="353"/>
      <c r="HDE57" s="354"/>
      <c r="HDF57" s="558"/>
      <c r="HDG57" s="558"/>
      <c r="HDH57" s="558"/>
      <c r="HDI57" s="355"/>
      <c r="HDJ57" s="356"/>
      <c r="HDK57" s="357"/>
      <c r="HDL57" s="353"/>
      <c r="HDM57" s="354"/>
      <c r="HDN57" s="558"/>
      <c r="HDO57" s="558"/>
      <c r="HDP57" s="558"/>
      <c r="HDQ57" s="355"/>
      <c r="HDR57" s="356"/>
      <c r="HDS57" s="357"/>
      <c r="HDT57" s="353"/>
      <c r="HDU57" s="354"/>
      <c r="HDV57" s="558"/>
      <c r="HDW57" s="558"/>
      <c r="HDX57" s="558"/>
      <c r="HDY57" s="355"/>
      <c r="HDZ57" s="356"/>
      <c r="HEA57" s="357"/>
      <c r="HEB57" s="353"/>
      <c r="HEC57" s="354"/>
      <c r="HED57" s="558"/>
      <c r="HEE57" s="558"/>
      <c r="HEF57" s="558"/>
      <c r="HEG57" s="355"/>
      <c r="HEH57" s="356"/>
      <c r="HEI57" s="357"/>
      <c r="HEJ57" s="353"/>
      <c r="HEK57" s="354"/>
      <c r="HEL57" s="558"/>
      <c r="HEM57" s="558"/>
      <c r="HEN57" s="558"/>
      <c r="HEO57" s="355"/>
      <c r="HEP57" s="356"/>
      <c r="HEQ57" s="357"/>
      <c r="HER57" s="353"/>
      <c r="HES57" s="354"/>
      <c r="HET57" s="558"/>
      <c r="HEU57" s="558"/>
      <c r="HEV57" s="558"/>
      <c r="HEW57" s="355"/>
      <c r="HEX57" s="356"/>
      <c r="HEY57" s="357"/>
      <c r="HEZ57" s="353"/>
      <c r="HFA57" s="354"/>
      <c r="HFB57" s="558"/>
      <c r="HFC57" s="558"/>
      <c r="HFD57" s="558"/>
      <c r="HFE57" s="355"/>
      <c r="HFF57" s="356"/>
      <c r="HFG57" s="357"/>
      <c r="HFH57" s="353"/>
      <c r="HFI57" s="354"/>
      <c r="HFJ57" s="558"/>
      <c r="HFK57" s="558"/>
      <c r="HFL57" s="558"/>
      <c r="HFM57" s="355"/>
      <c r="HFN57" s="356"/>
      <c r="HFO57" s="357"/>
      <c r="HFP57" s="353"/>
      <c r="HFQ57" s="354"/>
      <c r="HFR57" s="558"/>
      <c r="HFS57" s="558"/>
      <c r="HFT57" s="558"/>
      <c r="HFU57" s="355"/>
      <c r="HFV57" s="356"/>
      <c r="HFW57" s="357"/>
      <c r="HFX57" s="353"/>
      <c r="HFY57" s="354"/>
      <c r="HFZ57" s="558"/>
      <c r="HGA57" s="558"/>
      <c r="HGB57" s="558"/>
      <c r="HGC57" s="355"/>
      <c r="HGD57" s="356"/>
      <c r="HGE57" s="357"/>
      <c r="HGF57" s="353"/>
      <c r="HGG57" s="354"/>
      <c r="HGH57" s="558"/>
      <c r="HGI57" s="558"/>
      <c r="HGJ57" s="558"/>
      <c r="HGK57" s="355"/>
      <c r="HGL57" s="356"/>
      <c r="HGM57" s="357"/>
      <c r="HGN57" s="353"/>
      <c r="HGO57" s="354"/>
      <c r="HGP57" s="558"/>
      <c r="HGQ57" s="558"/>
      <c r="HGR57" s="558"/>
      <c r="HGS57" s="355"/>
      <c r="HGT57" s="356"/>
      <c r="HGU57" s="357"/>
      <c r="HGV57" s="353"/>
      <c r="HGW57" s="354"/>
      <c r="HGX57" s="558"/>
      <c r="HGY57" s="558"/>
      <c r="HGZ57" s="558"/>
      <c r="HHA57" s="355"/>
      <c r="HHB57" s="356"/>
      <c r="HHC57" s="357"/>
      <c r="HHD57" s="353"/>
      <c r="HHE57" s="354"/>
      <c r="HHF57" s="558"/>
      <c r="HHG57" s="558"/>
      <c r="HHH57" s="558"/>
      <c r="HHI57" s="355"/>
      <c r="HHJ57" s="356"/>
      <c r="HHK57" s="357"/>
      <c r="HHL57" s="353"/>
      <c r="HHM57" s="354"/>
      <c r="HHN57" s="558"/>
      <c r="HHO57" s="558"/>
      <c r="HHP57" s="558"/>
      <c r="HHQ57" s="355"/>
      <c r="HHR57" s="356"/>
      <c r="HHS57" s="357"/>
      <c r="HHT57" s="353"/>
      <c r="HHU57" s="354"/>
      <c r="HHV57" s="558"/>
      <c r="HHW57" s="558"/>
      <c r="HHX57" s="558"/>
      <c r="HHY57" s="355"/>
      <c r="HHZ57" s="356"/>
      <c r="HIA57" s="357"/>
      <c r="HIB57" s="353"/>
      <c r="HIC57" s="354"/>
      <c r="HID57" s="558"/>
      <c r="HIE57" s="558"/>
      <c r="HIF57" s="558"/>
      <c r="HIG57" s="355"/>
      <c r="HIH57" s="356"/>
      <c r="HII57" s="357"/>
      <c r="HIJ57" s="353"/>
      <c r="HIK57" s="354"/>
      <c r="HIL57" s="558"/>
      <c r="HIM57" s="558"/>
      <c r="HIN57" s="558"/>
      <c r="HIO57" s="355"/>
      <c r="HIP57" s="356"/>
      <c r="HIQ57" s="357"/>
      <c r="HIR57" s="353"/>
      <c r="HIS57" s="354"/>
      <c r="HIT57" s="558"/>
      <c r="HIU57" s="558"/>
      <c r="HIV57" s="558"/>
      <c r="HIW57" s="355"/>
      <c r="HIX57" s="356"/>
      <c r="HIY57" s="357"/>
      <c r="HIZ57" s="353"/>
      <c r="HJA57" s="354"/>
      <c r="HJB57" s="558"/>
      <c r="HJC57" s="558"/>
      <c r="HJD57" s="558"/>
      <c r="HJE57" s="355"/>
      <c r="HJF57" s="356"/>
      <c r="HJG57" s="357"/>
      <c r="HJH57" s="353"/>
      <c r="HJI57" s="354"/>
      <c r="HJJ57" s="558"/>
      <c r="HJK57" s="558"/>
      <c r="HJL57" s="558"/>
      <c r="HJM57" s="355"/>
      <c r="HJN57" s="356"/>
      <c r="HJO57" s="357"/>
      <c r="HJP57" s="353"/>
      <c r="HJQ57" s="354"/>
      <c r="HJR57" s="558"/>
      <c r="HJS57" s="558"/>
      <c r="HJT57" s="558"/>
      <c r="HJU57" s="355"/>
      <c r="HJV57" s="356"/>
      <c r="HJW57" s="357"/>
      <c r="HJX57" s="353"/>
      <c r="HJY57" s="354"/>
      <c r="HJZ57" s="558"/>
      <c r="HKA57" s="558"/>
      <c r="HKB57" s="558"/>
      <c r="HKC57" s="355"/>
      <c r="HKD57" s="356"/>
      <c r="HKE57" s="357"/>
      <c r="HKF57" s="353"/>
      <c r="HKG57" s="354"/>
      <c r="HKH57" s="558"/>
      <c r="HKI57" s="558"/>
      <c r="HKJ57" s="558"/>
      <c r="HKK57" s="355"/>
      <c r="HKL57" s="356"/>
      <c r="HKM57" s="357"/>
      <c r="HKN57" s="353"/>
      <c r="HKO57" s="354"/>
      <c r="HKP57" s="558"/>
      <c r="HKQ57" s="558"/>
      <c r="HKR57" s="558"/>
      <c r="HKS57" s="355"/>
      <c r="HKT57" s="356"/>
      <c r="HKU57" s="357"/>
      <c r="HKV57" s="353"/>
      <c r="HKW57" s="354"/>
      <c r="HKX57" s="558"/>
      <c r="HKY57" s="558"/>
      <c r="HKZ57" s="558"/>
      <c r="HLA57" s="355"/>
      <c r="HLB57" s="356"/>
      <c r="HLC57" s="357"/>
      <c r="HLD57" s="353"/>
      <c r="HLE57" s="354"/>
      <c r="HLF57" s="558"/>
      <c r="HLG57" s="558"/>
      <c r="HLH57" s="558"/>
      <c r="HLI57" s="355"/>
      <c r="HLJ57" s="356"/>
      <c r="HLK57" s="357"/>
      <c r="HLL57" s="353"/>
      <c r="HLM57" s="354"/>
      <c r="HLN57" s="558"/>
      <c r="HLO57" s="558"/>
      <c r="HLP57" s="558"/>
      <c r="HLQ57" s="355"/>
      <c r="HLR57" s="356"/>
      <c r="HLS57" s="357"/>
      <c r="HLT57" s="353"/>
      <c r="HLU57" s="354"/>
      <c r="HLV57" s="558"/>
      <c r="HLW57" s="558"/>
      <c r="HLX57" s="558"/>
      <c r="HLY57" s="355"/>
      <c r="HLZ57" s="356"/>
      <c r="HMA57" s="357"/>
      <c r="HMB57" s="353"/>
      <c r="HMC57" s="354"/>
      <c r="HMD57" s="558"/>
      <c r="HME57" s="558"/>
      <c r="HMF57" s="558"/>
      <c r="HMG57" s="355"/>
      <c r="HMH57" s="356"/>
      <c r="HMI57" s="357"/>
      <c r="HMJ57" s="353"/>
      <c r="HMK57" s="354"/>
      <c r="HML57" s="558"/>
      <c r="HMM57" s="558"/>
      <c r="HMN57" s="558"/>
      <c r="HMO57" s="355"/>
      <c r="HMP57" s="356"/>
      <c r="HMQ57" s="357"/>
      <c r="HMR57" s="353"/>
      <c r="HMS57" s="354"/>
      <c r="HMT57" s="558"/>
      <c r="HMU57" s="558"/>
      <c r="HMV57" s="558"/>
      <c r="HMW57" s="355"/>
      <c r="HMX57" s="356"/>
      <c r="HMY57" s="357"/>
      <c r="HMZ57" s="353"/>
      <c r="HNA57" s="354"/>
      <c r="HNB57" s="558"/>
      <c r="HNC57" s="558"/>
      <c r="HND57" s="558"/>
      <c r="HNE57" s="355"/>
      <c r="HNF57" s="356"/>
      <c r="HNG57" s="357"/>
      <c r="HNH57" s="353"/>
      <c r="HNI57" s="354"/>
      <c r="HNJ57" s="558"/>
      <c r="HNK57" s="558"/>
      <c r="HNL57" s="558"/>
      <c r="HNM57" s="355"/>
      <c r="HNN57" s="356"/>
      <c r="HNO57" s="357"/>
      <c r="HNP57" s="353"/>
      <c r="HNQ57" s="354"/>
      <c r="HNR57" s="558"/>
      <c r="HNS57" s="558"/>
      <c r="HNT57" s="558"/>
      <c r="HNU57" s="355"/>
      <c r="HNV57" s="356"/>
      <c r="HNW57" s="357"/>
      <c r="HNX57" s="353"/>
      <c r="HNY57" s="354"/>
      <c r="HNZ57" s="558"/>
      <c r="HOA57" s="558"/>
      <c r="HOB57" s="558"/>
      <c r="HOC57" s="355"/>
      <c r="HOD57" s="356"/>
      <c r="HOE57" s="357"/>
      <c r="HOF57" s="353"/>
      <c r="HOG57" s="354"/>
      <c r="HOH57" s="558"/>
      <c r="HOI57" s="558"/>
      <c r="HOJ57" s="558"/>
      <c r="HOK57" s="355"/>
      <c r="HOL57" s="356"/>
      <c r="HOM57" s="357"/>
      <c r="HON57" s="353"/>
      <c r="HOO57" s="354"/>
      <c r="HOP57" s="558"/>
      <c r="HOQ57" s="558"/>
      <c r="HOR57" s="558"/>
      <c r="HOS57" s="355"/>
      <c r="HOT57" s="356"/>
      <c r="HOU57" s="357"/>
      <c r="HOV57" s="353"/>
      <c r="HOW57" s="354"/>
      <c r="HOX57" s="558"/>
      <c r="HOY57" s="558"/>
      <c r="HOZ57" s="558"/>
      <c r="HPA57" s="355"/>
      <c r="HPB57" s="356"/>
      <c r="HPC57" s="357"/>
      <c r="HPD57" s="353"/>
      <c r="HPE57" s="354"/>
      <c r="HPF57" s="558"/>
      <c r="HPG57" s="558"/>
      <c r="HPH57" s="558"/>
      <c r="HPI57" s="355"/>
      <c r="HPJ57" s="356"/>
      <c r="HPK57" s="357"/>
      <c r="HPL57" s="353"/>
      <c r="HPM57" s="354"/>
      <c r="HPN57" s="558"/>
      <c r="HPO57" s="558"/>
      <c r="HPP57" s="558"/>
      <c r="HPQ57" s="355"/>
      <c r="HPR57" s="356"/>
      <c r="HPS57" s="357"/>
      <c r="HPT57" s="353"/>
      <c r="HPU57" s="354"/>
      <c r="HPV57" s="558"/>
      <c r="HPW57" s="558"/>
      <c r="HPX57" s="558"/>
      <c r="HPY57" s="355"/>
      <c r="HPZ57" s="356"/>
      <c r="HQA57" s="357"/>
      <c r="HQB57" s="353"/>
      <c r="HQC57" s="354"/>
      <c r="HQD57" s="558"/>
      <c r="HQE57" s="558"/>
      <c r="HQF57" s="558"/>
      <c r="HQG57" s="355"/>
      <c r="HQH57" s="356"/>
      <c r="HQI57" s="357"/>
      <c r="HQJ57" s="353"/>
      <c r="HQK57" s="354"/>
      <c r="HQL57" s="558"/>
      <c r="HQM57" s="558"/>
      <c r="HQN57" s="558"/>
      <c r="HQO57" s="355"/>
      <c r="HQP57" s="356"/>
      <c r="HQQ57" s="357"/>
      <c r="HQR57" s="353"/>
      <c r="HQS57" s="354"/>
      <c r="HQT57" s="558"/>
      <c r="HQU57" s="558"/>
      <c r="HQV57" s="558"/>
      <c r="HQW57" s="355"/>
      <c r="HQX57" s="356"/>
      <c r="HQY57" s="357"/>
      <c r="HQZ57" s="353"/>
      <c r="HRA57" s="354"/>
      <c r="HRB57" s="558"/>
      <c r="HRC57" s="558"/>
      <c r="HRD57" s="558"/>
      <c r="HRE57" s="355"/>
      <c r="HRF57" s="356"/>
      <c r="HRG57" s="357"/>
      <c r="HRH57" s="353"/>
      <c r="HRI57" s="354"/>
      <c r="HRJ57" s="558"/>
      <c r="HRK57" s="558"/>
      <c r="HRL57" s="558"/>
      <c r="HRM57" s="355"/>
      <c r="HRN57" s="356"/>
      <c r="HRO57" s="357"/>
      <c r="HRP57" s="353"/>
      <c r="HRQ57" s="354"/>
      <c r="HRR57" s="558"/>
      <c r="HRS57" s="558"/>
      <c r="HRT57" s="558"/>
      <c r="HRU57" s="355"/>
      <c r="HRV57" s="356"/>
      <c r="HRW57" s="357"/>
      <c r="HRX57" s="353"/>
      <c r="HRY57" s="354"/>
      <c r="HRZ57" s="558"/>
      <c r="HSA57" s="558"/>
      <c r="HSB57" s="558"/>
      <c r="HSC57" s="355"/>
      <c r="HSD57" s="356"/>
      <c r="HSE57" s="357"/>
      <c r="HSF57" s="353"/>
      <c r="HSG57" s="354"/>
      <c r="HSH57" s="558"/>
      <c r="HSI57" s="558"/>
      <c r="HSJ57" s="558"/>
      <c r="HSK57" s="355"/>
      <c r="HSL57" s="356"/>
      <c r="HSM57" s="357"/>
      <c r="HSN57" s="353"/>
      <c r="HSO57" s="354"/>
      <c r="HSP57" s="558"/>
      <c r="HSQ57" s="558"/>
      <c r="HSR57" s="558"/>
      <c r="HSS57" s="355"/>
      <c r="HST57" s="356"/>
      <c r="HSU57" s="357"/>
      <c r="HSV57" s="353"/>
      <c r="HSW57" s="354"/>
      <c r="HSX57" s="558"/>
      <c r="HSY57" s="558"/>
      <c r="HSZ57" s="558"/>
      <c r="HTA57" s="355"/>
      <c r="HTB57" s="356"/>
      <c r="HTC57" s="357"/>
      <c r="HTD57" s="353"/>
      <c r="HTE57" s="354"/>
      <c r="HTF57" s="558"/>
      <c r="HTG57" s="558"/>
      <c r="HTH57" s="558"/>
      <c r="HTI57" s="355"/>
      <c r="HTJ57" s="356"/>
      <c r="HTK57" s="357"/>
      <c r="HTL57" s="353"/>
      <c r="HTM57" s="354"/>
      <c r="HTN57" s="558"/>
      <c r="HTO57" s="558"/>
      <c r="HTP57" s="558"/>
      <c r="HTQ57" s="355"/>
      <c r="HTR57" s="356"/>
      <c r="HTS57" s="357"/>
      <c r="HTT57" s="353"/>
      <c r="HTU57" s="354"/>
      <c r="HTV57" s="558"/>
      <c r="HTW57" s="558"/>
      <c r="HTX57" s="558"/>
      <c r="HTY57" s="355"/>
      <c r="HTZ57" s="356"/>
      <c r="HUA57" s="357"/>
      <c r="HUB57" s="353"/>
      <c r="HUC57" s="354"/>
      <c r="HUD57" s="558"/>
      <c r="HUE57" s="558"/>
      <c r="HUF57" s="558"/>
      <c r="HUG57" s="355"/>
      <c r="HUH57" s="356"/>
      <c r="HUI57" s="357"/>
      <c r="HUJ57" s="353"/>
      <c r="HUK57" s="354"/>
      <c r="HUL57" s="558"/>
      <c r="HUM57" s="558"/>
      <c r="HUN57" s="558"/>
      <c r="HUO57" s="355"/>
      <c r="HUP57" s="356"/>
      <c r="HUQ57" s="357"/>
      <c r="HUR57" s="353"/>
      <c r="HUS57" s="354"/>
      <c r="HUT57" s="558"/>
      <c r="HUU57" s="558"/>
      <c r="HUV57" s="558"/>
      <c r="HUW57" s="355"/>
      <c r="HUX57" s="356"/>
      <c r="HUY57" s="357"/>
      <c r="HUZ57" s="353"/>
      <c r="HVA57" s="354"/>
      <c r="HVB57" s="558"/>
      <c r="HVC57" s="558"/>
      <c r="HVD57" s="558"/>
      <c r="HVE57" s="355"/>
      <c r="HVF57" s="356"/>
      <c r="HVG57" s="357"/>
      <c r="HVH57" s="353"/>
      <c r="HVI57" s="354"/>
      <c r="HVJ57" s="558"/>
      <c r="HVK57" s="558"/>
      <c r="HVL57" s="558"/>
      <c r="HVM57" s="355"/>
      <c r="HVN57" s="356"/>
      <c r="HVO57" s="357"/>
      <c r="HVP57" s="353"/>
      <c r="HVQ57" s="354"/>
      <c r="HVR57" s="558"/>
      <c r="HVS57" s="558"/>
      <c r="HVT57" s="558"/>
      <c r="HVU57" s="355"/>
      <c r="HVV57" s="356"/>
      <c r="HVW57" s="357"/>
      <c r="HVX57" s="353"/>
      <c r="HVY57" s="354"/>
      <c r="HVZ57" s="558"/>
      <c r="HWA57" s="558"/>
      <c r="HWB57" s="558"/>
      <c r="HWC57" s="355"/>
      <c r="HWD57" s="356"/>
      <c r="HWE57" s="357"/>
      <c r="HWF57" s="353"/>
      <c r="HWG57" s="354"/>
      <c r="HWH57" s="558"/>
      <c r="HWI57" s="558"/>
      <c r="HWJ57" s="558"/>
      <c r="HWK57" s="355"/>
      <c r="HWL57" s="356"/>
      <c r="HWM57" s="357"/>
      <c r="HWN57" s="353"/>
      <c r="HWO57" s="354"/>
      <c r="HWP57" s="558"/>
      <c r="HWQ57" s="558"/>
      <c r="HWR57" s="558"/>
      <c r="HWS57" s="355"/>
      <c r="HWT57" s="356"/>
      <c r="HWU57" s="357"/>
      <c r="HWV57" s="353"/>
      <c r="HWW57" s="354"/>
      <c r="HWX57" s="558"/>
      <c r="HWY57" s="558"/>
      <c r="HWZ57" s="558"/>
      <c r="HXA57" s="355"/>
      <c r="HXB57" s="356"/>
      <c r="HXC57" s="357"/>
      <c r="HXD57" s="353"/>
      <c r="HXE57" s="354"/>
      <c r="HXF57" s="558"/>
      <c r="HXG57" s="558"/>
      <c r="HXH57" s="558"/>
      <c r="HXI57" s="355"/>
      <c r="HXJ57" s="356"/>
      <c r="HXK57" s="357"/>
      <c r="HXL57" s="353"/>
      <c r="HXM57" s="354"/>
      <c r="HXN57" s="558"/>
      <c r="HXO57" s="558"/>
      <c r="HXP57" s="558"/>
      <c r="HXQ57" s="355"/>
      <c r="HXR57" s="356"/>
      <c r="HXS57" s="357"/>
      <c r="HXT57" s="353"/>
      <c r="HXU57" s="354"/>
      <c r="HXV57" s="558"/>
      <c r="HXW57" s="558"/>
      <c r="HXX57" s="558"/>
      <c r="HXY57" s="355"/>
      <c r="HXZ57" s="356"/>
      <c r="HYA57" s="357"/>
      <c r="HYB57" s="353"/>
      <c r="HYC57" s="354"/>
      <c r="HYD57" s="558"/>
      <c r="HYE57" s="558"/>
      <c r="HYF57" s="558"/>
      <c r="HYG57" s="355"/>
      <c r="HYH57" s="356"/>
      <c r="HYI57" s="357"/>
      <c r="HYJ57" s="353"/>
      <c r="HYK57" s="354"/>
      <c r="HYL57" s="558"/>
      <c r="HYM57" s="558"/>
      <c r="HYN57" s="558"/>
      <c r="HYO57" s="355"/>
      <c r="HYP57" s="356"/>
      <c r="HYQ57" s="357"/>
      <c r="HYR57" s="353"/>
      <c r="HYS57" s="354"/>
      <c r="HYT57" s="558"/>
      <c r="HYU57" s="558"/>
      <c r="HYV57" s="558"/>
      <c r="HYW57" s="355"/>
      <c r="HYX57" s="356"/>
      <c r="HYY57" s="357"/>
      <c r="HYZ57" s="353"/>
      <c r="HZA57" s="354"/>
      <c r="HZB57" s="558"/>
      <c r="HZC57" s="558"/>
      <c r="HZD57" s="558"/>
      <c r="HZE57" s="355"/>
      <c r="HZF57" s="356"/>
      <c r="HZG57" s="357"/>
      <c r="HZH57" s="353"/>
      <c r="HZI57" s="354"/>
      <c r="HZJ57" s="558"/>
      <c r="HZK57" s="558"/>
      <c r="HZL57" s="558"/>
      <c r="HZM57" s="355"/>
      <c r="HZN57" s="356"/>
      <c r="HZO57" s="357"/>
      <c r="HZP57" s="353"/>
      <c r="HZQ57" s="354"/>
      <c r="HZR57" s="558"/>
      <c r="HZS57" s="558"/>
      <c r="HZT57" s="558"/>
      <c r="HZU57" s="355"/>
      <c r="HZV57" s="356"/>
      <c r="HZW57" s="357"/>
      <c r="HZX57" s="353"/>
      <c r="HZY57" s="354"/>
      <c r="HZZ57" s="558"/>
      <c r="IAA57" s="558"/>
      <c r="IAB57" s="558"/>
      <c r="IAC57" s="355"/>
      <c r="IAD57" s="356"/>
      <c r="IAE57" s="357"/>
      <c r="IAF57" s="353"/>
      <c r="IAG57" s="354"/>
      <c r="IAH57" s="558"/>
      <c r="IAI57" s="558"/>
      <c r="IAJ57" s="558"/>
      <c r="IAK57" s="355"/>
      <c r="IAL57" s="356"/>
      <c r="IAM57" s="357"/>
      <c r="IAN57" s="353"/>
      <c r="IAO57" s="354"/>
      <c r="IAP57" s="558"/>
      <c r="IAQ57" s="558"/>
      <c r="IAR57" s="558"/>
      <c r="IAS57" s="355"/>
      <c r="IAT57" s="356"/>
      <c r="IAU57" s="357"/>
      <c r="IAV57" s="353"/>
      <c r="IAW57" s="354"/>
      <c r="IAX57" s="558"/>
      <c r="IAY57" s="558"/>
      <c r="IAZ57" s="558"/>
      <c r="IBA57" s="355"/>
      <c r="IBB57" s="356"/>
      <c r="IBC57" s="357"/>
      <c r="IBD57" s="353"/>
      <c r="IBE57" s="354"/>
      <c r="IBF57" s="558"/>
      <c r="IBG57" s="558"/>
      <c r="IBH57" s="558"/>
      <c r="IBI57" s="355"/>
      <c r="IBJ57" s="356"/>
      <c r="IBK57" s="357"/>
      <c r="IBL57" s="353"/>
      <c r="IBM57" s="354"/>
      <c r="IBN57" s="558"/>
      <c r="IBO57" s="558"/>
      <c r="IBP57" s="558"/>
      <c r="IBQ57" s="355"/>
      <c r="IBR57" s="356"/>
      <c r="IBS57" s="357"/>
      <c r="IBT57" s="353"/>
      <c r="IBU57" s="354"/>
      <c r="IBV57" s="558"/>
      <c r="IBW57" s="558"/>
      <c r="IBX57" s="558"/>
      <c r="IBY57" s="355"/>
      <c r="IBZ57" s="356"/>
      <c r="ICA57" s="357"/>
      <c r="ICB57" s="353"/>
      <c r="ICC57" s="354"/>
      <c r="ICD57" s="558"/>
      <c r="ICE57" s="558"/>
      <c r="ICF57" s="558"/>
      <c r="ICG57" s="355"/>
      <c r="ICH57" s="356"/>
      <c r="ICI57" s="357"/>
      <c r="ICJ57" s="353"/>
      <c r="ICK57" s="354"/>
      <c r="ICL57" s="558"/>
      <c r="ICM57" s="558"/>
      <c r="ICN57" s="558"/>
      <c r="ICO57" s="355"/>
      <c r="ICP57" s="356"/>
      <c r="ICQ57" s="357"/>
      <c r="ICR57" s="353"/>
      <c r="ICS57" s="354"/>
      <c r="ICT57" s="558"/>
      <c r="ICU57" s="558"/>
      <c r="ICV57" s="558"/>
      <c r="ICW57" s="355"/>
      <c r="ICX57" s="356"/>
      <c r="ICY57" s="357"/>
      <c r="ICZ57" s="353"/>
      <c r="IDA57" s="354"/>
      <c r="IDB57" s="558"/>
      <c r="IDC57" s="558"/>
      <c r="IDD57" s="558"/>
      <c r="IDE57" s="355"/>
      <c r="IDF57" s="356"/>
      <c r="IDG57" s="357"/>
      <c r="IDH57" s="353"/>
      <c r="IDI57" s="354"/>
      <c r="IDJ57" s="558"/>
      <c r="IDK57" s="558"/>
      <c r="IDL57" s="558"/>
      <c r="IDM57" s="355"/>
      <c r="IDN57" s="356"/>
      <c r="IDO57" s="357"/>
      <c r="IDP57" s="353"/>
      <c r="IDQ57" s="354"/>
      <c r="IDR57" s="558"/>
      <c r="IDS57" s="558"/>
      <c r="IDT57" s="558"/>
      <c r="IDU57" s="355"/>
      <c r="IDV57" s="356"/>
      <c r="IDW57" s="357"/>
      <c r="IDX57" s="353"/>
      <c r="IDY57" s="354"/>
      <c r="IDZ57" s="558"/>
      <c r="IEA57" s="558"/>
      <c r="IEB57" s="558"/>
      <c r="IEC57" s="355"/>
      <c r="IED57" s="356"/>
      <c r="IEE57" s="357"/>
      <c r="IEF57" s="353"/>
      <c r="IEG57" s="354"/>
      <c r="IEH57" s="558"/>
      <c r="IEI57" s="558"/>
      <c r="IEJ57" s="558"/>
      <c r="IEK57" s="355"/>
      <c r="IEL57" s="356"/>
      <c r="IEM57" s="357"/>
      <c r="IEN57" s="353"/>
      <c r="IEO57" s="354"/>
      <c r="IEP57" s="558"/>
      <c r="IEQ57" s="558"/>
      <c r="IER57" s="558"/>
      <c r="IES57" s="355"/>
      <c r="IET57" s="356"/>
      <c r="IEU57" s="357"/>
      <c r="IEV57" s="353"/>
      <c r="IEW57" s="354"/>
      <c r="IEX57" s="558"/>
      <c r="IEY57" s="558"/>
      <c r="IEZ57" s="558"/>
      <c r="IFA57" s="355"/>
      <c r="IFB57" s="356"/>
      <c r="IFC57" s="357"/>
      <c r="IFD57" s="353"/>
      <c r="IFE57" s="354"/>
      <c r="IFF57" s="558"/>
      <c r="IFG57" s="558"/>
      <c r="IFH57" s="558"/>
      <c r="IFI57" s="355"/>
      <c r="IFJ57" s="356"/>
      <c r="IFK57" s="357"/>
      <c r="IFL57" s="353"/>
      <c r="IFM57" s="354"/>
      <c r="IFN57" s="558"/>
      <c r="IFO57" s="558"/>
      <c r="IFP57" s="558"/>
      <c r="IFQ57" s="355"/>
      <c r="IFR57" s="356"/>
      <c r="IFS57" s="357"/>
      <c r="IFT57" s="353"/>
      <c r="IFU57" s="354"/>
      <c r="IFV57" s="558"/>
      <c r="IFW57" s="558"/>
      <c r="IFX57" s="558"/>
      <c r="IFY57" s="355"/>
      <c r="IFZ57" s="356"/>
      <c r="IGA57" s="357"/>
      <c r="IGB57" s="353"/>
      <c r="IGC57" s="354"/>
      <c r="IGD57" s="558"/>
      <c r="IGE57" s="558"/>
      <c r="IGF57" s="558"/>
      <c r="IGG57" s="355"/>
      <c r="IGH57" s="356"/>
      <c r="IGI57" s="357"/>
      <c r="IGJ57" s="353"/>
      <c r="IGK57" s="354"/>
      <c r="IGL57" s="558"/>
      <c r="IGM57" s="558"/>
      <c r="IGN57" s="558"/>
      <c r="IGO57" s="355"/>
      <c r="IGP57" s="356"/>
      <c r="IGQ57" s="357"/>
      <c r="IGR57" s="353"/>
      <c r="IGS57" s="354"/>
      <c r="IGT57" s="558"/>
      <c r="IGU57" s="558"/>
      <c r="IGV57" s="558"/>
      <c r="IGW57" s="355"/>
      <c r="IGX57" s="356"/>
      <c r="IGY57" s="357"/>
      <c r="IGZ57" s="353"/>
      <c r="IHA57" s="354"/>
      <c r="IHB57" s="558"/>
      <c r="IHC57" s="558"/>
      <c r="IHD57" s="558"/>
      <c r="IHE57" s="355"/>
      <c r="IHF57" s="356"/>
      <c r="IHG57" s="357"/>
      <c r="IHH57" s="353"/>
      <c r="IHI57" s="354"/>
      <c r="IHJ57" s="558"/>
      <c r="IHK57" s="558"/>
      <c r="IHL57" s="558"/>
      <c r="IHM57" s="355"/>
      <c r="IHN57" s="356"/>
      <c r="IHO57" s="357"/>
      <c r="IHP57" s="353"/>
      <c r="IHQ57" s="354"/>
      <c r="IHR57" s="558"/>
      <c r="IHS57" s="558"/>
      <c r="IHT57" s="558"/>
      <c r="IHU57" s="355"/>
      <c r="IHV57" s="356"/>
      <c r="IHW57" s="357"/>
      <c r="IHX57" s="353"/>
      <c r="IHY57" s="354"/>
      <c r="IHZ57" s="558"/>
      <c r="IIA57" s="558"/>
      <c r="IIB57" s="558"/>
      <c r="IIC57" s="355"/>
      <c r="IID57" s="356"/>
      <c r="IIE57" s="357"/>
      <c r="IIF57" s="353"/>
      <c r="IIG57" s="354"/>
      <c r="IIH57" s="558"/>
      <c r="III57" s="558"/>
      <c r="IIJ57" s="558"/>
      <c r="IIK57" s="355"/>
      <c r="IIL57" s="356"/>
      <c r="IIM57" s="357"/>
      <c r="IIN57" s="353"/>
      <c r="IIO57" s="354"/>
      <c r="IIP57" s="558"/>
      <c r="IIQ57" s="558"/>
      <c r="IIR57" s="558"/>
      <c r="IIS57" s="355"/>
      <c r="IIT57" s="356"/>
      <c r="IIU57" s="357"/>
      <c r="IIV57" s="353"/>
      <c r="IIW57" s="354"/>
      <c r="IIX57" s="558"/>
      <c r="IIY57" s="558"/>
      <c r="IIZ57" s="558"/>
      <c r="IJA57" s="355"/>
      <c r="IJB57" s="356"/>
      <c r="IJC57" s="357"/>
      <c r="IJD57" s="353"/>
      <c r="IJE57" s="354"/>
      <c r="IJF57" s="558"/>
      <c r="IJG57" s="558"/>
      <c r="IJH57" s="558"/>
      <c r="IJI57" s="355"/>
      <c r="IJJ57" s="356"/>
      <c r="IJK57" s="357"/>
      <c r="IJL57" s="353"/>
      <c r="IJM57" s="354"/>
      <c r="IJN57" s="558"/>
      <c r="IJO57" s="558"/>
      <c r="IJP57" s="558"/>
      <c r="IJQ57" s="355"/>
      <c r="IJR57" s="356"/>
      <c r="IJS57" s="357"/>
      <c r="IJT57" s="353"/>
      <c r="IJU57" s="354"/>
      <c r="IJV57" s="558"/>
      <c r="IJW57" s="558"/>
      <c r="IJX57" s="558"/>
      <c r="IJY57" s="355"/>
      <c r="IJZ57" s="356"/>
      <c r="IKA57" s="357"/>
      <c r="IKB57" s="353"/>
      <c r="IKC57" s="354"/>
      <c r="IKD57" s="558"/>
      <c r="IKE57" s="558"/>
      <c r="IKF57" s="558"/>
      <c r="IKG57" s="355"/>
      <c r="IKH57" s="356"/>
      <c r="IKI57" s="357"/>
      <c r="IKJ57" s="353"/>
      <c r="IKK57" s="354"/>
      <c r="IKL57" s="558"/>
      <c r="IKM57" s="558"/>
      <c r="IKN57" s="558"/>
      <c r="IKO57" s="355"/>
      <c r="IKP57" s="356"/>
      <c r="IKQ57" s="357"/>
      <c r="IKR57" s="353"/>
      <c r="IKS57" s="354"/>
      <c r="IKT57" s="558"/>
      <c r="IKU57" s="558"/>
      <c r="IKV57" s="558"/>
      <c r="IKW57" s="355"/>
      <c r="IKX57" s="356"/>
      <c r="IKY57" s="357"/>
      <c r="IKZ57" s="353"/>
      <c r="ILA57" s="354"/>
      <c r="ILB57" s="558"/>
      <c r="ILC57" s="558"/>
      <c r="ILD57" s="558"/>
      <c r="ILE57" s="355"/>
      <c r="ILF57" s="356"/>
      <c r="ILG57" s="357"/>
      <c r="ILH57" s="353"/>
      <c r="ILI57" s="354"/>
      <c r="ILJ57" s="558"/>
      <c r="ILK57" s="558"/>
      <c r="ILL57" s="558"/>
      <c r="ILM57" s="355"/>
      <c r="ILN57" s="356"/>
      <c r="ILO57" s="357"/>
      <c r="ILP57" s="353"/>
      <c r="ILQ57" s="354"/>
      <c r="ILR57" s="558"/>
      <c r="ILS57" s="558"/>
      <c r="ILT57" s="558"/>
      <c r="ILU57" s="355"/>
      <c r="ILV57" s="356"/>
      <c r="ILW57" s="357"/>
      <c r="ILX57" s="353"/>
      <c r="ILY57" s="354"/>
      <c r="ILZ57" s="558"/>
      <c r="IMA57" s="558"/>
      <c r="IMB57" s="558"/>
      <c r="IMC57" s="355"/>
      <c r="IMD57" s="356"/>
      <c r="IME57" s="357"/>
      <c r="IMF57" s="353"/>
      <c r="IMG57" s="354"/>
      <c r="IMH57" s="558"/>
      <c r="IMI57" s="558"/>
      <c r="IMJ57" s="558"/>
      <c r="IMK57" s="355"/>
      <c r="IML57" s="356"/>
      <c r="IMM57" s="357"/>
      <c r="IMN57" s="353"/>
      <c r="IMO57" s="354"/>
      <c r="IMP57" s="558"/>
      <c r="IMQ57" s="558"/>
      <c r="IMR57" s="558"/>
      <c r="IMS57" s="355"/>
      <c r="IMT57" s="356"/>
      <c r="IMU57" s="357"/>
      <c r="IMV57" s="353"/>
      <c r="IMW57" s="354"/>
      <c r="IMX57" s="558"/>
      <c r="IMY57" s="558"/>
      <c r="IMZ57" s="558"/>
      <c r="INA57" s="355"/>
      <c r="INB57" s="356"/>
      <c r="INC57" s="357"/>
      <c r="IND57" s="353"/>
      <c r="INE57" s="354"/>
      <c r="INF57" s="558"/>
      <c r="ING57" s="558"/>
      <c r="INH57" s="558"/>
      <c r="INI57" s="355"/>
      <c r="INJ57" s="356"/>
      <c r="INK57" s="357"/>
      <c r="INL57" s="353"/>
      <c r="INM57" s="354"/>
      <c r="INN57" s="558"/>
      <c r="INO57" s="558"/>
      <c r="INP57" s="558"/>
      <c r="INQ57" s="355"/>
      <c r="INR57" s="356"/>
      <c r="INS57" s="357"/>
      <c r="INT57" s="353"/>
      <c r="INU57" s="354"/>
      <c r="INV57" s="558"/>
      <c r="INW57" s="558"/>
      <c r="INX57" s="558"/>
      <c r="INY57" s="355"/>
      <c r="INZ57" s="356"/>
      <c r="IOA57" s="357"/>
      <c r="IOB57" s="353"/>
      <c r="IOC57" s="354"/>
      <c r="IOD57" s="558"/>
      <c r="IOE57" s="558"/>
      <c r="IOF57" s="558"/>
      <c r="IOG57" s="355"/>
      <c r="IOH57" s="356"/>
      <c r="IOI57" s="357"/>
      <c r="IOJ57" s="353"/>
      <c r="IOK57" s="354"/>
      <c r="IOL57" s="558"/>
      <c r="IOM57" s="558"/>
      <c r="ION57" s="558"/>
      <c r="IOO57" s="355"/>
      <c r="IOP57" s="356"/>
      <c r="IOQ57" s="357"/>
      <c r="IOR57" s="353"/>
      <c r="IOS57" s="354"/>
      <c r="IOT57" s="558"/>
      <c r="IOU57" s="558"/>
      <c r="IOV57" s="558"/>
      <c r="IOW57" s="355"/>
      <c r="IOX57" s="356"/>
      <c r="IOY57" s="357"/>
      <c r="IOZ57" s="353"/>
      <c r="IPA57" s="354"/>
      <c r="IPB57" s="558"/>
      <c r="IPC57" s="558"/>
      <c r="IPD57" s="558"/>
      <c r="IPE57" s="355"/>
      <c r="IPF57" s="356"/>
      <c r="IPG57" s="357"/>
      <c r="IPH57" s="353"/>
      <c r="IPI57" s="354"/>
      <c r="IPJ57" s="558"/>
      <c r="IPK57" s="558"/>
      <c r="IPL57" s="558"/>
      <c r="IPM57" s="355"/>
      <c r="IPN57" s="356"/>
      <c r="IPO57" s="357"/>
      <c r="IPP57" s="353"/>
      <c r="IPQ57" s="354"/>
      <c r="IPR57" s="558"/>
      <c r="IPS57" s="558"/>
      <c r="IPT57" s="558"/>
      <c r="IPU57" s="355"/>
      <c r="IPV57" s="356"/>
      <c r="IPW57" s="357"/>
      <c r="IPX57" s="353"/>
      <c r="IPY57" s="354"/>
      <c r="IPZ57" s="558"/>
      <c r="IQA57" s="558"/>
      <c r="IQB57" s="558"/>
      <c r="IQC57" s="355"/>
      <c r="IQD57" s="356"/>
      <c r="IQE57" s="357"/>
      <c r="IQF57" s="353"/>
      <c r="IQG57" s="354"/>
      <c r="IQH57" s="558"/>
      <c r="IQI57" s="558"/>
      <c r="IQJ57" s="558"/>
      <c r="IQK57" s="355"/>
      <c r="IQL57" s="356"/>
      <c r="IQM57" s="357"/>
      <c r="IQN57" s="353"/>
      <c r="IQO57" s="354"/>
      <c r="IQP57" s="558"/>
      <c r="IQQ57" s="558"/>
      <c r="IQR57" s="558"/>
      <c r="IQS57" s="355"/>
      <c r="IQT57" s="356"/>
      <c r="IQU57" s="357"/>
      <c r="IQV57" s="353"/>
      <c r="IQW57" s="354"/>
      <c r="IQX57" s="558"/>
      <c r="IQY57" s="558"/>
      <c r="IQZ57" s="558"/>
      <c r="IRA57" s="355"/>
      <c r="IRB57" s="356"/>
      <c r="IRC57" s="357"/>
      <c r="IRD57" s="353"/>
      <c r="IRE57" s="354"/>
      <c r="IRF57" s="558"/>
      <c r="IRG57" s="558"/>
      <c r="IRH57" s="558"/>
      <c r="IRI57" s="355"/>
      <c r="IRJ57" s="356"/>
      <c r="IRK57" s="357"/>
      <c r="IRL57" s="353"/>
      <c r="IRM57" s="354"/>
      <c r="IRN57" s="558"/>
      <c r="IRO57" s="558"/>
      <c r="IRP57" s="558"/>
      <c r="IRQ57" s="355"/>
      <c r="IRR57" s="356"/>
      <c r="IRS57" s="357"/>
      <c r="IRT57" s="353"/>
      <c r="IRU57" s="354"/>
      <c r="IRV57" s="558"/>
      <c r="IRW57" s="558"/>
      <c r="IRX57" s="558"/>
      <c r="IRY57" s="355"/>
      <c r="IRZ57" s="356"/>
      <c r="ISA57" s="357"/>
      <c r="ISB57" s="353"/>
      <c r="ISC57" s="354"/>
      <c r="ISD57" s="558"/>
      <c r="ISE57" s="558"/>
      <c r="ISF57" s="558"/>
      <c r="ISG57" s="355"/>
      <c r="ISH57" s="356"/>
      <c r="ISI57" s="357"/>
      <c r="ISJ57" s="353"/>
      <c r="ISK57" s="354"/>
      <c r="ISL57" s="558"/>
      <c r="ISM57" s="558"/>
      <c r="ISN57" s="558"/>
      <c r="ISO57" s="355"/>
      <c r="ISP57" s="356"/>
      <c r="ISQ57" s="357"/>
      <c r="ISR57" s="353"/>
      <c r="ISS57" s="354"/>
      <c r="IST57" s="558"/>
      <c r="ISU57" s="558"/>
      <c r="ISV57" s="558"/>
      <c r="ISW57" s="355"/>
      <c r="ISX57" s="356"/>
      <c r="ISY57" s="357"/>
      <c r="ISZ57" s="353"/>
      <c r="ITA57" s="354"/>
      <c r="ITB57" s="558"/>
      <c r="ITC57" s="558"/>
      <c r="ITD57" s="558"/>
      <c r="ITE57" s="355"/>
      <c r="ITF57" s="356"/>
      <c r="ITG57" s="357"/>
      <c r="ITH57" s="353"/>
      <c r="ITI57" s="354"/>
      <c r="ITJ57" s="558"/>
      <c r="ITK57" s="558"/>
      <c r="ITL57" s="558"/>
      <c r="ITM57" s="355"/>
      <c r="ITN57" s="356"/>
      <c r="ITO57" s="357"/>
      <c r="ITP57" s="353"/>
      <c r="ITQ57" s="354"/>
      <c r="ITR57" s="558"/>
      <c r="ITS57" s="558"/>
      <c r="ITT57" s="558"/>
      <c r="ITU57" s="355"/>
      <c r="ITV57" s="356"/>
      <c r="ITW57" s="357"/>
      <c r="ITX57" s="353"/>
      <c r="ITY57" s="354"/>
      <c r="ITZ57" s="558"/>
      <c r="IUA57" s="558"/>
      <c r="IUB57" s="558"/>
      <c r="IUC57" s="355"/>
      <c r="IUD57" s="356"/>
      <c r="IUE57" s="357"/>
      <c r="IUF57" s="353"/>
      <c r="IUG57" s="354"/>
      <c r="IUH57" s="558"/>
      <c r="IUI57" s="558"/>
      <c r="IUJ57" s="558"/>
      <c r="IUK57" s="355"/>
      <c r="IUL57" s="356"/>
      <c r="IUM57" s="357"/>
      <c r="IUN57" s="353"/>
      <c r="IUO57" s="354"/>
      <c r="IUP57" s="558"/>
      <c r="IUQ57" s="558"/>
      <c r="IUR57" s="558"/>
      <c r="IUS57" s="355"/>
      <c r="IUT57" s="356"/>
      <c r="IUU57" s="357"/>
      <c r="IUV57" s="353"/>
      <c r="IUW57" s="354"/>
      <c r="IUX57" s="558"/>
      <c r="IUY57" s="558"/>
      <c r="IUZ57" s="558"/>
      <c r="IVA57" s="355"/>
      <c r="IVB57" s="356"/>
      <c r="IVC57" s="357"/>
      <c r="IVD57" s="353"/>
      <c r="IVE57" s="354"/>
      <c r="IVF57" s="558"/>
      <c r="IVG57" s="558"/>
      <c r="IVH57" s="558"/>
      <c r="IVI57" s="355"/>
      <c r="IVJ57" s="356"/>
      <c r="IVK57" s="357"/>
      <c r="IVL57" s="353"/>
      <c r="IVM57" s="354"/>
      <c r="IVN57" s="558"/>
      <c r="IVO57" s="558"/>
      <c r="IVP57" s="558"/>
      <c r="IVQ57" s="355"/>
      <c r="IVR57" s="356"/>
      <c r="IVS57" s="357"/>
      <c r="IVT57" s="353"/>
      <c r="IVU57" s="354"/>
      <c r="IVV57" s="558"/>
      <c r="IVW57" s="558"/>
      <c r="IVX57" s="558"/>
      <c r="IVY57" s="355"/>
      <c r="IVZ57" s="356"/>
      <c r="IWA57" s="357"/>
      <c r="IWB57" s="353"/>
      <c r="IWC57" s="354"/>
      <c r="IWD57" s="558"/>
      <c r="IWE57" s="558"/>
      <c r="IWF57" s="558"/>
      <c r="IWG57" s="355"/>
      <c r="IWH57" s="356"/>
      <c r="IWI57" s="357"/>
      <c r="IWJ57" s="353"/>
      <c r="IWK57" s="354"/>
      <c r="IWL57" s="558"/>
      <c r="IWM57" s="558"/>
      <c r="IWN57" s="558"/>
      <c r="IWO57" s="355"/>
      <c r="IWP57" s="356"/>
      <c r="IWQ57" s="357"/>
      <c r="IWR57" s="353"/>
      <c r="IWS57" s="354"/>
      <c r="IWT57" s="558"/>
      <c r="IWU57" s="558"/>
      <c r="IWV57" s="558"/>
      <c r="IWW57" s="355"/>
      <c r="IWX57" s="356"/>
      <c r="IWY57" s="357"/>
      <c r="IWZ57" s="353"/>
      <c r="IXA57" s="354"/>
      <c r="IXB57" s="558"/>
      <c r="IXC57" s="558"/>
      <c r="IXD57" s="558"/>
      <c r="IXE57" s="355"/>
      <c r="IXF57" s="356"/>
      <c r="IXG57" s="357"/>
      <c r="IXH57" s="353"/>
      <c r="IXI57" s="354"/>
      <c r="IXJ57" s="558"/>
      <c r="IXK57" s="558"/>
      <c r="IXL57" s="558"/>
      <c r="IXM57" s="355"/>
      <c r="IXN57" s="356"/>
      <c r="IXO57" s="357"/>
      <c r="IXP57" s="353"/>
      <c r="IXQ57" s="354"/>
      <c r="IXR57" s="558"/>
      <c r="IXS57" s="558"/>
      <c r="IXT57" s="558"/>
      <c r="IXU57" s="355"/>
      <c r="IXV57" s="356"/>
      <c r="IXW57" s="357"/>
      <c r="IXX57" s="353"/>
      <c r="IXY57" s="354"/>
      <c r="IXZ57" s="558"/>
      <c r="IYA57" s="558"/>
      <c r="IYB57" s="558"/>
      <c r="IYC57" s="355"/>
      <c r="IYD57" s="356"/>
      <c r="IYE57" s="357"/>
      <c r="IYF57" s="353"/>
      <c r="IYG57" s="354"/>
      <c r="IYH57" s="558"/>
      <c r="IYI57" s="558"/>
      <c r="IYJ57" s="558"/>
      <c r="IYK57" s="355"/>
      <c r="IYL57" s="356"/>
      <c r="IYM57" s="357"/>
      <c r="IYN57" s="353"/>
      <c r="IYO57" s="354"/>
      <c r="IYP57" s="558"/>
      <c r="IYQ57" s="558"/>
      <c r="IYR57" s="558"/>
      <c r="IYS57" s="355"/>
      <c r="IYT57" s="356"/>
      <c r="IYU57" s="357"/>
      <c r="IYV57" s="353"/>
      <c r="IYW57" s="354"/>
      <c r="IYX57" s="558"/>
      <c r="IYY57" s="558"/>
      <c r="IYZ57" s="558"/>
      <c r="IZA57" s="355"/>
      <c r="IZB57" s="356"/>
      <c r="IZC57" s="357"/>
      <c r="IZD57" s="353"/>
      <c r="IZE57" s="354"/>
      <c r="IZF57" s="558"/>
      <c r="IZG57" s="558"/>
      <c r="IZH57" s="558"/>
      <c r="IZI57" s="355"/>
      <c r="IZJ57" s="356"/>
      <c r="IZK57" s="357"/>
      <c r="IZL57" s="353"/>
      <c r="IZM57" s="354"/>
      <c r="IZN57" s="558"/>
      <c r="IZO57" s="558"/>
      <c r="IZP57" s="558"/>
      <c r="IZQ57" s="355"/>
      <c r="IZR57" s="356"/>
      <c r="IZS57" s="357"/>
      <c r="IZT57" s="353"/>
      <c r="IZU57" s="354"/>
      <c r="IZV57" s="558"/>
      <c r="IZW57" s="558"/>
      <c r="IZX57" s="558"/>
      <c r="IZY57" s="355"/>
      <c r="IZZ57" s="356"/>
      <c r="JAA57" s="357"/>
      <c r="JAB57" s="353"/>
      <c r="JAC57" s="354"/>
      <c r="JAD57" s="558"/>
      <c r="JAE57" s="558"/>
      <c r="JAF57" s="558"/>
      <c r="JAG57" s="355"/>
      <c r="JAH57" s="356"/>
      <c r="JAI57" s="357"/>
      <c r="JAJ57" s="353"/>
      <c r="JAK57" s="354"/>
      <c r="JAL57" s="558"/>
      <c r="JAM57" s="558"/>
      <c r="JAN57" s="558"/>
      <c r="JAO57" s="355"/>
      <c r="JAP57" s="356"/>
      <c r="JAQ57" s="357"/>
      <c r="JAR57" s="353"/>
      <c r="JAS57" s="354"/>
      <c r="JAT57" s="558"/>
      <c r="JAU57" s="558"/>
      <c r="JAV57" s="558"/>
      <c r="JAW57" s="355"/>
      <c r="JAX57" s="356"/>
      <c r="JAY57" s="357"/>
      <c r="JAZ57" s="353"/>
      <c r="JBA57" s="354"/>
      <c r="JBB57" s="558"/>
      <c r="JBC57" s="558"/>
      <c r="JBD57" s="558"/>
      <c r="JBE57" s="355"/>
      <c r="JBF57" s="356"/>
      <c r="JBG57" s="357"/>
      <c r="JBH57" s="353"/>
      <c r="JBI57" s="354"/>
      <c r="JBJ57" s="558"/>
      <c r="JBK57" s="558"/>
      <c r="JBL57" s="558"/>
      <c r="JBM57" s="355"/>
      <c r="JBN57" s="356"/>
      <c r="JBO57" s="357"/>
      <c r="JBP57" s="353"/>
      <c r="JBQ57" s="354"/>
      <c r="JBR57" s="558"/>
      <c r="JBS57" s="558"/>
      <c r="JBT57" s="558"/>
      <c r="JBU57" s="355"/>
      <c r="JBV57" s="356"/>
      <c r="JBW57" s="357"/>
      <c r="JBX57" s="353"/>
      <c r="JBY57" s="354"/>
      <c r="JBZ57" s="558"/>
      <c r="JCA57" s="558"/>
      <c r="JCB57" s="558"/>
      <c r="JCC57" s="355"/>
      <c r="JCD57" s="356"/>
      <c r="JCE57" s="357"/>
      <c r="JCF57" s="353"/>
      <c r="JCG57" s="354"/>
      <c r="JCH57" s="558"/>
      <c r="JCI57" s="558"/>
      <c r="JCJ57" s="558"/>
      <c r="JCK57" s="355"/>
      <c r="JCL57" s="356"/>
      <c r="JCM57" s="357"/>
      <c r="JCN57" s="353"/>
      <c r="JCO57" s="354"/>
      <c r="JCP57" s="558"/>
      <c r="JCQ57" s="558"/>
      <c r="JCR57" s="558"/>
      <c r="JCS57" s="355"/>
      <c r="JCT57" s="356"/>
      <c r="JCU57" s="357"/>
      <c r="JCV57" s="353"/>
      <c r="JCW57" s="354"/>
      <c r="JCX57" s="558"/>
      <c r="JCY57" s="558"/>
      <c r="JCZ57" s="558"/>
      <c r="JDA57" s="355"/>
      <c r="JDB57" s="356"/>
      <c r="JDC57" s="357"/>
      <c r="JDD57" s="353"/>
      <c r="JDE57" s="354"/>
      <c r="JDF57" s="558"/>
      <c r="JDG57" s="558"/>
      <c r="JDH57" s="558"/>
      <c r="JDI57" s="355"/>
      <c r="JDJ57" s="356"/>
      <c r="JDK57" s="357"/>
      <c r="JDL57" s="353"/>
      <c r="JDM57" s="354"/>
      <c r="JDN57" s="558"/>
      <c r="JDO57" s="558"/>
      <c r="JDP57" s="558"/>
      <c r="JDQ57" s="355"/>
      <c r="JDR57" s="356"/>
      <c r="JDS57" s="357"/>
      <c r="JDT57" s="353"/>
      <c r="JDU57" s="354"/>
      <c r="JDV57" s="558"/>
      <c r="JDW57" s="558"/>
      <c r="JDX57" s="558"/>
      <c r="JDY57" s="355"/>
      <c r="JDZ57" s="356"/>
      <c r="JEA57" s="357"/>
      <c r="JEB57" s="353"/>
      <c r="JEC57" s="354"/>
      <c r="JED57" s="558"/>
      <c r="JEE57" s="558"/>
      <c r="JEF57" s="558"/>
      <c r="JEG57" s="355"/>
      <c r="JEH57" s="356"/>
      <c r="JEI57" s="357"/>
      <c r="JEJ57" s="353"/>
      <c r="JEK57" s="354"/>
      <c r="JEL57" s="558"/>
      <c r="JEM57" s="558"/>
      <c r="JEN57" s="558"/>
      <c r="JEO57" s="355"/>
      <c r="JEP57" s="356"/>
      <c r="JEQ57" s="357"/>
      <c r="JER57" s="353"/>
      <c r="JES57" s="354"/>
      <c r="JET57" s="558"/>
      <c r="JEU57" s="558"/>
      <c r="JEV57" s="558"/>
      <c r="JEW57" s="355"/>
      <c r="JEX57" s="356"/>
      <c r="JEY57" s="357"/>
      <c r="JEZ57" s="353"/>
      <c r="JFA57" s="354"/>
      <c r="JFB57" s="558"/>
      <c r="JFC57" s="558"/>
      <c r="JFD57" s="558"/>
      <c r="JFE57" s="355"/>
      <c r="JFF57" s="356"/>
      <c r="JFG57" s="357"/>
      <c r="JFH57" s="353"/>
      <c r="JFI57" s="354"/>
      <c r="JFJ57" s="558"/>
      <c r="JFK57" s="558"/>
      <c r="JFL57" s="558"/>
      <c r="JFM57" s="355"/>
      <c r="JFN57" s="356"/>
      <c r="JFO57" s="357"/>
      <c r="JFP57" s="353"/>
      <c r="JFQ57" s="354"/>
      <c r="JFR57" s="558"/>
      <c r="JFS57" s="558"/>
      <c r="JFT57" s="558"/>
      <c r="JFU57" s="355"/>
      <c r="JFV57" s="356"/>
      <c r="JFW57" s="357"/>
      <c r="JFX57" s="353"/>
      <c r="JFY57" s="354"/>
      <c r="JFZ57" s="558"/>
      <c r="JGA57" s="558"/>
      <c r="JGB57" s="558"/>
      <c r="JGC57" s="355"/>
      <c r="JGD57" s="356"/>
      <c r="JGE57" s="357"/>
      <c r="JGF57" s="353"/>
      <c r="JGG57" s="354"/>
      <c r="JGH57" s="558"/>
      <c r="JGI57" s="558"/>
      <c r="JGJ57" s="558"/>
      <c r="JGK57" s="355"/>
      <c r="JGL57" s="356"/>
      <c r="JGM57" s="357"/>
      <c r="JGN57" s="353"/>
      <c r="JGO57" s="354"/>
      <c r="JGP57" s="558"/>
      <c r="JGQ57" s="558"/>
      <c r="JGR57" s="558"/>
      <c r="JGS57" s="355"/>
      <c r="JGT57" s="356"/>
      <c r="JGU57" s="357"/>
      <c r="JGV57" s="353"/>
      <c r="JGW57" s="354"/>
      <c r="JGX57" s="558"/>
      <c r="JGY57" s="558"/>
      <c r="JGZ57" s="558"/>
      <c r="JHA57" s="355"/>
      <c r="JHB57" s="356"/>
      <c r="JHC57" s="357"/>
      <c r="JHD57" s="353"/>
      <c r="JHE57" s="354"/>
      <c r="JHF57" s="558"/>
      <c r="JHG57" s="558"/>
      <c r="JHH57" s="558"/>
      <c r="JHI57" s="355"/>
      <c r="JHJ57" s="356"/>
      <c r="JHK57" s="357"/>
      <c r="JHL57" s="353"/>
      <c r="JHM57" s="354"/>
      <c r="JHN57" s="558"/>
      <c r="JHO57" s="558"/>
      <c r="JHP57" s="558"/>
      <c r="JHQ57" s="355"/>
      <c r="JHR57" s="356"/>
      <c r="JHS57" s="357"/>
      <c r="JHT57" s="353"/>
      <c r="JHU57" s="354"/>
      <c r="JHV57" s="558"/>
      <c r="JHW57" s="558"/>
      <c r="JHX57" s="558"/>
      <c r="JHY57" s="355"/>
      <c r="JHZ57" s="356"/>
      <c r="JIA57" s="357"/>
      <c r="JIB57" s="353"/>
      <c r="JIC57" s="354"/>
      <c r="JID57" s="558"/>
      <c r="JIE57" s="558"/>
      <c r="JIF57" s="558"/>
      <c r="JIG57" s="355"/>
      <c r="JIH57" s="356"/>
      <c r="JII57" s="357"/>
      <c r="JIJ57" s="353"/>
      <c r="JIK57" s="354"/>
      <c r="JIL57" s="558"/>
      <c r="JIM57" s="558"/>
      <c r="JIN57" s="558"/>
      <c r="JIO57" s="355"/>
      <c r="JIP57" s="356"/>
      <c r="JIQ57" s="357"/>
      <c r="JIR57" s="353"/>
      <c r="JIS57" s="354"/>
      <c r="JIT57" s="558"/>
      <c r="JIU57" s="558"/>
      <c r="JIV57" s="558"/>
      <c r="JIW57" s="355"/>
      <c r="JIX57" s="356"/>
      <c r="JIY57" s="357"/>
      <c r="JIZ57" s="353"/>
      <c r="JJA57" s="354"/>
      <c r="JJB57" s="558"/>
      <c r="JJC57" s="558"/>
      <c r="JJD57" s="558"/>
      <c r="JJE57" s="355"/>
      <c r="JJF57" s="356"/>
      <c r="JJG57" s="357"/>
      <c r="JJH57" s="353"/>
      <c r="JJI57" s="354"/>
      <c r="JJJ57" s="558"/>
      <c r="JJK57" s="558"/>
      <c r="JJL57" s="558"/>
      <c r="JJM57" s="355"/>
      <c r="JJN57" s="356"/>
      <c r="JJO57" s="357"/>
      <c r="JJP57" s="353"/>
      <c r="JJQ57" s="354"/>
      <c r="JJR57" s="558"/>
      <c r="JJS57" s="558"/>
      <c r="JJT57" s="558"/>
      <c r="JJU57" s="355"/>
      <c r="JJV57" s="356"/>
      <c r="JJW57" s="357"/>
      <c r="JJX57" s="353"/>
      <c r="JJY57" s="354"/>
      <c r="JJZ57" s="558"/>
      <c r="JKA57" s="558"/>
      <c r="JKB57" s="558"/>
      <c r="JKC57" s="355"/>
      <c r="JKD57" s="356"/>
      <c r="JKE57" s="357"/>
      <c r="JKF57" s="353"/>
      <c r="JKG57" s="354"/>
      <c r="JKH57" s="558"/>
      <c r="JKI57" s="558"/>
      <c r="JKJ57" s="558"/>
      <c r="JKK57" s="355"/>
      <c r="JKL57" s="356"/>
      <c r="JKM57" s="357"/>
      <c r="JKN57" s="353"/>
      <c r="JKO57" s="354"/>
      <c r="JKP57" s="558"/>
      <c r="JKQ57" s="558"/>
      <c r="JKR57" s="558"/>
      <c r="JKS57" s="355"/>
      <c r="JKT57" s="356"/>
      <c r="JKU57" s="357"/>
      <c r="JKV57" s="353"/>
      <c r="JKW57" s="354"/>
      <c r="JKX57" s="558"/>
      <c r="JKY57" s="558"/>
      <c r="JKZ57" s="558"/>
      <c r="JLA57" s="355"/>
      <c r="JLB57" s="356"/>
      <c r="JLC57" s="357"/>
      <c r="JLD57" s="353"/>
      <c r="JLE57" s="354"/>
      <c r="JLF57" s="558"/>
      <c r="JLG57" s="558"/>
      <c r="JLH57" s="558"/>
      <c r="JLI57" s="355"/>
      <c r="JLJ57" s="356"/>
      <c r="JLK57" s="357"/>
      <c r="JLL57" s="353"/>
      <c r="JLM57" s="354"/>
      <c r="JLN57" s="558"/>
      <c r="JLO57" s="558"/>
      <c r="JLP57" s="558"/>
      <c r="JLQ57" s="355"/>
      <c r="JLR57" s="356"/>
      <c r="JLS57" s="357"/>
      <c r="JLT57" s="353"/>
      <c r="JLU57" s="354"/>
      <c r="JLV57" s="558"/>
      <c r="JLW57" s="558"/>
      <c r="JLX57" s="558"/>
      <c r="JLY57" s="355"/>
      <c r="JLZ57" s="356"/>
      <c r="JMA57" s="357"/>
      <c r="JMB57" s="353"/>
      <c r="JMC57" s="354"/>
      <c r="JMD57" s="558"/>
      <c r="JME57" s="558"/>
      <c r="JMF57" s="558"/>
      <c r="JMG57" s="355"/>
      <c r="JMH57" s="356"/>
      <c r="JMI57" s="357"/>
      <c r="JMJ57" s="353"/>
      <c r="JMK57" s="354"/>
      <c r="JML57" s="558"/>
      <c r="JMM57" s="558"/>
      <c r="JMN57" s="558"/>
      <c r="JMO57" s="355"/>
      <c r="JMP57" s="356"/>
      <c r="JMQ57" s="357"/>
      <c r="JMR57" s="353"/>
      <c r="JMS57" s="354"/>
      <c r="JMT57" s="558"/>
      <c r="JMU57" s="558"/>
      <c r="JMV57" s="558"/>
      <c r="JMW57" s="355"/>
      <c r="JMX57" s="356"/>
      <c r="JMY57" s="357"/>
      <c r="JMZ57" s="353"/>
      <c r="JNA57" s="354"/>
      <c r="JNB57" s="558"/>
      <c r="JNC57" s="558"/>
      <c r="JND57" s="558"/>
      <c r="JNE57" s="355"/>
      <c r="JNF57" s="356"/>
      <c r="JNG57" s="357"/>
      <c r="JNH57" s="353"/>
      <c r="JNI57" s="354"/>
      <c r="JNJ57" s="558"/>
      <c r="JNK57" s="558"/>
      <c r="JNL57" s="558"/>
      <c r="JNM57" s="355"/>
      <c r="JNN57" s="356"/>
      <c r="JNO57" s="357"/>
      <c r="JNP57" s="353"/>
      <c r="JNQ57" s="354"/>
      <c r="JNR57" s="558"/>
      <c r="JNS57" s="558"/>
      <c r="JNT57" s="558"/>
      <c r="JNU57" s="355"/>
      <c r="JNV57" s="356"/>
      <c r="JNW57" s="357"/>
      <c r="JNX57" s="353"/>
      <c r="JNY57" s="354"/>
      <c r="JNZ57" s="558"/>
      <c r="JOA57" s="558"/>
      <c r="JOB57" s="558"/>
      <c r="JOC57" s="355"/>
      <c r="JOD57" s="356"/>
      <c r="JOE57" s="357"/>
      <c r="JOF57" s="353"/>
      <c r="JOG57" s="354"/>
      <c r="JOH57" s="558"/>
      <c r="JOI57" s="558"/>
      <c r="JOJ57" s="558"/>
      <c r="JOK57" s="355"/>
      <c r="JOL57" s="356"/>
      <c r="JOM57" s="357"/>
      <c r="JON57" s="353"/>
      <c r="JOO57" s="354"/>
      <c r="JOP57" s="558"/>
      <c r="JOQ57" s="558"/>
      <c r="JOR57" s="558"/>
      <c r="JOS57" s="355"/>
      <c r="JOT57" s="356"/>
      <c r="JOU57" s="357"/>
      <c r="JOV57" s="353"/>
      <c r="JOW57" s="354"/>
      <c r="JOX57" s="558"/>
      <c r="JOY57" s="558"/>
      <c r="JOZ57" s="558"/>
      <c r="JPA57" s="355"/>
      <c r="JPB57" s="356"/>
      <c r="JPC57" s="357"/>
      <c r="JPD57" s="353"/>
      <c r="JPE57" s="354"/>
      <c r="JPF57" s="558"/>
      <c r="JPG57" s="558"/>
      <c r="JPH57" s="558"/>
      <c r="JPI57" s="355"/>
      <c r="JPJ57" s="356"/>
      <c r="JPK57" s="357"/>
      <c r="JPL57" s="353"/>
      <c r="JPM57" s="354"/>
      <c r="JPN57" s="558"/>
      <c r="JPO57" s="558"/>
      <c r="JPP57" s="558"/>
      <c r="JPQ57" s="355"/>
      <c r="JPR57" s="356"/>
      <c r="JPS57" s="357"/>
      <c r="JPT57" s="353"/>
      <c r="JPU57" s="354"/>
      <c r="JPV57" s="558"/>
      <c r="JPW57" s="558"/>
      <c r="JPX57" s="558"/>
      <c r="JPY57" s="355"/>
      <c r="JPZ57" s="356"/>
      <c r="JQA57" s="357"/>
      <c r="JQB57" s="353"/>
      <c r="JQC57" s="354"/>
      <c r="JQD57" s="558"/>
      <c r="JQE57" s="558"/>
      <c r="JQF57" s="558"/>
      <c r="JQG57" s="355"/>
      <c r="JQH57" s="356"/>
      <c r="JQI57" s="357"/>
      <c r="JQJ57" s="353"/>
      <c r="JQK57" s="354"/>
      <c r="JQL57" s="558"/>
      <c r="JQM57" s="558"/>
      <c r="JQN57" s="558"/>
      <c r="JQO57" s="355"/>
      <c r="JQP57" s="356"/>
      <c r="JQQ57" s="357"/>
      <c r="JQR57" s="353"/>
      <c r="JQS57" s="354"/>
      <c r="JQT57" s="558"/>
      <c r="JQU57" s="558"/>
      <c r="JQV57" s="558"/>
      <c r="JQW57" s="355"/>
      <c r="JQX57" s="356"/>
      <c r="JQY57" s="357"/>
      <c r="JQZ57" s="353"/>
      <c r="JRA57" s="354"/>
      <c r="JRB57" s="558"/>
      <c r="JRC57" s="558"/>
      <c r="JRD57" s="558"/>
      <c r="JRE57" s="355"/>
      <c r="JRF57" s="356"/>
      <c r="JRG57" s="357"/>
      <c r="JRH57" s="353"/>
      <c r="JRI57" s="354"/>
      <c r="JRJ57" s="558"/>
      <c r="JRK57" s="558"/>
      <c r="JRL57" s="558"/>
      <c r="JRM57" s="355"/>
      <c r="JRN57" s="356"/>
      <c r="JRO57" s="357"/>
      <c r="JRP57" s="353"/>
      <c r="JRQ57" s="354"/>
      <c r="JRR57" s="558"/>
      <c r="JRS57" s="558"/>
      <c r="JRT57" s="558"/>
      <c r="JRU57" s="355"/>
      <c r="JRV57" s="356"/>
      <c r="JRW57" s="357"/>
      <c r="JRX57" s="353"/>
      <c r="JRY57" s="354"/>
      <c r="JRZ57" s="558"/>
      <c r="JSA57" s="558"/>
      <c r="JSB57" s="558"/>
      <c r="JSC57" s="355"/>
      <c r="JSD57" s="356"/>
      <c r="JSE57" s="357"/>
      <c r="JSF57" s="353"/>
      <c r="JSG57" s="354"/>
      <c r="JSH57" s="558"/>
      <c r="JSI57" s="558"/>
      <c r="JSJ57" s="558"/>
      <c r="JSK57" s="355"/>
      <c r="JSL57" s="356"/>
      <c r="JSM57" s="357"/>
      <c r="JSN57" s="353"/>
      <c r="JSO57" s="354"/>
      <c r="JSP57" s="558"/>
      <c r="JSQ57" s="558"/>
      <c r="JSR57" s="558"/>
      <c r="JSS57" s="355"/>
      <c r="JST57" s="356"/>
      <c r="JSU57" s="357"/>
      <c r="JSV57" s="353"/>
      <c r="JSW57" s="354"/>
      <c r="JSX57" s="558"/>
      <c r="JSY57" s="558"/>
      <c r="JSZ57" s="558"/>
      <c r="JTA57" s="355"/>
      <c r="JTB57" s="356"/>
      <c r="JTC57" s="357"/>
      <c r="JTD57" s="353"/>
      <c r="JTE57" s="354"/>
      <c r="JTF57" s="558"/>
      <c r="JTG57" s="558"/>
      <c r="JTH57" s="558"/>
      <c r="JTI57" s="355"/>
      <c r="JTJ57" s="356"/>
      <c r="JTK57" s="357"/>
      <c r="JTL57" s="353"/>
      <c r="JTM57" s="354"/>
      <c r="JTN57" s="558"/>
      <c r="JTO57" s="558"/>
      <c r="JTP57" s="558"/>
      <c r="JTQ57" s="355"/>
      <c r="JTR57" s="356"/>
      <c r="JTS57" s="357"/>
      <c r="JTT57" s="353"/>
      <c r="JTU57" s="354"/>
      <c r="JTV57" s="558"/>
      <c r="JTW57" s="558"/>
      <c r="JTX57" s="558"/>
      <c r="JTY57" s="355"/>
      <c r="JTZ57" s="356"/>
      <c r="JUA57" s="357"/>
      <c r="JUB57" s="353"/>
      <c r="JUC57" s="354"/>
      <c r="JUD57" s="558"/>
      <c r="JUE57" s="558"/>
      <c r="JUF57" s="558"/>
      <c r="JUG57" s="355"/>
      <c r="JUH57" s="356"/>
      <c r="JUI57" s="357"/>
      <c r="JUJ57" s="353"/>
      <c r="JUK57" s="354"/>
      <c r="JUL57" s="558"/>
      <c r="JUM57" s="558"/>
      <c r="JUN57" s="558"/>
      <c r="JUO57" s="355"/>
      <c r="JUP57" s="356"/>
      <c r="JUQ57" s="357"/>
      <c r="JUR57" s="353"/>
      <c r="JUS57" s="354"/>
      <c r="JUT57" s="558"/>
      <c r="JUU57" s="558"/>
      <c r="JUV57" s="558"/>
      <c r="JUW57" s="355"/>
      <c r="JUX57" s="356"/>
      <c r="JUY57" s="357"/>
      <c r="JUZ57" s="353"/>
      <c r="JVA57" s="354"/>
      <c r="JVB57" s="558"/>
      <c r="JVC57" s="558"/>
      <c r="JVD57" s="558"/>
      <c r="JVE57" s="355"/>
      <c r="JVF57" s="356"/>
      <c r="JVG57" s="357"/>
      <c r="JVH57" s="353"/>
      <c r="JVI57" s="354"/>
      <c r="JVJ57" s="558"/>
      <c r="JVK57" s="558"/>
      <c r="JVL57" s="558"/>
      <c r="JVM57" s="355"/>
      <c r="JVN57" s="356"/>
      <c r="JVO57" s="357"/>
      <c r="JVP57" s="353"/>
      <c r="JVQ57" s="354"/>
      <c r="JVR57" s="558"/>
      <c r="JVS57" s="558"/>
      <c r="JVT57" s="558"/>
      <c r="JVU57" s="355"/>
      <c r="JVV57" s="356"/>
      <c r="JVW57" s="357"/>
      <c r="JVX57" s="353"/>
      <c r="JVY57" s="354"/>
      <c r="JVZ57" s="558"/>
      <c r="JWA57" s="558"/>
      <c r="JWB57" s="558"/>
      <c r="JWC57" s="355"/>
      <c r="JWD57" s="356"/>
      <c r="JWE57" s="357"/>
      <c r="JWF57" s="353"/>
      <c r="JWG57" s="354"/>
      <c r="JWH57" s="558"/>
      <c r="JWI57" s="558"/>
      <c r="JWJ57" s="558"/>
      <c r="JWK57" s="355"/>
      <c r="JWL57" s="356"/>
      <c r="JWM57" s="357"/>
      <c r="JWN57" s="353"/>
      <c r="JWO57" s="354"/>
      <c r="JWP57" s="558"/>
      <c r="JWQ57" s="558"/>
      <c r="JWR57" s="558"/>
      <c r="JWS57" s="355"/>
      <c r="JWT57" s="356"/>
      <c r="JWU57" s="357"/>
      <c r="JWV57" s="353"/>
      <c r="JWW57" s="354"/>
      <c r="JWX57" s="558"/>
      <c r="JWY57" s="558"/>
      <c r="JWZ57" s="558"/>
      <c r="JXA57" s="355"/>
      <c r="JXB57" s="356"/>
      <c r="JXC57" s="357"/>
      <c r="JXD57" s="353"/>
      <c r="JXE57" s="354"/>
      <c r="JXF57" s="558"/>
      <c r="JXG57" s="558"/>
      <c r="JXH57" s="558"/>
      <c r="JXI57" s="355"/>
      <c r="JXJ57" s="356"/>
      <c r="JXK57" s="357"/>
      <c r="JXL57" s="353"/>
      <c r="JXM57" s="354"/>
      <c r="JXN57" s="558"/>
      <c r="JXO57" s="558"/>
      <c r="JXP57" s="558"/>
      <c r="JXQ57" s="355"/>
      <c r="JXR57" s="356"/>
      <c r="JXS57" s="357"/>
      <c r="JXT57" s="353"/>
      <c r="JXU57" s="354"/>
      <c r="JXV57" s="558"/>
      <c r="JXW57" s="558"/>
      <c r="JXX57" s="558"/>
      <c r="JXY57" s="355"/>
      <c r="JXZ57" s="356"/>
      <c r="JYA57" s="357"/>
      <c r="JYB57" s="353"/>
      <c r="JYC57" s="354"/>
      <c r="JYD57" s="558"/>
      <c r="JYE57" s="558"/>
      <c r="JYF57" s="558"/>
      <c r="JYG57" s="355"/>
      <c r="JYH57" s="356"/>
      <c r="JYI57" s="357"/>
      <c r="JYJ57" s="353"/>
      <c r="JYK57" s="354"/>
      <c r="JYL57" s="558"/>
      <c r="JYM57" s="558"/>
      <c r="JYN57" s="558"/>
      <c r="JYO57" s="355"/>
      <c r="JYP57" s="356"/>
      <c r="JYQ57" s="357"/>
      <c r="JYR57" s="353"/>
      <c r="JYS57" s="354"/>
      <c r="JYT57" s="558"/>
      <c r="JYU57" s="558"/>
      <c r="JYV57" s="558"/>
      <c r="JYW57" s="355"/>
      <c r="JYX57" s="356"/>
      <c r="JYY57" s="357"/>
      <c r="JYZ57" s="353"/>
      <c r="JZA57" s="354"/>
      <c r="JZB57" s="558"/>
      <c r="JZC57" s="558"/>
      <c r="JZD57" s="558"/>
      <c r="JZE57" s="355"/>
      <c r="JZF57" s="356"/>
      <c r="JZG57" s="357"/>
      <c r="JZH57" s="353"/>
      <c r="JZI57" s="354"/>
      <c r="JZJ57" s="558"/>
      <c r="JZK57" s="558"/>
      <c r="JZL57" s="558"/>
      <c r="JZM57" s="355"/>
      <c r="JZN57" s="356"/>
      <c r="JZO57" s="357"/>
      <c r="JZP57" s="353"/>
      <c r="JZQ57" s="354"/>
      <c r="JZR57" s="558"/>
      <c r="JZS57" s="558"/>
      <c r="JZT57" s="558"/>
      <c r="JZU57" s="355"/>
      <c r="JZV57" s="356"/>
      <c r="JZW57" s="357"/>
      <c r="JZX57" s="353"/>
      <c r="JZY57" s="354"/>
      <c r="JZZ57" s="558"/>
      <c r="KAA57" s="558"/>
      <c r="KAB57" s="558"/>
      <c r="KAC57" s="355"/>
      <c r="KAD57" s="356"/>
      <c r="KAE57" s="357"/>
      <c r="KAF57" s="353"/>
      <c r="KAG57" s="354"/>
      <c r="KAH57" s="558"/>
      <c r="KAI57" s="558"/>
      <c r="KAJ57" s="558"/>
      <c r="KAK57" s="355"/>
      <c r="KAL57" s="356"/>
      <c r="KAM57" s="357"/>
      <c r="KAN57" s="353"/>
      <c r="KAO57" s="354"/>
      <c r="KAP57" s="558"/>
      <c r="KAQ57" s="558"/>
      <c r="KAR57" s="558"/>
      <c r="KAS57" s="355"/>
      <c r="KAT57" s="356"/>
      <c r="KAU57" s="357"/>
      <c r="KAV57" s="353"/>
      <c r="KAW57" s="354"/>
      <c r="KAX57" s="558"/>
      <c r="KAY57" s="558"/>
      <c r="KAZ57" s="558"/>
      <c r="KBA57" s="355"/>
      <c r="KBB57" s="356"/>
      <c r="KBC57" s="357"/>
      <c r="KBD57" s="353"/>
      <c r="KBE57" s="354"/>
      <c r="KBF57" s="558"/>
      <c r="KBG57" s="558"/>
      <c r="KBH57" s="558"/>
      <c r="KBI57" s="355"/>
      <c r="KBJ57" s="356"/>
      <c r="KBK57" s="357"/>
      <c r="KBL57" s="353"/>
      <c r="KBM57" s="354"/>
      <c r="KBN57" s="558"/>
      <c r="KBO57" s="558"/>
      <c r="KBP57" s="558"/>
      <c r="KBQ57" s="355"/>
      <c r="KBR57" s="356"/>
      <c r="KBS57" s="357"/>
      <c r="KBT57" s="353"/>
      <c r="KBU57" s="354"/>
      <c r="KBV57" s="558"/>
      <c r="KBW57" s="558"/>
      <c r="KBX57" s="558"/>
      <c r="KBY57" s="355"/>
      <c r="KBZ57" s="356"/>
      <c r="KCA57" s="357"/>
      <c r="KCB57" s="353"/>
      <c r="KCC57" s="354"/>
      <c r="KCD57" s="558"/>
      <c r="KCE57" s="558"/>
      <c r="KCF57" s="558"/>
      <c r="KCG57" s="355"/>
      <c r="KCH57" s="356"/>
      <c r="KCI57" s="357"/>
      <c r="KCJ57" s="353"/>
      <c r="KCK57" s="354"/>
      <c r="KCL57" s="558"/>
      <c r="KCM57" s="558"/>
      <c r="KCN57" s="558"/>
      <c r="KCO57" s="355"/>
      <c r="KCP57" s="356"/>
      <c r="KCQ57" s="357"/>
      <c r="KCR57" s="353"/>
      <c r="KCS57" s="354"/>
      <c r="KCT57" s="558"/>
      <c r="KCU57" s="558"/>
      <c r="KCV57" s="558"/>
      <c r="KCW57" s="355"/>
      <c r="KCX57" s="356"/>
      <c r="KCY57" s="357"/>
      <c r="KCZ57" s="353"/>
      <c r="KDA57" s="354"/>
      <c r="KDB57" s="558"/>
      <c r="KDC57" s="558"/>
      <c r="KDD57" s="558"/>
      <c r="KDE57" s="355"/>
      <c r="KDF57" s="356"/>
      <c r="KDG57" s="357"/>
      <c r="KDH57" s="353"/>
      <c r="KDI57" s="354"/>
      <c r="KDJ57" s="558"/>
      <c r="KDK57" s="558"/>
      <c r="KDL57" s="558"/>
      <c r="KDM57" s="355"/>
      <c r="KDN57" s="356"/>
      <c r="KDO57" s="357"/>
      <c r="KDP57" s="353"/>
      <c r="KDQ57" s="354"/>
      <c r="KDR57" s="558"/>
      <c r="KDS57" s="558"/>
      <c r="KDT57" s="558"/>
      <c r="KDU57" s="355"/>
      <c r="KDV57" s="356"/>
      <c r="KDW57" s="357"/>
      <c r="KDX57" s="353"/>
      <c r="KDY57" s="354"/>
      <c r="KDZ57" s="558"/>
      <c r="KEA57" s="558"/>
      <c r="KEB57" s="558"/>
      <c r="KEC57" s="355"/>
      <c r="KED57" s="356"/>
      <c r="KEE57" s="357"/>
      <c r="KEF57" s="353"/>
      <c r="KEG57" s="354"/>
      <c r="KEH57" s="558"/>
      <c r="KEI57" s="558"/>
      <c r="KEJ57" s="558"/>
      <c r="KEK57" s="355"/>
      <c r="KEL57" s="356"/>
      <c r="KEM57" s="357"/>
      <c r="KEN57" s="353"/>
      <c r="KEO57" s="354"/>
      <c r="KEP57" s="558"/>
      <c r="KEQ57" s="558"/>
      <c r="KER57" s="558"/>
      <c r="KES57" s="355"/>
      <c r="KET57" s="356"/>
      <c r="KEU57" s="357"/>
      <c r="KEV57" s="353"/>
      <c r="KEW57" s="354"/>
      <c r="KEX57" s="558"/>
      <c r="KEY57" s="558"/>
      <c r="KEZ57" s="558"/>
      <c r="KFA57" s="355"/>
      <c r="KFB57" s="356"/>
      <c r="KFC57" s="357"/>
      <c r="KFD57" s="353"/>
      <c r="KFE57" s="354"/>
      <c r="KFF57" s="558"/>
      <c r="KFG57" s="558"/>
      <c r="KFH57" s="558"/>
      <c r="KFI57" s="355"/>
      <c r="KFJ57" s="356"/>
      <c r="KFK57" s="357"/>
      <c r="KFL57" s="353"/>
      <c r="KFM57" s="354"/>
      <c r="KFN57" s="558"/>
      <c r="KFO57" s="558"/>
      <c r="KFP57" s="558"/>
      <c r="KFQ57" s="355"/>
      <c r="KFR57" s="356"/>
      <c r="KFS57" s="357"/>
      <c r="KFT57" s="353"/>
      <c r="KFU57" s="354"/>
      <c r="KFV57" s="558"/>
      <c r="KFW57" s="558"/>
      <c r="KFX57" s="558"/>
      <c r="KFY57" s="355"/>
      <c r="KFZ57" s="356"/>
      <c r="KGA57" s="357"/>
      <c r="KGB57" s="353"/>
      <c r="KGC57" s="354"/>
      <c r="KGD57" s="558"/>
      <c r="KGE57" s="558"/>
      <c r="KGF57" s="558"/>
      <c r="KGG57" s="355"/>
      <c r="KGH57" s="356"/>
      <c r="KGI57" s="357"/>
      <c r="KGJ57" s="353"/>
      <c r="KGK57" s="354"/>
      <c r="KGL57" s="558"/>
      <c r="KGM57" s="558"/>
      <c r="KGN57" s="558"/>
      <c r="KGO57" s="355"/>
      <c r="KGP57" s="356"/>
      <c r="KGQ57" s="357"/>
      <c r="KGR57" s="353"/>
      <c r="KGS57" s="354"/>
      <c r="KGT57" s="558"/>
      <c r="KGU57" s="558"/>
      <c r="KGV57" s="558"/>
      <c r="KGW57" s="355"/>
      <c r="KGX57" s="356"/>
      <c r="KGY57" s="357"/>
      <c r="KGZ57" s="353"/>
      <c r="KHA57" s="354"/>
      <c r="KHB57" s="558"/>
      <c r="KHC57" s="558"/>
      <c r="KHD57" s="558"/>
      <c r="KHE57" s="355"/>
      <c r="KHF57" s="356"/>
      <c r="KHG57" s="357"/>
      <c r="KHH57" s="353"/>
      <c r="KHI57" s="354"/>
      <c r="KHJ57" s="558"/>
      <c r="KHK57" s="558"/>
      <c r="KHL57" s="558"/>
      <c r="KHM57" s="355"/>
      <c r="KHN57" s="356"/>
      <c r="KHO57" s="357"/>
      <c r="KHP57" s="353"/>
      <c r="KHQ57" s="354"/>
      <c r="KHR57" s="558"/>
      <c r="KHS57" s="558"/>
      <c r="KHT57" s="558"/>
      <c r="KHU57" s="355"/>
      <c r="KHV57" s="356"/>
      <c r="KHW57" s="357"/>
      <c r="KHX57" s="353"/>
      <c r="KHY57" s="354"/>
      <c r="KHZ57" s="558"/>
      <c r="KIA57" s="558"/>
      <c r="KIB57" s="558"/>
      <c r="KIC57" s="355"/>
      <c r="KID57" s="356"/>
      <c r="KIE57" s="357"/>
      <c r="KIF57" s="353"/>
      <c r="KIG57" s="354"/>
      <c r="KIH57" s="558"/>
      <c r="KII57" s="558"/>
      <c r="KIJ57" s="558"/>
      <c r="KIK57" s="355"/>
      <c r="KIL57" s="356"/>
      <c r="KIM57" s="357"/>
      <c r="KIN57" s="353"/>
      <c r="KIO57" s="354"/>
      <c r="KIP57" s="558"/>
      <c r="KIQ57" s="558"/>
      <c r="KIR57" s="558"/>
      <c r="KIS57" s="355"/>
      <c r="KIT57" s="356"/>
      <c r="KIU57" s="357"/>
      <c r="KIV57" s="353"/>
      <c r="KIW57" s="354"/>
      <c r="KIX57" s="558"/>
      <c r="KIY57" s="558"/>
      <c r="KIZ57" s="558"/>
      <c r="KJA57" s="355"/>
      <c r="KJB57" s="356"/>
      <c r="KJC57" s="357"/>
      <c r="KJD57" s="353"/>
      <c r="KJE57" s="354"/>
      <c r="KJF57" s="558"/>
      <c r="KJG57" s="558"/>
      <c r="KJH57" s="558"/>
      <c r="KJI57" s="355"/>
      <c r="KJJ57" s="356"/>
      <c r="KJK57" s="357"/>
      <c r="KJL57" s="353"/>
      <c r="KJM57" s="354"/>
      <c r="KJN57" s="558"/>
      <c r="KJO57" s="558"/>
      <c r="KJP57" s="558"/>
      <c r="KJQ57" s="355"/>
      <c r="KJR57" s="356"/>
      <c r="KJS57" s="357"/>
      <c r="KJT57" s="353"/>
      <c r="KJU57" s="354"/>
      <c r="KJV57" s="558"/>
      <c r="KJW57" s="558"/>
      <c r="KJX57" s="558"/>
      <c r="KJY57" s="355"/>
      <c r="KJZ57" s="356"/>
      <c r="KKA57" s="357"/>
      <c r="KKB57" s="353"/>
      <c r="KKC57" s="354"/>
      <c r="KKD57" s="558"/>
      <c r="KKE57" s="558"/>
      <c r="KKF57" s="558"/>
      <c r="KKG57" s="355"/>
      <c r="KKH57" s="356"/>
      <c r="KKI57" s="357"/>
      <c r="KKJ57" s="353"/>
      <c r="KKK57" s="354"/>
      <c r="KKL57" s="558"/>
      <c r="KKM57" s="558"/>
      <c r="KKN57" s="558"/>
      <c r="KKO57" s="355"/>
      <c r="KKP57" s="356"/>
      <c r="KKQ57" s="357"/>
      <c r="KKR57" s="353"/>
      <c r="KKS57" s="354"/>
      <c r="KKT57" s="558"/>
      <c r="KKU57" s="558"/>
      <c r="KKV57" s="558"/>
      <c r="KKW57" s="355"/>
      <c r="KKX57" s="356"/>
      <c r="KKY57" s="357"/>
      <c r="KKZ57" s="353"/>
      <c r="KLA57" s="354"/>
      <c r="KLB57" s="558"/>
      <c r="KLC57" s="558"/>
      <c r="KLD57" s="558"/>
      <c r="KLE57" s="355"/>
      <c r="KLF57" s="356"/>
      <c r="KLG57" s="357"/>
      <c r="KLH57" s="353"/>
      <c r="KLI57" s="354"/>
      <c r="KLJ57" s="558"/>
      <c r="KLK57" s="558"/>
      <c r="KLL57" s="558"/>
      <c r="KLM57" s="355"/>
      <c r="KLN57" s="356"/>
      <c r="KLO57" s="357"/>
      <c r="KLP57" s="353"/>
      <c r="KLQ57" s="354"/>
      <c r="KLR57" s="558"/>
      <c r="KLS57" s="558"/>
      <c r="KLT57" s="558"/>
      <c r="KLU57" s="355"/>
      <c r="KLV57" s="356"/>
      <c r="KLW57" s="357"/>
      <c r="KLX57" s="353"/>
      <c r="KLY57" s="354"/>
      <c r="KLZ57" s="558"/>
      <c r="KMA57" s="558"/>
      <c r="KMB57" s="558"/>
      <c r="KMC57" s="355"/>
      <c r="KMD57" s="356"/>
      <c r="KME57" s="357"/>
      <c r="KMF57" s="353"/>
      <c r="KMG57" s="354"/>
      <c r="KMH57" s="558"/>
      <c r="KMI57" s="558"/>
      <c r="KMJ57" s="558"/>
      <c r="KMK57" s="355"/>
      <c r="KML57" s="356"/>
      <c r="KMM57" s="357"/>
      <c r="KMN57" s="353"/>
      <c r="KMO57" s="354"/>
      <c r="KMP57" s="558"/>
      <c r="KMQ57" s="558"/>
      <c r="KMR57" s="558"/>
      <c r="KMS57" s="355"/>
      <c r="KMT57" s="356"/>
      <c r="KMU57" s="357"/>
      <c r="KMV57" s="353"/>
      <c r="KMW57" s="354"/>
      <c r="KMX57" s="558"/>
      <c r="KMY57" s="558"/>
      <c r="KMZ57" s="558"/>
      <c r="KNA57" s="355"/>
      <c r="KNB57" s="356"/>
      <c r="KNC57" s="357"/>
      <c r="KND57" s="353"/>
      <c r="KNE57" s="354"/>
      <c r="KNF57" s="558"/>
      <c r="KNG57" s="558"/>
      <c r="KNH57" s="558"/>
      <c r="KNI57" s="355"/>
      <c r="KNJ57" s="356"/>
      <c r="KNK57" s="357"/>
      <c r="KNL57" s="353"/>
      <c r="KNM57" s="354"/>
      <c r="KNN57" s="558"/>
      <c r="KNO57" s="558"/>
      <c r="KNP57" s="558"/>
      <c r="KNQ57" s="355"/>
      <c r="KNR57" s="356"/>
      <c r="KNS57" s="357"/>
      <c r="KNT57" s="353"/>
      <c r="KNU57" s="354"/>
      <c r="KNV57" s="558"/>
      <c r="KNW57" s="558"/>
      <c r="KNX57" s="558"/>
      <c r="KNY57" s="355"/>
      <c r="KNZ57" s="356"/>
      <c r="KOA57" s="357"/>
      <c r="KOB57" s="353"/>
      <c r="KOC57" s="354"/>
      <c r="KOD57" s="558"/>
      <c r="KOE57" s="558"/>
      <c r="KOF57" s="558"/>
      <c r="KOG57" s="355"/>
      <c r="KOH57" s="356"/>
      <c r="KOI57" s="357"/>
      <c r="KOJ57" s="353"/>
      <c r="KOK57" s="354"/>
      <c r="KOL57" s="558"/>
      <c r="KOM57" s="558"/>
      <c r="KON57" s="558"/>
      <c r="KOO57" s="355"/>
      <c r="KOP57" s="356"/>
      <c r="KOQ57" s="357"/>
      <c r="KOR57" s="353"/>
      <c r="KOS57" s="354"/>
      <c r="KOT57" s="558"/>
      <c r="KOU57" s="558"/>
      <c r="KOV57" s="558"/>
      <c r="KOW57" s="355"/>
      <c r="KOX57" s="356"/>
      <c r="KOY57" s="357"/>
      <c r="KOZ57" s="353"/>
      <c r="KPA57" s="354"/>
      <c r="KPB57" s="558"/>
      <c r="KPC57" s="558"/>
      <c r="KPD57" s="558"/>
      <c r="KPE57" s="355"/>
      <c r="KPF57" s="356"/>
      <c r="KPG57" s="357"/>
      <c r="KPH57" s="353"/>
      <c r="KPI57" s="354"/>
      <c r="KPJ57" s="558"/>
      <c r="KPK57" s="558"/>
      <c r="KPL57" s="558"/>
      <c r="KPM57" s="355"/>
      <c r="KPN57" s="356"/>
      <c r="KPO57" s="357"/>
      <c r="KPP57" s="353"/>
      <c r="KPQ57" s="354"/>
      <c r="KPR57" s="558"/>
      <c r="KPS57" s="558"/>
      <c r="KPT57" s="558"/>
      <c r="KPU57" s="355"/>
      <c r="KPV57" s="356"/>
      <c r="KPW57" s="357"/>
      <c r="KPX57" s="353"/>
      <c r="KPY57" s="354"/>
      <c r="KPZ57" s="558"/>
      <c r="KQA57" s="558"/>
      <c r="KQB57" s="558"/>
      <c r="KQC57" s="355"/>
      <c r="KQD57" s="356"/>
      <c r="KQE57" s="357"/>
      <c r="KQF57" s="353"/>
      <c r="KQG57" s="354"/>
      <c r="KQH57" s="558"/>
      <c r="KQI57" s="558"/>
      <c r="KQJ57" s="558"/>
      <c r="KQK57" s="355"/>
      <c r="KQL57" s="356"/>
      <c r="KQM57" s="357"/>
      <c r="KQN57" s="353"/>
      <c r="KQO57" s="354"/>
      <c r="KQP57" s="558"/>
      <c r="KQQ57" s="558"/>
      <c r="KQR57" s="558"/>
      <c r="KQS57" s="355"/>
      <c r="KQT57" s="356"/>
      <c r="KQU57" s="357"/>
      <c r="KQV57" s="353"/>
      <c r="KQW57" s="354"/>
      <c r="KQX57" s="558"/>
      <c r="KQY57" s="558"/>
      <c r="KQZ57" s="558"/>
      <c r="KRA57" s="355"/>
      <c r="KRB57" s="356"/>
      <c r="KRC57" s="357"/>
      <c r="KRD57" s="353"/>
      <c r="KRE57" s="354"/>
      <c r="KRF57" s="558"/>
      <c r="KRG57" s="558"/>
      <c r="KRH57" s="558"/>
      <c r="KRI57" s="355"/>
      <c r="KRJ57" s="356"/>
      <c r="KRK57" s="357"/>
      <c r="KRL57" s="353"/>
      <c r="KRM57" s="354"/>
      <c r="KRN57" s="558"/>
      <c r="KRO57" s="558"/>
      <c r="KRP57" s="558"/>
      <c r="KRQ57" s="355"/>
      <c r="KRR57" s="356"/>
      <c r="KRS57" s="357"/>
      <c r="KRT57" s="353"/>
      <c r="KRU57" s="354"/>
      <c r="KRV57" s="558"/>
      <c r="KRW57" s="558"/>
      <c r="KRX57" s="558"/>
      <c r="KRY57" s="355"/>
      <c r="KRZ57" s="356"/>
      <c r="KSA57" s="357"/>
      <c r="KSB57" s="353"/>
      <c r="KSC57" s="354"/>
      <c r="KSD57" s="558"/>
      <c r="KSE57" s="558"/>
      <c r="KSF57" s="558"/>
      <c r="KSG57" s="355"/>
      <c r="KSH57" s="356"/>
      <c r="KSI57" s="357"/>
      <c r="KSJ57" s="353"/>
      <c r="KSK57" s="354"/>
      <c r="KSL57" s="558"/>
      <c r="KSM57" s="558"/>
      <c r="KSN57" s="558"/>
      <c r="KSO57" s="355"/>
      <c r="KSP57" s="356"/>
      <c r="KSQ57" s="357"/>
      <c r="KSR57" s="353"/>
      <c r="KSS57" s="354"/>
      <c r="KST57" s="558"/>
      <c r="KSU57" s="558"/>
      <c r="KSV57" s="558"/>
      <c r="KSW57" s="355"/>
      <c r="KSX57" s="356"/>
      <c r="KSY57" s="357"/>
      <c r="KSZ57" s="353"/>
      <c r="KTA57" s="354"/>
      <c r="KTB57" s="558"/>
      <c r="KTC57" s="558"/>
      <c r="KTD57" s="558"/>
      <c r="KTE57" s="355"/>
      <c r="KTF57" s="356"/>
      <c r="KTG57" s="357"/>
      <c r="KTH57" s="353"/>
      <c r="KTI57" s="354"/>
      <c r="KTJ57" s="558"/>
      <c r="KTK57" s="558"/>
      <c r="KTL57" s="558"/>
      <c r="KTM57" s="355"/>
      <c r="KTN57" s="356"/>
      <c r="KTO57" s="357"/>
      <c r="KTP57" s="353"/>
      <c r="KTQ57" s="354"/>
      <c r="KTR57" s="558"/>
      <c r="KTS57" s="558"/>
      <c r="KTT57" s="558"/>
      <c r="KTU57" s="355"/>
      <c r="KTV57" s="356"/>
      <c r="KTW57" s="357"/>
      <c r="KTX57" s="353"/>
      <c r="KTY57" s="354"/>
      <c r="KTZ57" s="558"/>
      <c r="KUA57" s="558"/>
      <c r="KUB57" s="558"/>
      <c r="KUC57" s="355"/>
      <c r="KUD57" s="356"/>
      <c r="KUE57" s="357"/>
      <c r="KUF57" s="353"/>
      <c r="KUG57" s="354"/>
      <c r="KUH57" s="558"/>
      <c r="KUI57" s="558"/>
      <c r="KUJ57" s="558"/>
      <c r="KUK57" s="355"/>
      <c r="KUL57" s="356"/>
      <c r="KUM57" s="357"/>
      <c r="KUN57" s="353"/>
      <c r="KUO57" s="354"/>
      <c r="KUP57" s="558"/>
      <c r="KUQ57" s="558"/>
      <c r="KUR57" s="558"/>
      <c r="KUS57" s="355"/>
      <c r="KUT57" s="356"/>
      <c r="KUU57" s="357"/>
      <c r="KUV57" s="353"/>
      <c r="KUW57" s="354"/>
      <c r="KUX57" s="558"/>
      <c r="KUY57" s="558"/>
      <c r="KUZ57" s="558"/>
      <c r="KVA57" s="355"/>
      <c r="KVB57" s="356"/>
      <c r="KVC57" s="357"/>
      <c r="KVD57" s="353"/>
      <c r="KVE57" s="354"/>
      <c r="KVF57" s="558"/>
      <c r="KVG57" s="558"/>
      <c r="KVH57" s="558"/>
      <c r="KVI57" s="355"/>
      <c r="KVJ57" s="356"/>
      <c r="KVK57" s="357"/>
      <c r="KVL57" s="353"/>
      <c r="KVM57" s="354"/>
      <c r="KVN57" s="558"/>
      <c r="KVO57" s="558"/>
      <c r="KVP57" s="558"/>
      <c r="KVQ57" s="355"/>
      <c r="KVR57" s="356"/>
      <c r="KVS57" s="357"/>
      <c r="KVT57" s="353"/>
      <c r="KVU57" s="354"/>
      <c r="KVV57" s="558"/>
      <c r="KVW57" s="558"/>
      <c r="KVX57" s="558"/>
      <c r="KVY57" s="355"/>
      <c r="KVZ57" s="356"/>
      <c r="KWA57" s="357"/>
      <c r="KWB57" s="353"/>
      <c r="KWC57" s="354"/>
      <c r="KWD57" s="558"/>
      <c r="KWE57" s="558"/>
      <c r="KWF57" s="558"/>
      <c r="KWG57" s="355"/>
      <c r="KWH57" s="356"/>
      <c r="KWI57" s="357"/>
      <c r="KWJ57" s="353"/>
      <c r="KWK57" s="354"/>
      <c r="KWL57" s="558"/>
      <c r="KWM57" s="558"/>
      <c r="KWN57" s="558"/>
      <c r="KWO57" s="355"/>
      <c r="KWP57" s="356"/>
      <c r="KWQ57" s="357"/>
      <c r="KWR57" s="353"/>
      <c r="KWS57" s="354"/>
      <c r="KWT57" s="558"/>
      <c r="KWU57" s="558"/>
      <c r="KWV57" s="558"/>
      <c r="KWW57" s="355"/>
      <c r="KWX57" s="356"/>
      <c r="KWY57" s="357"/>
      <c r="KWZ57" s="353"/>
      <c r="KXA57" s="354"/>
      <c r="KXB57" s="558"/>
      <c r="KXC57" s="558"/>
      <c r="KXD57" s="558"/>
      <c r="KXE57" s="355"/>
      <c r="KXF57" s="356"/>
      <c r="KXG57" s="357"/>
      <c r="KXH57" s="353"/>
      <c r="KXI57" s="354"/>
      <c r="KXJ57" s="558"/>
      <c r="KXK57" s="558"/>
      <c r="KXL57" s="558"/>
      <c r="KXM57" s="355"/>
      <c r="KXN57" s="356"/>
      <c r="KXO57" s="357"/>
      <c r="KXP57" s="353"/>
      <c r="KXQ57" s="354"/>
      <c r="KXR57" s="558"/>
      <c r="KXS57" s="558"/>
      <c r="KXT57" s="558"/>
      <c r="KXU57" s="355"/>
      <c r="KXV57" s="356"/>
      <c r="KXW57" s="357"/>
      <c r="KXX57" s="353"/>
      <c r="KXY57" s="354"/>
      <c r="KXZ57" s="558"/>
      <c r="KYA57" s="558"/>
      <c r="KYB57" s="558"/>
      <c r="KYC57" s="355"/>
      <c r="KYD57" s="356"/>
      <c r="KYE57" s="357"/>
      <c r="KYF57" s="353"/>
      <c r="KYG57" s="354"/>
      <c r="KYH57" s="558"/>
      <c r="KYI57" s="558"/>
      <c r="KYJ57" s="558"/>
      <c r="KYK57" s="355"/>
      <c r="KYL57" s="356"/>
      <c r="KYM57" s="357"/>
      <c r="KYN57" s="353"/>
      <c r="KYO57" s="354"/>
      <c r="KYP57" s="558"/>
      <c r="KYQ57" s="558"/>
      <c r="KYR57" s="558"/>
      <c r="KYS57" s="355"/>
      <c r="KYT57" s="356"/>
      <c r="KYU57" s="357"/>
      <c r="KYV57" s="353"/>
      <c r="KYW57" s="354"/>
      <c r="KYX57" s="558"/>
      <c r="KYY57" s="558"/>
      <c r="KYZ57" s="558"/>
      <c r="KZA57" s="355"/>
      <c r="KZB57" s="356"/>
      <c r="KZC57" s="357"/>
      <c r="KZD57" s="353"/>
      <c r="KZE57" s="354"/>
      <c r="KZF57" s="558"/>
      <c r="KZG57" s="558"/>
      <c r="KZH57" s="558"/>
      <c r="KZI57" s="355"/>
      <c r="KZJ57" s="356"/>
      <c r="KZK57" s="357"/>
      <c r="KZL57" s="353"/>
      <c r="KZM57" s="354"/>
      <c r="KZN57" s="558"/>
      <c r="KZO57" s="558"/>
      <c r="KZP57" s="558"/>
      <c r="KZQ57" s="355"/>
      <c r="KZR57" s="356"/>
      <c r="KZS57" s="357"/>
      <c r="KZT57" s="353"/>
      <c r="KZU57" s="354"/>
      <c r="KZV57" s="558"/>
      <c r="KZW57" s="558"/>
      <c r="KZX57" s="558"/>
      <c r="KZY57" s="355"/>
      <c r="KZZ57" s="356"/>
      <c r="LAA57" s="357"/>
      <c r="LAB57" s="353"/>
      <c r="LAC57" s="354"/>
      <c r="LAD57" s="558"/>
      <c r="LAE57" s="558"/>
      <c r="LAF57" s="558"/>
      <c r="LAG57" s="355"/>
      <c r="LAH57" s="356"/>
      <c r="LAI57" s="357"/>
      <c r="LAJ57" s="353"/>
      <c r="LAK57" s="354"/>
      <c r="LAL57" s="558"/>
      <c r="LAM57" s="558"/>
      <c r="LAN57" s="558"/>
      <c r="LAO57" s="355"/>
      <c r="LAP57" s="356"/>
      <c r="LAQ57" s="357"/>
      <c r="LAR57" s="353"/>
      <c r="LAS57" s="354"/>
      <c r="LAT57" s="558"/>
      <c r="LAU57" s="558"/>
      <c r="LAV57" s="558"/>
      <c r="LAW57" s="355"/>
      <c r="LAX57" s="356"/>
      <c r="LAY57" s="357"/>
      <c r="LAZ57" s="353"/>
      <c r="LBA57" s="354"/>
      <c r="LBB57" s="558"/>
      <c r="LBC57" s="558"/>
      <c r="LBD57" s="558"/>
      <c r="LBE57" s="355"/>
      <c r="LBF57" s="356"/>
      <c r="LBG57" s="357"/>
      <c r="LBH57" s="353"/>
      <c r="LBI57" s="354"/>
      <c r="LBJ57" s="558"/>
      <c r="LBK57" s="558"/>
      <c r="LBL57" s="558"/>
      <c r="LBM57" s="355"/>
      <c r="LBN57" s="356"/>
      <c r="LBO57" s="357"/>
      <c r="LBP57" s="353"/>
      <c r="LBQ57" s="354"/>
      <c r="LBR57" s="558"/>
      <c r="LBS57" s="558"/>
      <c r="LBT57" s="558"/>
      <c r="LBU57" s="355"/>
      <c r="LBV57" s="356"/>
      <c r="LBW57" s="357"/>
      <c r="LBX57" s="353"/>
      <c r="LBY57" s="354"/>
      <c r="LBZ57" s="558"/>
      <c r="LCA57" s="558"/>
      <c r="LCB57" s="558"/>
      <c r="LCC57" s="355"/>
      <c r="LCD57" s="356"/>
      <c r="LCE57" s="357"/>
      <c r="LCF57" s="353"/>
      <c r="LCG57" s="354"/>
      <c r="LCH57" s="558"/>
      <c r="LCI57" s="558"/>
      <c r="LCJ57" s="558"/>
      <c r="LCK57" s="355"/>
      <c r="LCL57" s="356"/>
      <c r="LCM57" s="357"/>
      <c r="LCN57" s="353"/>
      <c r="LCO57" s="354"/>
      <c r="LCP57" s="558"/>
      <c r="LCQ57" s="558"/>
      <c r="LCR57" s="558"/>
      <c r="LCS57" s="355"/>
      <c r="LCT57" s="356"/>
      <c r="LCU57" s="357"/>
      <c r="LCV57" s="353"/>
      <c r="LCW57" s="354"/>
      <c r="LCX57" s="558"/>
      <c r="LCY57" s="558"/>
      <c r="LCZ57" s="558"/>
      <c r="LDA57" s="355"/>
      <c r="LDB57" s="356"/>
      <c r="LDC57" s="357"/>
      <c r="LDD57" s="353"/>
      <c r="LDE57" s="354"/>
      <c r="LDF57" s="558"/>
      <c r="LDG57" s="558"/>
      <c r="LDH57" s="558"/>
      <c r="LDI57" s="355"/>
      <c r="LDJ57" s="356"/>
      <c r="LDK57" s="357"/>
      <c r="LDL57" s="353"/>
      <c r="LDM57" s="354"/>
      <c r="LDN57" s="558"/>
      <c r="LDO57" s="558"/>
      <c r="LDP57" s="558"/>
      <c r="LDQ57" s="355"/>
      <c r="LDR57" s="356"/>
      <c r="LDS57" s="357"/>
      <c r="LDT57" s="353"/>
      <c r="LDU57" s="354"/>
      <c r="LDV57" s="558"/>
      <c r="LDW57" s="558"/>
      <c r="LDX57" s="558"/>
      <c r="LDY57" s="355"/>
      <c r="LDZ57" s="356"/>
      <c r="LEA57" s="357"/>
      <c r="LEB57" s="353"/>
      <c r="LEC57" s="354"/>
      <c r="LED57" s="558"/>
      <c r="LEE57" s="558"/>
      <c r="LEF57" s="558"/>
      <c r="LEG57" s="355"/>
      <c r="LEH57" s="356"/>
      <c r="LEI57" s="357"/>
      <c r="LEJ57" s="353"/>
      <c r="LEK57" s="354"/>
      <c r="LEL57" s="558"/>
      <c r="LEM57" s="558"/>
      <c r="LEN57" s="558"/>
      <c r="LEO57" s="355"/>
      <c r="LEP57" s="356"/>
      <c r="LEQ57" s="357"/>
      <c r="LER57" s="353"/>
      <c r="LES57" s="354"/>
      <c r="LET57" s="558"/>
      <c r="LEU57" s="558"/>
      <c r="LEV57" s="558"/>
      <c r="LEW57" s="355"/>
      <c r="LEX57" s="356"/>
      <c r="LEY57" s="357"/>
      <c r="LEZ57" s="353"/>
      <c r="LFA57" s="354"/>
      <c r="LFB57" s="558"/>
      <c r="LFC57" s="558"/>
      <c r="LFD57" s="558"/>
      <c r="LFE57" s="355"/>
      <c r="LFF57" s="356"/>
      <c r="LFG57" s="357"/>
      <c r="LFH57" s="353"/>
      <c r="LFI57" s="354"/>
      <c r="LFJ57" s="558"/>
      <c r="LFK57" s="558"/>
      <c r="LFL57" s="558"/>
      <c r="LFM57" s="355"/>
      <c r="LFN57" s="356"/>
      <c r="LFO57" s="357"/>
      <c r="LFP57" s="353"/>
      <c r="LFQ57" s="354"/>
      <c r="LFR57" s="558"/>
      <c r="LFS57" s="558"/>
      <c r="LFT57" s="558"/>
      <c r="LFU57" s="355"/>
      <c r="LFV57" s="356"/>
      <c r="LFW57" s="357"/>
      <c r="LFX57" s="353"/>
      <c r="LFY57" s="354"/>
      <c r="LFZ57" s="558"/>
      <c r="LGA57" s="558"/>
      <c r="LGB57" s="558"/>
      <c r="LGC57" s="355"/>
      <c r="LGD57" s="356"/>
      <c r="LGE57" s="357"/>
      <c r="LGF57" s="353"/>
      <c r="LGG57" s="354"/>
      <c r="LGH57" s="558"/>
      <c r="LGI57" s="558"/>
      <c r="LGJ57" s="558"/>
      <c r="LGK57" s="355"/>
      <c r="LGL57" s="356"/>
      <c r="LGM57" s="357"/>
      <c r="LGN57" s="353"/>
      <c r="LGO57" s="354"/>
      <c r="LGP57" s="558"/>
      <c r="LGQ57" s="558"/>
      <c r="LGR57" s="558"/>
      <c r="LGS57" s="355"/>
      <c r="LGT57" s="356"/>
      <c r="LGU57" s="357"/>
      <c r="LGV57" s="353"/>
      <c r="LGW57" s="354"/>
      <c r="LGX57" s="558"/>
      <c r="LGY57" s="558"/>
      <c r="LGZ57" s="558"/>
      <c r="LHA57" s="355"/>
      <c r="LHB57" s="356"/>
      <c r="LHC57" s="357"/>
      <c r="LHD57" s="353"/>
      <c r="LHE57" s="354"/>
      <c r="LHF57" s="558"/>
      <c r="LHG57" s="558"/>
      <c r="LHH57" s="558"/>
      <c r="LHI57" s="355"/>
      <c r="LHJ57" s="356"/>
      <c r="LHK57" s="357"/>
      <c r="LHL57" s="353"/>
      <c r="LHM57" s="354"/>
      <c r="LHN57" s="558"/>
      <c r="LHO57" s="558"/>
      <c r="LHP57" s="558"/>
      <c r="LHQ57" s="355"/>
      <c r="LHR57" s="356"/>
      <c r="LHS57" s="357"/>
      <c r="LHT57" s="353"/>
      <c r="LHU57" s="354"/>
      <c r="LHV57" s="558"/>
      <c r="LHW57" s="558"/>
      <c r="LHX57" s="558"/>
      <c r="LHY57" s="355"/>
      <c r="LHZ57" s="356"/>
      <c r="LIA57" s="357"/>
      <c r="LIB57" s="353"/>
      <c r="LIC57" s="354"/>
      <c r="LID57" s="558"/>
      <c r="LIE57" s="558"/>
      <c r="LIF57" s="558"/>
      <c r="LIG57" s="355"/>
      <c r="LIH57" s="356"/>
      <c r="LII57" s="357"/>
      <c r="LIJ57" s="353"/>
      <c r="LIK57" s="354"/>
      <c r="LIL57" s="558"/>
      <c r="LIM57" s="558"/>
      <c r="LIN57" s="558"/>
      <c r="LIO57" s="355"/>
      <c r="LIP57" s="356"/>
      <c r="LIQ57" s="357"/>
      <c r="LIR57" s="353"/>
      <c r="LIS57" s="354"/>
      <c r="LIT57" s="558"/>
      <c r="LIU57" s="558"/>
      <c r="LIV57" s="558"/>
      <c r="LIW57" s="355"/>
      <c r="LIX57" s="356"/>
      <c r="LIY57" s="357"/>
      <c r="LIZ57" s="353"/>
      <c r="LJA57" s="354"/>
      <c r="LJB57" s="558"/>
      <c r="LJC57" s="558"/>
      <c r="LJD57" s="558"/>
      <c r="LJE57" s="355"/>
      <c r="LJF57" s="356"/>
      <c r="LJG57" s="357"/>
      <c r="LJH57" s="353"/>
      <c r="LJI57" s="354"/>
      <c r="LJJ57" s="558"/>
      <c r="LJK57" s="558"/>
      <c r="LJL57" s="558"/>
      <c r="LJM57" s="355"/>
      <c r="LJN57" s="356"/>
      <c r="LJO57" s="357"/>
      <c r="LJP57" s="353"/>
      <c r="LJQ57" s="354"/>
      <c r="LJR57" s="558"/>
      <c r="LJS57" s="558"/>
      <c r="LJT57" s="558"/>
      <c r="LJU57" s="355"/>
      <c r="LJV57" s="356"/>
      <c r="LJW57" s="357"/>
      <c r="LJX57" s="353"/>
      <c r="LJY57" s="354"/>
      <c r="LJZ57" s="558"/>
      <c r="LKA57" s="558"/>
      <c r="LKB57" s="558"/>
      <c r="LKC57" s="355"/>
      <c r="LKD57" s="356"/>
      <c r="LKE57" s="357"/>
      <c r="LKF57" s="353"/>
      <c r="LKG57" s="354"/>
      <c r="LKH57" s="558"/>
      <c r="LKI57" s="558"/>
      <c r="LKJ57" s="558"/>
      <c r="LKK57" s="355"/>
      <c r="LKL57" s="356"/>
      <c r="LKM57" s="357"/>
      <c r="LKN57" s="353"/>
      <c r="LKO57" s="354"/>
      <c r="LKP57" s="558"/>
      <c r="LKQ57" s="558"/>
      <c r="LKR57" s="558"/>
      <c r="LKS57" s="355"/>
      <c r="LKT57" s="356"/>
      <c r="LKU57" s="357"/>
      <c r="LKV57" s="353"/>
      <c r="LKW57" s="354"/>
      <c r="LKX57" s="558"/>
      <c r="LKY57" s="558"/>
      <c r="LKZ57" s="558"/>
      <c r="LLA57" s="355"/>
      <c r="LLB57" s="356"/>
      <c r="LLC57" s="357"/>
      <c r="LLD57" s="353"/>
      <c r="LLE57" s="354"/>
      <c r="LLF57" s="558"/>
      <c r="LLG57" s="558"/>
      <c r="LLH57" s="558"/>
      <c r="LLI57" s="355"/>
      <c r="LLJ57" s="356"/>
      <c r="LLK57" s="357"/>
      <c r="LLL57" s="353"/>
      <c r="LLM57" s="354"/>
      <c r="LLN57" s="558"/>
      <c r="LLO57" s="558"/>
      <c r="LLP57" s="558"/>
      <c r="LLQ57" s="355"/>
      <c r="LLR57" s="356"/>
      <c r="LLS57" s="357"/>
      <c r="LLT57" s="353"/>
      <c r="LLU57" s="354"/>
      <c r="LLV57" s="558"/>
      <c r="LLW57" s="558"/>
      <c r="LLX57" s="558"/>
      <c r="LLY57" s="355"/>
      <c r="LLZ57" s="356"/>
      <c r="LMA57" s="357"/>
      <c r="LMB57" s="353"/>
      <c r="LMC57" s="354"/>
      <c r="LMD57" s="558"/>
      <c r="LME57" s="558"/>
      <c r="LMF57" s="558"/>
      <c r="LMG57" s="355"/>
      <c r="LMH57" s="356"/>
      <c r="LMI57" s="357"/>
      <c r="LMJ57" s="353"/>
      <c r="LMK57" s="354"/>
      <c r="LML57" s="558"/>
      <c r="LMM57" s="558"/>
      <c r="LMN57" s="558"/>
      <c r="LMO57" s="355"/>
      <c r="LMP57" s="356"/>
      <c r="LMQ57" s="357"/>
      <c r="LMR57" s="353"/>
      <c r="LMS57" s="354"/>
      <c r="LMT57" s="558"/>
      <c r="LMU57" s="558"/>
      <c r="LMV57" s="558"/>
      <c r="LMW57" s="355"/>
      <c r="LMX57" s="356"/>
      <c r="LMY57" s="357"/>
      <c r="LMZ57" s="353"/>
      <c r="LNA57" s="354"/>
      <c r="LNB57" s="558"/>
      <c r="LNC57" s="558"/>
      <c r="LND57" s="558"/>
      <c r="LNE57" s="355"/>
      <c r="LNF57" s="356"/>
      <c r="LNG57" s="357"/>
      <c r="LNH57" s="353"/>
      <c r="LNI57" s="354"/>
      <c r="LNJ57" s="558"/>
      <c r="LNK57" s="558"/>
      <c r="LNL57" s="558"/>
      <c r="LNM57" s="355"/>
      <c r="LNN57" s="356"/>
      <c r="LNO57" s="357"/>
      <c r="LNP57" s="353"/>
      <c r="LNQ57" s="354"/>
      <c r="LNR57" s="558"/>
      <c r="LNS57" s="558"/>
      <c r="LNT57" s="558"/>
      <c r="LNU57" s="355"/>
      <c r="LNV57" s="356"/>
      <c r="LNW57" s="357"/>
      <c r="LNX57" s="353"/>
      <c r="LNY57" s="354"/>
      <c r="LNZ57" s="558"/>
      <c r="LOA57" s="558"/>
      <c r="LOB57" s="558"/>
      <c r="LOC57" s="355"/>
      <c r="LOD57" s="356"/>
      <c r="LOE57" s="357"/>
      <c r="LOF57" s="353"/>
      <c r="LOG57" s="354"/>
      <c r="LOH57" s="558"/>
      <c r="LOI57" s="558"/>
      <c r="LOJ57" s="558"/>
      <c r="LOK57" s="355"/>
      <c r="LOL57" s="356"/>
      <c r="LOM57" s="357"/>
      <c r="LON57" s="353"/>
      <c r="LOO57" s="354"/>
      <c r="LOP57" s="558"/>
      <c r="LOQ57" s="558"/>
      <c r="LOR57" s="558"/>
      <c r="LOS57" s="355"/>
      <c r="LOT57" s="356"/>
      <c r="LOU57" s="357"/>
      <c r="LOV57" s="353"/>
      <c r="LOW57" s="354"/>
      <c r="LOX57" s="558"/>
      <c r="LOY57" s="558"/>
      <c r="LOZ57" s="558"/>
      <c r="LPA57" s="355"/>
      <c r="LPB57" s="356"/>
      <c r="LPC57" s="357"/>
      <c r="LPD57" s="353"/>
      <c r="LPE57" s="354"/>
      <c r="LPF57" s="558"/>
      <c r="LPG57" s="558"/>
      <c r="LPH57" s="558"/>
      <c r="LPI57" s="355"/>
      <c r="LPJ57" s="356"/>
      <c r="LPK57" s="357"/>
      <c r="LPL57" s="353"/>
      <c r="LPM57" s="354"/>
      <c r="LPN57" s="558"/>
      <c r="LPO57" s="558"/>
      <c r="LPP57" s="558"/>
      <c r="LPQ57" s="355"/>
      <c r="LPR57" s="356"/>
      <c r="LPS57" s="357"/>
      <c r="LPT57" s="353"/>
      <c r="LPU57" s="354"/>
      <c r="LPV57" s="558"/>
      <c r="LPW57" s="558"/>
      <c r="LPX57" s="558"/>
      <c r="LPY57" s="355"/>
      <c r="LPZ57" s="356"/>
      <c r="LQA57" s="357"/>
      <c r="LQB57" s="353"/>
      <c r="LQC57" s="354"/>
      <c r="LQD57" s="558"/>
      <c r="LQE57" s="558"/>
      <c r="LQF57" s="558"/>
      <c r="LQG57" s="355"/>
      <c r="LQH57" s="356"/>
      <c r="LQI57" s="357"/>
      <c r="LQJ57" s="353"/>
      <c r="LQK57" s="354"/>
      <c r="LQL57" s="558"/>
      <c r="LQM57" s="558"/>
      <c r="LQN57" s="558"/>
      <c r="LQO57" s="355"/>
      <c r="LQP57" s="356"/>
      <c r="LQQ57" s="357"/>
      <c r="LQR57" s="353"/>
      <c r="LQS57" s="354"/>
      <c r="LQT57" s="558"/>
      <c r="LQU57" s="558"/>
      <c r="LQV57" s="558"/>
      <c r="LQW57" s="355"/>
      <c r="LQX57" s="356"/>
      <c r="LQY57" s="357"/>
      <c r="LQZ57" s="353"/>
      <c r="LRA57" s="354"/>
      <c r="LRB57" s="558"/>
      <c r="LRC57" s="558"/>
      <c r="LRD57" s="558"/>
      <c r="LRE57" s="355"/>
      <c r="LRF57" s="356"/>
      <c r="LRG57" s="357"/>
      <c r="LRH57" s="353"/>
      <c r="LRI57" s="354"/>
      <c r="LRJ57" s="558"/>
      <c r="LRK57" s="558"/>
      <c r="LRL57" s="558"/>
      <c r="LRM57" s="355"/>
      <c r="LRN57" s="356"/>
      <c r="LRO57" s="357"/>
      <c r="LRP57" s="353"/>
      <c r="LRQ57" s="354"/>
      <c r="LRR57" s="558"/>
      <c r="LRS57" s="558"/>
      <c r="LRT57" s="558"/>
      <c r="LRU57" s="355"/>
      <c r="LRV57" s="356"/>
      <c r="LRW57" s="357"/>
      <c r="LRX57" s="353"/>
      <c r="LRY57" s="354"/>
      <c r="LRZ57" s="558"/>
      <c r="LSA57" s="558"/>
      <c r="LSB57" s="558"/>
      <c r="LSC57" s="355"/>
      <c r="LSD57" s="356"/>
      <c r="LSE57" s="357"/>
      <c r="LSF57" s="353"/>
      <c r="LSG57" s="354"/>
      <c r="LSH57" s="558"/>
      <c r="LSI57" s="558"/>
      <c r="LSJ57" s="558"/>
      <c r="LSK57" s="355"/>
      <c r="LSL57" s="356"/>
      <c r="LSM57" s="357"/>
      <c r="LSN57" s="353"/>
      <c r="LSO57" s="354"/>
      <c r="LSP57" s="558"/>
      <c r="LSQ57" s="558"/>
      <c r="LSR57" s="558"/>
      <c r="LSS57" s="355"/>
      <c r="LST57" s="356"/>
      <c r="LSU57" s="357"/>
      <c r="LSV57" s="353"/>
      <c r="LSW57" s="354"/>
      <c r="LSX57" s="558"/>
      <c r="LSY57" s="558"/>
      <c r="LSZ57" s="558"/>
      <c r="LTA57" s="355"/>
      <c r="LTB57" s="356"/>
      <c r="LTC57" s="357"/>
      <c r="LTD57" s="353"/>
      <c r="LTE57" s="354"/>
      <c r="LTF57" s="558"/>
      <c r="LTG57" s="558"/>
      <c r="LTH57" s="558"/>
      <c r="LTI57" s="355"/>
      <c r="LTJ57" s="356"/>
      <c r="LTK57" s="357"/>
      <c r="LTL57" s="353"/>
      <c r="LTM57" s="354"/>
      <c r="LTN57" s="558"/>
      <c r="LTO57" s="558"/>
      <c r="LTP57" s="558"/>
      <c r="LTQ57" s="355"/>
      <c r="LTR57" s="356"/>
      <c r="LTS57" s="357"/>
      <c r="LTT57" s="353"/>
      <c r="LTU57" s="354"/>
      <c r="LTV57" s="558"/>
      <c r="LTW57" s="558"/>
      <c r="LTX57" s="558"/>
      <c r="LTY57" s="355"/>
      <c r="LTZ57" s="356"/>
      <c r="LUA57" s="357"/>
      <c r="LUB57" s="353"/>
      <c r="LUC57" s="354"/>
      <c r="LUD57" s="558"/>
      <c r="LUE57" s="558"/>
      <c r="LUF57" s="558"/>
      <c r="LUG57" s="355"/>
      <c r="LUH57" s="356"/>
      <c r="LUI57" s="357"/>
      <c r="LUJ57" s="353"/>
      <c r="LUK57" s="354"/>
      <c r="LUL57" s="558"/>
      <c r="LUM57" s="558"/>
      <c r="LUN57" s="558"/>
      <c r="LUO57" s="355"/>
      <c r="LUP57" s="356"/>
      <c r="LUQ57" s="357"/>
      <c r="LUR57" s="353"/>
      <c r="LUS57" s="354"/>
      <c r="LUT57" s="558"/>
      <c r="LUU57" s="558"/>
      <c r="LUV57" s="558"/>
      <c r="LUW57" s="355"/>
      <c r="LUX57" s="356"/>
      <c r="LUY57" s="357"/>
      <c r="LUZ57" s="353"/>
      <c r="LVA57" s="354"/>
      <c r="LVB57" s="558"/>
      <c r="LVC57" s="558"/>
      <c r="LVD57" s="558"/>
      <c r="LVE57" s="355"/>
      <c r="LVF57" s="356"/>
      <c r="LVG57" s="357"/>
      <c r="LVH57" s="353"/>
      <c r="LVI57" s="354"/>
      <c r="LVJ57" s="558"/>
      <c r="LVK57" s="558"/>
      <c r="LVL57" s="558"/>
      <c r="LVM57" s="355"/>
      <c r="LVN57" s="356"/>
      <c r="LVO57" s="357"/>
      <c r="LVP57" s="353"/>
      <c r="LVQ57" s="354"/>
      <c r="LVR57" s="558"/>
      <c r="LVS57" s="558"/>
      <c r="LVT57" s="558"/>
      <c r="LVU57" s="355"/>
      <c r="LVV57" s="356"/>
      <c r="LVW57" s="357"/>
      <c r="LVX57" s="353"/>
      <c r="LVY57" s="354"/>
      <c r="LVZ57" s="558"/>
      <c r="LWA57" s="558"/>
      <c r="LWB57" s="558"/>
      <c r="LWC57" s="355"/>
      <c r="LWD57" s="356"/>
      <c r="LWE57" s="357"/>
      <c r="LWF57" s="353"/>
      <c r="LWG57" s="354"/>
      <c r="LWH57" s="558"/>
      <c r="LWI57" s="558"/>
      <c r="LWJ57" s="558"/>
      <c r="LWK57" s="355"/>
      <c r="LWL57" s="356"/>
      <c r="LWM57" s="357"/>
      <c r="LWN57" s="353"/>
      <c r="LWO57" s="354"/>
      <c r="LWP57" s="558"/>
      <c r="LWQ57" s="558"/>
      <c r="LWR57" s="558"/>
      <c r="LWS57" s="355"/>
      <c r="LWT57" s="356"/>
      <c r="LWU57" s="357"/>
      <c r="LWV57" s="353"/>
      <c r="LWW57" s="354"/>
      <c r="LWX57" s="558"/>
      <c r="LWY57" s="558"/>
      <c r="LWZ57" s="558"/>
      <c r="LXA57" s="355"/>
      <c r="LXB57" s="356"/>
      <c r="LXC57" s="357"/>
      <c r="LXD57" s="353"/>
      <c r="LXE57" s="354"/>
      <c r="LXF57" s="558"/>
      <c r="LXG57" s="558"/>
      <c r="LXH57" s="558"/>
      <c r="LXI57" s="355"/>
      <c r="LXJ57" s="356"/>
      <c r="LXK57" s="357"/>
      <c r="LXL57" s="353"/>
      <c r="LXM57" s="354"/>
      <c r="LXN57" s="558"/>
      <c r="LXO57" s="558"/>
      <c r="LXP57" s="558"/>
      <c r="LXQ57" s="355"/>
      <c r="LXR57" s="356"/>
      <c r="LXS57" s="357"/>
      <c r="LXT57" s="353"/>
      <c r="LXU57" s="354"/>
      <c r="LXV57" s="558"/>
      <c r="LXW57" s="558"/>
      <c r="LXX57" s="558"/>
      <c r="LXY57" s="355"/>
      <c r="LXZ57" s="356"/>
      <c r="LYA57" s="357"/>
      <c r="LYB57" s="353"/>
      <c r="LYC57" s="354"/>
      <c r="LYD57" s="558"/>
      <c r="LYE57" s="558"/>
      <c r="LYF57" s="558"/>
      <c r="LYG57" s="355"/>
      <c r="LYH57" s="356"/>
      <c r="LYI57" s="357"/>
      <c r="LYJ57" s="353"/>
      <c r="LYK57" s="354"/>
      <c r="LYL57" s="558"/>
      <c r="LYM57" s="558"/>
      <c r="LYN57" s="558"/>
      <c r="LYO57" s="355"/>
      <c r="LYP57" s="356"/>
      <c r="LYQ57" s="357"/>
      <c r="LYR57" s="353"/>
      <c r="LYS57" s="354"/>
      <c r="LYT57" s="558"/>
      <c r="LYU57" s="558"/>
      <c r="LYV57" s="558"/>
      <c r="LYW57" s="355"/>
      <c r="LYX57" s="356"/>
      <c r="LYY57" s="357"/>
      <c r="LYZ57" s="353"/>
      <c r="LZA57" s="354"/>
      <c r="LZB57" s="558"/>
      <c r="LZC57" s="558"/>
      <c r="LZD57" s="558"/>
      <c r="LZE57" s="355"/>
      <c r="LZF57" s="356"/>
      <c r="LZG57" s="357"/>
      <c r="LZH57" s="353"/>
      <c r="LZI57" s="354"/>
      <c r="LZJ57" s="558"/>
      <c r="LZK57" s="558"/>
      <c r="LZL57" s="558"/>
      <c r="LZM57" s="355"/>
      <c r="LZN57" s="356"/>
      <c r="LZO57" s="357"/>
      <c r="LZP57" s="353"/>
      <c r="LZQ57" s="354"/>
      <c r="LZR57" s="558"/>
      <c r="LZS57" s="558"/>
      <c r="LZT57" s="558"/>
      <c r="LZU57" s="355"/>
      <c r="LZV57" s="356"/>
      <c r="LZW57" s="357"/>
      <c r="LZX57" s="353"/>
      <c r="LZY57" s="354"/>
      <c r="LZZ57" s="558"/>
      <c r="MAA57" s="558"/>
      <c r="MAB57" s="558"/>
      <c r="MAC57" s="355"/>
      <c r="MAD57" s="356"/>
      <c r="MAE57" s="357"/>
      <c r="MAF57" s="353"/>
      <c r="MAG57" s="354"/>
      <c r="MAH57" s="558"/>
      <c r="MAI57" s="558"/>
      <c r="MAJ57" s="558"/>
      <c r="MAK57" s="355"/>
      <c r="MAL57" s="356"/>
      <c r="MAM57" s="357"/>
      <c r="MAN57" s="353"/>
      <c r="MAO57" s="354"/>
      <c r="MAP57" s="558"/>
      <c r="MAQ57" s="558"/>
      <c r="MAR57" s="558"/>
      <c r="MAS57" s="355"/>
      <c r="MAT57" s="356"/>
      <c r="MAU57" s="357"/>
      <c r="MAV57" s="353"/>
      <c r="MAW57" s="354"/>
      <c r="MAX57" s="558"/>
      <c r="MAY57" s="558"/>
      <c r="MAZ57" s="558"/>
      <c r="MBA57" s="355"/>
      <c r="MBB57" s="356"/>
      <c r="MBC57" s="357"/>
      <c r="MBD57" s="353"/>
      <c r="MBE57" s="354"/>
      <c r="MBF57" s="558"/>
      <c r="MBG57" s="558"/>
      <c r="MBH57" s="558"/>
      <c r="MBI57" s="355"/>
      <c r="MBJ57" s="356"/>
      <c r="MBK57" s="357"/>
      <c r="MBL57" s="353"/>
      <c r="MBM57" s="354"/>
      <c r="MBN57" s="558"/>
      <c r="MBO57" s="558"/>
      <c r="MBP57" s="558"/>
      <c r="MBQ57" s="355"/>
      <c r="MBR57" s="356"/>
      <c r="MBS57" s="357"/>
      <c r="MBT57" s="353"/>
      <c r="MBU57" s="354"/>
      <c r="MBV57" s="558"/>
      <c r="MBW57" s="558"/>
      <c r="MBX57" s="558"/>
      <c r="MBY57" s="355"/>
      <c r="MBZ57" s="356"/>
      <c r="MCA57" s="357"/>
      <c r="MCB57" s="353"/>
      <c r="MCC57" s="354"/>
      <c r="MCD57" s="558"/>
      <c r="MCE57" s="558"/>
      <c r="MCF57" s="558"/>
      <c r="MCG57" s="355"/>
      <c r="MCH57" s="356"/>
      <c r="MCI57" s="357"/>
      <c r="MCJ57" s="353"/>
      <c r="MCK57" s="354"/>
      <c r="MCL57" s="558"/>
      <c r="MCM57" s="558"/>
      <c r="MCN57" s="558"/>
      <c r="MCO57" s="355"/>
      <c r="MCP57" s="356"/>
      <c r="MCQ57" s="357"/>
      <c r="MCR57" s="353"/>
      <c r="MCS57" s="354"/>
      <c r="MCT57" s="558"/>
      <c r="MCU57" s="558"/>
      <c r="MCV57" s="558"/>
      <c r="MCW57" s="355"/>
      <c r="MCX57" s="356"/>
      <c r="MCY57" s="357"/>
      <c r="MCZ57" s="353"/>
      <c r="MDA57" s="354"/>
      <c r="MDB57" s="558"/>
      <c r="MDC57" s="558"/>
      <c r="MDD57" s="558"/>
      <c r="MDE57" s="355"/>
      <c r="MDF57" s="356"/>
      <c r="MDG57" s="357"/>
      <c r="MDH57" s="353"/>
      <c r="MDI57" s="354"/>
      <c r="MDJ57" s="558"/>
      <c r="MDK57" s="558"/>
      <c r="MDL57" s="558"/>
      <c r="MDM57" s="355"/>
      <c r="MDN57" s="356"/>
      <c r="MDO57" s="357"/>
      <c r="MDP57" s="353"/>
      <c r="MDQ57" s="354"/>
      <c r="MDR57" s="558"/>
      <c r="MDS57" s="558"/>
      <c r="MDT57" s="558"/>
      <c r="MDU57" s="355"/>
      <c r="MDV57" s="356"/>
      <c r="MDW57" s="357"/>
      <c r="MDX57" s="353"/>
      <c r="MDY57" s="354"/>
      <c r="MDZ57" s="558"/>
      <c r="MEA57" s="558"/>
      <c r="MEB57" s="558"/>
      <c r="MEC57" s="355"/>
      <c r="MED57" s="356"/>
      <c r="MEE57" s="357"/>
      <c r="MEF57" s="353"/>
      <c r="MEG57" s="354"/>
      <c r="MEH57" s="558"/>
      <c r="MEI57" s="558"/>
      <c r="MEJ57" s="558"/>
      <c r="MEK57" s="355"/>
      <c r="MEL57" s="356"/>
      <c r="MEM57" s="357"/>
      <c r="MEN57" s="353"/>
      <c r="MEO57" s="354"/>
      <c r="MEP57" s="558"/>
      <c r="MEQ57" s="558"/>
      <c r="MER57" s="558"/>
      <c r="MES57" s="355"/>
      <c r="MET57" s="356"/>
      <c r="MEU57" s="357"/>
      <c r="MEV57" s="353"/>
      <c r="MEW57" s="354"/>
      <c r="MEX57" s="558"/>
      <c r="MEY57" s="558"/>
      <c r="MEZ57" s="558"/>
      <c r="MFA57" s="355"/>
      <c r="MFB57" s="356"/>
      <c r="MFC57" s="357"/>
      <c r="MFD57" s="353"/>
      <c r="MFE57" s="354"/>
      <c r="MFF57" s="558"/>
      <c r="MFG57" s="558"/>
      <c r="MFH57" s="558"/>
      <c r="MFI57" s="355"/>
      <c r="MFJ57" s="356"/>
      <c r="MFK57" s="357"/>
      <c r="MFL57" s="353"/>
      <c r="MFM57" s="354"/>
      <c r="MFN57" s="558"/>
      <c r="MFO57" s="558"/>
      <c r="MFP57" s="558"/>
      <c r="MFQ57" s="355"/>
      <c r="MFR57" s="356"/>
      <c r="MFS57" s="357"/>
      <c r="MFT57" s="353"/>
      <c r="MFU57" s="354"/>
      <c r="MFV57" s="558"/>
      <c r="MFW57" s="558"/>
      <c r="MFX57" s="558"/>
      <c r="MFY57" s="355"/>
      <c r="MFZ57" s="356"/>
      <c r="MGA57" s="357"/>
      <c r="MGB57" s="353"/>
      <c r="MGC57" s="354"/>
      <c r="MGD57" s="558"/>
      <c r="MGE57" s="558"/>
      <c r="MGF57" s="558"/>
      <c r="MGG57" s="355"/>
      <c r="MGH57" s="356"/>
      <c r="MGI57" s="357"/>
      <c r="MGJ57" s="353"/>
      <c r="MGK57" s="354"/>
      <c r="MGL57" s="558"/>
      <c r="MGM57" s="558"/>
      <c r="MGN57" s="558"/>
      <c r="MGO57" s="355"/>
      <c r="MGP57" s="356"/>
      <c r="MGQ57" s="357"/>
      <c r="MGR57" s="353"/>
      <c r="MGS57" s="354"/>
      <c r="MGT57" s="558"/>
      <c r="MGU57" s="558"/>
      <c r="MGV57" s="558"/>
      <c r="MGW57" s="355"/>
      <c r="MGX57" s="356"/>
      <c r="MGY57" s="357"/>
      <c r="MGZ57" s="353"/>
      <c r="MHA57" s="354"/>
      <c r="MHB57" s="558"/>
      <c r="MHC57" s="558"/>
      <c r="MHD57" s="558"/>
      <c r="MHE57" s="355"/>
      <c r="MHF57" s="356"/>
      <c r="MHG57" s="357"/>
      <c r="MHH57" s="353"/>
      <c r="MHI57" s="354"/>
      <c r="MHJ57" s="558"/>
      <c r="MHK57" s="558"/>
      <c r="MHL57" s="558"/>
      <c r="MHM57" s="355"/>
      <c r="MHN57" s="356"/>
      <c r="MHO57" s="357"/>
      <c r="MHP57" s="353"/>
      <c r="MHQ57" s="354"/>
      <c r="MHR57" s="558"/>
      <c r="MHS57" s="558"/>
      <c r="MHT57" s="558"/>
      <c r="MHU57" s="355"/>
      <c r="MHV57" s="356"/>
      <c r="MHW57" s="357"/>
      <c r="MHX57" s="353"/>
      <c r="MHY57" s="354"/>
      <c r="MHZ57" s="558"/>
      <c r="MIA57" s="558"/>
      <c r="MIB57" s="558"/>
      <c r="MIC57" s="355"/>
      <c r="MID57" s="356"/>
      <c r="MIE57" s="357"/>
      <c r="MIF57" s="353"/>
      <c r="MIG57" s="354"/>
      <c r="MIH57" s="558"/>
      <c r="MII57" s="558"/>
      <c r="MIJ57" s="558"/>
      <c r="MIK57" s="355"/>
      <c r="MIL57" s="356"/>
      <c r="MIM57" s="357"/>
      <c r="MIN57" s="353"/>
      <c r="MIO57" s="354"/>
      <c r="MIP57" s="558"/>
      <c r="MIQ57" s="558"/>
      <c r="MIR57" s="558"/>
      <c r="MIS57" s="355"/>
      <c r="MIT57" s="356"/>
      <c r="MIU57" s="357"/>
      <c r="MIV57" s="353"/>
      <c r="MIW57" s="354"/>
      <c r="MIX57" s="558"/>
      <c r="MIY57" s="558"/>
      <c r="MIZ57" s="558"/>
      <c r="MJA57" s="355"/>
      <c r="MJB57" s="356"/>
      <c r="MJC57" s="357"/>
      <c r="MJD57" s="353"/>
      <c r="MJE57" s="354"/>
      <c r="MJF57" s="558"/>
      <c r="MJG57" s="558"/>
      <c r="MJH57" s="558"/>
      <c r="MJI57" s="355"/>
      <c r="MJJ57" s="356"/>
      <c r="MJK57" s="357"/>
      <c r="MJL57" s="353"/>
      <c r="MJM57" s="354"/>
      <c r="MJN57" s="558"/>
      <c r="MJO57" s="558"/>
      <c r="MJP57" s="558"/>
      <c r="MJQ57" s="355"/>
      <c r="MJR57" s="356"/>
      <c r="MJS57" s="357"/>
      <c r="MJT57" s="353"/>
      <c r="MJU57" s="354"/>
      <c r="MJV57" s="558"/>
      <c r="MJW57" s="558"/>
      <c r="MJX57" s="558"/>
      <c r="MJY57" s="355"/>
      <c r="MJZ57" s="356"/>
      <c r="MKA57" s="357"/>
      <c r="MKB57" s="353"/>
      <c r="MKC57" s="354"/>
      <c r="MKD57" s="558"/>
      <c r="MKE57" s="558"/>
      <c r="MKF57" s="558"/>
      <c r="MKG57" s="355"/>
      <c r="MKH57" s="356"/>
      <c r="MKI57" s="357"/>
      <c r="MKJ57" s="353"/>
      <c r="MKK57" s="354"/>
      <c r="MKL57" s="558"/>
      <c r="MKM57" s="558"/>
      <c r="MKN57" s="558"/>
      <c r="MKO57" s="355"/>
      <c r="MKP57" s="356"/>
      <c r="MKQ57" s="357"/>
      <c r="MKR57" s="353"/>
      <c r="MKS57" s="354"/>
      <c r="MKT57" s="558"/>
      <c r="MKU57" s="558"/>
      <c r="MKV57" s="558"/>
      <c r="MKW57" s="355"/>
      <c r="MKX57" s="356"/>
      <c r="MKY57" s="357"/>
      <c r="MKZ57" s="353"/>
      <c r="MLA57" s="354"/>
      <c r="MLB57" s="558"/>
      <c r="MLC57" s="558"/>
      <c r="MLD57" s="558"/>
      <c r="MLE57" s="355"/>
      <c r="MLF57" s="356"/>
      <c r="MLG57" s="357"/>
      <c r="MLH57" s="353"/>
      <c r="MLI57" s="354"/>
      <c r="MLJ57" s="558"/>
      <c r="MLK57" s="558"/>
      <c r="MLL57" s="558"/>
      <c r="MLM57" s="355"/>
      <c r="MLN57" s="356"/>
      <c r="MLO57" s="357"/>
      <c r="MLP57" s="353"/>
      <c r="MLQ57" s="354"/>
      <c r="MLR57" s="558"/>
      <c r="MLS57" s="558"/>
      <c r="MLT57" s="558"/>
      <c r="MLU57" s="355"/>
      <c r="MLV57" s="356"/>
      <c r="MLW57" s="357"/>
      <c r="MLX57" s="353"/>
      <c r="MLY57" s="354"/>
      <c r="MLZ57" s="558"/>
      <c r="MMA57" s="558"/>
      <c r="MMB57" s="558"/>
      <c r="MMC57" s="355"/>
      <c r="MMD57" s="356"/>
      <c r="MME57" s="357"/>
      <c r="MMF57" s="353"/>
      <c r="MMG57" s="354"/>
      <c r="MMH57" s="558"/>
      <c r="MMI57" s="558"/>
      <c r="MMJ57" s="558"/>
      <c r="MMK57" s="355"/>
      <c r="MML57" s="356"/>
      <c r="MMM57" s="357"/>
      <c r="MMN57" s="353"/>
      <c r="MMO57" s="354"/>
      <c r="MMP57" s="558"/>
      <c r="MMQ57" s="558"/>
      <c r="MMR57" s="558"/>
      <c r="MMS57" s="355"/>
      <c r="MMT57" s="356"/>
      <c r="MMU57" s="357"/>
      <c r="MMV57" s="353"/>
      <c r="MMW57" s="354"/>
      <c r="MMX57" s="558"/>
      <c r="MMY57" s="558"/>
      <c r="MMZ57" s="558"/>
      <c r="MNA57" s="355"/>
      <c r="MNB57" s="356"/>
      <c r="MNC57" s="357"/>
      <c r="MND57" s="353"/>
      <c r="MNE57" s="354"/>
      <c r="MNF57" s="558"/>
      <c r="MNG57" s="558"/>
      <c r="MNH57" s="558"/>
      <c r="MNI57" s="355"/>
      <c r="MNJ57" s="356"/>
      <c r="MNK57" s="357"/>
      <c r="MNL57" s="353"/>
      <c r="MNM57" s="354"/>
      <c r="MNN57" s="558"/>
      <c r="MNO57" s="558"/>
      <c r="MNP57" s="558"/>
      <c r="MNQ57" s="355"/>
      <c r="MNR57" s="356"/>
      <c r="MNS57" s="357"/>
      <c r="MNT57" s="353"/>
      <c r="MNU57" s="354"/>
      <c r="MNV57" s="558"/>
      <c r="MNW57" s="558"/>
      <c r="MNX57" s="558"/>
      <c r="MNY57" s="355"/>
      <c r="MNZ57" s="356"/>
      <c r="MOA57" s="357"/>
      <c r="MOB57" s="353"/>
      <c r="MOC57" s="354"/>
      <c r="MOD57" s="558"/>
      <c r="MOE57" s="558"/>
      <c r="MOF57" s="558"/>
      <c r="MOG57" s="355"/>
      <c r="MOH57" s="356"/>
      <c r="MOI57" s="357"/>
      <c r="MOJ57" s="353"/>
      <c r="MOK57" s="354"/>
      <c r="MOL57" s="558"/>
      <c r="MOM57" s="558"/>
      <c r="MON57" s="558"/>
      <c r="MOO57" s="355"/>
      <c r="MOP57" s="356"/>
      <c r="MOQ57" s="357"/>
      <c r="MOR57" s="353"/>
      <c r="MOS57" s="354"/>
      <c r="MOT57" s="558"/>
      <c r="MOU57" s="558"/>
      <c r="MOV57" s="558"/>
      <c r="MOW57" s="355"/>
      <c r="MOX57" s="356"/>
      <c r="MOY57" s="357"/>
      <c r="MOZ57" s="353"/>
      <c r="MPA57" s="354"/>
      <c r="MPB57" s="558"/>
      <c r="MPC57" s="558"/>
      <c r="MPD57" s="558"/>
      <c r="MPE57" s="355"/>
      <c r="MPF57" s="356"/>
      <c r="MPG57" s="357"/>
      <c r="MPH57" s="353"/>
      <c r="MPI57" s="354"/>
      <c r="MPJ57" s="558"/>
      <c r="MPK57" s="558"/>
      <c r="MPL57" s="558"/>
      <c r="MPM57" s="355"/>
      <c r="MPN57" s="356"/>
      <c r="MPO57" s="357"/>
      <c r="MPP57" s="353"/>
      <c r="MPQ57" s="354"/>
      <c r="MPR57" s="558"/>
      <c r="MPS57" s="558"/>
      <c r="MPT57" s="558"/>
      <c r="MPU57" s="355"/>
      <c r="MPV57" s="356"/>
      <c r="MPW57" s="357"/>
      <c r="MPX57" s="353"/>
      <c r="MPY57" s="354"/>
      <c r="MPZ57" s="558"/>
      <c r="MQA57" s="558"/>
      <c r="MQB57" s="558"/>
      <c r="MQC57" s="355"/>
      <c r="MQD57" s="356"/>
      <c r="MQE57" s="357"/>
      <c r="MQF57" s="353"/>
      <c r="MQG57" s="354"/>
      <c r="MQH57" s="558"/>
      <c r="MQI57" s="558"/>
      <c r="MQJ57" s="558"/>
      <c r="MQK57" s="355"/>
      <c r="MQL57" s="356"/>
      <c r="MQM57" s="357"/>
      <c r="MQN57" s="353"/>
      <c r="MQO57" s="354"/>
      <c r="MQP57" s="558"/>
      <c r="MQQ57" s="558"/>
      <c r="MQR57" s="558"/>
      <c r="MQS57" s="355"/>
      <c r="MQT57" s="356"/>
      <c r="MQU57" s="357"/>
      <c r="MQV57" s="353"/>
      <c r="MQW57" s="354"/>
      <c r="MQX57" s="558"/>
      <c r="MQY57" s="558"/>
      <c r="MQZ57" s="558"/>
      <c r="MRA57" s="355"/>
      <c r="MRB57" s="356"/>
      <c r="MRC57" s="357"/>
      <c r="MRD57" s="353"/>
      <c r="MRE57" s="354"/>
      <c r="MRF57" s="558"/>
      <c r="MRG57" s="558"/>
      <c r="MRH57" s="558"/>
      <c r="MRI57" s="355"/>
      <c r="MRJ57" s="356"/>
      <c r="MRK57" s="357"/>
      <c r="MRL57" s="353"/>
      <c r="MRM57" s="354"/>
      <c r="MRN57" s="558"/>
      <c r="MRO57" s="558"/>
      <c r="MRP57" s="558"/>
      <c r="MRQ57" s="355"/>
      <c r="MRR57" s="356"/>
      <c r="MRS57" s="357"/>
      <c r="MRT57" s="353"/>
      <c r="MRU57" s="354"/>
      <c r="MRV57" s="558"/>
      <c r="MRW57" s="558"/>
      <c r="MRX57" s="558"/>
      <c r="MRY57" s="355"/>
      <c r="MRZ57" s="356"/>
      <c r="MSA57" s="357"/>
      <c r="MSB57" s="353"/>
      <c r="MSC57" s="354"/>
      <c r="MSD57" s="558"/>
      <c r="MSE57" s="558"/>
      <c r="MSF57" s="558"/>
      <c r="MSG57" s="355"/>
      <c r="MSH57" s="356"/>
      <c r="MSI57" s="357"/>
      <c r="MSJ57" s="353"/>
      <c r="MSK57" s="354"/>
      <c r="MSL57" s="558"/>
      <c r="MSM57" s="558"/>
      <c r="MSN57" s="558"/>
      <c r="MSO57" s="355"/>
      <c r="MSP57" s="356"/>
      <c r="MSQ57" s="357"/>
      <c r="MSR57" s="353"/>
      <c r="MSS57" s="354"/>
      <c r="MST57" s="558"/>
      <c r="MSU57" s="558"/>
      <c r="MSV57" s="558"/>
      <c r="MSW57" s="355"/>
      <c r="MSX57" s="356"/>
      <c r="MSY57" s="357"/>
      <c r="MSZ57" s="353"/>
      <c r="MTA57" s="354"/>
      <c r="MTB57" s="558"/>
      <c r="MTC57" s="558"/>
      <c r="MTD57" s="558"/>
      <c r="MTE57" s="355"/>
      <c r="MTF57" s="356"/>
      <c r="MTG57" s="357"/>
      <c r="MTH57" s="353"/>
      <c r="MTI57" s="354"/>
      <c r="MTJ57" s="558"/>
      <c r="MTK57" s="558"/>
      <c r="MTL57" s="558"/>
      <c r="MTM57" s="355"/>
      <c r="MTN57" s="356"/>
      <c r="MTO57" s="357"/>
      <c r="MTP57" s="353"/>
      <c r="MTQ57" s="354"/>
      <c r="MTR57" s="558"/>
      <c r="MTS57" s="558"/>
      <c r="MTT57" s="558"/>
      <c r="MTU57" s="355"/>
      <c r="MTV57" s="356"/>
      <c r="MTW57" s="357"/>
      <c r="MTX57" s="353"/>
      <c r="MTY57" s="354"/>
      <c r="MTZ57" s="558"/>
      <c r="MUA57" s="558"/>
      <c r="MUB57" s="558"/>
      <c r="MUC57" s="355"/>
      <c r="MUD57" s="356"/>
      <c r="MUE57" s="357"/>
      <c r="MUF57" s="353"/>
      <c r="MUG57" s="354"/>
      <c r="MUH57" s="558"/>
      <c r="MUI57" s="558"/>
      <c r="MUJ57" s="558"/>
      <c r="MUK57" s="355"/>
      <c r="MUL57" s="356"/>
      <c r="MUM57" s="357"/>
      <c r="MUN57" s="353"/>
      <c r="MUO57" s="354"/>
      <c r="MUP57" s="558"/>
      <c r="MUQ57" s="558"/>
      <c r="MUR57" s="558"/>
      <c r="MUS57" s="355"/>
      <c r="MUT57" s="356"/>
      <c r="MUU57" s="357"/>
      <c r="MUV57" s="353"/>
      <c r="MUW57" s="354"/>
      <c r="MUX57" s="558"/>
      <c r="MUY57" s="558"/>
      <c r="MUZ57" s="558"/>
      <c r="MVA57" s="355"/>
      <c r="MVB57" s="356"/>
      <c r="MVC57" s="357"/>
      <c r="MVD57" s="353"/>
      <c r="MVE57" s="354"/>
      <c r="MVF57" s="558"/>
      <c r="MVG57" s="558"/>
      <c r="MVH57" s="558"/>
      <c r="MVI57" s="355"/>
      <c r="MVJ57" s="356"/>
      <c r="MVK57" s="357"/>
      <c r="MVL57" s="353"/>
      <c r="MVM57" s="354"/>
      <c r="MVN57" s="558"/>
      <c r="MVO57" s="558"/>
      <c r="MVP57" s="558"/>
      <c r="MVQ57" s="355"/>
      <c r="MVR57" s="356"/>
      <c r="MVS57" s="357"/>
      <c r="MVT57" s="353"/>
      <c r="MVU57" s="354"/>
      <c r="MVV57" s="558"/>
      <c r="MVW57" s="558"/>
      <c r="MVX57" s="558"/>
      <c r="MVY57" s="355"/>
      <c r="MVZ57" s="356"/>
      <c r="MWA57" s="357"/>
      <c r="MWB57" s="353"/>
      <c r="MWC57" s="354"/>
      <c r="MWD57" s="558"/>
      <c r="MWE57" s="558"/>
      <c r="MWF57" s="558"/>
      <c r="MWG57" s="355"/>
      <c r="MWH57" s="356"/>
      <c r="MWI57" s="357"/>
      <c r="MWJ57" s="353"/>
      <c r="MWK57" s="354"/>
      <c r="MWL57" s="558"/>
      <c r="MWM57" s="558"/>
      <c r="MWN57" s="558"/>
      <c r="MWO57" s="355"/>
      <c r="MWP57" s="356"/>
      <c r="MWQ57" s="357"/>
      <c r="MWR57" s="353"/>
      <c r="MWS57" s="354"/>
      <c r="MWT57" s="558"/>
      <c r="MWU57" s="558"/>
      <c r="MWV57" s="558"/>
      <c r="MWW57" s="355"/>
      <c r="MWX57" s="356"/>
      <c r="MWY57" s="357"/>
      <c r="MWZ57" s="353"/>
      <c r="MXA57" s="354"/>
      <c r="MXB57" s="558"/>
      <c r="MXC57" s="558"/>
      <c r="MXD57" s="558"/>
      <c r="MXE57" s="355"/>
      <c r="MXF57" s="356"/>
      <c r="MXG57" s="357"/>
      <c r="MXH57" s="353"/>
      <c r="MXI57" s="354"/>
      <c r="MXJ57" s="558"/>
      <c r="MXK57" s="558"/>
      <c r="MXL57" s="558"/>
      <c r="MXM57" s="355"/>
      <c r="MXN57" s="356"/>
      <c r="MXO57" s="357"/>
      <c r="MXP57" s="353"/>
      <c r="MXQ57" s="354"/>
      <c r="MXR57" s="558"/>
      <c r="MXS57" s="558"/>
      <c r="MXT57" s="558"/>
      <c r="MXU57" s="355"/>
      <c r="MXV57" s="356"/>
      <c r="MXW57" s="357"/>
      <c r="MXX57" s="353"/>
      <c r="MXY57" s="354"/>
      <c r="MXZ57" s="558"/>
      <c r="MYA57" s="558"/>
      <c r="MYB57" s="558"/>
      <c r="MYC57" s="355"/>
      <c r="MYD57" s="356"/>
      <c r="MYE57" s="357"/>
      <c r="MYF57" s="353"/>
      <c r="MYG57" s="354"/>
      <c r="MYH57" s="558"/>
      <c r="MYI57" s="558"/>
      <c r="MYJ57" s="558"/>
      <c r="MYK57" s="355"/>
      <c r="MYL57" s="356"/>
      <c r="MYM57" s="357"/>
      <c r="MYN57" s="353"/>
      <c r="MYO57" s="354"/>
      <c r="MYP57" s="558"/>
      <c r="MYQ57" s="558"/>
      <c r="MYR57" s="558"/>
      <c r="MYS57" s="355"/>
      <c r="MYT57" s="356"/>
      <c r="MYU57" s="357"/>
      <c r="MYV57" s="353"/>
      <c r="MYW57" s="354"/>
      <c r="MYX57" s="558"/>
      <c r="MYY57" s="558"/>
      <c r="MYZ57" s="558"/>
      <c r="MZA57" s="355"/>
      <c r="MZB57" s="356"/>
      <c r="MZC57" s="357"/>
      <c r="MZD57" s="353"/>
      <c r="MZE57" s="354"/>
      <c r="MZF57" s="558"/>
      <c r="MZG57" s="558"/>
      <c r="MZH57" s="558"/>
      <c r="MZI57" s="355"/>
      <c r="MZJ57" s="356"/>
      <c r="MZK57" s="357"/>
      <c r="MZL57" s="353"/>
      <c r="MZM57" s="354"/>
      <c r="MZN57" s="558"/>
      <c r="MZO57" s="558"/>
      <c r="MZP57" s="558"/>
      <c r="MZQ57" s="355"/>
      <c r="MZR57" s="356"/>
      <c r="MZS57" s="357"/>
      <c r="MZT57" s="353"/>
      <c r="MZU57" s="354"/>
      <c r="MZV57" s="558"/>
      <c r="MZW57" s="558"/>
      <c r="MZX57" s="558"/>
      <c r="MZY57" s="355"/>
      <c r="MZZ57" s="356"/>
      <c r="NAA57" s="357"/>
      <c r="NAB57" s="353"/>
      <c r="NAC57" s="354"/>
      <c r="NAD57" s="558"/>
      <c r="NAE57" s="558"/>
      <c r="NAF57" s="558"/>
      <c r="NAG57" s="355"/>
      <c r="NAH57" s="356"/>
      <c r="NAI57" s="357"/>
      <c r="NAJ57" s="353"/>
      <c r="NAK57" s="354"/>
      <c r="NAL57" s="558"/>
      <c r="NAM57" s="558"/>
      <c r="NAN57" s="558"/>
      <c r="NAO57" s="355"/>
      <c r="NAP57" s="356"/>
      <c r="NAQ57" s="357"/>
      <c r="NAR57" s="353"/>
      <c r="NAS57" s="354"/>
      <c r="NAT57" s="558"/>
      <c r="NAU57" s="558"/>
      <c r="NAV57" s="558"/>
      <c r="NAW57" s="355"/>
      <c r="NAX57" s="356"/>
      <c r="NAY57" s="357"/>
      <c r="NAZ57" s="353"/>
      <c r="NBA57" s="354"/>
      <c r="NBB57" s="558"/>
      <c r="NBC57" s="558"/>
      <c r="NBD57" s="558"/>
      <c r="NBE57" s="355"/>
      <c r="NBF57" s="356"/>
      <c r="NBG57" s="357"/>
      <c r="NBH57" s="353"/>
      <c r="NBI57" s="354"/>
      <c r="NBJ57" s="558"/>
      <c r="NBK57" s="558"/>
      <c r="NBL57" s="558"/>
      <c r="NBM57" s="355"/>
      <c r="NBN57" s="356"/>
      <c r="NBO57" s="357"/>
      <c r="NBP57" s="353"/>
      <c r="NBQ57" s="354"/>
      <c r="NBR57" s="558"/>
      <c r="NBS57" s="558"/>
      <c r="NBT57" s="558"/>
      <c r="NBU57" s="355"/>
      <c r="NBV57" s="356"/>
      <c r="NBW57" s="357"/>
      <c r="NBX57" s="353"/>
      <c r="NBY57" s="354"/>
      <c r="NBZ57" s="558"/>
      <c r="NCA57" s="558"/>
      <c r="NCB57" s="558"/>
      <c r="NCC57" s="355"/>
      <c r="NCD57" s="356"/>
      <c r="NCE57" s="357"/>
      <c r="NCF57" s="353"/>
      <c r="NCG57" s="354"/>
      <c r="NCH57" s="558"/>
      <c r="NCI57" s="558"/>
      <c r="NCJ57" s="558"/>
      <c r="NCK57" s="355"/>
      <c r="NCL57" s="356"/>
      <c r="NCM57" s="357"/>
      <c r="NCN57" s="353"/>
      <c r="NCO57" s="354"/>
      <c r="NCP57" s="558"/>
      <c r="NCQ57" s="558"/>
      <c r="NCR57" s="558"/>
      <c r="NCS57" s="355"/>
      <c r="NCT57" s="356"/>
      <c r="NCU57" s="357"/>
      <c r="NCV57" s="353"/>
      <c r="NCW57" s="354"/>
      <c r="NCX57" s="558"/>
      <c r="NCY57" s="558"/>
      <c r="NCZ57" s="558"/>
      <c r="NDA57" s="355"/>
      <c r="NDB57" s="356"/>
      <c r="NDC57" s="357"/>
      <c r="NDD57" s="353"/>
      <c r="NDE57" s="354"/>
      <c r="NDF57" s="558"/>
      <c r="NDG57" s="558"/>
      <c r="NDH57" s="558"/>
      <c r="NDI57" s="355"/>
      <c r="NDJ57" s="356"/>
      <c r="NDK57" s="357"/>
      <c r="NDL57" s="353"/>
      <c r="NDM57" s="354"/>
      <c r="NDN57" s="558"/>
      <c r="NDO57" s="558"/>
      <c r="NDP57" s="558"/>
      <c r="NDQ57" s="355"/>
      <c r="NDR57" s="356"/>
      <c r="NDS57" s="357"/>
      <c r="NDT57" s="353"/>
      <c r="NDU57" s="354"/>
      <c r="NDV57" s="558"/>
      <c r="NDW57" s="558"/>
      <c r="NDX57" s="558"/>
      <c r="NDY57" s="355"/>
      <c r="NDZ57" s="356"/>
      <c r="NEA57" s="357"/>
      <c r="NEB57" s="353"/>
      <c r="NEC57" s="354"/>
      <c r="NED57" s="558"/>
      <c r="NEE57" s="558"/>
      <c r="NEF57" s="558"/>
      <c r="NEG57" s="355"/>
      <c r="NEH57" s="356"/>
      <c r="NEI57" s="357"/>
      <c r="NEJ57" s="353"/>
      <c r="NEK57" s="354"/>
      <c r="NEL57" s="558"/>
      <c r="NEM57" s="558"/>
      <c r="NEN57" s="558"/>
      <c r="NEO57" s="355"/>
      <c r="NEP57" s="356"/>
      <c r="NEQ57" s="357"/>
      <c r="NER57" s="353"/>
      <c r="NES57" s="354"/>
      <c r="NET57" s="558"/>
      <c r="NEU57" s="558"/>
      <c r="NEV57" s="558"/>
      <c r="NEW57" s="355"/>
      <c r="NEX57" s="356"/>
      <c r="NEY57" s="357"/>
      <c r="NEZ57" s="353"/>
      <c r="NFA57" s="354"/>
      <c r="NFB57" s="558"/>
      <c r="NFC57" s="558"/>
      <c r="NFD57" s="558"/>
      <c r="NFE57" s="355"/>
      <c r="NFF57" s="356"/>
      <c r="NFG57" s="357"/>
      <c r="NFH57" s="353"/>
      <c r="NFI57" s="354"/>
      <c r="NFJ57" s="558"/>
      <c r="NFK57" s="558"/>
      <c r="NFL57" s="558"/>
      <c r="NFM57" s="355"/>
      <c r="NFN57" s="356"/>
      <c r="NFO57" s="357"/>
      <c r="NFP57" s="353"/>
      <c r="NFQ57" s="354"/>
      <c r="NFR57" s="558"/>
      <c r="NFS57" s="558"/>
      <c r="NFT57" s="558"/>
      <c r="NFU57" s="355"/>
      <c r="NFV57" s="356"/>
      <c r="NFW57" s="357"/>
      <c r="NFX57" s="353"/>
      <c r="NFY57" s="354"/>
      <c r="NFZ57" s="558"/>
      <c r="NGA57" s="558"/>
      <c r="NGB57" s="558"/>
      <c r="NGC57" s="355"/>
      <c r="NGD57" s="356"/>
      <c r="NGE57" s="357"/>
      <c r="NGF57" s="353"/>
      <c r="NGG57" s="354"/>
      <c r="NGH57" s="558"/>
      <c r="NGI57" s="558"/>
      <c r="NGJ57" s="558"/>
      <c r="NGK57" s="355"/>
      <c r="NGL57" s="356"/>
      <c r="NGM57" s="357"/>
      <c r="NGN57" s="353"/>
      <c r="NGO57" s="354"/>
      <c r="NGP57" s="558"/>
      <c r="NGQ57" s="558"/>
      <c r="NGR57" s="558"/>
      <c r="NGS57" s="355"/>
      <c r="NGT57" s="356"/>
      <c r="NGU57" s="357"/>
      <c r="NGV57" s="353"/>
      <c r="NGW57" s="354"/>
      <c r="NGX57" s="558"/>
      <c r="NGY57" s="558"/>
      <c r="NGZ57" s="558"/>
      <c r="NHA57" s="355"/>
      <c r="NHB57" s="356"/>
      <c r="NHC57" s="357"/>
      <c r="NHD57" s="353"/>
      <c r="NHE57" s="354"/>
      <c r="NHF57" s="558"/>
      <c r="NHG57" s="558"/>
      <c r="NHH57" s="558"/>
      <c r="NHI57" s="355"/>
      <c r="NHJ57" s="356"/>
      <c r="NHK57" s="357"/>
      <c r="NHL57" s="353"/>
      <c r="NHM57" s="354"/>
      <c r="NHN57" s="558"/>
      <c r="NHO57" s="558"/>
      <c r="NHP57" s="558"/>
      <c r="NHQ57" s="355"/>
      <c r="NHR57" s="356"/>
      <c r="NHS57" s="357"/>
      <c r="NHT57" s="353"/>
      <c r="NHU57" s="354"/>
      <c r="NHV57" s="558"/>
      <c r="NHW57" s="558"/>
      <c r="NHX57" s="558"/>
      <c r="NHY57" s="355"/>
      <c r="NHZ57" s="356"/>
      <c r="NIA57" s="357"/>
      <c r="NIB57" s="353"/>
      <c r="NIC57" s="354"/>
      <c r="NID57" s="558"/>
      <c r="NIE57" s="558"/>
      <c r="NIF57" s="558"/>
      <c r="NIG57" s="355"/>
      <c r="NIH57" s="356"/>
      <c r="NII57" s="357"/>
      <c r="NIJ57" s="353"/>
      <c r="NIK57" s="354"/>
      <c r="NIL57" s="558"/>
      <c r="NIM57" s="558"/>
      <c r="NIN57" s="558"/>
      <c r="NIO57" s="355"/>
      <c r="NIP57" s="356"/>
      <c r="NIQ57" s="357"/>
      <c r="NIR57" s="353"/>
      <c r="NIS57" s="354"/>
      <c r="NIT57" s="558"/>
      <c r="NIU57" s="558"/>
      <c r="NIV57" s="558"/>
      <c r="NIW57" s="355"/>
      <c r="NIX57" s="356"/>
      <c r="NIY57" s="357"/>
      <c r="NIZ57" s="353"/>
      <c r="NJA57" s="354"/>
      <c r="NJB57" s="558"/>
      <c r="NJC57" s="558"/>
      <c r="NJD57" s="558"/>
      <c r="NJE57" s="355"/>
      <c r="NJF57" s="356"/>
      <c r="NJG57" s="357"/>
      <c r="NJH57" s="353"/>
      <c r="NJI57" s="354"/>
      <c r="NJJ57" s="558"/>
      <c r="NJK57" s="558"/>
      <c r="NJL57" s="558"/>
      <c r="NJM57" s="355"/>
      <c r="NJN57" s="356"/>
      <c r="NJO57" s="357"/>
      <c r="NJP57" s="353"/>
      <c r="NJQ57" s="354"/>
      <c r="NJR57" s="558"/>
      <c r="NJS57" s="558"/>
      <c r="NJT57" s="558"/>
      <c r="NJU57" s="355"/>
      <c r="NJV57" s="356"/>
      <c r="NJW57" s="357"/>
      <c r="NJX57" s="353"/>
      <c r="NJY57" s="354"/>
      <c r="NJZ57" s="558"/>
      <c r="NKA57" s="558"/>
      <c r="NKB57" s="558"/>
      <c r="NKC57" s="355"/>
      <c r="NKD57" s="356"/>
      <c r="NKE57" s="357"/>
      <c r="NKF57" s="353"/>
      <c r="NKG57" s="354"/>
      <c r="NKH57" s="558"/>
      <c r="NKI57" s="558"/>
      <c r="NKJ57" s="558"/>
      <c r="NKK57" s="355"/>
      <c r="NKL57" s="356"/>
      <c r="NKM57" s="357"/>
      <c r="NKN57" s="353"/>
      <c r="NKO57" s="354"/>
      <c r="NKP57" s="558"/>
      <c r="NKQ57" s="558"/>
      <c r="NKR57" s="558"/>
      <c r="NKS57" s="355"/>
      <c r="NKT57" s="356"/>
      <c r="NKU57" s="357"/>
      <c r="NKV57" s="353"/>
      <c r="NKW57" s="354"/>
      <c r="NKX57" s="558"/>
      <c r="NKY57" s="558"/>
      <c r="NKZ57" s="558"/>
      <c r="NLA57" s="355"/>
      <c r="NLB57" s="356"/>
      <c r="NLC57" s="357"/>
      <c r="NLD57" s="353"/>
      <c r="NLE57" s="354"/>
      <c r="NLF57" s="558"/>
      <c r="NLG57" s="558"/>
      <c r="NLH57" s="558"/>
      <c r="NLI57" s="355"/>
      <c r="NLJ57" s="356"/>
      <c r="NLK57" s="357"/>
      <c r="NLL57" s="353"/>
      <c r="NLM57" s="354"/>
      <c r="NLN57" s="558"/>
      <c r="NLO57" s="558"/>
      <c r="NLP57" s="558"/>
      <c r="NLQ57" s="355"/>
      <c r="NLR57" s="356"/>
      <c r="NLS57" s="357"/>
      <c r="NLT57" s="353"/>
      <c r="NLU57" s="354"/>
      <c r="NLV57" s="558"/>
      <c r="NLW57" s="558"/>
      <c r="NLX57" s="558"/>
      <c r="NLY57" s="355"/>
      <c r="NLZ57" s="356"/>
      <c r="NMA57" s="357"/>
      <c r="NMB57" s="353"/>
      <c r="NMC57" s="354"/>
      <c r="NMD57" s="558"/>
      <c r="NME57" s="558"/>
      <c r="NMF57" s="558"/>
      <c r="NMG57" s="355"/>
      <c r="NMH57" s="356"/>
      <c r="NMI57" s="357"/>
      <c r="NMJ57" s="353"/>
      <c r="NMK57" s="354"/>
      <c r="NML57" s="558"/>
      <c r="NMM57" s="558"/>
      <c r="NMN57" s="558"/>
      <c r="NMO57" s="355"/>
      <c r="NMP57" s="356"/>
      <c r="NMQ57" s="357"/>
      <c r="NMR57" s="353"/>
      <c r="NMS57" s="354"/>
      <c r="NMT57" s="558"/>
      <c r="NMU57" s="558"/>
      <c r="NMV57" s="558"/>
      <c r="NMW57" s="355"/>
      <c r="NMX57" s="356"/>
      <c r="NMY57" s="357"/>
      <c r="NMZ57" s="353"/>
      <c r="NNA57" s="354"/>
      <c r="NNB57" s="558"/>
      <c r="NNC57" s="558"/>
      <c r="NND57" s="558"/>
      <c r="NNE57" s="355"/>
      <c r="NNF57" s="356"/>
      <c r="NNG57" s="357"/>
      <c r="NNH57" s="353"/>
      <c r="NNI57" s="354"/>
      <c r="NNJ57" s="558"/>
      <c r="NNK57" s="558"/>
      <c r="NNL57" s="558"/>
      <c r="NNM57" s="355"/>
      <c r="NNN57" s="356"/>
      <c r="NNO57" s="357"/>
      <c r="NNP57" s="353"/>
      <c r="NNQ57" s="354"/>
      <c r="NNR57" s="558"/>
      <c r="NNS57" s="558"/>
      <c r="NNT57" s="558"/>
      <c r="NNU57" s="355"/>
      <c r="NNV57" s="356"/>
      <c r="NNW57" s="357"/>
      <c r="NNX57" s="353"/>
      <c r="NNY57" s="354"/>
      <c r="NNZ57" s="558"/>
      <c r="NOA57" s="558"/>
      <c r="NOB57" s="558"/>
      <c r="NOC57" s="355"/>
      <c r="NOD57" s="356"/>
      <c r="NOE57" s="357"/>
      <c r="NOF57" s="353"/>
      <c r="NOG57" s="354"/>
      <c r="NOH57" s="558"/>
      <c r="NOI57" s="558"/>
      <c r="NOJ57" s="558"/>
      <c r="NOK57" s="355"/>
      <c r="NOL57" s="356"/>
      <c r="NOM57" s="357"/>
      <c r="NON57" s="353"/>
      <c r="NOO57" s="354"/>
      <c r="NOP57" s="558"/>
      <c r="NOQ57" s="558"/>
      <c r="NOR57" s="558"/>
      <c r="NOS57" s="355"/>
      <c r="NOT57" s="356"/>
      <c r="NOU57" s="357"/>
      <c r="NOV57" s="353"/>
      <c r="NOW57" s="354"/>
      <c r="NOX57" s="558"/>
      <c r="NOY57" s="558"/>
      <c r="NOZ57" s="558"/>
      <c r="NPA57" s="355"/>
      <c r="NPB57" s="356"/>
      <c r="NPC57" s="357"/>
      <c r="NPD57" s="353"/>
      <c r="NPE57" s="354"/>
      <c r="NPF57" s="558"/>
      <c r="NPG57" s="558"/>
      <c r="NPH57" s="558"/>
      <c r="NPI57" s="355"/>
      <c r="NPJ57" s="356"/>
      <c r="NPK57" s="357"/>
      <c r="NPL57" s="353"/>
      <c r="NPM57" s="354"/>
      <c r="NPN57" s="558"/>
      <c r="NPO57" s="558"/>
      <c r="NPP57" s="558"/>
      <c r="NPQ57" s="355"/>
      <c r="NPR57" s="356"/>
      <c r="NPS57" s="357"/>
      <c r="NPT57" s="353"/>
      <c r="NPU57" s="354"/>
      <c r="NPV57" s="558"/>
      <c r="NPW57" s="558"/>
      <c r="NPX57" s="558"/>
      <c r="NPY57" s="355"/>
      <c r="NPZ57" s="356"/>
      <c r="NQA57" s="357"/>
      <c r="NQB57" s="353"/>
      <c r="NQC57" s="354"/>
      <c r="NQD57" s="558"/>
      <c r="NQE57" s="558"/>
      <c r="NQF57" s="558"/>
      <c r="NQG57" s="355"/>
      <c r="NQH57" s="356"/>
      <c r="NQI57" s="357"/>
      <c r="NQJ57" s="353"/>
      <c r="NQK57" s="354"/>
      <c r="NQL57" s="558"/>
      <c r="NQM57" s="558"/>
      <c r="NQN57" s="558"/>
      <c r="NQO57" s="355"/>
      <c r="NQP57" s="356"/>
      <c r="NQQ57" s="357"/>
      <c r="NQR57" s="353"/>
      <c r="NQS57" s="354"/>
      <c r="NQT57" s="558"/>
      <c r="NQU57" s="558"/>
      <c r="NQV57" s="558"/>
      <c r="NQW57" s="355"/>
      <c r="NQX57" s="356"/>
      <c r="NQY57" s="357"/>
      <c r="NQZ57" s="353"/>
      <c r="NRA57" s="354"/>
      <c r="NRB57" s="558"/>
      <c r="NRC57" s="558"/>
      <c r="NRD57" s="558"/>
      <c r="NRE57" s="355"/>
      <c r="NRF57" s="356"/>
      <c r="NRG57" s="357"/>
      <c r="NRH57" s="353"/>
      <c r="NRI57" s="354"/>
      <c r="NRJ57" s="558"/>
      <c r="NRK57" s="558"/>
      <c r="NRL57" s="558"/>
      <c r="NRM57" s="355"/>
      <c r="NRN57" s="356"/>
      <c r="NRO57" s="357"/>
      <c r="NRP57" s="353"/>
      <c r="NRQ57" s="354"/>
      <c r="NRR57" s="558"/>
      <c r="NRS57" s="558"/>
      <c r="NRT57" s="558"/>
      <c r="NRU57" s="355"/>
      <c r="NRV57" s="356"/>
      <c r="NRW57" s="357"/>
      <c r="NRX57" s="353"/>
      <c r="NRY57" s="354"/>
      <c r="NRZ57" s="558"/>
      <c r="NSA57" s="558"/>
      <c r="NSB57" s="558"/>
      <c r="NSC57" s="355"/>
      <c r="NSD57" s="356"/>
      <c r="NSE57" s="357"/>
      <c r="NSF57" s="353"/>
      <c r="NSG57" s="354"/>
      <c r="NSH57" s="558"/>
      <c r="NSI57" s="558"/>
      <c r="NSJ57" s="558"/>
      <c r="NSK57" s="355"/>
      <c r="NSL57" s="356"/>
      <c r="NSM57" s="357"/>
      <c r="NSN57" s="353"/>
      <c r="NSO57" s="354"/>
      <c r="NSP57" s="558"/>
      <c r="NSQ57" s="558"/>
      <c r="NSR57" s="558"/>
      <c r="NSS57" s="355"/>
      <c r="NST57" s="356"/>
      <c r="NSU57" s="357"/>
      <c r="NSV57" s="353"/>
      <c r="NSW57" s="354"/>
      <c r="NSX57" s="558"/>
      <c r="NSY57" s="558"/>
      <c r="NSZ57" s="558"/>
      <c r="NTA57" s="355"/>
      <c r="NTB57" s="356"/>
      <c r="NTC57" s="357"/>
      <c r="NTD57" s="353"/>
      <c r="NTE57" s="354"/>
      <c r="NTF57" s="558"/>
      <c r="NTG57" s="558"/>
      <c r="NTH57" s="558"/>
      <c r="NTI57" s="355"/>
      <c r="NTJ57" s="356"/>
      <c r="NTK57" s="357"/>
      <c r="NTL57" s="353"/>
      <c r="NTM57" s="354"/>
      <c r="NTN57" s="558"/>
      <c r="NTO57" s="558"/>
      <c r="NTP57" s="558"/>
      <c r="NTQ57" s="355"/>
      <c r="NTR57" s="356"/>
      <c r="NTS57" s="357"/>
      <c r="NTT57" s="353"/>
      <c r="NTU57" s="354"/>
      <c r="NTV57" s="558"/>
      <c r="NTW57" s="558"/>
      <c r="NTX57" s="558"/>
      <c r="NTY57" s="355"/>
      <c r="NTZ57" s="356"/>
      <c r="NUA57" s="357"/>
      <c r="NUB57" s="353"/>
      <c r="NUC57" s="354"/>
      <c r="NUD57" s="558"/>
      <c r="NUE57" s="558"/>
      <c r="NUF57" s="558"/>
      <c r="NUG57" s="355"/>
      <c r="NUH57" s="356"/>
      <c r="NUI57" s="357"/>
      <c r="NUJ57" s="353"/>
      <c r="NUK57" s="354"/>
      <c r="NUL57" s="558"/>
      <c r="NUM57" s="558"/>
      <c r="NUN57" s="558"/>
      <c r="NUO57" s="355"/>
      <c r="NUP57" s="356"/>
      <c r="NUQ57" s="357"/>
      <c r="NUR57" s="353"/>
      <c r="NUS57" s="354"/>
      <c r="NUT57" s="558"/>
      <c r="NUU57" s="558"/>
      <c r="NUV57" s="558"/>
      <c r="NUW57" s="355"/>
      <c r="NUX57" s="356"/>
      <c r="NUY57" s="357"/>
      <c r="NUZ57" s="353"/>
      <c r="NVA57" s="354"/>
      <c r="NVB57" s="558"/>
      <c r="NVC57" s="558"/>
      <c r="NVD57" s="558"/>
      <c r="NVE57" s="355"/>
      <c r="NVF57" s="356"/>
      <c r="NVG57" s="357"/>
      <c r="NVH57" s="353"/>
      <c r="NVI57" s="354"/>
      <c r="NVJ57" s="558"/>
      <c r="NVK57" s="558"/>
      <c r="NVL57" s="558"/>
      <c r="NVM57" s="355"/>
      <c r="NVN57" s="356"/>
      <c r="NVO57" s="357"/>
      <c r="NVP57" s="353"/>
      <c r="NVQ57" s="354"/>
      <c r="NVR57" s="558"/>
      <c r="NVS57" s="558"/>
      <c r="NVT57" s="558"/>
      <c r="NVU57" s="355"/>
      <c r="NVV57" s="356"/>
      <c r="NVW57" s="357"/>
      <c r="NVX57" s="353"/>
      <c r="NVY57" s="354"/>
      <c r="NVZ57" s="558"/>
      <c r="NWA57" s="558"/>
      <c r="NWB57" s="558"/>
      <c r="NWC57" s="355"/>
      <c r="NWD57" s="356"/>
      <c r="NWE57" s="357"/>
      <c r="NWF57" s="353"/>
      <c r="NWG57" s="354"/>
      <c r="NWH57" s="558"/>
      <c r="NWI57" s="558"/>
      <c r="NWJ57" s="558"/>
      <c r="NWK57" s="355"/>
      <c r="NWL57" s="356"/>
      <c r="NWM57" s="357"/>
      <c r="NWN57" s="353"/>
      <c r="NWO57" s="354"/>
      <c r="NWP57" s="558"/>
      <c r="NWQ57" s="558"/>
      <c r="NWR57" s="558"/>
      <c r="NWS57" s="355"/>
      <c r="NWT57" s="356"/>
      <c r="NWU57" s="357"/>
      <c r="NWV57" s="353"/>
      <c r="NWW57" s="354"/>
      <c r="NWX57" s="558"/>
      <c r="NWY57" s="558"/>
      <c r="NWZ57" s="558"/>
      <c r="NXA57" s="355"/>
      <c r="NXB57" s="356"/>
      <c r="NXC57" s="357"/>
      <c r="NXD57" s="353"/>
      <c r="NXE57" s="354"/>
      <c r="NXF57" s="558"/>
      <c r="NXG57" s="558"/>
      <c r="NXH57" s="558"/>
      <c r="NXI57" s="355"/>
      <c r="NXJ57" s="356"/>
      <c r="NXK57" s="357"/>
      <c r="NXL57" s="353"/>
      <c r="NXM57" s="354"/>
      <c r="NXN57" s="558"/>
      <c r="NXO57" s="558"/>
      <c r="NXP57" s="558"/>
      <c r="NXQ57" s="355"/>
      <c r="NXR57" s="356"/>
      <c r="NXS57" s="357"/>
      <c r="NXT57" s="353"/>
      <c r="NXU57" s="354"/>
      <c r="NXV57" s="558"/>
      <c r="NXW57" s="558"/>
      <c r="NXX57" s="558"/>
      <c r="NXY57" s="355"/>
      <c r="NXZ57" s="356"/>
      <c r="NYA57" s="357"/>
      <c r="NYB57" s="353"/>
      <c r="NYC57" s="354"/>
      <c r="NYD57" s="558"/>
      <c r="NYE57" s="558"/>
      <c r="NYF57" s="558"/>
      <c r="NYG57" s="355"/>
      <c r="NYH57" s="356"/>
      <c r="NYI57" s="357"/>
      <c r="NYJ57" s="353"/>
      <c r="NYK57" s="354"/>
      <c r="NYL57" s="558"/>
      <c r="NYM57" s="558"/>
      <c r="NYN57" s="558"/>
      <c r="NYO57" s="355"/>
      <c r="NYP57" s="356"/>
      <c r="NYQ57" s="357"/>
      <c r="NYR57" s="353"/>
      <c r="NYS57" s="354"/>
      <c r="NYT57" s="558"/>
      <c r="NYU57" s="558"/>
      <c r="NYV57" s="558"/>
      <c r="NYW57" s="355"/>
      <c r="NYX57" s="356"/>
      <c r="NYY57" s="357"/>
      <c r="NYZ57" s="353"/>
      <c r="NZA57" s="354"/>
      <c r="NZB57" s="558"/>
      <c r="NZC57" s="558"/>
      <c r="NZD57" s="558"/>
      <c r="NZE57" s="355"/>
      <c r="NZF57" s="356"/>
      <c r="NZG57" s="357"/>
      <c r="NZH57" s="353"/>
      <c r="NZI57" s="354"/>
      <c r="NZJ57" s="558"/>
      <c r="NZK57" s="558"/>
      <c r="NZL57" s="558"/>
      <c r="NZM57" s="355"/>
      <c r="NZN57" s="356"/>
      <c r="NZO57" s="357"/>
      <c r="NZP57" s="353"/>
      <c r="NZQ57" s="354"/>
      <c r="NZR57" s="558"/>
      <c r="NZS57" s="558"/>
      <c r="NZT57" s="558"/>
      <c r="NZU57" s="355"/>
      <c r="NZV57" s="356"/>
      <c r="NZW57" s="357"/>
      <c r="NZX57" s="353"/>
      <c r="NZY57" s="354"/>
      <c r="NZZ57" s="558"/>
      <c r="OAA57" s="558"/>
      <c r="OAB57" s="558"/>
      <c r="OAC57" s="355"/>
      <c r="OAD57" s="356"/>
      <c r="OAE57" s="357"/>
      <c r="OAF57" s="353"/>
      <c r="OAG57" s="354"/>
      <c r="OAH57" s="558"/>
      <c r="OAI57" s="558"/>
      <c r="OAJ57" s="558"/>
      <c r="OAK57" s="355"/>
      <c r="OAL57" s="356"/>
      <c r="OAM57" s="357"/>
      <c r="OAN57" s="353"/>
      <c r="OAO57" s="354"/>
      <c r="OAP57" s="558"/>
      <c r="OAQ57" s="558"/>
      <c r="OAR57" s="558"/>
      <c r="OAS57" s="355"/>
      <c r="OAT57" s="356"/>
      <c r="OAU57" s="357"/>
      <c r="OAV57" s="353"/>
      <c r="OAW57" s="354"/>
      <c r="OAX57" s="558"/>
      <c r="OAY57" s="558"/>
      <c r="OAZ57" s="558"/>
      <c r="OBA57" s="355"/>
      <c r="OBB57" s="356"/>
      <c r="OBC57" s="357"/>
      <c r="OBD57" s="353"/>
      <c r="OBE57" s="354"/>
      <c r="OBF57" s="558"/>
      <c r="OBG57" s="558"/>
      <c r="OBH57" s="558"/>
      <c r="OBI57" s="355"/>
      <c r="OBJ57" s="356"/>
      <c r="OBK57" s="357"/>
      <c r="OBL57" s="353"/>
      <c r="OBM57" s="354"/>
      <c r="OBN57" s="558"/>
      <c r="OBO57" s="558"/>
      <c r="OBP57" s="558"/>
      <c r="OBQ57" s="355"/>
      <c r="OBR57" s="356"/>
      <c r="OBS57" s="357"/>
      <c r="OBT57" s="353"/>
      <c r="OBU57" s="354"/>
      <c r="OBV57" s="558"/>
      <c r="OBW57" s="558"/>
      <c r="OBX57" s="558"/>
      <c r="OBY57" s="355"/>
      <c r="OBZ57" s="356"/>
      <c r="OCA57" s="357"/>
      <c r="OCB57" s="353"/>
      <c r="OCC57" s="354"/>
      <c r="OCD57" s="558"/>
      <c r="OCE57" s="558"/>
      <c r="OCF57" s="558"/>
      <c r="OCG57" s="355"/>
      <c r="OCH57" s="356"/>
      <c r="OCI57" s="357"/>
      <c r="OCJ57" s="353"/>
      <c r="OCK57" s="354"/>
      <c r="OCL57" s="558"/>
      <c r="OCM57" s="558"/>
      <c r="OCN57" s="558"/>
      <c r="OCO57" s="355"/>
      <c r="OCP57" s="356"/>
      <c r="OCQ57" s="357"/>
      <c r="OCR57" s="353"/>
      <c r="OCS57" s="354"/>
      <c r="OCT57" s="558"/>
      <c r="OCU57" s="558"/>
      <c r="OCV57" s="558"/>
      <c r="OCW57" s="355"/>
      <c r="OCX57" s="356"/>
      <c r="OCY57" s="357"/>
      <c r="OCZ57" s="353"/>
      <c r="ODA57" s="354"/>
      <c r="ODB57" s="558"/>
      <c r="ODC57" s="558"/>
      <c r="ODD57" s="558"/>
      <c r="ODE57" s="355"/>
      <c r="ODF57" s="356"/>
      <c r="ODG57" s="357"/>
      <c r="ODH57" s="353"/>
      <c r="ODI57" s="354"/>
      <c r="ODJ57" s="558"/>
      <c r="ODK57" s="558"/>
      <c r="ODL57" s="558"/>
      <c r="ODM57" s="355"/>
      <c r="ODN57" s="356"/>
      <c r="ODO57" s="357"/>
      <c r="ODP57" s="353"/>
      <c r="ODQ57" s="354"/>
      <c r="ODR57" s="558"/>
      <c r="ODS57" s="558"/>
      <c r="ODT57" s="558"/>
      <c r="ODU57" s="355"/>
      <c r="ODV57" s="356"/>
      <c r="ODW57" s="357"/>
      <c r="ODX57" s="353"/>
      <c r="ODY57" s="354"/>
      <c r="ODZ57" s="558"/>
      <c r="OEA57" s="558"/>
      <c r="OEB57" s="558"/>
      <c r="OEC57" s="355"/>
      <c r="OED57" s="356"/>
      <c r="OEE57" s="357"/>
      <c r="OEF57" s="353"/>
      <c r="OEG57" s="354"/>
      <c r="OEH57" s="558"/>
      <c r="OEI57" s="558"/>
      <c r="OEJ57" s="558"/>
      <c r="OEK57" s="355"/>
      <c r="OEL57" s="356"/>
      <c r="OEM57" s="357"/>
      <c r="OEN57" s="353"/>
      <c r="OEO57" s="354"/>
      <c r="OEP57" s="558"/>
      <c r="OEQ57" s="558"/>
      <c r="OER57" s="558"/>
      <c r="OES57" s="355"/>
      <c r="OET57" s="356"/>
      <c r="OEU57" s="357"/>
      <c r="OEV57" s="353"/>
      <c r="OEW57" s="354"/>
      <c r="OEX57" s="558"/>
      <c r="OEY57" s="558"/>
      <c r="OEZ57" s="558"/>
      <c r="OFA57" s="355"/>
      <c r="OFB57" s="356"/>
      <c r="OFC57" s="357"/>
      <c r="OFD57" s="353"/>
      <c r="OFE57" s="354"/>
      <c r="OFF57" s="558"/>
      <c r="OFG57" s="558"/>
      <c r="OFH57" s="558"/>
      <c r="OFI57" s="355"/>
      <c r="OFJ57" s="356"/>
      <c r="OFK57" s="357"/>
      <c r="OFL57" s="353"/>
      <c r="OFM57" s="354"/>
      <c r="OFN57" s="558"/>
      <c r="OFO57" s="558"/>
      <c r="OFP57" s="558"/>
      <c r="OFQ57" s="355"/>
      <c r="OFR57" s="356"/>
      <c r="OFS57" s="357"/>
      <c r="OFT57" s="353"/>
      <c r="OFU57" s="354"/>
      <c r="OFV57" s="558"/>
      <c r="OFW57" s="558"/>
      <c r="OFX57" s="558"/>
      <c r="OFY57" s="355"/>
      <c r="OFZ57" s="356"/>
      <c r="OGA57" s="357"/>
      <c r="OGB57" s="353"/>
      <c r="OGC57" s="354"/>
      <c r="OGD57" s="558"/>
      <c r="OGE57" s="558"/>
      <c r="OGF57" s="558"/>
      <c r="OGG57" s="355"/>
      <c r="OGH57" s="356"/>
      <c r="OGI57" s="357"/>
      <c r="OGJ57" s="353"/>
      <c r="OGK57" s="354"/>
      <c r="OGL57" s="558"/>
      <c r="OGM57" s="558"/>
      <c r="OGN57" s="558"/>
      <c r="OGO57" s="355"/>
      <c r="OGP57" s="356"/>
      <c r="OGQ57" s="357"/>
      <c r="OGR57" s="353"/>
      <c r="OGS57" s="354"/>
      <c r="OGT57" s="558"/>
      <c r="OGU57" s="558"/>
      <c r="OGV57" s="558"/>
      <c r="OGW57" s="355"/>
      <c r="OGX57" s="356"/>
      <c r="OGY57" s="357"/>
      <c r="OGZ57" s="353"/>
      <c r="OHA57" s="354"/>
      <c r="OHB57" s="558"/>
      <c r="OHC57" s="558"/>
      <c r="OHD57" s="558"/>
      <c r="OHE57" s="355"/>
      <c r="OHF57" s="356"/>
      <c r="OHG57" s="357"/>
      <c r="OHH57" s="353"/>
      <c r="OHI57" s="354"/>
      <c r="OHJ57" s="558"/>
      <c r="OHK57" s="558"/>
      <c r="OHL57" s="558"/>
      <c r="OHM57" s="355"/>
      <c r="OHN57" s="356"/>
      <c r="OHO57" s="357"/>
      <c r="OHP57" s="353"/>
      <c r="OHQ57" s="354"/>
      <c r="OHR57" s="558"/>
      <c r="OHS57" s="558"/>
      <c r="OHT57" s="558"/>
      <c r="OHU57" s="355"/>
      <c r="OHV57" s="356"/>
      <c r="OHW57" s="357"/>
      <c r="OHX57" s="353"/>
      <c r="OHY57" s="354"/>
      <c r="OHZ57" s="558"/>
      <c r="OIA57" s="558"/>
      <c r="OIB57" s="558"/>
      <c r="OIC57" s="355"/>
      <c r="OID57" s="356"/>
      <c r="OIE57" s="357"/>
      <c r="OIF57" s="353"/>
      <c r="OIG57" s="354"/>
      <c r="OIH57" s="558"/>
      <c r="OII57" s="558"/>
      <c r="OIJ57" s="558"/>
      <c r="OIK57" s="355"/>
      <c r="OIL57" s="356"/>
      <c r="OIM57" s="357"/>
      <c r="OIN57" s="353"/>
      <c r="OIO57" s="354"/>
      <c r="OIP57" s="558"/>
      <c r="OIQ57" s="558"/>
      <c r="OIR57" s="558"/>
      <c r="OIS57" s="355"/>
      <c r="OIT57" s="356"/>
      <c r="OIU57" s="357"/>
      <c r="OIV57" s="353"/>
      <c r="OIW57" s="354"/>
      <c r="OIX57" s="558"/>
      <c r="OIY57" s="558"/>
      <c r="OIZ57" s="558"/>
      <c r="OJA57" s="355"/>
      <c r="OJB57" s="356"/>
      <c r="OJC57" s="357"/>
      <c r="OJD57" s="353"/>
      <c r="OJE57" s="354"/>
      <c r="OJF57" s="558"/>
      <c r="OJG57" s="558"/>
      <c r="OJH57" s="558"/>
      <c r="OJI57" s="355"/>
      <c r="OJJ57" s="356"/>
      <c r="OJK57" s="357"/>
      <c r="OJL57" s="353"/>
      <c r="OJM57" s="354"/>
      <c r="OJN57" s="558"/>
      <c r="OJO57" s="558"/>
      <c r="OJP57" s="558"/>
      <c r="OJQ57" s="355"/>
      <c r="OJR57" s="356"/>
      <c r="OJS57" s="357"/>
      <c r="OJT57" s="353"/>
      <c r="OJU57" s="354"/>
      <c r="OJV57" s="558"/>
      <c r="OJW57" s="558"/>
      <c r="OJX57" s="558"/>
      <c r="OJY57" s="355"/>
      <c r="OJZ57" s="356"/>
      <c r="OKA57" s="357"/>
      <c r="OKB57" s="353"/>
      <c r="OKC57" s="354"/>
      <c r="OKD57" s="558"/>
      <c r="OKE57" s="558"/>
      <c r="OKF57" s="558"/>
      <c r="OKG57" s="355"/>
      <c r="OKH57" s="356"/>
      <c r="OKI57" s="357"/>
      <c r="OKJ57" s="353"/>
      <c r="OKK57" s="354"/>
      <c r="OKL57" s="558"/>
      <c r="OKM57" s="558"/>
      <c r="OKN57" s="558"/>
      <c r="OKO57" s="355"/>
      <c r="OKP57" s="356"/>
      <c r="OKQ57" s="357"/>
      <c r="OKR57" s="353"/>
      <c r="OKS57" s="354"/>
      <c r="OKT57" s="558"/>
      <c r="OKU57" s="558"/>
      <c r="OKV57" s="558"/>
      <c r="OKW57" s="355"/>
      <c r="OKX57" s="356"/>
      <c r="OKY57" s="357"/>
      <c r="OKZ57" s="353"/>
      <c r="OLA57" s="354"/>
      <c r="OLB57" s="558"/>
      <c r="OLC57" s="558"/>
      <c r="OLD57" s="558"/>
      <c r="OLE57" s="355"/>
      <c r="OLF57" s="356"/>
      <c r="OLG57" s="357"/>
      <c r="OLH57" s="353"/>
      <c r="OLI57" s="354"/>
      <c r="OLJ57" s="558"/>
      <c r="OLK57" s="558"/>
      <c r="OLL57" s="558"/>
      <c r="OLM57" s="355"/>
      <c r="OLN57" s="356"/>
      <c r="OLO57" s="357"/>
      <c r="OLP57" s="353"/>
      <c r="OLQ57" s="354"/>
      <c r="OLR57" s="558"/>
      <c r="OLS57" s="558"/>
      <c r="OLT57" s="558"/>
      <c r="OLU57" s="355"/>
      <c r="OLV57" s="356"/>
      <c r="OLW57" s="357"/>
      <c r="OLX57" s="353"/>
      <c r="OLY57" s="354"/>
      <c r="OLZ57" s="558"/>
      <c r="OMA57" s="558"/>
      <c r="OMB57" s="558"/>
      <c r="OMC57" s="355"/>
      <c r="OMD57" s="356"/>
      <c r="OME57" s="357"/>
      <c r="OMF57" s="353"/>
      <c r="OMG57" s="354"/>
      <c r="OMH57" s="558"/>
      <c r="OMI57" s="558"/>
      <c r="OMJ57" s="558"/>
      <c r="OMK57" s="355"/>
      <c r="OML57" s="356"/>
      <c r="OMM57" s="357"/>
      <c r="OMN57" s="353"/>
      <c r="OMO57" s="354"/>
      <c r="OMP57" s="558"/>
      <c r="OMQ57" s="558"/>
      <c r="OMR57" s="558"/>
      <c r="OMS57" s="355"/>
      <c r="OMT57" s="356"/>
      <c r="OMU57" s="357"/>
      <c r="OMV57" s="353"/>
      <c r="OMW57" s="354"/>
      <c r="OMX57" s="558"/>
      <c r="OMY57" s="558"/>
      <c r="OMZ57" s="558"/>
      <c r="ONA57" s="355"/>
      <c r="ONB57" s="356"/>
      <c r="ONC57" s="357"/>
      <c r="OND57" s="353"/>
      <c r="ONE57" s="354"/>
      <c r="ONF57" s="558"/>
      <c r="ONG57" s="558"/>
      <c r="ONH57" s="558"/>
      <c r="ONI57" s="355"/>
      <c r="ONJ57" s="356"/>
      <c r="ONK57" s="357"/>
      <c r="ONL57" s="353"/>
      <c r="ONM57" s="354"/>
      <c r="ONN57" s="558"/>
      <c r="ONO57" s="558"/>
      <c r="ONP57" s="558"/>
      <c r="ONQ57" s="355"/>
      <c r="ONR57" s="356"/>
      <c r="ONS57" s="357"/>
      <c r="ONT57" s="353"/>
      <c r="ONU57" s="354"/>
      <c r="ONV57" s="558"/>
      <c r="ONW57" s="558"/>
      <c r="ONX57" s="558"/>
      <c r="ONY57" s="355"/>
      <c r="ONZ57" s="356"/>
      <c r="OOA57" s="357"/>
      <c r="OOB57" s="353"/>
      <c r="OOC57" s="354"/>
      <c r="OOD57" s="558"/>
      <c r="OOE57" s="558"/>
      <c r="OOF57" s="558"/>
      <c r="OOG57" s="355"/>
      <c r="OOH57" s="356"/>
      <c r="OOI57" s="357"/>
      <c r="OOJ57" s="353"/>
      <c r="OOK57" s="354"/>
      <c r="OOL57" s="558"/>
      <c r="OOM57" s="558"/>
      <c r="OON57" s="558"/>
      <c r="OOO57" s="355"/>
      <c r="OOP57" s="356"/>
      <c r="OOQ57" s="357"/>
      <c r="OOR57" s="353"/>
      <c r="OOS57" s="354"/>
      <c r="OOT57" s="558"/>
      <c r="OOU57" s="558"/>
      <c r="OOV57" s="558"/>
      <c r="OOW57" s="355"/>
      <c r="OOX57" s="356"/>
      <c r="OOY57" s="357"/>
      <c r="OOZ57" s="353"/>
      <c r="OPA57" s="354"/>
      <c r="OPB57" s="558"/>
      <c r="OPC57" s="558"/>
      <c r="OPD57" s="558"/>
      <c r="OPE57" s="355"/>
      <c r="OPF57" s="356"/>
      <c r="OPG57" s="357"/>
      <c r="OPH57" s="353"/>
      <c r="OPI57" s="354"/>
      <c r="OPJ57" s="558"/>
      <c r="OPK57" s="558"/>
      <c r="OPL57" s="558"/>
      <c r="OPM57" s="355"/>
      <c r="OPN57" s="356"/>
      <c r="OPO57" s="357"/>
      <c r="OPP57" s="353"/>
      <c r="OPQ57" s="354"/>
      <c r="OPR57" s="558"/>
      <c r="OPS57" s="558"/>
      <c r="OPT57" s="558"/>
      <c r="OPU57" s="355"/>
      <c r="OPV57" s="356"/>
      <c r="OPW57" s="357"/>
      <c r="OPX57" s="353"/>
      <c r="OPY57" s="354"/>
      <c r="OPZ57" s="558"/>
      <c r="OQA57" s="558"/>
      <c r="OQB57" s="558"/>
      <c r="OQC57" s="355"/>
      <c r="OQD57" s="356"/>
      <c r="OQE57" s="357"/>
      <c r="OQF57" s="353"/>
      <c r="OQG57" s="354"/>
      <c r="OQH57" s="558"/>
      <c r="OQI57" s="558"/>
      <c r="OQJ57" s="558"/>
      <c r="OQK57" s="355"/>
      <c r="OQL57" s="356"/>
      <c r="OQM57" s="357"/>
      <c r="OQN57" s="353"/>
      <c r="OQO57" s="354"/>
      <c r="OQP57" s="558"/>
      <c r="OQQ57" s="558"/>
      <c r="OQR57" s="558"/>
      <c r="OQS57" s="355"/>
      <c r="OQT57" s="356"/>
      <c r="OQU57" s="357"/>
      <c r="OQV57" s="353"/>
      <c r="OQW57" s="354"/>
      <c r="OQX57" s="558"/>
      <c r="OQY57" s="558"/>
      <c r="OQZ57" s="558"/>
      <c r="ORA57" s="355"/>
      <c r="ORB57" s="356"/>
      <c r="ORC57" s="357"/>
      <c r="ORD57" s="353"/>
      <c r="ORE57" s="354"/>
      <c r="ORF57" s="558"/>
      <c r="ORG57" s="558"/>
      <c r="ORH57" s="558"/>
      <c r="ORI57" s="355"/>
      <c r="ORJ57" s="356"/>
      <c r="ORK57" s="357"/>
      <c r="ORL57" s="353"/>
      <c r="ORM57" s="354"/>
      <c r="ORN57" s="558"/>
      <c r="ORO57" s="558"/>
      <c r="ORP57" s="558"/>
      <c r="ORQ57" s="355"/>
      <c r="ORR57" s="356"/>
      <c r="ORS57" s="357"/>
      <c r="ORT57" s="353"/>
      <c r="ORU57" s="354"/>
      <c r="ORV57" s="558"/>
      <c r="ORW57" s="558"/>
      <c r="ORX57" s="558"/>
      <c r="ORY57" s="355"/>
      <c r="ORZ57" s="356"/>
      <c r="OSA57" s="357"/>
      <c r="OSB57" s="353"/>
      <c r="OSC57" s="354"/>
      <c r="OSD57" s="558"/>
      <c r="OSE57" s="558"/>
      <c r="OSF57" s="558"/>
      <c r="OSG57" s="355"/>
      <c r="OSH57" s="356"/>
      <c r="OSI57" s="357"/>
      <c r="OSJ57" s="353"/>
      <c r="OSK57" s="354"/>
      <c r="OSL57" s="558"/>
      <c r="OSM57" s="558"/>
      <c r="OSN57" s="558"/>
      <c r="OSO57" s="355"/>
      <c r="OSP57" s="356"/>
      <c r="OSQ57" s="357"/>
      <c r="OSR57" s="353"/>
      <c r="OSS57" s="354"/>
      <c r="OST57" s="558"/>
      <c r="OSU57" s="558"/>
      <c r="OSV57" s="558"/>
      <c r="OSW57" s="355"/>
      <c r="OSX57" s="356"/>
      <c r="OSY57" s="357"/>
      <c r="OSZ57" s="353"/>
      <c r="OTA57" s="354"/>
      <c r="OTB57" s="558"/>
      <c r="OTC57" s="558"/>
      <c r="OTD57" s="558"/>
      <c r="OTE57" s="355"/>
      <c r="OTF57" s="356"/>
      <c r="OTG57" s="357"/>
      <c r="OTH57" s="353"/>
      <c r="OTI57" s="354"/>
      <c r="OTJ57" s="558"/>
      <c r="OTK57" s="558"/>
      <c r="OTL57" s="558"/>
      <c r="OTM57" s="355"/>
      <c r="OTN57" s="356"/>
      <c r="OTO57" s="357"/>
      <c r="OTP57" s="353"/>
      <c r="OTQ57" s="354"/>
      <c r="OTR57" s="558"/>
      <c r="OTS57" s="558"/>
      <c r="OTT57" s="558"/>
      <c r="OTU57" s="355"/>
      <c r="OTV57" s="356"/>
      <c r="OTW57" s="357"/>
      <c r="OTX57" s="353"/>
      <c r="OTY57" s="354"/>
      <c r="OTZ57" s="558"/>
      <c r="OUA57" s="558"/>
      <c r="OUB57" s="558"/>
      <c r="OUC57" s="355"/>
      <c r="OUD57" s="356"/>
      <c r="OUE57" s="357"/>
      <c r="OUF57" s="353"/>
      <c r="OUG57" s="354"/>
      <c r="OUH57" s="558"/>
      <c r="OUI57" s="558"/>
      <c r="OUJ57" s="558"/>
      <c r="OUK57" s="355"/>
      <c r="OUL57" s="356"/>
      <c r="OUM57" s="357"/>
      <c r="OUN57" s="353"/>
      <c r="OUO57" s="354"/>
      <c r="OUP57" s="558"/>
      <c r="OUQ57" s="558"/>
      <c r="OUR57" s="558"/>
      <c r="OUS57" s="355"/>
      <c r="OUT57" s="356"/>
      <c r="OUU57" s="357"/>
      <c r="OUV57" s="353"/>
      <c r="OUW57" s="354"/>
      <c r="OUX57" s="558"/>
      <c r="OUY57" s="558"/>
      <c r="OUZ57" s="558"/>
      <c r="OVA57" s="355"/>
      <c r="OVB57" s="356"/>
      <c r="OVC57" s="357"/>
      <c r="OVD57" s="353"/>
      <c r="OVE57" s="354"/>
      <c r="OVF57" s="558"/>
      <c r="OVG57" s="558"/>
      <c r="OVH57" s="558"/>
      <c r="OVI57" s="355"/>
      <c r="OVJ57" s="356"/>
      <c r="OVK57" s="357"/>
      <c r="OVL57" s="353"/>
      <c r="OVM57" s="354"/>
      <c r="OVN57" s="558"/>
      <c r="OVO57" s="558"/>
      <c r="OVP57" s="558"/>
      <c r="OVQ57" s="355"/>
      <c r="OVR57" s="356"/>
      <c r="OVS57" s="357"/>
      <c r="OVT57" s="353"/>
      <c r="OVU57" s="354"/>
      <c r="OVV57" s="558"/>
      <c r="OVW57" s="558"/>
      <c r="OVX57" s="558"/>
      <c r="OVY57" s="355"/>
      <c r="OVZ57" s="356"/>
      <c r="OWA57" s="357"/>
      <c r="OWB57" s="353"/>
      <c r="OWC57" s="354"/>
      <c r="OWD57" s="558"/>
      <c r="OWE57" s="558"/>
      <c r="OWF57" s="558"/>
      <c r="OWG57" s="355"/>
      <c r="OWH57" s="356"/>
      <c r="OWI57" s="357"/>
      <c r="OWJ57" s="353"/>
      <c r="OWK57" s="354"/>
      <c r="OWL57" s="558"/>
      <c r="OWM57" s="558"/>
      <c r="OWN57" s="558"/>
      <c r="OWO57" s="355"/>
      <c r="OWP57" s="356"/>
      <c r="OWQ57" s="357"/>
      <c r="OWR57" s="353"/>
      <c r="OWS57" s="354"/>
      <c r="OWT57" s="558"/>
      <c r="OWU57" s="558"/>
      <c r="OWV57" s="558"/>
      <c r="OWW57" s="355"/>
      <c r="OWX57" s="356"/>
      <c r="OWY57" s="357"/>
      <c r="OWZ57" s="353"/>
      <c r="OXA57" s="354"/>
      <c r="OXB57" s="558"/>
      <c r="OXC57" s="558"/>
      <c r="OXD57" s="558"/>
      <c r="OXE57" s="355"/>
      <c r="OXF57" s="356"/>
      <c r="OXG57" s="357"/>
      <c r="OXH57" s="353"/>
      <c r="OXI57" s="354"/>
      <c r="OXJ57" s="558"/>
      <c r="OXK57" s="558"/>
      <c r="OXL57" s="558"/>
      <c r="OXM57" s="355"/>
      <c r="OXN57" s="356"/>
      <c r="OXO57" s="357"/>
      <c r="OXP57" s="353"/>
      <c r="OXQ57" s="354"/>
      <c r="OXR57" s="558"/>
      <c r="OXS57" s="558"/>
      <c r="OXT57" s="558"/>
      <c r="OXU57" s="355"/>
      <c r="OXV57" s="356"/>
      <c r="OXW57" s="357"/>
      <c r="OXX57" s="353"/>
      <c r="OXY57" s="354"/>
      <c r="OXZ57" s="558"/>
      <c r="OYA57" s="558"/>
      <c r="OYB57" s="558"/>
      <c r="OYC57" s="355"/>
      <c r="OYD57" s="356"/>
      <c r="OYE57" s="357"/>
      <c r="OYF57" s="353"/>
      <c r="OYG57" s="354"/>
      <c r="OYH57" s="558"/>
      <c r="OYI57" s="558"/>
      <c r="OYJ57" s="558"/>
      <c r="OYK57" s="355"/>
      <c r="OYL57" s="356"/>
      <c r="OYM57" s="357"/>
      <c r="OYN57" s="353"/>
      <c r="OYO57" s="354"/>
      <c r="OYP57" s="558"/>
      <c r="OYQ57" s="558"/>
      <c r="OYR57" s="558"/>
      <c r="OYS57" s="355"/>
      <c r="OYT57" s="356"/>
      <c r="OYU57" s="357"/>
      <c r="OYV57" s="353"/>
      <c r="OYW57" s="354"/>
      <c r="OYX57" s="558"/>
      <c r="OYY57" s="558"/>
      <c r="OYZ57" s="558"/>
      <c r="OZA57" s="355"/>
      <c r="OZB57" s="356"/>
      <c r="OZC57" s="357"/>
      <c r="OZD57" s="353"/>
      <c r="OZE57" s="354"/>
      <c r="OZF57" s="558"/>
      <c r="OZG57" s="558"/>
      <c r="OZH57" s="558"/>
      <c r="OZI57" s="355"/>
      <c r="OZJ57" s="356"/>
      <c r="OZK57" s="357"/>
      <c r="OZL57" s="353"/>
      <c r="OZM57" s="354"/>
      <c r="OZN57" s="558"/>
      <c r="OZO57" s="558"/>
      <c r="OZP57" s="558"/>
      <c r="OZQ57" s="355"/>
      <c r="OZR57" s="356"/>
      <c r="OZS57" s="357"/>
      <c r="OZT57" s="353"/>
      <c r="OZU57" s="354"/>
      <c r="OZV57" s="558"/>
      <c r="OZW57" s="558"/>
      <c r="OZX57" s="558"/>
      <c r="OZY57" s="355"/>
      <c r="OZZ57" s="356"/>
      <c r="PAA57" s="357"/>
      <c r="PAB57" s="353"/>
      <c r="PAC57" s="354"/>
      <c r="PAD57" s="558"/>
      <c r="PAE57" s="558"/>
      <c r="PAF57" s="558"/>
      <c r="PAG57" s="355"/>
      <c r="PAH57" s="356"/>
      <c r="PAI57" s="357"/>
      <c r="PAJ57" s="353"/>
      <c r="PAK57" s="354"/>
      <c r="PAL57" s="558"/>
      <c r="PAM57" s="558"/>
      <c r="PAN57" s="558"/>
      <c r="PAO57" s="355"/>
      <c r="PAP57" s="356"/>
      <c r="PAQ57" s="357"/>
      <c r="PAR57" s="353"/>
      <c r="PAS57" s="354"/>
      <c r="PAT57" s="558"/>
      <c r="PAU57" s="558"/>
      <c r="PAV57" s="558"/>
      <c r="PAW57" s="355"/>
      <c r="PAX57" s="356"/>
      <c r="PAY57" s="357"/>
      <c r="PAZ57" s="353"/>
      <c r="PBA57" s="354"/>
      <c r="PBB57" s="558"/>
      <c r="PBC57" s="558"/>
      <c r="PBD57" s="558"/>
      <c r="PBE57" s="355"/>
      <c r="PBF57" s="356"/>
      <c r="PBG57" s="357"/>
      <c r="PBH57" s="353"/>
      <c r="PBI57" s="354"/>
      <c r="PBJ57" s="558"/>
      <c r="PBK57" s="558"/>
      <c r="PBL57" s="558"/>
      <c r="PBM57" s="355"/>
      <c r="PBN57" s="356"/>
      <c r="PBO57" s="357"/>
      <c r="PBP57" s="353"/>
      <c r="PBQ57" s="354"/>
      <c r="PBR57" s="558"/>
      <c r="PBS57" s="558"/>
      <c r="PBT57" s="558"/>
      <c r="PBU57" s="355"/>
      <c r="PBV57" s="356"/>
      <c r="PBW57" s="357"/>
      <c r="PBX57" s="353"/>
      <c r="PBY57" s="354"/>
      <c r="PBZ57" s="558"/>
      <c r="PCA57" s="558"/>
      <c r="PCB57" s="558"/>
      <c r="PCC57" s="355"/>
      <c r="PCD57" s="356"/>
      <c r="PCE57" s="357"/>
      <c r="PCF57" s="353"/>
      <c r="PCG57" s="354"/>
      <c r="PCH57" s="558"/>
      <c r="PCI57" s="558"/>
      <c r="PCJ57" s="558"/>
      <c r="PCK57" s="355"/>
      <c r="PCL57" s="356"/>
      <c r="PCM57" s="357"/>
      <c r="PCN57" s="353"/>
      <c r="PCO57" s="354"/>
      <c r="PCP57" s="558"/>
      <c r="PCQ57" s="558"/>
      <c r="PCR57" s="558"/>
      <c r="PCS57" s="355"/>
      <c r="PCT57" s="356"/>
      <c r="PCU57" s="357"/>
      <c r="PCV57" s="353"/>
      <c r="PCW57" s="354"/>
      <c r="PCX57" s="558"/>
      <c r="PCY57" s="558"/>
      <c r="PCZ57" s="558"/>
      <c r="PDA57" s="355"/>
      <c r="PDB57" s="356"/>
      <c r="PDC57" s="357"/>
      <c r="PDD57" s="353"/>
      <c r="PDE57" s="354"/>
      <c r="PDF57" s="558"/>
      <c r="PDG57" s="558"/>
      <c r="PDH57" s="558"/>
      <c r="PDI57" s="355"/>
      <c r="PDJ57" s="356"/>
      <c r="PDK57" s="357"/>
      <c r="PDL57" s="353"/>
      <c r="PDM57" s="354"/>
      <c r="PDN57" s="558"/>
      <c r="PDO57" s="558"/>
      <c r="PDP57" s="558"/>
      <c r="PDQ57" s="355"/>
      <c r="PDR57" s="356"/>
      <c r="PDS57" s="357"/>
      <c r="PDT57" s="353"/>
      <c r="PDU57" s="354"/>
      <c r="PDV57" s="558"/>
      <c r="PDW57" s="558"/>
      <c r="PDX57" s="558"/>
      <c r="PDY57" s="355"/>
      <c r="PDZ57" s="356"/>
      <c r="PEA57" s="357"/>
      <c r="PEB57" s="353"/>
      <c r="PEC57" s="354"/>
      <c r="PED57" s="558"/>
      <c r="PEE57" s="558"/>
      <c r="PEF57" s="558"/>
      <c r="PEG57" s="355"/>
      <c r="PEH57" s="356"/>
      <c r="PEI57" s="357"/>
      <c r="PEJ57" s="353"/>
      <c r="PEK57" s="354"/>
      <c r="PEL57" s="558"/>
      <c r="PEM57" s="558"/>
      <c r="PEN57" s="558"/>
      <c r="PEO57" s="355"/>
      <c r="PEP57" s="356"/>
      <c r="PEQ57" s="357"/>
      <c r="PER57" s="353"/>
      <c r="PES57" s="354"/>
      <c r="PET57" s="558"/>
      <c r="PEU57" s="558"/>
      <c r="PEV57" s="558"/>
      <c r="PEW57" s="355"/>
      <c r="PEX57" s="356"/>
      <c r="PEY57" s="357"/>
      <c r="PEZ57" s="353"/>
      <c r="PFA57" s="354"/>
      <c r="PFB57" s="558"/>
      <c r="PFC57" s="558"/>
      <c r="PFD57" s="558"/>
      <c r="PFE57" s="355"/>
      <c r="PFF57" s="356"/>
      <c r="PFG57" s="357"/>
      <c r="PFH57" s="353"/>
      <c r="PFI57" s="354"/>
      <c r="PFJ57" s="558"/>
      <c r="PFK57" s="558"/>
      <c r="PFL57" s="558"/>
      <c r="PFM57" s="355"/>
      <c r="PFN57" s="356"/>
      <c r="PFO57" s="357"/>
      <c r="PFP57" s="353"/>
      <c r="PFQ57" s="354"/>
      <c r="PFR57" s="558"/>
      <c r="PFS57" s="558"/>
      <c r="PFT57" s="558"/>
      <c r="PFU57" s="355"/>
      <c r="PFV57" s="356"/>
      <c r="PFW57" s="357"/>
      <c r="PFX57" s="353"/>
      <c r="PFY57" s="354"/>
      <c r="PFZ57" s="558"/>
      <c r="PGA57" s="558"/>
      <c r="PGB57" s="558"/>
      <c r="PGC57" s="355"/>
      <c r="PGD57" s="356"/>
      <c r="PGE57" s="357"/>
      <c r="PGF57" s="353"/>
      <c r="PGG57" s="354"/>
      <c r="PGH57" s="558"/>
      <c r="PGI57" s="558"/>
      <c r="PGJ57" s="558"/>
      <c r="PGK57" s="355"/>
      <c r="PGL57" s="356"/>
      <c r="PGM57" s="357"/>
      <c r="PGN57" s="353"/>
      <c r="PGO57" s="354"/>
      <c r="PGP57" s="558"/>
      <c r="PGQ57" s="558"/>
      <c r="PGR57" s="558"/>
      <c r="PGS57" s="355"/>
      <c r="PGT57" s="356"/>
      <c r="PGU57" s="357"/>
      <c r="PGV57" s="353"/>
      <c r="PGW57" s="354"/>
      <c r="PGX57" s="558"/>
      <c r="PGY57" s="558"/>
      <c r="PGZ57" s="558"/>
      <c r="PHA57" s="355"/>
      <c r="PHB57" s="356"/>
      <c r="PHC57" s="357"/>
      <c r="PHD57" s="353"/>
      <c r="PHE57" s="354"/>
      <c r="PHF57" s="558"/>
      <c r="PHG57" s="558"/>
      <c r="PHH57" s="558"/>
      <c r="PHI57" s="355"/>
      <c r="PHJ57" s="356"/>
      <c r="PHK57" s="357"/>
      <c r="PHL57" s="353"/>
      <c r="PHM57" s="354"/>
      <c r="PHN57" s="558"/>
      <c r="PHO57" s="558"/>
      <c r="PHP57" s="558"/>
      <c r="PHQ57" s="355"/>
      <c r="PHR57" s="356"/>
      <c r="PHS57" s="357"/>
      <c r="PHT57" s="353"/>
      <c r="PHU57" s="354"/>
      <c r="PHV57" s="558"/>
      <c r="PHW57" s="558"/>
      <c r="PHX57" s="558"/>
      <c r="PHY57" s="355"/>
      <c r="PHZ57" s="356"/>
      <c r="PIA57" s="357"/>
      <c r="PIB57" s="353"/>
      <c r="PIC57" s="354"/>
      <c r="PID57" s="558"/>
      <c r="PIE57" s="558"/>
      <c r="PIF57" s="558"/>
      <c r="PIG57" s="355"/>
      <c r="PIH57" s="356"/>
      <c r="PII57" s="357"/>
      <c r="PIJ57" s="353"/>
      <c r="PIK57" s="354"/>
      <c r="PIL57" s="558"/>
      <c r="PIM57" s="558"/>
      <c r="PIN57" s="558"/>
      <c r="PIO57" s="355"/>
      <c r="PIP57" s="356"/>
      <c r="PIQ57" s="357"/>
      <c r="PIR57" s="353"/>
      <c r="PIS57" s="354"/>
      <c r="PIT57" s="558"/>
      <c r="PIU57" s="558"/>
      <c r="PIV57" s="558"/>
      <c r="PIW57" s="355"/>
      <c r="PIX57" s="356"/>
      <c r="PIY57" s="357"/>
      <c r="PIZ57" s="353"/>
      <c r="PJA57" s="354"/>
      <c r="PJB57" s="558"/>
      <c r="PJC57" s="558"/>
      <c r="PJD57" s="558"/>
      <c r="PJE57" s="355"/>
      <c r="PJF57" s="356"/>
      <c r="PJG57" s="357"/>
      <c r="PJH57" s="353"/>
      <c r="PJI57" s="354"/>
      <c r="PJJ57" s="558"/>
      <c r="PJK57" s="558"/>
      <c r="PJL57" s="558"/>
      <c r="PJM57" s="355"/>
      <c r="PJN57" s="356"/>
      <c r="PJO57" s="357"/>
      <c r="PJP57" s="353"/>
      <c r="PJQ57" s="354"/>
      <c r="PJR57" s="558"/>
      <c r="PJS57" s="558"/>
      <c r="PJT57" s="558"/>
      <c r="PJU57" s="355"/>
      <c r="PJV57" s="356"/>
      <c r="PJW57" s="357"/>
      <c r="PJX57" s="353"/>
      <c r="PJY57" s="354"/>
      <c r="PJZ57" s="558"/>
      <c r="PKA57" s="558"/>
      <c r="PKB57" s="558"/>
      <c r="PKC57" s="355"/>
      <c r="PKD57" s="356"/>
      <c r="PKE57" s="357"/>
      <c r="PKF57" s="353"/>
      <c r="PKG57" s="354"/>
      <c r="PKH57" s="558"/>
      <c r="PKI57" s="558"/>
      <c r="PKJ57" s="558"/>
      <c r="PKK57" s="355"/>
      <c r="PKL57" s="356"/>
      <c r="PKM57" s="357"/>
      <c r="PKN57" s="353"/>
      <c r="PKO57" s="354"/>
      <c r="PKP57" s="558"/>
      <c r="PKQ57" s="558"/>
      <c r="PKR57" s="558"/>
      <c r="PKS57" s="355"/>
      <c r="PKT57" s="356"/>
      <c r="PKU57" s="357"/>
      <c r="PKV57" s="353"/>
      <c r="PKW57" s="354"/>
      <c r="PKX57" s="558"/>
      <c r="PKY57" s="558"/>
      <c r="PKZ57" s="558"/>
      <c r="PLA57" s="355"/>
      <c r="PLB57" s="356"/>
      <c r="PLC57" s="357"/>
      <c r="PLD57" s="353"/>
      <c r="PLE57" s="354"/>
      <c r="PLF57" s="558"/>
      <c r="PLG57" s="558"/>
      <c r="PLH57" s="558"/>
      <c r="PLI57" s="355"/>
      <c r="PLJ57" s="356"/>
      <c r="PLK57" s="357"/>
      <c r="PLL57" s="353"/>
      <c r="PLM57" s="354"/>
      <c r="PLN57" s="558"/>
      <c r="PLO57" s="558"/>
      <c r="PLP57" s="558"/>
      <c r="PLQ57" s="355"/>
      <c r="PLR57" s="356"/>
      <c r="PLS57" s="357"/>
      <c r="PLT57" s="353"/>
      <c r="PLU57" s="354"/>
      <c r="PLV57" s="558"/>
      <c r="PLW57" s="558"/>
      <c r="PLX57" s="558"/>
      <c r="PLY57" s="355"/>
      <c r="PLZ57" s="356"/>
      <c r="PMA57" s="357"/>
      <c r="PMB57" s="353"/>
      <c r="PMC57" s="354"/>
      <c r="PMD57" s="558"/>
      <c r="PME57" s="558"/>
      <c r="PMF57" s="558"/>
      <c r="PMG57" s="355"/>
      <c r="PMH57" s="356"/>
      <c r="PMI57" s="357"/>
      <c r="PMJ57" s="353"/>
      <c r="PMK57" s="354"/>
      <c r="PML57" s="558"/>
      <c r="PMM57" s="558"/>
      <c r="PMN57" s="558"/>
      <c r="PMO57" s="355"/>
      <c r="PMP57" s="356"/>
      <c r="PMQ57" s="357"/>
      <c r="PMR57" s="353"/>
      <c r="PMS57" s="354"/>
      <c r="PMT57" s="558"/>
      <c r="PMU57" s="558"/>
      <c r="PMV57" s="558"/>
      <c r="PMW57" s="355"/>
      <c r="PMX57" s="356"/>
      <c r="PMY57" s="357"/>
      <c r="PMZ57" s="353"/>
      <c r="PNA57" s="354"/>
      <c r="PNB57" s="558"/>
      <c r="PNC57" s="558"/>
      <c r="PND57" s="558"/>
      <c r="PNE57" s="355"/>
      <c r="PNF57" s="356"/>
      <c r="PNG57" s="357"/>
      <c r="PNH57" s="353"/>
      <c r="PNI57" s="354"/>
      <c r="PNJ57" s="558"/>
      <c r="PNK57" s="558"/>
      <c r="PNL57" s="558"/>
      <c r="PNM57" s="355"/>
      <c r="PNN57" s="356"/>
      <c r="PNO57" s="357"/>
      <c r="PNP57" s="353"/>
      <c r="PNQ57" s="354"/>
      <c r="PNR57" s="558"/>
      <c r="PNS57" s="558"/>
      <c r="PNT57" s="558"/>
      <c r="PNU57" s="355"/>
      <c r="PNV57" s="356"/>
      <c r="PNW57" s="357"/>
      <c r="PNX57" s="353"/>
      <c r="PNY57" s="354"/>
      <c r="PNZ57" s="558"/>
      <c r="POA57" s="558"/>
      <c r="POB57" s="558"/>
      <c r="POC57" s="355"/>
      <c r="POD57" s="356"/>
      <c r="POE57" s="357"/>
      <c r="POF57" s="353"/>
      <c r="POG57" s="354"/>
      <c r="POH57" s="558"/>
      <c r="POI57" s="558"/>
      <c r="POJ57" s="558"/>
      <c r="POK57" s="355"/>
      <c r="POL57" s="356"/>
      <c r="POM57" s="357"/>
      <c r="PON57" s="353"/>
      <c r="POO57" s="354"/>
      <c r="POP57" s="558"/>
      <c r="POQ57" s="558"/>
      <c r="POR57" s="558"/>
      <c r="POS57" s="355"/>
      <c r="POT57" s="356"/>
      <c r="POU57" s="357"/>
      <c r="POV57" s="353"/>
      <c r="POW57" s="354"/>
      <c r="POX57" s="558"/>
      <c r="POY57" s="558"/>
      <c r="POZ57" s="558"/>
      <c r="PPA57" s="355"/>
      <c r="PPB57" s="356"/>
      <c r="PPC57" s="357"/>
      <c r="PPD57" s="353"/>
      <c r="PPE57" s="354"/>
      <c r="PPF57" s="558"/>
      <c r="PPG57" s="558"/>
      <c r="PPH57" s="558"/>
      <c r="PPI57" s="355"/>
      <c r="PPJ57" s="356"/>
      <c r="PPK57" s="357"/>
      <c r="PPL57" s="353"/>
      <c r="PPM57" s="354"/>
      <c r="PPN57" s="558"/>
      <c r="PPO57" s="558"/>
      <c r="PPP57" s="558"/>
      <c r="PPQ57" s="355"/>
      <c r="PPR57" s="356"/>
      <c r="PPS57" s="357"/>
      <c r="PPT57" s="353"/>
      <c r="PPU57" s="354"/>
      <c r="PPV57" s="558"/>
      <c r="PPW57" s="558"/>
      <c r="PPX57" s="558"/>
      <c r="PPY57" s="355"/>
      <c r="PPZ57" s="356"/>
      <c r="PQA57" s="357"/>
      <c r="PQB57" s="353"/>
      <c r="PQC57" s="354"/>
      <c r="PQD57" s="558"/>
      <c r="PQE57" s="558"/>
      <c r="PQF57" s="558"/>
      <c r="PQG57" s="355"/>
      <c r="PQH57" s="356"/>
      <c r="PQI57" s="357"/>
      <c r="PQJ57" s="353"/>
      <c r="PQK57" s="354"/>
      <c r="PQL57" s="558"/>
      <c r="PQM57" s="558"/>
      <c r="PQN57" s="558"/>
      <c r="PQO57" s="355"/>
      <c r="PQP57" s="356"/>
      <c r="PQQ57" s="357"/>
      <c r="PQR57" s="353"/>
      <c r="PQS57" s="354"/>
      <c r="PQT57" s="558"/>
      <c r="PQU57" s="558"/>
      <c r="PQV57" s="558"/>
      <c r="PQW57" s="355"/>
      <c r="PQX57" s="356"/>
      <c r="PQY57" s="357"/>
      <c r="PQZ57" s="353"/>
      <c r="PRA57" s="354"/>
      <c r="PRB57" s="558"/>
      <c r="PRC57" s="558"/>
      <c r="PRD57" s="558"/>
      <c r="PRE57" s="355"/>
      <c r="PRF57" s="356"/>
      <c r="PRG57" s="357"/>
      <c r="PRH57" s="353"/>
      <c r="PRI57" s="354"/>
      <c r="PRJ57" s="558"/>
      <c r="PRK57" s="558"/>
      <c r="PRL57" s="558"/>
      <c r="PRM57" s="355"/>
      <c r="PRN57" s="356"/>
      <c r="PRO57" s="357"/>
      <c r="PRP57" s="353"/>
      <c r="PRQ57" s="354"/>
      <c r="PRR57" s="558"/>
      <c r="PRS57" s="558"/>
      <c r="PRT57" s="558"/>
      <c r="PRU57" s="355"/>
      <c r="PRV57" s="356"/>
      <c r="PRW57" s="357"/>
      <c r="PRX57" s="353"/>
      <c r="PRY57" s="354"/>
      <c r="PRZ57" s="558"/>
      <c r="PSA57" s="558"/>
      <c r="PSB57" s="558"/>
      <c r="PSC57" s="355"/>
      <c r="PSD57" s="356"/>
      <c r="PSE57" s="357"/>
      <c r="PSF57" s="353"/>
      <c r="PSG57" s="354"/>
      <c r="PSH57" s="558"/>
      <c r="PSI57" s="558"/>
      <c r="PSJ57" s="558"/>
      <c r="PSK57" s="355"/>
      <c r="PSL57" s="356"/>
      <c r="PSM57" s="357"/>
      <c r="PSN57" s="353"/>
      <c r="PSO57" s="354"/>
      <c r="PSP57" s="558"/>
      <c r="PSQ57" s="558"/>
      <c r="PSR57" s="558"/>
      <c r="PSS57" s="355"/>
      <c r="PST57" s="356"/>
      <c r="PSU57" s="357"/>
      <c r="PSV57" s="353"/>
      <c r="PSW57" s="354"/>
      <c r="PSX57" s="558"/>
      <c r="PSY57" s="558"/>
      <c r="PSZ57" s="558"/>
      <c r="PTA57" s="355"/>
      <c r="PTB57" s="356"/>
      <c r="PTC57" s="357"/>
      <c r="PTD57" s="353"/>
      <c r="PTE57" s="354"/>
      <c r="PTF57" s="558"/>
      <c r="PTG57" s="558"/>
      <c r="PTH57" s="558"/>
      <c r="PTI57" s="355"/>
      <c r="PTJ57" s="356"/>
      <c r="PTK57" s="357"/>
      <c r="PTL57" s="353"/>
      <c r="PTM57" s="354"/>
      <c r="PTN57" s="558"/>
      <c r="PTO57" s="558"/>
      <c r="PTP57" s="558"/>
      <c r="PTQ57" s="355"/>
      <c r="PTR57" s="356"/>
      <c r="PTS57" s="357"/>
      <c r="PTT57" s="353"/>
      <c r="PTU57" s="354"/>
      <c r="PTV57" s="558"/>
      <c r="PTW57" s="558"/>
      <c r="PTX57" s="558"/>
      <c r="PTY57" s="355"/>
      <c r="PTZ57" s="356"/>
      <c r="PUA57" s="357"/>
      <c r="PUB57" s="353"/>
      <c r="PUC57" s="354"/>
      <c r="PUD57" s="558"/>
      <c r="PUE57" s="558"/>
      <c r="PUF57" s="558"/>
      <c r="PUG57" s="355"/>
      <c r="PUH57" s="356"/>
      <c r="PUI57" s="357"/>
      <c r="PUJ57" s="353"/>
      <c r="PUK57" s="354"/>
      <c r="PUL57" s="558"/>
      <c r="PUM57" s="558"/>
      <c r="PUN57" s="558"/>
      <c r="PUO57" s="355"/>
      <c r="PUP57" s="356"/>
      <c r="PUQ57" s="357"/>
      <c r="PUR57" s="353"/>
      <c r="PUS57" s="354"/>
      <c r="PUT57" s="558"/>
      <c r="PUU57" s="558"/>
      <c r="PUV57" s="558"/>
      <c r="PUW57" s="355"/>
      <c r="PUX57" s="356"/>
      <c r="PUY57" s="357"/>
      <c r="PUZ57" s="353"/>
      <c r="PVA57" s="354"/>
      <c r="PVB57" s="558"/>
      <c r="PVC57" s="558"/>
      <c r="PVD57" s="558"/>
      <c r="PVE57" s="355"/>
      <c r="PVF57" s="356"/>
      <c r="PVG57" s="357"/>
      <c r="PVH57" s="353"/>
      <c r="PVI57" s="354"/>
      <c r="PVJ57" s="558"/>
      <c r="PVK57" s="558"/>
      <c r="PVL57" s="558"/>
      <c r="PVM57" s="355"/>
      <c r="PVN57" s="356"/>
      <c r="PVO57" s="357"/>
      <c r="PVP57" s="353"/>
      <c r="PVQ57" s="354"/>
      <c r="PVR57" s="558"/>
      <c r="PVS57" s="558"/>
      <c r="PVT57" s="558"/>
      <c r="PVU57" s="355"/>
      <c r="PVV57" s="356"/>
      <c r="PVW57" s="357"/>
      <c r="PVX57" s="353"/>
      <c r="PVY57" s="354"/>
      <c r="PVZ57" s="558"/>
      <c r="PWA57" s="558"/>
      <c r="PWB57" s="558"/>
      <c r="PWC57" s="355"/>
      <c r="PWD57" s="356"/>
      <c r="PWE57" s="357"/>
      <c r="PWF57" s="353"/>
      <c r="PWG57" s="354"/>
      <c r="PWH57" s="558"/>
      <c r="PWI57" s="558"/>
      <c r="PWJ57" s="558"/>
      <c r="PWK57" s="355"/>
      <c r="PWL57" s="356"/>
      <c r="PWM57" s="357"/>
      <c r="PWN57" s="353"/>
      <c r="PWO57" s="354"/>
      <c r="PWP57" s="558"/>
      <c r="PWQ57" s="558"/>
      <c r="PWR57" s="558"/>
      <c r="PWS57" s="355"/>
      <c r="PWT57" s="356"/>
      <c r="PWU57" s="357"/>
      <c r="PWV57" s="353"/>
      <c r="PWW57" s="354"/>
      <c r="PWX57" s="558"/>
      <c r="PWY57" s="558"/>
      <c r="PWZ57" s="558"/>
      <c r="PXA57" s="355"/>
      <c r="PXB57" s="356"/>
      <c r="PXC57" s="357"/>
      <c r="PXD57" s="353"/>
      <c r="PXE57" s="354"/>
      <c r="PXF57" s="558"/>
      <c r="PXG57" s="558"/>
      <c r="PXH57" s="558"/>
      <c r="PXI57" s="355"/>
      <c r="PXJ57" s="356"/>
      <c r="PXK57" s="357"/>
      <c r="PXL57" s="353"/>
      <c r="PXM57" s="354"/>
      <c r="PXN57" s="558"/>
      <c r="PXO57" s="558"/>
      <c r="PXP57" s="558"/>
      <c r="PXQ57" s="355"/>
      <c r="PXR57" s="356"/>
      <c r="PXS57" s="357"/>
      <c r="PXT57" s="353"/>
      <c r="PXU57" s="354"/>
      <c r="PXV57" s="558"/>
      <c r="PXW57" s="558"/>
      <c r="PXX57" s="558"/>
      <c r="PXY57" s="355"/>
      <c r="PXZ57" s="356"/>
      <c r="PYA57" s="357"/>
      <c r="PYB57" s="353"/>
      <c r="PYC57" s="354"/>
      <c r="PYD57" s="558"/>
      <c r="PYE57" s="558"/>
      <c r="PYF57" s="558"/>
      <c r="PYG57" s="355"/>
      <c r="PYH57" s="356"/>
      <c r="PYI57" s="357"/>
      <c r="PYJ57" s="353"/>
      <c r="PYK57" s="354"/>
      <c r="PYL57" s="558"/>
      <c r="PYM57" s="558"/>
      <c r="PYN57" s="558"/>
      <c r="PYO57" s="355"/>
      <c r="PYP57" s="356"/>
      <c r="PYQ57" s="357"/>
      <c r="PYR57" s="353"/>
      <c r="PYS57" s="354"/>
      <c r="PYT57" s="558"/>
      <c r="PYU57" s="558"/>
      <c r="PYV57" s="558"/>
      <c r="PYW57" s="355"/>
      <c r="PYX57" s="356"/>
      <c r="PYY57" s="357"/>
      <c r="PYZ57" s="353"/>
      <c r="PZA57" s="354"/>
      <c r="PZB57" s="558"/>
      <c r="PZC57" s="558"/>
      <c r="PZD57" s="558"/>
      <c r="PZE57" s="355"/>
      <c r="PZF57" s="356"/>
      <c r="PZG57" s="357"/>
      <c r="PZH57" s="353"/>
      <c r="PZI57" s="354"/>
      <c r="PZJ57" s="558"/>
      <c r="PZK57" s="558"/>
      <c r="PZL57" s="558"/>
      <c r="PZM57" s="355"/>
      <c r="PZN57" s="356"/>
      <c r="PZO57" s="357"/>
      <c r="PZP57" s="353"/>
      <c r="PZQ57" s="354"/>
      <c r="PZR57" s="558"/>
      <c r="PZS57" s="558"/>
      <c r="PZT57" s="558"/>
      <c r="PZU57" s="355"/>
      <c r="PZV57" s="356"/>
      <c r="PZW57" s="357"/>
      <c r="PZX57" s="353"/>
      <c r="PZY57" s="354"/>
      <c r="PZZ57" s="558"/>
      <c r="QAA57" s="558"/>
      <c r="QAB57" s="558"/>
      <c r="QAC57" s="355"/>
      <c r="QAD57" s="356"/>
      <c r="QAE57" s="357"/>
      <c r="QAF57" s="353"/>
      <c r="QAG57" s="354"/>
      <c r="QAH57" s="558"/>
      <c r="QAI57" s="558"/>
      <c r="QAJ57" s="558"/>
      <c r="QAK57" s="355"/>
      <c r="QAL57" s="356"/>
      <c r="QAM57" s="357"/>
      <c r="QAN57" s="353"/>
      <c r="QAO57" s="354"/>
      <c r="QAP57" s="558"/>
      <c r="QAQ57" s="558"/>
      <c r="QAR57" s="558"/>
      <c r="QAS57" s="355"/>
      <c r="QAT57" s="356"/>
      <c r="QAU57" s="357"/>
      <c r="QAV57" s="353"/>
      <c r="QAW57" s="354"/>
      <c r="QAX57" s="558"/>
      <c r="QAY57" s="558"/>
      <c r="QAZ57" s="558"/>
      <c r="QBA57" s="355"/>
      <c r="QBB57" s="356"/>
      <c r="QBC57" s="357"/>
      <c r="QBD57" s="353"/>
      <c r="QBE57" s="354"/>
      <c r="QBF57" s="558"/>
      <c r="QBG57" s="558"/>
      <c r="QBH57" s="558"/>
      <c r="QBI57" s="355"/>
      <c r="QBJ57" s="356"/>
      <c r="QBK57" s="357"/>
      <c r="QBL57" s="353"/>
      <c r="QBM57" s="354"/>
      <c r="QBN57" s="558"/>
      <c r="QBO57" s="558"/>
      <c r="QBP57" s="558"/>
      <c r="QBQ57" s="355"/>
      <c r="QBR57" s="356"/>
      <c r="QBS57" s="357"/>
      <c r="QBT57" s="353"/>
      <c r="QBU57" s="354"/>
      <c r="QBV57" s="558"/>
      <c r="QBW57" s="558"/>
      <c r="QBX57" s="558"/>
      <c r="QBY57" s="355"/>
      <c r="QBZ57" s="356"/>
      <c r="QCA57" s="357"/>
      <c r="QCB57" s="353"/>
      <c r="QCC57" s="354"/>
      <c r="QCD57" s="558"/>
      <c r="QCE57" s="558"/>
      <c r="QCF57" s="558"/>
      <c r="QCG57" s="355"/>
      <c r="QCH57" s="356"/>
      <c r="QCI57" s="357"/>
      <c r="QCJ57" s="353"/>
      <c r="QCK57" s="354"/>
      <c r="QCL57" s="558"/>
      <c r="QCM57" s="558"/>
      <c r="QCN57" s="558"/>
      <c r="QCO57" s="355"/>
      <c r="QCP57" s="356"/>
      <c r="QCQ57" s="357"/>
      <c r="QCR57" s="353"/>
      <c r="QCS57" s="354"/>
      <c r="QCT57" s="558"/>
      <c r="QCU57" s="558"/>
      <c r="QCV57" s="558"/>
      <c r="QCW57" s="355"/>
      <c r="QCX57" s="356"/>
      <c r="QCY57" s="357"/>
      <c r="QCZ57" s="353"/>
      <c r="QDA57" s="354"/>
      <c r="QDB57" s="558"/>
      <c r="QDC57" s="558"/>
      <c r="QDD57" s="558"/>
      <c r="QDE57" s="355"/>
      <c r="QDF57" s="356"/>
      <c r="QDG57" s="357"/>
      <c r="QDH57" s="353"/>
      <c r="QDI57" s="354"/>
      <c r="QDJ57" s="558"/>
      <c r="QDK57" s="558"/>
      <c r="QDL57" s="558"/>
      <c r="QDM57" s="355"/>
      <c r="QDN57" s="356"/>
      <c r="QDO57" s="357"/>
      <c r="QDP57" s="353"/>
      <c r="QDQ57" s="354"/>
      <c r="QDR57" s="558"/>
      <c r="QDS57" s="558"/>
      <c r="QDT57" s="558"/>
      <c r="QDU57" s="355"/>
      <c r="QDV57" s="356"/>
      <c r="QDW57" s="357"/>
      <c r="QDX57" s="353"/>
      <c r="QDY57" s="354"/>
      <c r="QDZ57" s="558"/>
      <c r="QEA57" s="558"/>
      <c r="QEB57" s="558"/>
      <c r="QEC57" s="355"/>
      <c r="QED57" s="356"/>
      <c r="QEE57" s="357"/>
      <c r="QEF57" s="353"/>
      <c r="QEG57" s="354"/>
      <c r="QEH57" s="558"/>
      <c r="QEI57" s="558"/>
      <c r="QEJ57" s="558"/>
      <c r="QEK57" s="355"/>
      <c r="QEL57" s="356"/>
      <c r="QEM57" s="357"/>
      <c r="QEN57" s="353"/>
      <c r="QEO57" s="354"/>
      <c r="QEP57" s="558"/>
      <c r="QEQ57" s="558"/>
      <c r="QER57" s="558"/>
      <c r="QES57" s="355"/>
      <c r="QET57" s="356"/>
      <c r="QEU57" s="357"/>
      <c r="QEV57" s="353"/>
      <c r="QEW57" s="354"/>
      <c r="QEX57" s="558"/>
      <c r="QEY57" s="558"/>
      <c r="QEZ57" s="558"/>
      <c r="QFA57" s="355"/>
      <c r="QFB57" s="356"/>
      <c r="QFC57" s="357"/>
      <c r="QFD57" s="353"/>
      <c r="QFE57" s="354"/>
      <c r="QFF57" s="558"/>
      <c r="QFG57" s="558"/>
      <c r="QFH57" s="558"/>
      <c r="QFI57" s="355"/>
      <c r="QFJ57" s="356"/>
      <c r="QFK57" s="357"/>
      <c r="QFL57" s="353"/>
      <c r="QFM57" s="354"/>
      <c r="QFN57" s="558"/>
      <c r="QFO57" s="558"/>
      <c r="QFP57" s="558"/>
      <c r="QFQ57" s="355"/>
      <c r="QFR57" s="356"/>
      <c r="QFS57" s="357"/>
      <c r="QFT57" s="353"/>
      <c r="QFU57" s="354"/>
      <c r="QFV57" s="558"/>
      <c r="QFW57" s="558"/>
      <c r="QFX57" s="558"/>
      <c r="QFY57" s="355"/>
      <c r="QFZ57" s="356"/>
      <c r="QGA57" s="357"/>
      <c r="QGB57" s="353"/>
      <c r="QGC57" s="354"/>
      <c r="QGD57" s="558"/>
      <c r="QGE57" s="558"/>
      <c r="QGF57" s="558"/>
      <c r="QGG57" s="355"/>
      <c r="QGH57" s="356"/>
      <c r="QGI57" s="357"/>
      <c r="QGJ57" s="353"/>
      <c r="QGK57" s="354"/>
      <c r="QGL57" s="558"/>
      <c r="QGM57" s="558"/>
      <c r="QGN57" s="558"/>
      <c r="QGO57" s="355"/>
      <c r="QGP57" s="356"/>
      <c r="QGQ57" s="357"/>
      <c r="QGR57" s="353"/>
      <c r="QGS57" s="354"/>
      <c r="QGT57" s="558"/>
      <c r="QGU57" s="558"/>
      <c r="QGV57" s="558"/>
      <c r="QGW57" s="355"/>
      <c r="QGX57" s="356"/>
      <c r="QGY57" s="357"/>
      <c r="QGZ57" s="353"/>
      <c r="QHA57" s="354"/>
      <c r="QHB57" s="558"/>
      <c r="QHC57" s="558"/>
      <c r="QHD57" s="558"/>
      <c r="QHE57" s="355"/>
      <c r="QHF57" s="356"/>
      <c r="QHG57" s="357"/>
      <c r="QHH57" s="353"/>
      <c r="QHI57" s="354"/>
      <c r="QHJ57" s="558"/>
      <c r="QHK57" s="558"/>
      <c r="QHL57" s="558"/>
      <c r="QHM57" s="355"/>
      <c r="QHN57" s="356"/>
      <c r="QHO57" s="357"/>
      <c r="QHP57" s="353"/>
      <c r="QHQ57" s="354"/>
      <c r="QHR57" s="558"/>
      <c r="QHS57" s="558"/>
      <c r="QHT57" s="558"/>
      <c r="QHU57" s="355"/>
      <c r="QHV57" s="356"/>
      <c r="QHW57" s="357"/>
      <c r="QHX57" s="353"/>
      <c r="QHY57" s="354"/>
      <c r="QHZ57" s="558"/>
      <c r="QIA57" s="558"/>
      <c r="QIB57" s="558"/>
      <c r="QIC57" s="355"/>
      <c r="QID57" s="356"/>
      <c r="QIE57" s="357"/>
      <c r="QIF57" s="353"/>
      <c r="QIG57" s="354"/>
      <c r="QIH57" s="558"/>
      <c r="QII57" s="558"/>
      <c r="QIJ57" s="558"/>
      <c r="QIK57" s="355"/>
      <c r="QIL57" s="356"/>
      <c r="QIM57" s="357"/>
      <c r="QIN57" s="353"/>
      <c r="QIO57" s="354"/>
      <c r="QIP57" s="558"/>
      <c r="QIQ57" s="558"/>
      <c r="QIR57" s="558"/>
      <c r="QIS57" s="355"/>
      <c r="QIT57" s="356"/>
      <c r="QIU57" s="357"/>
      <c r="QIV57" s="353"/>
      <c r="QIW57" s="354"/>
      <c r="QIX57" s="558"/>
      <c r="QIY57" s="558"/>
      <c r="QIZ57" s="558"/>
      <c r="QJA57" s="355"/>
      <c r="QJB57" s="356"/>
      <c r="QJC57" s="357"/>
      <c r="QJD57" s="353"/>
      <c r="QJE57" s="354"/>
      <c r="QJF57" s="558"/>
      <c r="QJG57" s="558"/>
      <c r="QJH57" s="558"/>
      <c r="QJI57" s="355"/>
      <c r="QJJ57" s="356"/>
      <c r="QJK57" s="357"/>
      <c r="QJL57" s="353"/>
      <c r="QJM57" s="354"/>
      <c r="QJN57" s="558"/>
      <c r="QJO57" s="558"/>
      <c r="QJP57" s="558"/>
      <c r="QJQ57" s="355"/>
      <c r="QJR57" s="356"/>
      <c r="QJS57" s="357"/>
      <c r="QJT57" s="353"/>
      <c r="QJU57" s="354"/>
      <c r="QJV57" s="558"/>
      <c r="QJW57" s="558"/>
      <c r="QJX57" s="558"/>
      <c r="QJY57" s="355"/>
      <c r="QJZ57" s="356"/>
      <c r="QKA57" s="357"/>
      <c r="QKB57" s="353"/>
      <c r="QKC57" s="354"/>
      <c r="QKD57" s="558"/>
      <c r="QKE57" s="558"/>
      <c r="QKF57" s="558"/>
      <c r="QKG57" s="355"/>
      <c r="QKH57" s="356"/>
      <c r="QKI57" s="357"/>
      <c r="QKJ57" s="353"/>
      <c r="QKK57" s="354"/>
      <c r="QKL57" s="558"/>
      <c r="QKM57" s="558"/>
      <c r="QKN57" s="558"/>
      <c r="QKO57" s="355"/>
      <c r="QKP57" s="356"/>
      <c r="QKQ57" s="357"/>
      <c r="QKR57" s="353"/>
      <c r="QKS57" s="354"/>
      <c r="QKT57" s="558"/>
      <c r="QKU57" s="558"/>
      <c r="QKV57" s="558"/>
      <c r="QKW57" s="355"/>
      <c r="QKX57" s="356"/>
      <c r="QKY57" s="357"/>
      <c r="QKZ57" s="353"/>
      <c r="QLA57" s="354"/>
      <c r="QLB57" s="558"/>
      <c r="QLC57" s="558"/>
      <c r="QLD57" s="558"/>
      <c r="QLE57" s="355"/>
      <c r="QLF57" s="356"/>
      <c r="QLG57" s="357"/>
      <c r="QLH57" s="353"/>
      <c r="QLI57" s="354"/>
      <c r="QLJ57" s="558"/>
      <c r="QLK57" s="558"/>
      <c r="QLL57" s="558"/>
      <c r="QLM57" s="355"/>
      <c r="QLN57" s="356"/>
      <c r="QLO57" s="357"/>
      <c r="QLP57" s="353"/>
      <c r="QLQ57" s="354"/>
      <c r="QLR57" s="558"/>
      <c r="QLS57" s="558"/>
      <c r="QLT57" s="558"/>
      <c r="QLU57" s="355"/>
      <c r="QLV57" s="356"/>
      <c r="QLW57" s="357"/>
      <c r="QLX57" s="353"/>
      <c r="QLY57" s="354"/>
      <c r="QLZ57" s="558"/>
      <c r="QMA57" s="558"/>
      <c r="QMB57" s="558"/>
      <c r="QMC57" s="355"/>
      <c r="QMD57" s="356"/>
      <c r="QME57" s="357"/>
      <c r="QMF57" s="353"/>
      <c r="QMG57" s="354"/>
      <c r="QMH57" s="558"/>
      <c r="QMI57" s="558"/>
      <c r="QMJ57" s="558"/>
      <c r="QMK57" s="355"/>
      <c r="QML57" s="356"/>
      <c r="QMM57" s="357"/>
      <c r="QMN57" s="353"/>
      <c r="QMO57" s="354"/>
      <c r="QMP57" s="558"/>
      <c r="QMQ57" s="558"/>
      <c r="QMR57" s="558"/>
      <c r="QMS57" s="355"/>
      <c r="QMT57" s="356"/>
      <c r="QMU57" s="357"/>
      <c r="QMV57" s="353"/>
      <c r="QMW57" s="354"/>
      <c r="QMX57" s="558"/>
      <c r="QMY57" s="558"/>
      <c r="QMZ57" s="558"/>
      <c r="QNA57" s="355"/>
      <c r="QNB57" s="356"/>
      <c r="QNC57" s="357"/>
      <c r="QND57" s="353"/>
      <c r="QNE57" s="354"/>
      <c r="QNF57" s="558"/>
      <c r="QNG57" s="558"/>
      <c r="QNH57" s="558"/>
      <c r="QNI57" s="355"/>
      <c r="QNJ57" s="356"/>
      <c r="QNK57" s="357"/>
      <c r="QNL57" s="353"/>
      <c r="QNM57" s="354"/>
      <c r="QNN57" s="558"/>
      <c r="QNO57" s="558"/>
      <c r="QNP57" s="558"/>
      <c r="QNQ57" s="355"/>
      <c r="QNR57" s="356"/>
      <c r="QNS57" s="357"/>
      <c r="QNT57" s="353"/>
      <c r="QNU57" s="354"/>
      <c r="QNV57" s="558"/>
      <c r="QNW57" s="558"/>
      <c r="QNX57" s="558"/>
      <c r="QNY57" s="355"/>
      <c r="QNZ57" s="356"/>
      <c r="QOA57" s="357"/>
      <c r="QOB57" s="353"/>
      <c r="QOC57" s="354"/>
      <c r="QOD57" s="558"/>
      <c r="QOE57" s="558"/>
      <c r="QOF57" s="558"/>
      <c r="QOG57" s="355"/>
      <c r="QOH57" s="356"/>
      <c r="QOI57" s="357"/>
      <c r="QOJ57" s="353"/>
      <c r="QOK57" s="354"/>
      <c r="QOL57" s="558"/>
      <c r="QOM57" s="558"/>
      <c r="QON57" s="558"/>
      <c r="QOO57" s="355"/>
      <c r="QOP57" s="356"/>
      <c r="QOQ57" s="357"/>
      <c r="QOR57" s="353"/>
      <c r="QOS57" s="354"/>
      <c r="QOT57" s="558"/>
      <c r="QOU57" s="558"/>
      <c r="QOV57" s="558"/>
      <c r="QOW57" s="355"/>
      <c r="QOX57" s="356"/>
      <c r="QOY57" s="357"/>
      <c r="QOZ57" s="353"/>
      <c r="QPA57" s="354"/>
      <c r="QPB57" s="558"/>
      <c r="QPC57" s="558"/>
      <c r="QPD57" s="558"/>
      <c r="QPE57" s="355"/>
      <c r="QPF57" s="356"/>
      <c r="QPG57" s="357"/>
      <c r="QPH57" s="353"/>
      <c r="QPI57" s="354"/>
      <c r="QPJ57" s="558"/>
      <c r="QPK57" s="558"/>
      <c r="QPL57" s="558"/>
      <c r="QPM57" s="355"/>
      <c r="QPN57" s="356"/>
      <c r="QPO57" s="357"/>
      <c r="QPP57" s="353"/>
      <c r="QPQ57" s="354"/>
      <c r="QPR57" s="558"/>
      <c r="QPS57" s="558"/>
      <c r="QPT57" s="558"/>
      <c r="QPU57" s="355"/>
      <c r="QPV57" s="356"/>
      <c r="QPW57" s="357"/>
      <c r="QPX57" s="353"/>
      <c r="QPY57" s="354"/>
      <c r="QPZ57" s="558"/>
      <c r="QQA57" s="558"/>
      <c r="QQB57" s="558"/>
      <c r="QQC57" s="355"/>
      <c r="QQD57" s="356"/>
      <c r="QQE57" s="357"/>
      <c r="QQF57" s="353"/>
      <c r="QQG57" s="354"/>
      <c r="QQH57" s="558"/>
      <c r="QQI57" s="558"/>
      <c r="QQJ57" s="558"/>
      <c r="QQK57" s="355"/>
      <c r="QQL57" s="356"/>
      <c r="QQM57" s="357"/>
      <c r="QQN57" s="353"/>
      <c r="QQO57" s="354"/>
      <c r="QQP57" s="558"/>
      <c r="QQQ57" s="558"/>
      <c r="QQR57" s="558"/>
      <c r="QQS57" s="355"/>
      <c r="QQT57" s="356"/>
      <c r="QQU57" s="357"/>
      <c r="QQV57" s="353"/>
      <c r="QQW57" s="354"/>
      <c r="QQX57" s="558"/>
      <c r="QQY57" s="558"/>
      <c r="QQZ57" s="558"/>
      <c r="QRA57" s="355"/>
      <c r="QRB57" s="356"/>
      <c r="QRC57" s="357"/>
      <c r="QRD57" s="353"/>
      <c r="QRE57" s="354"/>
      <c r="QRF57" s="558"/>
      <c r="QRG57" s="558"/>
      <c r="QRH57" s="558"/>
      <c r="QRI57" s="355"/>
      <c r="QRJ57" s="356"/>
      <c r="QRK57" s="357"/>
      <c r="QRL57" s="353"/>
      <c r="QRM57" s="354"/>
      <c r="QRN57" s="558"/>
      <c r="QRO57" s="558"/>
      <c r="QRP57" s="558"/>
      <c r="QRQ57" s="355"/>
      <c r="QRR57" s="356"/>
      <c r="QRS57" s="357"/>
      <c r="QRT57" s="353"/>
      <c r="QRU57" s="354"/>
      <c r="QRV57" s="558"/>
      <c r="QRW57" s="558"/>
      <c r="QRX57" s="558"/>
      <c r="QRY57" s="355"/>
      <c r="QRZ57" s="356"/>
      <c r="QSA57" s="357"/>
      <c r="QSB57" s="353"/>
      <c r="QSC57" s="354"/>
      <c r="QSD57" s="558"/>
      <c r="QSE57" s="558"/>
      <c r="QSF57" s="558"/>
      <c r="QSG57" s="355"/>
      <c r="QSH57" s="356"/>
      <c r="QSI57" s="357"/>
      <c r="QSJ57" s="353"/>
      <c r="QSK57" s="354"/>
      <c r="QSL57" s="558"/>
      <c r="QSM57" s="558"/>
      <c r="QSN57" s="558"/>
      <c r="QSO57" s="355"/>
      <c r="QSP57" s="356"/>
      <c r="QSQ57" s="357"/>
      <c r="QSR57" s="353"/>
      <c r="QSS57" s="354"/>
      <c r="QST57" s="558"/>
      <c r="QSU57" s="558"/>
      <c r="QSV57" s="558"/>
      <c r="QSW57" s="355"/>
      <c r="QSX57" s="356"/>
      <c r="QSY57" s="357"/>
      <c r="QSZ57" s="353"/>
      <c r="QTA57" s="354"/>
      <c r="QTB57" s="558"/>
      <c r="QTC57" s="558"/>
      <c r="QTD57" s="558"/>
      <c r="QTE57" s="355"/>
      <c r="QTF57" s="356"/>
      <c r="QTG57" s="357"/>
      <c r="QTH57" s="353"/>
      <c r="QTI57" s="354"/>
      <c r="QTJ57" s="558"/>
      <c r="QTK57" s="558"/>
      <c r="QTL57" s="558"/>
      <c r="QTM57" s="355"/>
      <c r="QTN57" s="356"/>
      <c r="QTO57" s="357"/>
      <c r="QTP57" s="353"/>
      <c r="QTQ57" s="354"/>
      <c r="QTR57" s="558"/>
      <c r="QTS57" s="558"/>
      <c r="QTT57" s="558"/>
      <c r="QTU57" s="355"/>
      <c r="QTV57" s="356"/>
      <c r="QTW57" s="357"/>
      <c r="QTX57" s="353"/>
      <c r="QTY57" s="354"/>
      <c r="QTZ57" s="558"/>
      <c r="QUA57" s="558"/>
      <c r="QUB57" s="558"/>
      <c r="QUC57" s="355"/>
      <c r="QUD57" s="356"/>
      <c r="QUE57" s="357"/>
      <c r="QUF57" s="353"/>
      <c r="QUG57" s="354"/>
      <c r="QUH57" s="558"/>
      <c r="QUI57" s="558"/>
      <c r="QUJ57" s="558"/>
      <c r="QUK57" s="355"/>
      <c r="QUL57" s="356"/>
      <c r="QUM57" s="357"/>
      <c r="QUN57" s="353"/>
      <c r="QUO57" s="354"/>
      <c r="QUP57" s="558"/>
      <c r="QUQ57" s="558"/>
      <c r="QUR57" s="558"/>
      <c r="QUS57" s="355"/>
      <c r="QUT57" s="356"/>
      <c r="QUU57" s="357"/>
      <c r="QUV57" s="353"/>
      <c r="QUW57" s="354"/>
      <c r="QUX57" s="558"/>
      <c r="QUY57" s="558"/>
      <c r="QUZ57" s="558"/>
      <c r="QVA57" s="355"/>
      <c r="QVB57" s="356"/>
      <c r="QVC57" s="357"/>
      <c r="QVD57" s="353"/>
      <c r="QVE57" s="354"/>
      <c r="QVF57" s="558"/>
      <c r="QVG57" s="558"/>
      <c r="QVH57" s="558"/>
      <c r="QVI57" s="355"/>
      <c r="QVJ57" s="356"/>
      <c r="QVK57" s="357"/>
      <c r="QVL57" s="353"/>
      <c r="QVM57" s="354"/>
      <c r="QVN57" s="558"/>
      <c r="QVO57" s="558"/>
      <c r="QVP57" s="558"/>
      <c r="QVQ57" s="355"/>
      <c r="QVR57" s="356"/>
      <c r="QVS57" s="357"/>
      <c r="QVT57" s="353"/>
      <c r="QVU57" s="354"/>
      <c r="QVV57" s="558"/>
      <c r="QVW57" s="558"/>
      <c r="QVX57" s="558"/>
      <c r="QVY57" s="355"/>
      <c r="QVZ57" s="356"/>
      <c r="QWA57" s="357"/>
      <c r="QWB57" s="353"/>
      <c r="QWC57" s="354"/>
      <c r="QWD57" s="558"/>
      <c r="QWE57" s="558"/>
      <c r="QWF57" s="558"/>
      <c r="QWG57" s="355"/>
      <c r="QWH57" s="356"/>
      <c r="QWI57" s="357"/>
      <c r="QWJ57" s="353"/>
      <c r="QWK57" s="354"/>
      <c r="QWL57" s="558"/>
      <c r="QWM57" s="558"/>
      <c r="QWN57" s="558"/>
      <c r="QWO57" s="355"/>
      <c r="QWP57" s="356"/>
      <c r="QWQ57" s="357"/>
      <c r="QWR57" s="353"/>
      <c r="QWS57" s="354"/>
      <c r="QWT57" s="558"/>
      <c r="QWU57" s="558"/>
      <c r="QWV57" s="558"/>
      <c r="QWW57" s="355"/>
      <c r="QWX57" s="356"/>
      <c r="QWY57" s="357"/>
      <c r="QWZ57" s="353"/>
      <c r="QXA57" s="354"/>
      <c r="QXB57" s="558"/>
      <c r="QXC57" s="558"/>
      <c r="QXD57" s="558"/>
      <c r="QXE57" s="355"/>
      <c r="QXF57" s="356"/>
      <c r="QXG57" s="357"/>
      <c r="QXH57" s="353"/>
      <c r="QXI57" s="354"/>
      <c r="QXJ57" s="558"/>
      <c r="QXK57" s="558"/>
      <c r="QXL57" s="558"/>
      <c r="QXM57" s="355"/>
      <c r="QXN57" s="356"/>
      <c r="QXO57" s="357"/>
      <c r="QXP57" s="353"/>
      <c r="QXQ57" s="354"/>
      <c r="QXR57" s="558"/>
      <c r="QXS57" s="558"/>
      <c r="QXT57" s="558"/>
      <c r="QXU57" s="355"/>
      <c r="QXV57" s="356"/>
      <c r="QXW57" s="357"/>
      <c r="QXX57" s="353"/>
      <c r="QXY57" s="354"/>
      <c r="QXZ57" s="558"/>
      <c r="QYA57" s="558"/>
      <c r="QYB57" s="558"/>
      <c r="QYC57" s="355"/>
      <c r="QYD57" s="356"/>
      <c r="QYE57" s="357"/>
      <c r="QYF57" s="353"/>
      <c r="QYG57" s="354"/>
      <c r="QYH57" s="558"/>
      <c r="QYI57" s="558"/>
      <c r="QYJ57" s="558"/>
      <c r="QYK57" s="355"/>
      <c r="QYL57" s="356"/>
      <c r="QYM57" s="357"/>
      <c r="QYN57" s="353"/>
      <c r="QYO57" s="354"/>
      <c r="QYP57" s="558"/>
      <c r="QYQ57" s="558"/>
      <c r="QYR57" s="558"/>
      <c r="QYS57" s="355"/>
      <c r="QYT57" s="356"/>
      <c r="QYU57" s="357"/>
      <c r="QYV57" s="353"/>
      <c r="QYW57" s="354"/>
      <c r="QYX57" s="558"/>
      <c r="QYY57" s="558"/>
      <c r="QYZ57" s="558"/>
      <c r="QZA57" s="355"/>
      <c r="QZB57" s="356"/>
      <c r="QZC57" s="357"/>
      <c r="QZD57" s="353"/>
      <c r="QZE57" s="354"/>
      <c r="QZF57" s="558"/>
      <c r="QZG57" s="558"/>
      <c r="QZH57" s="558"/>
      <c r="QZI57" s="355"/>
      <c r="QZJ57" s="356"/>
      <c r="QZK57" s="357"/>
      <c r="QZL57" s="353"/>
      <c r="QZM57" s="354"/>
      <c r="QZN57" s="558"/>
      <c r="QZO57" s="558"/>
      <c r="QZP57" s="558"/>
      <c r="QZQ57" s="355"/>
      <c r="QZR57" s="356"/>
      <c r="QZS57" s="357"/>
      <c r="QZT57" s="353"/>
      <c r="QZU57" s="354"/>
      <c r="QZV57" s="558"/>
      <c r="QZW57" s="558"/>
      <c r="QZX57" s="558"/>
      <c r="QZY57" s="355"/>
      <c r="QZZ57" s="356"/>
      <c r="RAA57" s="357"/>
      <c r="RAB57" s="353"/>
      <c r="RAC57" s="354"/>
      <c r="RAD57" s="558"/>
      <c r="RAE57" s="558"/>
      <c r="RAF57" s="558"/>
      <c r="RAG57" s="355"/>
      <c r="RAH57" s="356"/>
      <c r="RAI57" s="357"/>
      <c r="RAJ57" s="353"/>
      <c r="RAK57" s="354"/>
      <c r="RAL57" s="558"/>
      <c r="RAM57" s="558"/>
      <c r="RAN57" s="558"/>
      <c r="RAO57" s="355"/>
      <c r="RAP57" s="356"/>
      <c r="RAQ57" s="357"/>
      <c r="RAR57" s="353"/>
      <c r="RAS57" s="354"/>
      <c r="RAT57" s="558"/>
      <c r="RAU57" s="558"/>
      <c r="RAV57" s="558"/>
      <c r="RAW57" s="355"/>
      <c r="RAX57" s="356"/>
      <c r="RAY57" s="357"/>
      <c r="RAZ57" s="353"/>
      <c r="RBA57" s="354"/>
      <c r="RBB57" s="558"/>
      <c r="RBC57" s="558"/>
      <c r="RBD57" s="558"/>
      <c r="RBE57" s="355"/>
      <c r="RBF57" s="356"/>
      <c r="RBG57" s="357"/>
      <c r="RBH57" s="353"/>
      <c r="RBI57" s="354"/>
      <c r="RBJ57" s="558"/>
      <c r="RBK57" s="558"/>
      <c r="RBL57" s="558"/>
      <c r="RBM57" s="355"/>
      <c r="RBN57" s="356"/>
      <c r="RBO57" s="357"/>
      <c r="RBP57" s="353"/>
      <c r="RBQ57" s="354"/>
      <c r="RBR57" s="558"/>
      <c r="RBS57" s="558"/>
      <c r="RBT57" s="558"/>
      <c r="RBU57" s="355"/>
      <c r="RBV57" s="356"/>
      <c r="RBW57" s="357"/>
      <c r="RBX57" s="353"/>
      <c r="RBY57" s="354"/>
      <c r="RBZ57" s="558"/>
      <c r="RCA57" s="558"/>
      <c r="RCB57" s="558"/>
      <c r="RCC57" s="355"/>
      <c r="RCD57" s="356"/>
      <c r="RCE57" s="357"/>
      <c r="RCF57" s="353"/>
      <c r="RCG57" s="354"/>
      <c r="RCH57" s="558"/>
      <c r="RCI57" s="558"/>
      <c r="RCJ57" s="558"/>
      <c r="RCK57" s="355"/>
      <c r="RCL57" s="356"/>
      <c r="RCM57" s="357"/>
      <c r="RCN57" s="353"/>
      <c r="RCO57" s="354"/>
      <c r="RCP57" s="558"/>
      <c r="RCQ57" s="558"/>
      <c r="RCR57" s="558"/>
      <c r="RCS57" s="355"/>
      <c r="RCT57" s="356"/>
      <c r="RCU57" s="357"/>
      <c r="RCV57" s="353"/>
      <c r="RCW57" s="354"/>
      <c r="RCX57" s="558"/>
      <c r="RCY57" s="558"/>
      <c r="RCZ57" s="558"/>
      <c r="RDA57" s="355"/>
      <c r="RDB57" s="356"/>
      <c r="RDC57" s="357"/>
      <c r="RDD57" s="353"/>
      <c r="RDE57" s="354"/>
      <c r="RDF57" s="558"/>
      <c r="RDG57" s="558"/>
      <c r="RDH57" s="558"/>
      <c r="RDI57" s="355"/>
      <c r="RDJ57" s="356"/>
      <c r="RDK57" s="357"/>
      <c r="RDL57" s="353"/>
      <c r="RDM57" s="354"/>
      <c r="RDN57" s="558"/>
      <c r="RDO57" s="558"/>
      <c r="RDP57" s="558"/>
      <c r="RDQ57" s="355"/>
      <c r="RDR57" s="356"/>
      <c r="RDS57" s="357"/>
      <c r="RDT57" s="353"/>
      <c r="RDU57" s="354"/>
      <c r="RDV57" s="558"/>
      <c r="RDW57" s="558"/>
      <c r="RDX57" s="558"/>
      <c r="RDY57" s="355"/>
      <c r="RDZ57" s="356"/>
      <c r="REA57" s="357"/>
      <c r="REB57" s="353"/>
      <c r="REC57" s="354"/>
      <c r="RED57" s="558"/>
      <c r="REE57" s="558"/>
      <c r="REF57" s="558"/>
      <c r="REG57" s="355"/>
      <c r="REH57" s="356"/>
      <c r="REI57" s="357"/>
      <c r="REJ57" s="353"/>
      <c r="REK57" s="354"/>
      <c r="REL57" s="558"/>
      <c r="REM57" s="558"/>
      <c r="REN57" s="558"/>
      <c r="REO57" s="355"/>
      <c r="REP57" s="356"/>
      <c r="REQ57" s="357"/>
      <c r="RER57" s="353"/>
      <c r="RES57" s="354"/>
      <c r="RET57" s="558"/>
      <c r="REU57" s="558"/>
      <c r="REV57" s="558"/>
      <c r="REW57" s="355"/>
      <c r="REX57" s="356"/>
      <c r="REY57" s="357"/>
      <c r="REZ57" s="353"/>
      <c r="RFA57" s="354"/>
      <c r="RFB57" s="558"/>
      <c r="RFC57" s="558"/>
      <c r="RFD57" s="558"/>
      <c r="RFE57" s="355"/>
      <c r="RFF57" s="356"/>
      <c r="RFG57" s="357"/>
      <c r="RFH57" s="353"/>
      <c r="RFI57" s="354"/>
      <c r="RFJ57" s="558"/>
      <c r="RFK57" s="558"/>
      <c r="RFL57" s="558"/>
      <c r="RFM57" s="355"/>
      <c r="RFN57" s="356"/>
      <c r="RFO57" s="357"/>
      <c r="RFP57" s="353"/>
      <c r="RFQ57" s="354"/>
      <c r="RFR57" s="558"/>
      <c r="RFS57" s="558"/>
      <c r="RFT57" s="558"/>
      <c r="RFU57" s="355"/>
      <c r="RFV57" s="356"/>
      <c r="RFW57" s="357"/>
      <c r="RFX57" s="353"/>
      <c r="RFY57" s="354"/>
      <c r="RFZ57" s="558"/>
      <c r="RGA57" s="558"/>
      <c r="RGB57" s="558"/>
      <c r="RGC57" s="355"/>
      <c r="RGD57" s="356"/>
      <c r="RGE57" s="357"/>
      <c r="RGF57" s="353"/>
      <c r="RGG57" s="354"/>
      <c r="RGH57" s="558"/>
      <c r="RGI57" s="558"/>
      <c r="RGJ57" s="558"/>
      <c r="RGK57" s="355"/>
      <c r="RGL57" s="356"/>
      <c r="RGM57" s="357"/>
      <c r="RGN57" s="353"/>
      <c r="RGO57" s="354"/>
      <c r="RGP57" s="558"/>
      <c r="RGQ57" s="558"/>
      <c r="RGR57" s="558"/>
      <c r="RGS57" s="355"/>
      <c r="RGT57" s="356"/>
      <c r="RGU57" s="357"/>
      <c r="RGV57" s="353"/>
      <c r="RGW57" s="354"/>
      <c r="RGX57" s="558"/>
      <c r="RGY57" s="558"/>
      <c r="RGZ57" s="558"/>
      <c r="RHA57" s="355"/>
      <c r="RHB57" s="356"/>
      <c r="RHC57" s="357"/>
      <c r="RHD57" s="353"/>
      <c r="RHE57" s="354"/>
      <c r="RHF57" s="558"/>
      <c r="RHG57" s="558"/>
      <c r="RHH57" s="558"/>
      <c r="RHI57" s="355"/>
      <c r="RHJ57" s="356"/>
      <c r="RHK57" s="357"/>
      <c r="RHL57" s="353"/>
      <c r="RHM57" s="354"/>
      <c r="RHN57" s="558"/>
      <c r="RHO57" s="558"/>
      <c r="RHP57" s="558"/>
      <c r="RHQ57" s="355"/>
      <c r="RHR57" s="356"/>
      <c r="RHS57" s="357"/>
      <c r="RHT57" s="353"/>
      <c r="RHU57" s="354"/>
      <c r="RHV57" s="558"/>
      <c r="RHW57" s="558"/>
      <c r="RHX57" s="558"/>
      <c r="RHY57" s="355"/>
      <c r="RHZ57" s="356"/>
      <c r="RIA57" s="357"/>
      <c r="RIB57" s="353"/>
      <c r="RIC57" s="354"/>
      <c r="RID57" s="558"/>
      <c r="RIE57" s="558"/>
      <c r="RIF57" s="558"/>
      <c r="RIG57" s="355"/>
      <c r="RIH57" s="356"/>
      <c r="RII57" s="357"/>
      <c r="RIJ57" s="353"/>
      <c r="RIK57" s="354"/>
      <c r="RIL57" s="558"/>
      <c r="RIM57" s="558"/>
      <c r="RIN57" s="558"/>
      <c r="RIO57" s="355"/>
      <c r="RIP57" s="356"/>
      <c r="RIQ57" s="357"/>
      <c r="RIR57" s="353"/>
      <c r="RIS57" s="354"/>
      <c r="RIT57" s="558"/>
      <c r="RIU57" s="558"/>
      <c r="RIV57" s="558"/>
      <c r="RIW57" s="355"/>
      <c r="RIX57" s="356"/>
      <c r="RIY57" s="357"/>
      <c r="RIZ57" s="353"/>
      <c r="RJA57" s="354"/>
      <c r="RJB57" s="558"/>
      <c r="RJC57" s="558"/>
      <c r="RJD57" s="558"/>
      <c r="RJE57" s="355"/>
      <c r="RJF57" s="356"/>
      <c r="RJG57" s="357"/>
      <c r="RJH57" s="353"/>
      <c r="RJI57" s="354"/>
      <c r="RJJ57" s="558"/>
      <c r="RJK57" s="558"/>
      <c r="RJL57" s="558"/>
      <c r="RJM57" s="355"/>
      <c r="RJN57" s="356"/>
      <c r="RJO57" s="357"/>
      <c r="RJP57" s="353"/>
      <c r="RJQ57" s="354"/>
      <c r="RJR57" s="558"/>
      <c r="RJS57" s="558"/>
      <c r="RJT57" s="558"/>
      <c r="RJU57" s="355"/>
      <c r="RJV57" s="356"/>
      <c r="RJW57" s="357"/>
      <c r="RJX57" s="353"/>
      <c r="RJY57" s="354"/>
      <c r="RJZ57" s="558"/>
      <c r="RKA57" s="558"/>
      <c r="RKB57" s="558"/>
      <c r="RKC57" s="355"/>
      <c r="RKD57" s="356"/>
      <c r="RKE57" s="357"/>
      <c r="RKF57" s="353"/>
      <c r="RKG57" s="354"/>
      <c r="RKH57" s="558"/>
      <c r="RKI57" s="558"/>
      <c r="RKJ57" s="558"/>
      <c r="RKK57" s="355"/>
      <c r="RKL57" s="356"/>
      <c r="RKM57" s="357"/>
      <c r="RKN57" s="353"/>
      <c r="RKO57" s="354"/>
      <c r="RKP57" s="558"/>
      <c r="RKQ57" s="558"/>
      <c r="RKR57" s="558"/>
      <c r="RKS57" s="355"/>
      <c r="RKT57" s="356"/>
      <c r="RKU57" s="357"/>
      <c r="RKV57" s="353"/>
      <c r="RKW57" s="354"/>
      <c r="RKX57" s="558"/>
      <c r="RKY57" s="558"/>
      <c r="RKZ57" s="558"/>
      <c r="RLA57" s="355"/>
      <c r="RLB57" s="356"/>
      <c r="RLC57" s="357"/>
      <c r="RLD57" s="353"/>
      <c r="RLE57" s="354"/>
      <c r="RLF57" s="558"/>
      <c r="RLG57" s="558"/>
      <c r="RLH57" s="558"/>
      <c r="RLI57" s="355"/>
      <c r="RLJ57" s="356"/>
      <c r="RLK57" s="357"/>
      <c r="RLL57" s="353"/>
      <c r="RLM57" s="354"/>
      <c r="RLN57" s="558"/>
      <c r="RLO57" s="558"/>
      <c r="RLP57" s="558"/>
      <c r="RLQ57" s="355"/>
      <c r="RLR57" s="356"/>
      <c r="RLS57" s="357"/>
      <c r="RLT57" s="353"/>
      <c r="RLU57" s="354"/>
      <c r="RLV57" s="558"/>
      <c r="RLW57" s="558"/>
      <c r="RLX57" s="558"/>
      <c r="RLY57" s="355"/>
      <c r="RLZ57" s="356"/>
      <c r="RMA57" s="357"/>
      <c r="RMB57" s="353"/>
      <c r="RMC57" s="354"/>
      <c r="RMD57" s="558"/>
      <c r="RME57" s="558"/>
      <c r="RMF57" s="558"/>
      <c r="RMG57" s="355"/>
      <c r="RMH57" s="356"/>
      <c r="RMI57" s="357"/>
      <c r="RMJ57" s="353"/>
      <c r="RMK57" s="354"/>
      <c r="RML57" s="558"/>
      <c r="RMM57" s="558"/>
      <c r="RMN57" s="558"/>
      <c r="RMO57" s="355"/>
      <c r="RMP57" s="356"/>
      <c r="RMQ57" s="357"/>
      <c r="RMR57" s="353"/>
      <c r="RMS57" s="354"/>
      <c r="RMT57" s="558"/>
      <c r="RMU57" s="558"/>
      <c r="RMV57" s="558"/>
      <c r="RMW57" s="355"/>
      <c r="RMX57" s="356"/>
      <c r="RMY57" s="357"/>
      <c r="RMZ57" s="353"/>
      <c r="RNA57" s="354"/>
      <c r="RNB57" s="558"/>
      <c r="RNC57" s="558"/>
      <c r="RND57" s="558"/>
      <c r="RNE57" s="355"/>
      <c r="RNF57" s="356"/>
      <c r="RNG57" s="357"/>
      <c r="RNH57" s="353"/>
      <c r="RNI57" s="354"/>
      <c r="RNJ57" s="558"/>
      <c r="RNK57" s="558"/>
      <c r="RNL57" s="558"/>
      <c r="RNM57" s="355"/>
      <c r="RNN57" s="356"/>
      <c r="RNO57" s="357"/>
      <c r="RNP57" s="353"/>
      <c r="RNQ57" s="354"/>
      <c r="RNR57" s="558"/>
      <c r="RNS57" s="558"/>
      <c r="RNT57" s="558"/>
      <c r="RNU57" s="355"/>
      <c r="RNV57" s="356"/>
      <c r="RNW57" s="357"/>
      <c r="RNX57" s="353"/>
      <c r="RNY57" s="354"/>
      <c r="RNZ57" s="558"/>
      <c r="ROA57" s="558"/>
      <c r="ROB57" s="558"/>
      <c r="ROC57" s="355"/>
      <c r="ROD57" s="356"/>
      <c r="ROE57" s="357"/>
      <c r="ROF57" s="353"/>
      <c r="ROG57" s="354"/>
      <c r="ROH57" s="558"/>
      <c r="ROI57" s="558"/>
      <c r="ROJ57" s="558"/>
      <c r="ROK57" s="355"/>
      <c r="ROL57" s="356"/>
      <c r="ROM57" s="357"/>
      <c r="RON57" s="353"/>
      <c r="ROO57" s="354"/>
      <c r="ROP57" s="558"/>
      <c r="ROQ57" s="558"/>
      <c r="ROR57" s="558"/>
      <c r="ROS57" s="355"/>
      <c r="ROT57" s="356"/>
      <c r="ROU57" s="357"/>
      <c r="ROV57" s="353"/>
      <c r="ROW57" s="354"/>
      <c r="ROX57" s="558"/>
      <c r="ROY57" s="558"/>
      <c r="ROZ57" s="558"/>
      <c r="RPA57" s="355"/>
      <c r="RPB57" s="356"/>
      <c r="RPC57" s="357"/>
      <c r="RPD57" s="353"/>
      <c r="RPE57" s="354"/>
      <c r="RPF57" s="558"/>
      <c r="RPG57" s="558"/>
      <c r="RPH57" s="558"/>
      <c r="RPI57" s="355"/>
      <c r="RPJ57" s="356"/>
      <c r="RPK57" s="357"/>
      <c r="RPL57" s="353"/>
      <c r="RPM57" s="354"/>
      <c r="RPN57" s="558"/>
      <c r="RPO57" s="558"/>
      <c r="RPP57" s="558"/>
      <c r="RPQ57" s="355"/>
      <c r="RPR57" s="356"/>
      <c r="RPS57" s="357"/>
      <c r="RPT57" s="353"/>
      <c r="RPU57" s="354"/>
      <c r="RPV57" s="558"/>
      <c r="RPW57" s="558"/>
      <c r="RPX57" s="558"/>
      <c r="RPY57" s="355"/>
      <c r="RPZ57" s="356"/>
      <c r="RQA57" s="357"/>
      <c r="RQB57" s="353"/>
      <c r="RQC57" s="354"/>
      <c r="RQD57" s="558"/>
      <c r="RQE57" s="558"/>
      <c r="RQF57" s="558"/>
      <c r="RQG57" s="355"/>
      <c r="RQH57" s="356"/>
      <c r="RQI57" s="357"/>
      <c r="RQJ57" s="353"/>
      <c r="RQK57" s="354"/>
      <c r="RQL57" s="558"/>
      <c r="RQM57" s="558"/>
      <c r="RQN57" s="558"/>
      <c r="RQO57" s="355"/>
      <c r="RQP57" s="356"/>
      <c r="RQQ57" s="357"/>
      <c r="RQR57" s="353"/>
      <c r="RQS57" s="354"/>
      <c r="RQT57" s="558"/>
      <c r="RQU57" s="558"/>
      <c r="RQV57" s="558"/>
      <c r="RQW57" s="355"/>
      <c r="RQX57" s="356"/>
      <c r="RQY57" s="357"/>
      <c r="RQZ57" s="353"/>
      <c r="RRA57" s="354"/>
      <c r="RRB57" s="558"/>
      <c r="RRC57" s="558"/>
      <c r="RRD57" s="558"/>
      <c r="RRE57" s="355"/>
      <c r="RRF57" s="356"/>
      <c r="RRG57" s="357"/>
      <c r="RRH57" s="353"/>
      <c r="RRI57" s="354"/>
      <c r="RRJ57" s="558"/>
      <c r="RRK57" s="558"/>
      <c r="RRL57" s="558"/>
      <c r="RRM57" s="355"/>
      <c r="RRN57" s="356"/>
      <c r="RRO57" s="357"/>
      <c r="RRP57" s="353"/>
      <c r="RRQ57" s="354"/>
      <c r="RRR57" s="558"/>
      <c r="RRS57" s="558"/>
      <c r="RRT57" s="558"/>
      <c r="RRU57" s="355"/>
      <c r="RRV57" s="356"/>
      <c r="RRW57" s="357"/>
      <c r="RRX57" s="353"/>
      <c r="RRY57" s="354"/>
      <c r="RRZ57" s="558"/>
      <c r="RSA57" s="558"/>
      <c r="RSB57" s="558"/>
      <c r="RSC57" s="355"/>
      <c r="RSD57" s="356"/>
      <c r="RSE57" s="357"/>
      <c r="RSF57" s="353"/>
      <c r="RSG57" s="354"/>
      <c r="RSH57" s="558"/>
      <c r="RSI57" s="558"/>
      <c r="RSJ57" s="558"/>
      <c r="RSK57" s="355"/>
      <c r="RSL57" s="356"/>
      <c r="RSM57" s="357"/>
      <c r="RSN57" s="353"/>
      <c r="RSO57" s="354"/>
      <c r="RSP57" s="558"/>
      <c r="RSQ57" s="558"/>
      <c r="RSR57" s="558"/>
      <c r="RSS57" s="355"/>
      <c r="RST57" s="356"/>
      <c r="RSU57" s="357"/>
      <c r="RSV57" s="353"/>
      <c r="RSW57" s="354"/>
      <c r="RSX57" s="558"/>
      <c r="RSY57" s="558"/>
      <c r="RSZ57" s="558"/>
      <c r="RTA57" s="355"/>
      <c r="RTB57" s="356"/>
      <c r="RTC57" s="357"/>
      <c r="RTD57" s="353"/>
      <c r="RTE57" s="354"/>
      <c r="RTF57" s="558"/>
      <c r="RTG57" s="558"/>
      <c r="RTH57" s="558"/>
      <c r="RTI57" s="355"/>
      <c r="RTJ57" s="356"/>
      <c r="RTK57" s="357"/>
      <c r="RTL57" s="353"/>
      <c r="RTM57" s="354"/>
      <c r="RTN57" s="558"/>
      <c r="RTO57" s="558"/>
      <c r="RTP57" s="558"/>
      <c r="RTQ57" s="355"/>
      <c r="RTR57" s="356"/>
      <c r="RTS57" s="357"/>
      <c r="RTT57" s="353"/>
      <c r="RTU57" s="354"/>
      <c r="RTV57" s="558"/>
      <c r="RTW57" s="558"/>
      <c r="RTX57" s="558"/>
      <c r="RTY57" s="355"/>
      <c r="RTZ57" s="356"/>
      <c r="RUA57" s="357"/>
      <c r="RUB57" s="353"/>
      <c r="RUC57" s="354"/>
      <c r="RUD57" s="558"/>
      <c r="RUE57" s="558"/>
      <c r="RUF57" s="558"/>
      <c r="RUG57" s="355"/>
      <c r="RUH57" s="356"/>
      <c r="RUI57" s="357"/>
      <c r="RUJ57" s="353"/>
      <c r="RUK57" s="354"/>
      <c r="RUL57" s="558"/>
      <c r="RUM57" s="558"/>
      <c r="RUN57" s="558"/>
      <c r="RUO57" s="355"/>
      <c r="RUP57" s="356"/>
      <c r="RUQ57" s="357"/>
      <c r="RUR57" s="353"/>
      <c r="RUS57" s="354"/>
      <c r="RUT57" s="558"/>
      <c r="RUU57" s="558"/>
      <c r="RUV57" s="558"/>
      <c r="RUW57" s="355"/>
      <c r="RUX57" s="356"/>
      <c r="RUY57" s="357"/>
      <c r="RUZ57" s="353"/>
      <c r="RVA57" s="354"/>
      <c r="RVB57" s="558"/>
      <c r="RVC57" s="558"/>
      <c r="RVD57" s="558"/>
      <c r="RVE57" s="355"/>
      <c r="RVF57" s="356"/>
      <c r="RVG57" s="357"/>
      <c r="RVH57" s="353"/>
      <c r="RVI57" s="354"/>
      <c r="RVJ57" s="558"/>
      <c r="RVK57" s="558"/>
      <c r="RVL57" s="558"/>
      <c r="RVM57" s="355"/>
      <c r="RVN57" s="356"/>
      <c r="RVO57" s="357"/>
      <c r="RVP57" s="353"/>
      <c r="RVQ57" s="354"/>
      <c r="RVR57" s="558"/>
      <c r="RVS57" s="558"/>
      <c r="RVT57" s="558"/>
      <c r="RVU57" s="355"/>
      <c r="RVV57" s="356"/>
      <c r="RVW57" s="357"/>
      <c r="RVX57" s="353"/>
      <c r="RVY57" s="354"/>
      <c r="RVZ57" s="558"/>
      <c r="RWA57" s="558"/>
      <c r="RWB57" s="558"/>
      <c r="RWC57" s="355"/>
      <c r="RWD57" s="356"/>
      <c r="RWE57" s="357"/>
      <c r="RWF57" s="353"/>
      <c r="RWG57" s="354"/>
      <c r="RWH57" s="558"/>
      <c r="RWI57" s="558"/>
      <c r="RWJ57" s="558"/>
      <c r="RWK57" s="355"/>
      <c r="RWL57" s="356"/>
      <c r="RWM57" s="357"/>
      <c r="RWN57" s="353"/>
      <c r="RWO57" s="354"/>
      <c r="RWP57" s="558"/>
      <c r="RWQ57" s="558"/>
      <c r="RWR57" s="558"/>
      <c r="RWS57" s="355"/>
      <c r="RWT57" s="356"/>
      <c r="RWU57" s="357"/>
      <c r="RWV57" s="353"/>
      <c r="RWW57" s="354"/>
      <c r="RWX57" s="558"/>
      <c r="RWY57" s="558"/>
      <c r="RWZ57" s="558"/>
      <c r="RXA57" s="355"/>
      <c r="RXB57" s="356"/>
      <c r="RXC57" s="357"/>
      <c r="RXD57" s="353"/>
      <c r="RXE57" s="354"/>
      <c r="RXF57" s="558"/>
      <c r="RXG57" s="558"/>
      <c r="RXH57" s="558"/>
      <c r="RXI57" s="355"/>
      <c r="RXJ57" s="356"/>
      <c r="RXK57" s="357"/>
      <c r="RXL57" s="353"/>
      <c r="RXM57" s="354"/>
      <c r="RXN57" s="558"/>
      <c r="RXO57" s="558"/>
      <c r="RXP57" s="558"/>
      <c r="RXQ57" s="355"/>
      <c r="RXR57" s="356"/>
      <c r="RXS57" s="357"/>
      <c r="RXT57" s="353"/>
      <c r="RXU57" s="354"/>
      <c r="RXV57" s="558"/>
      <c r="RXW57" s="558"/>
      <c r="RXX57" s="558"/>
      <c r="RXY57" s="355"/>
      <c r="RXZ57" s="356"/>
      <c r="RYA57" s="357"/>
      <c r="RYB57" s="353"/>
      <c r="RYC57" s="354"/>
      <c r="RYD57" s="558"/>
      <c r="RYE57" s="558"/>
      <c r="RYF57" s="558"/>
      <c r="RYG57" s="355"/>
      <c r="RYH57" s="356"/>
      <c r="RYI57" s="357"/>
      <c r="RYJ57" s="353"/>
      <c r="RYK57" s="354"/>
      <c r="RYL57" s="558"/>
      <c r="RYM57" s="558"/>
      <c r="RYN57" s="558"/>
      <c r="RYO57" s="355"/>
      <c r="RYP57" s="356"/>
      <c r="RYQ57" s="357"/>
      <c r="RYR57" s="353"/>
      <c r="RYS57" s="354"/>
      <c r="RYT57" s="558"/>
      <c r="RYU57" s="558"/>
      <c r="RYV57" s="558"/>
      <c r="RYW57" s="355"/>
      <c r="RYX57" s="356"/>
      <c r="RYY57" s="357"/>
      <c r="RYZ57" s="353"/>
      <c r="RZA57" s="354"/>
      <c r="RZB57" s="558"/>
      <c r="RZC57" s="558"/>
      <c r="RZD57" s="558"/>
      <c r="RZE57" s="355"/>
      <c r="RZF57" s="356"/>
      <c r="RZG57" s="357"/>
      <c r="RZH57" s="353"/>
      <c r="RZI57" s="354"/>
      <c r="RZJ57" s="558"/>
      <c r="RZK57" s="558"/>
      <c r="RZL57" s="558"/>
      <c r="RZM57" s="355"/>
      <c r="RZN57" s="356"/>
      <c r="RZO57" s="357"/>
      <c r="RZP57" s="353"/>
      <c r="RZQ57" s="354"/>
      <c r="RZR57" s="558"/>
      <c r="RZS57" s="558"/>
      <c r="RZT57" s="558"/>
      <c r="RZU57" s="355"/>
      <c r="RZV57" s="356"/>
      <c r="RZW57" s="357"/>
      <c r="RZX57" s="353"/>
      <c r="RZY57" s="354"/>
      <c r="RZZ57" s="558"/>
      <c r="SAA57" s="558"/>
      <c r="SAB57" s="558"/>
      <c r="SAC57" s="355"/>
      <c r="SAD57" s="356"/>
      <c r="SAE57" s="357"/>
      <c r="SAF57" s="353"/>
      <c r="SAG57" s="354"/>
      <c r="SAH57" s="558"/>
      <c r="SAI57" s="558"/>
      <c r="SAJ57" s="558"/>
      <c r="SAK57" s="355"/>
      <c r="SAL57" s="356"/>
      <c r="SAM57" s="357"/>
      <c r="SAN57" s="353"/>
      <c r="SAO57" s="354"/>
      <c r="SAP57" s="558"/>
      <c r="SAQ57" s="558"/>
      <c r="SAR57" s="558"/>
      <c r="SAS57" s="355"/>
      <c r="SAT57" s="356"/>
      <c r="SAU57" s="357"/>
      <c r="SAV57" s="353"/>
      <c r="SAW57" s="354"/>
      <c r="SAX57" s="558"/>
      <c r="SAY57" s="558"/>
      <c r="SAZ57" s="558"/>
      <c r="SBA57" s="355"/>
      <c r="SBB57" s="356"/>
      <c r="SBC57" s="357"/>
      <c r="SBD57" s="353"/>
      <c r="SBE57" s="354"/>
      <c r="SBF57" s="558"/>
      <c r="SBG57" s="558"/>
      <c r="SBH57" s="558"/>
      <c r="SBI57" s="355"/>
      <c r="SBJ57" s="356"/>
      <c r="SBK57" s="357"/>
      <c r="SBL57" s="353"/>
      <c r="SBM57" s="354"/>
      <c r="SBN57" s="558"/>
      <c r="SBO57" s="558"/>
      <c r="SBP57" s="558"/>
      <c r="SBQ57" s="355"/>
      <c r="SBR57" s="356"/>
      <c r="SBS57" s="357"/>
      <c r="SBT57" s="353"/>
      <c r="SBU57" s="354"/>
      <c r="SBV57" s="558"/>
      <c r="SBW57" s="558"/>
      <c r="SBX57" s="558"/>
      <c r="SBY57" s="355"/>
      <c r="SBZ57" s="356"/>
      <c r="SCA57" s="357"/>
      <c r="SCB57" s="353"/>
      <c r="SCC57" s="354"/>
      <c r="SCD57" s="558"/>
      <c r="SCE57" s="558"/>
      <c r="SCF57" s="558"/>
      <c r="SCG57" s="355"/>
      <c r="SCH57" s="356"/>
      <c r="SCI57" s="357"/>
      <c r="SCJ57" s="353"/>
      <c r="SCK57" s="354"/>
      <c r="SCL57" s="558"/>
      <c r="SCM57" s="558"/>
      <c r="SCN57" s="558"/>
      <c r="SCO57" s="355"/>
      <c r="SCP57" s="356"/>
      <c r="SCQ57" s="357"/>
      <c r="SCR57" s="353"/>
      <c r="SCS57" s="354"/>
      <c r="SCT57" s="558"/>
      <c r="SCU57" s="558"/>
      <c r="SCV57" s="558"/>
      <c r="SCW57" s="355"/>
      <c r="SCX57" s="356"/>
      <c r="SCY57" s="357"/>
      <c r="SCZ57" s="353"/>
      <c r="SDA57" s="354"/>
      <c r="SDB57" s="558"/>
      <c r="SDC57" s="558"/>
      <c r="SDD57" s="558"/>
      <c r="SDE57" s="355"/>
      <c r="SDF57" s="356"/>
      <c r="SDG57" s="357"/>
      <c r="SDH57" s="353"/>
      <c r="SDI57" s="354"/>
      <c r="SDJ57" s="558"/>
      <c r="SDK57" s="558"/>
      <c r="SDL57" s="558"/>
      <c r="SDM57" s="355"/>
      <c r="SDN57" s="356"/>
      <c r="SDO57" s="357"/>
      <c r="SDP57" s="353"/>
      <c r="SDQ57" s="354"/>
      <c r="SDR57" s="558"/>
      <c r="SDS57" s="558"/>
      <c r="SDT57" s="558"/>
      <c r="SDU57" s="355"/>
      <c r="SDV57" s="356"/>
      <c r="SDW57" s="357"/>
      <c r="SDX57" s="353"/>
      <c r="SDY57" s="354"/>
      <c r="SDZ57" s="558"/>
      <c r="SEA57" s="558"/>
      <c r="SEB57" s="558"/>
      <c r="SEC57" s="355"/>
      <c r="SED57" s="356"/>
      <c r="SEE57" s="357"/>
      <c r="SEF57" s="353"/>
      <c r="SEG57" s="354"/>
      <c r="SEH57" s="558"/>
      <c r="SEI57" s="558"/>
      <c r="SEJ57" s="558"/>
      <c r="SEK57" s="355"/>
      <c r="SEL57" s="356"/>
      <c r="SEM57" s="357"/>
      <c r="SEN57" s="353"/>
      <c r="SEO57" s="354"/>
      <c r="SEP57" s="558"/>
      <c r="SEQ57" s="558"/>
      <c r="SER57" s="558"/>
      <c r="SES57" s="355"/>
      <c r="SET57" s="356"/>
      <c r="SEU57" s="357"/>
      <c r="SEV57" s="353"/>
      <c r="SEW57" s="354"/>
      <c r="SEX57" s="558"/>
      <c r="SEY57" s="558"/>
      <c r="SEZ57" s="558"/>
      <c r="SFA57" s="355"/>
      <c r="SFB57" s="356"/>
      <c r="SFC57" s="357"/>
      <c r="SFD57" s="353"/>
      <c r="SFE57" s="354"/>
      <c r="SFF57" s="558"/>
      <c r="SFG57" s="558"/>
      <c r="SFH57" s="558"/>
      <c r="SFI57" s="355"/>
      <c r="SFJ57" s="356"/>
      <c r="SFK57" s="357"/>
      <c r="SFL57" s="353"/>
      <c r="SFM57" s="354"/>
      <c r="SFN57" s="558"/>
      <c r="SFO57" s="558"/>
      <c r="SFP57" s="558"/>
      <c r="SFQ57" s="355"/>
      <c r="SFR57" s="356"/>
      <c r="SFS57" s="357"/>
      <c r="SFT57" s="353"/>
      <c r="SFU57" s="354"/>
      <c r="SFV57" s="558"/>
      <c r="SFW57" s="558"/>
      <c r="SFX57" s="558"/>
      <c r="SFY57" s="355"/>
      <c r="SFZ57" s="356"/>
      <c r="SGA57" s="357"/>
      <c r="SGB57" s="353"/>
      <c r="SGC57" s="354"/>
      <c r="SGD57" s="558"/>
      <c r="SGE57" s="558"/>
      <c r="SGF57" s="558"/>
      <c r="SGG57" s="355"/>
      <c r="SGH57" s="356"/>
      <c r="SGI57" s="357"/>
      <c r="SGJ57" s="353"/>
      <c r="SGK57" s="354"/>
      <c r="SGL57" s="558"/>
      <c r="SGM57" s="558"/>
      <c r="SGN57" s="558"/>
      <c r="SGO57" s="355"/>
      <c r="SGP57" s="356"/>
      <c r="SGQ57" s="357"/>
      <c r="SGR57" s="353"/>
      <c r="SGS57" s="354"/>
      <c r="SGT57" s="558"/>
      <c r="SGU57" s="558"/>
      <c r="SGV57" s="558"/>
      <c r="SGW57" s="355"/>
      <c r="SGX57" s="356"/>
      <c r="SGY57" s="357"/>
      <c r="SGZ57" s="353"/>
      <c r="SHA57" s="354"/>
      <c r="SHB57" s="558"/>
      <c r="SHC57" s="558"/>
      <c r="SHD57" s="558"/>
      <c r="SHE57" s="355"/>
      <c r="SHF57" s="356"/>
      <c r="SHG57" s="357"/>
      <c r="SHH57" s="353"/>
      <c r="SHI57" s="354"/>
      <c r="SHJ57" s="558"/>
      <c r="SHK57" s="558"/>
      <c r="SHL57" s="558"/>
      <c r="SHM57" s="355"/>
      <c r="SHN57" s="356"/>
      <c r="SHO57" s="357"/>
      <c r="SHP57" s="353"/>
      <c r="SHQ57" s="354"/>
      <c r="SHR57" s="558"/>
      <c r="SHS57" s="558"/>
      <c r="SHT57" s="558"/>
      <c r="SHU57" s="355"/>
      <c r="SHV57" s="356"/>
      <c r="SHW57" s="357"/>
      <c r="SHX57" s="353"/>
      <c r="SHY57" s="354"/>
      <c r="SHZ57" s="558"/>
      <c r="SIA57" s="558"/>
      <c r="SIB57" s="558"/>
      <c r="SIC57" s="355"/>
      <c r="SID57" s="356"/>
      <c r="SIE57" s="357"/>
      <c r="SIF57" s="353"/>
      <c r="SIG57" s="354"/>
      <c r="SIH57" s="558"/>
      <c r="SII57" s="558"/>
      <c r="SIJ57" s="558"/>
      <c r="SIK57" s="355"/>
      <c r="SIL57" s="356"/>
      <c r="SIM57" s="357"/>
      <c r="SIN57" s="353"/>
      <c r="SIO57" s="354"/>
      <c r="SIP57" s="558"/>
      <c r="SIQ57" s="558"/>
      <c r="SIR57" s="558"/>
      <c r="SIS57" s="355"/>
      <c r="SIT57" s="356"/>
      <c r="SIU57" s="357"/>
      <c r="SIV57" s="353"/>
      <c r="SIW57" s="354"/>
      <c r="SIX57" s="558"/>
      <c r="SIY57" s="558"/>
      <c r="SIZ57" s="558"/>
      <c r="SJA57" s="355"/>
      <c r="SJB57" s="356"/>
      <c r="SJC57" s="357"/>
      <c r="SJD57" s="353"/>
      <c r="SJE57" s="354"/>
      <c r="SJF57" s="558"/>
      <c r="SJG57" s="558"/>
      <c r="SJH57" s="558"/>
      <c r="SJI57" s="355"/>
      <c r="SJJ57" s="356"/>
      <c r="SJK57" s="357"/>
      <c r="SJL57" s="353"/>
      <c r="SJM57" s="354"/>
      <c r="SJN57" s="558"/>
      <c r="SJO57" s="558"/>
      <c r="SJP57" s="558"/>
      <c r="SJQ57" s="355"/>
      <c r="SJR57" s="356"/>
      <c r="SJS57" s="357"/>
      <c r="SJT57" s="353"/>
      <c r="SJU57" s="354"/>
      <c r="SJV57" s="558"/>
      <c r="SJW57" s="558"/>
      <c r="SJX57" s="558"/>
      <c r="SJY57" s="355"/>
      <c r="SJZ57" s="356"/>
      <c r="SKA57" s="357"/>
      <c r="SKB57" s="353"/>
      <c r="SKC57" s="354"/>
      <c r="SKD57" s="558"/>
      <c r="SKE57" s="558"/>
      <c r="SKF57" s="558"/>
      <c r="SKG57" s="355"/>
      <c r="SKH57" s="356"/>
      <c r="SKI57" s="357"/>
      <c r="SKJ57" s="353"/>
      <c r="SKK57" s="354"/>
      <c r="SKL57" s="558"/>
      <c r="SKM57" s="558"/>
      <c r="SKN57" s="558"/>
      <c r="SKO57" s="355"/>
      <c r="SKP57" s="356"/>
      <c r="SKQ57" s="357"/>
      <c r="SKR57" s="353"/>
      <c r="SKS57" s="354"/>
      <c r="SKT57" s="558"/>
      <c r="SKU57" s="558"/>
      <c r="SKV57" s="558"/>
      <c r="SKW57" s="355"/>
      <c r="SKX57" s="356"/>
      <c r="SKY57" s="357"/>
      <c r="SKZ57" s="353"/>
      <c r="SLA57" s="354"/>
      <c r="SLB57" s="558"/>
      <c r="SLC57" s="558"/>
      <c r="SLD57" s="558"/>
      <c r="SLE57" s="355"/>
      <c r="SLF57" s="356"/>
      <c r="SLG57" s="357"/>
      <c r="SLH57" s="353"/>
      <c r="SLI57" s="354"/>
      <c r="SLJ57" s="558"/>
      <c r="SLK57" s="558"/>
      <c r="SLL57" s="558"/>
      <c r="SLM57" s="355"/>
      <c r="SLN57" s="356"/>
      <c r="SLO57" s="357"/>
      <c r="SLP57" s="353"/>
      <c r="SLQ57" s="354"/>
      <c r="SLR57" s="558"/>
      <c r="SLS57" s="558"/>
      <c r="SLT57" s="558"/>
      <c r="SLU57" s="355"/>
      <c r="SLV57" s="356"/>
      <c r="SLW57" s="357"/>
      <c r="SLX57" s="353"/>
      <c r="SLY57" s="354"/>
      <c r="SLZ57" s="558"/>
      <c r="SMA57" s="558"/>
      <c r="SMB57" s="558"/>
      <c r="SMC57" s="355"/>
      <c r="SMD57" s="356"/>
      <c r="SME57" s="357"/>
      <c r="SMF57" s="353"/>
      <c r="SMG57" s="354"/>
      <c r="SMH57" s="558"/>
      <c r="SMI57" s="558"/>
      <c r="SMJ57" s="558"/>
      <c r="SMK57" s="355"/>
      <c r="SML57" s="356"/>
      <c r="SMM57" s="357"/>
      <c r="SMN57" s="353"/>
      <c r="SMO57" s="354"/>
      <c r="SMP57" s="558"/>
      <c r="SMQ57" s="558"/>
      <c r="SMR57" s="558"/>
      <c r="SMS57" s="355"/>
      <c r="SMT57" s="356"/>
      <c r="SMU57" s="357"/>
      <c r="SMV57" s="353"/>
      <c r="SMW57" s="354"/>
      <c r="SMX57" s="558"/>
      <c r="SMY57" s="558"/>
      <c r="SMZ57" s="558"/>
      <c r="SNA57" s="355"/>
      <c r="SNB57" s="356"/>
      <c r="SNC57" s="357"/>
      <c r="SND57" s="353"/>
      <c r="SNE57" s="354"/>
      <c r="SNF57" s="558"/>
      <c r="SNG57" s="558"/>
      <c r="SNH57" s="558"/>
      <c r="SNI57" s="355"/>
      <c r="SNJ57" s="356"/>
      <c r="SNK57" s="357"/>
      <c r="SNL57" s="353"/>
      <c r="SNM57" s="354"/>
      <c r="SNN57" s="558"/>
      <c r="SNO57" s="558"/>
      <c r="SNP57" s="558"/>
      <c r="SNQ57" s="355"/>
      <c r="SNR57" s="356"/>
      <c r="SNS57" s="357"/>
      <c r="SNT57" s="353"/>
      <c r="SNU57" s="354"/>
      <c r="SNV57" s="558"/>
      <c r="SNW57" s="558"/>
      <c r="SNX57" s="558"/>
      <c r="SNY57" s="355"/>
      <c r="SNZ57" s="356"/>
      <c r="SOA57" s="357"/>
      <c r="SOB57" s="353"/>
      <c r="SOC57" s="354"/>
      <c r="SOD57" s="558"/>
      <c r="SOE57" s="558"/>
      <c r="SOF57" s="558"/>
      <c r="SOG57" s="355"/>
      <c r="SOH57" s="356"/>
      <c r="SOI57" s="357"/>
      <c r="SOJ57" s="353"/>
      <c r="SOK57" s="354"/>
      <c r="SOL57" s="558"/>
      <c r="SOM57" s="558"/>
      <c r="SON57" s="558"/>
      <c r="SOO57" s="355"/>
      <c r="SOP57" s="356"/>
      <c r="SOQ57" s="357"/>
      <c r="SOR57" s="353"/>
      <c r="SOS57" s="354"/>
      <c r="SOT57" s="558"/>
      <c r="SOU57" s="558"/>
      <c r="SOV57" s="558"/>
      <c r="SOW57" s="355"/>
      <c r="SOX57" s="356"/>
      <c r="SOY57" s="357"/>
      <c r="SOZ57" s="353"/>
      <c r="SPA57" s="354"/>
      <c r="SPB57" s="558"/>
      <c r="SPC57" s="558"/>
      <c r="SPD57" s="558"/>
      <c r="SPE57" s="355"/>
      <c r="SPF57" s="356"/>
      <c r="SPG57" s="357"/>
      <c r="SPH57" s="353"/>
      <c r="SPI57" s="354"/>
      <c r="SPJ57" s="558"/>
      <c r="SPK57" s="558"/>
      <c r="SPL57" s="558"/>
      <c r="SPM57" s="355"/>
      <c r="SPN57" s="356"/>
      <c r="SPO57" s="357"/>
      <c r="SPP57" s="353"/>
      <c r="SPQ57" s="354"/>
      <c r="SPR57" s="558"/>
      <c r="SPS57" s="558"/>
      <c r="SPT57" s="558"/>
      <c r="SPU57" s="355"/>
      <c r="SPV57" s="356"/>
      <c r="SPW57" s="357"/>
      <c r="SPX57" s="353"/>
      <c r="SPY57" s="354"/>
      <c r="SPZ57" s="558"/>
      <c r="SQA57" s="558"/>
      <c r="SQB57" s="558"/>
      <c r="SQC57" s="355"/>
      <c r="SQD57" s="356"/>
      <c r="SQE57" s="357"/>
      <c r="SQF57" s="353"/>
      <c r="SQG57" s="354"/>
      <c r="SQH57" s="558"/>
      <c r="SQI57" s="558"/>
      <c r="SQJ57" s="558"/>
      <c r="SQK57" s="355"/>
      <c r="SQL57" s="356"/>
      <c r="SQM57" s="357"/>
      <c r="SQN57" s="353"/>
      <c r="SQO57" s="354"/>
      <c r="SQP57" s="558"/>
      <c r="SQQ57" s="558"/>
      <c r="SQR57" s="558"/>
      <c r="SQS57" s="355"/>
      <c r="SQT57" s="356"/>
      <c r="SQU57" s="357"/>
      <c r="SQV57" s="353"/>
      <c r="SQW57" s="354"/>
      <c r="SQX57" s="558"/>
      <c r="SQY57" s="558"/>
      <c r="SQZ57" s="558"/>
      <c r="SRA57" s="355"/>
      <c r="SRB57" s="356"/>
      <c r="SRC57" s="357"/>
      <c r="SRD57" s="353"/>
      <c r="SRE57" s="354"/>
      <c r="SRF57" s="558"/>
      <c r="SRG57" s="558"/>
      <c r="SRH57" s="558"/>
      <c r="SRI57" s="355"/>
      <c r="SRJ57" s="356"/>
      <c r="SRK57" s="357"/>
      <c r="SRL57" s="353"/>
      <c r="SRM57" s="354"/>
      <c r="SRN57" s="558"/>
      <c r="SRO57" s="558"/>
      <c r="SRP57" s="558"/>
      <c r="SRQ57" s="355"/>
      <c r="SRR57" s="356"/>
      <c r="SRS57" s="357"/>
      <c r="SRT57" s="353"/>
      <c r="SRU57" s="354"/>
      <c r="SRV57" s="558"/>
      <c r="SRW57" s="558"/>
      <c r="SRX57" s="558"/>
      <c r="SRY57" s="355"/>
      <c r="SRZ57" s="356"/>
      <c r="SSA57" s="357"/>
      <c r="SSB57" s="353"/>
      <c r="SSC57" s="354"/>
      <c r="SSD57" s="558"/>
      <c r="SSE57" s="558"/>
      <c r="SSF57" s="558"/>
      <c r="SSG57" s="355"/>
      <c r="SSH57" s="356"/>
      <c r="SSI57" s="357"/>
      <c r="SSJ57" s="353"/>
      <c r="SSK57" s="354"/>
      <c r="SSL57" s="558"/>
      <c r="SSM57" s="558"/>
      <c r="SSN57" s="558"/>
      <c r="SSO57" s="355"/>
      <c r="SSP57" s="356"/>
      <c r="SSQ57" s="357"/>
      <c r="SSR57" s="353"/>
      <c r="SSS57" s="354"/>
      <c r="SST57" s="558"/>
      <c r="SSU57" s="558"/>
      <c r="SSV57" s="558"/>
      <c r="SSW57" s="355"/>
      <c r="SSX57" s="356"/>
      <c r="SSY57" s="357"/>
      <c r="SSZ57" s="353"/>
      <c r="STA57" s="354"/>
      <c r="STB57" s="558"/>
      <c r="STC57" s="558"/>
      <c r="STD57" s="558"/>
      <c r="STE57" s="355"/>
      <c r="STF57" s="356"/>
      <c r="STG57" s="357"/>
      <c r="STH57" s="353"/>
      <c r="STI57" s="354"/>
      <c r="STJ57" s="558"/>
      <c r="STK57" s="558"/>
      <c r="STL57" s="558"/>
      <c r="STM57" s="355"/>
      <c r="STN57" s="356"/>
      <c r="STO57" s="357"/>
      <c r="STP57" s="353"/>
      <c r="STQ57" s="354"/>
      <c r="STR57" s="558"/>
      <c r="STS57" s="558"/>
      <c r="STT57" s="558"/>
      <c r="STU57" s="355"/>
      <c r="STV57" s="356"/>
      <c r="STW57" s="357"/>
      <c r="STX57" s="353"/>
      <c r="STY57" s="354"/>
      <c r="STZ57" s="558"/>
      <c r="SUA57" s="558"/>
      <c r="SUB57" s="558"/>
      <c r="SUC57" s="355"/>
      <c r="SUD57" s="356"/>
      <c r="SUE57" s="357"/>
      <c r="SUF57" s="353"/>
      <c r="SUG57" s="354"/>
      <c r="SUH57" s="558"/>
      <c r="SUI57" s="558"/>
      <c r="SUJ57" s="558"/>
      <c r="SUK57" s="355"/>
      <c r="SUL57" s="356"/>
      <c r="SUM57" s="357"/>
      <c r="SUN57" s="353"/>
      <c r="SUO57" s="354"/>
      <c r="SUP57" s="558"/>
      <c r="SUQ57" s="558"/>
      <c r="SUR57" s="558"/>
      <c r="SUS57" s="355"/>
      <c r="SUT57" s="356"/>
      <c r="SUU57" s="357"/>
      <c r="SUV57" s="353"/>
      <c r="SUW57" s="354"/>
      <c r="SUX57" s="558"/>
      <c r="SUY57" s="558"/>
      <c r="SUZ57" s="558"/>
      <c r="SVA57" s="355"/>
      <c r="SVB57" s="356"/>
      <c r="SVC57" s="357"/>
      <c r="SVD57" s="353"/>
      <c r="SVE57" s="354"/>
      <c r="SVF57" s="558"/>
      <c r="SVG57" s="558"/>
      <c r="SVH57" s="558"/>
      <c r="SVI57" s="355"/>
      <c r="SVJ57" s="356"/>
      <c r="SVK57" s="357"/>
      <c r="SVL57" s="353"/>
      <c r="SVM57" s="354"/>
      <c r="SVN57" s="558"/>
      <c r="SVO57" s="558"/>
      <c r="SVP57" s="558"/>
      <c r="SVQ57" s="355"/>
      <c r="SVR57" s="356"/>
      <c r="SVS57" s="357"/>
      <c r="SVT57" s="353"/>
      <c r="SVU57" s="354"/>
      <c r="SVV57" s="558"/>
      <c r="SVW57" s="558"/>
      <c r="SVX57" s="558"/>
      <c r="SVY57" s="355"/>
      <c r="SVZ57" s="356"/>
      <c r="SWA57" s="357"/>
      <c r="SWB57" s="353"/>
      <c r="SWC57" s="354"/>
      <c r="SWD57" s="558"/>
      <c r="SWE57" s="558"/>
      <c r="SWF57" s="558"/>
      <c r="SWG57" s="355"/>
      <c r="SWH57" s="356"/>
      <c r="SWI57" s="357"/>
      <c r="SWJ57" s="353"/>
      <c r="SWK57" s="354"/>
      <c r="SWL57" s="558"/>
      <c r="SWM57" s="558"/>
      <c r="SWN57" s="558"/>
      <c r="SWO57" s="355"/>
      <c r="SWP57" s="356"/>
      <c r="SWQ57" s="357"/>
      <c r="SWR57" s="353"/>
      <c r="SWS57" s="354"/>
      <c r="SWT57" s="558"/>
      <c r="SWU57" s="558"/>
      <c r="SWV57" s="558"/>
      <c r="SWW57" s="355"/>
      <c r="SWX57" s="356"/>
      <c r="SWY57" s="357"/>
      <c r="SWZ57" s="353"/>
      <c r="SXA57" s="354"/>
      <c r="SXB57" s="558"/>
      <c r="SXC57" s="558"/>
      <c r="SXD57" s="558"/>
      <c r="SXE57" s="355"/>
      <c r="SXF57" s="356"/>
      <c r="SXG57" s="357"/>
      <c r="SXH57" s="353"/>
      <c r="SXI57" s="354"/>
      <c r="SXJ57" s="558"/>
      <c r="SXK57" s="558"/>
      <c r="SXL57" s="558"/>
      <c r="SXM57" s="355"/>
      <c r="SXN57" s="356"/>
      <c r="SXO57" s="357"/>
      <c r="SXP57" s="353"/>
      <c r="SXQ57" s="354"/>
      <c r="SXR57" s="558"/>
      <c r="SXS57" s="558"/>
      <c r="SXT57" s="558"/>
      <c r="SXU57" s="355"/>
      <c r="SXV57" s="356"/>
      <c r="SXW57" s="357"/>
      <c r="SXX57" s="353"/>
      <c r="SXY57" s="354"/>
      <c r="SXZ57" s="558"/>
      <c r="SYA57" s="558"/>
      <c r="SYB57" s="558"/>
      <c r="SYC57" s="355"/>
      <c r="SYD57" s="356"/>
      <c r="SYE57" s="357"/>
      <c r="SYF57" s="353"/>
      <c r="SYG57" s="354"/>
      <c r="SYH57" s="558"/>
      <c r="SYI57" s="558"/>
      <c r="SYJ57" s="558"/>
      <c r="SYK57" s="355"/>
      <c r="SYL57" s="356"/>
      <c r="SYM57" s="357"/>
      <c r="SYN57" s="353"/>
      <c r="SYO57" s="354"/>
      <c r="SYP57" s="558"/>
      <c r="SYQ57" s="558"/>
      <c r="SYR57" s="558"/>
      <c r="SYS57" s="355"/>
      <c r="SYT57" s="356"/>
      <c r="SYU57" s="357"/>
      <c r="SYV57" s="353"/>
      <c r="SYW57" s="354"/>
      <c r="SYX57" s="558"/>
      <c r="SYY57" s="558"/>
      <c r="SYZ57" s="558"/>
      <c r="SZA57" s="355"/>
      <c r="SZB57" s="356"/>
      <c r="SZC57" s="357"/>
      <c r="SZD57" s="353"/>
      <c r="SZE57" s="354"/>
      <c r="SZF57" s="558"/>
      <c r="SZG57" s="558"/>
      <c r="SZH57" s="558"/>
      <c r="SZI57" s="355"/>
      <c r="SZJ57" s="356"/>
      <c r="SZK57" s="357"/>
      <c r="SZL57" s="353"/>
      <c r="SZM57" s="354"/>
      <c r="SZN57" s="558"/>
      <c r="SZO57" s="558"/>
      <c r="SZP57" s="558"/>
      <c r="SZQ57" s="355"/>
      <c r="SZR57" s="356"/>
      <c r="SZS57" s="357"/>
      <c r="SZT57" s="353"/>
      <c r="SZU57" s="354"/>
      <c r="SZV57" s="558"/>
      <c r="SZW57" s="558"/>
      <c r="SZX57" s="558"/>
      <c r="SZY57" s="355"/>
      <c r="SZZ57" s="356"/>
      <c r="TAA57" s="357"/>
      <c r="TAB57" s="353"/>
      <c r="TAC57" s="354"/>
      <c r="TAD57" s="558"/>
      <c r="TAE57" s="558"/>
      <c r="TAF57" s="558"/>
      <c r="TAG57" s="355"/>
      <c r="TAH57" s="356"/>
      <c r="TAI57" s="357"/>
      <c r="TAJ57" s="353"/>
      <c r="TAK57" s="354"/>
      <c r="TAL57" s="558"/>
      <c r="TAM57" s="558"/>
      <c r="TAN57" s="558"/>
      <c r="TAO57" s="355"/>
      <c r="TAP57" s="356"/>
      <c r="TAQ57" s="357"/>
      <c r="TAR57" s="353"/>
      <c r="TAS57" s="354"/>
      <c r="TAT57" s="558"/>
      <c r="TAU57" s="558"/>
      <c r="TAV57" s="558"/>
      <c r="TAW57" s="355"/>
      <c r="TAX57" s="356"/>
      <c r="TAY57" s="357"/>
      <c r="TAZ57" s="353"/>
      <c r="TBA57" s="354"/>
      <c r="TBB57" s="558"/>
      <c r="TBC57" s="558"/>
      <c r="TBD57" s="558"/>
      <c r="TBE57" s="355"/>
      <c r="TBF57" s="356"/>
      <c r="TBG57" s="357"/>
      <c r="TBH57" s="353"/>
      <c r="TBI57" s="354"/>
      <c r="TBJ57" s="558"/>
      <c r="TBK57" s="558"/>
      <c r="TBL57" s="558"/>
      <c r="TBM57" s="355"/>
      <c r="TBN57" s="356"/>
      <c r="TBO57" s="357"/>
      <c r="TBP57" s="353"/>
      <c r="TBQ57" s="354"/>
      <c r="TBR57" s="558"/>
      <c r="TBS57" s="558"/>
      <c r="TBT57" s="558"/>
      <c r="TBU57" s="355"/>
      <c r="TBV57" s="356"/>
      <c r="TBW57" s="357"/>
      <c r="TBX57" s="353"/>
      <c r="TBY57" s="354"/>
      <c r="TBZ57" s="558"/>
      <c r="TCA57" s="558"/>
      <c r="TCB57" s="558"/>
      <c r="TCC57" s="355"/>
      <c r="TCD57" s="356"/>
      <c r="TCE57" s="357"/>
      <c r="TCF57" s="353"/>
      <c r="TCG57" s="354"/>
      <c r="TCH57" s="558"/>
      <c r="TCI57" s="558"/>
      <c r="TCJ57" s="558"/>
      <c r="TCK57" s="355"/>
      <c r="TCL57" s="356"/>
      <c r="TCM57" s="357"/>
      <c r="TCN57" s="353"/>
      <c r="TCO57" s="354"/>
      <c r="TCP57" s="558"/>
      <c r="TCQ57" s="558"/>
      <c r="TCR57" s="558"/>
      <c r="TCS57" s="355"/>
      <c r="TCT57" s="356"/>
      <c r="TCU57" s="357"/>
      <c r="TCV57" s="353"/>
      <c r="TCW57" s="354"/>
      <c r="TCX57" s="558"/>
      <c r="TCY57" s="558"/>
      <c r="TCZ57" s="558"/>
      <c r="TDA57" s="355"/>
      <c r="TDB57" s="356"/>
      <c r="TDC57" s="357"/>
      <c r="TDD57" s="353"/>
      <c r="TDE57" s="354"/>
      <c r="TDF57" s="558"/>
      <c r="TDG57" s="558"/>
      <c r="TDH57" s="558"/>
      <c r="TDI57" s="355"/>
      <c r="TDJ57" s="356"/>
      <c r="TDK57" s="357"/>
      <c r="TDL57" s="353"/>
      <c r="TDM57" s="354"/>
      <c r="TDN57" s="558"/>
      <c r="TDO57" s="558"/>
      <c r="TDP57" s="558"/>
      <c r="TDQ57" s="355"/>
      <c r="TDR57" s="356"/>
      <c r="TDS57" s="357"/>
      <c r="TDT57" s="353"/>
      <c r="TDU57" s="354"/>
      <c r="TDV57" s="558"/>
      <c r="TDW57" s="558"/>
      <c r="TDX57" s="558"/>
      <c r="TDY57" s="355"/>
      <c r="TDZ57" s="356"/>
      <c r="TEA57" s="357"/>
      <c r="TEB57" s="353"/>
      <c r="TEC57" s="354"/>
      <c r="TED57" s="558"/>
      <c r="TEE57" s="558"/>
      <c r="TEF57" s="558"/>
      <c r="TEG57" s="355"/>
      <c r="TEH57" s="356"/>
      <c r="TEI57" s="357"/>
      <c r="TEJ57" s="353"/>
      <c r="TEK57" s="354"/>
      <c r="TEL57" s="558"/>
      <c r="TEM57" s="558"/>
      <c r="TEN57" s="558"/>
      <c r="TEO57" s="355"/>
      <c r="TEP57" s="356"/>
      <c r="TEQ57" s="357"/>
      <c r="TER57" s="353"/>
      <c r="TES57" s="354"/>
      <c r="TET57" s="558"/>
      <c r="TEU57" s="558"/>
      <c r="TEV57" s="558"/>
      <c r="TEW57" s="355"/>
      <c r="TEX57" s="356"/>
      <c r="TEY57" s="357"/>
      <c r="TEZ57" s="353"/>
      <c r="TFA57" s="354"/>
      <c r="TFB57" s="558"/>
      <c r="TFC57" s="558"/>
      <c r="TFD57" s="558"/>
      <c r="TFE57" s="355"/>
      <c r="TFF57" s="356"/>
      <c r="TFG57" s="357"/>
      <c r="TFH57" s="353"/>
      <c r="TFI57" s="354"/>
      <c r="TFJ57" s="558"/>
      <c r="TFK57" s="558"/>
      <c r="TFL57" s="558"/>
      <c r="TFM57" s="355"/>
      <c r="TFN57" s="356"/>
      <c r="TFO57" s="357"/>
      <c r="TFP57" s="353"/>
      <c r="TFQ57" s="354"/>
      <c r="TFR57" s="558"/>
      <c r="TFS57" s="558"/>
      <c r="TFT57" s="558"/>
      <c r="TFU57" s="355"/>
      <c r="TFV57" s="356"/>
      <c r="TFW57" s="357"/>
      <c r="TFX57" s="353"/>
      <c r="TFY57" s="354"/>
      <c r="TFZ57" s="558"/>
      <c r="TGA57" s="558"/>
      <c r="TGB57" s="558"/>
      <c r="TGC57" s="355"/>
      <c r="TGD57" s="356"/>
      <c r="TGE57" s="357"/>
      <c r="TGF57" s="353"/>
      <c r="TGG57" s="354"/>
      <c r="TGH57" s="558"/>
      <c r="TGI57" s="558"/>
      <c r="TGJ57" s="558"/>
      <c r="TGK57" s="355"/>
      <c r="TGL57" s="356"/>
      <c r="TGM57" s="357"/>
      <c r="TGN57" s="353"/>
      <c r="TGO57" s="354"/>
      <c r="TGP57" s="558"/>
      <c r="TGQ57" s="558"/>
      <c r="TGR57" s="558"/>
      <c r="TGS57" s="355"/>
      <c r="TGT57" s="356"/>
      <c r="TGU57" s="357"/>
      <c r="TGV57" s="353"/>
      <c r="TGW57" s="354"/>
      <c r="TGX57" s="558"/>
      <c r="TGY57" s="558"/>
      <c r="TGZ57" s="558"/>
      <c r="THA57" s="355"/>
      <c r="THB57" s="356"/>
      <c r="THC57" s="357"/>
      <c r="THD57" s="353"/>
      <c r="THE57" s="354"/>
      <c r="THF57" s="558"/>
      <c r="THG57" s="558"/>
      <c r="THH57" s="558"/>
      <c r="THI57" s="355"/>
      <c r="THJ57" s="356"/>
      <c r="THK57" s="357"/>
      <c r="THL57" s="353"/>
      <c r="THM57" s="354"/>
      <c r="THN57" s="558"/>
      <c r="THO57" s="558"/>
      <c r="THP57" s="558"/>
      <c r="THQ57" s="355"/>
      <c r="THR57" s="356"/>
      <c r="THS57" s="357"/>
      <c r="THT57" s="353"/>
      <c r="THU57" s="354"/>
      <c r="THV57" s="558"/>
      <c r="THW57" s="558"/>
      <c r="THX57" s="558"/>
      <c r="THY57" s="355"/>
      <c r="THZ57" s="356"/>
      <c r="TIA57" s="357"/>
      <c r="TIB57" s="353"/>
      <c r="TIC57" s="354"/>
      <c r="TID57" s="558"/>
      <c r="TIE57" s="558"/>
      <c r="TIF57" s="558"/>
      <c r="TIG57" s="355"/>
      <c r="TIH57" s="356"/>
      <c r="TII57" s="357"/>
      <c r="TIJ57" s="353"/>
      <c r="TIK57" s="354"/>
      <c r="TIL57" s="558"/>
      <c r="TIM57" s="558"/>
      <c r="TIN57" s="558"/>
      <c r="TIO57" s="355"/>
      <c r="TIP57" s="356"/>
      <c r="TIQ57" s="357"/>
      <c r="TIR57" s="353"/>
      <c r="TIS57" s="354"/>
      <c r="TIT57" s="558"/>
      <c r="TIU57" s="558"/>
      <c r="TIV57" s="558"/>
      <c r="TIW57" s="355"/>
      <c r="TIX57" s="356"/>
      <c r="TIY57" s="357"/>
      <c r="TIZ57" s="353"/>
      <c r="TJA57" s="354"/>
      <c r="TJB57" s="558"/>
      <c r="TJC57" s="558"/>
      <c r="TJD57" s="558"/>
      <c r="TJE57" s="355"/>
      <c r="TJF57" s="356"/>
      <c r="TJG57" s="357"/>
      <c r="TJH57" s="353"/>
      <c r="TJI57" s="354"/>
      <c r="TJJ57" s="558"/>
      <c r="TJK57" s="558"/>
      <c r="TJL57" s="558"/>
      <c r="TJM57" s="355"/>
      <c r="TJN57" s="356"/>
      <c r="TJO57" s="357"/>
      <c r="TJP57" s="353"/>
      <c r="TJQ57" s="354"/>
      <c r="TJR57" s="558"/>
      <c r="TJS57" s="558"/>
      <c r="TJT57" s="558"/>
      <c r="TJU57" s="355"/>
      <c r="TJV57" s="356"/>
      <c r="TJW57" s="357"/>
      <c r="TJX57" s="353"/>
      <c r="TJY57" s="354"/>
      <c r="TJZ57" s="558"/>
      <c r="TKA57" s="558"/>
      <c r="TKB57" s="558"/>
      <c r="TKC57" s="355"/>
      <c r="TKD57" s="356"/>
      <c r="TKE57" s="357"/>
      <c r="TKF57" s="353"/>
      <c r="TKG57" s="354"/>
      <c r="TKH57" s="558"/>
      <c r="TKI57" s="558"/>
      <c r="TKJ57" s="558"/>
      <c r="TKK57" s="355"/>
      <c r="TKL57" s="356"/>
      <c r="TKM57" s="357"/>
      <c r="TKN57" s="353"/>
      <c r="TKO57" s="354"/>
      <c r="TKP57" s="558"/>
      <c r="TKQ57" s="558"/>
      <c r="TKR57" s="558"/>
      <c r="TKS57" s="355"/>
      <c r="TKT57" s="356"/>
      <c r="TKU57" s="357"/>
      <c r="TKV57" s="353"/>
      <c r="TKW57" s="354"/>
      <c r="TKX57" s="558"/>
      <c r="TKY57" s="558"/>
      <c r="TKZ57" s="558"/>
      <c r="TLA57" s="355"/>
      <c r="TLB57" s="356"/>
      <c r="TLC57" s="357"/>
      <c r="TLD57" s="353"/>
      <c r="TLE57" s="354"/>
      <c r="TLF57" s="558"/>
      <c r="TLG57" s="558"/>
      <c r="TLH57" s="558"/>
      <c r="TLI57" s="355"/>
      <c r="TLJ57" s="356"/>
      <c r="TLK57" s="357"/>
      <c r="TLL57" s="353"/>
      <c r="TLM57" s="354"/>
      <c r="TLN57" s="558"/>
      <c r="TLO57" s="558"/>
      <c r="TLP57" s="558"/>
      <c r="TLQ57" s="355"/>
      <c r="TLR57" s="356"/>
      <c r="TLS57" s="357"/>
      <c r="TLT57" s="353"/>
      <c r="TLU57" s="354"/>
      <c r="TLV57" s="558"/>
      <c r="TLW57" s="558"/>
      <c r="TLX57" s="558"/>
      <c r="TLY57" s="355"/>
      <c r="TLZ57" s="356"/>
      <c r="TMA57" s="357"/>
      <c r="TMB57" s="353"/>
      <c r="TMC57" s="354"/>
      <c r="TMD57" s="558"/>
      <c r="TME57" s="558"/>
      <c r="TMF57" s="558"/>
      <c r="TMG57" s="355"/>
      <c r="TMH57" s="356"/>
      <c r="TMI57" s="357"/>
      <c r="TMJ57" s="353"/>
      <c r="TMK57" s="354"/>
      <c r="TML57" s="558"/>
      <c r="TMM57" s="558"/>
      <c r="TMN57" s="558"/>
      <c r="TMO57" s="355"/>
      <c r="TMP57" s="356"/>
      <c r="TMQ57" s="357"/>
      <c r="TMR57" s="353"/>
      <c r="TMS57" s="354"/>
      <c r="TMT57" s="558"/>
      <c r="TMU57" s="558"/>
      <c r="TMV57" s="558"/>
      <c r="TMW57" s="355"/>
      <c r="TMX57" s="356"/>
      <c r="TMY57" s="357"/>
      <c r="TMZ57" s="353"/>
      <c r="TNA57" s="354"/>
      <c r="TNB57" s="558"/>
      <c r="TNC57" s="558"/>
      <c r="TND57" s="558"/>
      <c r="TNE57" s="355"/>
      <c r="TNF57" s="356"/>
      <c r="TNG57" s="357"/>
      <c r="TNH57" s="353"/>
      <c r="TNI57" s="354"/>
      <c r="TNJ57" s="558"/>
      <c r="TNK57" s="558"/>
      <c r="TNL57" s="558"/>
      <c r="TNM57" s="355"/>
      <c r="TNN57" s="356"/>
      <c r="TNO57" s="357"/>
      <c r="TNP57" s="353"/>
      <c r="TNQ57" s="354"/>
      <c r="TNR57" s="558"/>
      <c r="TNS57" s="558"/>
      <c r="TNT57" s="558"/>
      <c r="TNU57" s="355"/>
      <c r="TNV57" s="356"/>
      <c r="TNW57" s="357"/>
      <c r="TNX57" s="353"/>
      <c r="TNY57" s="354"/>
      <c r="TNZ57" s="558"/>
      <c r="TOA57" s="558"/>
      <c r="TOB57" s="558"/>
      <c r="TOC57" s="355"/>
      <c r="TOD57" s="356"/>
      <c r="TOE57" s="357"/>
      <c r="TOF57" s="353"/>
      <c r="TOG57" s="354"/>
      <c r="TOH57" s="558"/>
      <c r="TOI57" s="558"/>
      <c r="TOJ57" s="558"/>
      <c r="TOK57" s="355"/>
      <c r="TOL57" s="356"/>
      <c r="TOM57" s="357"/>
      <c r="TON57" s="353"/>
      <c r="TOO57" s="354"/>
      <c r="TOP57" s="558"/>
      <c r="TOQ57" s="558"/>
      <c r="TOR57" s="558"/>
      <c r="TOS57" s="355"/>
      <c r="TOT57" s="356"/>
      <c r="TOU57" s="357"/>
      <c r="TOV57" s="353"/>
      <c r="TOW57" s="354"/>
      <c r="TOX57" s="558"/>
      <c r="TOY57" s="558"/>
      <c r="TOZ57" s="558"/>
      <c r="TPA57" s="355"/>
      <c r="TPB57" s="356"/>
      <c r="TPC57" s="357"/>
      <c r="TPD57" s="353"/>
      <c r="TPE57" s="354"/>
      <c r="TPF57" s="558"/>
      <c r="TPG57" s="558"/>
      <c r="TPH57" s="558"/>
      <c r="TPI57" s="355"/>
      <c r="TPJ57" s="356"/>
      <c r="TPK57" s="357"/>
      <c r="TPL57" s="353"/>
      <c r="TPM57" s="354"/>
      <c r="TPN57" s="558"/>
      <c r="TPO57" s="558"/>
      <c r="TPP57" s="558"/>
      <c r="TPQ57" s="355"/>
      <c r="TPR57" s="356"/>
      <c r="TPS57" s="357"/>
      <c r="TPT57" s="353"/>
      <c r="TPU57" s="354"/>
      <c r="TPV57" s="558"/>
      <c r="TPW57" s="558"/>
      <c r="TPX57" s="558"/>
      <c r="TPY57" s="355"/>
      <c r="TPZ57" s="356"/>
      <c r="TQA57" s="357"/>
      <c r="TQB57" s="353"/>
      <c r="TQC57" s="354"/>
      <c r="TQD57" s="558"/>
      <c r="TQE57" s="558"/>
      <c r="TQF57" s="558"/>
      <c r="TQG57" s="355"/>
      <c r="TQH57" s="356"/>
      <c r="TQI57" s="357"/>
      <c r="TQJ57" s="353"/>
      <c r="TQK57" s="354"/>
      <c r="TQL57" s="558"/>
      <c r="TQM57" s="558"/>
      <c r="TQN57" s="558"/>
      <c r="TQO57" s="355"/>
      <c r="TQP57" s="356"/>
      <c r="TQQ57" s="357"/>
      <c r="TQR57" s="353"/>
      <c r="TQS57" s="354"/>
      <c r="TQT57" s="558"/>
      <c r="TQU57" s="558"/>
      <c r="TQV57" s="558"/>
      <c r="TQW57" s="355"/>
      <c r="TQX57" s="356"/>
      <c r="TQY57" s="357"/>
      <c r="TQZ57" s="353"/>
      <c r="TRA57" s="354"/>
      <c r="TRB57" s="558"/>
      <c r="TRC57" s="558"/>
      <c r="TRD57" s="558"/>
      <c r="TRE57" s="355"/>
      <c r="TRF57" s="356"/>
      <c r="TRG57" s="357"/>
      <c r="TRH57" s="353"/>
      <c r="TRI57" s="354"/>
      <c r="TRJ57" s="558"/>
      <c r="TRK57" s="558"/>
      <c r="TRL57" s="558"/>
      <c r="TRM57" s="355"/>
      <c r="TRN57" s="356"/>
      <c r="TRO57" s="357"/>
      <c r="TRP57" s="353"/>
      <c r="TRQ57" s="354"/>
      <c r="TRR57" s="558"/>
      <c r="TRS57" s="558"/>
      <c r="TRT57" s="558"/>
      <c r="TRU57" s="355"/>
      <c r="TRV57" s="356"/>
      <c r="TRW57" s="357"/>
      <c r="TRX57" s="353"/>
      <c r="TRY57" s="354"/>
      <c r="TRZ57" s="558"/>
      <c r="TSA57" s="558"/>
      <c r="TSB57" s="558"/>
      <c r="TSC57" s="355"/>
      <c r="TSD57" s="356"/>
      <c r="TSE57" s="357"/>
      <c r="TSF57" s="353"/>
      <c r="TSG57" s="354"/>
      <c r="TSH57" s="558"/>
      <c r="TSI57" s="558"/>
      <c r="TSJ57" s="558"/>
      <c r="TSK57" s="355"/>
      <c r="TSL57" s="356"/>
      <c r="TSM57" s="357"/>
      <c r="TSN57" s="353"/>
      <c r="TSO57" s="354"/>
      <c r="TSP57" s="558"/>
      <c r="TSQ57" s="558"/>
      <c r="TSR57" s="558"/>
      <c r="TSS57" s="355"/>
      <c r="TST57" s="356"/>
      <c r="TSU57" s="357"/>
      <c r="TSV57" s="353"/>
      <c r="TSW57" s="354"/>
      <c r="TSX57" s="558"/>
      <c r="TSY57" s="558"/>
      <c r="TSZ57" s="558"/>
      <c r="TTA57" s="355"/>
      <c r="TTB57" s="356"/>
      <c r="TTC57" s="357"/>
      <c r="TTD57" s="353"/>
      <c r="TTE57" s="354"/>
      <c r="TTF57" s="558"/>
      <c r="TTG57" s="558"/>
      <c r="TTH57" s="558"/>
      <c r="TTI57" s="355"/>
      <c r="TTJ57" s="356"/>
      <c r="TTK57" s="357"/>
      <c r="TTL57" s="353"/>
      <c r="TTM57" s="354"/>
      <c r="TTN57" s="558"/>
      <c r="TTO57" s="558"/>
      <c r="TTP57" s="558"/>
      <c r="TTQ57" s="355"/>
      <c r="TTR57" s="356"/>
      <c r="TTS57" s="357"/>
      <c r="TTT57" s="353"/>
      <c r="TTU57" s="354"/>
      <c r="TTV57" s="558"/>
      <c r="TTW57" s="558"/>
      <c r="TTX57" s="558"/>
      <c r="TTY57" s="355"/>
      <c r="TTZ57" s="356"/>
      <c r="TUA57" s="357"/>
      <c r="TUB57" s="353"/>
      <c r="TUC57" s="354"/>
      <c r="TUD57" s="558"/>
      <c r="TUE57" s="558"/>
      <c r="TUF57" s="558"/>
      <c r="TUG57" s="355"/>
      <c r="TUH57" s="356"/>
      <c r="TUI57" s="357"/>
      <c r="TUJ57" s="353"/>
      <c r="TUK57" s="354"/>
      <c r="TUL57" s="558"/>
      <c r="TUM57" s="558"/>
      <c r="TUN57" s="558"/>
      <c r="TUO57" s="355"/>
      <c r="TUP57" s="356"/>
      <c r="TUQ57" s="357"/>
      <c r="TUR57" s="353"/>
      <c r="TUS57" s="354"/>
      <c r="TUT57" s="558"/>
      <c r="TUU57" s="558"/>
      <c r="TUV57" s="558"/>
      <c r="TUW57" s="355"/>
      <c r="TUX57" s="356"/>
      <c r="TUY57" s="357"/>
      <c r="TUZ57" s="353"/>
      <c r="TVA57" s="354"/>
      <c r="TVB57" s="558"/>
      <c r="TVC57" s="558"/>
      <c r="TVD57" s="558"/>
      <c r="TVE57" s="355"/>
      <c r="TVF57" s="356"/>
      <c r="TVG57" s="357"/>
      <c r="TVH57" s="353"/>
      <c r="TVI57" s="354"/>
      <c r="TVJ57" s="558"/>
      <c r="TVK57" s="558"/>
      <c r="TVL57" s="558"/>
      <c r="TVM57" s="355"/>
      <c r="TVN57" s="356"/>
      <c r="TVO57" s="357"/>
      <c r="TVP57" s="353"/>
      <c r="TVQ57" s="354"/>
      <c r="TVR57" s="558"/>
      <c r="TVS57" s="558"/>
      <c r="TVT57" s="558"/>
      <c r="TVU57" s="355"/>
      <c r="TVV57" s="356"/>
      <c r="TVW57" s="357"/>
      <c r="TVX57" s="353"/>
      <c r="TVY57" s="354"/>
      <c r="TVZ57" s="558"/>
      <c r="TWA57" s="558"/>
      <c r="TWB57" s="558"/>
      <c r="TWC57" s="355"/>
      <c r="TWD57" s="356"/>
      <c r="TWE57" s="357"/>
      <c r="TWF57" s="353"/>
      <c r="TWG57" s="354"/>
      <c r="TWH57" s="558"/>
      <c r="TWI57" s="558"/>
      <c r="TWJ57" s="558"/>
      <c r="TWK57" s="355"/>
      <c r="TWL57" s="356"/>
      <c r="TWM57" s="357"/>
      <c r="TWN57" s="353"/>
      <c r="TWO57" s="354"/>
      <c r="TWP57" s="558"/>
      <c r="TWQ57" s="558"/>
      <c r="TWR57" s="558"/>
      <c r="TWS57" s="355"/>
      <c r="TWT57" s="356"/>
      <c r="TWU57" s="357"/>
      <c r="TWV57" s="353"/>
      <c r="TWW57" s="354"/>
      <c r="TWX57" s="558"/>
      <c r="TWY57" s="558"/>
      <c r="TWZ57" s="558"/>
      <c r="TXA57" s="355"/>
      <c r="TXB57" s="356"/>
      <c r="TXC57" s="357"/>
      <c r="TXD57" s="353"/>
      <c r="TXE57" s="354"/>
      <c r="TXF57" s="558"/>
      <c r="TXG57" s="558"/>
      <c r="TXH57" s="558"/>
      <c r="TXI57" s="355"/>
      <c r="TXJ57" s="356"/>
      <c r="TXK57" s="357"/>
      <c r="TXL57" s="353"/>
      <c r="TXM57" s="354"/>
      <c r="TXN57" s="558"/>
      <c r="TXO57" s="558"/>
      <c r="TXP57" s="558"/>
      <c r="TXQ57" s="355"/>
      <c r="TXR57" s="356"/>
      <c r="TXS57" s="357"/>
      <c r="TXT57" s="353"/>
      <c r="TXU57" s="354"/>
      <c r="TXV57" s="558"/>
      <c r="TXW57" s="558"/>
      <c r="TXX57" s="558"/>
      <c r="TXY57" s="355"/>
      <c r="TXZ57" s="356"/>
      <c r="TYA57" s="357"/>
      <c r="TYB57" s="353"/>
      <c r="TYC57" s="354"/>
      <c r="TYD57" s="558"/>
      <c r="TYE57" s="558"/>
      <c r="TYF57" s="558"/>
      <c r="TYG57" s="355"/>
      <c r="TYH57" s="356"/>
      <c r="TYI57" s="357"/>
      <c r="TYJ57" s="353"/>
      <c r="TYK57" s="354"/>
      <c r="TYL57" s="558"/>
      <c r="TYM57" s="558"/>
      <c r="TYN57" s="558"/>
      <c r="TYO57" s="355"/>
      <c r="TYP57" s="356"/>
      <c r="TYQ57" s="357"/>
      <c r="TYR57" s="353"/>
      <c r="TYS57" s="354"/>
      <c r="TYT57" s="558"/>
      <c r="TYU57" s="558"/>
      <c r="TYV57" s="558"/>
      <c r="TYW57" s="355"/>
      <c r="TYX57" s="356"/>
      <c r="TYY57" s="357"/>
      <c r="TYZ57" s="353"/>
      <c r="TZA57" s="354"/>
      <c r="TZB57" s="558"/>
      <c r="TZC57" s="558"/>
      <c r="TZD57" s="558"/>
      <c r="TZE57" s="355"/>
      <c r="TZF57" s="356"/>
      <c r="TZG57" s="357"/>
      <c r="TZH57" s="353"/>
      <c r="TZI57" s="354"/>
      <c r="TZJ57" s="558"/>
      <c r="TZK57" s="558"/>
      <c r="TZL57" s="558"/>
      <c r="TZM57" s="355"/>
      <c r="TZN57" s="356"/>
      <c r="TZO57" s="357"/>
      <c r="TZP57" s="353"/>
      <c r="TZQ57" s="354"/>
      <c r="TZR57" s="558"/>
      <c r="TZS57" s="558"/>
      <c r="TZT57" s="558"/>
      <c r="TZU57" s="355"/>
      <c r="TZV57" s="356"/>
      <c r="TZW57" s="357"/>
      <c r="TZX57" s="353"/>
      <c r="TZY57" s="354"/>
      <c r="TZZ57" s="558"/>
      <c r="UAA57" s="558"/>
      <c r="UAB57" s="558"/>
      <c r="UAC57" s="355"/>
      <c r="UAD57" s="356"/>
      <c r="UAE57" s="357"/>
      <c r="UAF57" s="353"/>
      <c r="UAG57" s="354"/>
      <c r="UAH57" s="558"/>
      <c r="UAI57" s="558"/>
      <c r="UAJ57" s="558"/>
      <c r="UAK57" s="355"/>
      <c r="UAL57" s="356"/>
      <c r="UAM57" s="357"/>
      <c r="UAN57" s="353"/>
      <c r="UAO57" s="354"/>
      <c r="UAP57" s="558"/>
      <c r="UAQ57" s="558"/>
      <c r="UAR57" s="558"/>
      <c r="UAS57" s="355"/>
      <c r="UAT57" s="356"/>
      <c r="UAU57" s="357"/>
      <c r="UAV57" s="353"/>
      <c r="UAW57" s="354"/>
      <c r="UAX57" s="558"/>
      <c r="UAY57" s="558"/>
      <c r="UAZ57" s="558"/>
      <c r="UBA57" s="355"/>
      <c r="UBB57" s="356"/>
      <c r="UBC57" s="357"/>
      <c r="UBD57" s="353"/>
      <c r="UBE57" s="354"/>
      <c r="UBF57" s="558"/>
      <c r="UBG57" s="558"/>
      <c r="UBH57" s="558"/>
      <c r="UBI57" s="355"/>
      <c r="UBJ57" s="356"/>
      <c r="UBK57" s="357"/>
      <c r="UBL57" s="353"/>
      <c r="UBM57" s="354"/>
      <c r="UBN57" s="558"/>
      <c r="UBO57" s="558"/>
      <c r="UBP57" s="558"/>
      <c r="UBQ57" s="355"/>
      <c r="UBR57" s="356"/>
      <c r="UBS57" s="357"/>
      <c r="UBT57" s="353"/>
      <c r="UBU57" s="354"/>
      <c r="UBV57" s="558"/>
      <c r="UBW57" s="558"/>
      <c r="UBX57" s="558"/>
      <c r="UBY57" s="355"/>
      <c r="UBZ57" s="356"/>
      <c r="UCA57" s="357"/>
      <c r="UCB57" s="353"/>
      <c r="UCC57" s="354"/>
      <c r="UCD57" s="558"/>
      <c r="UCE57" s="558"/>
      <c r="UCF57" s="558"/>
      <c r="UCG57" s="355"/>
      <c r="UCH57" s="356"/>
      <c r="UCI57" s="357"/>
      <c r="UCJ57" s="353"/>
      <c r="UCK57" s="354"/>
      <c r="UCL57" s="558"/>
      <c r="UCM57" s="558"/>
      <c r="UCN57" s="558"/>
      <c r="UCO57" s="355"/>
      <c r="UCP57" s="356"/>
      <c r="UCQ57" s="357"/>
      <c r="UCR57" s="353"/>
      <c r="UCS57" s="354"/>
      <c r="UCT57" s="558"/>
      <c r="UCU57" s="558"/>
      <c r="UCV57" s="558"/>
      <c r="UCW57" s="355"/>
      <c r="UCX57" s="356"/>
      <c r="UCY57" s="357"/>
      <c r="UCZ57" s="353"/>
      <c r="UDA57" s="354"/>
      <c r="UDB57" s="558"/>
      <c r="UDC57" s="558"/>
      <c r="UDD57" s="558"/>
      <c r="UDE57" s="355"/>
      <c r="UDF57" s="356"/>
      <c r="UDG57" s="357"/>
      <c r="UDH57" s="353"/>
      <c r="UDI57" s="354"/>
      <c r="UDJ57" s="558"/>
      <c r="UDK57" s="558"/>
      <c r="UDL57" s="558"/>
      <c r="UDM57" s="355"/>
      <c r="UDN57" s="356"/>
      <c r="UDO57" s="357"/>
      <c r="UDP57" s="353"/>
      <c r="UDQ57" s="354"/>
      <c r="UDR57" s="558"/>
      <c r="UDS57" s="558"/>
      <c r="UDT57" s="558"/>
      <c r="UDU57" s="355"/>
      <c r="UDV57" s="356"/>
      <c r="UDW57" s="357"/>
      <c r="UDX57" s="353"/>
      <c r="UDY57" s="354"/>
      <c r="UDZ57" s="558"/>
      <c r="UEA57" s="558"/>
      <c r="UEB57" s="558"/>
      <c r="UEC57" s="355"/>
      <c r="UED57" s="356"/>
      <c r="UEE57" s="357"/>
      <c r="UEF57" s="353"/>
      <c r="UEG57" s="354"/>
      <c r="UEH57" s="558"/>
      <c r="UEI57" s="558"/>
      <c r="UEJ57" s="558"/>
      <c r="UEK57" s="355"/>
      <c r="UEL57" s="356"/>
      <c r="UEM57" s="357"/>
      <c r="UEN57" s="353"/>
      <c r="UEO57" s="354"/>
      <c r="UEP57" s="558"/>
      <c r="UEQ57" s="558"/>
      <c r="UER57" s="558"/>
      <c r="UES57" s="355"/>
      <c r="UET57" s="356"/>
      <c r="UEU57" s="357"/>
      <c r="UEV57" s="353"/>
      <c r="UEW57" s="354"/>
      <c r="UEX57" s="558"/>
      <c r="UEY57" s="558"/>
      <c r="UEZ57" s="558"/>
      <c r="UFA57" s="355"/>
      <c r="UFB57" s="356"/>
      <c r="UFC57" s="357"/>
      <c r="UFD57" s="353"/>
      <c r="UFE57" s="354"/>
      <c r="UFF57" s="558"/>
      <c r="UFG57" s="558"/>
      <c r="UFH57" s="558"/>
      <c r="UFI57" s="355"/>
      <c r="UFJ57" s="356"/>
      <c r="UFK57" s="357"/>
      <c r="UFL57" s="353"/>
      <c r="UFM57" s="354"/>
      <c r="UFN57" s="558"/>
      <c r="UFO57" s="558"/>
      <c r="UFP57" s="558"/>
      <c r="UFQ57" s="355"/>
      <c r="UFR57" s="356"/>
      <c r="UFS57" s="357"/>
      <c r="UFT57" s="353"/>
      <c r="UFU57" s="354"/>
      <c r="UFV57" s="558"/>
      <c r="UFW57" s="558"/>
      <c r="UFX57" s="558"/>
      <c r="UFY57" s="355"/>
      <c r="UFZ57" s="356"/>
      <c r="UGA57" s="357"/>
      <c r="UGB57" s="353"/>
      <c r="UGC57" s="354"/>
      <c r="UGD57" s="558"/>
      <c r="UGE57" s="558"/>
      <c r="UGF57" s="558"/>
      <c r="UGG57" s="355"/>
      <c r="UGH57" s="356"/>
      <c r="UGI57" s="357"/>
      <c r="UGJ57" s="353"/>
      <c r="UGK57" s="354"/>
      <c r="UGL57" s="558"/>
      <c r="UGM57" s="558"/>
      <c r="UGN57" s="558"/>
      <c r="UGO57" s="355"/>
      <c r="UGP57" s="356"/>
      <c r="UGQ57" s="357"/>
      <c r="UGR57" s="353"/>
      <c r="UGS57" s="354"/>
      <c r="UGT57" s="558"/>
      <c r="UGU57" s="558"/>
      <c r="UGV57" s="558"/>
      <c r="UGW57" s="355"/>
      <c r="UGX57" s="356"/>
      <c r="UGY57" s="357"/>
      <c r="UGZ57" s="353"/>
      <c r="UHA57" s="354"/>
      <c r="UHB57" s="558"/>
      <c r="UHC57" s="558"/>
      <c r="UHD57" s="558"/>
      <c r="UHE57" s="355"/>
      <c r="UHF57" s="356"/>
      <c r="UHG57" s="357"/>
      <c r="UHH57" s="353"/>
      <c r="UHI57" s="354"/>
      <c r="UHJ57" s="558"/>
      <c r="UHK57" s="558"/>
      <c r="UHL57" s="558"/>
      <c r="UHM57" s="355"/>
      <c r="UHN57" s="356"/>
      <c r="UHO57" s="357"/>
      <c r="UHP57" s="353"/>
      <c r="UHQ57" s="354"/>
      <c r="UHR57" s="558"/>
      <c r="UHS57" s="558"/>
      <c r="UHT57" s="558"/>
      <c r="UHU57" s="355"/>
      <c r="UHV57" s="356"/>
      <c r="UHW57" s="357"/>
      <c r="UHX57" s="353"/>
      <c r="UHY57" s="354"/>
      <c r="UHZ57" s="558"/>
      <c r="UIA57" s="558"/>
      <c r="UIB57" s="558"/>
      <c r="UIC57" s="355"/>
      <c r="UID57" s="356"/>
      <c r="UIE57" s="357"/>
      <c r="UIF57" s="353"/>
      <c r="UIG57" s="354"/>
      <c r="UIH57" s="558"/>
      <c r="UII57" s="558"/>
      <c r="UIJ57" s="558"/>
      <c r="UIK57" s="355"/>
      <c r="UIL57" s="356"/>
      <c r="UIM57" s="357"/>
      <c r="UIN57" s="353"/>
      <c r="UIO57" s="354"/>
      <c r="UIP57" s="558"/>
      <c r="UIQ57" s="558"/>
      <c r="UIR57" s="558"/>
      <c r="UIS57" s="355"/>
      <c r="UIT57" s="356"/>
      <c r="UIU57" s="357"/>
      <c r="UIV57" s="353"/>
      <c r="UIW57" s="354"/>
      <c r="UIX57" s="558"/>
      <c r="UIY57" s="558"/>
      <c r="UIZ57" s="558"/>
      <c r="UJA57" s="355"/>
      <c r="UJB57" s="356"/>
      <c r="UJC57" s="357"/>
      <c r="UJD57" s="353"/>
      <c r="UJE57" s="354"/>
      <c r="UJF57" s="558"/>
      <c r="UJG57" s="558"/>
      <c r="UJH57" s="558"/>
      <c r="UJI57" s="355"/>
      <c r="UJJ57" s="356"/>
      <c r="UJK57" s="357"/>
      <c r="UJL57" s="353"/>
      <c r="UJM57" s="354"/>
      <c r="UJN57" s="558"/>
      <c r="UJO57" s="558"/>
      <c r="UJP57" s="558"/>
      <c r="UJQ57" s="355"/>
      <c r="UJR57" s="356"/>
      <c r="UJS57" s="357"/>
      <c r="UJT57" s="353"/>
      <c r="UJU57" s="354"/>
      <c r="UJV57" s="558"/>
      <c r="UJW57" s="558"/>
      <c r="UJX57" s="558"/>
      <c r="UJY57" s="355"/>
      <c r="UJZ57" s="356"/>
      <c r="UKA57" s="357"/>
      <c r="UKB57" s="353"/>
      <c r="UKC57" s="354"/>
      <c r="UKD57" s="558"/>
      <c r="UKE57" s="558"/>
      <c r="UKF57" s="558"/>
      <c r="UKG57" s="355"/>
      <c r="UKH57" s="356"/>
      <c r="UKI57" s="357"/>
      <c r="UKJ57" s="353"/>
      <c r="UKK57" s="354"/>
      <c r="UKL57" s="558"/>
      <c r="UKM57" s="558"/>
      <c r="UKN57" s="558"/>
      <c r="UKO57" s="355"/>
      <c r="UKP57" s="356"/>
      <c r="UKQ57" s="357"/>
      <c r="UKR57" s="353"/>
      <c r="UKS57" s="354"/>
      <c r="UKT57" s="558"/>
      <c r="UKU57" s="558"/>
      <c r="UKV57" s="558"/>
      <c r="UKW57" s="355"/>
      <c r="UKX57" s="356"/>
      <c r="UKY57" s="357"/>
      <c r="UKZ57" s="353"/>
      <c r="ULA57" s="354"/>
      <c r="ULB57" s="558"/>
      <c r="ULC57" s="558"/>
      <c r="ULD57" s="558"/>
      <c r="ULE57" s="355"/>
      <c r="ULF57" s="356"/>
      <c r="ULG57" s="357"/>
      <c r="ULH57" s="353"/>
      <c r="ULI57" s="354"/>
      <c r="ULJ57" s="558"/>
      <c r="ULK57" s="558"/>
      <c r="ULL57" s="558"/>
      <c r="ULM57" s="355"/>
      <c r="ULN57" s="356"/>
      <c r="ULO57" s="357"/>
      <c r="ULP57" s="353"/>
      <c r="ULQ57" s="354"/>
      <c r="ULR57" s="558"/>
      <c r="ULS57" s="558"/>
      <c r="ULT57" s="558"/>
      <c r="ULU57" s="355"/>
      <c r="ULV57" s="356"/>
      <c r="ULW57" s="357"/>
      <c r="ULX57" s="353"/>
      <c r="ULY57" s="354"/>
      <c r="ULZ57" s="558"/>
      <c r="UMA57" s="558"/>
      <c r="UMB57" s="558"/>
      <c r="UMC57" s="355"/>
      <c r="UMD57" s="356"/>
      <c r="UME57" s="357"/>
      <c r="UMF57" s="353"/>
      <c r="UMG57" s="354"/>
      <c r="UMH57" s="558"/>
      <c r="UMI57" s="558"/>
      <c r="UMJ57" s="558"/>
      <c r="UMK57" s="355"/>
      <c r="UML57" s="356"/>
      <c r="UMM57" s="357"/>
      <c r="UMN57" s="353"/>
      <c r="UMO57" s="354"/>
      <c r="UMP57" s="558"/>
      <c r="UMQ57" s="558"/>
      <c r="UMR57" s="558"/>
      <c r="UMS57" s="355"/>
      <c r="UMT57" s="356"/>
      <c r="UMU57" s="357"/>
      <c r="UMV57" s="353"/>
      <c r="UMW57" s="354"/>
      <c r="UMX57" s="558"/>
      <c r="UMY57" s="558"/>
      <c r="UMZ57" s="558"/>
      <c r="UNA57" s="355"/>
      <c r="UNB57" s="356"/>
      <c r="UNC57" s="357"/>
      <c r="UND57" s="353"/>
      <c r="UNE57" s="354"/>
      <c r="UNF57" s="558"/>
      <c r="UNG57" s="558"/>
      <c r="UNH57" s="558"/>
      <c r="UNI57" s="355"/>
      <c r="UNJ57" s="356"/>
      <c r="UNK57" s="357"/>
      <c r="UNL57" s="353"/>
      <c r="UNM57" s="354"/>
      <c r="UNN57" s="558"/>
      <c r="UNO57" s="558"/>
      <c r="UNP57" s="558"/>
      <c r="UNQ57" s="355"/>
      <c r="UNR57" s="356"/>
      <c r="UNS57" s="357"/>
      <c r="UNT57" s="353"/>
      <c r="UNU57" s="354"/>
      <c r="UNV57" s="558"/>
      <c r="UNW57" s="558"/>
      <c r="UNX57" s="558"/>
      <c r="UNY57" s="355"/>
      <c r="UNZ57" s="356"/>
      <c r="UOA57" s="357"/>
      <c r="UOB57" s="353"/>
      <c r="UOC57" s="354"/>
      <c r="UOD57" s="558"/>
      <c r="UOE57" s="558"/>
      <c r="UOF57" s="558"/>
      <c r="UOG57" s="355"/>
      <c r="UOH57" s="356"/>
      <c r="UOI57" s="357"/>
      <c r="UOJ57" s="353"/>
      <c r="UOK57" s="354"/>
      <c r="UOL57" s="558"/>
      <c r="UOM57" s="558"/>
      <c r="UON57" s="558"/>
      <c r="UOO57" s="355"/>
      <c r="UOP57" s="356"/>
      <c r="UOQ57" s="357"/>
      <c r="UOR57" s="353"/>
      <c r="UOS57" s="354"/>
      <c r="UOT57" s="558"/>
      <c r="UOU57" s="558"/>
      <c r="UOV57" s="558"/>
      <c r="UOW57" s="355"/>
      <c r="UOX57" s="356"/>
      <c r="UOY57" s="357"/>
      <c r="UOZ57" s="353"/>
      <c r="UPA57" s="354"/>
      <c r="UPB57" s="558"/>
      <c r="UPC57" s="558"/>
      <c r="UPD57" s="558"/>
      <c r="UPE57" s="355"/>
      <c r="UPF57" s="356"/>
      <c r="UPG57" s="357"/>
      <c r="UPH57" s="353"/>
      <c r="UPI57" s="354"/>
      <c r="UPJ57" s="558"/>
      <c r="UPK57" s="558"/>
      <c r="UPL57" s="558"/>
      <c r="UPM57" s="355"/>
      <c r="UPN57" s="356"/>
      <c r="UPO57" s="357"/>
      <c r="UPP57" s="353"/>
      <c r="UPQ57" s="354"/>
      <c r="UPR57" s="558"/>
      <c r="UPS57" s="558"/>
      <c r="UPT57" s="558"/>
      <c r="UPU57" s="355"/>
      <c r="UPV57" s="356"/>
      <c r="UPW57" s="357"/>
      <c r="UPX57" s="353"/>
      <c r="UPY57" s="354"/>
      <c r="UPZ57" s="558"/>
      <c r="UQA57" s="558"/>
      <c r="UQB57" s="558"/>
      <c r="UQC57" s="355"/>
      <c r="UQD57" s="356"/>
      <c r="UQE57" s="357"/>
      <c r="UQF57" s="353"/>
      <c r="UQG57" s="354"/>
      <c r="UQH57" s="558"/>
      <c r="UQI57" s="558"/>
      <c r="UQJ57" s="558"/>
      <c r="UQK57" s="355"/>
      <c r="UQL57" s="356"/>
      <c r="UQM57" s="357"/>
      <c r="UQN57" s="353"/>
      <c r="UQO57" s="354"/>
      <c r="UQP57" s="558"/>
      <c r="UQQ57" s="558"/>
      <c r="UQR57" s="558"/>
      <c r="UQS57" s="355"/>
      <c r="UQT57" s="356"/>
      <c r="UQU57" s="357"/>
      <c r="UQV57" s="353"/>
      <c r="UQW57" s="354"/>
      <c r="UQX57" s="558"/>
      <c r="UQY57" s="558"/>
      <c r="UQZ57" s="558"/>
      <c r="URA57" s="355"/>
      <c r="URB57" s="356"/>
      <c r="URC57" s="357"/>
      <c r="URD57" s="353"/>
      <c r="URE57" s="354"/>
      <c r="URF57" s="558"/>
      <c r="URG57" s="558"/>
      <c r="URH57" s="558"/>
      <c r="URI57" s="355"/>
      <c r="URJ57" s="356"/>
      <c r="URK57" s="357"/>
      <c r="URL57" s="353"/>
      <c r="URM57" s="354"/>
      <c r="URN57" s="558"/>
      <c r="URO57" s="558"/>
      <c r="URP57" s="558"/>
      <c r="URQ57" s="355"/>
      <c r="URR57" s="356"/>
      <c r="URS57" s="357"/>
      <c r="URT57" s="353"/>
      <c r="URU57" s="354"/>
      <c r="URV57" s="558"/>
      <c r="URW57" s="558"/>
      <c r="URX57" s="558"/>
      <c r="URY57" s="355"/>
      <c r="URZ57" s="356"/>
      <c r="USA57" s="357"/>
      <c r="USB57" s="353"/>
      <c r="USC57" s="354"/>
      <c r="USD57" s="558"/>
      <c r="USE57" s="558"/>
      <c r="USF57" s="558"/>
      <c r="USG57" s="355"/>
      <c r="USH57" s="356"/>
      <c r="USI57" s="357"/>
      <c r="USJ57" s="353"/>
      <c r="USK57" s="354"/>
      <c r="USL57" s="558"/>
      <c r="USM57" s="558"/>
      <c r="USN57" s="558"/>
      <c r="USO57" s="355"/>
      <c r="USP57" s="356"/>
      <c r="USQ57" s="357"/>
      <c r="USR57" s="353"/>
      <c r="USS57" s="354"/>
      <c r="UST57" s="558"/>
      <c r="USU57" s="558"/>
      <c r="USV57" s="558"/>
      <c r="USW57" s="355"/>
      <c r="USX57" s="356"/>
      <c r="USY57" s="357"/>
      <c r="USZ57" s="353"/>
      <c r="UTA57" s="354"/>
      <c r="UTB57" s="558"/>
      <c r="UTC57" s="558"/>
      <c r="UTD57" s="558"/>
      <c r="UTE57" s="355"/>
      <c r="UTF57" s="356"/>
      <c r="UTG57" s="357"/>
      <c r="UTH57" s="353"/>
      <c r="UTI57" s="354"/>
      <c r="UTJ57" s="558"/>
      <c r="UTK57" s="558"/>
      <c r="UTL57" s="558"/>
      <c r="UTM57" s="355"/>
      <c r="UTN57" s="356"/>
      <c r="UTO57" s="357"/>
      <c r="UTP57" s="353"/>
      <c r="UTQ57" s="354"/>
      <c r="UTR57" s="558"/>
      <c r="UTS57" s="558"/>
      <c r="UTT57" s="558"/>
      <c r="UTU57" s="355"/>
      <c r="UTV57" s="356"/>
      <c r="UTW57" s="357"/>
      <c r="UTX57" s="353"/>
      <c r="UTY57" s="354"/>
      <c r="UTZ57" s="558"/>
      <c r="UUA57" s="558"/>
      <c r="UUB57" s="558"/>
      <c r="UUC57" s="355"/>
      <c r="UUD57" s="356"/>
      <c r="UUE57" s="357"/>
      <c r="UUF57" s="353"/>
      <c r="UUG57" s="354"/>
      <c r="UUH57" s="558"/>
      <c r="UUI57" s="558"/>
      <c r="UUJ57" s="558"/>
      <c r="UUK57" s="355"/>
      <c r="UUL57" s="356"/>
      <c r="UUM57" s="357"/>
      <c r="UUN57" s="353"/>
      <c r="UUO57" s="354"/>
      <c r="UUP57" s="558"/>
      <c r="UUQ57" s="558"/>
      <c r="UUR57" s="558"/>
      <c r="UUS57" s="355"/>
      <c r="UUT57" s="356"/>
      <c r="UUU57" s="357"/>
      <c r="UUV57" s="353"/>
      <c r="UUW57" s="354"/>
      <c r="UUX57" s="558"/>
      <c r="UUY57" s="558"/>
      <c r="UUZ57" s="558"/>
      <c r="UVA57" s="355"/>
      <c r="UVB57" s="356"/>
      <c r="UVC57" s="357"/>
      <c r="UVD57" s="353"/>
      <c r="UVE57" s="354"/>
      <c r="UVF57" s="558"/>
      <c r="UVG57" s="558"/>
      <c r="UVH57" s="558"/>
      <c r="UVI57" s="355"/>
      <c r="UVJ57" s="356"/>
      <c r="UVK57" s="357"/>
      <c r="UVL57" s="353"/>
      <c r="UVM57" s="354"/>
      <c r="UVN57" s="558"/>
      <c r="UVO57" s="558"/>
      <c r="UVP57" s="558"/>
      <c r="UVQ57" s="355"/>
      <c r="UVR57" s="356"/>
      <c r="UVS57" s="357"/>
      <c r="UVT57" s="353"/>
      <c r="UVU57" s="354"/>
      <c r="UVV57" s="558"/>
      <c r="UVW57" s="558"/>
      <c r="UVX57" s="558"/>
      <c r="UVY57" s="355"/>
      <c r="UVZ57" s="356"/>
      <c r="UWA57" s="357"/>
      <c r="UWB57" s="353"/>
      <c r="UWC57" s="354"/>
      <c r="UWD57" s="558"/>
      <c r="UWE57" s="558"/>
      <c r="UWF57" s="558"/>
      <c r="UWG57" s="355"/>
      <c r="UWH57" s="356"/>
      <c r="UWI57" s="357"/>
      <c r="UWJ57" s="353"/>
      <c r="UWK57" s="354"/>
      <c r="UWL57" s="558"/>
      <c r="UWM57" s="558"/>
      <c r="UWN57" s="558"/>
      <c r="UWO57" s="355"/>
      <c r="UWP57" s="356"/>
      <c r="UWQ57" s="357"/>
      <c r="UWR57" s="353"/>
      <c r="UWS57" s="354"/>
      <c r="UWT57" s="558"/>
      <c r="UWU57" s="558"/>
      <c r="UWV57" s="558"/>
      <c r="UWW57" s="355"/>
      <c r="UWX57" s="356"/>
      <c r="UWY57" s="357"/>
      <c r="UWZ57" s="353"/>
      <c r="UXA57" s="354"/>
      <c r="UXB57" s="558"/>
      <c r="UXC57" s="558"/>
      <c r="UXD57" s="558"/>
      <c r="UXE57" s="355"/>
      <c r="UXF57" s="356"/>
      <c r="UXG57" s="357"/>
      <c r="UXH57" s="353"/>
      <c r="UXI57" s="354"/>
      <c r="UXJ57" s="558"/>
      <c r="UXK57" s="558"/>
      <c r="UXL57" s="558"/>
      <c r="UXM57" s="355"/>
      <c r="UXN57" s="356"/>
      <c r="UXO57" s="357"/>
      <c r="UXP57" s="353"/>
      <c r="UXQ57" s="354"/>
      <c r="UXR57" s="558"/>
      <c r="UXS57" s="558"/>
      <c r="UXT57" s="558"/>
      <c r="UXU57" s="355"/>
      <c r="UXV57" s="356"/>
      <c r="UXW57" s="357"/>
      <c r="UXX57" s="353"/>
      <c r="UXY57" s="354"/>
      <c r="UXZ57" s="558"/>
      <c r="UYA57" s="558"/>
      <c r="UYB57" s="558"/>
      <c r="UYC57" s="355"/>
      <c r="UYD57" s="356"/>
      <c r="UYE57" s="357"/>
      <c r="UYF57" s="353"/>
      <c r="UYG57" s="354"/>
      <c r="UYH57" s="558"/>
      <c r="UYI57" s="558"/>
      <c r="UYJ57" s="558"/>
      <c r="UYK57" s="355"/>
      <c r="UYL57" s="356"/>
      <c r="UYM57" s="357"/>
      <c r="UYN57" s="353"/>
      <c r="UYO57" s="354"/>
      <c r="UYP57" s="558"/>
      <c r="UYQ57" s="558"/>
      <c r="UYR57" s="558"/>
      <c r="UYS57" s="355"/>
      <c r="UYT57" s="356"/>
      <c r="UYU57" s="357"/>
      <c r="UYV57" s="353"/>
      <c r="UYW57" s="354"/>
      <c r="UYX57" s="558"/>
      <c r="UYY57" s="558"/>
      <c r="UYZ57" s="558"/>
      <c r="UZA57" s="355"/>
      <c r="UZB57" s="356"/>
      <c r="UZC57" s="357"/>
      <c r="UZD57" s="353"/>
      <c r="UZE57" s="354"/>
      <c r="UZF57" s="558"/>
      <c r="UZG57" s="558"/>
      <c r="UZH57" s="558"/>
      <c r="UZI57" s="355"/>
      <c r="UZJ57" s="356"/>
      <c r="UZK57" s="357"/>
      <c r="UZL57" s="353"/>
      <c r="UZM57" s="354"/>
      <c r="UZN57" s="558"/>
      <c r="UZO57" s="558"/>
      <c r="UZP57" s="558"/>
      <c r="UZQ57" s="355"/>
      <c r="UZR57" s="356"/>
      <c r="UZS57" s="357"/>
      <c r="UZT57" s="353"/>
      <c r="UZU57" s="354"/>
      <c r="UZV57" s="558"/>
      <c r="UZW57" s="558"/>
      <c r="UZX57" s="558"/>
      <c r="UZY57" s="355"/>
      <c r="UZZ57" s="356"/>
      <c r="VAA57" s="357"/>
      <c r="VAB57" s="353"/>
      <c r="VAC57" s="354"/>
      <c r="VAD57" s="558"/>
      <c r="VAE57" s="558"/>
      <c r="VAF57" s="558"/>
      <c r="VAG57" s="355"/>
      <c r="VAH57" s="356"/>
      <c r="VAI57" s="357"/>
      <c r="VAJ57" s="353"/>
      <c r="VAK57" s="354"/>
      <c r="VAL57" s="558"/>
      <c r="VAM57" s="558"/>
      <c r="VAN57" s="558"/>
      <c r="VAO57" s="355"/>
      <c r="VAP57" s="356"/>
      <c r="VAQ57" s="357"/>
      <c r="VAR57" s="353"/>
      <c r="VAS57" s="354"/>
      <c r="VAT57" s="558"/>
      <c r="VAU57" s="558"/>
      <c r="VAV57" s="558"/>
      <c r="VAW57" s="355"/>
      <c r="VAX57" s="356"/>
      <c r="VAY57" s="357"/>
      <c r="VAZ57" s="353"/>
      <c r="VBA57" s="354"/>
      <c r="VBB57" s="558"/>
      <c r="VBC57" s="558"/>
      <c r="VBD57" s="558"/>
      <c r="VBE57" s="355"/>
      <c r="VBF57" s="356"/>
      <c r="VBG57" s="357"/>
      <c r="VBH57" s="353"/>
      <c r="VBI57" s="354"/>
      <c r="VBJ57" s="558"/>
      <c r="VBK57" s="558"/>
      <c r="VBL57" s="558"/>
      <c r="VBM57" s="355"/>
      <c r="VBN57" s="356"/>
      <c r="VBO57" s="357"/>
      <c r="VBP57" s="353"/>
      <c r="VBQ57" s="354"/>
      <c r="VBR57" s="558"/>
      <c r="VBS57" s="558"/>
      <c r="VBT57" s="558"/>
      <c r="VBU57" s="355"/>
      <c r="VBV57" s="356"/>
      <c r="VBW57" s="357"/>
      <c r="VBX57" s="353"/>
      <c r="VBY57" s="354"/>
      <c r="VBZ57" s="558"/>
      <c r="VCA57" s="558"/>
      <c r="VCB57" s="558"/>
      <c r="VCC57" s="355"/>
      <c r="VCD57" s="356"/>
      <c r="VCE57" s="357"/>
      <c r="VCF57" s="353"/>
      <c r="VCG57" s="354"/>
      <c r="VCH57" s="558"/>
      <c r="VCI57" s="558"/>
      <c r="VCJ57" s="558"/>
      <c r="VCK57" s="355"/>
      <c r="VCL57" s="356"/>
      <c r="VCM57" s="357"/>
      <c r="VCN57" s="353"/>
      <c r="VCO57" s="354"/>
      <c r="VCP57" s="558"/>
      <c r="VCQ57" s="558"/>
      <c r="VCR57" s="558"/>
      <c r="VCS57" s="355"/>
      <c r="VCT57" s="356"/>
      <c r="VCU57" s="357"/>
      <c r="VCV57" s="353"/>
      <c r="VCW57" s="354"/>
      <c r="VCX57" s="558"/>
      <c r="VCY57" s="558"/>
      <c r="VCZ57" s="558"/>
      <c r="VDA57" s="355"/>
      <c r="VDB57" s="356"/>
      <c r="VDC57" s="357"/>
      <c r="VDD57" s="353"/>
      <c r="VDE57" s="354"/>
      <c r="VDF57" s="558"/>
      <c r="VDG57" s="558"/>
      <c r="VDH57" s="558"/>
      <c r="VDI57" s="355"/>
      <c r="VDJ57" s="356"/>
      <c r="VDK57" s="357"/>
      <c r="VDL57" s="353"/>
      <c r="VDM57" s="354"/>
      <c r="VDN57" s="558"/>
      <c r="VDO57" s="558"/>
      <c r="VDP57" s="558"/>
      <c r="VDQ57" s="355"/>
      <c r="VDR57" s="356"/>
      <c r="VDS57" s="357"/>
      <c r="VDT57" s="353"/>
      <c r="VDU57" s="354"/>
      <c r="VDV57" s="558"/>
      <c r="VDW57" s="558"/>
      <c r="VDX57" s="558"/>
      <c r="VDY57" s="355"/>
      <c r="VDZ57" s="356"/>
      <c r="VEA57" s="357"/>
      <c r="VEB57" s="353"/>
      <c r="VEC57" s="354"/>
      <c r="VED57" s="558"/>
      <c r="VEE57" s="558"/>
      <c r="VEF57" s="558"/>
      <c r="VEG57" s="355"/>
      <c r="VEH57" s="356"/>
      <c r="VEI57" s="357"/>
      <c r="VEJ57" s="353"/>
      <c r="VEK57" s="354"/>
      <c r="VEL57" s="558"/>
      <c r="VEM57" s="558"/>
      <c r="VEN57" s="558"/>
      <c r="VEO57" s="355"/>
      <c r="VEP57" s="356"/>
      <c r="VEQ57" s="357"/>
      <c r="VER57" s="353"/>
      <c r="VES57" s="354"/>
      <c r="VET57" s="558"/>
      <c r="VEU57" s="558"/>
      <c r="VEV57" s="558"/>
      <c r="VEW57" s="355"/>
      <c r="VEX57" s="356"/>
      <c r="VEY57" s="357"/>
      <c r="VEZ57" s="353"/>
      <c r="VFA57" s="354"/>
      <c r="VFB57" s="558"/>
      <c r="VFC57" s="558"/>
      <c r="VFD57" s="558"/>
      <c r="VFE57" s="355"/>
      <c r="VFF57" s="356"/>
      <c r="VFG57" s="357"/>
      <c r="VFH57" s="353"/>
      <c r="VFI57" s="354"/>
      <c r="VFJ57" s="558"/>
      <c r="VFK57" s="558"/>
      <c r="VFL57" s="558"/>
      <c r="VFM57" s="355"/>
      <c r="VFN57" s="356"/>
      <c r="VFO57" s="357"/>
      <c r="VFP57" s="353"/>
      <c r="VFQ57" s="354"/>
      <c r="VFR57" s="558"/>
      <c r="VFS57" s="558"/>
      <c r="VFT57" s="558"/>
      <c r="VFU57" s="355"/>
      <c r="VFV57" s="356"/>
      <c r="VFW57" s="357"/>
      <c r="VFX57" s="353"/>
      <c r="VFY57" s="354"/>
      <c r="VFZ57" s="558"/>
      <c r="VGA57" s="558"/>
      <c r="VGB57" s="558"/>
      <c r="VGC57" s="355"/>
      <c r="VGD57" s="356"/>
      <c r="VGE57" s="357"/>
      <c r="VGF57" s="353"/>
      <c r="VGG57" s="354"/>
      <c r="VGH57" s="558"/>
      <c r="VGI57" s="558"/>
      <c r="VGJ57" s="558"/>
      <c r="VGK57" s="355"/>
      <c r="VGL57" s="356"/>
      <c r="VGM57" s="357"/>
      <c r="VGN57" s="353"/>
      <c r="VGO57" s="354"/>
      <c r="VGP57" s="558"/>
      <c r="VGQ57" s="558"/>
      <c r="VGR57" s="558"/>
      <c r="VGS57" s="355"/>
      <c r="VGT57" s="356"/>
      <c r="VGU57" s="357"/>
      <c r="VGV57" s="353"/>
      <c r="VGW57" s="354"/>
      <c r="VGX57" s="558"/>
      <c r="VGY57" s="558"/>
      <c r="VGZ57" s="558"/>
      <c r="VHA57" s="355"/>
      <c r="VHB57" s="356"/>
      <c r="VHC57" s="357"/>
      <c r="VHD57" s="353"/>
      <c r="VHE57" s="354"/>
      <c r="VHF57" s="558"/>
      <c r="VHG57" s="558"/>
      <c r="VHH57" s="558"/>
      <c r="VHI57" s="355"/>
      <c r="VHJ57" s="356"/>
      <c r="VHK57" s="357"/>
      <c r="VHL57" s="353"/>
      <c r="VHM57" s="354"/>
      <c r="VHN57" s="558"/>
      <c r="VHO57" s="558"/>
      <c r="VHP57" s="558"/>
      <c r="VHQ57" s="355"/>
      <c r="VHR57" s="356"/>
      <c r="VHS57" s="357"/>
      <c r="VHT57" s="353"/>
      <c r="VHU57" s="354"/>
      <c r="VHV57" s="558"/>
      <c r="VHW57" s="558"/>
      <c r="VHX57" s="558"/>
      <c r="VHY57" s="355"/>
      <c r="VHZ57" s="356"/>
      <c r="VIA57" s="357"/>
      <c r="VIB57" s="353"/>
      <c r="VIC57" s="354"/>
      <c r="VID57" s="558"/>
      <c r="VIE57" s="558"/>
      <c r="VIF57" s="558"/>
      <c r="VIG57" s="355"/>
      <c r="VIH57" s="356"/>
      <c r="VII57" s="357"/>
      <c r="VIJ57" s="353"/>
      <c r="VIK57" s="354"/>
      <c r="VIL57" s="558"/>
      <c r="VIM57" s="558"/>
      <c r="VIN57" s="558"/>
      <c r="VIO57" s="355"/>
      <c r="VIP57" s="356"/>
      <c r="VIQ57" s="357"/>
      <c r="VIR57" s="353"/>
      <c r="VIS57" s="354"/>
      <c r="VIT57" s="558"/>
      <c r="VIU57" s="558"/>
      <c r="VIV57" s="558"/>
      <c r="VIW57" s="355"/>
      <c r="VIX57" s="356"/>
      <c r="VIY57" s="357"/>
      <c r="VIZ57" s="353"/>
      <c r="VJA57" s="354"/>
      <c r="VJB57" s="558"/>
      <c r="VJC57" s="558"/>
      <c r="VJD57" s="558"/>
      <c r="VJE57" s="355"/>
      <c r="VJF57" s="356"/>
      <c r="VJG57" s="357"/>
      <c r="VJH57" s="353"/>
      <c r="VJI57" s="354"/>
      <c r="VJJ57" s="558"/>
      <c r="VJK57" s="558"/>
      <c r="VJL57" s="558"/>
      <c r="VJM57" s="355"/>
      <c r="VJN57" s="356"/>
      <c r="VJO57" s="357"/>
      <c r="VJP57" s="353"/>
      <c r="VJQ57" s="354"/>
      <c r="VJR57" s="558"/>
      <c r="VJS57" s="558"/>
      <c r="VJT57" s="558"/>
      <c r="VJU57" s="355"/>
      <c r="VJV57" s="356"/>
      <c r="VJW57" s="357"/>
      <c r="VJX57" s="353"/>
      <c r="VJY57" s="354"/>
      <c r="VJZ57" s="558"/>
      <c r="VKA57" s="558"/>
      <c r="VKB57" s="558"/>
      <c r="VKC57" s="355"/>
      <c r="VKD57" s="356"/>
      <c r="VKE57" s="357"/>
      <c r="VKF57" s="353"/>
      <c r="VKG57" s="354"/>
      <c r="VKH57" s="558"/>
      <c r="VKI57" s="558"/>
      <c r="VKJ57" s="558"/>
      <c r="VKK57" s="355"/>
      <c r="VKL57" s="356"/>
      <c r="VKM57" s="357"/>
      <c r="VKN57" s="353"/>
      <c r="VKO57" s="354"/>
      <c r="VKP57" s="558"/>
      <c r="VKQ57" s="558"/>
      <c r="VKR57" s="558"/>
      <c r="VKS57" s="355"/>
      <c r="VKT57" s="356"/>
      <c r="VKU57" s="357"/>
      <c r="VKV57" s="353"/>
      <c r="VKW57" s="354"/>
      <c r="VKX57" s="558"/>
      <c r="VKY57" s="558"/>
      <c r="VKZ57" s="558"/>
      <c r="VLA57" s="355"/>
      <c r="VLB57" s="356"/>
      <c r="VLC57" s="357"/>
      <c r="VLD57" s="353"/>
      <c r="VLE57" s="354"/>
      <c r="VLF57" s="558"/>
      <c r="VLG57" s="558"/>
      <c r="VLH57" s="558"/>
      <c r="VLI57" s="355"/>
      <c r="VLJ57" s="356"/>
      <c r="VLK57" s="357"/>
      <c r="VLL57" s="353"/>
      <c r="VLM57" s="354"/>
      <c r="VLN57" s="558"/>
      <c r="VLO57" s="558"/>
      <c r="VLP57" s="558"/>
      <c r="VLQ57" s="355"/>
      <c r="VLR57" s="356"/>
      <c r="VLS57" s="357"/>
      <c r="VLT57" s="353"/>
      <c r="VLU57" s="354"/>
      <c r="VLV57" s="558"/>
      <c r="VLW57" s="558"/>
      <c r="VLX57" s="558"/>
      <c r="VLY57" s="355"/>
      <c r="VLZ57" s="356"/>
      <c r="VMA57" s="357"/>
      <c r="VMB57" s="353"/>
      <c r="VMC57" s="354"/>
      <c r="VMD57" s="558"/>
      <c r="VME57" s="558"/>
      <c r="VMF57" s="558"/>
      <c r="VMG57" s="355"/>
      <c r="VMH57" s="356"/>
      <c r="VMI57" s="357"/>
      <c r="VMJ57" s="353"/>
      <c r="VMK57" s="354"/>
      <c r="VML57" s="558"/>
      <c r="VMM57" s="558"/>
      <c r="VMN57" s="558"/>
      <c r="VMO57" s="355"/>
      <c r="VMP57" s="356"/>
      <c r="VMQ57" s="357"/>
      <c r="VMR57" s="353"/>
      <c r="VMS57" s="354"/>
      <c r="VMT57" s="558"/>
      <c r="VMU57" s="558"/>
      <c r="VMV57" s="558"/>
      <c r="VMW57" s="355"/>
      <c r="VMX57" s="356"/>
      <c r="VMY57" s="357"/>
      <c r="VMZ57" s="353"/>
      <c r="VNA57" s="354"/>
      <c r="VNB57" s="558"/>
      <c r="VNC57" s="558"/>
      <c r="VND57" s="558"/>
      <c r="VNE57" s="355"/>
      <c r="VNF57" s="356"/>
      <c r="VNG57" s="357"/>
      <c r="VNH57" s="353"/>
      <c r="VNI57" s="354"/>
      <c r="VNJ57" s="558"/>
      <c r="VNK57" s="558"/>
      <c r="VNL57" s="558"/>
      <c r="VNM57" s="355"/>
      <c r="VNN57" s="356"/>
      <c r="VNO57" s="357"/>
      <c r="VNP57" s="353"/>
      <c r="VNQ57" s="354"/>
      <c r="VNR57" s="558"/>
      <c r="VNS57" s="558"/>
      <c r="VNT57" s="558"/>
      <c r="VNU57" s="355"/>
      <c r="VNV57" s="356"/>
      <c r="VNW57" s="357"/>
      <c r="VNX57" s="353"/>
      <c r="VNY57" s="354"/>
      <c r="VNZ57" s="558"/>
      <c r="VOA57" s="558"/>
      <c r="VOB57" s="558"/>
      <c r="VOC57" s="355"/>
      <c r="VOD57" s="356"/>
      <c r="VOE57" s="357"/>
      <c r="VOF57" s="353"/>
      <c r="VOG57" s="354"/>
      <c r="VOH57" s="558"/>
      <c r="VOI57" s="558"/>
      <c r="VOJ57" s="558"/>
      <c r="VOK57" s="355"/>
      <c r="VOL57" s="356"/>
      <c r="VOM57" s="357"/>
      <c r="VON57" s="353"/>
      <c r="VOO57" s="354"/>
      <c r="VOP57" s="558"/>
      <c r="VOQ57" s="558"/>
      <c r="VOR57" s="558"/>
      <c r="VOS57" s="355"/>
      <c r="VOT57" s="356"/>
      <c r="VOU57" s="357"/>
      <c r="VOV57" s="353"/>
      <c r="VOW57" s="354"/>
      <c r="VOX57" s="558"/>
      <c r="VOY57" s="558"/>
      <c r="VOZ57" s="558"/>
      <c r="VPA57" s="355"/>
      <c r="VPB57" s="356"/>
      <c r="VPC57" s="357"/>
      <c r="VPD57" s="353"/>
      <c r="VPE57" s="354"/>
      <c r="VPF57" s="558"/>
      <c r="VPG57" s="558"/>
      <c r="VPH57" s="558"/>
      <c r="VPI57" s="355"/>
      <c r="VPJ57" s="356"/>
      <c r="VPK57" s="357"/>
      <c r="VPL57" s="353"/>
      <c r="VPM57" s="354"/>
      <c r="VPN57" s="558"/>
      <c r="VPO57" s="558"/>
      <c r="VPP57" s="558"/>
      <c r="VPQ57" s="355"/>
      <c r="VPR57" s="356"/>
      <c r="VPS57" s="357"/>
      <c r="VPT57" s="353"/>
      <c r="VPU57" s="354"/>
      <c r="VPV57" s="558"/>
      <c r="VPW57" s="558"/>
      <c r="VPX57" s="558"/>
      <c r="VPY57" s="355"/>
      <c r="VPZ57" s="356"/>
      <c r="VQA57" s="357"/>
      <c r="VQB57" s="353"/>
      <c r="VQC57" s="354"/>
      <c r="VQD57" s="558"/>
      <c r="VQE57" s="558"/>
      <c r="VQF57" s="558"/>
      <c r="VQG57" s="355"/>
      <c r="VQH57" s="356"/>
      <c r="VQI57" s="357"/>
      <c r="VQJ57" s="353"/>
      <c r="VQK57" s="354"/>
      <c r="VQL57" s="558"/>
      <c r="VQM57" s="558"/>
      <c r="VQN57" s="558"/>
      <c r="VQO57" s="355"/>
      <c r="VQP57" s="356"/>
      <c r="VQQ57" s="357"/>
      <c r="VQR57" s="353"/>
      <c r="VQS57" s="354"/>
      <c r="VQT57" s="558"/>
      <c r="VQU57" s="558"/>
      <c r="VQV57" s="558"/>
      <c r="VQW57" s="355"/>
      <c r="VQX57" s="356"/>
      <c r="VQY57" s="357"/>
      <c r="VQZ57" s="353"/>
      <c r="VRA57" s="354"/>
      <c r="VRB57" s="558"/>
      <c r="VRC57" s="558"/>
      <c r="VRD57" s="558"/>
      <c r="VRE57" s="355"/>
      <c r="VRF57" s="356"/>
      <c r="VRG57" s="357"/>
      <c r="VRH57" s="353"/>
      <c r="VRI57" s="354"/>
      <c r="VRJ57" s="558"/>
      <c r="VRK57" s="558"/>
      <c r="VRL57" s="558"/>
      <c r="VRM57" s="355"/>
      <c r="VRN57" s="356"/>
      <c r="VRO57" s="357"/>
      <c r="VRP57" s="353"/>
      <c r="VRQ57" s="354"/>
      <c r="VRR57" s="558"/>
      <c r="VRS57" s="558"/>
      <c r="VRT57" s="558"/>
      <c r="VRU57" s="355"/>
      <c r="VRV57" s="356"/>
      <c r="VRW57" s="357"/>
      <c r="VRX57" s="353"/>
      <c r="VRY57" s="354"/>
      <c r="VRZ57" s="558"/>
      <c r="VSA57" s="558"/>
      <c r="VSB57" s="558"/>
      <c r="VSC57" s="355"/>
      <c r="VSD57" s="356"/>
      <c r="VSE57" s="357"/>
      <c r="VSF57" s="353"/>
      <c r="VSG57" s="354"/>
      <c r="VSH57" s="558"/>
      <c r="VSI57" s="558"/>
      <c r="VSJ57" s="558"/>
      <c r="VSK57" s="355"/>
      <c r="VSL57" s="356"/>
      <c r="VSM57" s="357"/>
      <c r="VSN57" s="353"/>
      <c r="VSO57" s="354"/>
      <c r="VSP57" s="558"/>
      <c r="VSQ57" s="558"/>
      <c r="VSR57" s="558"/>
      <c r="VSS57" s="355"/>
      <c r="VST57" s="356"/>
      <c r="VSU57" s="357"/>
      <c r="VSV57" s="353"/>
      <c r="VSW57" s="354"/>
      <c r="VSX57" s="558"/>
      <c r="VSY57" s="558"/>
      <c r="VSZ57" s="558"/>
      <c r="VTA57" s="355"/>
      <c r="VTB57" s="356"/>
      <c r="VTC57" s="357"/>
      <c r="VTD57" s="353"/>
      <c r="VTE57" s="354"/>
      <c r="VTF57" s="558"/>
      <c r="VTG57" s="558"/>
      <c r="VTH57" s="558"/>
      <c r="VTI57" s="355"/>
      <c r="VTJ57" s="356"/>
      <c r="VTK57" s="357"/>
      <c r="VTL57" s="353"/>
      <c r="VTM57" s="354"/>
      <c r="VTN57" s="558"/>
      <c r="VTO57" s="558"/>
      <c r="VTP57" s="558"/>
      <c r="VTQ57" s="355"/>
      <c r="VTR57" s="356"/>
      <c r="VTS57" s="357"/>
      <c r="VTT57" s="353"/>
      <c r="VTU57" s="354"/>
      <c r="VTV57" s="558"/>
      <c r="VTW57" s="558"/>
      <c r="VTX57" s="558"/>
      <c r="VTY57" s="355"/>
      <c r="VTZ57" s="356"/>
      <c r="VUA57" s="357"/>
      <c r="VUB57" s="353"/>
      <c r="VUC57" s="354"/>
      <c r="VUD57" s="558"/>
      <c r="VUE57" s="558"/>
      <c r="VUF57" s="558"/>
      <c r="VUG57" s="355"/>
      <c r="VUH57" s="356"/>
      <c r="VUI57" s="357"/>
      <c r="VUJ57" s="353"/>
      <c r="VUK57" s="354"/>
      <c r="VUL57" s="558"/>
      <c r="VUM57" s="558"/>
      <c r="VUN57" s="558"/>
      <c r="VUO57" s="355"/>
      <c r="VUP57" s="356"/>
      <c r="VUQ57" s="357"/>
      <c r="VUR57" s="353"/>
      <c r="VUS57" s="354"/>
      <c r="VUT57" s="558"/>
      <c r="VUU57" s="558"/>
      <c r="VUV57" s="558"/>
      <c r="VUW57" s="355"/>
      <c r="VUX57" s="356"/>
      <c r="VUY57" s="357"/>
      <c r="VUZ57" s="353"/>
      <c r="VVA57" s="354"/>
      <c r="VVB57" s="558"/>
      <c r="VVC57" s="558"/>
      <c r="VVD57" s="558"/>
      <c r="VVE57" s="355"/>
      <c r="VVF57" s="356"/>
      <c r="VVG57" s="357"/>
      <c r="VVH57" s="353"/>
      <c r="VVI57" s="354"/>
      <c r="VVJ57" s="558"/>
      <c r="VVK57" s="558"/>
      <c r="VVL57" s="558"/>
      <c r="VVM57" s="355"/>
      <c r="VVN57" s="356"/>
      <c r="VVO57" s="357"/>
      <c r="VVP57" s="353"/>
      <c r="VVQ57" s="354"/>
      <c r="VVR57" s="558"/>
      <c r="VVS57" s="558"/>
      <c r="VVT57" s="558"/>
      <c r="VVU57" s="355"/>
      <c r="VVV57" s="356"/>
      <c r="VVW57" s="357"/>
      <c r="VVX57" s="353"/>
      <c r="VVY57" s="354"/>
      <c r="VVZ57" s="558"/>
      <c r="VWA57" s="558"/>
      <c r="VWB57" s="558"/>
      <c r="VWC57" s="355"/>
      <c r="VWD57" s="356"/>
      <c r="VWE57" s="357"/>
      <c r="VWF57" s="353"/>
      <c r="VWG57" s="354"/>
      <c r="VWH57" s="558"/>
      <c r="VWI57" s="558"/>
      <c r="VWJ57" s="558"/>
      <c r="VWK57" s="355"/>
      <c r="VWL57" s="356"/>
      <c r="VWM57" s="357"/>
      <c r="VWN57" s="353"/>
      <c r="VWO57" s="354"/>
      <c r="VWP57" s="558"/>
      <c r="VWQ57" s="558"/>
      <c r="VWR57" s="558"/>
      <c r="VWS57" s="355"/>
      <c r="VWT57" s="356"/>
      <c r="VWU57" s="357"/>
      <c r="VWV57" s="353"/>
      <c r="VWW57" s="354"/>
      <c r="VWX57" s="558"/>
      <c r="VWY57" s="558"/>
      <c r="VWZ57" s="558"/>
      <c r="VXA57" s="355"/>
      <c r="VXB57" s="356"/>
      <c r="VXC57" s="357"/>
      <c r="VXD57" s="353"/>
      <c r="VXE57" s="354"/>
      <c r="VXF57" s="558"/>
      <c r="VXG57" s="558"/>
      <c r="VXH57" s="558"/>
      <c r="VXI57" s="355"/>
      <c r="VXJ57" s="356"/>
      <c r="VXK57" s="357"/>
      <c r="VXL57" s="353"/>
      <c r="VXM57" s="354"/>
      <c r="VXN57" s="558"/>
      <c r="VXO57" s="558"/>
      <c r="VXP57" s="558"/>
      <c r="VXQ57" s="355"/>
      <c r="VXR57" s="356"/>
      <c r="VXS57" s="357"/>
      <c r="VXT57" s="353"/>
      <c r="VXU57" s="354"/>
      <c r="VXV57" s="558"/>
      <c r="VXW57" s="558"/>
      <c r="VXX57" s="558"/>
      <c r="VXY57" s="355"/>
      <c r="VXZ57" s="356"/>
      <c r="VYA57" s="357"/>
      <c r="VYB57" s="353"/>
      <c r="VYC57" s="354"/>
      <c r="VYD57" s="558"/>
      <c r="VYE57" s="558"/>
      <c r="VYF57" s="558"/>
      <c r="VYG57" s="355"/>
      <c r="VYH57" s="356"/>
      <c r="VYI57" s="357"/>
      <c r="VYJ57" s="353"/>
      <c r="VYK57" s="354"/>
      <c r="VYL57" s="558"/>
      <c r="VYM57" s="558"/>
      <c r="VYN57" s="558"/>
      <c r="VYO57" s="355"/>
      <c r="VYP57" s="356"/>
      <c r="VYQ57" s="357"/>
      <c r="VYR57" s="353"/>
      <c r="VYS57" s="354"/>
      <c r="VYT57" s="558"/>
      <c r="VYU57" s="558"/>
      <c r="VYV57" s="558"/>
      <c r="VYW57" s="355"/>
      <c r="VYX57" s="356"/>
      <c r="VYY57" s="357"/>
      <c r="VYZ57" s="353"/>
      <c r="VZA57" s="354"/>
      <c r="VZB57" s="558"/>
      <c r="VZC57" s="558"/>
      <c r="VZD57" s="558"/>
      <c r="VZE57" s="355"/>
      <c r="VZF57" s="356"/>
      <c r="VZG57" s="357"/>
      <c r="VZH57" s="353"/>
      <c r="VZI57" s="354"/>
      <c r="VZJ57" s="558"/>
      <c r="VZK57" s="558"/>
      <c r="VZL57" s="558"/>
      <c r="VZM57" s="355"/>
      <c r="VZN57" s="356"/>
      <c r="VZO57" s="357"/>
      <c r="VZP57" s="353"/>
      <c r="VZQ57" s="354"/>
      <c r="VZR57" s="558"/>
      <c r="VZS57" s="558"/>
      <c r="VZT57" s="558"/>
      <c r="VZU57" s="355"/>
      <c r="VZV57" s="356"/>
      <c r="VZW57" s="357"/>
      <c r="VZX57" s="353"/>
      <c r="VZY57" s="354"/>
      <c r="VZZ57" s="558"/>
      <c r="WAA57" s="558"/>
      <c r="WAB57" s="558"/>
      <c r="WAC57" s="355"/>
      <c r="WAD57" s="356"/>
      <c r="WAE57" s="357"/>
      <c r="WAF57" s="353"/>
      <c r="WAG57" s="354"/>
      <c r="WAH57" s="558"/>
      <c r="WAI57" s="558"/>
      <c r="WAJ57" s="558"/>
      <c r="WAK57" s="355"/>
      <c r="WAL57" s="356"/>
      <c r="WAM57" s="357"/>
      <c r="WAN57" s="353"/>
      <c r="WAO57" s="354"/>
      <c r="WAP57" s="558"/>
      <c r="WAQ57" s="558"/>
      <c r="WAR57" s="558"/>
      <c r="WAS57" s="355"/>
      <c r="WAT57" s="356"/>
      <c r="WAU57" s="357"/>
      <c r="WAV57" s="353"/>
      <c r="WAW57" s="354"/>
      <c r="WAX57" s="558"/>
      <c r="WAY57" s="558"/>
      <c r="WAZ57" s="558"/>
      <c r="WBA57" s="355"/>
      <c r="WBB57" s="356"/>
      <c r="WBC57" s="357"/>
      <c r="WBD57" s="353"/>
      <c r="WBE57" s="354"/>
      <c r="WBF57" s="558"/>
      <c r="WBG57" s="558"/>
      <c r="WBH57" s="558"/>
      <c r="WBI57" s="355"/>
      <c r="WBJ57" s="356"/>
      <c r="WBK57" s="357"/>
      <c r="WBL57" s="353"/>
      <c r="WBM57" s="354"/>
      <c r="WBN57" s="558"/>
      <c r="WBO57" s="558"/>
      <c r="WBP57" s="558"/>
      <c r="WBQ57" s="355"/>
      <c r="WBR57" s="356"/>
      <c r="WBS57" s="357"/>
      <c r="WBT57" s="353"/>
      <c r="WBU57" s="354"/>
      <c r="WBV57" s="558"/>
      <c r="WBW57" s="558"/>
      <c r="WBX57" s="558"/>
      <c r="WBY57" s="355"/>
      <c r="WBZ57" s="356"/>
      <c r="WCA57" s="357"/>
      <c r="WCB57" s="353"/>
      <c r="WCC57" s="354"/>
      <c r="WCD57" s="558"/>
      <c r="WCE57" s="558"/>
      <c r="WCF57" s="558"/>
      <c r="WCG57" s="355"/>
      <c r="WCH57" s="356"/>
      <c r="WCI57" s="357"/>
      <c r="WCJ57" s="353"/>
      <c r="WCK57" s="354"/>
      <c r="WCL57" s="558"/>
      <c r="WCM57" s="558"/>
      <c r="WCN57" s="558"/>
      <c r="WCO57" s="355"/>
      <c r="WCP57" s="356"/>
      <c r="WCQ57" s="357"/>
      <c r="WCR57" s="353"/>
      <c r="WCS57" s="354"/>
      <c r="WCT57" s="558"/>
      <c r="WCU57" s="558"/>
      <c r="WCV57" s="558"/>
      <c r="WCW57" s="355"/>
      <c r="WCX57" s="356"/>
      <c r="WCY57" s="357"/>
      <c r="WCZ57" s="353"/>
      <c r="WDA57" s="354"/>
      <c r="WDB57" s="558"/>
      <c r="WDC57" s="558"/>
      <c r="WDD57" s="558"/>
      <c r="WDE57" s="355"/>
      <c r="WDF57" s="356"/>
      <c r="WDG57" s="357"/>
      <c r="WDH57" s="353"/>
      <c r="WDI57" s="354"/>
      <c r="WDJ57" s="558"/>
      <c r="WDK57" s="558"/>
      <c r="WDL57" s="558"/>
      <c r="WDM57" s="355"/>
      <c r="WDN57" s="356"/>
      <c r="WDO57" s="357"/>
      <c r="WDP57" s="353"/>
      <c r="WDQ57" s="354"/>
      <c r="WDR57" s="558"/>
      <c r="WDS57" s="558"/>
      <c r="WDT57" s="558"/>
      <c r="WDU57" s="355"/>
      <c r="WDV57" s="356"/>
      <c r="WDW57" s="357"/>
      <c r="WDX57" s="353"/>
      <c r="WDY57" s="354"/>
      <c r="WDZ57" s="558"/>
      <c r="WEA57" s="558"/>
      <c r="WEB57" s="558"/>
      <c r="WEC57" s="355"/>
      <c r="WED57" s="356"/>
      <c r="WEE57" s="357"/>
      <c r="WEF57" s="353"/>
      <c r="WEG57" s="354"/>
      <c r="WEH57" s="558"/>
      <c r="WEI57" s="558"/>
      <c r="WEJ57" s="558"/>
      <c r="WEK57" s="355"/>
      <c r="WEL57" s="356"/>
      <c r="WEM57" s="357"/>
      <c r="WEN57" s="353"/>
      <c r="WEO57" s="354"/>
      <c r="WEP57" s="558"/>
      <c r="WEQ57" s="558"/>
      <c r="WER57" s="558"/>
      <c r="WES57" s="355"/>
      <c r="WET57" s="356"/>
      <c r="WEU57" s="357"/>
      <c r="WEV57" s="353"/>
      <c r="WEW57" s="354"/>
      <c r="WEX57" s="558"/>
      <c r="WEY57" s="558"/>
      <c r="WEZ57" s="558"/>
      <c r="WFA57" s="355"/>
      <c r="WFB57" s="356"/>
      <c r="WFC57" s="357"/>
      <c r="WFD57" s="353"/>
      <c r="WFE57" s="354"/>
      <c r="WFF57" s="558"/>
      <c r="WFG57" s="558"/>
      <c r="WFH57" s="558"/>
      <c r="WFI57" s="355"/>
      <c r="WFJ57" s="356"/>
      <c r="WFK57" s="357"/>
      <c r="WFL57" s="353"/>
      <c r="WFM57" s="354"/>
      <c r="WFN57" s="558"/>
      <c r="WFO57" s="558"/>
      <c r="WFP57" s="558"/>
      <c r="WFQ57" s="355"/>
      <c r="WFR57" s="356"/>
      <c r="WFS57" s="357"/>
      <c r="WFT57" s="353"/>
      <c r="WFU57" s="354"/>
      <c r="WFV57" s="558"/>
      <c r="WFW57" s="558"/>
      <c r="WFX57" s="558"/>
      <c r="WFY57" s="355"/>
      <c r="WFZ57" s="356"/>
      <c r="WGA57" s="357"/>
      <c r="WGB57" s="353"/>
      <c r="WGC57" s="354"/>
      <c r="WGD57" s="558"/>
      <c r="WGE57" s="558"/>
      <c r="WGF57" s="558"/>
      <c r="WGG57" s="355"/>
      <c r="WGH57" s="356"/>
      <c r="WGI57" s="357"/>
      <c r="WGJ57" s="353"/>
      <c r="WGK57" s="354"/>
      <c r="WGL57" s="558"/>
      <c r="WGM57" s="558"/>
      <c r="WGN57" s="558"/>
      <c r="WGO57" s="355"/>
      <c r="WGP57" s="356"/>
      <c r="WGQ57" s="357"/>
      <c r="WGR57" s="353"/>
      <c r="WGS57" s="354"/>
      <c r="WGT57" s="558"/>
      <c r="WGU57" s="558"/>
      <c r="WGV57" s="558"/>
      <c r="WGW57" s="355"/>
      <c r="WGX57" s="356"/>
      <c r="WGY57" s="357"/>
      <c r="WGZ57" s="353"/>
      <c r="WHA57" s="354"/>
      <c r="WHB57" s="558"/>
      <c r="WHC57" s="558"/>
      <c r="WHD57" s="558"/>
      <c r="WHE57" s="355"/>
      <c r="WHF57" s="356"/>
      <c r="WHG57" s="357"/>
      <c r="WHH57" s="353"/>
      <c r="WHI57" s="354"/>
      <c r="WHJ57" s="558"/>
      <c r="WHK57" s="558"/>
      <c r="WHL57" s="558"/>
      <c r="WHM57" s="355"/>
      <c r="WHN57" s="356"/>
      <c r="WHO57" s="357"/>
      <c r="WHP57" s="353"/>
      <c r="WHQ57" s="354"/>
      <c r="WHR57" s="558"/>
      <c r="WHS57" s="558"/>
      <c r="WHT57" s="558"/>
      <c r="WHU57" s="355"/>
      <c r="WHV57" s="356"/>
      <c r="WHW57" s="357"/>
      <c r="WHX57" s="353"/>
      <c r="WHY57" s="354"/>
      <c r="WHZ57" s="558"/>
      <c r="WIA57" s="558"/>
      <c r="WIB57" s="558"/>
      <c r="WIC57" s="355"/>
      <c r="WID57" s="356"/>
      <c r="WIE57" s="357"/>
      <c r="WIF57" s="353"/>
      <c r="WIG57" s="354"/>
      <c r="WIH57" s="558"/>
      <c r="WII57" s="558"/>
      <c r="WIJ57" s="558"/>
      <c r="WIK57" s="355"/>
      <c r="WIL57" s="356"/>
      <c r="WIM57" s="357"/>
      <c r="WIN57" s="353"/>
      <c r="WIO57" s="354"/>
      <c r="WIP57" s="558"/>
      <c r="WIQ57" s="558"/>
      <c r="WIR57" s="558"/>
      <c r="WIS57" s="355"/>
      <c r="WIT57" s="356"/>
      <c r="WIU57" s="357"/>
      <c r="WIV57" s="353"/>
      <c r="WIW57" s="354"/>
      <c r="WIX57" s="558"/>
      <c r="WIY57" s="558"/>
      <c r="WIZ57" s="558"/>
      <c r="WJA57" s="355"/>
      <c r="WJB57" s="356"/>
      <c r="WJC57" s="357"/>
      <c r="WJD57" s="353"/>
      <c r="WJE57" s="354"/>
      <c r="WJF57" s="558"/>
      <c r="WJG57" s="558"/>
      <c r="WJH57" s="558"/>
      <c r="WJI57" s="355"/>
      <c r="WJJ57" s="356"/>
      <c r="WJK57" s="357"/>
      <c r="WJL57" s="353"/>
      <c r="WJM57" s="354"/>
      <c r="WJN57" s="558"/>
      <c r="WJO57" s="558"/>
      <c r="WJP57" s="558"/>
      <c r="WJQ57" s="355"/>
      <c r="WJR57" s="356"/>
      <c r="WJS57" s="357"/>
      <c r="WJT57" s="353"/>
      <c r="WJU57" s="354"/>
      <c r="WJV57" s="558"/>
      <c r="WJW57" s="558"/>
      <c r="WJX57" s="558"/>
      <c r="WJY57" s="355"/>
      <c r="WJZ57" s="356"/>
      <c r="WKA57" s="357"/>
      <c r="WKB57" s="353"/>
      <c r="WKC57" s="354"/>
      <c r="WKD57" s="558"/>
      <c r="WKE57" s="558"/>
      <c r="WKF57" s="558"/>
      <c r="WKG57" s="355"/>
      <c r="WKH57" s="356"/>
      <c r="WKI57" s="357"/>
      <c r="WKJ57" s="353"/>
      <c r="WKK57" s="354"/>
      <c r="WKL57" s="558"/>
      <c r="WKM57" s="558"/>
      <c r="WKN57" s="558"/>
      <c r="WKO57" s="355"/>
      <c r="WKP57" s="356"/>
      <c r="WKQ57" s="357"/>
      <c r="WKR57" s="353"/>
      <c r="WKS57" s="354"/>
      <c r="WKT57" s="558"/>
      <c r="WKU57" s="558"/>
      <c r="WKV57" s="558"/>
      <c r="WKW57" s="355"/>
      <c r="WKX57" s="356"/>
      <c r="WKY57" s="357"/>
      <c r="WKZ57" s="353"/>
      <c r="WLA57" s="354"/>
      <c r="WLB57" s="558"/>
      <c r="WLC57" s="558"/>
      <c r="WLD57" s="558"/>
      <c r="WLE57" s="355"/>
      <c r="WLF57" s="356"/>
      <c r="WLG57" s="357"/>
      <c r="WLH57" s="353"/>
      <c r="WLI57" s="354"/>
      <c r="WLJ57" s="558"/>
      <c r="WLK57" s="558"/>
      <c r="WLL57" s="558"/>
      <c r="WLM57" s="355"/>
      <c r="WLN57" s="356"/>
      <c r="WLO57" s="357"/>
      <c r="WLP57" s="353"/>
      <c r="WLQ57" s="354"/>
      <c r="WLR57" s="558"/>
      <c r="WLS57" s="558"/>
      <c r="WLT57" s="558"/>
      <c r="WLU57" s="355"/>
      <c r="WLV57" s="356"/>
      <c r="WLW57" s="357"/>
      <c r="WLX57" s="353"/>
      <c r="WLY57" s="354"/>
      <c r="WLZ57" s="558"/>
      <c r="WMA57" s="558"/>
      <c r="WMB57" s="558"/>
      <c r="WMC57" s="355"/>
      <c r="WMD57" s="356"/>
      <c r="WME57" s="357"/>
      <c r="WMF57" s="353"/>
      <c r="WMG57" s="354"/>
      <c r="WMH57" s="558"/>
      <c r="WMI57" s="558"/>
      <c r="WMJ57" s="558"/>
      <c r="WMK57" s="355"/>
      <c r="WML57" s="356"/>
      <c r="WMM57" s="357"/>
      <c r="WMN57" s="353"/>
      <c r="WMO57" s="354"/>
      <c r="WMP57" s="558"/>
      <c r="WMQ57" s="558"/>
      <c r="WMR57" s="558"/>
      <c r="WMS57" s="355"/>
      <c r="WMT57" s="356"/>
      <c r="WMU57" s="357"/>
      <c r="WMV57" s="353"/>
      <c r="WMW57" s="354"/>
      <c r="WMX57" s="558"/>
      <c r="WMY57" s="558"/>
      <c r="WMZ57" s="558"/>
      <c r="WNA57" s="355"/>
      <c r="WNB57" s="356"/>
      <c r="WNC57" s="357"/>
      <c r="WND57" s="353"/>
      <c r="WNE57" s="354"/>
      <c r="WNF57" s="558"/>
      <c r="WNG57" s="558"/>
      <c r="WNH57" s="558"/>
      <c r="WNI57" s="355"/>
      <c r="WNJ57" s="356"/>
      <c r="WNK57" s="357"/>
      <c r="WNL57" s="353"/>
      <c r="WNM57" s="354"/>
      <c r="WNN57" s="558"/>
      <c r="WNO57" s="558"/>
      <c r="WNP57" s="558"/>
      <c r="WNQ57" s="355"/>
      <c r="WNR57" s="356"/>
      <c r="WNS57" s="357"/>
      <c r="WNT57" s="353"/>
      <c r="WNU57" s="354"/>
      <c r="WNV57" s="558"/>
      <c r="WNW57" s="558"/>
      <c r="WNX57" s="558"/>
      <c r="WNY57" s="355"/>
      <c r="WNZ57" s="356"/>
      <c r="WOA57" s="357"/>
      <c r="WOB57" s="353"/>
      <c r="WOC57" s="354"/>
      <c r="WOD57" s="558"/>
      <c r="WOE57" s="558"/>
      <c r="WOF57" s="558"/>
      <c r="WOG57" s="355"/>
      <c r="WOH57" s="356"/>
      <c r="WOI57" s="357"/>
      <c r="WOJ57" s="353"/>
      <c r="WOK57" s="354"/>
      <c r="WOL57" s="558"/>
      <c r="WOM57" s="558"/>
      <c r="WON57" s="558"/>
      <c r="WOO57" s="355"/>
      <c r="WOP57" s="356"/>
      <c r="WOQ57" s="357"/>
      <c r="WOR57" s="353"/>
      <c r="WOS57" s="354"/>
      <c r="WOT57" s="558"/>
      <c r="WOU57" s="558"/>
      <c r="WOV57" s="558"/>
      <c r="WOW57" s="355"/>
      <c r="WOX57" s="356"/>
      <c r="WOY57" s="357"/>
      <c r="WOZ57" s="353"/>
      <c r="WPA57" s="354"/>
      <c r="WPB57" s="558"/>
      <c r="WPC57" s="558"/>
      <c r="WPD57" s="558"/>
      <c r="WPE57" s="355"/>
      <c r="WPF57" s="356"/>
      <c r="WPG57" s="357"/>
      <c r="WPH57" s="353"/>
      <c r="WPI57" s="354"/>
      <c r="WPJ57" s="558"/>
      <c r="WPK57" s="558"/>
      <c r="WPL57" s="558"/>
      <c r="WPM57" s="355"/>
      <c r="WPN57" s="356"/>
      <c r="WPO57" s="357"/>
      <c r="WPP57" s="353"/>
      <c r="WPQ57" s="354"/>
      <c r="WPR57" s="558"/>
      <c r="WPS57" s="558"/>
      <c r="WPT57" s="558"/>
      <c r="WPU57" s="355"/>
      <c r="WPV57" s="356"/>
      <c r="WPW57" s="357"/>
      <c r="WPX57" s="353"/>
      <c r="WPY57" s="354"/>
    </row>
    <row r="58" spans="2:15989">
      <c r="B58" s="332" t="s">
        <v>19094</v>
      </c>
      <c r="C58" s="333" t="s">
        <v>22</v>
      </c>
      <c r="D58" s="333">
        <v>10238</v>
      </c>
      <c r="E58" s="334" t="s">
        <v>19320</v>
      </c>
      <c r="F58" s="335" t="s">
        <v>25</v>
      </c>
      <c r="G58" s="336">
        <v>512.73</v>
      </c>
      <c r="H58" s="336"/>
      <c r="I58" s="344">
        <v>10.02</v>
      </c>
      <c r="J58" s="345">
        <f t="shared" ref="J58:J66" si="3">IFERROR(ROUND($I58*$G58,2),"")</f>
        <v>5137.55</v>
      </c>
    </row>
    <row r="59" spans="2:15989" ht="38.25">
      <c r="B59" s="212" t="s">
        <v>19095</v>
      </c>
      <c r="C59" s="213" t="s">
        <v>1026</v>
      </c>
      <c r="D59" s="213">
        <v>3</v>
      </c>
      <c r="E59" s="214" t="s">
        <v>19367</v>
      </c>
      <c r="F59" s="215" t="s">
        <v>19125</v>
      </c>
      <c r="G59" s="216">
        <v>512.73</v>
      </c>
      <c r="H59" s="216"/>
      <c r="I59" s="328">
        <v>86.21</v>
      </c>
      <c r="J59" s="326">
        <f t="shared" si="3"/>
        <v>44202.45</v>
      </c>
    </row>
    <row r="60" spans="2:15989" ht="25.5">
      <c r="B60" s="212" t="s">
        <v>19096</v>
      </c>
      <c r="C60" s="213" t="s">
        <v>22</v>
      </c>
      <c r="D60" s="213">
        <v>120227</v>
      </c>
      <c r="E60" s="214" t="s">
        <v>19335</v>
      </c>
      <c r="F60" s="215" t="s">
        <v>41</v>
      </c>
      <c r="G60" s="216">
        <v>242.28</v>
      </c>
      <c r="H60" s="216"/>
      <c r="I60" s="328">
        <v>47.11</v>
      </c>
      <c r="J60" s="326">
        <f t="shared" si="3"/>
        <v>11413.81</v>
      </c>
    </row>
    <row r="61" spans="2:15989" ht="51">
      <c r="B61" s="212" t="s">
        <v>19097</v>
      </c>
      <c r="C61" s="213" t="s">
        <v>22</v>
      </c>
      <c r="D61" s="213">
        <v>50605</v>
      </c>
      <c r="E61" s="214" t="s">
        <v>19336</v>
      </c>
      <c r="F61" s="215" t="s">
        <v>25</v>
      </c>
      <c r="G61" s="216">
        <v>71.489999999999995</v>
      </c>
      <c r="H61" s="216"/>
      <c r="I61" s="328">
        <v>80.97</v>
      </c>
      <c r="J61" s="326">
        <f t="shared" si="3"/>
        <v>5788.55</v>
      </c>
    </row>
    <row r="62" spans="2:15989" ht="25.5">
      <c r="B62" s="212" t="s">
        <v>19098</v>
      </c>
      <c r="C62" s="213" t="s">
        <v>22</v>
      </c>
      <c r="D62" s="213">
        <v>120101</v>
      </c>
      <c r="E62" s="214" t="s">
        <v>19067</v>
      </c>
      <c r="F62" s="215" t="s">
        <v>25</v>
      </c>
      <c r="G62" s="216">
        <v>142.97999999999999</v>
      </c>
      <c r="H62" s="216"/>
      <c r="I62" s="328">
        <v>7.13</v>
      </c>
      <c r="J62" s="326">
        <f t="shared" si="3"/>
        <v>1019.45</v>
      </c>
    </row>
    <row r="63" spans="2:15989" ht="25.5">
      <c r="B63" s="212" t="s">
        <v>19100</v>
      </c>
      <c r="C63" s="213" t="s">
        <v>22</v>
      </c>
      <c r="D63" s="213">
        <v>120302</v>
      </c>
      <c r="E63" s="214" t="s">
        <v>19068</v>
      </c>
      <c r="F63" s="215" t="s">
        <v>25</v>
      </c>
      <c r="G63" s="216">
        <v>142.97999999999999</v>
      </c>
      <c r="H63" s="216"/>
      <c r="I63" s="328">
        <v>24.7</v>
      </c>
      <c r="J63" s="326">
        <f t="shared" si="3"/>
        <v>3531.61</v>
      </c>
    </row>
    <row r="64" spans="2:15989" ht="25.5">
      <c r="B64" s="212" t="s">
        <v>19356</v>
      </c>
      <c r="C64" s="213" t="s">
        <v>22</v>
      </c>
      <c r="D64" s="213">
        <v>190101</v>
      </c>
      <c r="E64" s="214" t="s">
        <v>19337</v>
      </c>
      <c r="F64" s="215" t="s">
        <v>25</v>
      </c>
      <c r="G64" s="216">
        <v>211.54</v>
      </c>
      <c r="H64" s="216"/>
      <c r="I64" s="328">
        <v>14.27</v>
      </c>
      <c r="J64" s="326">
        <f t="shared" si="3"/>
        <v>3018.68</v>
      </c>
    </row>
    <row r="65" spans="2:10">
      <c r="B65" s="212" t="s">
        <v>19365</v>
      </c>
      <c r="C65" s="213" t="s">
        <v>22</v>
      </c>
      <c r="D65" s="213">
        <v>10208</v>
      </c>
      <c r="E65" s="214" t="s">
        <v>19338</v>
      </c>
      <c r="F65" s="215" t="s">
        <v>25</v>
      </c>
      <c r="G65" s="216">
        <v>50.22</v>
      </c>
      <c r="H65" s="216"/>
      <c r="I65" s="328">
        <v>10.02</v>
      </c>
      <c r="J65" s="326">
        <f t="shared" si="3"/>
        <v>503.2</v>
      </c>
    </row>
    <row r="66" spans="2:10" ht="25.5">
      <c r="B66" s="212" t="s">
        <v>19366</v>
      </c>
      <c r="C66" s="213" t="s">
        <v>1026</v>
      </c>
      <c r="D66" s="213">
        <v>2</v>
      </c>
      <c r="E66" s="214" t="s">
        <v>19377</v>
      </c>
      <c r="F66" s="215" t="s">
        <v>19125</v>
      </c>
      <c r="G66" s="216">
        <v>50.22</v>
      </c>
      <c r="H66" s="216"/>
      <c r="I66" s="328">
        <v>76.53</v>
      </c>
      <c r="J66" s="326">
        <f t="shared" si="3"/>
        <v>3843.34</v>
      </c>
    </row>
    <row r="67" spans="2:10" s="246" customFormat="1" ht="16.5" customHeight="1">
      <c r="B67" s="212">
        <v>7</v>
      </c>
      <c r="C67" s="213"/>
      <c r="D67" s="213"/>
      <c r="E67" s="214" t="s">
        <v>19099</v>
      </c>
      <c r="F67" s="215"/>
      <c r="G67" s="216">
        <v>0</v>
      </c>
      <c r="H67" s="216"/>
      <c r="I67" s="328"/>
      <c r="J67" s="326">
        <f>SUM(J68:J80)</f>
        <v>33117.040000000001</v>
      </c>
    </row>
    <row r="68" spans="2:10" ht="51">
      <c r="B68" s="212" t="s">
        <v>19102</v>
      </c>
      <c r="C68" s="213" t="s">
        <v>22</v>
      </c>
      <c r="D68" s="213">
        <v>181002</v>
      </c>
      <c r="E68" s="214" t="s">
        <v>19339</v>
      </c>
      <c r="F68" s="215" t="s">
        <v>23</v>
      </c>
      <c r="G68" s="216">
        <v>62</v>
      </c>
      <c r="H68" s="216"/>
      <c r="I68" s="328">
        <v>235.04</v>
      </c>
      <c r="J68" s="326">
        <f t="shared" ref="J68:J80" si="4">IFERROR(ROUND($I68*$G68,2),"")</f>
        <v>14572.48</v>
      </c>
    </row>
    <row r="69" spans="2:10">
      <c r="B69" s="212" t="s">
        <v>19103</v>
      </c>
      <c r="C69" s="213" t="s">
        <v>22</v>
      </c>
      <c r="D69" s="213">
        <v>180204</v>
      </c>
      <c r="E69" s="214" t="s">
        <v>19340</v>
      </c>
      <c r="F69" s="215" t="s">
        <v>23</v>
      </c>
      <c r="G69" s="216">
        <v>12</v>
      </c>
      <c r="H69" s="216"/>
      <c r="I69" s="328">
        <v>33.08</v>
      </c>
      <c r="J69" s="326">
        <f t="shared" si="4"/>
        <v>396.96</v>
      </c>
    </row>
    <row r="70" spans="2:10" ht="38.25">
      <c r="B70" s="212" t="s">
        <v>19104</v>
      </c>
      <c r="C70" s="213" t="s">
        <v>22</v>
      </c>
      <c r="D70" s="213">
        <v>180702</v>
      </c>
      <c r="E70" s="214" t="s">
        <v>19341</v>
      </c>
      <c r="F70" s="215" t="s">
        <v>23</v>
      </c>
      <c r="G70" s="216">
        <v>15</v>
      </c>
      <c r="H70" s="216"/>
      <c r="I70" s="328">
        <v>293.83999999999997</v>
      </c>
      <c r="J70" s="326">
        <f t="shared" si="4"/>
        <v>4407.6000000000004</v>
      </c>
    </row>
    <row r="71" spans="2:10" ht="38.25">
      <c r="B71" s="212" t="s">
        <v>19105</v>
      </c>
      <c r="C71" s="213" t="s">
        <v>22</v>
      </c>
      <c r="D71" s="213">
        <v>151805</v>
      </c>
      <c r="E71" s="214" t="s">
        <v>19342</v>
      </c>
      <c r="F71" s="215" t="s">
        <v>23</v>
      </c>
      <c r="G71" s="216">
        <v>2</v>
      </c>
      <c r="H71" s="216"/>
      <c r="I71" s="328">
        <v>603.91</v>
      </c>
      <c r="J71" s="326">
        <f t="shared" si="4"/>
        <v>1207.82</v>
      </c>
    </row>
    <row r="72" spans="2:10" ht="38.25">
      <c r="B72" s="212" t="s">
        <v>19106</v>
      </c>
      <c r="C72" s="213" t="s">
        <v>1025</v>
      </c>
      <c r="D72" s="213">
        <v>97589</v>
      </c>
      <c r="E72" s="214" t="s">
        <v>19378</v>
      </c>
      <c r="F72" s="215" t="s">
        <v>5413</v>
      </c>
      <c r="G72" s="216">
        <v>7</v>
      </c>
      <c r="H72" s="216"/>
      <c r="I72" s="328">
        <v>46.29</v>
      </c>
      <c r="J72" s="326">
        <f t="shared" si="4"/>
        <v>324.02999999999997</v>
      </c>
    </row>
    <row r="73" spans="2:10">
      <c r="B73" s="212" t="s">
        <v>19107</v>
      </c>
      <c r="C73" s="213" t="s">
        <v>22</v>
      </c>
      <c r="D73" s="213">
        <v>180217</v>
      </c>
      <c r="E73" s="214" t="s">
        <v>19379</v>
      </c>
      <c r="F73" s="215" t="s">
        <v>23</v>
      </c>
      <c r="G73" s="216">
        <v>6</v>
      </c>
      <c r="H73" s="216"/>
      <c r="I73" s="328">
        <v>10.119999999999999</v>
      </c>
      <c r="J73" s="326">
        <f t="shared" si="4"/>
        <v>60.72</v>
      </c>
    </row>
    <row r="74" spans="2:10" ht="25.5">
      <c r="B74" s="212" t="s">
        <v>19108</v>
      </c>
      <c r="C74" s="213" t="s">
        <v>22</v>
      </c>
      <c r="D74" s="213">
        <v>180201</v>
      </c>
      <c r="E74" s="214" t="s">
        <v>19433</v>
      </c>
      <c r="F74" s="215" t="s">
        <v>23</v>
      </c>
      <c r="G74" s="216">
        <v>49</v>
      </c>
      <c r="H74" s="216"/>
      <c r="I74" s="328">
        <v>36.5</v>
      </c>
      <c r="J74" s="326">
        <f t="shared" si="4"/>
        <v>1788.5</v>
      </c>
    </row>
    <row r="75" spans="2:10">
      <c r="B75" s="212" t="s">
        <v>19109</v>
      </c>
      <c r="C75" s="213" t="s">
        <v>22</v>
      </c>
      <c r="D75" s="213">
        <v>180205</v>
      </c>
      <c r="E75" s="214" t="s">
        <v>19434</v>
      </c>
      <c r="F75" s="215" t="s">
        <v>23</v>
      </c>
      <c r="G75" s="216">
        <v>21</v>
      </c>
      <c r="H75" s="216"/>
      <c r="I75" s="328">
        <v>53.83</v>
      </c>
      <c r="J75" s="326">
        <f t="shared" si="4"/>
        <v>1130.43</v>
      </c>
    </row>
    <row r="76" spans="2:10" ht="38.25">
      <c r="B76" s="212" t="s">
        <v>19110</v>
      </c>
      <c r="C76" s="213" t="s">
        <v>22</v>
      </c>
      <c r="D76" s="213">
        <v>151803</v>
      </c>
      <c r="E76" s="214" t="s">
        <v>19435</v>
      </c>
      <c r="F76" s="215" t="s">
        <v>23</v>
      </c>
      <c r="G76" s="216">
        <v>10</v>
      </c>
      <c r="H76" s="216"/>
      <c r="I76" s="328">
        <v>232.14</v>
      </c>
      <c r="J76" s="326">
        <f t="shared" si="4"/>
        <v>2321.4</v>
      </c>
    </row>
    <row r="77" spans="2:10" ht="38.25">
      <c r="B77" s="212" t="s">
        <v>19112</v>
      </c>
      <c r="C77" s="213" t="s">
        <v>22</v>
      </c>
      <c r="D77" s="213">
        <v>151810</v>
      </c>
      <c r="E77" s="214" t="s">
        <v>19436</v>
      </c>
      <c r="F77" s="215" t="s">
        <v>23</v>
      </c>
      <c r="G77" s="216">
        <v>2</v>
      </c>
      <c r="H77" s="216"/>
      <c r="I77" s="328">
        <v>390.42</v>
      </c>
      <c r="J77" s="326">
        <f t="shared" si="4"/>
        <v>780.84</v>
      </c>
    </row>
    <row r="78" spans="2:10" ht="25.5">
      <c r="B78" s="324" t="s">
        <v>19114</v>
      </c>
      <c r="C78" s="213" t="s">
        <v>22</v>
      </c>
      <c r="D78" s="213">
        <v>160613</v>
      </c>
      <c r="E78" s="214" t="s">
        <v>19437</v>
      </c>
      <c r="F78" s="215" t="s">
        <v>23</v>
      </c>
      <c r="G78" s="216">
        <v>21</v>
      </c>
      <c r="H78" s="216"/>
      <c r="I78" s="328">
        <v>261.55</v>
      </c>
      <c r="J78" s="326">
        <f t="shared" si="4"/>
        <v>5492.55</v>
      </c>
    </row>
    <row r="79" spans="2:10" ht="25.5">
      <c r="B79" s="324" t="s">
        <v>19115</v>
      </c>
      <c r="C79" s="213" t="s">
        <v>22</v>
      </c>
      <c r="D79" s="213">
        <v>160612</v>
      </c>
      <c r="E79" s="214" t="s">
        <v>19438</v>
      </c>
      <c r="F79" s="215" t="s">
        <v>23</v>
      </c>
      <c r="G79" s="216">
        <v>8</v>
      </c>
      <c r="H79" s="216"/>
      <c r="I79" s="328">
        <v>36.57</v>
      </c>
      <c r="J79" s="326">
        <f t="shared" si="4"/>
        <v>292.56</v>
      </c>
    </row>
    <row r="80" spans="2:10" ht="38.25">
      <c r="B80" s="324" t="s">
        <v>19116</v>
      </c>
      <c r="C80" s="213" t="s">
        <v>22</v>
      </c>
      <c r="D80" s="213">
        <v>151806</v>
      </c>
      <c r="E80" s="214" t="s">
        <v>19439</v>
      </c>
      <c r="F80" s="215" t="s">
        <v>23</v>
      </c>
      <c r="G80" s="216">
        <v>1</v>
      </c>
      <c r="H80" s="216"/>
      <c r="I80" s="328">
        <v>341.15</v>
      </c>
      <c r="J80" s="326">
        <f t="shared" si="4"/>
        <v>341.15</v>
      </c>
    </row>
    <row r="81" spans="2:10" s="246" customFormat="1" ht="15">
      <c r="B81" s="212">
        <v>8</v>
      </c>
      <c r="C81" s="213"/>
      <c r="D81" s="213"/>
      <c r="E81" s="214" t="s">
        <v>19101</v>
      </c>
      <c r="F81" s="215"/>
      <c r="G81" s="216">
        <v>0</v>
      </c>
      <c r="H81" s="216"/>
      <c r="I81" s="328"/>
      <c r="J81" s="326">
        <f>SUM(J82:J92)</f>
        <v>12301.04</v>
      </c>
    </row>
    <row r="82" spans="2:10">
      <c r="B82" s="212" t="s">
        <v>19111</v>
      </c>
      <c r="C82" s="213" t="s">
        <v>22</v>
      </c>
      <c r="D82" s="213">
        <v>170129</v>
      </c>
      <c r="E82" s="214" t="s">
        <v>19343</v>
      </c>
      <c r="F82" s="215" t="s">
        <v>23</v>
      </c>
      <c r="G82" s="216">
        <v>8</v>
      </c>
      <c r="H82" s="216"/>
      <c r="I82" s="328">
        <v>551.09</v>
      </c>
      <c r="J82" s="326">
        <f t="shared" ref="J82:J92" si="5">IFERROR(ROUND($I82*$G82,2),"")</f>
        <v>4408.72</v>
      </c>
    </row>
    <row r="83" spans="2:10" ht="25.5">
      <c r="B83" s="212" t="s">
        <v>19113</v>
      </c>
      <c r="C83" s="213" t="s">
        <v>22</v>
      </c>
      <c r="D83" s="213">
        <v>170351</v>
      </c>
      <c r="E83" s="214" t="s">
        <v>19344</v>
      </c>
      <c r="F83" s="215" t="s">
        <v>23</v>
      </c>
      <c r="G83" s="216">
        <v>4</v>
      </c>
      <c r="H83" s="216"/>
      <c r="I83" s="328">
        <v>409.52</v>
      </c>
      <c r="J83" s="326">
        <f t="shared" si="5"/>
        <v>1638.08</v>
      </c>
    </row>
    <row r="84" spans="2:10">
      <c r="B84" s="212" t="s">
        <v>19308</v>
      </c>
      <c r="C84" s="213" t="s">
        <v>22</v>
      </c>
      <c r="D84" s="213">
        <v>140702</v>
      </c>
      <c r="E84" s="214" t="s">
        <v>19345</v>
      </c>
      <c r="F84" s="215" t="s">
        <v>350</v>
      </c>
      <c r="G84" s="216">
        <v>10</v>
      </c>
      <c r="H84" s="216"/>
      <c r="I84" s="328">
        <v>238.78</v>
      </c>
      <c r="J84" s="326">
        <f t="shared" si="5"/>
        <v>2387.8000000000002</v>
      </c>
    </row>
    <row r="85" spans="2:10" ht="25.5">
      <c r="B85" s="212" t="s">
        <v>19309</v>
      </c>
      <c r="C85" s="213" t="s">
        <v>22</v>
      </c>
      <c r="D85" s="213">
        <v>170311</v>
      </c>
      <c r="E85" s="214" t="s">
        <v>19346</v>
      </c>
      <c r="F85" s="215" t="s">
        <v>23</v>
      </c>
      <c r="G85" s="216">
        <v>2</v>
      </c>
      <c r="H85" s="216"/>
      <c r="I85" s="328">
        <v>46.86</v>
      </c>
      <c r="J85" s="326">
        <f t="shared" si="5"/>
        <v>93.72</v>
      </c>
    </row>
    <row r="86" spans="2:10" ht="25.5">
      <c r="B86" s="212" t="s">
        <v>19357</v>
      </c>
      <c r="C86" s="213" t="s">
        <v>22</v>
      </c>
      <c r="D86" s="213">
        <v>170117</v>
      </c>
      <c r="E86" s="214" t="s">
        <v>19347</v>
      </c>
      <c r="F86" s="215" t="s">
        <v>23</v>
      </c>
      <c r="G86" s="216">
        <v>2</v>
      </c>
      <c r="H86" s="216"/>
      <c r="I86" s="328">
        <v>229.2</v>
      </c>
      <c r="J86" s="326">
        <f t="shared" si="5"/>
        <v>458.4</v>
      </c>
    </row>
    <row r="87" spans="2:10">
      <c r="B87" s="212" t="s">
        <v>19358</v>
      </c>
      <c r="C87" s="213" t="s">
        <v>22</v>
      </c>
      <c r="D87" s="213">
        <v>140701</v>
      </c>
      <c r="E87" s="214" t="s">
        <v>19348</v>
      </c>
      <c r="F87" s="215" t="s">
        <v>350</v>
      </c>
      <c r="G87" s="216">
        <v>1</v>
      </c>
      <c r="H87" s="216"/>
      <c r="I87" s="328">
        <v>100.74</v>
      </c>
      <c r="J87" s="326">
        <f t="shared" si="5"/>
        <v>100.74</v>
      </c>
    </row>
    <row r="88" spans="2:10" ht="25.5">
      <c r="B88" s="212" t="s">
        <v>19359</v>
      </c>
      <c r="C88" s="213" t="s">
        <v>22</v>
      </c>
      <c r="D88" s="213">
        <v>140706</v>
      </c>
      <c r="E88" s="214" t="s">
        <v>19349</v>
      </c>
      <c r="F88" s="215" t="s">
        <v>350</v>
      </c>
      <c r="G88" s="216">
        <v>1</v>
      </c>
      <c r="H88" s="216"/>
      <c r="I88" s="328">
        <v>95.92</v>
      </c>
      <c r="J88" s="326">
        <f t="shared" si="5"/>
        <v>95.92</v>
      </c>
    </row>
    <row r="89" spans="2:10" ht="38.25">
      <c r="B89" s="212" t="s">
        <v>19360</v>
      </c>
      <c r="C89" s="213" t="s">
        <v>22</v>
      </c>
      <c r="D89" s="213">
        <v>80201</v>
      </c>
      <c r="E89" s="214" t="s">
        <v>19350</v>
      </c>
      <c r="F89" s="215" t="s">
        <v>25</v>
      </c>
      <c r="G89" s="216">
        <v>3.08</v>
      </c>
      <c r="H89" s="216"/>
      <c r="I89" s="328">
        <v>553.11</v>
      </c>
      <c r="J89" s="326">
        <f t="shared" si="5"/>
        <v>1703.58</v>
      </c>
    </row>
    <row r="90" spans="2:10">
      <c r="B90" s="212" t="s">
        <v>19361</v>
      </c>
      <c r="C90" s="213" t="s">
        <v>22</v>
      </c>
      <c r="D90" s="213">
        <v>180809</v>
      </c>
      <c r="E90" s="214" t="s">
        <v>19351</v>
      </c>
      <c r="F90" s="215" t="s">
        <v>23</v>
      </c>
      <c r="G90" s="216">
        <v>2</v>
      </c>
      <c r="H90" s="216"/>
      <c r="I90" s="328">
        <v>161.56</v>
      </c>
      <c r="J90" s="326">
        <f t="shared" si="5"/>
        <v>323.12</v>
      </c>
    </row>
    <row r="91" spans="2:10">
      <c r="B91" s="212" t="s">
        <v>19398</v>
      </c>
      <c r="C91" s="213" t="s">
        <v>22</v>
      </c>
      <c r="D91" s="213">
        <v>140705</v>
      </c>
      <c r="E91" s="214" t="s">
        <v>19353</v>
      </c>
      <c r="F91" s="215" t="s">
        <v>350</v>
      </c>
      <c r="G91" s="216">
        <v>8</v>
      </c>
      <c r="H91" s="216"/>
      <c r="I91" s="328">
        <v>117.74</v>
      </c>
      <c r="J91" s="326">
        <f t="shared" si="5"/>
        <v>941.92</v>
      </c>
    </row>
    <row r="92" spans="2:10">
      <c r="B92" s="212" t="s">
        <v>19399</v>
      </c>
      <c r="C92" s="213" t="s">
        <v>22</v>
      </c>
      <c r="D92" s="213">
        <v>142106</v>
      </c>
      <c r="E92" s="214" t="s">
        <v>19354</v>
      </c>
      <c r="F92" s="215" t="s">
        <v>23</v>
      </c>
      <c r="G92" s="216">
        <v>4</v>
      </c>
      <c r="H92" s="216"/>
      <c r="I92" s="328">
        <v>37.26</v>
      </c>
      <c r="J92" s="326">
        <f t="shared" si="5"/>
        <v>149.04</v>
      </c>
    </row>
    <row r="93" spans="2:10" s="246" customFormat="1" ht="15">
      <c r="B93" s="212">
        <v>9</v>
      </c>
      <c r="C93" s="213"/>
      <c r="D93" s="213"/>
      <c r="E93" s="214" t="s">
        <v>6</v>
      </c>
      <c r="F93" s="215"/>
      <c r="G93" s="216">
        <v>0</v>
      </c>
      <c r="H93" s="216"/>
      <c r="I93" s="328"/>
      <c r="J93" s="326">
        <f>SUM(J94:J94)</f>
        <v>1470.4</v>
      </c>
    </row>
    <row r="94" spans="2:10" ht="25.5">
      <c r="B94" s="212" t="s">
        <v>19123</v>
      </c>
      <c r="C94" s="213" t="s">
        <v>22</v>
      </c>
      <c r="D94" s="213">
        <v>90212</v>
      </c>
      <c r="E94" s="214" t="s">
        <v>19440</v>
      </c>
      <c r="F94" s="215" t="s">
        <v>25</v>
      </c>
      <c r="G94" s="216">
        <v>10</v>
      </c>
      <c r="H94" s="216"/>
      <c r="I94" s="328">
        <v>147.04</v>
      </c>
      <c r="J94" s="326">
        <f>IFERROR(ROUND($I94*$G94,2),"")</f>
        <v>1470.4</v>
      </c>
    </row>
    <row r="95" spans="2:10" s="246" customFormat="1" ht="15">
      <c r="B95" s="212">
        <v>10</v>
      </c>
      <c r="C95" s="213"/>
      <c r="D95" s="213"/>
      <c r="E95" s="214" t="s">
        <v>19124</v>
      </c>
      <c r="F95" s="215"/>
      <c r="G95" s="216">
        <v>0</v>
      </c>
      <c r="H95" s="216"/>
      <c r="I95" s="328"/>
      <c r="J95" s="326">
        <f>SUM(J96:J98)</f>
        <v>14634.8</v>
      </c>
    </row>
    <row r="96" spans="2:10">
      <c r="B96" s="212" t="s">
        <v>19368</v>
      </c>
      <c r="C96" s="213" t="s">
        <v>22</v>
      </c>
      <c r="D96" s="213">
        <v>200401</v>
      </c>
      <c r="E96" s="214" t="s">
        <v>19355</v>
      </c>
      <c r="F96" s="215" t="s">
        <v>25</v>
      </c>
      <c r="G96" s="216">
        <v>738.21</v>
      </c>
      <c r="H96" s="216"/>
      <c r="I96" s="328">
        <v>12.35</v>
      </c>
      <c r="J96" s="326">
        <f>IFERROR(ROUND($I96*$G96,2),"")</f>
        <v>9116.89</v>
      </c>
    </row>
    <row r="97" spans="2:10" ht="38.25">
      <c r="B97" s="212" t="s">
        <v>19369</v>
      </c>
      <c r="C97" s="213" t="s">
        <v>22</v>
      </c>
      <c r="D97" s="213">
        <v>30304</v>
      </c>
      <c r="E97" s="214" t="s">
        <v>19380</v>
      </c>
      <c r="F97" s="215" t="s">
        <v>34</v>
      </c>
      <c r="G97" s="216">
        <v>66.930000000000007</v>
      </c>
      <c r="H97" s="216"/>
      <c r="I97" s="328">
        <v>69.650000000000006</v>
      </c>
      <c r="J97" s="326">
        <f>IFERROR(ROUND($I97*$G97,2),"")</f>
        <v>4661.67</v>
      </c>
    </row>
    <row r="98" spans="2:10" ht="25.5">
      <c r="B98" s="212" t="s">
        <v>19370</v>
      </c>
      <c r="C98" s="213" t="s">
        <v>22</v>
      </c>
      <c r="D98" s="213">
        <v>190109</v>
      </c>
      <c r="E98" s="214" t="s">
        <v>19381</v>
      </c>
      <c r="F98" s="215" t="s">
        <v>23</v>
      </c>
      <c r="G98" s="216">
        <v>22</v>
      </c>
      <c r="H98" s="216"/>
      <c r="I98" s="328">
        <v>38.92</v>
      </c>
      <c r="J98" s="326">
        <f>IFERROR(ROUND($I98*$G98,2),"")</f>
        <v>856.24</v>
      </c>
    </row>
    <row r="99" spans="2:10" s="246" customFormat="1" ht="15">
      <c r="B99" s="212">
        <v>11</v>
      </c>
      <c r="C99" s="213"/>
      <c r="D99" s="213"/>
      <c r="E99" s="214" t="s">
        <v>19371</v>
      </c>
      <c r="F99" s="215"/>
      <c r="G99" s="216">
        <v>0</v>
      </c>
      <c r="H99" s="216"/>
      <c r="I99" s="328"/>
      <c r="J99" s="326">
        <f>SUM(J100:J104)</f>
        <v>6234.3600000000006</v>
      </c>
    </row>
    <row r="100" spans="2:10" ht="38.25">
      <c r="B100" s="212" t="s">
        <v>19400</v>
      </c>
      <c r="C100" s="213" t="s">
        <v>22</v>
      </c>
      <c r="D100" s="213">
        <v>40238</v>
      </c>
      <c r="E100" s="214" t="s">
        <v>19382</v>
      </c>
      <c r="F100" s="215" t="s">
        <v>25</v>
      </c>
      <c r="G100" s="216">
        <v>21.6</v>
      </c>
      <c r="H100" s="216"/>
      <c r="I100" s="328">
        <v>86.13</v>
      </c>
      <c r="J100" s="326">
        <f>IFERROR(ROUND($I100*$G100,2),"")</f>
        <v>1860.41</v>
      </c>
    </row>
    <row r="101" spans="2:10" ht="25.5">
      <c r="B101" s="212" t="s">
        <v>19401</v>
      </c>
      <c r="C101" s="213" t="s">
        <v>22</v>
      </c>
      <c r="D101" s="213">
        <v>40324</v>
      </c>
      <c r="E101" s="214" t="s">
        <v>19066</v>
      </c>
      <c r="F101" s="215" t="s">
        <v>34</v>
      </c>
      <c r="G101" s="216">
        <v>1.68</v>
      </c>
      <c r="H101" s="216"/>
      <c r="I101" s="328">
        <v>838.36</v>
      </c>
      <c r="J101" s="326">
        <f>IFERROR(ROUND($I101*$G101,2),"")</f>
        <v>1408.44</v>
      </c>
    </row>
    <row r="102" spans="2:10" ht="25.5">
      <c r="B102" s="212" t="s">
        <v>19402</v>
      </c>
      <c r="C102" s="213" t="s">
        <v>22</v>
      </c>
      <c r="D102" s="213">
        <v>40328</v>
      </c>
      <c r="E102" s="214" t="s">
        <v>19064</v>
      </c>
      <c r="F102" s="215" t="s">
        <v>157</v>
      </c>
      <c r="G102" s="216">
        <v>63.99</v>
      </c>
      <c r="H102" s="216"/>
      <c r="I102" s="328">
        <v>16.920000000000002</v>
      </c>
      <c r="J102" s="326">
        <f>IFERROR(ROUND($I102*$G102,2),"")</f>
        <v>1082.71</v>
      </c>
    </row>
    <row r="103" spans="2:10" ht="38.25">
      <c r="B103" s="212" t="s">
        <v>19410</v>
      </c>
      <c r="C103" s="213" t="s">
        <v>22</v>
      </c>
      <c r="D103" s="213">
        <v>40231</v>
      </c>
      <c r="E103" s="214" t="s">
        <v>19441</v>
      </c>
      <c r="F103" s="215" t="s">
        <v>34</v>
      </c>
      <c r="G103" s="216">
        <v>1.49</v>
      </c>
      <c r="H103" s="216"/>
      <c r="I103" s="328">
        <v>649.52</v>
      </c>
      <c r="J103" s="326">
        <f>IFERROR(ROUND($I103*$G103,2),"")</f>
        <v>967.78</v>
      </c>
    </row>
    <row r="104" spans="2:10" ht="25.5">
      <c r="B104" s="212" t="s">
        <v>19411</v>
      </c>
      <c r="C104" s="213" t="s">
        <v>22</v>
      </c>
      <c r="D104" s="213">
        <v>40246</v>
      </c>
      <c r="E104" s="214" t="s">
        <v>19065</v>
      </c>
      <c r="F104" s="215" t="s">
        <v>157</v>
      </c>
      <c r="G104" s="216">
        <v>43.76</v>
      </c>
      <c r="H104" s="216"/>
      <c r="I104" s="328">
        <v>20.91</v>
      </c>
      <c r="J104" s="326">
        <f>IFERROR(ROUND($I104*$G104,2),"")</f>
        <v>915.02</v>
      </c>
    </row>
    <row r="105" spans="2:10" s="246" customFormat="1" ht="15">
      <c r="B105" s="212">
        <v>12</v>
      </c>
      <c r="C105" s="213"/>
      <c r="D105" s="213"/>
      <c r="E105" s="214" t="s">
        <v>19415</v>
      </c>
      <c r="F105" s="215"/>
      <c r="G105" s="216">
        <v>0</v>
      </c>
      <c r="H105" s="216"/>
      <c r="I105" s="328"/>
      <c r="J105" s="326">
        <f>SUM(J106)</f>
        <v>1069.3499999999999</v>
      </c>
    </row>
    <row r="106" spans="2:10" ht="38.25">
      <c r="B106" s="212" t="s">
        <v>19413</v>
      </c>
      <c r="C106" s="213" t="s">
        <v>1026</v>
      </c>
      <c r="D106" s="213">
        <v>5</v>
      </c>
      <c r="E106" s="214" t="s">
        <v>19442</v>
      </c>
      <c r="F106" s="215" t="s">
        <v>23</v>
      </c>
      <c r="G106" s="216">
        <v>1</v>
      </c>
      <c r="H106" s="216"/>
      <c r="I106" s="328">
        <v>1069.3499999999999</v>
      </c>
      <c r="J106" s="326">
        <f>IFERROR(ROUND($I106*$G106,2),"")</f>
        <v>1069.3499999999999</v>
      </c>
    </row>
    <row r="107" spans="2:10" ht="24">
      <c r="B107" s="212"/>
      <c r="C107" s="213"/>
      <c r="D107" s="213"/>
      <c r="E107" s="330" t="s">
        <v>19420</v>
      </c>
      <c r="F107" s="215" t="s">
        <v>2119</v>
      </c>
      <c r="G107" s="216"/>
      <c r="H107" s="216"/>
      <c r="I107" s="214" t="s">
        <v>1020</v>
      </c>
      <c r="J107" s="326">
        <f>ROUND(SUM(J105+J99+J95+J93+J81+J67+J57+J52+J29+J23+J11+J6),2)</f>
        <v>336994.25</v>
      </c>
    </row>
    <row r="108" spans="2:10">
      <c r="B108" s="212"/>
      <c r="C108" s="213"/>
      <c r="D108" s="213"/>
      <c r="E108" s="214" t="s">
        <v>2119</v>
      </c>
      <c r="F108" s="215" t="s">
        <v>2119</v>
      </c>
      <c r="G108" s="216"/>
      <c r="H108" s="216"/>
      <c r="I108" s="142">
        <v>0</v>
      </c>
      <c r="J108" s="218">
        <f>IFERROR(ROUND($I108*$G108,2),"")</f>
        <v>0</v>
      </c>
    </row>
    <row r="109" spans="2:10">
      <c r="B109" s="212"/>
      <c r="C109" s="213"/>
      <c r="D109" s="213"/>
      <c r="E109" s="214" t="s">
        <v>2119</v>
      </c>
      <c r="F109" s="215" t="s">
        <v>2119</v>
      </c>
      <c r="G109" s="216"/>
      <c r="H109" s="216"/>
      <c r="I109" s="142">
        <v>0</v>
      </c>
      <c r="J109" s="218">
        <f>IFERROR(ROUND($I109*$G109,2),"")</f>
        <v>0</v>
      </c>
    </row>
    <row r="110" spans="2:10">
      <c r="B110" s="212"/>
      <c r="C110" s="213"/>
      <c r="D110" s="213"/>
      <c r="E110" s="214" t="s">
        <v>2119</v>
      </c>
      <c r="F110" s="215" t="s">
        <v>2119</v>
      </c>
      <c r="G110" s="216"/>
      <c r="H110" s="216"/>
      <c r="I110" s="142">
        <v>0</v>
      </c>
      <c r="J110" s="218">
        <f>IFERROR(ROUND($I110*$G110,2),"")</f>
        <v>0</v>
      </c>
    </row>
    <row r="111" spans="2:10">
      <c r="B111" s="212"/>
      <c r="C111" s="213"/>
      <c r="D111" s="213"/>
      <c r="E111" s="214" t="s">
        <v>2119</v>
      </c>
      <c r="F111" s="215" t="s">
        <v>2119</v>
      </c>
      <c r="G111" s="216"/>
      <c r="H111" s="216"/>
      <c r="I111" s="142">
        <v>0</v>
      </c>
      <c r="J111" s="218">
        <f>IFERROR(ROUND($I111*$G111,2),"")</f>
        <v>0</v>
      </c>
    </row>
    <row r="112" spans="2:10">
      <c r="B112" s="212"/>
      <c r="C112" s="213"/>
      <c r="D112" s="213"/>
      <c r="E112" s="214"/>
      <c r="F112" s="215"/>
      <c r="G112" s="216"/>
      <c r="H112" s="216"/>
      <c r="I112" s="142"/>
      <c r="J112" s="218"/>
    </row>
    <row r="113" spans="2:10">
      <c r="B113" s="212"/>
      <c r="C113" s="213"/>
      <c r="D113" s="213"/>
      <c r="E113" s="214" t="s">
        <v>2119</v>
      </c>
      <c r="F113" s="215" t="s">
        <v>2119</v>
      </c>
      <c r="G113" s="216"/>
      <c r="H113" s="216"/>
      <c r="I113" s="142">
        <v>0</v>
      </c>
      <c r="J113" s="218">
        <f>IFERROR(ROUND($I113*$G113,2),"")</f>
        <v>0</v>
      </c>
    </row>
    <row r="114" spans="2:10">
      <c r="B114" s="212"/>
      <c r="C114" s="213"/>
      <c r="D114" s="213"/>
      <c r="E114" s="214" t="s">
        <v>2119</v>
      </c>
      <c r="F114" s="215" t="s">
        <v>2119</v>
      </c>
      <c r="G114" s="216"/>
      <c r="H114" s="216"/>
      <c r="I114" s="142">
        <v>0</v>
      </c>
      <c r="J114" s="218">
        <f>IFERROR(ROUND($I114*$G114,2),"")</f>
        <v>0</v>
      </c>
    </row>
    <row r="115" spans="2:10">
      <c r="B115" s="212"/>
      <c r="C115" s="213"/>
      <c r="D115" s="213"/>
      <c r="E115" s="214" t="s">
        <v>2119</v>
      </c>
      <c r="F115" s="215" t="s">
        <v>2119</v>
      </c>
      <c r="G115" s="216"/>
      <c r="H115" s="216"/>
      <c r="I115" s="142">
        <v>0</v>
      </c>
      <c r="J115" s="218">
        <f>IFERROR(ROUND($I115*$G115,2),"")</f>
        <v>0</v>
      </c>
    </row>
    <row r="116" spans="2:10">
      <c r="B116" s="212"/>
      <c r="C116" s="213"/>
      <c r="D116" s="213"/>
      <c r="E116" s="214" t="s">
        <v>2119</v>
      </c>
      <c r="F116" s="215" t="s">
        <v>2119</v>
      </c>
      <c r="G116" s="216"/>
      <c r="H116" s="216"/>
      <c r="I116" s="142">
        <v>0</v>
      </c>
      <c r="J116" s="218">
        <f>IFERROR(ROUND($I116*$G116,2),"")</f>
        <v>0</v>
      </c>
    </row>
    <row r="117" spans="2:10">
      <c r="B117" s="212"/>
      <c r="C117" s="213"/>
      <c r="D117" s="213"/>
      <c r="E117" s="214"/>
      <c r="F117" s="215"/>
      <c r="G117" s="216"/>
      <c r="H117" s="216"/>
      <c r="I117" s="142"/>
      <c r="J117" s="218"/>
    </row>
    <row r="118" spans="2:10">
      <c r="B118" s="212"/>
      <c r="C118" s="213"/>
      <c r="D118" s="213"/>
      <c r="E118" s="214" t="s">
        <v>2119</v>
      </c>
      <c r="F118" s="215" t="s">
        <v>2119</v>
      </c>
      <c r="G118" s="216"/>
      <c r="H118" s="216"/>
      <c r="I118" s="142">
        <v>0</v>
      </c>
      <c r="J118" s="218">
        <f t="shared" ref="J118:J145" si="6">IFERROR(ROUND($I118*$G118,2),"")</f>
        <v>0</v>
      </c>
    </row>
    <row r="119" spans="2:10">
      <c r="B119" s="212"/>
      <c r="C119" s="213"/>
      <c r="D119" s="213"/>
      <c r="E119" s="214" t="s">
        <v>2119</v>
      </c>
      <c r="F119" s="215" t="s">
        <v>2119</v>
      </c>
      <c r="G119" s="216"/>
      <c r="H119" s="216"/>
      <c r="I119" s="142">
        <v>0</v>
      </c>
      <c r="J119" s="218">
        <f t="shared" si="6"/>
        <v>0</v>
      </c>
    </row>
    <row r="120" spans="2:10">
      <c r="B120" s="212"/>
      <c r="C120" s="213"/>
      <c r="D120" s="213"/>
      <c r="E120" s="214" t="s">
        <v>2119</v>
      </c>
      <c r="F120" s="215" t="s">
        <v>2119</v>
      </c>
      <c r="G120" s="216"/>
      <c r="H120" s="216"/>
      <c r="I120" s="142">
        <v>0</v>
      </c>
      <c r="J120" s="218">
        <f t="shared" si="6"/>
        <v>0</v>
      </c>
    </row>
    <row r="121" spans="2:10">
      <c r="B121" s="212"/>
      <c r="C121" s="213"/>
      <c r="D121" s="213"/>
      <c r="E121" s="214" t="s">
        <v>2119</v>
      </c>
      <c r="F121" s="215" t="s">
        <v>2119</v>
      </c>
      <c r="G121" s="216"/>
      <c r="H121" s="216"/>
      <c r="I121" s="142">
        <v>0</v>
      </c>
      <c r="J121" s="218">
        <f t="shared" si="6"/>
        <v>0</v>
      </c>
    </row>
    <row r="122" spans="2:10">
      <c r="B122" s="212"/>
      <c r="C122" s="213"/>
      <c r="D122" s="213"/>
      <c r="E122" s="214" t="s">
        <v>2119</v>
      </c>
      <c r="F122" s="215" t="s">
        <v>2119</v>
      </c>
      <c r="G122" s="216"/>
      <c r="H122" s="216"/>
      <c r="I122" s="142">
        <v>0</v>
      </c>
      <c r="J122" s="218">
        <f t="shared" si="6"/>
        <v>0</v>
      </c>
    </row>
    <row r="123" spans="2:10">
      <c r="B123" s="212"/>
      <c r="C123" s="213"/>
      <c r="D123" s="213"/>
      <c r="E123" s="214" t="s">
        <v>2119</v>
      </c>
      <c r="F123" s="215" t="s">
        <v>2119</v>
      </c>
      <c r="G123" s="216"/>
      <c r="H123" s="216"/>
      <c r="I123" s="142">
        <v>0</v>
      </c>
      <c r="J123" s="218">
        <f t="shared" si="6"/>
        <v>0</v>
      </c>
    </row>
    <row r="124" spans="2:10">
      <c r="B124" s="212"/>
      <c r="C124" s="213"/>
      <c r="D124" s="213"/>
      <c r="E124" s="214" t="s">
        <v>2119</v>
      </c>
      <c r="F124" s="215" t="s">
        <v>2119</v>
      </c>
      <c r="G124" s="216"/>
      <c r="H124" s="216"/>
      <c r="I124" s="142">
        <v>0</v>
      </c>
      <c r="J124" s="218">
        <f t="shared" si="6"/>
        <v>0</v>
      </c>
    </row>
    <row r="125" spans="2:10">
      <c r="B125" s="212"/>
      <c r="C125" s="213"/>
      <c r="D125" s="213"/>
      <c r="E125" s="214" t="s">
        <v>2119</v>
      </c>
      <c r="F125" s="215" t="s">
        <v>2119</v>
      </c>
      <c r="G125" s="216"/>
      <c r="H125" s="216"/>
      <c r="I125" s="142">
        <v>0</v>
      </c>
      <c r="J125" s="218">
        <f t="shared" si="6"/>
        <v>0</v>
      </c>
    </row>
    <row r="126" spans="2:10">
      <c r="B126" s="212"/>
      <c r="C126" s="213"/>
      <c r="D126" s="213"/>
      <c r="E126" s="214" t="s">
        <v>2119</v>
      </c>
      <c r="F126" s="215" t="s">
        <v>2119</v>
      </c>
      <c r="G126" s="216"/>
      <c r="H126" s="216"/>
      <c r="I126" s="142">
        <v>0</v>
      </c>
      <c r="J126" s="218">
        <f t="shared" si="6"/>
        <v>0</v>
      </c>
    </row>
    <row r="127" spans="2:10">
      <c r="B127" s="212"/>
      <c r="C127" s="213"/>
      <c r="D127" s="213"/>
      <c r="E127" s="214" t="s">
        <v>2119</v>
      </c>
      <c r="F127" s="215" t="s">
        <v>2119</v>
      </c>
      <c r="G127" s="216"/>
      <c r="H127" s="216"/>
      <c r="I127" s="142">
        <v>0</v>
      </c>
      <c r="J127" s="218">
        <f t="shared" si="6"/>
        <v>0</v>
      </c>
    </row>
    <row r="128" spans="2:10">
      <c r="B128" s="212"/>
      <c r="C128" s="213"/>
      <c r="D128" s="213"/>
      <c r="E128" s="214" t="s">
        <v>2119</v>
      </c>
      <c r="F128" s="215" t="s">
        <v>2119</v>
      </c>
      <c r="G128" s="216"/>
      <c r="H128" s="216"/>
      <c r="I128" s="142">
        <v>0</v>
      </c>
      <c r="J128" s="218">
        <f t="shared" si="6"/>
        <v>0</v>
      </c>
    </row>
    <row r="129" spans="2:10">
      <c r="B129" s="212"/>
      <c r="C129" s="213"/>
      <c r="D129" s="213"/>
      <c r="E129" s="214" t="s">
        <v>2119</v>
      </c>
      <c r="F129" s="215" t="s">
        <v>2119</v>
      </c>
      <c r="G129" s="216"/>
      <c r="H129" s="216"/>
      <c r="I129" s="142">
        <v>0</v>
      </c>
      <c r="J129" s="218">
        <f t="shared" si="6"/>
        <v>0</v>
      </c>
    </row>
    <row r="130" spans="2:10">
      <c r="B130" s="212"/>
      <c r="C130" s="213"/>
      <c r="D130" s="213"/>
      <c r="E130" s="214" t="s">
        <v>2119</v>
      </c>
      <c r="F130" s="215" t="s">
        <v>2119</v>
      </c>
      <c r="G130" s="216"/>
      <c r="H130" s="216"/>
      <c r="I130" s="142">
        <v>0</v>
      </c>
      <c r="J130" s="218">
        <f t="shared" si="6"/>
        <v>0</v>
      </c>
    </row>
    <row r="131" spans="2:10">
      <c r="B131" s="212"/>
      <c r="C131" s="213"/>
      <c r="D131" s="213"/>
      <c r="E131" s="214" t="s">
        <v>2119</v>
      </c>
      <c r="F131" s="215" t="s">
        <v>2119</v>
      </c>
      <c r="G131" s="216"/>
      <c r="H131" s="216"/>
      <c r="I131" s="142">
        <v>0</v>
      </c>
      <c r="J131" s="218">
        <f t="shared" si="6"/>
        <v>0</v>
      </c>
    </row>
    <row r="132" spans="2:10">
      <c r="B132" s="212"/>
      <c r="C132" s="213"/>
      <c r="D132" s="213"/>
      <c r="E132" s="214" t="s">
        <v>2119</v>
      </c>
      <c r="F132" s="215" t="s">
        <v>2119</v>
      </c>
      <c r="G132" s="216"/>
      <c r="H132" s="216"/>
      <c r="I132" s="142">
        <v>0</v>
      </c>
      <c r="J132" s="218">
        <f t="shared" si="6"/>
        <v>0</v>
      </c>
    </row>
    <row r="133" spans="2:10">
      <c r="B133" s="212"/>
      <c r="C133" s="213"/>
      <c r="D133" s="213"/>
      <c r="E133" s="214" t="s">
        <v>2119</v>
      </c>
      <c r="F133" s="215" t="s">
        <v>2119</v>
      </c>
      <c r="G133" s="216"/>
      <c r="H133" s="216"/>
      <c r="I133" s="142">
        <v>0</v>
      </c>
      <c r="J133" s="218">
        <f t="shared" si="6"/>
        <v>0</v>
      </c>
    </row>
    <row r="134" spans="2:10">
      <c r="B134" s="212"/>
      <c r="C134" s="213"/>
      <c r="D134" s="213"/>
      <c r="E134" s="214" t="s">
        <v>2119</v>
      </c>
      <c r="F134" s="215" t="s">
        <v>2119</v>
      </c>
      <c r="G134" s="216"/>
      <c r="H134" s="216"/>
      <c r="I134" s="142">
        <v>0</v>
      </c>
      <c r="J134" s="218">
        <f t="shared" si="6"/>
        <v>0</v>
      </c>
    </row>
    <row r="135" spans="2:10">
      <c r="B135" s="212"/>
      <c r="C135" s="213"/>
      <c r="D135" s="213"/>
      <c r="E135" s="214" t="s">
        <v>2119</v>
      </c>
      <c r="F135" s="215" t="s">
        <v>2119</v>
      </c>
      <c r="G135" s="216"/>
      <c r="H135" s="216"/>
      <c r="I135" s="142">
        <v>0</v>
      </c>
      <c r="J135" s="218">
        <f t="shared" si="6"/>
        <v>0</v>
      </c>
    </row>
    <row r="136" spans="2:10">
      <c r="B136" s="212"/>
      <c r="C136" s="213"/>
      <c r="D136" s="213"/>
      <c r="E136" s="214" t="s">
        <v>2119</v>
      </c>
      <c r="F136" s="215" t="s">
        <v>2119</v>
      </c>
      <c r="G136" s="216"/>
      <c r="H136" s="216"/>
      <c r="I136" s="142">
        <v>0</v>
      </c>
      <c r="J136" s="218">
        <f t="shared" si="6"/>
        <v>0</v>
      </c>
    </row>
    <row r="137" spans="2:10">
      <c r="B137" s="212"/>
      <c r="C137" s="213"/>
      <c r="D137" s="213"/>
      <c r="E137" s="214" t="s">
        <v>2119</v>
      </c>
      <c r="F137" s="215" t="s">
        <v>2119</v>
      </c>
      <c r="G137" s="216"/>
      <c r="H137" s="216"/>
      <c r="I137" s="142">
        <v>0</v>
      </c>
      <c r="J137" s="218">
        <f t="shared" si="6"/>
        <v>0</v>
      </c>
    </row>
    <row r="138" spans="2:10">
      <c r="B138" s="212"/>
      <c r="C138" s="213"/>
      <c r="D138" s="213"/>
      <c r="E138" s="214" t="s">
        <v>2119</v>
      </c>
      <c r="F138" s="215" t="s">
        <v>2119</v>
      </c>
      <c r="G138" s="216"/>
      <c r="H138" s="216"/>
      <c r="I138" s="142">
        <v>0</v>
      </c>
      <c r="J138" s="218">
        <f t="shared" si="6"/>
        <v>0</v>
      </c>
    </row>
    <row r="139" spans="2:10">
      <c r="B139" s="212"/>
      <c r="C139" s="213"/>
      <c r="D139" s="213"/>
      <c r="E139" s="214" t="s">
        <v>2119</v>
      </c>
      <c r="F139" s="215" t="s">
        <v>2119</v>
      </c>
      <c r="G139" s="216"/>
      <c r="H139" s="216"/>
      <c r="I139" s="142">
        <v>0</v>
      </c>
      <c r="J139" s="218">
        <f t="shared" si="6"/>
        <v>0</v>
      </c>
    </row>
    <row r="140" spans="2:10">
      <c r="B140" s="212"/>
      <c r="C140" s="213"/>
      <c r="D140" s="213"/>
      <c r="E140" s="214" t="s">
        <v>2119</v>
      </c>
      <c r="F140" s="215" t="s">
        <v>2119</v>
      </c>
      <c r="G140" s="216"/>
      <c r="H140" s="216"/>
      <c r="I140" s="142">
        <v>0</v>
      </c>
      <c r="J140" s="218">
        <f t="shared" si="6"/>
        <v>0</v>
      </c>
    </row>
    <row r="141" spans="2:10">
      <c r="B141" s="212"/>
      <c r="C141" s="213"/>
      <c r="D141" s="213"/>
      <c r="E141" s="214" t="s">
        <v>2119</v>
      </c>
      <c r="F141" s="215" t="s">
        <v>2119</v>
      </c>
      <c r="G141" s="216"/>
      <c r="H141" s="216"/>
      <c r="I141" s="142">
        <v>0</v>
      </c>
      <c r="J141" s="218">
        <f t="shared" si="6"/>
        <v>0</v>
      </c>
    </row>
    <row r="142" spans="2:10">
      <c r="B142" s="212"/>
      <c r="C142" s="213"/>
      <c r="D142" s="213"/>
      <c r="E142" s="214" t="s">
        <v>2119</v>
      </c>
      <c r="F142" s="215" t="s">
        <v>2119</v>
      </c>
      <c r="G142" s="216"/>
      <c r="H142" s="216"/>
      <c r="I142" s="142">
        <v>0</v>
      </c>
      <c r="J142" s="218">
        <f t="shared" si="6"/>
        <v>0</v>
      </c>
    </row>
    <row r="143" spans="2:10">
      <c r="B143" s="212"/>
      <c r="C143" s="213"/>
      <c r="D143" s="213"/>
      <c r="E143" s="214" t="s">
        <v>2119</v>
      </c>
      <c r="F143" s="215" t="s">
        <v>2119</v>
      </c>
      <c r="G143" s="216"/>
      <c r="H143" s="216"/>
      <c r="I143" s="142">
        <v>0</v>
      </c>
      <c r="J143" s="218">
        <f t="shared" si="6"/>
        <v>0</v>
      </c>
    </row>
    <row r="144" spans="2:10">
      <c r="B144" s="212"/>
      <c r="C144" s="213"/>
      <c r="D144" s="213"/>
      <c r="E144" s="214" t="s">
        <v>2119</v>
      </c>
      <c r="F144" s="215" t="s">
        <v>2119</v>
      </c>
      <c r="G144" s="216"/>
      <c r="H144" s="216"/>
      <c r="I144" s="142">
        <v>0</v>
      </c>
      <c r="J144" s="218">
        <f t="shared" si="6"/>
        <v>0</v>
      </c>
    </row>
    <row r="145" spans="2:10">
      <c r="B145" s="212"/>
      <c r="C145" s="213"/>
      <c r="D145" s="213"/>
      <c r="E145" s="214" t="s">
        <v>2119</v>
      </c>
      <c r="F145" s="215" t="s">
        <v>2119</v>
      </c>
      <c r="G145" s="216"/>
      <c r="H145" s="216"/>
      <c r="I145" s="142">
        <v>0</v>
      </c>
      <c r="J145" s="218">
        <f t="shared" si="6"/>
        <v>0</v>
      </c>
    </row>
    <row r="146" spans="2:10">
      <c r="B146" s="212"/>
      <c r="C146" s="213"/>
      <c r="D146" s="213"/>
      <c r="E146" s="214"/>
      <c r="F146" s="215"/>
      <c r="G146" s="216"/>
      <c r="H146" s="216"/>
      <c r="I146" s="142"/>
      <c r="J146" s="218"/>
    </row>
    <row r="147" spans="2:10">
      <c r="B147" s="212"/>
      <c r="C147" s="213"/>
      <c r="D147" s="213"/>
      <c r="E147" s="214" t="s">
        <v>2119</v>
      </c>
      <c r="F147" s="215" t="s">
        <v>2119</v>
      </c>
      <c r="G147" s="216"/>
      <c r="H147" s="216"/>
      <c r="I147" s="142">
        <v>0</v>
      </c>
      <c r="J147" s="218">
        <f>IFERROR(ROUND($I147*$G147,2),"")</f>
        <v>0</v>
      </c>
    </row>
    <row r="148" spans="2:10">
      <c r="B148" s="212"/>
      <c r="C148" s="213"/>
      <c r="D148" s="213"/>
      <c r="E148" s="214"/>
      <c r="F148" s="215"/>
      <c r="G148" s="216"/>
      <c r="H148" s="216"/>
      <c r="I148" s="142"/>
      <c r="J148" s="218"/>
    </row>
    <row r="149" spans="2:10">
      <c r="B149" s="212"/>
      <c r="C149" s="213"/>
      <c r="D149" s="213"/>
      <c r="E149" s="214" t="s">
        <v>2119</v>
      </c>
      <c r="F149" s="215" t="s">
        <v>2119</v>
      </c>
      <c r="G149" s="216"/>
      <c r="H149" s="216"/>
      <c r="I149" s="142">
        <v>0</v>
      </c>
      <c r="J149" s="218">
        <f>IFERROR(ROUND($I149*$G149,2),"")</f>
        <v>0</v>
      </c>
    </row>
    <row r="150" spans="2:10">
      <c r="B150" s="212"/>
      <c r="C150" s="213"/>
      <c r="D150" s="213"/>
      <c r="E150" s="214"/>
      <c r="F150" s="215"/>
      <c r="G150" s="216"/>
      <c r="H150" s="216"/>
      <c r="I150" s="217"/>
    </row>
    <row r="151" spans="2:10">
      <c r="B151" s="143"/>
      <c r="C151" s="144"/>
      <c r="D151" s="144"/>
      <c r="E151" s="144"/>
      <c r="F151" s="144"/>
      <c r="G151" s="153"/>
      <c r="H151" s="153"/>
      <c r="I151" s="145"/>
      <c r="J151" s="106"/>
    </row>
    <row r="152" spans="2:10">
      <c r="B152" s="146"/>
      <c r="C152" s="146"/>
      <c r="D152" s="146"/>
    </row>
    <row r="153" spans="2:10">
      <c r="B153" s="146"/>
      <c r="C153" s="146"/>
      <c r="D153" s="146"/>
    </row>
    <row r="154" spans="2:10">
      <c r="B154" s="146"/>
      <c r="C154" s="146"/>
      <c r="D154" s="146"/>
      <c r="E154" s="150"/>
    </row>
    <row r="155" spans="2:10">
      <c r="B155" s="146"/>
      <c r="C155" s="146"/>
      <c r="D155" s="146"/>
    </row>
    <row r="156" spans="2:10">
      <c r="B156" s="146"/>
      <c r="C156" s="146"/>
      <c r="D156" s="146"/>
    </row>
    <row r="157" spans="2:10">
      <c r="B157" s="146"/>
      <c r="C157" s="146"/>
      <c r="D157" s="146"/>
    </row>
    <row r="158" spans="2:10">
      <c r="B158" s="146"/>
      <c r="C158" s="146"/>
      <c r="D158" s="146"/>
    </row>
    <row r="159" spans="2:10">
      <c r="B159" s="146"/>
      <c r="C159" s="146"/>
      <c r="D159" s="146"/>
    </row>
    <row r="160" spans="2:10">
      <c r="B160" s="151"/>
    </row>
  </sheetData>
  <mergeCells count="3997">
    <mergeCell ref="WIX57:WIZ57"/>
    <mergeCell ref="WJF57:WJH57"/>
    <mergeCell ref="WJN57:WJP57"/>
    <mergeCell ref="WJV57:WJX57"/>
    <mergeCell ref="WKD57:WKF57"/>
    <mergeCell ref="WHJ57:WHL57"/>
    <mergeCell ref="WHR57:WHT57"/>
    <mergeCell ref="WHZ57:WIB57"/>
    <mergeCell ref="WIH57:WIJ57"/>
    <mergeCell ref="WIP57:WIR57"/>
    <mergeCell ref="WFV57:WFX57"/>
    <mergeCell ref="WGD57:WGF57"/>
    <mergeCell ref="WGL57:WGN57"/>
    <mergeCell ref="WPB57:WPD57"/>
    <mergeCell ref="WPJ57:WPL57"/>
    <mergeCell ref="WPR57:WPT57"/>
    <mergeCell ref="WNN57:WNP57"/>
    <mergeCell ref="WNV57:WNX57"/>
    <mergeCell ref="WOD57:WOF57"/>
    <mergeCell ref="WOL57:WON57"/>
    <mergeCell ref="WOT57:WOV57"/>
    <mergeCell ref="WLZ57:WMB57"/>
    <mergeCell ref="WMH57:WMJ57"/>
    <mergeCell ref="WMP57:WMR57"/>
    <mergeCell ref="WMX57:WMZ57"/>
    <mergeCell ref="WNF57:WNH57"/>
    <mergeCell ref="WKL57:WKN57"/>
    <mergeCell ref="WKT57:WKV57"/>
    <mergeCell ref="WLB57:WLD57"/>
    <mergeCell ref="WLJ57:WLL57"/>
    <mergeCell ref="WLR57:WLT57"/>
    <mergeCell ref="WGT57:WGV57"/>
    <mergeCell ref="WHB57:WHD57"/>
    <mergeCell ref="WEH57:WEJ57"/>
    <mergeCell ref="WEP57:WER57"/>
    <mergeCell ref="WEX57:WEZ57"/>
    <mergeCell ref="WFF57:WFH57"/>
    <mergeCell ref="WFN57:WFP57"/>
    <mergeCell ref="WCT57:WCV57"/>
    <mergeCell ref="WDB57:WDD57"/>
    <mergeCell ref="WDJ57:WDL57"/>
    <mergeCell ref="WDR57:WDT57"/>
    <mergeCell ref="WDZ57:WEB57"/>
    <mergeCell ref="WBF57:WBH57"/>
    <mergeCell ref="WBN57:WBP57"/>
    <mergeCell ref="WBV57:WBX57"/>
    <mergeCell ref="WCD57:WCF57"/>
    <mergeCell ref="WCL57:WCN57"/>
    <mergeCell ref="VZR57:VZT57"/>
    <mergeCell ref="VZZ57:WAB57"/>
    <mergeCell ref="WAH57:WAJ57"/>
    <mergeCell ref="WAP57:WAR57"/>
    <mergeCell ref="WAX57:WAZ57"/>
    <mergeCell ref="VYD57:VYF57"/>
    <mergeCell ref="VYL57:VYN57"/>
    <mergeCell ref="VYT57:VYV57"/>
    <mergeCell ref="VZB57:VZD57"/>
    <mergeCell ref="VZJ57:VZL57"/>
    <mergeCell ref="VWP57:VWR57"/>
    <mergeCell ref="VWX57:VWZ57"/>
    <mergeCell ref="VXF57:VXH57"/>
    <mergeCell ref="VXN57:VXP57"/>
    <mergeCell ref="VXV57:VXX57"/>
    <mergeCell ref="VVB57:VVD57"/>
    <mergeCell ref="VVJ57:VVL57"/>
    <mergeCell ref="VVR57:VVT57"/>
    <mergeCell ref="VVZ57:VWB57"/>
    <mergeCell ref="VWH57:VWJ57"/>
    <mergeCell ref="VTN57:VTP57"/>
    <mergeCell ref="VTV57:VTX57"/>
    <mergeCell ref="VUD57:VUF57"/>
    <mergeCell ref="VUL57:VUN57"/>
    <mergeCell ref="VUT57:VUV57"/>
    <mergeCell ref="VRZ57:VSB57"/>
    <mergeCell ref="VSH57:VSJ57"/>
    <mergeCell ref="VSP57:VSR57"/>
    <mergeCell ref="VSX57:VSZ57"/>
    <mergeCell ref="VTF57:VTH57"/>
    <mergeCell ref="VQL57:VQN57"/>
    <mergeCell ref="VQT57:VQV57"/>
    <mergeCell ref="VRB57:VRD57"/>
    <mergeCell ref="VRJ57:VRL57"/>
    <mergeCell ref="VRR57:VRT57"/>
    <mergeCell ref="VOX57:VOZ57"/>
    <mergeCell ref="VPF57:VPH57"/>
    <mergeCell ref="VPN57:VPP57"/>
    <mergeCell ref="VPV57:VPX57"/>
    <mergeCell ref="VQD57:VQF57"/>
    <mergeCell ref="VNJ57:VNL57"/>
    <mergeCell ref="VNR57:VNT57"/>
    <mergeCell ref="VNZ57:VOB57"/>
    <mergeCell ref="VOH57:VOJ57"/>
    <mergeCell ref="VOP57:VOR57"/>
    <mergeCell ref="VLV57:VLX57"/>
    <mergeCell ref="VMD57:VMF57"/>
    <mergeCell ref="VML57:VMN57"/>
    <mergeCell ref="VMT57:VMV57"/>
    <mergeCell ref="VNB57:VND57"/>
    <mergeCell ref="VKH57:VKJ57"/>
    <mergeCell ref="VKP57:VKR57"/>
    <mergeCell ref="VKX57:VKZ57"/>
    <mergeCell ref="VLF57:VLH57"/>
    <mergeCell ref="VLN57:VLP57"/>
    <mergeCell ref="VIT57:VIV57"/>
    <mergeCell ref="VJB57:VJD57"/>
    <mergeCell ref="VJJ57:VJL57"/>
    <mergeCell ref="VJR57:VJT57"/>
    <mergeCell ref="VJZ57:VKB57"/>
    <mergeCell ref="VHF57:VHH57"/>
    <mergeCell ref="VHN57:VHP57"/>
    <mergeCell ref="VHV57:VHX57"/>
    <mergeCell ref="VID57:VIF57"/>
    <mergeCell ref="VIL57:VIN57"/>
    <mergeCell ref="VFR57:VFT57"/>
    <mergeCell ref="VFZ57:VGB57"/>
    <mergeCell ref="VGH57:VGJ57"/>
    <mergeCell ref="VGP57:VGR57"/>
    <mergeCell ref="VGX57:VGZ57"/>
    <mergeCell ref="VED57:VEF57"/>
    <mergeCell ref="VEL57:VEN57"/>
    <mergeCell ref="VET57:VEV57"/>
    <mergeCell ref="VFB57:VFD57"/>
    <mergeCell ref="VFJ57:VFL57"/>
    <mergeCell ref="VCP57:VCR57"/>
    <mergeCell ref="VCX57:VCZ57"/>
    <mergeCell ref="VDF57:VDH57"/>
    <mergeCell ref="VDN57:VDP57"/>
    <mergeCell ref="VDV57:VDX57"/>
    <mergeCell ref="VBB57:VBD57"/>
    <mergeCell ref="VBJ57:VBL57"/>
    <mergeCell ref="VBR57:VBT57"/>
    <mergeCell ref="VBZ57:VCB57"/>
    <mergeCell ref="VCH57:VCJ57"/>
    <mergeCell ref="UZN57:UZP57"/>
    <mergeCell ref="UZV57:UZX57"/>
    <mergeCell ref="VAD57:VAF57"/>
    <mergeCell ref="VAL57:VAN57"/>
    <mergeCell ref="VAT57:VAV57"/>
    <mergeCell ref="UXZ57:UYB57"/>
    <mergeCell ref="UYH57:UYJ57"/>
    <mergeCell ref="UYP57:UYR57"/>
    <mergeCell ref="UYX57:UYZ57"/>
    <mergeCell ref="UZF57:UZH57"/>
    <mergeCell ref="UWL57:UWN57"/>
    <mergeCell ref="UWT57:UWV57"/>
    <mergeCell ref="UXB57:UXD57"/>
    <mergeCell ref="UXJ57:UXL57"/>
    <mergeCell ref="UXR57:UXT57"/>
    <mergeCell ref="UUX57:UUZ57"/>
    <mergeCell ref="UVF57:UVH57"/>
    <mergeCell ref="UVN57:UVP57"/>
    <mergeCell ref="UVV57:UVX57"/>
    <mergeCell ref="UWD57:UWF57"/>
    <mergeCell ref="UTJ57:UTL57"/>
    <mergeCell ref="UTR57:UTT57"/>
    <mergeCell ref="UTZ57:UUB57"/>
    <mergeCell ref="UUH57:UUJ57"/>
    <mergeCell ref="UUP57:UUR57"/>
    <mergeCell ref="URV57:URX57"/>
    <mergeCell ref="USD57:USF57"/>
    <mergeCell ref="USL57:USN57"/>
    <mergeCell ref="UST57:USV57"/>
    <mergeCell ref="UTB57:UTD57"/>
    <mergeCell ref="UQH57:UQJ57"/>
    <mergeCell ref="UQP57:UQR57"/>
    <mergeCell ref="UQX57:UQZ57"/>
    <mergeCell ref="URF57:URH57"/>
    <mergeCell ref="URN57:URP57"/>
    <mergeCell ref="UOT57:UOV57"/>
    <mergeCell ref="UPB57:UPD57"/>
    <mergeCell ref="UPJ57:UPL57"/>
    <mergeCell ref="UPR57:UPT57"/>
    <mergeCell ref="UPZ57:UQB57"/>
    <mergeCell ref="UNF57:UNH57"/>
    <mergeCell ref="UNN57:UNP57"/>
    <mergeCell ref="UNV57:UNX57"/>
    <mergeCell ref="UOD57:UOF57"/>
    <mergeCell ref="UOL57:UON57"/>
    <mergeCell ref="ULR57:ULT57"/>
    <mergeCell ref="ULZ57:UMB57"/>
    <mergeCell ref="UMH57:UMJ57"/>
    <mergeCell ref="UMP57:UMR57"/>
    <mergeCell ref="UMX57:UMZ57"/>
    <mergeCell ref="UKD57:UKF57"/>
    <mergeCell ref="UKL57:UKN57"/>
    <mergeCell ref="UKT57:UKV57"/>
    <mergeCell ref="ULB57:ULD57"/>
    <mergeCell ref="ULJ57:ULL57"/>
    <mergeCell ref="UIP57:UIR57"/>
    <mergeCell ref="UIX57:UIZ57"/>
    <mergeCell ref="UJF57:UJH57"/>
    <mergeCell ref="UJN57:UJP57"/>
    <mergeCell ref="UJV57:UJX57"/>
    <mergeCell ref="UHB57:UHD57"/>
    <mergeCell ref="UHJ57:UHL57"/>
    <mergeCell ref="UHR57:UHT57"/>
    <mergeCell ref="UHZ57:UIB57"/>
    <mergeCell ref="UIH57:UIJ57"/>
    <mergeCell ref="UFN57:UFP57"/>
    <mergeCell ref="UFV57:UFX57"/>
    <mergeCell ref="UGD57:UGF57"/>
    <mergeCell ref="UGL57:UGN57"/>
    <mergeCell ref="UGT57:UGV57"/>
    <mergeCell ref="UDZ57:UEB57"/>
    <mergeCell ref="UEH57:UEJ57"/>
    <mergeCell ref="UEP57:UER57"/>
    <mergeCell ref="UEX57:UEZ57"/>
    <mergeCell ref="UFF57:UFH57"/>
    <mergeCell ref="UCL57:UCN57"/>
    <mergeCell ref="UCT57:UCV57"/>
    <mergeCell ref="UDB57:UDD57"/>
    <mergeCell ref="UDJ57:UDL57"/>
    <mergeCell ref="UDR57:UDT57"/>
    <mergeCell ref="UAX57:UAZ57"/>
    <mergeCell ref="UBF57:UBH57"/>
    <mergeCell ref="UBN57:UBP57"/>
    <mergeCell ref="UBV57:UBX57"/>
    <mergeCell ref="UCD57:UCF57"/>
    <mergeCell ref="TZJ57:TZL57"/>
    <mergeCell ref="TZR57:TZT57"/>
    <mergeCell ref="TZZ57:UAB57"/>
    <mergeCell ref="UAH57:UAJ57"/>
    <mergeCell ref="UAP57:UAR57"/>
    <mergeCell ref="TXV57:TXX57"/>
    <mergeCell ref="TYD57:TYF57"/>
    <mergeCell ref="TYL57:TYN57"/>
    <mergeCell ref="TYT57:TYV57"/>
    <mergeCell ref="TZB57:TZD57"/>
    <mergeCell ref="TWH57:TWJ57"/>
    <mergeCell ref="TWP57:TWR57"/>
    <mergeCell ref="TWX57:TWZ57"/>
    <mergeCell ref="TXF57:TXH57"/>
    <mergeCell ref="TXN57:TXP57"/>
    <mergeCell ref="TUT57:TUV57"/>
    <mergeCell ref="TVB57:TVD57"/>
    <mergeCell ref="TVJ57:TVL57"/>
    <mergeCell ref="TVR57:TVT57"/>
    <mergeCell ref="TVZ57:TWB57"/>
    <mergeCell ref="TTF57:TTH57"/>
    <mergeCell ref="TTN57:TTP57"/>
    <mergeCell ref="TTV57:TTX57"/>
    <mergeCell ref="TUD57:TUF57"/>
    <mergeCell ref="TUL57:TUN57"/>
    <mergeCell ref="TRR57:TRT57"/>
    <mergeCell ref="TRZ57:TSB57"/>
    <mergeCell ref="TSH57:TSJ57"/>
    <mergeCell ref="TSP57:TSR57"/>
    <mergeCell ref="TSX57:TSZ57"/>
    <mergeCell ref="TQD57:TQF57"/>
    <mergeCell ref="TQL57:TQN57"/>
    <mergeCell ref="TQT57:TQV57"/>
    <mergeCell ref="TRB57:TRD57"/>
    <mergeCell ref="TRJ57:TRL57"/>
    <mergeCell ref="TOP57:TOR57"/>
    <mergeCell ref="TOX57:TOZ57"/>
    <mergeCell ref="TPF57:TPH57"/>
    <mergeCell ref="TPN57:TPP57"/>
    <mergeCell ref="TPV57:TPX57"/>
    <mergeCell ref="TNB57:TND57"/>
    <mergeCell ref="TNJ57:TNL57"/>
    <mergeCell ref="TNR57:TNT57"/>
    <mergeCell ref="TNZ57:TOB57"/>
    <mergeCell ref="TOH57:TOJ57"/>
    <mergeCell ref="TLN57:TLP57"/>
    <mergeCell ref="TLV57:TLX57"/>
    <mergeCell ref="TMD57:TMF57"/>
    <mergeCell ref="TML57:TMN57"/>
    <mergeCell ref="TMT57:TMV57"/>
    <mergeCell ref="TJZ57:TKB57"/>
    <mergeCell ref="TKH57:TKJ57"/>
    <mergeCell ref="TKP57:TKR57"/>
    <mergeCell ref="TKX57:TKZ57"/>
    <mergeCell ref="TLF57:TLH57"/>
    <mergeCell ref="TIL57:TIN57"/>
    <mergeCell ref="TIT57:TIV57"/>
    <mergeCell ref="TJB57:TJD57"/>
    <mergeCell ref="TJJ57:TJL57"/>
    <mergeCell ref="TJR57:TJT57"/>
    <mergeCell ref="TGX57:TGZ57"/>
    <mergeCell ref="THF57:THH57"/>
    <mergeCell ref="THN57:THP57"/>
    <mergeCell ref="THV57:THX57"/>
    <mergeCell ref="TID57:TIF57"/>
    <mergeCell ref="TFJ57:TFL57"/>
    <mergeCell ref="TFR57:TFT57"/>
    <mergeCell ref="TFZ57:TGB57"/>
    <mergeCell ref="TGH57:TGJ57"/>
    <mergeCell ref="TGP57:TGR57"/>
    <mergeCell ref="TDV57:TDX57"/>
    <mergeCell ref="TED57:TEF57"/>
    <mergeCell ref="TEL57:TEN57"/>
    <mergeCell ref="TET57:TEV57"/>
    <mergeCell ref="TFB57:TFD57"/>
    <mergeCell ref="TCH57:TCJ57"/>
    <mergeCell ref="TCP57:TCR57"/>
    <mergeCell ref="TCX57:TCZ57"/>
    <mergeCell ref="TDF57:TDH57"/>
    <mergeCell ref="TDN57:TDP57"/>
    <mergeCell ref="TAT57:TAV57"/>
    <mergeCell ref="TBB57:TBD57"/>
    <mergeCell ref="TBJ57:TBL57"/>
    <mergeCell ref="TBR57:TBT57"/>
    <mergeCell ref="TBZ57:TCB57"/>
    <mergeCell ref="SZF57:SZH57"/>
    <mergeCell ref="SZN57:SZP57"/>
    <mergeCell ref="SZV57:SZX57"/>
    <mergeCell ref="TAD57:TAF57"/>
    <mergeCell ref="TAL57:TAN57"/>
    <mergeCell ref="SXR57:SXT57"/>
    <mergeCell ref="SXZ57:SYB57"/>
    <mergeCell ref="SYH57:SYJ57"/>
    <mergeCell ref="SYP57:SYR57"/>
    <mergeCell ref="SYX57:SYZ57"/>
    <mergeCell ref="SWD57:SWF57"/>
    <mergeCell ref="SWL57:SWN57"/>
    <mergeCell ref="SWT57:SWV57"/>
    <mergeCell ref="SXB57:SXD57"/>
    <mergeCell ref="SXJ57:SXL57"/>
    <mergeCell ref="SUP57:SUR57"/>
    <mergeCell ref="SUX57:SUZ57"/>
    <mergeCell ref="SVF57:SVH57"/>
    <mergeCell ref="SVN57:SVP57"/>
    <mergeCell ref="SVV57:SVX57"/>
    <mergeCell ref="STB57:STD57"/>
    <mergeCell ref="STJ57:STL57"/>
    <mergeCell ref="STR57:STT57"/>
    <mergeCell ref="STZ57:SUB57"/>
    <mergeCell ref="SUH57:SUJ57"/>
    <mergeCell ref="SRN57:SRP57"/>
    <mergeCell ref="SRV57:SRX57"/>
    <mergeCell ref="SSD57:SSF57"/>
    <mergeCell ref="SSL57:SSN57"/>
    <mergeCell ref="SST57:SSV57"/>
    <mergeCell ref="SPZ57:SQB57"/>
    <mergeCell ref="SQH57:SQJ57"/>
    <mergeCell ref="SQP57:SQR57"/>
    <mergeCell ref="SQX57:SQZ57"/>
    <mergeCell ref="SRF57:SRH57"/>
    <mergeCell ref="SOL57:SON57"/>
    <mergeCell ref="SOT57:SOV57"/>
    <mergeCell ref="SPB57:SPD57"/>
    <mergeCell ref="SPJ57:SPL57"/>
    <mergeCell ref="SPR57:SPT57"/>
    <mergeCell ref="SMX57:SMZ57"/>
    <mergeCell ref="SNF57:SNH57"/>
    <mergeCell ref="SNN57:SNP57"/>
    <mergeCell ref="SNV57:SNX57"/>
    <mergeCell ref="SOD57:SOF57"/>
    <mergeCell ref="SLJ57:SLL57"/>
    <mergeCell ref="SLR57:SLT57"/>
    <mergeCell ref="SLZ57:SMB57"/>
    <mergeCell ref="SMH57:SMJ57"/>
    <mergeCell ref="SMP57:SMR57"/>
    <mergeCell ref="SJV57:SJX57"/>
    <mergeCell ref="SKD57:SKF57"/>
    <mergeCell ref="SKL57:SKN57"/>
    <mergeCell ref="SKT57:SKV57"/>
    <mergeCell ref="SLB57:SLD57"/>
    <mergeCell ref="SIH57:SIJ57"/>
    <mergeCell ref="SIP57:SIR57"/>
    <mergeCell ref="SIX57:SIZ57"/>
    <mergeCell ref="SJF57:SJH57"/>
    <mergeCell ref="SJN57:SJP57"/>
    <mergeCell ref="SGT57:SGV57"/>
    <mergeCell ref="SHB57:SHD57"/>
    <mergeCell ref="SHJ57:SHL57"/>
    <mergeCell ref="SHR57:SHT57"/>
    <mergeCell ref="SHZ57:SIB57"/>
    <mergeCell ref="SFF57:SFH57"/>
    <mergeCell ref="SFN57:SFP57"/>
    <mergeCell ref="SFV57:SFX57"/>
    <mergeCell ref="SGD57:SGF57"/>
    <mergeCell ref="SGL57:SGN57"/>
    <mergeCell ref="SDR57:SDT57"/>
    <mergeCell ref="SDZ57:SEB57"/>
    <mergeCell ref="SEH57:SEJ57"/>
    <mergeCell ref="SEP57:SER57"/>
    <mergeCell ref="SEX57:SEZ57"/>
    <mergeCell ref="SCD57:SCF57"/>
    <mergeCell ref="SCL57:SCN57"/>
    <mergeCell ref="SCT57:SCV57"/>
    <mergeCell ref="SDB57:SDD57"/>
    <mergeCell ref="SDJ57:SDL57"/>
    <mergeCell ref="SAP57:SAR57"/>
    <mergeCell ref="SAX57:SAZ57"/>
    <mergeCell ref="SBF57:SBH57"/>
    <mergeCell ref="SBN57:SBP57"/>
    <mergeCell ref="SBV57:SBX57"/>
    <mergeCell ref="RZB57:RZD57"/>
    <mergeCell ref="RZJ57:RZL57"/>
    <mergeCell ref="RZR57:RZT57"/>
    <mergeCell ref="RZZ57:SAB57"/>
    <mergeCell ref="SAH57:SAJ57"/>
    <mergeCell ref="RXN57:RXP57"/>
    <mergeCell ref="RXV57:RXX57"/>
    <mergeCell ref="RYD57:RYF57"/>
    <mergeCell ref="RYL57:RYN57"/>
    <mergeCell ref="RYT57:RYV57"/>
    <mergeCell ref="RVZ57:RWB57"/>
    <mergeCell ref="RWH57:RWJ57"/>
    <mergeCell ref="RWP57:RWR57"/>
    <mergeCell ref="RWX57:RWZ57"/>
    <mergeCell ref="RXF57:RXH57"/>
    <mergeCell ref="RUL57:RUN57"/>
    <mergeCell ref="RUT57:RUV57"/>
    <mergeCell ref="RVB57:RVD57"/>
    <mergeCell ref="RVJ57:RVL57"/>
    <mergeCell ref="RVR57:RVT57"/>
    <mergeCell ref="RSX57:RSZ57"/>
    <mergeCell ref="RTF57:RTH57"/>
    <mergeCell ref="RTN57:RTP57"/>
    <mergeCell ref="RTV57:RTX57"/>
    <mergeCell ref="RUD57:RUF57"/>
    <mergeCell ref="RRJ57:RRL57"/>
    <mergeCell ref="RRR57:RRT57"/>
    <mergeCell ref="RRZ57:RSB57"/>
    <mergeCell ref="RSH57:RSJ57"/>
    <mergeCell ref="RSP57:RSR57"/>
    <mergeCell ref="RPV57:RPX57"/>
    <mergeCell ref="RQD57:RQF57"/>
    <mergeCell ref="RQL57:RQN57"/>
    <mergeCell ref="RQT57:RQV57"/>
    <mergeCell ref="RRB57:RRD57"/>
    <mergeCell ref="ROH57:ROJ57"/>
    <mergeCell ref="ROP57:ROR57"/>
    <mergeCell ref="ROX57:ROZ57"/>
    <mergeCell ref="RPF57:RPH57"/>
    <mergeCell ref="RPN57:RPP57"/>
    <mergeCell ref="RMT57:RMV57"/>
    <mergeCell ref="RNB57:RND57"/>
    <mergeCell ref="RNJ57:RNL57"/>
    <mergeCell ref="RNR57:RNT57"/>
    <mergeCell ref="RNZ57:ROB57"/>
    <mergeCell ref="RLF57:RLH57"/>
    <mergeCell ref="RLN57:RLP57"/>
    <mergeCell ref="RLV57:RLX57"/>
    <mergeCell ref="RMD57:RMF57"/>
    <mergeCell ref="RML57:RMN57"/>
    <mergeCell ref="RJR57:RJT57"/>
    <mergeCell ref="RJZ57:RKB57"/>
    <mergeCell ref="RKH57:RKJ57"/>
    <mergeCell ref="RKP57:RKR57"/>
    <mergeCell ref="RKX57:RKZ57"/>
    <mergeCell ref="RID57:RIF57"/>
    <mergeCell ref="RIL57:RIN57"/>
    <mergeCell ref="RIT57:RIV57"/>
    <mergeCell ref="RJB57:RJD57"/>
    <mergeCell ref="RJJ57:RJL57"/>
    <mergeCell ref="RGP57:RGR57"/>
    <mergeCell ref="RGX57:RGZ57"/>
    <mergeCell ref="RHF57:RHH57"/>
    <mergeCell ref="RHN57:RHP57"/>
    <mergeCell ref="RHV57:RHX57"/>
    <mergeCell ref="RFB57:RFD57"/>
    <mergeCell ref="RFJ57:RFL57"/>
    <mergeCell ref="RFR57:RFT57"/>
    <mergeCell ref="RFZ57:RGB57"/>
    <mergeCell ref="RGH57:RGJ57"/>
    <mergeCell ref="RDN57:RDP57"/>
    <mergeCell ref="RDV57:RDX57"/>
    <mergeCell ref="RED57:REF57"/>
    <mergeCell ref="REL57:REN57"/>
    <mergeCell ref="RET57:REV57"/>
    <mergeCell ref="RBZ57:RCB57"/>
    <mergeCell ref="RCH57:RCJ57"/>
    <mergeCell ref="RCP57:RCR57"/>
    <mergeCell ref="RCX57:RCZ57"/>
    <mergeCell ref="RDF57:RDH57"/>
    <mergeCell ref="RAL57:RAN57"/>
    <mergeCell ref="RAT57:RAV57"/>
    <mergeCell ref="RBB57:RBD57"/>
    <mergeCell ref="RBJ57:RBL57"/>
    <mergeCell ref="RBR57:RBT57"/>
    <mergeCell ref="QYX57:QYZ57"/>
    <mergeCell ref="QZF57:QZH57"/>
    <mergeCell ref="QZN57:QZP57"/>
    <mergeCell ref="QZV57:QZX57"/>
    <mergeCell ref="RAD57:RAF57"/>
    <mergeCell ref="QXJ57:QXL57"/>
    <mergeCell ref="QXR57:QXT57"/>
    <mergeCell ref="QXZ57:QYB57"/>
    <mergeCell ref="QYH57:QYJ57"/>
    <mergeCell ref="QYP57:QYR57"/>
    <mergeCell ref="QVV57:QVX57"/>
    <mergeCell ref="QWD57:QWF57"/>
    <mergeCell ref="QWL57:QWN57"/>
    <mergeCell ref="QWT57:QWV57"/>
    <mergeCell ref="QXB57:QXD57"/>
    <mergeCell ref="QUH57:QUJ57"/>
    <mergeCell ref="QUP57:QUR57"/>
    <mergeCell ref="QUX57:QUZ57"/>
    <mergeCell ref="QVF57:QVH57"/>
    <mergeCell ref="QVN57:QVP57"/>
    <mergeCell ref="QST57:QSV57"/>
    <mergeCell ref="QTB57:QTD57"/>
    <mergeCell ref="QTJ57:QTL57"/>
    <mergeCell ref="QTR57:QTT57"/>
    <mergeCell ref="QTZ57:QUB57"/>
    <mergeCell ref="QRF57:QRH57"/>
    <mergeCell ref="QRN57:QRP57"/>
    <mergeCell ref="QRV57:QRX57"/>
    <mergeCell ref="QSD57:QSF57"/>
    <mergeCell ref="QSL57:QSN57"/>
    <mergeCell ref="QPR57:QPT57"/>
    <mergeCell ref="QPZ57:QQB57"/>
    <mergeCell ref="QQH57:QQJ57"/>
    <mergeCell ref="QQP57:QQR57"/>
    <mergeCell ref="QQX57:QQZ57"/>
    <mergeCell ref="QOD57:QOF57"/>
    <mergeCell ref="QOL57:QON57"/>
    <mergeCell ref="QOT57:QOV57"/>
    <mergeCell ref="QPB57:QPD57"/>
    <mergeCell ref="QPJ57:QPL57"/>
    <mergeCell ref="QMP57:QMR57"/>
    <mergeCell ref="QMX57:QMZ57"/>
    <mergeCell ref="QNF57:QNH57"/>
    <mergeCell ref="QNN57:QNP57"/>
    <mergeCell ref="QNV57:QNX57"/>
    <mergeCell ref="QLB57:QLD57"/>
    <mergeCell ref="QLJ57:QLL57"/>
    <mergeCell ref="QLR57:QLT57"/>
    <mergeCell ref="QLZ57:QMB57"/>
    <mergeCell ref="QMH57:QMJ57"/>
    <mergeCell ref="QJN57:QJP57"/>
    <mergeCell ref="QJV57:QJX57"/>
    <mergeCell ref="QKD57:QKF57"/>
    <mergeCell ref="QKL57:QKN57"/>
    <mergeCell ref="QKT57:QKV57"/>
    <mergeCell ref="QHZ57:QIB57"/>
    <mergeCell ref="QIH57:QIJ57"/>
    <mergeCell ref="QIP57:QIR57"/>
    <mergeCell ref="QIX57:QIZ57"/>
    <mergeCell ref="QJF57:QJH57"/>
    <mergeCell ref="QGL57:QGN57"/>
    <mergeCell ref="QGT57:QGV57"/>
    <mergeCell ref="QHB57:QHD57"/>
    <mergeCell ref="QHJ57:QHL57"/>
    <mergeCell ref="QHR57:QHT57"/>
    <mergeCell ref="QEX57:QEZ57"/>
    <mergeCell ref="QFF57:QFH57"/>
    <mergeCell ref="QFN57:QFP57"/>
    <mergeCell ref="QFV57:QFX57"/>
    <mergeCell ref="QGD57:QGF57"/>
    <mergeCell ref="QDJ57:QDL57"/>
    <mergeCell ref="QDR57:QDT57"/>
    <mergeCell ref="QDZ57:QEB57"/>
    <mergeCell ref="QEH57:QEJ57"/>
    <mergeCell ref="QEP57:QER57"/>
    <mergeCell ref="QBV57:QBX57"/>
    <mergeCell ref="QCD57:QCF57"/>
    <mergeCell ref="QCL57:QCN57"/>
    <mergeCell ref="QCT57:QCV57"/>
    <mergeCell ref="QDB57:QDD57"/>
    <mergeCell ref="QAH57:QAJ57"/>
    <mergeCell ref="QAP57:QAR57"/>
    <mergeCell ref="QAX57:QAZ57"/>
    <mergeCell ref="QBF57:QBH57"/>
    <mergeCell ref="QBN57:QBP57"/>
    <mergeCell ref="PYT57:PYV57"/>
    <mergeCell ref="PZB57:PZD57"/>
    <mergeCell ref="PZJ57:PZL57"/>
    <mergeCell ref="PZR57:PZT57"/>
    <mergeCell ref="PZZ57:QAB57"/>
    <mergeCell ref="PXF57:PXH57"/>
    <mergeCell ref="PXN57:PXP57"/>
    <mergeCell ref="PXV57:PXX57"/>
    <mergeCell ref="PYD57:PYF57"/>
    <mergeCell ref="PYL57:PYN57"/>
    <mergeCell ref="PVR57:PVT57"/>
    <mergeCell ref="PVZ57:PWB57"/>
    <mergeCell ref="PWH57:PWJ57"/>
    <mergeCell ref="PWP57:PWR57"/>
    <mergeCell ref="PWX57:PWZ57"/>
    <mergeCell ref="PUD57:PUF57"/>
    <mergeCell ref="PUL57:PUN57"/>
    <mergeCell ref="PUT57:PUV57"/>
    <mergeCell ref="PVB57:PVD57"/>
    <mergeCell ref="PVJ57:PVL57"/>
    <mergeCell ref="PSP57:PSR57"/>
    <mergeCell ref="PSX57:PSZ57"/>
    <mergeCell ref="PTF57:PTH57"/>
    <mergeCell ref="PTN57:PTP57"/>
    <mergeCell ref="PTV57:PTX57"/>
    <mergeCell ref="PRB57:PRD57"/>
    <mergeCell ref="PRJ57:PRL57"/>
    <mergeCell ref="PRR57:PRT57"/>
    <mergeCell ref="PRZ57:PSB57"/>
    <mergeCell ref="PSH57:PSJ57"/>
    <mergeCell ref="PPN57:PPP57"/>
    <mergeCell ref="PPV57:PPX57"/>
    <mergeCell ref="PQD57:PQF57"/>
    <mergeCell ref="PQL57:PQN57"/>
    <mergeCell ref="PQT57:PQV57"/>
    <mergeCell ref="PNZ57:POB57"/>
    <mergeCell ref="POH57:POJ57"/>
    <mergeCell ref="POP57:POR57"/>
    <mergeCell ref="POX57:POZ57"/>
    <mergeCell ref="PPF57:PPH57"/>
    <mergeCell ref="PML57:PMN57"/>
    <mergeCell ref="PMT57:PMV57"/>
    <mergeCell ref="PNB57:PND57"/>
    <mergeCell ref="PNJ57:PNL57"/>
    <mergeCell ref="PNR57:PNT57"/>
    <mergeCell ref="PKX57:PKZ57"/>
    <mergeCell ref="PLF57:PLH57"/>
    <mergeCell ref="PLN57:PLP57"/>
    <mergeCell ref="PLV57:PLX57"/>
    <mergeCell ref="PMD57:PMF57"/>
    <mergeCell ref="PJJ57:PJL57"/>
    <mergeCell ref="PJR57:PJT57"/>
    <mergeCell ref="PJZ57:PKB57"/>
    <mergeCell ref="PKH57:PKJ57"/>
    <mergeCell ref="PKP57:PKR57"/>
    <mergeCell ref="PHV57:PHX57"/>
    <mergeCell ref="PID57:PIF57"/>
    <mergeCell ref="PIL57:PIN57"/>
    <mergeCell ref="PIT57:PIV57"/>
    <mergeCell ref="PJB57:PJD57"/>
    <mergeCell ref="PGH57:PGJ57"/>
    <mergeCell ref="PGP57:PGR57"/>
    <mergeCell ref="PGX57:PGZ57"/>
    <mergeCell ref="PHF57:PHH57"/>
    <mergeCell ref="PHN57:PHP57"/>
    <mergeCell ref="PET57:PEV57"/>
    <mergeCell ref="PFB57:PFD57"/>
    <mergeCell ref="PFJ57:PFL57"/>
    <mergeCell ref="PFR57:PFT57"/>
    <mergeCell ref="PFZ57:PGB57"/>
    <mergeCell ref="PDF57:PDH57"/>
    <mergeCell ref="PDN57:PDP57"/>
    <mergeCell ref="PDV57:PDX57"/>
    <mergeCell ref="PED57:PEF57"/>
    <mergeCell ref="PEL57:PEN57"/>
    <mergeCell ref="PBR57:PBT57"/>
    <mergeCell ref="PBZ57:PCB57"/>
    <mergeCell ref="PCH57:PCJ57"/>
    <mergeCell ref="PCP57:PCR57"/>
    <mergeCell ref="PCX57:PCZ57"/>
    <mergeCell ref="PAD57:PAF57"/>
    <mergeCell ref="PAL57:PAN57"/>
    <mergeCell ref="PAT57:PAV57"/>
    <mergeCell ref="PBB57:PBD57"/>
    <mergeCell ref="PBJ57:PBL57"/>
    <mergeCell ref="OYP57:OYR57"/>
    <mergeCell ref="OYX57:OYZ57"/>
    <mergeCell ref="OZF57:OZH57"/>
    <mergeCell ref="OZN57:OZP57"/>
    <mergeCell ref="OZV57:OZX57"/>
    <mergeCell ref="OXB57:OXD57"/>
    <mergeCell ref="OXJ57:OXL57"/>
    <mergeCell ref="OXR57:OXT57"/>
    <mergeCell ref="OXZ57:OYB57"/>
    <mergeCell ref="OYH57:OYJ57"/>
    <mergeCell ref="OVN57:OVP57"/>
    <mergeCell ref="OVV57:OVX57"/>
    <mergeCell ref="OWD57:OWF57"/>
    <mergeCell ref="OWL57:OWN57"/>
    <mergeCell ref="OWT57:OWV57"/>
    <mergeCell ref="OTZ57:OUB57"/>
    <mergeCell ref="OUH57:OUJ57"/>
    <mergeCell ref="OUP57:OUR57"/>
    <mergeCell ref="OUX57:OUZ57"/>
    <mergeCell ref="OVF57:OVH57"/>
    <mergeCell ref="OSL57:OSN57"/>
    <mergeCell ref="OST57:OSV57"/>
    <mergeCell ref="OTB57:OTD57"/>
    <mergeCell ref="OTJ57:OTL57"/>
    <mergeCell ref="OTR57:OTT57"/>
    <mergeCell ref="OQX57:OQZ57"/>
    <mergeCell ref="ORF57:ORH57"/>
    <mergeCell ref="ORN57:ORP57"/>
    <mergeCell ref="ORV57:ORX57"/>
    <mergeCell ref="OSD57:OSF57"/>
    <mergeCell ref="OPJ57:OPL57"/>
    <mergeCell ref="OPR57:OPT57"/>
    <mergeCell ref="OPZ57:OQB57"/>
    <mergeCell ref="OQH57:OQJ57"/>
    <mergeCell ref="OQP57:OQR57"/>
    <mergeCell ref="ONV57:ONX57"/>
    <mergeCell ref="OOD57:OOF57"/>
    <mergeCell ref="OOL57:OON57"/>
    <mergeCell ref="OOT57:OOV57"/>
    <mergeCell ref="OPB57:OPD57"/>
    <mergeCell ref="OMH57:OMJ57"/>
    <mergeCell ref="OMP57:OMR57"/>
    <mergeCell ref="OMX57:OMZ57"/>
    <mergeCell ref="ONF57:ONH57"/>
    <mergeCell ref="ONN57:ONP57"/>
    <mergeCell ref="OKT57:OKV57"/>
    <mergeCell ref="OLB57:OLD57"/>
    <mergeCell ref="OLJ57:OLL57"/>
    <mergeCell ref="OLR57:OLT57"/>
    <mergeCell ref="OLZ57:OMB57"/>
    <mergeCell ref="OJF57:OJH57"/>
    <mergeCell ref="OJN57:OJP57"/>
    <mergeCell ref="OJV57:OJX57"/>
    <mergeCell ref="OKD57:OKF57"/>
    <mergeCell ref="OKL57:OKN57"/>
    <mergeCell ref="OHR57:OHT57"/>
    <mergeCell ref="OHZ57:OIB57"/>
    <mergeCell ref="OIH57:OIJ57"/>
    <mergeCell ref="OIP57:OIR57"/>
    <mergeCell ref="OIX57:OIZ57"/>
    <mergeCell ref="OGD57:OGF57"/>
    <mergeCell ref="OGL57:OGN57"/>
    <mergeCell ref="OGT57:OGV57"/>
    <mergeCell ref="OHB57:OHD57"/>
    <mergeCell ref="OHJ57:OHL57"/>
    <mergeCell ref="OEP57:OER57"/>
    <mergeCell ref="OEX57:OEZ57"/>
    <mergeCell ref="OFF57:OFH57"/>
    <mergeCell ref="OFN57:OFP57"/>
    <mergeCell ref="OFV57:OFX57"/>
    <mergeCell ref="ODB57:ODD57"/>
    <mergeCell ref="ODJ57:ODL57"/>
    <mergeCell ref="ODR57:ODT57"/>
    <mergeCell ref="ODZ57:OEB57"/>
    <mergeCell ref="OEH57:OEJ57"/>
    <mergeCell ref="OBN57:OBP57"/>
    <mergeCell ref="OBV57:OBX57"/>
    <mergeCell ref="OCD57:OCF57"/>
    <mergeCell ref="OCL57:OCN57"/>
    <mergeCell ref="OCT57:OCV57"/>
    <mergeCell ref="NZZ57:OAB57"/>
    <mergeCell ref="OAH57:OAJ57"/>
    <mergeCell ref="OAP57:OAR57"/>
    <mergeCell ref="OAX57:OAZ57"/>
    <mergeCell ref="OBF57:OBH57"/>
    <mergeCell ref="NYL57:NYN57"/>
    <mergeCell ref="NYT57:NYV57"/>
    <mergeCell ref="NZB57:NZD57"/>
    <mergeCell ref="NZJ57:NZL57"/>
    <mergeCell ref="NZR57:NZT57"/>
    <mergeCell ref="NWX57:NWZ57"/>
    <mergeCell ref="NXF57:NXH57"/>
    <mergeCell ref="NXN57:NXP57"/>
    <mergeCell ref="NXV57:NXX57"/>
    <mergeCell ref="NYD57:NYF57"/>
    <mergeCell ref="NVJ57:NVL57"/>
    <mergeCell ref="NVR57:NVT57"/>
    <mergeCell ref="NVZ57:NWB57"/>
    <mergeCell ref="NWH57:NWJ57"/>
    <mergeCell ref="NWP57:NWR57"/>
    <mergeCell ref="NTV57:NTX57"/>
    <mergeCell ref="NUD57:NUF57"/>
    <mergeCell ref="NUL57:NUN57"/>
    <mergeCell ref="NUT57:NUV57"/>
    <mergeCell ref="NVB57:NVD57"/>
    <mergeCell ref="NSH57:NSJ57"/>
    <mergeCell ref="NSP57:NSR57"/>
    <mergeCell ref="NSX57:NSZ57"/>
    <mergeCell ref="NTF57:NTH57"/>
    <mergeCell ref="NTN57:NTP57"/>
    <mergeCell ref="NQT57:NQV57"/>
    <mergeCell ref="NRB57:NRD57"/>
    <mergeCell ref="NRJ57:NRL57"/>
    <mergeCell ref="NRR57:NRT57"/>
    <mergeCell ref="NRZ57:NSB57"/>
    <mergeCell ref="NPF57:NPH57"/>
    <mergeCell ref="NPN57:NPP57"/>
    <mergeCell ref="NPV57:NPX57"/>
    <mergeCell ref="NQD57:NQF57"/>
    <mergeCell ref="NQL57:NQN57"/>
    <mergeCell ref="NNR57:NNT57"/>
    <mergeCell ref="NNZ57:NOB57"/>
    <mergeCell ref="NOH57:NOJ57"/>
    <mergeCell ref="NOP57:NOR57"/>
    <mergeCell ref="NOX57:NOZ57"/>
    <mergeCell ref="NMD57:NMF57"/>
    <mergeCell ref="NML57:NMN57"/>
    <mergeCell ref="NMT57:NMV57"/>
    <mergeCell ref="NNB57:NND57"/>
    <mergeCell ref="NNJ57:NNL57"/>
    <mergeCell ref="NKP57:NKR57"/>
    <mergeCell ref="NKX57:NKZ57"/>
    <mergeCell ref="NLF57:NLH57"/>
    <mergeCell ref="NLN57:NLP57"/>
    <mergeCell ref="NLV57:NLX57"/>
    <mergeCell ref="NJB57:NJD57"/>
    <mergeCell ref="NJJ57:NJL57"/>
    <mergeCell ref="NJR57:NJT57"/>
    <mergeCell ref="NJZ57:NKB57"/>
    <mergeCell ref="NKH57:NKJ57"/>
    <mergeCell ref="NHN57:NHP57"/>
    <mergeCell ref="NHV57:NHX57"/>
    <mergeCell ref="NID57:NIF57"/>
    <mergeCell ref="NIL57:NIN57"/>
    <mergeCell ref="NIT57:NIV57"/>
    <mergeCell ref="NFZ57:NGB57"/>
    <mergeCell ref="NGH57:NGJ57"/>
    <mergeCell ref="NGP57:NGR57"/>
    <mergeCell ref="NGX57:NGZ57"/>
    <mergeCell ref="NHF57:NHH57"/>
    <mergeCell ref="NEL57:NEN57"/>
    <mergeCell ref="NET57:NEV57"/>
    <mergeCell ref="NFB57:NFD57"/>
    <mergeCell ref="NFJ57:NFL57"/>
    <mergeCell ref="NFR57:NFT57"/>
    <mergeCell ref="NCX57:NCZ57"/>
    <mergeCell ref="NDF57:NDH57"/>
    <mergeCell ref="NDN57:NDP57"/>
    <mergeCell ref="NDV57:NDX57"/>
    <mergeCell ref="NED57:NEF57"/>
    <mergeCell ref="NBJ57:NBL57"/>
    <mergeCell ref="NBR57:NBT57"/>
    <mergeCell ref="NBZ57:NCB57"/>
    <mergeCell ref="NCH57:NCJ57"/>
    <mergeCell ref="NCP57:NCR57"/>
    <mergeCell ref="MZV57:MZX57"/>
    <mergeCell ref="NAD57:NAF57"/>
    <mergeCell ref="NAL57:NAN57"/>
    <mergeCell ref="NAT57:NAV57"/>
    <mergeCell ref="NBB57:NBD57"/>
    <mergeCell ref="MYH57:MYJ57"/>
    <mergeCell ref="MYP57:MYR57"/>
    <mergeCell ref="MYX57:MYZ57"/>
    <mergeCell ref="MZF57:MZH57"/>
    <mergeCell ref="MZN57:MZP57"/>
    <mergeCell ref="MWT57:MWV57"/>
    <mergeCell ref="MXB57:MXD57"/>
    <mergeCell ref="MXJ57:MXL57"/>
    <mergeCell ref="MXR57:MXT57"/>
    <mergeCell ref="MXZ57:MYB57"/>
    <mergeCell ref="MVF57:MVH57"/>
    <mergeCell ref="MVN57:MVP57"/>
    <mergeCell ref="MVV57:MVX57"/>
    <mergeCell ref="MWD57:MWF57"/>
    <mergeCell ref="MWL57:MWN57"/>
    <mergeCell ref="MTR57:MTT57"/>
    <mergeCell ref="MTZ57:MUB57"/>
    <mergeCell ref="MUH57:MUJ57"/>
    <mergeCell ref="MUP57:MUR57"/>
    <mergeCell ref="MUX57:MUZ57"/>
    <mergeCell ref="MSD57:MSF57"/>
    <mergeCell ref="MSL57:MSN57"/>
    <mergeCell ref="MST57:MSV57"/>
    <mergeCell ref="MTB57:MTD57"/>
    <mergeCell ref="MTJ57:MTL57"/>
    <mergeCell ref="MQP57:MQR57"/>
    <mergeCell ref="MQX57:MQZ57"/>
    <mergeCell ref="MRF57:MRH57"/>
    <mergeCell ref="MRN57:MRP57"/>
    <mergeCell ref="MRV57:MRX57"/>
    <mergeCell ref="MPB57:MPD57"/>
    <mergeCell ref="MPJ57:MPL57"/>
    <mergeCell ref="MPR57:MPT57"/>
    <mergeCell ref="MPZ57:MQB57"/>
    <mergeCell ref="MQH57:MQJ57"/>
    <mergeCell ref="MNN57:MNP57"/>
    <mergeCell ref="MNV57:MNX57"/>
    <mergeCell ref="MOD57:MOF57"/>
    <mergeCell ref="MOL57:MON57"/>
    <mergeCell ref="MOT57:MOV57"/>
    <mergeCell ref="MLZ57:MMB57"/>
    <mergeCell ref="MMH57:MMJ57"/>
    <mergeCell ref="MMP57:MMR57"/>
    <mergeCell ref="MMX57:MMZ57"/>
    <mergeCell ref="MNF57:MNH57"/>
    <mergeCell ref="MKL57:MKN57"/>
    <mergeCell ref="MKT57:MKV57"/>
    <mergeCell ref="MLB57:MLD57"/>
    <mergeCell ref="MLJ57:MLL57"/>
    <mergeCell ref="MLR57:MLT57"/>
    <mergeCell ref="MIX57:MIZ57"/>
    <mergeCell ref="MJF57:MJH57"/>
    <mergeCell ref="MJN57:MJP57"/>
    <mergeCell ref="MJV57:MJX57"/>
    <mergeCell ref="MKD57:MKF57"/>
    <mergeCell ref="MHJ57:MHL57"/>
    <mergeCell ref="MHR57:MHT57"/>
    <mergeCell ref="MHZ57:MIB57"/>
    <mergeCell ref="MIH57:MIJ57"/>
    <mergeCell ref="MIP57:MIR57"/>
    <mergeCell ref="MFV57:MFX57"/>
    <mergeCell ref="MGD57:MGF57"/>
    <mergeCell ref="MGL57:MGN57"/>
    <mergeCell ref="MGT57:MGV57"/>
    <mergeCell ref="MHB57:MHD57"/>
    <mergeCell ref="MEH57:MEJ57"/>
    <mergeCell ref="MEP57:MER57"/>
    <mergeCell ref="MEX57:MEZ57"/>
    <mergeCell ref="MFF57:MFH57"/>
    <mergeCell ref="MFN57:MFP57"/>
    <mergeCell ref="MCT57:MCV57"/>
    <mergeCell ref="MDB57:MDD57"/>
    <mergeCell ref="MDJ57:MDL57"/>
    <mergeCell ref="MDR57:MDT57"/>
    <mergeCell ref="MDZ57:MEB57"/>
    <mergeCell ref="MBF57:MBH57"/>
    <mergeCell ref="MBN57:MBP57"/>
    <mergeCell ref="MBV57:MBX57"/>
    <mergeCell ref="MCD57:MCF57"/>
    <mergeCell ref="MCL57:MCN57"/>
    <mergeCell ref="LZR57:LZT57"/>
    <mergeCell ref="LZZ57:MAB57"/>
    <mergeCell ref="MAH57:MAJ57"/>
    <mergeCell ref="MAP57:MAR57"/>
    <mergeCell ref="MAX57:MAZ57"/>
    <mergeCell ref="LYD57:LYF57"/>
    <mergeCell ref="LYL57:LYN57"/>
    <mergeCell ref="LYT57:LYV57"/>
    <mergeCell ref="LZB57:LZD57"/>
    <mergeCell ref="LZJ57:LZL57"/>
    <mergeCell ref="LWP57:LWR57"/>
    <mergeCell ref="LWX57:LWZ57"/>
    <mergeCell ref="LXF57:LXH57"/>
    <mergeCell ref="LXN57:LXP57"/>
    <mergeCell ref="LXV57:LXX57"/>
    <mergeCell ref="LVB57:LVD57"/>
    <mergeCell ref="LVJ57:LVL57"/>
    <mergeCell ref="LVR57:LVT57"/>
    <mergeCell ref="LVZ57:LWB57"/>
    <mergeCell ref="LWH57:LWJ57"/>
    <mergeCell ref="LTN57:LTP57"/>
    <mergeCell ref="LTV57:LTX57"/>
    <mergeCell ref="LUD57:LUF57"/>
    <mergeCell ref="LUL57:LUN57"/>
    <mergeCell ref="LUT57:LUV57"/>
    <mergeCell ref="LRZ57:LSB57"/>
    <mergeCell ref="LSH57:LSJ57"/>
    <mergeCell ref="LSP57:LSR57"/>
    <mergeCell ref="LSX57:LSZ57"/>
    <mergeCell ref="LTF57:LTH57"/>
    <mergeCell ref="LQL57:LQN57"/>
    <mergeCell ref="LQT57:LQV57"/>
    <mergeCell ref="LRB57:LRD57"/>
    <mergeCell ref="LRJ57:LRL57"/>
    <mergeCell ref="LRR57:LRT57"/>
    <mergeCell ref="LOX57:LOZ57"/>
    <mergeCell ref="LPF57:LPH57"/>
    <mergeCell ref="LPN57:LPP57"/>
    <mergeCell ref="LPV57:LPX57"/>
    <mergeCell ref="LQD57:LQF57"/>
    <mergeCell ref="LNJ57:LNL57"/>
    <mergeCell ref="LNR57:LNT57"/>
    <mergeCell ref="LNZ57:LOB57"/>
    <mergeCell ref="LOH57:LOJ57"/>
    <mergeCell ref="LOP57:LOR57"/>
    <mergeCell ref="LLV57:LLX57"/>
    <mergeCell ref="LMD57:LMF57"/>
    <mergeCell ref="LML57:LMN57"/>
    <mergeCell ref="LMT57:LMV57"/>
    <mergeCell ref="LNB57:LND57"/>
    <mergeCell ref="LKH57:LKJ57"/>
    <mergeCell ref="LKP57:LKR57"/>
    <mergeCell ref="LKX57:LKZ57"/>
    <mergeCell ref="LLF57:LLH57"/>
    <mergeCell ref="LLN57:LLP57"/>
    <mergeCell ref="LIT57:LIV57"/>
    <mergeCell ref="LJB57:LJD57"/>
    <mergeCell ref="LJJ57:LJL57"/>
    <mergeCell ref="LJR57:LJT57"/>
    <mergeCell ref="LJZ57:LKB57"/>
    <mergeCell ref="LHF57:LHH57"/>
    <mergeCell ref="LHN57:LHP57"/>
    <mergeCell ref="LHV57:LHX57"/>
    <mergeCell ref="LID57:LIF57"/>
    <mergeCell ref="LIL57:LIN57"/>
    <mergeCell ref="LFR57:LFT57"/>
    <mergeCell ref="LFZ57:LGB57"/>
    <mergeCell ref="LGH57:LGJ57"/>
    <mergeCell ref="LGP57:LGR57"/>
    <mergeCell ref="LGX57:LGZ57"/>
    <mergeCell ref="LED57:LEF57"/>
    <mergeCell ref="LEL57:LEN57"/>
    <mergeCell ref="LET57:LEV57"/>
    <mergeCell ref="LFB57:LFD57"/>
    <mergeCell ref="LFJ57:LFL57"/>
    <mergeCell ref="LCP57:LCR57"/>
    <mergeCell ref="LCX57:LCZ57"/>
    <mergeCell ref="LDF57:LDH57"/>
    <mergeCell ref="LDN57:LDP57"/>
    <mergeCell ref="LDV57:LDX57"/>
    <mergeCell ref="LBB57:LBD57"/>
    <mergeCell ref="LBJ57:LBL57"/>
    <mergeCell ref="LBR57:LBT57"/>
    <mergeCell ref="LBZ57:LCB57"/>
    <mergeCell ref="LCH57:LCJ57"/>
    <mergeCell ref="KZN57:KZP57"/>
    <mergeCell ref="KZV57:KZX57"/>
    <mergeCell ref="LAD57:LAF57"/>
    <mergeCell ref="LAL57:LAN57"/>
    <mergeCell ref="LAT57:LAV57"/>
    <mergeCell ref="KXZ57:KYB57"/>
    <mergeCell ref="KYH57:KYJ57"/>
    <mergeCell ref="KYP57:KYR57"/>
    <mergeCell ref="KYX57:KYZ57"/>
    <mergeCell ref="KZF57:KZH57"/>
    <mergeCell ref="KWL57:KWN57"/>
    <mergeCell ref="KWT57:KWV57"/>
    <mergeCell ref="KXB57:KXD57"/>
    <mergeCell ref="KXJ57:KXL57"/>
    <mergeCell ref="KXR57:KXT57"/>
    <mergeCell ref="KUX57:KUZ57"/>
    <mergeCell ref="KVF57:KVH57"/>
    <mergeCell ref="KVN57:KVP57"/>
    <mergeCell ref="KVV57:KVX57"/>
    <mergeCell ref="KWD57:KWF57"/>
    <mergeCell ref="KTJ57:KTL57"/>
    <mergeCell ref="KTR57:KTT57"/>
    <mergeCell ref="KTZ57:KUB57"/>
    <mergeCell ref="KUH57:KUJ57"/>
    <mergeCell ref="KUP57:KUR57"/>
    <mergeCell ref="KRV57:KRX57"/>
    <mergeCell ref="KSD57:KSF57"/>
    <mergeCell ref="KSL57:KSN57"/>
    <mergeCell ref="KST57:KSV57"/>
    <mergeCell ref="KTB57:KTD57"/>
    <mergeCell ref="KQH57:KQJ57"/>
    <mergeCell ref="KQP57:KQR57"/>
    <mergeCell ref="KQX57:KQZ57"/>
    <mergeCell ref="KRF57:KRH57"/>
    <mergeCell ref="KRN57:KRP57"/>
    <mergeCell ref="KOT57:KOV57"/>
    <mergeCell ref="KPB57:KPD57"/>
    <mergeCell ref="KPJ57:KPL57"/>
    <mergeCell ref="KPR57:KPT57"/>
    <mergeCell ref="KPZ57:KQB57"/>
    <mergeCell ref="KNF57:KNH57"/>
    <mergeCell ref="KNN57:KNP57"/>
    <mergeCell ref="KNV57:KNX57"/>
    <mergeCell ref="KOD57:KOF57"/>
    <mergeCell ref="KOL57:KON57"/>
    <mergeCell ref="KLR57:KLT57"/>
    <mergeCell ref="KLZ57:KMB57"/>
    <mergeCell ref="KMH57:KMJ57"/>
    <mergeCell ref="KMP57:KMR57"/>
    <mergeCell ref="KMX57:KMZ57"/>
    <mergeCell ref="KKD57:KKF57"/>
    <mergeCell ref="KKL57:KKN57"/>
    <mergeCell ref="KKT57:KKV57"/>
    <mergeCell ref="KLB57:KLD57"/>
    <mergeCell ref="KLJ57:KLL57"/>
    <mergeCell ref="KIP57:KIR57"/>
    <mergeCell ref="KIX57:KIZ57"/>
    <mergeCell ref="KJF57:KJH57"/>
    <mergeCell ref="KJN57:KJP57"/>
    <mergeCell ref="KJV57:KJX57"/>
    <mergeCell ref="KHB57:KHD57"/>
    <mergeCell ref="KHJ57:KHL57"/>
    <mergeCell ref="KHR57:KHT57"/>
    <mergeCell ref="KHZ57:KIB57"/>
    <mergeCell ref="KIH57:KIJ57"/>
    <mergeCell ref="KFN57:KFP57"/>
    <mergeCell ref="KFV57:KFX57"/>
    <mergeCell ref="KGD57:KGF57"/>
    <mergeCell ref="KGL57:KGN57"/>
    <mergeCell ref="KGT57:KGV57"/>
    <mergeCell ref="KDZ57:KEB57"/>
    <mergeCell ref="KEH57:KEJ57"/>
    <mergeCell ref="KEP57:KER57"/>
    <mergeCell ref="KEX57:KEZ57"/>
    <mergeCell ref="KFF57:KFH57"/>
    <mergeCell ref="KCL57:KCN57"/>
    <mergeCell ref="KCT57:KCV57"/>
    <mergeCell ref="KDB57:KDD57"/>
    <mergeCell ref="KDJ57:KDL57"/>
    <mergeCell ref="KDR57:KDT57"/>
    <mergeCell ref="KAX57:KAZ57"/>
    <mergeCell ref="KBF57:KBH57"/>
    <mergeCell ref="KBN57:KBP57"/>
    <mergeCell ref="KBV57:KBX57"/>
    <mergeCell ref="KCD57:KCF57"/>
    <mergeCell ref="JZJ57:JZL57"/>
    <mergeCell ref="JZR57:JZT57"/>
    <mergeCell ref="JZZ57:KAB57"/>
    <mergeCell ref="KAH57:KAJ57"/>
    <mergeCell ref="KAP57:KAR57"/>
    <mergeCell ref="JXV57:JXX57"/>
    <mergeCell ref="JYD57:JYF57"/>
    <mergeCell ref="JYL57:JYN57"/>
    <mergeCell ref="JYT57:JYV57"/>
    <mergeCell ref="JZB57:JZD57"/>
    <mergeCell ref="JWH57:JWJ57"/>
    <mergeCell ref="JWP57:JWR57"/>
    <mergeCell ref="JWX57:JWZ57"/>
    <mergeCell ref="JXF57:JXH57"/>
    <mergeCell ref="JXN57:JXP57"/>
    <mergeCell ref="JUT57:JUV57"/>
    <mergeCell ref="JVB57:JVD57"/>
    <mergeCell ref="JVJ57:JVL57"/>
    <mergeCell ref="JVR57:JVT57"/>
    <mergeCell ref="JVZ57:JWB57"/>
    <mergeCell ref="JTF57:JTH57"/>
    <mergeCell ref="JTN57:JTP57"/>
    <mergeCell ref="JTV57:JTX57"/>
    <mergeCell ref="JUD57:JUF57"/>
    <mergeCell ref="JUL57:JUN57"/>
    <mergeCell ref="JRR57:JRT57"/>
    <mergeCell ref="JRZ57:JSB57"/>
    <mergeCell ref="JSH57:JSJ57"/>
    <mergeCell ref="JSP57:JSR57"/>
    <mergeCell ref="JSX57:JSZ57"/>
    <mergeCell ref="JQD57:JQF57"/>
    <mergeCell ref="JQL57:JQN57"/>
    <mergeCell ref="JQT57:JQV57"/>
    <mergeCell ref="JRB57:JRD57"/>
    <mergeCell ref="JRJ57:JRL57"/>
    <mergeCell ref="JOP57:JOR57"/>
    <mergeCell ref="JOX57:JOZ57"/>
    <mergeCell ref="JPF57:JPH57"/>
    <mergeCell ref="JPN57:JPP57"/>
    <mergeCell ref="JPV57:JPX57"/>
    <mergeCell ref="JNB57:JND57"/>
    <mergeCell ref="JNJ57:JNL57"/>
    <mergeCell ref="JNR57:JNT57"/>
    <mergeCell ref="JNZ57:JOB57"/>
    <mergeCell ref="JOH57:JOJ57"/>
    <mergeCell ref="JLN57:JLP57"/>
    <mergeCell ref="JLV57:JLX57"/>
    <mergeCell ref="JMD57:JMF57"/>
    <mergeCell ref="JML57:JMN57"/>
    <mergeCell ref="JMT57:JMV57"/>
    <mergeCell ref="JJZ57:JKB57"/>
    <mergeCell ref="JKH57:JKJ57"/>
    <mergeCell ref="JKP57:JKR57"/>
    <mergeCell ref="JKX57:JKZ57"/>
    <mergeCell ref="JLF57:JLH57"/>
    <mergeCell ref="JIL57:JIN57"/>
    <mergeCell ref="JIT57:JIV57"/>
    <mergeCell ref="JJB57:JJD57"/>
    <mergeCell ref="JJJ57:JJL57"/>
    <mergeCell ref="JJR57:JJT57"/>
    <mergeCell ref="JGX57:JGZ57"/>
    <mergeCell ref="JHF57:JHH57"/>
    <mergeCell ref="JHN57:JHP57"/>
    <mergeCell ref="JHV57:JHX57"/>
    <mergeCell ref="JID57:JIF57"/>
    <mergeCell ref="JFJ57:JFL57"/>
    <mergeCell ref="JFR57:JFT57"/>
    <mergeCell ref="JFZ57:JGB57"/>
    <mergeCell ref="JGH57:JGJ57"/>
    <mergeCell ref="JGP57:JGR57"/>
    <mergeCell ref="JDV57:JDX57"/>
    <mergeCell ref="JED57:JEF57"/>
    <mergeCell ref="JEL57:JEN57"/>
    <mergeCell ref="JET57:JEV57"/>
    <mergeCell ref="JFB57:JFD57"/>
    <mergeCell ref="JCH57:JCJ57"/>
    <mergeCell ref="JCP57:JCR57"/>
    <mergeCell ref="JCX57:JCZ57"/>
    <mergeCell ref="JDF57:JDH57"/>
    <mergeCell ref="JDN57:JDP57"/>
    <mergeCell ref="JAT57:JAV57"/>
    <mergeCell ref="JBB57:JBD57"/>
    <mergeCell ref="JBJ57:JBL57"/>
    <mergeCell ref="JBR57:JBT57"/>
    <mergeCell ref="JBZ57:JCB57"/>
    <mergeCell ref="IZF57:IZH57"/>
    <mergeCell ref="IZN57:IZP57"/>
    <mergeCell ref="IZV57:IZX57"/>
    <mergeCell ref="JAD57:JAF57"/>
    <mergeCell ref="JAL57:JAN57"/>
    <mergeCell ref="IXR57:IXT57"/>
    <mergeCell ref="IXZ57:IYB57"/>
    <mergeCell ref="IYH57:IYJ57"/>
    <mergeCell ref="IYP57:IYR57"/>
    <mergeCell ref="IYX57:IYZ57"/>
    <mergeCell ref="IWD57:IWF57"/>
    <mergeCell ref="IWL57:IWN57"/>
    <mergeCell ref="IWT57:IWV57"/>
    <mergeCell ref="IXB57:IXD57"/>
    <mergeCell ref="IXJ57:IXL57"/>
    <mergeCell ref="IUP57:IUR57"/>
    <mergeCell ref="IUX57:IUZ57"/>
    <mergeCell ref="IVF57:IVH57"/>
    <mergeCell ref="IVN57:IVP57"/>
    <mergeCell ref="IVV57:IVX57"/>
    <mergeCell ref="ITB57:ITD57"/>
    <mergeCell ref="ITJ57:ITL57"/>
    <mergeCell ref="ITR57:ITT57"/>
    <mergeCell ref="ITZ57:IUB57"/>
    <mergeCell ref="IUH57:IUJ57"/>
    <mergeCell ref="IRN57:IRP57"/>
    <mergeCell ref="IRV57:IRX57"/>
    <mergeCell ref="ISD57:ISF57"/>
    <mergeCell ref="ISL57:ISN57"/>
    <mergeCell ref="IST57:ISV57"/>
    <mergeCell ref="IPZ57:IQB57"/>
    <mergeCell ref="IQH57:IQJ57"/>
    <mergeCell ref="IQP57:IQR57"/>
    <mergeCell ref="IQX57:IQZ57"/>
    <mergeCell ref="IRF57:IRH57"/>
    <mergeCell ref="IOL57:ION57"/>
    <mergeCell ref="IOT57:IOV57"/>
    <mergeCell ref="IPB57:IPD57"/>
    <mergeCell ref="IPJ57:IPL57"/>
    <mergeCell ref="IPR57:IPT57"/>
    <mergeCell ref="IMX57:IMZ57"/>
    <mergeCell ref="INF57:INH57"/>
    <mergeCell ref="INN57:INP57"/>
    <mergeCell ref="INV57:INX57"/>
    <mergeCell ref="IOD57:IOF57"/>
    <mergeCell ref="ILJ57:ILL57"/>
    <mergeCell ref="ILR57:ILT57"/>
    <mergeCell ref="ILZ57:IMB57"/>
    <mergeCell ref="IMH57:IMJ57"/>
    <mergeCell ref="IMP57:IMR57"/>
    <mergeCell ref="IJV57:IJX57"/>
    <mergeCell ref="IKD57:IKF57"/>
    <mergeCell ref="IKL57:IKN57"/>
    <mergeCell ref="IKT57:IKV57"/>
    <mergeCell ref="ILB57:ILD57"/>
    <mergeCell ref="IIH57:IIJ57"/>
    <mergeCell ref="IIP57:IIR57"/>
    <mergeCell ref="IIX57:IIZ57"/>
    <mergeCell ref="IJF57:IJH57"/>
    <mergeCell ref="IJN57:IJP57"/>
    <mergeCell ref="IGT57:IGV57"/>
    <mergeCell ref="IHB57:IHD57"/>
    <mergeCell ref="IHJ57:IHL57"/>
    <mergeCell ref="IHR57:IHT57"/>
    <mergeCell ref="IHZ57:IIB57"/>
    <mergeCell ref="IFF57:IFH57"/>
    <mergeCell ref="IFN57:IFP57"/>
    <mergeCell ref="IFV57:IFX57"/>
    <mergeCell ref="IGD57:IGF57"/>
    <mergeCell ref="IGL57:IGN57"/>
    <mergeCell ref="IDR57:IDT57"/>
    <mergeCell ref="IDZ57:IEB57"/>
    <mergeCell ref="IEH57:IEJ57"/>
    <mergeCell ref="IEP57:IER57"/>
    <mergeCell ref="IEX57:IEZ57"/>
    <mergeCell ref="ICD57:ICF57"/>
    <mergeCell ref="ICL57:ICN57"/>
    <mergeCell ref="ICT57:ICV57"/>
    <mergeCell ref="IDB57:IDD57"/>
    <mergeCell ref="IDJ57:IDL57"/>
    <mergeCell ref="IAP57:IAR57"/>
    <mergeCell ref="IAX57:IAZ57"/>
    <mergeCell ref="IBF57:IBH57"/>
    <mergeCell ref="IBN57:IBP57"/>
    <mergeCell ref="IBV57:IBX57"/>
    <mergeCell ref="HZB57:HZD57"/>
    <mergeCell ref="HZJ57:HZL57"/>
    <mergeCell ref="HZR57:HZT57"/>
    <mergeCell ref="HZZ57:IAB57"/>
    <mergeCell ref="IAH57:IAJ57"/>
    <mergeCell ref="HXN57:HXP57"/>
    <mergeCell ref="HXV57:HXX57"/>
    <mergeCell ref="HYD57:HYF57"/>
    <mergeCell ref="HYL57:HYN57"/>
    <mergeCell ref="HYT57:HYV57"/>
    <mergeCell ref="HVZ57:HWB57"/>
    <mergeCell ref="HWH57:HWJ57"/>
    <mergeCell ref="HWP57:HWR57"/>
    <mergeCell ref="HWX57:HWZ57"/>
    <mergeCell ref="HXF57:HXH57"/>
    <mergeCell ref="HUL57:HUN57"/>
    <mergeCell ref="HUT57:HUV57"/>
    <mergeCell ref="HVB57:HVD57"/>
    <mergeCell ref="HVJ57:HVL57"/>
    <mergeCell ref="HVR57:HVT57"/>
    <mergeCell ref="HSX57:HSZ57"/>
    <mergeCell ref="HTF57:HTH57"/>
    <mergeCell ref="HTN57:HTP57"/>
    <mergeCell ref="HTV57:HTX57"/>
    <mergeCell ref="HUD57:HUF57"/>
    <mergeCell ref="HRJ57:HRL57"/>
    <mergeCell ref="HRR57:HRT57"/>
    <mergeCell ref="HRZ57:HSB57"/>
    <mergeCell ref="HSH57:HSJ57"/>
    <mergeCell ref="HSP57:HSR57"/>
    <mergeCell ref="HPV57:HPX57"/>
    <mergeCell ref="HQD57:HQF57"/>
    <mergeCell ref="HQL57:HQN57"/>
    <mergeCell ref="HQT57:HQV57"/>
    <mergeCell ref="HRB57:HRD57"/>
    <mergeCell ref="HOH57:HOJ57"/>
    <mergeCell ref="HOP57:HOR57"/>
    <mergeCell ref="HOX57:HOZ57"/>
    <mergeCell ref="HPF57:HPH57"/>
    <mergeCell ref="HPN57:HPP57"/>
    <mergeCell ref="HMT57:HMV57"/>
    <mergeCell ref="HNB57:HND57"/>
    <mergeCell ref="HNJ57:HNL57"/>
    <mergeCell ref="HNR57:HNT57"/>
    <mergeCell ref="HNZ57:HOB57"/>
    <mergeCell ref="HLF57:HLH57"/>
    <mergeCell ref="HLN57:HLP57"/>
    <mergeCell ref="HLV57:HLX57"/>
    <mergeCell ref="HMD57:HMF57"/>
    <mergeCell ref="HML57:HMN57"/>
    <mergeCell ref="HJR57:HJT57"/>
    <mergeCell ref="HJZ57:HKB57"/>
    <mergeCell ref="HKH57:HKJ57"/>
    <mergeCell ref="HKP57:HKR57"/>
    <mergeCell ref="HKX57:HKZ57"/>
    <mergeCell ref="HID57:HIF57"/>
    <mergeCell ref="HIL57:HIN57"/>
    <mergeCell ref="HIT57:HIV57"/>
    <mergeCell ref="HJB57:HJD57"/>
    <mergeCell ref="HJJ57:HJL57"/>
    <mergeCell ref="HGP57:HGR57"/>
    <mergeCell ref="HGX57:HGZ57"/>
    <mergeCell ref="HHF57:HHH57"/>
    <mergeCell ref="HHN57:HHP57"/>
    <mergeCell ref="HHV57:HHX57"/>
    <mergeCell ref="HFB57:HFD57"/>
    <mergeCell ref="HFJ57:HFL57"/>
    <mergeCell ref="HFR57:HFT57"/>
    <mergeCell ref="HFZ57:HGB57"/>
    <mergeCell ref="HGH57:HGJ57"/>
    <mergeCell ref="HDN57:HDP57"/>
    <mergeCell ref="HDV57:HDX57"/>
    <mergeCell ref="HED57:HEF57"/>
    <mergeCell ref="HEL57:HEN57"/>
    <mergeCell ref="HET57:HEV57"/>
    <mergeCell ref="HBZ57:HCB57"/>
    <mergeCell ref="HCH57:HCJ57"/>
    <mergeCell ref="HCP57:HCR57"/>
    <mergeCell ref="HCX57:HCZ57"/>
    <mergeCell ref="HDF57:HDH57"/>
    <mergeCell ref="HAL57:HAN57"/>
    <mergeCell ref="HAT57:HAV57"/>
    <mergeCell ref="HBB57:HBD57"/>
    <mergeCell ref="HBJ57:HBL57"/>
    <mergeCell ref="HBR57:HBT57"/>
    <mergeCell ref="GYX57:GYZ57"/>
    <mergeCell ref="GZF57:GZH57"/>
    <mergeCell ref="GZN57:GZP57"/>
    <mergeCell ref="GZV57:GZX57"/>
    <mergeCell ref="HAD57:HAF57"/>
    <mergeCell ref="GXJ57:GXL57"/>
    <mergeCell ref="GXR57:GXT57"/>
    <mergeCell ref="GXZ57:GYB57"/>
    <mergeCell ref="GYH57:GYJ57"/>
    <mergeCell ref="GYP57:GYR57"/>
    <mergeCell ref="GVV57:GVX57"/>
    <mergeCell ref="GWD57:GWF57"/>
    <mergeCell ref="GWL57:GWN57"/>
    <mergeCell ref="GWT57:GWV57"/>
    <mergeCell ref="GXB57:GXD57"/>
    <mergeCell ref="GUH57:GUJ57"/>
    <mergeCell ref="GUP57:GUR57"/>
    <mergeCell ref="GUX57:GUZ57"/>
    <mergeCell ref="GVF57:GVH57"/>
    <mergeCell ref="GVN57:GVP57"/>
    <mergeCell ref="GST57:GSV57"/>
    <mergeCell ref="GTB57:GTD57"/>
    <mergeCell ref="GTJ57:GTL57"/>
    <mergeCell ref="GTR57:GTT57"/>
    <mergeCell ref="GTZ57:GUB57"/>
    <mergeCell ref="GRF57:GRH57"/>
    <mergeCell ref="GRN57:GRP57"/>
    <mergeCell ref="GRV57:GRX57"/>
    <mergeCell ref="GSD57:GSF57"/>
    <mergeCell ref="GSL57:GSN57"/>
    <mergeCell ref="GPR57:GPT57"/>
    <mergeCell ref="GPZ57:GQB57"/>
    <mergeCell ref="GQH57:GQJ57"/>
    <mergeCell ref="GQP57:GQR57"/>
    <mergeCell ref="GQX57:GQZ57"/>
    <mergeCell ref="GOD57:GOF57"/>
    <mergeCell ref="GOL57:GON57"/>
    <mergeCell ref="GOT57:GOV57"/>
    <mergeCell ref="GPB57:GPD57"/>
    <mergeCell ref="GPJ57:GPL57"/>
    <mergeCell ref="GMP57:GMR57"/>
    <mergeCell ref="GMX57:GMZ57"/>
    <mergeCell ref="GNF57:GNH57"/>
    <mergeCell ref="GNN57:GNP57"/>
    <mergeCell ref="GNV57:GNX57"/>
    <mergeCell ref="GLB57:GLD57"/>
    <mergeCell ref="GLJ57:GLL57"/>
    <mergeCell ref="GLR57:GLT57"/>
    <mergeCell ref="GLZ57:GMB57"/>
    <mergeCell ref="GMH57:GMJ57"/>
    <mergeCell ref="GJN57:GJP57"/>
    <mergeCell ref="GJV57:GJX57"/>
    <mergeCell ref="GKD57:GKF57"/>
    <mergeCell ref="GKL57:GKN57"/>
    <mergeCell ref="GKT57:GKV57"/>
    <mergeCell ref="GHZ57:GIB57"/>
    <mergeCell ref="GIH57:GIJ57"/>
    <mergeCell ref="GIP57:GIR57"/>
    <mergeCell ref="GIX57:GIZ57"/>
    <mergeCell ref="GJF57:GJH57"/>
    <mergeCell ref="GGL57:GGN57"/>
    <mergeCell ref="GGT57:GGV57"/>
    <mergeCell ref="GHB57:GHD57"/>
    <mergeCell ref="GHJ57:GHL57"/>
    <mergeCell ref="GHR57:GHT57"/>
    <mergeCell ref="GEX57:GEZ57"/>
    <mergeCell ref="GFF57:GFH57"/>
    <mergeCell ref="GFN57:GFP57"/>
    <mergeCell ref="GFV57:GFX57"/>
    <mergeCell ref="GGD57:GGF57"/>
    <mergeCell ref="GDJ57:GDL57"/>
    <mergeCell ref="GDR57:GDT57"/>
    <mergeCell ref="GDZ57:GEB57"/>
    <mergeCell ref="GEH57:GEJ57"/>
    <mergeCell ref="GEP57:GER57"/>
    <mergeCell ref="GBV57:GBX57"/>
    <mergeCell ref="GCD57:GCF57"/>
    <mergeCell ref="GCL57:GCN57"/>
    <mergeCell ref="GCT57:GCV57"/>
    <mergeCell ref="GDB57:GDD57"/>
    <mergeCell ref="GAH57:GAJ57"/>
    <mergeCell ref="GAP57:GAR57"/>
    <mergeCell ref="GAX57:GAZ57"/>
    <mergeCell ref="GBF57:GBH57"/>
    <mergeCell ref="GBN57:GBP57"/>
    <mergeCell ref="FYT57:FYV57"/>
    <mergeCell ref="FZB57:FZD57"/>
    <mergeCell ref="FZJ57:FZL57"/>
    <mergeCell ref="FZR57:FZT57"/>
    <mergeCell ref="FZZ57:GAB57"/>
    <mergeCell ref="FXF57:FXH57"/>
    <mergeCell ref="FXN57:FXP57"/>
    <mergeCell ref="FXV57:FXX57"/>
    <mergeCell ref="FYD57:FYF57"/>
    <mergeCell ref="FYL57:FYN57"/>
    <mergeCell ref="FVR57:FVT57"/>
    <mergeCell ref="FVZ57:FWB57"/>
    <mergeCell ref="FWH57:FWJ57"/>
    <mergeCell ref="FWP57:FWR57"/>
    <mergeCell ref="FWX57:FWZ57"/>
    <mergeCell ref="FUD57:FUF57"/>
    <mergeCell ref="FUL57:FUN57"/>
    <mergeCell ref="FUT57:FUV57"/>
    <mergeCell ref="FVB57:FVD57"/>
    <mergeCell ref="FVJ57:FVL57"/>
    <mergeCell ref="FSP57:FSR57"/>
    <mergeCell ref="FSX57:FSZ57"/>
    <mergeCell ref="FTF57:FTH57"/>
    <mergeCell ref="FTN57:FTP57"/>
    <mergeCell ref="FTV57:FTX57"/>
    <mergeCell ref="FRB57:FRD57"/>
    <mergeCell ref="FRJ57:FRL57"/>
    <mergeCell ref="FRR57:FRT57"/>
    <mergeCell ref="FRZ57:FSB57"/>
    <mergeCell ref="FSH57:FSJ57"/>
    <mergeCell ref="FPN57:FPP57"/>
    <mergeCell ref="FPV57:FPX57"/>
    <mergeCell ref="FQD57:FQF57"/>
    <mergeCell ref="FQL57:FQN57"/>
    <mergeCell ref="FQT57:FQV57"/>
    <mergeCell ref="FNZ57:FOB57"/>
    <mergeCell ref="FOH57:FOJ57"/>
    <mergeCell ref="FOP57:FOR57"/>
    <mergeCell ref="FOX57:FOZ57"/>
    <mergeCell ref="FPF57:FPH57"/>
    <mergeCell ref="FML57:FMN57"/>
    <mergeCell ref="FMT57:FMV57"/>
    <mergeCell ref="FNB57:FND57"/>
    <mergeCell ref="FNJ57:FNL57"/>
    <mergeCell ref="FNR57:FNT57"/>
    <mergeCell ref="FKX57:FKZ57"/>
    <mergeCell ref="FLF57:FLH57"/>
    <mergeCell ref="FLN57:FLP57"/>
    <mergeCell ref="FLV57:FLX57"/>
    <mergeCell ref="FMD57:FMF57"/>
    <mergeCell ref="FJJ57:FJL57"/>
    <mergeCell ref="FJR57:FJT57"/>
    <mergeCell ref="FJZ57:FKB57"/>
    <mergeCell ref="FKH57:FKJ57"/>
    <mergeCell ref="FKP57:FKR57"/>
    <mergeCell ref="FHV57:FHX57"/>
    <mergeCell ref="FID57:FIF57"/>
    <mergeCell ref="FIL57:FIN57"/>
    <mergeCell ref="FIT57:FIV57"/>
    <mergeCell ref="FJB57:FJD57"/>
    <mergeCell ref="FGH57:FGJ57"/>
    <mergeCell ref="FGP57:FGR57"/>
    <mergeCell ref="FGX57:FGZ57"/>
    <mergeCell ref="FHF57:FHH57"/>
    <mergeCell ref="FHN57:FHP57"/>
    <mergeCell ref="FET57:FEV57"/>
    <mergeCell ref="FFB57:FFD57"/>
    <mergeCell ref="FFJ57:FFL57"/>
    <mergeCell ref="FFR57:FFT57"/>
    <mergeCell ref="FFZ57:FGB57"/>
    <mergeCell ref="FDF57:FDH57"/>
    <mergeCell ref="FDN57:FDP57"/>
    <mergeCell ref="FDV57:FDX57"/>
    <mergeCell ref="FED57:FEF57"/>
    <mergeCell ref="FEL57:FEN57"/>
    <mergeCell ref="FBR57:FBT57"/>
    <mergeCell ref="FBZ57:FCB57"/>
    <mergeCell ref="FCH57:FCJ57"/>
    <mergeCell ref="FCP57:FCR57"/>
    <mergeCell ref="FCX57:FCZ57"/>
    <mergeCell ref="FAD57:FAF57"/>
    <mergeCell ref="FAL57:FAN57"/>
    <mergeCell ref="FAT57:FAV57"/>
    <mergeCell ref="FBB57:FBD57"/>
    <mergeCell ref="FBJ57:FBL57"/>
    <mergeCell ref="EYP57:EYR57"/>
    <mergeCell ref="EYX57:EYZ57"/>
    <mergeCell ref="EZF57:EZH57"/>
    <mergeCell ref="EZN57:EZP57"/>
    <mergeCell ref="EZV57:EZX57"/>
    <mergeCell ref="EXB57:EXD57"/>
    <mergeCell ref="EXJ57:EXL57"/>
    <mergeCell ref="EXR57:EXT57"/>
    <mergeCell ref="EXZ57:EYB57"/>
    <mergeCell ref="EYH57:EYJ57"/>
    <mergeCell ref="EVN57:EVP57"/>
    <mergeCell ref="EVV57:EVX57"/>
    <mergeCell ref="EWD57:EWF57"/>
    <mergeCell ref="EWL57:EWN57"/>
    <mergeCell ref="EWT57:EWV57"/>
    <mergeCell ref="ETZ57:EUB57"/>
    <mergeCell ref="EUH57:EUJ57"/>
    <mergeCell ref="EUP57:EUR57"/>
    <mergeCell ref="EUX57:EUZ57"/>
    <mergeCell ref="EVF57:EVH57"/>
    <mergeCell ref="ESL57:ESN57"/>
    <mergeCell ref="EST57:ESV57"/>
    <mergeCell ref="ETB57:ETD57"/>
    <mergeCell ref="ETJ57:ETL57"/>
    <mergeCell ref="ETR57:ETT57"/>
    <mergeCell ref="EQX57:EQZ57"/>
    <mergeCell ref="ERF57:ERH57"/>
    <mergeCell ref="ERN57:ERP57"/>
    <mergeCell ref="ERV57:ERX57"/>
    <mergeCell ref="ESD57:ESF57"/>
    <mergeCell ref="EPJ57:EPL57"/>
    <mergeCell ref="EPR57:EPT57"/>
    <mergeCell ref="EPZ57:EQB57"/>
    <mergeCell ref="EQH57:EQJ57"/>
    <mergeCell ref="EQP57:EQR57"/>
    <mergeCell ref="ENV57:ENX57"/>
    <mergeCell ref="EOD57:EOF57"/>
    <mergeCell ref="EOL57:EON57"/>
    <mergeCell ref="EOT57:EOV57"/>
    <mergeCell ref="EPB57:EPD57"/>
    <mergeCell ref="EMH57:EMJ57"/>
    <mergeCell ref="EMP57:EMR57"/>
    <mergeCell ref="EMX57:EMZ57"/>
    <mergeCell ref="ENF57:ENH57"/>
    <mergeCell ref="ENN57:ENP57"/>
    <mergeCell ref="EKT57:EKV57"/>
    <mergeCell ref="ELB57:ELD57"/>
    <mergeCell ref="ELJ57:ELL57"/>
    <mergeCell ref="ELR57:ELT57"/>
    <mergeCell ref="ELZ57:EMB57"/>
    <mergeCell ref="EJF57:EJH57"/>
    <mergeCell ref="EJN57:EJP57"/>
    <mergeCell ref="EJV57:EJX57"/>
    <mergeCell ref="EKD57:EKF57"/>
    <mergeCell ref="EKL57:EKN57"/>
    <mergeCell ref="EHR57:EHT57"/>
    <mergeCell ref="EHZ57:EIB57"/>
    <mergeCell ref="EIH57:EIJ57"/>
    <mergeCell ref="EIP57:EIR57"/>
    <mergeCell ref="EIX57:EIZ57"/>
    <mergeCell ref="EGD57:EGF57"/>
    <mergeCell ref="EGL57:EGN57"/>
    <mergeCell ref="EGT57:EGV57"/>
    <mergeCell ref="EHB57:EHD57"/>
    <mergeCell ref="EHJ57:EHL57"/>
    <mergeCell ref="EEP57:EER57"/>
    <mergeCell ref="EEX57:EEZ57"/>
    <mergeCell ref="EFF57:EFH57"/>
    <mergeCell ref="EFN57:EFP57"/>
    <mergeCell ref="EFV57:EFX57"/>
    <mergeCell ref="EDB57:EDD57"/>
    <mergeCell ref="EDJ57:EDL57"/>
    <mergeCell ref="EDR57:EDT57"/>
    <mergeCell ref="EDZ57:EEB57"/>
    <mergeCell ref="EEH57:EEJ57"/>
    <mergeCell ref="EBN57:EBP57"/>
    <mergeCell ref="EBV57:EBX57"/>
    <mergeCell ref="ECD57:ECF57"/>
    <mergeCell ref="ECL57:ECN57"/>
    <mergeCell ref="ECT57:ECV57"/>
    <mergeCell ref="DZZ57:EAB57"/>
    <mergeCell ref="EAH57:EAJ57"/>
    <mergeCell ref="EAP57:EAR57"/>
    <mergeCell ref="EAX57:EAZ57"/>
    <mergeCell ref="EBF57:EBH57"/>
    <mergeCell ref="DYL57:DYN57"/>
    <mergeCell ref="DYT57:DYV57"/>
    <mergeCell ref="DZB57:DZD57"/>
    <mergeCell ref="DZJ57:DZL57"/>
    <mergeCell ref="DZR57:DZT57"/>
    <mergeCell ref="DWX57:DWZ57"/>
    <mergeCell ref="DXF57:DXH57"/>
    <mergeCell ref="DXN57:DXP57"/>
    <mergeCell ref="DXV57:DXX57"/>
    <mergeCell ref="DYD57:DYF57"/>
    <mergeCell ref="DVJ57:DVL57"/>
    <mergeCell ref="DVR57:DVT57"/>
    <mergeCell ref="DVZ57:DWB57"/>
    <mergeCell ref="DWH57:DWJ57"/>
    <mergeCell ref="DWP57:DWR57"/>
    <mergeCell ref="DTV57:DTX57"/>
    <mergeCell ref="DUD57:DUF57"/>
    <mergeCell ref="DUL57:DUN57"/>
    <mergeCell ref="DUT57:DUV57"/>
    <mergeCell ref="DVB57:DVD57"/>
    <mergeCell ref="DSH57:DSJ57"/>
    <mergeCell ref="DSP57:DSR57"/>
    <mergeCell ref="DSX57:DSZ57"/>
    <mergeCell ref="DTF57:DTH57"/>
    <mergeCell ref="DTN57:DTP57"/>
    <mergeCell ref="DQT57:DQV57"/>
    <mergeCell ref="DRB57:DRD57"/>
    <mergeCell ref="DRJ57:DRL57"/>
    <mergeCell ref="DRR57:DRT57"/>
    <mergeCell ref="DRZ57:DSB57"/>
    <mergeCell ref="DPF57:DPH57"/>
    <mergeCell ref="DPN57:DPP57"/>
    <mergeCell ref="DPV57:DPX57"/>
    <mergeCell ref="DQD57:DQF57"/>
    <mergeCell ref="DQL57:DQN57"/>
    <mergeCell ref="DNR57:DNT57"/>
    <mergeCell ref="DNZ57:DOB57"/>
    <mergeCell ref="DOH57:DOJ57"/>
    <mergeCell ref="DOP57:DOR57"/>
    <mergeCell ref="DOX57:DOZ57"/>
    <mergeCell ref="DMD57:DMF57"/>
    <mergeCell ref="DML57:DMN57"/>
    <mergeCell ref="DMT57:DMV57"/>
    <mergeCell ref="DNB57:DND57"/>
    <mergeCell ref="DNJ57:DNL57"/>
    <mergeCell ref="DKP57:DKR57"/>
    <mergeCell ref="DKX57:DKZ57"/>
    <mergeCell ref="DLF57:DLH57"/>
    <mergeCell ref="DLN57:DLP57"/>
    <mergeCell ref="DLV57:DLX57"/>
    <mergeCell ref="DJB57:DJD57"/>
    <mergeCell ref="DJJ57:DJL57"/>
    <mergeCell ref="DJR57:DJT57"/>
    <mergeCell ref="DJZ57:DKB57"/>
    <mergeCell ref="DKH57:DKJ57"/>
    <mergeCell ref="DHN57:DHP57"/>
    <mergeCell ref="DHV57:DHX57"/>
    <mergeCell ref="DID57:DIF57"/>
    <mergeCell ref="DIL57:DIN57"/>
    <mergeCell ref="DIT57:DIV57"/>
    <mergeCell ref="DFZ57:DGB57"/>
    <mergeCell ref="DGH57:DGJ57"/>
    <mergeCell ref="DGP57:DGR57"/>
    <mergeCell ref="DGX57:DGZ57"/>
    <mergeCell ref="DHF57:DHH57"/>
    <mergeCell ref="DEL57:DEN57"/>
    <mergeCell ref="DET57:DEV57"/>
    <mergeCell ref="DFB57:DFD57"/>
    <mergeCell ref="DFJ57:DFL57"/>
    <mergeCell ref="DFR57:DFT57"/>
    <mergeCell ref="DCX57:DCZ57"/>
    <mergeCell ref="DDF57:DDH57"/>
    <mergeCell ref="DDN57:DDP57"/>
    <mergeCell ref="DDV57:DDX57"/>
    <mergeCell ref="DED57:DEF57"/>
    <mergeCell ref="DBJ57:DBL57"/>
    <mergeCell ref="DBR57:DBT57"/>
    <mergeCell ref="DBZ57:DCB57"/>
    <mergeCell ref="DCH57:DCJ57"/>
    <mergeCell ref="DCP57:DCR57"/>
    <mergeCell ref="CZV57:CZX57"/>
    <mergeCell ref="DAD57:DAF57"/>
    <mergeCell ref="DAL57:DAN57"/>
    <mergeCell ref="DAT57:DAV57"/>
    <mergeCell ref="DBB57:DBD57"/>
    <mergeCell ref="CYH57:CYJ57"/>
    <mergeCell ref="CYP57:CYR57"/>
    <mergeCell ref="CYX57:CYZ57"/>
    <mergeCell ref="CZF57:CZH57"/>
    <mergeCell ref="CZN57:CZP57"/>
    <mergeCell ref="CWT57:CWV57"/>
    <mergeCell ref="CXB57:CXD57"/>
    <mergeCell ref="CXJ57:CXL57"/>
    <mergeCell ref="CXR57:CXT57"/>
    <mergeCell ref="CXZ57:CYB57"/>
    <mergeCell ref="CVF57:CVH57"/>
    <mergeCell ref="CVN57:CVP57"/>
    <mergeCell ref="CVV57:CVX57"/>
    <mergeCell ref="CWD57:CWF57"/>
    <mergeCell ref="CWL57:CWN57"/>
    <mergeCell ref="CTR57:CTT57"/>
    <mergeCell ref="CTZ57:CUB57"/>
    <mergeCell ref="CUH57:CUJ57"/>
    <mergeCell ref="CUP57:CUR57"/>
    <mergeCell ref="CUX57:CUZ57"/>
    <mergeCell ref="CSD57:CSF57"/>
    <mergeCell ref="CSL57:CSN57"/>
    <mergeCell ref="CST57:CSV57"/>
    <mergeCell ref="CTB57:CTD57"/>
    <mergeCell ref="CTJ57:CTL57"/>
    <mergeCell ref="CQP57:CQR57"/>
    <mergeCell ref="CQX57:CQZ57"/>
    <mergeCell ref="CRF57:CRH57"/>
    <mergeCell ref="CRN57:CRP57"/>
    <mergeCell ref="CRV57:CRX57"/>
    <mergeCell ref="CPB57:CPD57"/>
    <mergeCell ref="CPJ57:CPL57"/>
    <mergeCell ref="CPR57:CPT57"/>
    <mergeCell ref="CPZ57:CQB57"/>
    <mergeCell ref="CQH57:CQJ57"/>
    <mergeCell ref="CNN57:CNP57"/>
    <mergeCell ref="CNV57:CNX57"/>
    <mergeCell ref="COD57:COF57"/>
    <mergeCell ref="COL57:CON57"/>
    <mergeCell ref="COT57:COV57"/>
    <mergeCell ref="CLZ57:CMB57"/>
    <mergeCell ref="CMH57:CMJ57"/>
    <mergeCell ref="CMP57:CMR57"/>
    <mergeCell ref="CMX57:CMZ57"/>
    <mergeCell ref="CNF57:CNH57"/>
    <mergeCell ref="CKL57:CKN57"/>
    <mergeCell ref="CKT57:CKV57"/>
    <mergeCell ref="CLB57:CLD57"/>
    <mergeCell ref="CLJ57:CLL57"/>
    <mergeCell ref="CLR57:CLT57"/>
    <mergeCell ref="CIX57:CIZ57"/>
    <mergeCell ref="CJF57:CJH57"/>
    <mergeCell ref="CJN57:CJP57"/>
    <mergeCell ref="CJV57:CJX57"/>
    <mergeCell ref="CKD57:CKF57"/>
    <mergeCell ref="CHJ57:CHL57"/>
    <mergeCell ref="CHR57:CHT57"/>
    <mergeCell ref="CHZ57:CIB57"/>
    <mergeCell ref="CIH57:CIJ57"/>
    <mergeCell ref="CIP57:CIR57"/>
    <mergeCell ref="CFV57:CFX57"/>
    <mergeCell ref="CGD57:CGF57"/>
    <mergeCell ref="CGL57:CGN57"/>
    <mergeCell ref="CGT57:CGV57"/>
    <mergeCell ref="CHB57:CHD57"/>
    <mergeCell ref="CEH57:CEJ57"/>
    <mergeCell ref="CEP57:CER57"/>
    <mergeCell ref="CEX57:CEZ57"/>
    <mergeCell ref="CFF57:CFH57"/>
    <mergeCell ref="CFN57:CFP57"/>
    <mergeCell ref="CCT57:CCV57"/>
    <mergeCell ref="CDB57:CDD57"/>
    <mergeCell ref="CDJ57:CDL57"/>
    <mergeCell ref="CDR57:CDT57"/>
    <mergeCell ref="CDZ57:CEB57"/>
    <mergeCell ref="CBF57:CBH57"/>
    <mergeCell ref="CBN57:CBP57"/>
    <mergeCell ref="CBV57:CBX57"/>
    <mergeCell ref="CCD57:CCF57"/>
    <mergeCell ref="CCL57:CCN57"/>
    <mergeCell ref="BZR57:BZT57"/>
    <mergeCell ref="BZZ57:CAB57"/>
    <mergeCell ref="CAH57:CAJ57"/>
    <mergeCell ref="CAP57:CAR57"/>
    <mergeCell ref="CAX57:CAZ57"/>
    <mergeCell ref="BYD57:BYF57"/>
    <mergeCell ref="BYL57:BYN57"/>
    <mergeCell ref="BYT57:BYV57"/>
    <mergeCell ref="BZB57:BZD57"/>
    <mergeCell ref="BZJ57:BZL57"/>
    <mergeCell ref="BWP57:BWR57"/>
    <mergeCell ref="BWX57:BWZ57"/>
    <mergeCell ref="BXF57:BXH57"/>
    <mergeCell ref="BXN57:BXP57"/>
    <mergeCell ref="BXV57:BXX57"/>
    <mergeCell ref="BVB57:BVD57"/>
    <mergeCell ref="BVJ57:BVL57"/>
    <mergeCell ref="BVR57:BVT57"/>
    <mergeCell ref="BVZ57:BWB57"/>
    <mergeCell ref="BWH57:BWJ57"/>
    <mergeCell ref="BTN57:BTP57"/>
    <mergeCell ref="BTV57:BTX57"/>
    <mergeCell ref="BUD57:BUF57"/>
    <mergeCell ref="BUL57:BUN57"/>
    <mergeCell ref="BUT57:BUV57"/>
    <mergeCell ref="BRZ57:BSB57"/>
    <mergeCell ref="BSH57:BSJ57"/>
    <mergeCell ref="BSP57:BSR57"/>
    <mergeCell ref="BSX57:BSZ57"/>
    <mergeCell ref="BTF57:BTH57"/>
    <mergeCell ref="BQL57:BQN57"/>
    <mergeCell ref="BQT57:BQV57"/>
    <mergeCell ref="BRB57:BRD57"/>
    <mergeCell ref="BRJ57:BRL57"/>
    <mergeCell ref="BRR57:BRT57"/>
    <mergeCell ref="BOX57:BOZ57"/>
    <mergeCell ref="BPF57:BPH57"/>
    <mergeCell ref="BPN57:BPP57"/>
    <mergeCell ref="BPV57:BPX57"/>
    <mergeCell ref="BQD57:BQF57"/>
    <mergeCell ref="BNJ57:BNL57"/>
    <mergeCell ref="BNR57:BNT57"/>
    <mergeCell ref="BNZ57:BOB57"/>
    <mergeCell ref="BOH57:BOJ57"/>
    <mergeCell ref="BOP57:BOR57"/>
    <mergeCell ref="BLV57:BLX57"/>
    <mergeCell ref="BMD57:BMF57"/>
    <mergeCell ref="BML57:BMN57"/>
    <mergeCell ref="BMT57:BMV57"/>
    <mergeCell ref="BNB57:BND57"/>
    <mergeCell ref="BKH57:BKJ57"/>
    <mergeCell ref="BKP57:BKR57"/>
    <mergeCell ref="BKX57:BKZ57"/>
    <mergeCell ref="BLF57:BLH57"/>
    <mergeCell ref="BLN57:BLP57"/>
    <mergeCell ref="BIT57:BIV57"/>
    <mergeCell ref="BJB57:BJD57"/>
    <mergeCell ref="BJJ57:BJL57"/>
    <mergeCell ref="BJR57:BJT57"/>
    <mergeCell ref="BJZ57:BKB57"/>
    <mergeCell ref="BHF57:BHH57"/>
    <mergeCell ref="BHN57:BHP57"/>
    <mergeCell ref="BHV57:BHX57"/>
    <mergeCell ref="BID57:BIF57"/>
    <mergeCell ref="BIL57:BIN57"/>
    <mergeCell ref="BFR57:BFT57"/>
    <mergeCell ref="BFZ57:BGB57"/>
    <mergeCell ref="BGH57:BGJ57"/>
    <mergeCell ref="BGP57:BGR57"/>
    <mergeCell ref="BGX57:BGZ57"/>
    <mergeCell ref="BED57:BEF57"/>
    <mergeCell ref="BEL57:BEN57"/>
    <mergeCell ref="BET57:BEV57"/>
    <mergeCell ref="BFB57:BFD57"/>
    <mergeCell ref="BFJ57:BFL57"/>
    <mergeCell ref="BCP57:BCR57"/>
    <mergeCell ref="BCX57:BCZ57"/>
    <mergeCell ref="BDF57:BDH57"/>
    <mergeCell ref="BDN57:BDP57"/>
    <mergeCell ref="BDV57:BDX57"/>
    <mergeCell ref="BBB57:BBD57"/>
    <mergeCell ref="BBJ57:BBL57"/>
    <mergeCell ref="BBR57:BBT57"/>
    <mergeCell ref="BBZ57:BCB57"/>
    <mergeCell ref="BCH57:BCJ57"/>
    <mergeCell ref="AZN57:AZP57"/>
    <mergeCell ref="AZV57:AZX57"/>
    <mergeCell ref="BAD57:BAF57"/>
    <mergeCell ref="BAL57:BAN57"/>
    <mergeCell ref="BAT57:BAV57"/>
    <mergeCell ref="AXZ57:AYB57"/>
    <mergeCell ref="AYH57:AYJ57"/>
    <mergeCell ref="AYP57:AYR57"/>
    <mergeCell ref="AYX57:AYZ57"/>
    <mergeCell ref="AZF57:AZH57"/>
    <mergeCell ref="AWL57:AWN57"/>
    <mergeCell ref="AWT57:AWV57"/>
    <mergeCell ref="AXB57:AXD57"/>
    <mergeCell ref="AXJ57:AXL57"/>
    <mergeCell ref="AXR57:AXT57"/>
    <mergeCell ref="AUX57:AUZ57"/>
    <mergeCell ref="AVF57:AVH57"/>
    <mergeCell ref="AVN57:AVP57"/>
    <mergeCell ref="AVV57:AVX57"/>
    <mergeCell ref="AWD57:AWF57"/>
    <mergeCell ref="ATJ57:ATL57"/>
    <mergeCell ref="ATR57:ATT57"/>
    <mergeCell ref="ATZ57:AUB57"/>
    <mergeCell ref="AUH57:AUJ57"/>
    <mergeCell ref="AUP57:AUR57"/>
    <mergeCell ref="ARV57:ARX57"/>
    <mergeCell ref="ASD57:ASF57"/>
    <mergeCell ref="ASL57:ASN57"/>
    <mergeCell ref="AST57:ASV57"/>
    <mergeCell ref="ATB57:ATD57"/>
    <mergeCell ref="AQH57:AQJ57"/>
    <mergeCell ref="AQP57:AQR57"/>
    <mergeCell ref="AQX57:AQZ57"/>
    <mergeCell ref="ARF57:ARH57"/>
    <mergeCell ref="ARN57:ARP57"/>
    <mergeCell ref="AOT57:AOV57"/>
    <mergeCell ref="APB57:APD57"/>
    <mergeCell ref="APJ57:APL57"/>
    <mergeCell ref="APR57:APT57"/>
    <mergeCell ref="APZ57:AQB57"/>
    <mergeCell ref="ANF57:ANH57"/>
    <mergeCell ref="ANN57:ANP57"/>
    <mergeCell ref="ANV57:ANX57"/>
    <mergeCell ref="AOD57:AOF57"/>
    <mergeCell ref="AOL57:AON57"/>
    <mergeCell ref="ALR57:ALT57"/>
    <mergeCell ref="ALZ57:AMB57"/>
    <mergeCell ref="AMH57:AMJ57"/>
    <mergeCell ref="AMP57:AMR57"/>
    <mergeCell ref="AMX57:AMZ57"/>
    <mergeCell ref="AKD57:AKF57"/>
    <mergeCell ref="AKL57:AKN57"/>
    <mergeCell ref="AKT57:AKV57"/>
    <mergeCell ref="ALB57:ALD57"/>
    <mergeCell ref="ALJ57:ALL57"/>
    <mergeCell ref="AIP57:AIR57"/>
    <mergeCell ref="AIX57:AIZ57"/>
    <mergeCell ref="AJF57:AJH57"/>
    <mergeCell ref="AJN57:AJP57"/>
    <mergeCell ref="AJV57:AJX57"/>
    <mergeCell ref="AHB57:AHD57"/>
    <mergeCell ref="AHJ57:AHL57"/>
    <mergeCell ref="AHR57:AHT57"/>
    <mergeCell ref="AHZ57:AIB57"/>
    <mergeCell ref="AIH57:AIJ57"/>
    <mergeCell ref="AFN57:AFP57"/>
    <mergeCell ref="AFV57:AFX57"/>
    <mergeCell ref="AGD57:AGF57"/>
    <mergeCell ref="AGL57:AGN57"/>
    <mergeCell ref="AGT57:AGV57"/>
    <mergeCell ref="ADZ57:AEB57"/>
    <mergeCell ref="AEH57:AEJ57"/>
    <mergeCell ref="AEP57:AER57"/>
    <mergeCell ref="AEX57:AEZ57"/>
    <mergeCell ref="AFF57:AFH57"/>
    <mergeCell ref="ACL57:ACN57"/>
    <mergeCell ref="ACT57:ACV57"/>
    <mergeCell ref="ADB57:ADD57"/>
    <mergeCell ref="ADJ57:ADL57"/>
    <mergeCell ref="ADR57:ADT57"/>
    <mergeCell ref="AAX57:AAZ57"/>
    <mergeCell ref="ABF57:ABH57"/>
    <mergeCell ref="ABN57:ABP57"/>
    <mergeCell ref="ABV57:ABX57"/>
    <mergeCell ref="ACD57:ACF57"/>
    <mergeCell ref="ZJ57:ZL57"/>
    <mergeCell ref="ZR57:ZT57"/>
    <mergeCell ref="ZZ57:AAB57"/>
    <mergeCell ref="AAH57:AAJ57"/>
    <mergeCell ref="AAP57:AAR57"/>
    <mergeCell ref="XV57:XX57"/>
    <mergeCell ref="YD57:YF57"/>
    <mergeCell ref="YL57:YN57"/>
    <mergeCell ref="YT57:YV57"/>
    <mergeCell ref="ZB57:ZD57"/>
    <mergeCell ref="WH57:WJ57"/>
    <mergeCell ref="WP57:WR57"/>
    <mergeCell ref="WX57:WZ57"/>
    <mergeCell ref="XF57:XH57"/>
    <mergeCell ref="XN57:XP57"/>
    <mergeCell ref="UT57:UV57"/>
    <mergeCell ref="VB57:VD57"/>
    <mergeCell ref="VJ57:VL57"/>
    <mergeCell ref="VR57:VT57"/>
    <mergeCell ref="VZ57:WB57"/>
    <mergeCell ref="TF57:TH57"/>
    <mergeCell ref="TN57:TP57"/>
    <mergeCell ref="TV57:TX57"/>
    <mergeCell ref="UD57:UF57"/>
    <mergeCell ref="UL57:UN57"/>
    <mergeCell ref="RR57:RT57"/>
    <mergeCell ref="RZ57:SB57"/>
    <mergeCell ref="SH57:SJ57"/>
    <mergeCell ref="SP57:SR57"/>
    <mergeCell ref="SX57:SZ57"/>
    <mergeCell ref="QD57:QF57"/>
    <mergeCell ref="QL57:QN57"/>
    <mergeCell ref="QT57:QV57"/>
    <mergeCell ref="RB57:RD57"/>
    <mergeCell ref="RJ57:RL57"/>
    <mergeCell ref="OP57:OR57"/>
    <mergeCell ref="OX57:OZ57"/>
    <mergeCell ref="PF57:PH57"/>
    <mergeCell ref="PN57:PP57"/>
    <mergeCell ref="PV57:PX57"/>
    <mergeCell ref="ET57:EV57"/>
    <mergeCell ref="FB57:FD57"/>
    <mergeCell ref="CH57:CJ57"/>
    <mergeCell ref="CP57:CR57"/>
    <mergeCell ref="CX57:CZ57"/>
    <mergeCell ref="DF57:DH57"/>
    <mergeCell ref="DN57:DP57"/>
    <mergeCell ref="NB57:ND57"/>
    <mergeCell ref="NJ57:NL57"/>
    <mergeCell ref="NR57:NT57"/>
    <mergeCell ref="NZ57:OB57"/>
    <mergeCell ref="OH57:OJ57"/>
    <mergeCell ref="LN57:LP57"/>
    <mergeCell ref="LV57:LX57"/>
    <mergeCell ref="MD57:MF57"/>
    <mergeCell ref="ML57:MN57"/>
    <mergeCell ref="MT57:MV57"/>
    <mergeCell ref="JZ57:KB57"/>
    <mergeCell ref="KH57:KJ57"/>
    <mergeCell ref="KP57:KR57"/>
    <mergeCell ref="KX57:KZ57"/>
    <mergeCell ref="LF57:LH57"/>
    <mergeCell ref="IL57:IN57"/>
    <mergeCell ref="IT57:IV57"/>
    <mergeCell ref="JB57:JD57"/>
    <mergeCell ref="JJ57:JL57"/>
    <mergeCell ref="JR57:JT57"/>
    <mergeCell ref="WJF11:WJH11"/>
    <mergeCell ref="WJN11:WJP11"/>
    <mergeCell ref="WJV11:WJX11"/>
    <mergeCell ref="WKD11:WKF11"/>
    <mergeCell ref="WKL11:WKN11"/>
    <mergeCell ref="WHR11:WHT11"/>
    <mergeCell ref="WHZ11:WIB11"/>
    <mergeCell ref="WIH11:WIJ11"/>
    <mergeCell ref="WIP11:WIR11"/>
    <mergeCell ref="WIX11:WIZ11"/>
    <mergeCell ref="AT57:AV57"/>
    <mergeCell ref="BB57:BD57"/>
    <mergeCell ref="BJ57:BL57"/>
    <mergeCell ref="BR57:BT57"/>
    <mergeCell ref="BZ57:CB57"/>
    <mergeCell ref="N57:P57"/>
    <mergeCell ref="V57:X57"/>
    <mergeCell ref="AD57:AF57"/>
    <mergeCell ref="AL57:AN57"/>
    <mergeCell ref="GX57:GZ57"/>
    <mergeCell ref="HF57:HH57"/>
    <mergeCell ref="HN57:HP57"/>
    <mergeCell ref="HV57:HX57"/>
    <mergeCell ref="ID57:IF57"/>
    <mergeCell ref="FJ57:FL57"/>
    <mergeCell ref="FR57:FT57"/>
    <mergeCell ref="FZ57:GB57"/>
    <mergeCell ref="GH57:GJ57"/>
    <mergeCell ref="GP57:GR57"/>
    <mergeCell ref="DV57:DX57"/>
    <mergeCell ref="ED57:EF57"/>
    <mergeCell ref="EL57:EN57"/>
    <mergeCell ref="WPJ11:WPL11"/>
    <mergeCell ref="WPR11:WPT11"/>
    <mergeCell ref="WNV11:WNX11"/>
    <mergeCell ref="WOD11:WOF11"/>
    <mergeCell ref="WOL11:WON11"/>
    <mergeCell ref="WOT11:WOV11"/>
    <mergeCell ref="WPB11:WPD11"/>
    <mergeCell ref="WMH11:WMJ11"/>
    <mergeCell ref="WMP11:WMR11"/>
    <mergeCell ref="WMX11:WMZ11"/>
    <mergeCell ref="WNF11:WNH11"/>
    <mergeCell ref="WNN11:WNP11"/>
    <mergeCell ref="WKT11:WKV11"/>
    <mergeCell ref="WLB11:WLD11"/>
    <mergeCell ref="WLJ11:WLL11"/>
    <mergeCell ref="WLR11:WLT11"/>
    <mergeCell ref="WLZ11:WMB11"/>
    <mergeCell ref="WGD11:WGF11"/>
    <mergeCell ref="WGL11:WGN11"/>
    <mergeCell ref="WGT11:WGV11"/>
    <mergeCell ref="WHB11:WHD11"/>
    <mergeCell ref="WHJ11:WHL11"/>
    <mergeCell ref="WEP11:WER11"/>
    <mergeCell ref="WEX11:WEZ11"/>
    <mergeCell ref="WFF11:WFH11"/>
    <mergeCell ref="WFN11:WFP11"/>
    <mergeCell ref="WFV11:WFX11"/>
    <mergeCell ref="WDB11:WDD11"/>
    <mergeCell ref="WDJ11:WDL11"/>
    <mergeCell ref="WDR11:WDT11"/>
    <mergeCell ref="WDZ11:WEB11"/>
    <mergeCell ref="WEH11:WEJ11"/>
    <mergeCell ref="WBN11:WBP11"/>
    <mergeCell ref="WBV11:WBX11"/>
    <mergeCell ref="WCD11:WCF11"/>
    <mergeCell ref="WCL11:WCN11"/>
    <mergeCell ref="WCT11:WCV11"/>
    <mergeCell ref="VZZ11:WAB11"/>
    <mergeCell ref="WAH11:WAJ11"/>
    <mergeCell ref="WAP11:WAR11"/>
    <mergeCell ref="WAX11:WAZ11"/>
    <mergeCell ref="WBF11:WBH11"/>
    <mergeCell ref="VYL11:VYN11"/>
    <mergeCell ref="VYT11:VYV11"/>
    <mergeCell ref="VZB11:VZD11"/>
    <mergeCell ref="VZJ11:VZL11"/>
    <mergeCell ref="VZR11:VZT11"/>
    <mergeCell ref="VWX11:VWZ11"/>
    <mergeCell ref="VXF11:VXH11"/>
    <mergeCell ref="VXN11:VXP11"/>
    <mergeCell ref="VXV11:VXX11"/>
    <mergeCell ref="VYD11:VYF11"/>
    <mergeCell ref="VVJ11:VVL11"/>
    <mergeCell ref="VVR11:VVT11"/>
    <mergeCell ref="VVZ11:VWB11"/>
    <mergeCell ref="VWH11:VWJ11"/>
    <mergeCell ref="VWP11:VWR11"/>
    <mergeCell ref="VTV11:VTX11"/>
    <mergeCell ref="VUD11:VUF11"/>
    <mergeCell ref="VUL11:VUN11"/>
    <mergeCell ref="VUT11:VUV11"/>
    <mergeCell ref="VVB11:VVD11"/>
    <mergeCell ref="VSH11:VSJ11"/>
    <mergeCell ref="VSP11:VSR11"/>
    <mergeCell ref="VSX11:VSZ11"/>
    <mergeCell ref="VTF11:VTH11"/>
    <mergeCell ref="VTN11:VTP11"/>
    <mergeCell ref="VQT11:VQV11"/>
    <mergeCell ref="VRB11:VRD11"/>
    <mergeCell ref="VRJ11:VRL11"/>
    <mergeCell ref="VRR11:VRT11"/>
    <mergeCell ref="VRZ11:VSB11"/>
    <mergeCell ref="VPF11:VPH11"/>
    <mergeCell ref="VPN11:VPP11"/>
    <mergeCell ref="VPV11:VPX11"/>
    <mergeCell ref="VQD11:VQF11"/>
    <mergeCell ref="VQL11:VQN11"/>
    <mergeCell ref="VNR11:VNT11"/>
    <mergeCell ref="VNZ11:VOB11"/>
    <mergeCell ref="VOH11:VOJ11"/>
    <mergeCell ref="VOP11:VOR11"/>
    <mergeCell ref="VOX11:VOZ11"/>
    <mergeCell ref="VMD11:VMF11"/>
    <mergeCell ref="VML11:VMN11"/>
    <mergeCell ref="VMT11:VMV11"/>
    <mergeCell ref="VNB11:VND11"/>
    <mergeCell ref="VNJ11:VNL11"/>
    <mergeCell ref="VKP11:VKR11"/>
    <mergeCell ref="VKX11:VKZ11"/>
    <mergeCell ref="VLF11:VLH11"/>
    <mergeCell ref="VLN11:VLP11"/>
    <mergeCell ref="VLV11:VLX11"/>
    <mergeCell ref="VJB11:VJD11"/>
    <mergeCell ref="VJJ11:VJL11"/>
    <mergeCell ref="VJR11:VJT11"/>
    <mergeCell ref="VJZ11:VKB11"/>
    <mergeCell ref="VKH11:VKJ11"/>
    <mergeCell ref="VHN11:VHP11"/>
    <mergeCell ref="VHV11:VHX11"/>
    <mergeCell ref="VID11:VIF11"/>
    <mergeCell ref="VIL11:VIN11"/>
    <mergeCell ref="VIT11:VIV11"/>
    <mergeCell ref="VFZ11:VGB11"/>
    <mergeCell ref="VGH11:VGJ11"/>
    <mergeCell ref="VGP11:VGR11"/>
    <mergeCell ref="VGX11:VGZ11"/>
    <mergeCell ref="VHF11:VHH11"/>
    <mergeCell ref="VEL11:VEN11"/>
    <mergeCell ref="VET11:VEV11"/>
    <mergeCell ref="VFB11:VFD11"/>
    <mergeCell ref="VFJ11:VFL11"/>
    <mergeCell ref="VFR11:VFT11"/>
    <mergeCell ref="VCX11:VCZ11"/>
    <mergeCell ref="VDF11:VDH11"/>
    <mergeCell ref="VDN11:VDP11"/>
    <mergeCell ref="VDV11:VDX11"/>
    <mergeCell ref="VED11:VEF11"/>
    <mergeCell ref="VBJ11:VBL11"/>
    <mergeCell ref="VBR11:VBT11"/>
    <mergeCell ref="VBZ11:VCB11"/>
    <mergeCell ref="VCH11:VCJ11"/>
    <mergeCell ref="VCP11:VCR11"/>
    <mergeCell ref="UZV11:UZX11"/>
    <mergeCell ref="VAD11:VAF11"/>
    <mergeCell ref="VAL11:VAN11"/>
    <mergeCell ref="VAT11:VAV11"/>
    <mergeCell ref="VBB11:VBD11"/>
    <mergeCell ref="UYH11:UYJ11"/>
    <mergeCell ref="UYP11:UYR11"/>
    <mergeCell ref="UYX11:UYZ11"/>
    <mergeCell ref="UZF11:UZH11"/>
    <mergeCell ref="UZN11:UZP11"/>
    <mergeCell ref="UWT11:UWV11"/>
    <mergeCell ref="UXB11:UXD11"/>
    <mergeCell ref="UXJ11:UXL11"/>
    <mergeCell ref="UXR11:UXT11"/>
    <mergeCell ref="UXZ11:UYB11"/>
    <mergeCell ref="UVF11:UVH11"/>
    <mergeCell ref="UVN11:UVP11"/>
    <mergeCell ref="UVV11:UVX11"/>
    <mergeCell ref="UWD11:UWF11"/>
    <mergeCell ref="UWL11:UWN11"/>
    <mergeCell ref="UTR11:UTT11"/>
    <mergeCell ref="UTZ11:UUB11"/>
    <mergeCell ref="UUH11:UUJ11"/>
    <mergeCell ref="UUP11:UUR11"/>
    <mergeCell ref="UUX11:UUZ11"/>
    <mergeCell ref="USD11:USF11"/>
    <mergeCell ref="USL11:USN11"/>
    <mergeCell ref="UST11:USV11"/>
    <mergeCell ref="UTB11:UTD11"/>
    <mergeCell ref="UTJ11:UTL11"/>
    <mergeCell ref="UQP11:UQR11"/>
    <mergeCell ref="UQX11:UQZ11"/>
    <mergeCell ref="URF11:URH11"/>
    <mergeCell ref="URN11:URP11"/>
    <mergeCell ref="URV11:URX11"/>
    <mergeCell ref="UPB11:UPD11"/>
    <mergeCell ref="UPJ11:UPL11"/>
    <mergeCell ref="UPR11:UPT11"/>
    <mergeCell ref="UPZ11:UQB11"/>
    <mergeCell ref="UQH11:UQJ11"/>
    <mergeCell ref="UNN11:UNP11"/>
    <mergeCell ref="UNV11:UNX11"/>
    <mergeCell ref="UOD11:UOF11"/>
    <mergeCell ref="UOL11:UON11"/>
    <mergeCell ref="UOT11:UOV11"/>
    <mergeCell ref="ULZ11:UMB11"/>
    <mergeCell ref="UMH11:UMJ11"/>
    <mergeCell ref="UMP11:UMR11"/>
    <mergeCell ref="UMX11:UMZ11"/>
    <mergeCell ref="UNF11:UNH11"/>
    <mergeCell ref="UKL11:UKN11"/>
    <mergeCell ref="UKT11:UKV11"/>
    <mergeCell ref="ULB11:ULD11"/>
    <mergeCell ref="ULJ11:ULL11"/>
    <mergeCell ref="ULR11:ULT11"/>
    <mergeCell ref="UIX11:UIZ11"/>
    <mergeCell ref="UJF11:UJH11"/>
    <mergeCell ref="UJN11:UJP11"/>
    <mergeCell ref="UJV11:UJX11"/>
    <mergeCell ref="UKD11:UKF11"/>
    <mergeCell ref="UHJ11:UHL11"/>
    <mergeCell ref="UHR11:UHT11"/>
    <mergeCell ref="UHZ11:UIB11"/>
    <mergeCell ref="UIH11:UIJ11"/>
    <mergeCell ref="UIP11:UIR11"/>
    <mergeCell ref="UFV11:UFX11"/>
    <mergeCell ref="UGD11:UGF11"/>
    <mergeCell ref="UGL11:UGN11"/>
    <mergeCell ref="UGT11:UGV11"/>
    <mergeCell ref="UHB11:UHD11"/>
    <mergeCell ref="UEH11:UEJ11"/>
    <mergeCell ref="UEP11:UER11"/>
    <mergeCell ref="UEX11:UEZ11"/>
    <mergeCell ref="UFF11:UFH11"/>
    <mergeCell ref="UFN11:UFP11"/>
    <mergeCell ref="UCT11:UCV11"/>
    <mergeCell ref="UDB11:UDD11"/>
    <mergeCell ref="UDJ11:UDL11"/>
    <mergeCell ref="UDR11:UDT11"/>
    <mergeCell ref="UDZ11:UEB11"/>
    <mergeCell ref="UBF11:UBH11"/>
    <mergeCell ref="UBN11:UBP11"/>
    <mergeCell ref="UBV11:UBX11"/>
    <mergeCell ref="UCD11:UCF11"/>
    <mergeCell ref="UCL11:UCN11"/>
    <mergeCell ref="TZR11:TZT11"/>
    <mergeCell ref="TZZ11:UAB11"/>
    <mergeCell ref="UAH11:UAJ11"/>
    <mergeCell ref="UAP11:UAR11"/>
    <mergeCell ref="UAX11:UAZ11"/>
    <mergeCell ref="TYD11:TYF11"/>
    <mergeCell ref="TYL11:TYN11"/>
    <mergeCell ref="TYT11:TYV11"/>
    <mergeCell ref="TZB11:TZD11"/>
    <mergeCell ref="TZJ11:TZL11"/>
    <mergeCell ref="TWP11:TWR11"/>
    <mergeCell ref="TWX11:TWZ11"/>
    <mergeCell ref="TXF11:TXH11"/>
    <mergeCell ref="TXN11:TXP11"/>
    <mergeCell ref="TXV11:TXX11"/>
    <mergeCell ref="TVB11:TVD11"/>
    <mergeCell ref="TVJ11:TVL11"/>
    <mergeCell ref="TVR11:TVT11"/>
    <mergeCell ref="TVZ11:TWB11"/>
    <mergeCell ref="TWH11:TWJ11"/>
    <mergeCell ref="TTN11:TTP11"/>
    <mergeCell ref="TTV11:TTX11"/>
    <mergeCell ref="TUD11:TUF11"/>
    <mergeCell ref="TUL11:TUN11"/>
    <mergeCell ref="TUT11:TUV11"/>
    <mergeCell ref="TRZ11:TSB11"/>
    <mergeCell ref="TSH11:TSJ11"/>
    <mergeCell ref="TSP11:TSR11"/>
    <mergeCell ref="TSX11:TSZ11"/>
    <mergeCell ref="TTF11:TTH11"/>
    <mergeCell ref="TQL11:TQN11"/>
    <mergeCell ref="TQT11:TQV11"/>
    <mergeCell ref="TRB11:TRD11"/>
    <mergeCell ref="TRJ11:TRL11"/>
    <mergeCell ref="TRR11:TRT11"/>
    <mergeCell ref="TOX11:TOZ11"/>
    <mergeCell ref="TPF11:TPH11"/>
    <mergeCell ref="TPN11:TPP11"/>
    <mergeCell ref="TPV11:TPX11"/>
    <mergeCell ref="TQD11:TQF11"/>
    <mergeCell ref="TNJ11:TNL11"/>
    <mergeCell ref="TNR11:TNT11"/>
    <mergeCell ref="TNZ11:TOB11"/>
    <mergeCell ref="TOH11:TOJ11"/>
    <mergeCell ref="TOP11:TOR11"/>
    <mergeCell ref="TLV11:TLX11"/>
    <mergeCell ref="TMD11:TMF11"/>
    <mergeCell ref="TML11:TMN11"/>
    <mergeCell ref="TMT11:TMV11"/>
    <mergeCell ref="TNB11:TND11"/>
    <mergeCell ref="TKH11:TKJ11"/>
    <mergeCell ref="TKP11:TKR11"/>
    <mergeCell ref="TKX11:TKZ11"/>
    <mergeCell ref="TLF11:TLH11"/>
    <mergeCell ref="TLN11:TLP11"/>
    <mergeCell ref="TIT11:TIV11"/>
    <mergeCell ref="TJB11:TJD11"/>
    <mergeCell ref="TJJ11:TJL11"/>
    <mergeCell ref="TJR11:TJT11"/>
    <mergeCell ref="TJZ11:TKB11"/>
    <mergeCell ref="THF11:THH11"/>
    <mergeCell ref="THN11:THP11"/>
    <mergeCell ref="THV11:THX11"/>
    <mergeCell ref="TID11:TIF11"/>
    <mergeCell ref="TIL11:TIN11"/>
    <mergeCell ref="TFR11:TFT11"/>
    <mergeCell ref="TFZ11:TGB11"/>
    <mergeCell ref="TGH11:TGJ11"/>
    <mergeCell ref="TGP11:TGR11"/>
    <mergeCell ref="TGX11:TGZ11"/>
    <mergeCell ref="TED11:TEF11"/>
    <mergeCell ref="TEL11:TEN11"/>
    <mergeCell ref="TET11:TEV11"/>
    <mergeCell ref="TFB11:TFD11"/>
    <mergeCell ref="TFJ11:TFL11"/>
    <mergeCell ref="TCP11:TCR11"/>
    <mergeCell ref="TCX11:TCZ11"/>
    <mergeCell ref="TDF11:TDH11"/>
    <mergeCell ref="TDN11:TDP11"/>
    <mergeCell ref="TDV11:TDX11"/>
    <mergeCell ref="TBB11:TBD11"/>
    <mergeCell ref="TBJ11:TBL11"/>
    <mergeCell ref="TBR11:TBT11"/>
    <mergeCell ref="TBZ11:TCB11"/>
    <mergeCell ref="TCH11:TCJ11"/>
    <mergeCell ref="SZN11:SZP11"/>
    <mergeCell ref="SZV11:SZX11"/>
    <mergeCell ref="TAD11:TAF11"/>
    <mergeCell ref="TAL11:TAN11"/>
    <mergeCell ref="TAT11:TAV11"/>
    <mergeCell ref="SXZ11:SYB11"/>
    <mergeCell ref="SYH11:SYJ11"/>
    <mergeCell ref="SYP11:SYR11"/>
    <mergeCell ref="SYX11:SYZ11"/>
    <mergeCell ref="SZF11:SZH11"/>
    <mergeCell ref="SWL11:SWN11"/>
    <mergeCell ref="SWT11:SWV11"/>
    <mergeCell ref="SXB11:SXD11"/>
    <mergeCell ref="SXJ11:SXL11"/>
    <mergeCell ref="SXR11:SXT11"/>
    <mergeCell ref="SUX11:SUZ11"/>
    <mergeCell ref="SVF11:SVH11"/>
    <mergeCell ref="SVN11:SVP11"/>
    <mergeCell ref="SVV11:SVX11"/>
    <mergeCell ref="SWD11:SWF11"/>
    <mergeCell ref="STJ11:STL11"/>
    <mergeCell ref="STR11:STT11"/>
    <mergeCell ref="STZ11:SUB11"/>
    <mergeCell ref="SUH11:SUJ11"/>
    <mergeCell ref="SUP11:SUR11"/>
    <mergeCell ref="SRV11:SRX11"/>
    <mergeCell ref="SSD11:SSF11"/>
    <mergeCell ref="SSL11:SSN11"/>
    <mergeCell ref="SST11:SSV11"/>
    <mergeCell ref="STB11:STD11"/>
    <mergeCell ref="SQH11:SQJ11"/>
    <mergeCell ref="SQP11:SQR11"/>
    <mergeCell ref="SQX11:SQZ11"/>
    <mergeCell ref="SRF11:SRH11"/>
    <mergeCell ref="SRN11:SRP11"/>
    <mergeCell ref="SOT11:SOV11"/>
    <mergeCell ref="SPB11:SPD11"/>
    <mergeCell ref="SPJ11:SPL11"/>
    <mergeCell ref="SPR11:SPT11"/>
    <mergeCell ref="SPZ11:SQB11"/>
    <mergeCell ref="SNF11:SNH11"/>
    <mergeCell ref="SNN11:SNP11"/>
    <mergeCell ref="SNV11:SNX11"/>
    <mergeCell ref="SOD11:SOF11"/>
    <mergeCell ref="SOL11:SON11"/>
    <mergeCell ref="SLR11:SLT11"/>
    <mergeCell ref="SLZ11:SMB11"/>
    <mergeCell ref="SMH11:SMJ11"/>
    <mergeCell ref="SMP11:SMR11"/>
    <mergeCell ref="SMX11:SMZ11"/>
    <mergeCell ref="SKD11:SKF11"/>
    <mergeCell ref="SKL11:SKN11"/>
    <mergeCell ref="SKT11:SKV11"/>
    <mergeCell ref="SLB11:SLD11"/>
    <mergeCell ref="SLJ11:SLL11"/>
    <mergeCell ref="SIP11:SIR11"/>
    <mergeCell ref="SIX11:SIZ11"/>
    <mergeCell ref="SJF11:SJH11"/>
    <mergeCell ref="SJN11:SJP11"/>
    <mergeCell ref="SJV11:SJX11"/>
    <mergeCell ref="SHB11:SHD11"/>
    <mergeCell ref="SHJ11:SHL11"/>
    <mergeCell ref="SHR11:SHT11"/>
    <mergeCell ref="SHZ11:SIB11"/>
    <mergeCell ref="SIH11:SIJ11"/>
    <mergeCell ref="SFN11:SFP11"/>
    <mergeCell ref="SFV11:SFX11"/>
    <mergeCell ref="SGD11:SGF11"/>
    <mergeCell ref="SGL11:SGN11"/>
    <mergeCell ref="SGT11:SGV11"/>
    <mergeCell ref="SDZ11:SEB11"/>
    <mergeCell ref="SEH11:SEJ11"/>
    <mergeCell ref="SEP11:SER11"/>
    <mergeCell ref="SEX11:SEZ11"/>
    <mergeCell ref="SFF11:SFH11"/>
    <mergeCell ref="SCL11:SCN11"/>
    <mergeCell ref="SCT11:SCV11"/>
    <mergeCell ref="SDB11:SDD11"/>
    <mergeCell ref="SDJ11:SDL11"/>
    <mergeCell ref="SDR11:SDT11"/>
    <mergeCell ref="SAX11:SAZ11"/>
    <mergeCell ref="SBF11:SBH11"/>
    <mergeCell ref="SBN11:SBP11"/>
    <mergeCell ref="SBV11:SBX11"/>
    <mergeCell ref="SCD11:SCF11"/>
    <mergeCell ref="RZJ11:RZL11"/>
    <mergeCell ref="RZR11:RZT11"/>
    <mergeCell ref="RZZ11:SAB11"/>
    <mergeCell ref="SAH11:SAJ11"/>
    <mergeCell ref="SAP11:SAR11"/>
    <mergeCell ref="RXV11:RXX11"/>
    <mergeCell ref="RYD11:RYF11"/>
    <mergeCell ref="RYL11:RYN11"/>
    <mergeCell ref="RYT11:RYV11"/>
    <mergeCell ref="RZB11:RZD11"/>
    <mergeCell ref="RWH11:RWJ11"/>
    <mergeCell ref="RWP11:RWR11"/>
    <mergeCell ref="RWX11:RWZ11"/>
    <mergeCell ref="RXF11:RXH11"/>
    <mergeCell ref="RXN11:RXP11"/>
    <mergeCell ref="RUT11:RUV11"/>
    <mergeCell ref="RVB11:RVD11"/>
    <mergeCell ref="RVJ11:RVL11"/>
    <mergeCell ref="RVR11:RVT11"/>
    <mergeCell ref="RVZ11:RWB11"/>
    <mergeCell ref="RTF11:RTH11"/>
    <mergeCell ref="RTN11:RTP11"/>
    <mergeCell ref="RTV11:RTX11"/>
    <mergeCell ref="RUD11:RUF11"/>
    <mergeCell ref="RUL11:RUN11"/>
    <mergeCell ref="RRR11:RRT11"/>
    <mergeCell ref="RRZ11:RSB11"/>
    <mergeCell ref="RSH11:RSJ11"/>
    <mergeCell ref="RSP11:RSR11"/>
    <mergeCell ref="RSX11:RSZ11"/>
    <mergeCell ref="RQD11:RQF11"/>
    <mergeCell ref="RQL11:RQN11"/>
    <mergeCell ref="RQT11:RQV11"/>
    <mergeCell ref="RRB11:RRD11"/>
    <mergeCell ref="RRJ11:RRL11"/>
    <mergeCell ref="ROP11:ROR11"/>
    <mergeCell ref="ROX11:ROZ11"/>
    <mergeCell ref="RPF11:RPH11"/>
    <mergeCell ref="RPN11:RPP11"/>
    <mergeCell ref="RPV11:RPX11"/>
    <mergeCell ref="RNB11:RND11"/>
    <mergeCell ref="RNJ11:RNL11"/>
    <mergeCell ref="RNR11:RNT11"/>
    <mergeCell ref="RNZ11:ROB11"/>
    <mergeCell ref="ROH11:ROJ11"/>
    <mergeCell ref="RLN11:RLP11"/>
    <mergeCell ref="RLV11:RLX11"/>
    <mergeCell ref="RMD11:RMF11"/>
    <mergeCell ref="RML11:RMN11"/>
    <mergeCell ref="RMT11:RMV11"/>
    <mergeCell ref="RJZ11:RKB11"/>
    <mergeCell ref="RKH11:RKJ11"/>
    <mergeCell ref="RKP11:RKR11"/>
    <mergeCell ref="RKX11:RKZ11"/>
    <mergeCell ref="RLF11:RLH11"/>
    <mergeCell ref="RIL11:RIN11"/>
    <mergeCell ref="RIT11:RIV11"/>
    <mergeCell ref="RJB11:RJD11"/>
    <mergeCell ref="RJJ11:RJL11"/>
    <mergeCell ref="RJR11:RJT11"/>
    <mergeCell ref="RGX11:RGZ11"/>
    <mergeCell ref="RHF11:RHH11"/>
    <mergeCell ref="RHN11:RHP11"/>
    <mergeCell ref="RHV11:RHX11"/>
    <mergeCell ref="RID11:RIF11"/>
    <mergeCell ref="RFJ11:RFL11"/>
    <mergeCell ref="RFR11:RFT11"/>
    <mergeCell ref="RFZ11:RGB11"/>
    <mergeCell ref="RGH11:RGJ11"/>
    <mergeCell ref="RGP11:RGR11"/>
    <mergeCell ref="RDV11:RDX11"/>
    <mergeCell ref="RED11:REF11"/>
    <mergeCell ref="REL11:REN11"/>
    <mergeCell ref="RET11:REV11"/>
    <mergeCell ref="RFB11:RFD11"/>
    <mergeCell ref="RCH11:RCJ11"/>
    <mergeCell ref="RCP11:RCR11"/>
    <mergeCell ref="RCX11:RCZ11"/>
    <mergeCell ref="RDF11:RDH11"/>
    <mergeCell ref="RDN11:RDP11"/>
    <mergeCell ref="RAT11:RAV11"/>
    <mergeCell ref="RBB11:RBD11"/>
    <mergeCell ref="RBJ11:RBL11"/>
    <mergeCell ref="RBR11:RBT11"/>
    <mergeCell ref="RBZ11:RCB11"/>
    <mergeCell ref="QZF11:QZH11"/>
    <mergeCell ref="QZN11:QZP11"/>
    <mergeCell ref="QZV11:QZX11"/>
    <mergeCell ref="RAD11:RAF11"/>
    <mergeCell ref="RAL11:RAN11"/>
    <mergeCell ref="QXR11:QXT11"/>
    <mergeCell ref="QXZ11:QYB11"/>
    <mergeCell ref="QYH11:QYJ11"/>
    <mergeCell ref="QYP11:QYR11"/>
    <mergeCell ref="QYX11:QYZ11"/>
    <mergeCell ref="QWD11:QWF11"/>
    <mergeCell ref="QWL11:QWN11"/>
    <mergeCell ref="QWT11:QWV11"/>
    <mergeCell ref="QXB11:QXD11"/>
    <mergeCell ref="QXJ11:QXL11"/>
    <mergeCell ref="QUP11:QUR11"/>
    <mergeCell ref="QUX11:QUZ11"/>
    <mergeCell ref="QVF11:QVH11"/>
    <mergeCell ref="QVN11:QVP11"/>
    <mergeCell ref="QVV11:QVX11"/>
    <mergeCell ref="QTB11:QTD11"/>
    <mergeCell ref="QTJ11:QTL11"/>
    <mergeCell ref="QTR11:QTT11"/>
    <mergeCell ref="QTZ11:QUB11"/>
    <mergeCell ref="QUH11:QUJ11"/>
    <mergeCell ref="QRN11:QRP11"/>
    <mergeCell ref="QRV11:QRX11"/>
    <mergeCell ref="QSD11:QSF11"/>
    <mergeCell ref="QSL11:QSN11"/>
    <mergeCell ref="QST11:QSV11"/>
    <mergeCell ref="QPZ11:QQB11"/>
    <mergeCell ref="QQH11:QQJ11"/>
    <mergeCell ref="QQP11:QQR11"/>
    <mergeCell ref="QQX11:QQZ11"/>
    <mergeCell ref="QRF11:QRH11"/>
    <mergeCell ref="QOL11:QON11"/>
    <mergeCell ref="QOT11:QOV11"/>
    <mergeCell ref="QPB11:QPD11"/>
    <mergeCell ref="QPJ11:QPL11"/>
    <mergeCell ref="QPR11:QPT11"/>
    <mergeCell ref="QMX11:QMZ11"/>
    <mergeCell ref="QNF11:QNH11"/>
    <mergeCell ref="QNN11:QNP11"/>
    <mergeCell ref="QNV11:QNX11"/>
    <mergeCell ref="QOD11:QOF11"/>
    <mergeCell ref="QLJ11:QLL11"/>
    <mergeCell ref="QLR11:QLT11"/>
    <mergeCell ref="QLZ11:QMB11"/>
    <mergeCell ref="QMH11:QMJ11"/>
    <mergeCell ref="QMP11:QMR11"/>
    <mergeCell ref="QJV11:QJX11"/>
    <mergeCell ref="QKD11:QKF11"/>
    <mergeCell ref="QKL11:QKN11"/>
    <mergeCell ref="QKT11:QKV11"/>
    <mergeCell ref="QLB11:QLD11"/>
    <mergeCell ref="QIH11:QIJ11"/>
    <mergeCell ref="QIP11:QIR11"/>
    <mergeCell ref="QIX11:QIZ11"/>
    <mergeCell ref="QJF11:QJH11"/>
    <mergeCell ref="QJN11:QJP11"/>
    <mergeCell ref="QGT11:QGV11"/>
    <mergeCell ref="QHB11:QHD11"/>
    <mergeCell ref="QHJ11:QHL11"/>
    <mergeCell ref="QHR11:QHT11"/>
    <mergeCell ref="QHZ11:QIB11"/>
    <mergeCell ref="QFF11:QFH11"/>
    <mergeCell ref="QFN11:QFP11"/>
    <mergeCell ref="QFV11:QFX11"/>
    <mergeCell ref="QGD11:QGF11"/>
    <mergeCell ref="QGL11:QGN11"/>
    <mergeCell ref="QDR11:QDT11"/>
    <mergeCell ref="QDZ11:QEB11"/>
    <mergeCell ref="QEH11:QEJ11"/>
    <mergeCell ref="QEP11:QER11"/>
    <mergeCell ref="QEX11:QEZ11"/>
    <mergeCell ref="QCD11:QCF11"/>
    <mergeCell ref="QCL11:QCN11"/>
    <mergeCell ref="QCT11:QCV11"/>
    <mergeCell ref="QDB11:QDD11"/>
    <mergeCell ref="QDJ11:QDL11"/>
    <mergeCell ref="QAP11:QAR11"/>
    <mergeCell ref="QAX11:QAZ11"/>
    <mergeCell ref="QBF11:QBH11"/>
    <mergeCell ref="QBN11:QBP11"/>
    <mergeCell ref="QBV11:QBX11"/>
    <mergeCell ref="PZB11:PZD11"/>
    <mergeCell ref="PZJ11:PZL11"/>
    <mergeCell ref="PZR11:PZT11"/>
    <mergeCell ref="PZZ11:QAB11"/>
    <mergeCell ref="QAH11:QAJ11"/>
    <mergeCell ref="PXN11:PXP11"/>
    <mergeCell ref="PXV11:PXX11"/>
    <mergeCell ref="PYD11:PYF11"/>
    <mergeCell ref="PYL11:PYN11"/>
    <mergeCell ref="PYT11:PYV11"/>
    <mergeCell ref="PVZ11:PWB11"/>
    <mergeCell ref="PWH11:PWJ11"/>
    <mergeCell ref="PWP11:PWR11"/>
    <mergeCell ref="PWX11:PWZ11"/>
    <mergeCell ref="PXF11:PXH11"/>
    <mergeCell ref="PUL11:PUN11"/>
    <mergeCell ref="PUT11:PUV11"/>
    <mergeCell ref="PVB11:PVD11"/>
    <mergeCell ref="PVJ11:PVL11"/>
    <mergeCell ref="PVR11:PVT11"/>
    <mergeCell ref="PSX11:PSZ11"/>
    <mergeCell ref="PTF11:PTH11"/>
    <mergeCell ref="PTN11:PTP11"/>
    <mergeCell ref="PTV11:PTX11"/>
    <mergeCell ref="PUD11:PUF11"/>
    <mergeCell ref="PRJ11:PRL11"/>
    <mergeCell ref="PRR11:PRT11"/>
    <mergeCell ref="PRZ11:PSB11"/>
    <mergeCell ref="PSH11:PSJ11"/>
    <mergeCell ref="PSP11:PSR11"/>
    <mergeCell ref="PPV11:PPX11"/>
    <mergeCell ref="PQD11:PQF11"/>
    <mergeCell ref="PQL11:PQN11"/>
    <mergeCell ref="PQT11:PQV11"/>
    <mergeCell ref="PRB11:PRD11"/>
    <mergeCell ref="POH11:POJ11"/>
    <mergeCell ref="POP11:POR11"/>
    <mergeCell ref="POX11:POZ11"/>
    <mergeCell ref="PPF11:PPH11"/>
    <mergeCell ref="PPN11:PPP11"/>
    <mergeCell ref="PMT11:PMV11"/>
    <mergeCell ref="PNB11:PND11"/>
    <mergeCell ref="PNJ11:PNL11"/>
    <mergeCell ref="PNR11:PNT11"/>
    <mergeCell ref="PNZ11:POB11"/>
    <mergeCell ref="PLF11:PLH11"/>
    <mergeCell ref="PLN11:PLP11"/>
    <mergeCell ref="PLV11:PLX11"/>
    <mergeCell ref="PMD11:PMF11"/>
    <mergeCell ref="PML11:PMN11"/>
    <mergeCell ref="PJR11:PJT11"/>
    <mergeCell ref="PJZ11:PKB11"/>
    <mergeCell ref="PKH11:PKJ11"/>
    <mergeCell ref="PKP11:PKR11"/>
    <mergeCell ref="PKX11:PKZ11"/>
    <mergeCell ref="PID11:PIF11"/>
    <mergeCell ref="PIL11:PIN11"/>
    <mergeCell ref="PIT11:PIV11"/>
    <mergeCell ref="PJB11:PJD11"/>
    <mergeCell ref="PJJ11:PJL11"/>
    <mergeCell ref="PGP11:PGR11"/>
    <mergeCell ref="PGX11:PGZ11"/>
    <mergeCell ref="PHF11:PHH11"/>
    <mergeCell ref="PHN11:PHP11"/>
    <mergeCell ref="PHV11:PHX11"/>
    <mergeCell ref="PFB11:PFD11"/>
    <mergeCell ref="PFJ11:PFL11"/>
    <mergeCell ref="PFR11:PFT11"/>
    <mergeCell ref="PFZ11:PGB11"/>
    <mergeCell ref="PGH11:PGJ11"/>
    <mergeCell ref="PDN11:PDP11"/>
    <mergeCell ref="PDV11:PDX11"/>
    <mergeCell ref="PED11:PEF11"/>
    <mergeCell ref="PEL11:PEN11"/>
    <mergeCell ref="PET11:PEV11"/>
    <mergeCell ref="PBZ11:PCB11"/>
    <mergeCell ref="PCH11:PCJ11"/>
    <mergeCell ref="PCP11:PCR11"/>
    <mergeCell ref="PCX11:PCZ11"/>
    <mergeCell ref="PDF11:PDH11"/>
    <mergeCell ref="PAL11:PAN11"/>
    <mergeCell ref="PAT11:PAV11"/>
    <mergeCell ref="PBB11:PBD11"/>
    <mergeCell ref="PBJ11:PBL11"/>
    <mergeCell ref="PBR11:PBT11"/>
    <mergeCell ref="OYX11:OYZ11"/>
    <mergeCell ref="OZF11:OZH11"/>
    <mergeCell ref="OZN11:OZP11"/>
    <mergeCell ref="OZV11:OZX11"/>
    <mergeCell ref="PAD11:PAF11"/>
    <mergeCell ref="OXJ11:OXL11"/>
    <mergeCell ref="OXR11:OXT11"/>
    <mergeCell ref="OXZ11:OYB11"/>
    <mergeCell ref="OYH11:OYJ11"/>
    <mergeCell ref="OYP11:OYR11"/>
    <mergeCell ref="OVV11:OVX11"/>
    <mergeCell ref="OWD11:OWF11"/>
    <mergeCell ref="OWL11:OWN11"/>
    <mergeCell ref="OWT11:OWV11"/>
    <mergeCell ref="OXB11:OXD11"/>
    <mergeCell ref="OUH11:OUJ11"/>
    <mergeCell ref="OUP11:OUR11"/>
    <mergeCell ref="OUX11:OUZ11"/>
    <mergeCell ref="OVF11:OVH11"/>
    <mergeCell ref="OVN11:OVP11"/>
    <mergeCell ref="OST11:OSV11"/>
    <mergeCell ref="OTB11:OTD11"/>
    <mergeCell ref="OTJ11:OTL11"/>
    <mergeCell ref="OTR11:OTT11"/>
    <mergeCell ref="OTZ11:OUB11"/>
    <mergeCell ref="ORF11:ORH11"/>
    <mergeCell ref="ORN11:ORP11"/>
    <mergeCell ref="ORV11:ORX11"/>
    <mergeCell ref="OSD11:OSF11"/>
    <mergeCell ref="OSL11:OSN11"/>
    <mergeCell ref="OPR11:OPT11"/>
    <mergeCell ref="OPZ11:OQB11"/>
    <mergeCell ref="OQH11:OQJ11"/>
    <mergeCell ref="OQP11:OQR11"/>
    <mergeCell ref="OQX11:OQZ11"/>
    <mergeCell ref="OOD11:OOF11"/>
    <mergeCell ref="OOL11:OON11"/>
    <mergeCell ref="OOT11:OOV11"/>
    <mergeCell ref="OPB11:OPD11"/>
    <mergeCell ref="OPJ11:OPL11"/>
    <mergeCell ref="OMP11:OMR11"/>
    <mergeCell ref="OMX11:OMZ11"/>
    <mergeCell ref="ONF11:ONH11"/>
    <mergeCell ref="ONN11:ONP11"/>
    <mergeCell ref="ONV11:ONX11"/>
    <mergeCell ref="OLB11:OLD11"/>
    <mergeCell ref="OLJ11:OLL11"/>
    <mergeCell ref="OLR11:OLT11"/>
    <mergeCell ref="OLZ11:OMB11"/>
    <mergeCell ref="OMH11:OMJ11"/>
    <mergeCell ref="OJN11:OJP11"/>
    <mergeCell ref="OJV11:OJX11"/>
    <mergeCell ref="OKD11:OKF11"/>
    <mergeCell ref="OKL11:OKN11"/>
    <mergeCell ref="OKT11:OKV11"/>
    <mergeCell ref="OHZ11:OIB11"/>
    <mergeCell ref="OIH11:OIJ11"/>
    <mergeCell ref="OIP11:OIR11"/>
    <mergeCell ref="OIX11:OIZ11"/>
    <mergeCell ref="OJF11:OJH11"/>
    <mergeCell ref="OGL11:OGN11"/>
    <mergeCell ref="OGT11:OGV11"/>
    <mergeCell ref="OHB11:OHD11"/>
    <mergeCell ref="OHJ11:OHL11"/>
    <mergeCell ref="OHR11:OHT11"/>
    <mergeCell ref="OEX11:OEZ11"/>
    <mergeCell ref="OFF11:OFH11"/>
    <mergeCell ref="OFN11:OFP11"/>
    <mergeCell ref="OFV11:OFX11"/>
    <mergeCell ref="OGD11:OGF11"/>
    <mergeCell ref="ODJ11:ODL11"/>
    <mergeCell ref="ODR11:ODT11"/>
    <mergeCell ref="ODZ11:OEB11"/>
    <mergeCell ref="OEH11:OEJ11"/>
    <mergeCell ref="OEP11:OER11"/>
    <mergeCell ref="OBV11:OBX11"/>
    <mergeCell ref="OCD11:OCF11"/>
    <mergeCell ref="OCL11:OCN11"/>
    <mergeCell ref="OCT11:OCV11"/>
    <mergeCell ref="ODB11:ODD11"/>
    <mergeCell ref="OAH11:OAJ11"/>
    <mergeCell ref="OAP11:OAR11"/>
    <mergeCell ref="OAX11:OAZ11"/>
    <mergeCell ref="OBF11:OBH11"/>
    <mergeCell ref="OBN11:OBP11"/>
    <mergeCell ref="NYT11:NYV11"/>
    <mergeCell ref="NZB11:NZD11"/>
    <mergeCell ref="NZJ11:NZL11"/>
    <mergeCell ref="NZR11:NZT11"/>
    <mergeCell ref="NZZ11:OAB11"/>
    <mergeCell ref="NXF11:NXH11"/>
    <mergeCell ref="NXN11:NXP11"/>
    <mergeCell ref="NXV11:NXX11"/>
    <mergeCell ref="NYD11:NYF11"/>
    <mergeCell ref="NYL11:NYN11"/>
    <mergeCell ref="NVR11:NVT11"/>
    <mergeCell ref="NVZ11:NWB11"/>
    <mergeCell ref="NWH11:NWJ11"/>
    <mergeCell ref="NWP11:NWR11"/>
    <mergeCell ref="NWX11:NWZ11"/>
    <mergeCell ref="NUD11:NUF11"/>
    <mergeCell ref="NUL11:NUN11"/>
    <mergeCell ref="NUT11:NUV11"/>
    <mergeCell ref="NVB11:NVD11"/>
    <mergeCell ref="NVJ11:NVL11"/>
    <mergeCell ref="NSP11:NSR11"/>
    <mergeCell ref="NSX11:NSZ11"/>
    <mergeCell ref="NTF11:NTH11"/>
    <mergeCell ref="NTN11:NTP11"/>
    <mergeCell ref="NTV11:NTX11"/>
    <mergeCell ref="NRB11:NRD11"/>
    <mergeCell ref="NRJ11:NRL11"/>
    <mergeCell ref="NRR11:NRT11"/>
    <mergeCell ref="NRZ11:NSB11"/>
    <mergeCell ref="NSH11:NSJ11"/>
    <mergeCell ref="NPN11:NPP11"/>
    <mergeCell ref="NPV11:NPX11"/>
    <mergeCell ref="NQD11:NQF11"/>
    <mergeCell ref="NQL11:NQN11"/>
    <mergeCell ref="NQT11:NQV11"/>
    <mergeCell ref="NNZ11:NOB11"/>
    <mergeCell ref="NOH11:NOJ11"/>
    <mergeCell ref="NOP11:NOR11"/>
    <mergeCell ref="NOX11:NOZ11"/>
    <mergeCell ref="NPF11:NPH11"/>
    <mergeCell ref="NML11:NMN11"/>
    <mergeCell ref="NMT11:NMV11"/>
    <mergeCell ref="NNB11:NND11"/>
    <mergeCell ref="NNJ11:NNL11"/>
    <mergeCell ref="NNR11:NNT11"/>
    <mergeCell ref="NKX11:NKZ11"/>
    <mergeCell ref="NLF11:NLH11"/>
    <mergeCell ref="NLN11:NLP11"/>
    <mergeCell ref="NLV11:NLX11"/>
    <mergeCell ref="NMD11:NMF11"/>
    <mergeCell ref="NJJ11:NJL11"/>
    <mergeCell ref="NJR11:NJT11"/>
    <mergeCell ref="NJZ11:NKB11"/>
    <mergeCell ref="NKH11:NKJ11"/>
    <mergeCell ref="NKP11:NKR11"/>
    <mergeCell ref="NHV11:NHX11"/>
    <mergeCell ref="NID11:NIF11"/>
    <mergeCell ref="NIL11:NIN11"/>
    <mergeCell ref="NIT11:NIV11"/>
    <mergeCell ref="NJB11:NJD11"/>
    <mergeCell ref="NGH11:NGJ11"/>
    <mergeCell ref="NGP11:NGR11"/>
    <mergeCell ref="NGX11:NGZ11"/>
    <mergeCell ref="NHF11:NHH11"/>
    <mergeCell ref="NHN11:NHP11"/>
    <mergeCell ref="NET11:NEV11"/>
    <mergeCell ref="NFB11:NFD11"/>
    <mergeCell ref="NFJ11:NFL11"/>
    <mergeCell ref="NFR11:NFT11"/>
    <mergeCell ref="NFZ11:NGB11"/>
    <mergeCell ref="NDF11:NDH11"/>
    <mergeCell ref="NDN11:NDP11"/>
    <mergeCell ref="NDV11:NDX11"/>
    <mergeCell ref="NED11:NEF11"/>
    <mergeCell ref="NEL11:NEN11"/>
    <mergeCell ref="NBR11:NBT11"/>
    <mergeCell ref="NBZ11:NCB11"/>
    <mergeCell ref="NCH11:NCJ11"/>
    <mergeCell ref="NCP11:NCR11"/>
    <mergeCell ref="NCX11:NCZ11"/>
    <mergeCell ref="NAD11:NAF11"/>
    <mergeCell ref="NAL11:NAN11"/>
    <mergeCell ref="NAT11:NAV11"/>
    <mergeCell ref="NBB11:NBD11"/>
    <mergeCell ref="NBJ11:NBL11"/>
    <mergeCell ref="MYP11:MYR11"/>
    <mergeCell ref="MYX11:MYZ11"/>
    <mergeCell ref="MZF11:MZH11"/>
    <mergeCell ref="MZN11:MZP11"/>
    <mergeCell ref="MZV11:MZX11"/>
    <mergeCell ref="MXB11:MXD11"/>
    <mergeCell ref="MXJ11:MXL11"/>
    <mergeCell ref="MXR11:MXT11"/>
    <mergeCell ref="MXZ11:MYB11"/>
    <mergeCell ref="MYH11:MYJ11"/>
    <mergeCell ref="MVN11:MVP11"/>
    <mergeCell ref="MVV11:MVX11"/>
    <mergeCell ref="MWD11:MWF11"/>
    <mergeCell ref="MWL11:MWN11"/>
    <mergeCell ref="MWT11:MWV11"/>
    <mergeCell ref="MTZ11:MUB11"/>
    <mergeCell ref="MUH11:MUJ11"/>
    <mergeCell ref="MUP11:MUR11"/>
    <mergeCell ref="MUX11:MUZ11"/>
    <mergeCell ref="MVF11:MVH11"/>
    <mergeCell ref="MSL11:MSN11"/>
    <mergeCell ref="MST11:MSV11"/>
    <mergeCell ref="MTB11:MTD11"/>
    <mergeCell ref="MTJ11:MTL11"/>
    <mergeCell ref="MTR11:MTT11"/>
    <mergeCell ref="MQX11:MQZ11"/>
    <mergeCell ref="MRF11:MRH11"/>
    <mergeCell ref="MRN11:MRP11"/>
    <mergeCell ref="MRV11:MRX11"/>
    <mergeCell ref="MSD11:MSF11"/>
    <mergeCell ref="MPJ11:MPL11"/>
    <mergeCell ref="MPR11:MPT11"/>
    <mergeCell ref="MPZ11:MQB11"/>
    <mergeCell ref="MQH11:MQJ11"/>
    <mergeCell ref="MQP11:MQR11"/>
    <mergeCell ref="MNV11:MNX11"/>
    <mergeCell ref="MOD11:MOF11"/>
    <mergeCell ref="MOL11:MON11"/>
    <mergeCell ref="MOT11:MOV11"/>
    <mergeCell ref="MPB11:MPD11"/>
    <mergeCell ref="MMH11:MMJ11"/>
    <mergeCell ref="MMP11:MMR11"/>
    <mergeCell ref="MMX11:MMZ11"/>
    <mergeCell ref="MNF11:MNH11"/>
    <mergeCell ref="MNN11:MNP11"/>
    <mergeCell ref="MKT11:MKV11"/>
    <mergeCell ref="MLB11:MLD11"/>
    <mergeCell ref="MLJ11:MLL11"/>
    <mergeCell ref="MLR11:MLT11"/>
    <mergeCell ref="MLZ11:MMB11"/>
    <mergeCell ref="MJF11:MJH11"/>
    <mergeCell ref="MJN11:MJP11"/>
    <mergeCell ref="MJV11:MJX11"/>
    <mergeCell ref="MKD11:MKF11"/>
    <mergeCell ref="MKL11:MKN11"/>
    <mergeCell ref="MHR11:MHT11"/>
    <mergeCell ref="MHZ11:MIB11"/>
    <mergeCell ref="MIH11:MIJ11"/>
    <mergeCell ref="MIP11:MIR11"/>
    <mergeCell ref="MIX11:MIZ11"/>
    <mergeCell ref="MGD11:MGF11"/>
    <mergeCell ref="MGL11:MGN11"/>
    <mergeCell ref="MGT11:MGV11"/>
    <mergeCell ref="MHB11:MHD11"/>
    <mergeCell ref="MHJ11:MHL11"/>
    <mergeCell ref="MEP11:MER11"/>
    <mergeCell ref="MEX11:MEZ11"/>
    <mergeCell ref="MFF11:MFH11"/>
    <mergeCell ref="MFN11:MFP11"/>
    <mergeCell ref="MFV11:MFX11"/>
    <mergeCell ref="MDB11:MDD11"/>
    <mergeCell ref="MDJ11:MDL11"/>
    <mergeCell ref="MDR11:MDT11"/>
    <mergeCell ref="MDZ11:MEB11"/>
    <mergeCell ref="MEH11:MEJ11"/>
    <mergeCell ref="MBN11:MBP11"/>
    <mergeCell ref="MBV11:MBX11"/>
    <mergeCell ref="MCD11:MCF11"/>
    <mergeCell ref="MCL11:MCN11"/>
    <mergeCell ref="MCT11:MCV11"/>
    <mergeCell ref="LZZ11:MAB11"/>
    <mergeCell ref="MAH11:MAJ11"/>
    <mergeCell ref="MAP11:MAR11"/>
    <mergeCell ref="MAX11:MAZ11"/>
    <mergeCell ref="MBF11:MBH11"/>
    <mergeCell ref="LYL11:LYN11"/>
    <mergeCell ref="LYT11:LYV11"/>
    <mergeCell ref="LZB11:LZD11"/>
    <mergeCell ref="LZJ11:LZL11"/>
    <mergeCell ref="LZR11:LZT11"/>
    <mergeCell ref="LWX11:LWZ11"/>
    <mergeCell ref="LXF11:LXH11"/>
    <mergeCell ref="LXN11:LXP11"/>
    <mergeCell ref="LXV11:LXX11"/>
    <mergeCell ref="LYD11:LYF11"/>
    <mergeCell ref="LVJ11:LVL11"/>
    <mergeCell ref="LVR11:LVT11"/>
    <mergeCell ref="LVZ11:LWB11"/>
    <mergeCell ref="LWH11:LWJ11"/>
    <mergeCell ref="LWP11:LWR11"/>
    <mergeCell ref="LTV11:LTX11"/>
    <mergeCell ref="LUD11:LUF11"/>
    <mergeCell ref="LUL11:LUN11"/>
    <mergeCell ref="LUT11:LUV11"/>
    <mergeCell ref="LVB11:LVD11"/>
    <mergeCell ref="LSH11:LSJ11"/>
    <mergeCell ref="LSP11:LSR11"/>
    <mergeCell ref="LSX11:LSZ11"/>
    <mergeCell ref="LTF11:LTH11"/>
    <mergeCell ref="LTN11:LTP11"/>
    <mergeCell ref="LQT11:LQV11"/>
    <mergeCell ref="LRB11:LRD11"/>
    <mergeCell ref="LRJ11:LRL11"/>
    <mergeCell ref="LRR11:LRT11"/>
    <mergeCell ref="LRZ11:LSB11"/>
    <mergeCell ref="LPF11:LPH11"/>
    <mergeCell ref="LPN11:LPP11"/>
    <mergeCell ref="LPV11:LPX11"/>
    <mergeCell ref="LQD11:LQF11"/>
    <mergeCell ref="LQL11:LQN11"/>
    <mergeCell ref="LNR11:LNT11"/>
    <mergeCell ref="LNZ11:LOB11"/>
    <mergeCell ref="LOH11:LOJ11"/>
    <mergeCell ref="LOP11:LOR11"/>
    <mergeCell ref="LOX11:LOZ11"/>
    <mergeCell ref="LMD11:LMF11"/>
    <mergeCell ref="LML11:LMN11"/>
    <mergeCell ref="LMT11:LMV11"/>
    <mergeCell ref="LNB11:LND11"/>
    <mergeCell ref="LNJ11:LNL11"/>
    <mergeCell ref="LKP11:LKR11"/>
    <mergeCell ref="LKX11:LKZ11"/>
    <mergeCell ref="LLF11:LLH11"/>
    <mergeCell ref="LLN11:LLP11"/>
    <mergeCell ref="LLV11:LLX11"/>
    <mergeCell ref="LJB11:LJD11"/>
    <mergeCell ref="LJJ11:LJL11"/>
    <mergeCell ref="LJR11:LJT11"/>
    <mergeCell ref="LJZ11:LKB11"/>
    <mergeCell ref="LKH11:LKJ11"/>
    <mergeCell ref="LHN11:LHP11"/>
    <mergeCell ref="LHV11:LHX11"/>
    <mergeCell ref="LID11:LIF11"/>
    <mergeCell ref="LIL11:LIN11"/>
    <mergeCell ref="LIT11:LIV11"/>
    <mergeCell ref="LFZ11:LGB11"/>
    <mergeCell ref="LGH11:LGJ11"/>
    <mergeCell ref="LGP11:LGR11"/>
    <mergeCell ref="LGX11:LGZ11"/>
    <mergeCell ref="LHF11:LHH11"/>
    <mergeCell ref="LEL11:LEN11"/>
    <mergeCell ref="LET11:LEV11"/>
    <mergeCell ref="LFB11:LFD11"/>
    <mergeCell ref="LFJ11:LFL11"/>
    <mergeCell ref="LFR11:LFT11"/>
    <mergeCell ref="LCX11:LCZ11"/>
    <mergeCell ref="LDF11:LDH11"/>
    <mergeCell ref="LDN11:LDP11"/>
    <mergeCell ref="LDV11:LDX11"/>
    <mergeCell ref="LED11:LEF11"/>
    <mergeCell ref="LBJ11:LBL11"/>
    <mergeCell ref="LBR11:LBT11"/>
    <mergeCell ref="LBZ11:LCB11"/>
    <mergeCell ref="LCH11:LCJ11"/>
    <mergeCell ref="LCP11:LCR11"/>
    <mergeCell ref="KZV11:KZX11"/>
    <mergeCell ref="LAD11:LAF11"/>
    <mergeCell ref="LAL11:LAN11"/>
    <mergeCell ref="LAT11:LAV11"/>
    <mergeCell ref="LBB11:LBD11"/>
    <mergeCell ref="KYH11:KYJ11"/>
    <mergeCell ref="KYP11:KYR11"/>
    <mergeCell ref="KYX11:KYZ11"/>
    <mergeCell ref="KZF11:KZH11"/>
    <mergeCell ref="KZN11:KZP11"/>
    <mergeCell ref="KWT11:KWV11"/>
    <mergeCell ref="KXB11:KXD11"/>
    <mergeCell ref="KXJ11:KXL11"/>
    <mergeCell ref="KXR11:KXT11"/>
    <mergeCell ref="KXZ11:KYB11"/>
    <mergeCell ref="KVF11:KVH11"/>
    <mergeCell ref="KVN11:KVP11"/>
    <mergeCell ref="KVV11:KVX11"/>
    <mergeCell ref="KWD11:KWF11"/>
    <mergeCell ref="KWL11:KWN11"/>
    <mergeCell ref="KTR11:KTT11"/>
    <mergeCell ref="KTZ11:KUB11"/>
    <mergeCell ref="KUH11:KUJ11"/>
    <mergeCell ref="KUP11:KUR11"/>
    <mergeCell ref="KUX11:KUZ11"/>
    <mergeCell ref="KSD11:KSF11"/>
    <mergeCell ref="KSL11:KSN11"/>
    <mergeCell ref="KST11:KSV11"/>
    <mergeCell ref="KTB11:KTD11"/>
    <mergeCell ref="KTJ11:KTL11"/>
    <mergeCell ref="KQP11:KQR11"/>
    <mergeCell ref="KQX11:KQZ11"/>
    <mergeCell ref="KRF11:KRH11"/>
    <mergeCell ref="KRN11:KRP11"/>
    <mergeCell ref="KRV11:KRX11"/>
    <mergeCell ref="KPB11:KPD11"/>
    <mergeCell ref="KPJ11:KPL11"/>
    <mergeCell ref="KPR11:KPT11"/>
    <mergeCell ref="KPZ11:KQB11"/>
    <mergeCell ref="KQH11:KQJ11"/>
    <mergeCell ref="KNN11:KNP11"/>
    <mergeCell ref="KNV11:KNX11"/>
    <mergeCell ref="KOD11:KOF11"/>
    <mergeCell ref="KOL11:KON11"/>
    <mergeCell ref="KOT11:KOV11"/>
    <mergeCell ref="KLZ11:KMB11"/>
    <mergeCell ref="KMH11:KMJ11"/>
    <mergeCell ref="KMP11:KMR11"/>
    <mergeCell ref="KMX11:KMZ11"/>
    <mergeCell ref="KNF11:KNH11"/>
    <mergeCell ref="KKL11:KKN11"/>
    <mergeCell ref="KKT11:KKV11"/>
    <mergeCell ref="KLB11:KLD11"/>
    <mergeCell ref="KLJ11:KLL11"/>
    <mergeCell ref="KLR11:KLT11"/>
    <mergeCell ref="KIX11:KIZ11"/>
    <mergeCell ref="KJF11:KJH11"/>
    <mergeCell ref="KJN11:KJP11"/>
    <mergeCell ref="KJV11:KJX11"/>
    <mergeCell ref="KKD11:KKF11"/>
    <mergeCell ref="KHJ11:KHL11"/>
    <mergeCell ref="KHR11:KHT11"/>
    <mergeCell ref="KHZ11:KIB11"/>
    <mergeCell ref="KIH11:KIJ11"/>
    <mergeCell ref="KIP11:KIR11"/>
    <mergeCell ref="KFV11:KFX11"/>
    <mergeCell ref="KGD11:KGF11"/>
    <mergeCell ref="KGL11:KGN11"/>
    <mergeCell ref="KGT11:KGV11"/>
    <mergeCell ref="KHB11:KHD11"/>
    <mergeCell ref="KEH11:KEJ11"/>
    <mergeCell ref="KEP11:KER11"/>
    <mergeCell ref="KEX11:KEZ11"/>
    <mergeCell ref="KFF11:KFH11"/>
    <mergeCell ref="KFN11:KFP11"/>
    <mergeCell ref="KCT11:KCV11"/>
    <mergeCell ref="KDB11:KDD11"/>
    <mergeCell ref="KDJ11:KDL11"/>
    <mergeCell ref="KDR11:KDT11"/>
    <mergeCell ref="KDZ11:KEB11"/>
    <mergeCell ref="KBF11:KBH11"/>
    <mergeCell ref="KBN11:KBP11"/>
    <mergeCell ref="KBV11:KBX11"/>
    <mergeCell ref="KCD11:KCF11"/>
    <mergeCell ref="KCL11:KCN11"/>
    <mergeCell ref="JZR11:JZT11"/>
    <mergeCell ref="JZZ11:KAB11"/>
    <mergeCell ref="KAH11:KAJ11"/>
    <mergeCell ref="KAP11:KAR11"/>
    <mergeCell ref="KAX11:KAZ11"/>
    <mergeCell ref="JYD11:JYF11"/>
    <mergeCell ref="JYL11:JYN11"/>
    <mergeCell ref="JYT11:JYV11"/>
    <mergeCell ref="JZB11:JZD11"/>
    <mergeCell ref="JZJ11:JZL11"/>
    <mergeCell ref="JWP11:JWR11"/>
    <mergeCell ref="JWX11:JWZ11"/>
    <mergeCell ref="JXF11:JXH11"/>
    <mergeCell ref="JXN11:JXP11"/>
    <mergeCell ref="JXV11:JXX11"/>
    <mergeCell ref="JVB11:JVD11"/>
    <mergeCell ref="JVJ11:JVL11"/>
    <mergeCell ref="JVR11:JVT11"/>
    <mergeCell ref="JVZ11:JWB11"/>
    <mergeCell ref="JWH11:JWJ11"/>
    <mergeCell ref="JTN11:JTP11"/>
    <mergeCell ref="JTV11:JTX11"/>
    <mergeCell ref="JUD11:JUF11"/>
    <mergeCell ref="JUL11:JUN11"/>
    <mergeCell ref="JUT11:JUV11"/>
    <mergeCell ref="JRZ11:JSB11"/>
    <mergeCell ref="JSH11:JSJ11"/>
    <mergeCell ref="JSP11:JSR11"/>
    <mergeCell ref="JSX11:JSZ11"/>
    <mergeCell ref="JTF11:JTH11"/>
    <mergeCell ref="JQL11:JQN11"/>
    <mergeCell ref="JQT11:JQV11"/>
    <mergeCell ref="JRB11:JRD11"/>
    <mergeCell ref="JRJ11:JRL11"/>
    <mergeCell ref="JRR11:JRT11"/>
    <mergeCell ref="JOX11:JOZ11"/>
    <mergeCell ref="JPF11:JPH11"/>
    <mergeCell ref="JPN11:JPP11"/>
    <mergeCell ref="JPV11:JPX11"/>
    <mergeCell ref="JQD11:JQF11"/>
    <mergeCell ref="JNJ11:JNL11"/>
    <mergeCell ref="JNR11:JNT11"/>
    <mergeCell ref="JNZ11:JOB11"/>
    <mergeCell ref="JOH11:JOJ11"/>
    <mergeCell ref="JOP11:JOR11"/>
    <mergeCell ref="JLV11:JLX11"/>
    <mergeCell ref="JMD11:JMF11"/>
    <mergeCell ref="JML11:JMN11"/>
    <mergeCell ref="JMT11:JMV11"/>
    <mergeCell ref="JNB11:JND11"/>
    <mergeCell ref="JKH11:JKJ11"/>
    <mergeCell ref="JKP11:JKR11"/>
    <mergeCell ref="JKX11:JKZ11"/>
    <mergeCell ref="JLF11:JLH11"/>
    <mergeCell ref="JLN11:JLP11"/>
    <mergeCell ref="JIT11:JIV11"/>
    <mergeCell ref="JJB11:JJD11"/>
    <mergeCell ref="JJJ11:JJL11"/>
    <mergeCell ref="JJR11:JJT11"/>
    <mergeCell ref="JJZ11:JKB11"/>
    <mergeCell ref="JHF11:JHH11"/>
    <mergeCell ref="JHN11:JHP11"/>
    <mergeCell ref="JHV11:JHX11"/>
    <mergeCell ref="JID11:JIF11"/>
    <mergeCell ref="JIL11:JIN11"/>
    <mergeCell ref="JFR11:JFT11"/>
    <mergeCell ref="JFZ11:JGB11"/>
    <mergeCell ref="JGH11:JGJ11"/>
    <mergeCell ref="JGP11:JGR11"/>
    <mergeCell ref="JGX11:JGZ11"/>
    <mergeCell ref="JED11:JEF11"/>
    <mergeCell ref="JEL11:JEN11"/>
    <mergeCell ref="JET11:JEV11"/>
    <mergeCell ref="JFB11:JFD11"/>
    <mergeCell ref="JFJ11:JFL11"/>
    <mergeCell ref="JCP11:JCR11"/>
    <mergeCell ref="JCX11:JCZ11"/>
    <mergeCell ref="JDF11:JDH11"/>
    <mergeCell ref="JDN11:JDP11"/>
    <mergeCell ref="JDV11:JDX11"/>
    <mergeCell ref="JBB11:JBD11"/>
    <mergeCell ref="JBJ11:JBL11"/>
    <mergeCell ref="JBR11:JBT11"/>
    <mergeCell ref="JBZ11:JCB11"/>
    <mergeCell ref="JCH11:JCJ11"/>
    <mergeCell ref="IZN11:IZP11"/>
    <mergeCell ref="IZV11:IZX11"/>
    <mergeCell ref="JAD11:JAF11"/>
    <mergeCell ref="JAL11:JAN11"/>
    <mergeCell ref="JAT11:JAV11"/>
    <mergeCell ref="IXZ11:IYB11"/>
    <mergeCell ref="IYH11:IYJ11"/>
    <mergeCell ref="IYP11:IYR11"/>
    <mergeCell ref="IYX11:IYZ11"/>
    <mergeCell ref="IZF11:IZH11"/>
    <mergeCell ref="IWL11:IWN11"/>
    <mergeCell ref="IWT11:IWV11"/>
    <mergeCell ref="IXB11:IXD11"/>
    <mergeCell ref="IXJ11:IXL11"/>
    <mergeCell ref="IXR11:IXT11"/>
    <mergeCell ref="IUX11:IUZ11"/>
    <mergeCell ref="IVF11:IVH11"/>
    <mergeCell ref="IVN11:IVP11"/>
    <mergeCell ref="IVV11:IVX11"/>
    <mergeCell ref="IWD11:IWF11"/>
    <mergeCell ref="ITJ11:ITL11"/>
    <mergeCell ref="ITR11:ITT11"/>
    <mergeCell ref="ITZ11:IUB11"/>
    <mergeCell ref="IUH11:IUJ11"/>
    <mergeCell ref="IUP11:IUR11"/>
    <mergeCell ref="IRV11:IRX11"/>
    <mergeCell ref="ISD11:ISF11"/>
    <mergeCell ref="ISL11:ISN11"/>
    <mergeCell ref="IST11:ISV11"/>
    <mergeCell ref="ITB11:ITD11"/>
    <mergeCell ref="IQH11:IQJ11"/>
    <mergeCell ref="IQP11:IQR11"/>
    <mergeCell ref="IQX11:IQZ11"/>
    <mergeCell ref="IRF11:IRH11"/>
    <mergeCell ref="IRN11:IRP11"/>
    <mergeCell ref="IOT11:IOV11"/>
    <mergeCell ref="IPB11:IPD11"/>
    <mergeCell ref="IPJ11:IPL11"/>
    <mergeCell ref="IPR11:IPT11"/>
    <mergeCell ref="IPZ11:IQB11"/>
    <mergeCell ref="INF11:INH11"/>
    <mergeCell ref="INN11:INP11"/>
    <mergeCell ref="INV11:INX11"/>
    <mergeCell ref="IOD11:IOF11"/>
    <mergeCell ref="IOL11:ION11"/>
    <mergeCell ref="ILR11:ILT11"/>
    <mergeCell ref="ILZ11:IMB11"/>
    <mergeCell ref="IMH11:IMJ11"/>
    <mergeCell ref="IMP11:IMR11"/>
    <mergeCell ref="IMX11:IMZ11"/>
    <mergeCell ref="IKD11:IKF11"/>
    <mergeCell ref="IKL11:IKN11"/>
    <mergeCell ref="IKT11:IKV11"/>
    <mergeCell ref="ILB11:ILD11"/>
    <mergeCell ref="ILJ11:ILL11"/>
    <mergeCell ref="IIP11:IIR11"/>
    <mergeCell ref="IIX11:IIZ11"/>
    <mergeCell ref="IJF11:IJH11"/>
    <mergeCell ref="IJN11:IJP11"/>
    <mergeCell ref="IJV11:IJX11"/>
    <mergeCell ref="IHB11:IHD11"/>
    <mergeCell ref="IHJ11:IHL11"/>
    <mergeCell ref="IHR11:IHT11"/>
    <mergeCell ref="IHZ11:IIB11"/>
    <mergeCell ref="IIH11:IIJ11"/>
    <mergeCell ref="IFN11:IFP11"/>
    <mergeCell ref="IFV11:IFX11"/>
    <mergeCell ref="IGD11:IGF11"/>
    <mergeCell ref="IGL11:IGN11"/>
    <mergeCell ref="IGT11:IGV11"/>
    <mergeCell ref="IDZ11:IEB11"/>
    <mergeCell ref="IEH11:IEJ11"/>
    <mergeCell ref="IEP11:IER11"/>
    <mergeCell ref="IEX11:IEZ11"/>
    <mergeCell ref="IFF11:IFH11"/>
    <mergeCell ref="ICL11:ICN11"/>
    <mergeCell ref="ICT11:ICV11"/>
    <mergeCell ref="IDB11:IDD11"/>
    <mergeCell ref="IDJ11:IDL11"/>
    <mergeCell ref="IDR11:IDT11"/>
    <mergeCell ref="IAX11:IAZ11"/>
    <mergeCell ref="IBF11:IBH11"/>
    <mergeCell ref="IBN11:IBP11"/>
    <mergeCell ref="IBV11:IBX11"/>
    <mergeCell ref="ICD11:ICF11"/>
    <mergeCell ref="HZJ11:HZL11"/>
    <mergeCell ref="HZR11:HZT11"/>
    <mergeCell ref="HZZ11:IAB11"/>
    <mergeCell ref="IAH11:IAJ11"/>
    <mergeCell ref="IAP11:IAR11"/>
    <mergeCell ref="HXV11:HXX11"/>
    <mergeCell ref="HYD11:HYF11"/>
    <mergeCell ref="HYL11:HYN11"/>
    <mergeCell ref="HYT11:HYV11"/>
    <mergeCell ref="HZB11:HZD11"/>
    <mergeCell ref="HWH11:HWJ11"/>
    <mergeCell ref="HWP11:HWR11"/>
    <mergeCell ref="HWX11:HWZ11"/>
    <mergeCell ref="HXF11:HXH11"/>
    <mergeCell ref="HXN11:HXP11"/>
    <mergeCell ref="HUT11:HUV11"/>
    <mergeCell ref="HVB11:HVD11"/>
    <mergeCell ref="HVJ11:HVL11"/>
    <mergeCell ref="HVR11:HVT11"/>
    <mergeCell ref="HVZ11:HWB11"/>
    <mergeCell ref="HTF11:HTH11"/>
    <mergeCell ref="HTN11:HTP11"/>
    <mergeCell ref="HTV11:HTX11"/>
    <mergeCell ref="HUD11:HUF11"/>
    <mergeCell ref="HUL11:HUN11"/>
    <mergeCell ref="HRR11:HRT11"/>
    <mergeCell ref="HRZ11:HSB11"/>
    <mergeCell ref="HSH11:HSJ11"/>
    <mergeCell ref="HSP11:HSR11"/>
    <mergeCell ref="HSX11:HSZ11"/>
    <mergeCell ref="HQD11:HQF11"/>
    <mergeCell ref="HQL11:HQN11"/>
    <mergeCell ref="HQT11:HQV11"/>
    <mergeCell ref="HRB11:HRD11"/>
    <mergeCell ref="HRJ11:HRL11"/>
    <mergeCell ref="HOP11:HOR11"/>
    <mergeCell ref="HOX11:HOZ11"/>
    <mergeCell ref="HPF11:HPH11"/>
    <mergeCell ref="HPN11:HPP11"/>
    <mergeCell ref="HPV11:HPX11"/>
    <mergeCell ref="HNB11:HND11"/>
    <mergeCell ref="HNJ11:HNL11"/>
    <mergeCell ref="HNR11:HNT11"/>
    <mergeCell ref="HNZ11:HOB11"/>
    <mergeCell ref="HOH11:HOJ11"/>
    <mergeCell ref="HLN11:HLP11"/>
    <mergeCell ref="HLV11:HLX11"/>
    <mergeCell ref="HMD11:HMF11"/>
    <mergeCell ref="HML11:HMN11"/>
    <mergeCell ref="HMT11:HMV11"/>
    <mergeCell ref="HJZ11:HKB11"/>
    <mergeCell ref="HKH11:HKJ11"/>
    <mergeCell ref="HKP11:HKR11"/>
    <mergeCell ref="HKX11:HKZ11"/>
    <mergeCell ref="HLF11:HLH11"/>
    <mergeCell ref="HIL11:HIN11"/>
    <mergeCell ref="HIT11:HIV11"/>
    <mergeCell ref="HJB11:HJD11"/>
    <mergeCell ref="HJJ11:HJL11"/>
    <mergeCell ref="HJR11:HJT11"/>
    <mergeCell ref="HGX11:HGZ11"/>
    <mergeCell ref="HHF11:HHH11"/>
    <mergeCell ref="HHN11:HHP11"/>
    <mergeCell ref="HHV11:HHX11"/>
    <mergeCell ref="HID11:HIF11"/>
    <mergeCell ref="HFJ11:HFL11"/>
    <mergeCell ref="HFR11:HFT11"/>
    <mergeCell ref="HFZ11:HGB11"/>
    <mergeCell ref="HGH11:HGJ11"/>
    <mergeCell ref="HGP11:HGR11"/>
    <mergeCell ref="HDV11:HDX11"/>
    <mergeCell ref="HED11:HEF11"/>
    <mergeCell ref="HEL11:HEN11"/>
    <mergeCell ref="HET11:HEV11"/>
    <mergeCell ref="HFB11:HFD11"/>
    <mergeCell ref="HCH11:HCJ11"/>
    <mergeCell ref="HCP11:HCR11"/>
    <mergeCell ref="HCX11:HCZ11"/>
    <mergeCell ref="HDF11:HDH11"/>
    <mergeCell ref="HDN11:HDP11"/>
    <mergeCell ref="HAT11:HAV11"/>
    <mergeCell ref="HBB11:HBD11"/>
    <mergeCell ref="HBJ11:HBL11"/>
    <mergeCell ref="HBR11:HBT11"/>
    <mergeCell ref="HBZ11:HCB11"/>
    <mergeCell ref="GZF11:GZH11"/>
    <mergeCell ref="GZN11:GZP11"/>
    <mergeCell ref="GZV11:GZX11"/>
    <mergeCell ref="HAD11:HAF11"/>
    <mergeCell ref="HAL11:HAN11"/>
    <mergeCell ref="GXR11:GXT11"/>
    <mergeCell ref="GXZ11:GYB11"/>
    <mergeCell ref="GYH11:GYJ11"/>
    <mergeCell ref="GYP11:GYR11"/>
    <mergeCell ref="GYX11:GYZ11"/>
    <mergeCell ref="GWD11:GWF11"/>
    <mergeCell ref="GWL11:GWN11"/>
    <mergeCell ref="GWT11:GWV11"/>
    <mergeCell ref="GXB11:GXD11"/>
    <mergeCell ref="GXJ11:GXL11"/>
    <mergeCell ref="GUP11:GUR11"/>
    <mergeCell ref="GUX11:GUZ11"/>
    <mergeCell ref="GVF11:GVH11"/>
    <mergeCell ref="GVN11:GVP11"/>
    <mergeCell ref="GVV11:GVX11"/>
    <mergeCell ref="GTB11:GTD11"/>
    <mergeCell ref="GTJ11:GTL11"/>
    <mergeCell ref="GTR11:GTT11"/>
    <mergeCell ref="GTZ11:GUB11"/>
    <mergeCell ref="GUH11:GUJ11"/>
    <mergeCell ref="GRN11:GRP11"/>
    <mergeCell ref="GRV11:GRX11"/>
    <mergeCell ref="GSD11:GSF11"/>
    <mergeCell ref="GSL11:GSN11"/>
    <mergeCell ref="GST11:GSV11"/>
    <mergeCell ref="GPZ11:GQB11"/>
    <mergeCell ref="GQH11:GQJ11"/>
    <mergeCell ref="GQP11:GQR11"/>
    <mergeCell ref="GQX11:GQZ11"/>
    <mergeCell ref="GRF11:GRH11"/>
    <mergeCell ref="GOL11:GON11"/>
    <mergeCell ref="GOT11:GOV11"/>
    <mergeCell ref="GPB11:GPD11"/>
    <mergeCell ref="GPJ11:GPL11"/>
    <mergeCell ref="GPR11:GPT11"/>
    <mergeCell ref="GMX11:GMZ11"/>
    <mergeCell ref="GNF11:GNH11"/>
    <mergeCell ref="GNN11:GNP11"/>
    <mergeCell ref="GNV11:GNX11"/>
    <mergeCell ref="GOD11:GOF11"/>
    <mergeCell ref="GLJ11:GLL11"/>
    <mergeCell ref="GLR11:GLT11"/>
    <mergeCell ref="GLZ11:GMB11"/>
    <mergeCell ref="GMH11:GMJ11"/>
    <mergeCell ref="GMP11:GMR11"/>
    <mergeCell ref="GJV11:GJX11"/>
    <mergeCell ref="GKD11:GKF11"/>
    <mergeCell ref="GKL11:GKN11"/>
    <mergeCell ref="GKT11:GKV11"/>
    <mergeCell ref="GLB11:GLD11"/>
    <mergeCell ref="GIH11:GIJ11"/>
    <mergeCell ref="GIP11:GIR11"/>
    <mergeCell ref="GIX11:GIZ11"/>
    <mergeCell ref="GJF11:GJH11"/>
    <mergeCell ref="GJN11:GJP11"/>
    <mergeCell ref="GGT11:GGV11"/>
    <mergeCell ref="GHB11:GHD11"/>
    <mergeCell ref="GHJ11:GHL11"/>
    <mergeCell ref="GHR11:GHT11"/>
    <mergeCell ref="GHZ11:GIB11"/>
    <mergeCell ref="GFF11:GFH11"/>
    <mergeCell ref="GFN11:GFP11"/>
    <mergeCell ref="GFV11:GFX11"/>
    <mergeCell ref="GGD11:GGF11"/>
    <mergeCell ref="GGL11:GGN11"/>
    <mergeCell ref="GDR11:GDT11"/>
    <mergeCell ref="GDZ11:GEB11"/>
    <mergeCell ref="GEH11:GEJ11"/>
    <mergeCell ref="GEP11:GER11"/>
    <mergeCell ref="GEX11:GEZ11"/>
    <mergeCell ref="GCD11:GCF11"/>
    <mergeCell ref="GCL11:GCN11"/>
    <mergeCell ref="GCT11:GCV11"/>
    <mergeCell ref="GDB11:GDD11"/>
    <mergeCell ref="GDJ11:GDL11"/>
    <mergeCell ref="GAP11:GAR11"/>
    <mergeCell ref="GAX11:GAZ11"/>
    <mergeCell ref="GBF11:GBH11"/>
    <mergeCell ref="GBN11:GBP11"/>
    <mergeCell ref="GBV11:GBX11"/>
    <mergeCell ref="FZB11:FZD11"/>
    <mergeCell ref="FZJ11:FZL11"/>
    <mergeCell ref="FZR11:FZT11"/>
    <mergeCell ref="FZZ11:GAB11"/>
    <mergeCell ref="GAH11:GAJ11"/>
    <mergeCell ref="FXN11:FXP11"/>
    <mergeCell ref="FXV11:FXX11"/>
    <mergeCell ref="FYD11:FYF11"/>
    <mergeCell ref="FYL11:FYN11"/>
    <mergeCell ref="FYT11:FYV11"/>
    <mergeCell ref="FVZ11:FWB11"/>
    <mergeCell ref="FWH11:FWJ11"/>
    <mergeCell ref="FWP11:FWR11"/>
    <mergeCell ref="FWX11:FWZ11"/>
    <mergeCell ref="FXF11:FXH11"/>
    <mergeCell ref="FUL11:FUN11"/>
    <mergeCell ref="FUT11:FUV11"/>
    <mergeCell ref="FVB11:FVD11"/>
    <mergeCell ref="FVJ11:FVL11"/>
    <mergeCell ref="FVR11:FVT11"/>
    <mergeCell ref="FSX11:FSZ11"/>
    <mergeCell ref="FTF11:FTH11"/>
    <mergeCell ref="FTN11:FTP11"/>
    <mergeCell ref="FTV11:FTX11"/>
    <mergeCell ref="FUD11:FUF11"/>
    <mergeCell ref="FRJ11:FRL11"/>
    <mergeCell ref="FRR11:FRT11"/>
    <mergeCell ref="FRZ11:FSB11"/>
    <mergeCell ref="FSH11:FSJ11"/>
    <mergeCell ref="FSP11:FSR11"/>
    <mergeCell ref="FPV11:FPX11"/>
    <mergeCell ref="FQD11:FQF11"/>
    <mergeCell ref="FQL11:FQN11"/>
    <mergeCell ref="FQT11:FQV11"/>
    <mergeCell ref="FRB11:FRD11"/>
    <mergeCell ref="FOH11:FOJ11"/>
    <mergeCell ref="FOP11:FOR11"/>
    <mergeCell ref="FOX11:FOZ11"/>
    <mergeCell ref="FPF11:FPH11"/>
    <mergeCell ref="FPN11:FPP11"/>
    <mergeCell ref="FMT11:FMV11"/>
    <mergeCell ref="FNB11:FND11"/>
    <mergeCell ref="FNJ11:FNL11"/>
    <mergeCell ref="FNR11:FNT11"/>
    <mergeCell ref="FNZ11:FOB11"/>
    <mergeCell ref="FLF11:FLH11"/>
    <mergeCell ref="FLN11:FLP11"/>
    <mergeCell ref="FLV11:FLX11"/>
    <mergeCell ref="FMD11:FMF11"/>
    <mergeCell ref="FML11:FMN11"/>
    <mergeCell ref="FJR11:FJT11"/>
    <mergeCell ref="FJZ11:FKB11"/>
    <mergeCell ref="FKH11:FKJ11"/>
    <mergeCell ref="FKP11:FKR11"/>
    <mergeCell ref="FKX11:FKZ11"/>
    <mergeCell ref="FID11:FIF11"/>
    <mergeCell ref="FIL11:FIN11"/>
    <mergeCell ref="FIT11:FIV11"/>
    <mergeCell ref="FJB11:FJD11"/>
    <mergeCell ref="FJJ11:FJL11"/>
    <mergeCell ref="FGP11:FGR11"/>
    <mergeCell ref="FGX11:FGZ11"/>
    <mergeCell ref="FHF11:FHH11"/>
    <mergeCell ref="FHN11:FHP11"/>
    <mergeCell ref="FHV11:FHX11"/>
    <mergeCell ref="FFB11:FFD11"/>
    <mergeCell ref="FFJ11:FFL11"/>
    <mergeCell ref="FFR11:FFT11"/>
    <mergeCell ref="FFZ11:FGB11"/>
    <mergeCell ref="FGH11:FGJ11"/>
    <mergeCell ref="FDN11:FDP11"/>
    <mergeCell ref="FDV11:FDX11"/>
    <mergeCell ref="FED11:FEF11"/>
    <mergeCell ref="FEL11:FEN11"/>
    <mergeCell ref="FET11:FEV11"/>
    <mergeCell ref="FBZ11:FCB11"/>
    <mergeCell ref="FCH11:FCJ11"/>
    <mergeCell ref="FCP11:FCR11"/>
    <mergeCell ref="FCX11:FCZ11"/>
    <mergeCell ref="FDF11:FDH11"/>
    <mergeCell ref="FAL11:FAN11"/>
    <mergeCell ref="FAT11:FAV11"/>
    <mergeCell ref="FBB11:FBD11"/>
    <mergeCell ref="FBJ11:FBL11"/>
    <mergeCell ref="FBR11:FBT11"/>
    <mergeCell ref="EYX11:EYZ11"/>
    <mergeCell ref="EZF11:EZH11"/>
    <mergeCell ref="EZN11:EZP11"/>
    <mergeCell ref="EZV11:EZX11"/>
    <mergeCell ref="FAD11:FAF11"/>
    <mergeCell ref="EXJ11:EXL11"/>
    <mergeCell ref="EXR11:EXT11"/>
    <mergeCell ref="EXZ11:EYB11"/>
    <mergeCell ref="EYH11:EYJ11"/>
    <mergeCell ref="EYP11:EYR11"/>
    <mergeCell ref="EVV11:EVX11"/>
    <mergeCell ref="EWD11:EWF11"/>
    <mergeCell ref="EWL11:EWN11"/>
    <mergeCell ref="EWT11:EWV11"/>
    <mergeCell ref="EXB11:EXD11"/>
    <mergeCell ref="EUH11:EUJ11"/>
    <mergeCell ref="EUP11:EUR11"/>
    <mergeCell ref="EUX11:EUZ11"/>
    <mergeCell ref="EVF11:EVH11"/>
    <mergeCell ref="EVN11:EVP11"/>
    <mergeCell ref="EST11:ESV11"/>
    <mergeCell ref="ETB11:ETD11"/>
    <mergeCell ref="ETJ11:ETL11"/>
    <mergeCell ref="ETR11:ETT11"/>
    <mergeCell ref="ETZ11:EUB11"/>
    <mergeCell ref="ERF11:ERH11"/>
    <mergeCell ref="ERN11:ERP11"/>
    <mergeCell ref="ERV11:ERX11"/>
    <mergeCell ref="ESD11:ESF11"/>
    <mergeCell ref="ESL11:ESN11"/>
    <mergeCell ref="EPR11:EPT11"/>
    <mergeCell ref="EPZ11:EQB11"/>
    <mergeCell ref="EQH11:EQJ11"/>
    <mergeCell ref="EQP11:EQR11"/>
    <mergeCell ref="EQX11:EQZ11"/>
    <mergeCell ref="EOD11:EOF11"/>
    <mergeCell ref="EOL11:EON11"/>
    <mergeCell ref="EOT11:EOV11"/>
    <mergeCell ref="EPB11:EPD11"/>
    <mergeCell ref="EPJ11:EPL11"/>
    <mergeCell ref="EMP11:EMR11"/>
    <mergeCell ref="EMX11:EMZ11"/>
    <mergeCell ref="ENF11:ENH11"/>
    <mergeCell ref="ENN11:ENP11"/>
    <mergeCell ref="ENV11:ENX11"/>
    <mergeCell ref="ELB11:ELD11"/>
    <mergeCell ref="ELJ11:ELL11"/>
    <mergeCell ref="ELR11:ELT11"/>
    <mergeCell ref="ELZ11:EMB11"/>
    <mergeCell ref="EMH11:EMJ11"/>
    <mergeCell ref="EJN11:EJP11"/>
    <mergeCell ref="EJV11:EJX11"/>
    <mergeCell ref="EKD11:EKF11"/>
    <mergeCell ref="EKL11:EKN11"/>
    <mergeCell ref="EKT11:EKV11"/>
    <mergeCell ref="EHZ11:EIB11"/>
    <mergeCell ref="EIH11:EIJ11"/>
    <mergeCell ref="EIP11:EIR11"/>
    <mergeCell ref="EIX11:EIZ11"/>
    <mergeCell ref="EJF11:EJH11"/>
    <mergeCell ref="EGL11:EGN11"/>
    <mergeCell ref="EGT11:EGV11"/>
    <mergeCell ref="EHB11:EHD11"/>
    <mergeCell ref="EHJ11:EHL11"/>
    <mergeCell ref="EHR11:EHT11"/>
    <mergeCell ref="EEX11:EEZ11"/>
    <mergeCell ref="EFF11:EFH11"/>
    <mergeCell ref="EFN11:EFP11"/>
    <mergeCell ref="EFV11:EFX11"/>
    <mergeCell ref="EGD11:EGF11"/>
    <mergeCell ref="EDJ11:EDL11"/>
    <mergeCell ref="EDR11:EDT11"/>
    <mergeCell ref="EDZ11:EEB11"/>
    <mergeCell ref="EEH11:EEJ11"/>
    <mergeCell ref="EEP11:EER11"/>
    <mergeCell ref="EBV11:EBX11"/>
    <mergeCell ref="ECD11:ECF11"/>
    <mergeCell ref="ECL11:ECN11"/>
    <mergeCell ref="ECT11:ECV11"/>
    <mergeCell ref="EDB11:EDD11"/>
    <mergeCell ref="EAH11:EAJ11"/>
    <mergeCell ref="EAP11:EAR11"/>
    <mergeCell ref="EAX11:EAZ11"/>
    <mergeCell ref="EBF11:EBH11"/>
    <mergeCell ref="EBN11:EBP11"/>
    <mergeCell ref="DYT11:DYV11"/>
    <mergeCell ref="DZB11:DZD11"/>
    <mergeCell ref="DZJ11:DZL11"/>
    <mergeCell ref="DZR11:DZT11"/>
    <mergeCell ref="DZZ11:EAB11"/>
    <mergeCell ref="DXF11:DXH11"/>
    <mergeCell ref="DXN11:DXP11"/>
    <mergeCell ref="DXV11:DXX11"/>
    <mergeCell ref="DYD11:DYF11"/>
    <mergeCell ref="DYL11:DYN11"/>
    <mergeCell ref="DVR11:DVT11"/>
    <mergeCell ref="DVZ11:DWB11"/>
    <mergeCell ref="DWH11:DWJ11"/>
    <mergeCell ref="DWP11:DWR11"/>
    <mergeCell ref="DWX11:DWZ11"/>
    <mergeCell ref="DUD11:DUF11"/>
    <mergeCell ref="DUL11:DUN11"/>
    <mergeCell ref="DUT11:DUV11"/>
    <mergeCell ref="DVB11:DVD11"/>
    <mergeCell ref="DVJ11:DVL11"/>
    <mergeCell ref="DSP11:DSR11"/>
    <mergeCell ref="DSX11:DSZ11"/>
    <mergeCell ref="DTF11:DTH11"/>
    <mergeCell ref="DTN11:DTP11"/>
    <mergeCell ref="DTV11:DTX11"/>
    <mergeCell ref="DRB11:DRD11"/>
    <mergeCell ref="DRJ11:DRL11"/>
    <mergeCell ref="DRR11:DRT11"/>
    <mergeCell ref="DRZ11:DSB11"/>
    <mergeCell ref="DSH11:DSJ11"/>
    <mergeCell ref="DPN11:DPP11"/>
    <mergeCell ref="DPV11:DPX11"/>
    <mergeCell ref="DQD11:DQF11"/>
    <mergeCell ref="DQL11:DQN11"/>
    <mergeCell ref="DQT11:DQV11"/>
    <mergeCell ref="DNZ11:DOB11"/>
    <mergeCell ref="DOH11:DOJ11"/>
    <mergeCell ref="DOP11:DOR11"/>
    <mergeCell ref="DOX11:DOZ11"/>
    <mergeCell ref="DPF11:DPH11"/>
    <mergeCell ref="DML11:DMN11"/>
    <mergeCell ref="DMT11:DMV11"/>
    <mergeCell ref="DNB11:DND11"/>
    <mergeCell ref="DNJ11:DNL11"/>
    <mergeCell ref="DNR11:DNT11"/>
    <mergeCell ref="DKX11:DKZ11"/>
    <mergeCell ref="DLF11:DLH11"/>
    <mergeCell ref="DLN11:DLP11"/>
    <mergeCell ref="DLV11:DLX11"/>
    <mergeCell ref="DMD11:DMF11"/>
    <mergeCell ref="DJJ11:DJL11"/>
    <mergeCell ref="DJR11:DJT11"/>
    <mergeCell ref="DJZ11:DKB11"/>
    <mergeCell ref="DKH11:DKJ11"/>
    <mergeCell ref="DKP11:DKR11"/>
    <mergeCell ref="DHV11:DHX11"/>
    <mergeCell ref="DID11:DIF11"/>
    <mergeCell ref="DIL11:DIN11"/>
    <mergeCell ref="DIT11:DIV11"/>
    <mergeCell ref="DJB11:DJD11"/>
    <mergeCell ref="DGH11:DGJ11"/>
    <mergeCell ref="DGP11:DGR11"/>
    <mergeCell ref="DGX11:DGZ11"/>
    <mergeCell ref="DHF11:DHH11"/>
    <mergeCell ref="DHN11:DHP11"/>
    <mergeCell ref="DET11:DEV11"/>
    <mergeCell ref="DFB11:DFD11"/>
    <mergeCell ref="DFJ11:DFL11"/>
    <mergeCell ref="DFR11:DFT11"/>
    <mergeCell ref="DFZ11:DGB11"/>
    <mergeCell ref="DDF11:DDH11"/>
    <mergeCell ref="DDN11:DDP11"/>
    <mergeCell ref="DDV11:DDX11"/>
    <mergeCell ref="DED11:DEF11"/>
    <mergeCell ref="DEL11:DEN11"/>
    <mergeCell ref="DBR11:DBT11"/>
    <mergeCell ref="DBZ11:DCB11"/>
    <mergeCell ref="DCH11:DCJ11"/>
    <mergeCell ref="DCP11:DCR11"/>
    <mergeCell ref="DCX11:DCZ11"/>
    <mergeCell ref="DAD11:DAF11"/>
    <mergeCell ref="DAL11:DAN11"/>
    <mergeCell ref="DAT11:DAV11"/>
    <mergeCell ref="DBB11:DBD11"/>
    <mergeCell ref="DBJ11:DBL11"/>
    <mergeCell ref="CYP11:CYR11"/>
    <mergeCell ref="CYX11:CYZ11"/>
    <mergeCell ref="CZF11:CZH11"/>
    <mergeCell ref="CZN11:CZP11"/>
    <mergeCell ref="CZV11:CZX11"/>
    <mergeCell ref="CXB11:CXD11"/>
    <mergeCell ref="CXJ11:CXL11"/>
    <mergeCell ref="CXR11:CXT11"/>
    <mergeCell ref="CXZ11:CYB11"/>
    <mergeCell ref="CYH11:CYJ11"/>
    <mergeCell ref="CVN11:CVP11"/>
    <mergeCell ref="CVV11:CVX11"/>
    <mergeCell ref="CWD11:CWF11"/>
    <mergeCell ref="CWL11:CWN11"/>
    <mergeCell ref="CWT11:CWV11"/>
    <mergeCell ref="CTZ11:CUB11"/>
    <mergeCell ref="CUH11:CUJ11"/>
    <mergeCell ref="CUP11:CUR11"/>
    <mergeCell ref="CUX11:CUZ11"/>
    <mergeCell ref="CVF11:CVH11"/>
    <mergeCell ref="CSL11:CSN11"/>
    <mergeCell ref="CST11:CSV11"/>
    <mergeCell ref="CTB11:CTD11"/>
    <mergeCell ref="CTJ11:CTL11"/>
    <mergeCell ref="CTR11:CTT11"/>
    <mergeCell ref="CQX11:CQZ11"/>
    <mergeCell ref="CRF11:CRH11"/>
    <mergeCell ref="CRN11:CRP11"/>
    <mergeCell ref="CRV11:CRX11"/>
    <mergeCell ref="CSD11:CSF11"/>
    <mergeCell ref="CPJ11:CPL11"/>
    <mergeCell ref="CPR11:CPT11"/>
    <mergeCell ref="CPZ11:CQB11"/>
    <mergeCell ref="CQH11:CQJ11"/>
    <mergeCell ref="CQP11:CQR11"/>
    <mergeCell ref="CNV11:CNX11"/>
    <mergeCell ref="COD11:COF11"/>
    <mergeCell ref="COL11:CON11"/>
    <mergeCell ref="COT11:COV11"/>
    <mergeCell ref="CPB11:CPD11"/>
    <mergeCell ref="CMH11:CMJ11"/>
    <mergeCell ref="CMP11:CMR11"/>
    <mergeCell ref="CMX11:CMZ11"/>
    <mergeCell ref="CNF11:CNH11"/>
    <mergeCell ref="CNN11:CNP11"/>
    <mergeCell ref="CKT11:CKV11"/>
    <mergeCell ref="CLB11:CLD11"/>
    <mergeCell ref="CLJ11:CLL11"/>
    <mergeCell ref="CLR11:CLT11"/>
    <mergeCell ref="CLZ11:CMB11"/>
    <mergeCell ref="CJF11:CJH11"/>
    <mergeCell ref="CJN11:CJP11"/>
    <mergeCell ref="CJV11:CJX11"/>
    <mergeCell ref="CKD11:CKF11"/>
    <mergeCell ref="CKL11:CKN11"/>
    <mergeCell ref="CHR11:CHT11"/>
    <mergeCell ref="CHZ11:CIB11"/>
    <mergeCell ref="CIH11:CIJ11"/>
    <mergeCell ref="CIP11:CIR11"/>
    <mergeCell ref="CIX11:CIZ11"/>
    <mergeCell ref="CGD11:CGF11"/>
    <mergeCell ref="CGL11:CGN11"/>
    <mergeCell ref="CGT11:CGV11"/>
    <mergeCell ref="CHB11:CHD11"/>
    <mergeCell ref="CHJ11:CHL11"/>
    <mergeCell ref="CEP11:CER11"/>
    <mergeCell ref="CEX11:CEZ11"/>
    <mergeCell ref="CFF11:CFH11"/>
    <mergeCell ref="CFN11:CFP11"/>
    <mergeCell ref="CFV11:CFX11"/>
    <mergeCell ref="CDB11:CDD11"/>
    <mergeCell ref="CDJ11:CDL11"/>
    <mergeCell ref="CDR11:CDT11"/>
    <mergeCell ref="CDZ11:CEB11"/>
    <mergeCell ref="CEH11:CEJ11"/>
    <mergeCell ref="CBN11:CBP11"/>
    <mergeCell ref="CBV11:CBX11"/>
    <mergeCell ref="CCD11:CCF11"/>
    <mergeCell ref="CCL11:CCN11"/>
    <mergeCell ref="CCT11:CCV11"/>
    <mergeCell ref="BZZ11:CAB11"/>
    <mergeCell ref="CAH11:CAJ11"/>
    <mergeCell ref="CAP11:CAR11"/>
    <mergeCell ref="CAX11:CAZ11"/>
    <mergeCell ref="CBF11:CBH11"/>
    <mergeCell ref="BYL11:BYN11"/>
    <mergeCell ref="BYT11:BYV11"/>
    <mergeCell ref="BZB11:BZD11"/>
    <mergeCell ref="BZJ11:BZL11"/>
    <mergeCell ref="BZR11:BZT11"/>
    <mergeCell ref="BWX11:BWZ11"/>
    <mergeCell ref="BXF11:BXH11"/>
    <mergeCell ref="BXN11:BXP11"/>
    <mergeCell ref="BXV11:BXX11"/>
    <mergeCell ref="BYD11:BYF11"/>
    <mergeCell ref="BVJ11:BVL11"/>
    <mergeCell ref="BVR11:BVT11"/>
    <mergeCell ref="BVZ11:BWB11"/>
    <mergeCell ref="BWH11:BWJ11"/>
    <mergeCell ref="BWP11:BWR11"/>
    <mergeCell ref="BTV11:BTX11"/>
    <mergeCell ref="BUD11:BUF11"/>
    <mergeCell ref="BUL11:BUN11"/>
    <mergeCell ref="BUT11:BUV11"/>
    <mergeCell ref="BVB11:BVD11"/>
    <mergeCell ref="BSH11:BSJ11"/>
    <mergeCell ref="BSP11:BSR11"/>
    <mergeCell ref="BSX11:BSZ11"/>
    <mergeCell ref="BTF11:BTH11"/>
    <mergeCell ref="BTN11:BTP11"/>
    <mergeCell ref="BQT11:BQV11"/>
    <mergeCell ref="BRB11:BRD11"/>
    <mergeCell ref="BRJ11:BRL11"/>
    <mergeCell ref="BRR11:BRT11"/>
    <mergeCell ref="BRZ11:BSB11"/>
    <mergeCell ref="BPF11:BPH11"/>
    <mergeCell ref="BPN11:BPP11"/>
    <mergeCell ref="BPV11:BPX11"/>
    <mergeCell ref="BQD11:BQF11"/>
    <mergeCell ref="BQL11:BQN11"/>
    <mergeCell ref="BNR11:BNT11"/>
    <mergeCell ref="BNZ11:BOB11"/>
    <mergeCell ref="BOH11:BOJ11"/>
    <mergeCell ref="BOP11:BOR11"/>
    <mergeCell ref="BOX11:BOZ11"/>
    <mergeCell ref="BMD11:BMF11"/>
    <mergeCell ref="BML11:BMN11"/>
    <mergeCell ref="BMT11:BMV11"/>
    <mergeCell ref="BNB11:BND11"/>
    <mergeCell ref="BNJ11:BNL11"/>
    <mergeCell ref="BKP11:BKR11"/>
    <mergeCell ref="BKX11:BKZ11"/>
    <mergeCell ref="BLF11:BLH11"/>
    <mergeCell ref="BLN11:BLP11"/>
    <mergeCell ref="BLV11:BLX11"/>
    <mergeCell ref="BJB11:BJD11"/>
    <mergeCell ref="BJJ11:BJL11"/>
    <mergeCell ref="BJR11:BJT11"/>
    <mergeCell ref="BJZ11:BKB11"/>
    <mergeCell ref="BKH11:BKJ11"/>
    <mergeCell ref="BHN11:BHP11"/>
    <mergeCell ref="BHV11:BHX11"/>
    <mergeCell ref="BID11:BIF11"/>
    <mergeCell ref="BIL11:BIN11"/>
    <mergeCell ref="BIT11:BIV11"/>
    <mergeCell ref="BFZ11:BGB11"/>
    <mergeCell ref="BGH11:BGJ11"/>
    <mergeCell ref="BGP11:BGR11"/>
    <mergeCell ref="BGX11:BGZ11"/>
    <mergeCell ref="BHF11:BHH11"/>
    <mergeCell ref="BEL11:BEN11"/>
    <mergeCell ref="BET11:BEV11"/>
    <mergeCell ref="BFB11:BFD11"/>
    <mergeCell ref="BFJ11:BFL11"/>
    <mergeCell ref="BFR11:BFT11"/>
    <mergeCell ref="BCX11:BCZ11"/>
    <mergeCell ref="BDF11:BDH11"/>
    <mergeCell ref="BDN11:BDP11"/>
    <mergeCell ref="BDV11:BDX11"/>
    <mergeCell ref="BED11:BEF11"/>
    <mergeCell ref="BBJ11:BBL11"/>
    <mergeCell ref="BBR11:BBT11"/>
    <mergeCell ref="BBZ11:BCB11"/>
    <mergeCell ref="BCH11:BCJ11"/>
    <mergeCell ref="BCP11:BCR11"/>
    <mergeCell ref="AZV11:AZX11"/>
    <mergeCell ref="BAD11:BAF11"/>
    <mergeCell ref="BAL11:BAN11"/>
    <mergeCell ref="BAT11:BAV11"/>
    <mergeCell ref="BBB11:BBD11"/>
    <mergeCell ref="AYH11:AYJ11"/>
    <mergeCell ref="AYP11:AYR11"/>
    <mergeCell ref="AYX11:AYZ11"/>
    <mergeCell ref="AZF11:AZH11"/>
    <mergeCell ref="AZN11:AZP11"/>
    <mergeCell ref="AWT11:AWV11"/>
    <mergeCell ref="AXB11:AXD11"/>
    <mergeCell ref="AXJ11:AXL11"/>
    <mergeCell ref="AXR11:AXT11"/>
    <mergeCell ref="AXZ11:AYB11"/>
    <mergeCell ref="AVF11:AVH11"/>
    <mergeCell ref="AVN11:AVP11"/>
    <mergeCell ref="AVV11:AVX11"/>
    <mergeCell ref="AWD11:AWF11"/>
    <mergeCell ref="AWL11:AWN11"/>
    <mergeCell ref="ATR11:ATT11"/>
    <mergeCell ref="ATZ11:AUB11"/>
    <mergeCell ref="AUH11:AUJ11"/>
    <mergeCell ref="AUP11:AUR11"/>
    <mergeCell ref="AUX11:AUZ11"/>
    <mergeCell ref="ASD11:ASF11"/>
    <mergeCell ref="ASL11:ASN11"/>
    <mergeCell ref="AST11:ASV11"/>
    <mergeCell ref="ATB11:ATD11"/>
    <mergeCell ref="ATJ11:ATL11"/>
    <mergeCell ref="AQP11:AQR11"/>
    <mergeCell ref="AQX11:AQZ11"/>
    <mergeCell ref="ARF11:ARH11"/>
    <mergeCell ref="ARN11:ARP11"/>
    <mergeCell ref="ARV11:ARX11"/>
    <mergeCell ref="APB11:APD11"/>
    <mergeCell ref="APJ11:APL11"/>
    <mergeCell ref="APR11:APT11"/>
    <mergeCell ref="APZ11:AQB11"/>
    <mergeCell ref="AQH11:AQJ11"/>
    <mergeCell ref="ANN11:ANP11"/>
    <mergeCell ref="ANV11:ANX11"/>
    <mergeCell ref="AOD11:AOF11"/>
    <mergeCell ref="AOL11:AON11"/>
    <mergeCell ref="AOT11:AOV11"/>
    <mergeCell ref="ALZ11:AMB11"/>
    <mergeCell ref="AMH11:AMJ11"/>
    <mergeCell ref="AMP11:AMR11"/>
    <mergeCell ref="AMX11:AMZ11"/>
    <mergeCell ref="ANF11:ANH11"/>
    <mergeCell ref="AKL11:AKN11"/>
    <mergeCell ref="AKT11:AKV11"/>
    <mergeCell ref="ALB11:ALD11"/>
    <mergeCell ref="ALJ11:ALL11"/>
    <mergeCell ref="ALR11:ALT11"/>
    <mergeCell ref="AIX11:AIZ11"/>
    <mergeCell ref="AJF11:AJH11"/>
    <mergeCell ref="AJN11:AJP11"/>
    <mergeCell ref="AJV11:AJX11"/>
    <mergeCell ref="AKD11:AKF11"/>
    <mergeCell ref="AHJ11:AHL11"/>
    <mergeCell ref="AHR11:AHT11"/>
    <mergeCell ref="AHZ11:AIB11"/>
    <mergeCell ref="AIH11:AIJ11"/>
    <mergeCell ref="AIP11:AIR11"/>
    <mergeCell ref="AFV11:AFX11"/>
    <mergeCell ref="AGD11:AGF11"/>
    <mergeCell ref="AGL11:AGN11"/>
    <mergeCell ref="AGT11:AGV11"/>
    <mergeCell ref="AHB11:AHD11"/>
    <mergeCell ref="AEH11:AEJ11"/>
    <mergeCell ref="AEP11:AER11"/>
    <mergeCell ref="AEX11:AEZ11"/>
    <mergeCell ref="AFF11:AFH11"/>
    <mergeCell ref="AFN11:AFP11"/>
    <mergeCell ref="ACT11:ACV11"/>
    <mergeCell ref="ADB11:ADD11"/>
    <mergeCell ref="ADJ11:ADL11"/>
    <mergeCell ref="ADR11:ADT11"/>
    <mergeCell ref="ADZ11:AEB11"/>
    <mergeCell ref="ABF11:ABH11"/>
    <mergeCell ref="ABN11:ABP11"/>
    <mergeCell ref="ABV11:ABX11"/>
    <mergeCell ref="ACD11:ACF11"/>
    <mergeCell ref="ACL11:ACN11"/>
    <mergeCell ref="ZR11:ZT11"/>
    <mergeCell ref="ZZ11:AAB11"/>
    <mergeCell ref="AAH11:AAJ11"/>
    <mergeCell ref="AAP11:AAR11"/>
    <mergeCell ref="AAX11:AAZ11"/>
    <mergeCell ref="YD11:YF11"/>
    <mergeCell ref="YL11:YN11"/>
    <mergeCell ref="YT11:YV11"/>
    <mergeCell ref="ZB11:ZD11"/>
    <mergeCell ref="ZJ11:ZL11"/>
    <mergeCell ref="WP11:WR11"/>
    <mergeCell ref="WX11:WZ11"/>
    <mergeCell ref="XF11:XH11"/>
    <mergeCell ref="XN11:XP11"/>
    <mergeCell ref="XV11:XX11"/>
    <mergeCell ref="VB11:VD11"/>
    <mergeCell ref="VJ11:VL11"/>
    <mergeCell ref="VR11:VT11"/>
    <mergeCell ref="VZ11:WB11"/>
    <mergeCell ref="WH11:WJ11"/>
    <mergeCell ref="TN11:TP11"/>
    <mergeCell ref="TV11:TX11"/>
    <mergeCell ref="UD11:UF11"/>
    <mergeCell ref="UL11:UN11"/>
    <mergeCell ref="UT11:UV11"/>
    <mergeCell ref="RZ11:SB11"/>
    <mergeCell ref="SH11:SJ11"/>
    <mergeCell ref="SP11:SR11"/>
    <mergeCell ref="SX11:SZ11"/>
    <mergeCell ref="TF11:TH11"/>
    <mergeCell ref="QL11:QN11"/>
    <mergeCell ref="QT11:QV11"/>
    <mergeCell ref="RB11:RD11"/>
    <mergeCell ref="RJ11:RL11"/>
    <mergeCell ref="RR11:RT11"/>
    <mergeCell ref="OX11:OZ11"/>
    <mergeCell ref="PF11:PH11"/>
    <mergeCell ref="PN11:PP11"/>
    <mergeCell ref="PV11:PX11"/>
    <mergeCell ref="QD11:QF11"/>
    <mergeCell ref="NR11:NT11"/>
    <mergeCell ref="NZ11:OB11"/>
    <mergeCell ref="OH11:OJ11"/>
    <mergeCell ref="OP11:OR11"/>
    <mergeCell ref="LV11:LX11"/>
    <mergeCell ref="MD11:MF11"/>
    <mergeCell ref="ML11:MN11"/>
    <mergeCell ref="MT11:MV11"/>
    <mergeCell ref="NB11:ND11"/>
    <mergeCell ref="KH11:KJ11"/>
    <mergeCell ref="KP11:KR11"/>
    <mergeCell ref="KX11:KZ11"/>
    <mergeCell ref="LF11:LH11"/>
    <mergeCell ref="LN11:LP11"/>
    <mergeCell ref="IT11:IV11"/>
    <mergeCell ref="JB11:JD11"/>
    <mergeCell ref="JJ11:JL11"/>
    <mergeCell ref="JR11:JT11"/>
    <mergeCell ref="JZ11:KB11"/>
    <mergeCell ref="IL11:IN11"/>
    <mergeCell ref="FR11:FT11"/>
    <mergeCell ref="FZ11:GB11"/>
    <mergeCell ref="GH11:GJ11"/>
    <mergeCell ref="GP11:GR11"/>
    <mergeCell ref="GX11:GZ11"/>
    <mergeCell ref="ED11:EF11"/>
    <mergeCell ref="EL11:EN11"/>
    <mergeCell ref="ET11:EV11"/>
    <mergeCell ref="FB11:FD11"/>
    <mergeCell ref="FJ11:FL11"/>
    <mergeCell ref="CP11:CR11"/>
    <mergeCell ref="CX11:CZ11"/>
    <mergeCell ref="DF11:DH11"/>
    <mergeCell ref="DN11:DP11"/>
    <mergeCell ref="DV11:DX11"/>
    <mergeCell ref="NJ11:NL11"/>
    <mergeCell ref="B1:J1"/>
    <mergeCell ref="C2:E2"/>
    <mergeCell ref="C4:E4"/>
    <mergeCell ref="BB11:BD11"/>
    <mergeCell ref="BJ11:BL11"/>
    <mergeCell ref="BR11:BT11"/>
    <mergeCell ref="BZ11:CB11"/>
    <mergeCell ref="CH11:CJ11"/>
    <mergeCell ref="N11:P11"/>
    <mergeCell ref="V11:X11"/>
    <mergeCell ref="AD11:AF11"/>
    <mergeCell ref="AL11:AN11"/>
    <mergeCell ref="AT11:AV11"/>
    <mergeCell ref="HF11:HH11"/>
    <mergeCell ref="HN11:HP11"/>
    <mergeCell ref="HV11:HX11"/>
    <mergeCell ref="ID11:IF11"/>
  </mergeCells>
  <conditionalFormatting sqref="E7:E10">
    <cfRule type="expression" dxfId="51" priority="40">
      <formula>IFERROR($E7,TRUE)</formula>
    </cfRule>
  </conditionalFormatting>
  <conditionalFormatting sqref="E7:E10">
    <cfRule type="expression" dxfId="50" priority="38">
      <formula>IF(AND($C7="",$D7=""),TRUE,FALSE)</formula>
    </cfRule>
  </conditionalFormatting>
  <conditionalFormatting sqref="E7:E10">
    <cfRule type="expression" dxfId="49" priority="39">
      <formula>IF($E7="*VERIFICAR CÓDIGO*",TRUE,FALSE)</formula>
    </cfRule>
  </conditionalFormatting>
  <conditionalFormatting sqref="I7:I10">
    <cfRule type="expression" dxfId="48" priority="34">
      <formula>IFERROR($E7,TRUE)</formula>
    </cfRule>
  </conditionalFormatting>
  <conditionalFormatting sqref="I7:I10">
    <cfRule type="expression" dxfId="47" priority="32">
      <formula>IF(AND($C7="",$D7=""),TRUE,FALSE)</formula>
    </cfRule>
  </conditionalFormatting>
  <conditionalFormatting sqref="I7:I10">
    <cfRule type="expression" dxfId="46" priority="33">
      <formula>IF(OR($C7&lt;&gt;"",$D7&lt;&gt;""),TRUE,FALSE)</formula>
    </cfRule>
  </conditionalFormatting>
  <conditionalFormatting sqref="G7:H10">
    <cfRule type="expression" dxfId="45" priority="31">
      <formula>IF((SUMIF(XFD:XFD,XFD7,G:G)/COUNTIF(XFD:XFD,XFD7))&lt;&gt;G7,TRUE,FALSE)</formula>
    </cfRule>
  </conditionalFormatting>
  <conditionalFormatting sqref="H7:H10">
    <cfRule type="expression" dxfId="44" priority="30">
      <formula>IFERROR($E7,TRUE)</formula>
    </cfRule>
  </conditionalFormatting>
  <conditionalFormatting sqref="H7:H10">
    <cfRule type="expression" dxfId="43" priority="29">
      <formula>IF(AND($C7="",$D7=""),TRUE,FALSE)</formula>
    </cfRule>
  </conditionalFormatting>
  <conditionalFormatting sqref="H7:H10">
    <cfRule type="expression" dxfId="42" priority="28">
      <formula>IF($E7="*VERIFICAR CÓDIGO*",TRUE,FALSE)</formula>
    </cfRule>
  </conditionalFormatting>
  <conditionalFormatting sqref="H7:H10">
    <cfRule type="expression" dxfId="41" priority="27">
      <formula>IF($E7="*VERIFICAR CÓDIGO*",TRUE,FALSE)</formula>
    </cfRule>
  </conditionalFormatting>
  <conditionalFormatting sqref="G7">
    <cfRule type="expression" dxfId="40" priority="25">
      <formula>IFERROR($E7,TRUE)</formula>
    </cfRule>
  </conditionalFormatting>
  <conditionalFormatting sqref="G7">
    <cfRule type="expression" dxfId="39" priority="24">
      <formula>IF(AND($C7="",$D7=""),TRUE,FALSE)</formula>
    </cfRule>
  </conditionalFormatting>
  <conditionalFormatting sqref="G7">
    <cfRule type="expression" dxfId="38" priority="23">
      <formula>IF($E7="*VERIFICAR CÓDIGO*",TRUE,FALSE)</formula>
    </cfRule>
  </conditionalFormatting>
  <conditionalFormatting sqref="G7">
    <cfRule type="expression" dxfId="37" priority="22">
      <formula>IF($E7="*VERIFICAR CÓDIGO*",TRUE,FALSE)</formula>
    </cfRule>
  </conditionalFormatting>
  <conditionalFormatting sqref="G8:G10">
    <cfRule type="expression" dxfId="36" priority="20">
      <formula>IFERROR($E8,TRUE)</formula>
    </cfRule>
  </conditionalFormatting>
  <conditionalFormatting sqref="G8:G10">
    <cfRule type="expression" dxfId="35" priority="19">
      <formula>IF(AND($C8="",$D8=""),TRUE,FALSE)</formula>
    </cfRule>
  </conditionalFormatting>
  <conditionalFormatting sqref="G8:G10">
    <cfRule type="expression" dxfId="34" priority="18">
      <formula>IF($E8="*VERIFICAR CÓDIGO*",TRUE,FALSE)</formula>
    </cfRule>
  </conditionalFormatting>
  <conditionalFormatting sqref="G8:G10">
    <cfRule type="expression" dxfId="33" priority="17">
      <formula>IF($E8="*VERIFICAR CÓDIGO*",TRUE,FALSE)</formula>
    </cfRule>
  </conditionalFormatting>
  <conditionalFormatting sqref="F7:F10">
    <cfRule type="expression" dxfId="32" priority="16">
      <formula>IFERROR($E7,TRUE)</formula>
    </cfRule>
  </conditionalFormatting>
  <conditionalFormatting sqref="F7:F10">
    <cfRule type="expression" dxfId="31" priority="15">
      <formula>IF(AND($C7="",$D7=""),TRUE,FALSE)</formula>
    </cfRule>
  </conditionalFormatting>
  <conditionalFormatting sqref="F7:F10">
    <cfRule type="expression" dxfId="30" priority="14">
      <formula>IF($E7="*VERIFICAR CÓDIGO*",TRUE,FALSE)</formula>
    </cfRule>
  </conditionalFormatting>
  <conditionalFormatting sqref="D7:D10">
    <cfRule type="expression" dxfId="29" priority="3">
      <formula>IFERROR($E7,TRUE)</formula>
    </cfRule>
  </conditionalFormatting>
  <conditionalFormatting sqref="D7:D10">
    <cfRule type="expression" dxfId="28" priority="2">
      <formula>IF(AND($C7="",$D7=""),TRUE,FALSE)</formula>
    </cfRule>
  </conditionalFormatting>
  <conditionalFormatting sqref="D7:D10">
    <cfRule type="expression" dxfId="27" priority="1">
      <formula>IF($E7="*VERIFICAR CÓDIGO*",TRUE,FALSE)</formula>
    </cfRule>
  </conditionalFormatting>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70" max="1048575" man="1"/>
  </colBreaks>
  <ignoredErrors>
    <ignoredError sqref="J107 I9" formula="1"/>
  </ignoredError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sheetPr>
  <dimension ref="A1:XEP1280"/>
  <sheetViews>
    <sheetView zoomScale="80" zoomScaleNormal="80" zoomScaleSheetLayoutView="80" workbookViewId="0">
      <pane ySplit="3" topLeftCell="A94" activePane="bottomLeft" state="frozen"/>
      <selection activeCell="F21" sqref="F21"/>
      <selection pane="bottomLeft" activeCell="J117" sqref="J117"/>
    </sheetView>
  </sheetViews>
  <sheetFormatPr defaultColWidth="9" defaultRowHeight="20.100000000000001" customHeight="1"/>
  <cols>
    <col min="1" max="1" width="37.625" style="360" customWidth="1"/>
    <col min="2" max="2" width="9.625" style="261" bestFit="1" customWidth="1"/>
    <col min="3" max="3" width="14.25" style="262" customWidth="1"/>
    <col min="4" max="4" width="16.625" style="262" customWidth="1"/>
    <col min="5" max="5" width="17.25" style="262" customWidth="1"/>
    <col min="6" max="6" width="18" style="262" bestFit="1" customWidth="1"/>
    <col min="7" max="7" width="13.75" style="262" customWidth="1"/>
    <col min="8" max="8" width="8.625" style="262" customWidth="1"/>
    <col min="9" max="9" width="10.25" style="360" customWidth="1"/>
    <col min="10" max="10" width="8.75" style="358" customWidth="1"/>
    <col min="11" max="11" width="10.75" style="38" customWidth="1"/>
    <col min="12" max="12" width="9" style="38"/>
    <col min="13" max="13" width="10.5" style="38" bestFit="1" customWidth="1"/>
    <col min="14" max="16384" width="9" style="38"/>
  </cols>
  <sheetData>
    <row r="1" spans="1:990 16370:16370" s="21" customFormat="1" ht="24.95" customHeight="1">
      <c r="A1" s="575" t="s">
        <v>17426</v>
      </c>
      <c r="B1" s="575"/>
      <c r="C1" s="575"/>
      <c r="D1" s="575"/>
      <c r="E1" s="575"/>
      <c r="F1" s="575"/>
      <c r="G1" s="575"/>
      <c r="H1" s="575"/>
      <c r="I1" s="575"/>
      <c r="J1" s="575"/>
      <c r="K1" s="22"/>
      <c r="L1" s="23"/>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5"/>
      <c r="XEP1" s="21" t="s">
        <v>1025</v>
      </c>
    </row>
    <row r="2" spans="1:990 16370:16370" s="21" customFormat="1" ht="20.100000000000001" customHeight="1">
      <c r="A2" s="248" t="str">
        <f>[1]BDI!$A$4</f>
        <v>OBRA:</v>
      </c>
      <c r="B2" s="576" t="str">
        <f>[1]ORCAMENTO!C2</f>
        <v>EMEIEF PROFESSORA LEA HOLZ</v>
      </c>
      <c r="C2" s="576"/>
      <c r="D2" s="576"/>
      <c r="E2" s="576"/>
      <c r="F2" s="576"/>
      <c r="G2" s="576"/>
      <c r="H2" s="576"/>
      <c r="I2" s="576"/>
      <c r="J2" s="576"/>
      <c r="K2" s="22"/>
      <c r="L2" s="23"/>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5"/>
      <c r="XEP2" s="21" t="s">
        <v>22</v>
      </c>
    </row>
    <row r="3" spans="1:990 16370:16370" s="21" customFormat="1" ht="15" customHeight="1">
      <c r="A3" s="248" t="str">
        <f>[1]BDI!$A$5</f>
        <v>ENDEREÇO:</v>
      </c>
      <c r="B3" s="577" t="str">
        <f>[1]ORCAMENTO!C3</f>
        <v>R. Sete de Setembro, 1 - Mauá</v>
      </c>
      <c r="C3" s="577"/>
      <c r="D3" s="577"/>
      <c r="E3" s="577"/>
      <c r="F3" s="577"/>
      <c r="G3" s="577"/>
      <c r="H3" s="577"/>
      <c r="I3" s="577"/>
      <c r="J3" s="577"/>
      <c r="K3" s="22"/>
      <c r="L3" s="23"/>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5"/>
      <c r="XEP3" s="21" t="s">
        <v>1920</v>
      </c>
    </row>
    <row r="4" spans="1:990 16370:16370" ht="20.100000000000001" customHeight="1">
      <c r="A4" s="249">
        <v>1</v>
      </c>
      <c r="B4" s="564" t="str">
        <f>INDEX([1]ORCAMENTO!$E:$E,MATCH(A4,[1]ORCAMENTO!$B:$B,0))</f>
        <v>SERVIÇOS PRELIMINARES</v>
      </c>
      <c r="C4" s="564"/>
      <c r="D4" s="564"/>
      <c r="E4" s="564"/>
      <c r="F4" s="564"/>
      <c r="G4" s="564"/>
      <c r="H4" s="564"/>
      <c r="I4" s="564"/>
      <c r="J4" s="564"/>
    </row>
    <row r="5" spans="1:990 16370:16370" ht="31.5" customHeight="1">
      <c r="A5" s="366" t="s">
        <v>17408</v>
      </c>
      <c r="B5" s="563" t="str">
        <f>INDEX([1]ORCAMENTO!$E:$E,MATCH(A5,[1]ORCAMENTO!$B:$B,0))</f>
        <v>Placa De Obra Nas Dimensões De 2.0 X 4.0 M, Padrão Iopes</v>
      </c>
      <c r="C5" s="563"/>
      <c r="D5" s="563"/>
      <c r="E5" s="563"/>
      <c r="F5" s="563"/>
      <c r="G5" s="563"/>
      <c r="H5" s="563"/>
      <c r="I5" s="250" t="str">
        <f>INDEX([1]ORCAMENTO!$F:$F,MATCH(A5,[1]ORCAMENTO!$B:$B,0))</f>
        <v>m2</v>
      </c>
      <c r="J5" s="251">
        <f>J7</f>
        <v>8</v>
      </c>
    </row>
    <row r="6" spans="1:990 16370:16370" ht="21.95" customHeight="1">
      <c r="A6" s="430" t="s">
        <v>1030</v>
      </c>
      <c r="B6" s="431"/>
      <c r="C6" s="431"/>
      <c r="D6" s="431" t="s">
        <v>18612</v>
      </c>
      <c r="E6" s="430" t="s">
        <v>18611</v>
      </c>
      <c r="F6" s="430"/>
      <c r="G6" s="430"/>
      <c r="H6" s="430"/>
      <c r="I6" s="430"/>
      <c r="J6" s="252"/>
    </row>
    <row r="7" spans="1:990 16370:16370" s="258" customFormat="1" ht="20.100000000000001" customHeight="1">
      <c r="A7" s="370" t="s">
        <v>19091</v>
      </c>
      <c r="B7" s="259"/>
      <c r="C7" s="259"/>
      <c r="D7" s="240">
        <v>2</v>
      </c>
      <c r="E7" s="240">
        <v>4</v>
      </c>
      <c r="F7" s="433"/>
      <c r="G7" s="433"/>
      <c r="H7" s="433"/>
      <c r="I7" s="433"/>
      <c r="J7" s="240">
        <f>D7*E7</f>
        <v>8</v>
      </c>
      <c r="K7" s="38"/>
      <c r="L7" s="38"/>
      <c r="M7" s="38"/>
      <c r="N7" s="38"/>
    </row>
    <row r="8" spans="1:990 16370:16370" ht="31.5" customHeight="1">
      <c r="A8" s="367" t="s">
        <v>18615</v>
      </c>
      <c r="B8" s="563" t="str">
        <f>INDEX([1]ORCAMENTO!$E:$E,MATCH(A8,[1]ORCAMENTO!$B:$B,0))</f>
        <v>Escavação Manual Em Material De 1A. Categoria, Até 1.50 M De Profundidade</v>
      </c>
      <c r="C8" s="563"/>
      <c r="D8" s="563"/>
      <c r="E8" s="563"/>
      <c r="F8" s="563"/>
      <c r="G8" s="563"/>
      <c r="H8" s="563"/>
      <c r="I8" s="250" t="str">
        <f>INDEX([1]ORCAMENTO!$F:$F,MATCH(A8,[1]ORCAMENTO!$B:$B,0))</f>
        <v>m3</v>
      </c>
      <c r="J8" s="251">
        <f>ROUND(SUM(J10:J18),2)</f>
        <v>5.96</v>
      </c>
    </row>
    <row r="9" spans="1:990 16370:16370" ht="21.95" customHeight="1">
      <c r="A9" s="430" t="s">
        <v>1030</v>
      </c>
      <c r="B9" s="431"/>
      <c r="C9" s="431" t="s">
        <v>18612</v>
      </c>
      <c r="D9" s="431" t="s">
        <v>18614</v>
      </c>
      <c r="E9" s="430" t="s">
        <v>18613</v>
      </c>
      <c r="F9" s="430" t="s">
        <v>18611</v>
      </c>
      <c r="G9" s="430"/>
      <c r="H9" s="430"/>
      <c r="I9" s="430"/>
      <c r="J9" s="252"/>
    </row>
    <row r="10" spans="1:990 16370:16370" ht="20.100000000000001" customHeight="1">
      <c r="A10" s="395"/>
      <c r="B10" s="240"/>
      <c r="C10" s="240"/>
      <c r="D10" s="240"/>
      <c r="E10" s="240"/>
      <c r="F10" s="240"/>
      <c r="G10" s="240"/>
      <c r="H10" s="240"/>
      <c r="I10" s="240"/>
      <c r="J10" s="240">
        <f>C10*D10*E10*F10</f>
        <v>0</v>
      </c>
    </row>
    <row r="11" spans="1:990 16370:16370" ht="24" customHeight="1">
      <c r="A11" s="396" t="s">
        <v>20171</v>
      </c>
      <c r="B11" s="240"/>
      <c r="C11" s="240">
        <v>0.2</v>
      </c>
      <c r="D11" s="240">
        <v>14.4</v>
      </c>
      <c r="E11" s="240">
        <v>1</v>
      </c>
      <c r="F11" s="240">
        <v>0.3</v>
      </c>
      <c r="G11" s="240"/>
      <c r="H11" s="240"/>
      <c r="I11" s="240"/>
      <c r="J11" s="240">
        <f t="shared" ref="J11:J18" si="0">C11*D11*E11*F11</f>
        <v>0.8640000000000001</v>
      </c>
    </row>
    <row r="12" spans="1:990 16370:16370" ht="20.100000000000001" customHeight="1">
      <c r="A12" s="395" t="s">
        <v>20172</v>
      </c>
      <c r="B12" s="240"/>
      <c r="C12" s="240">
        <v>0.2</v>
      </c>
      <c r="D12" s="240">
        <v>4.2</v>
      </c>
      <c r="E12" s="240">
        <v>1</v>
      </c>
      <c r="F12" s="240">
        <v>0.3</v>
      </c>
      <c r="G12" s="240"/>
      <c r="H12" s="240"/>
      <c r="I12" s="240"/>
      <c r="J12" s="240">
        <f t="shared" si="0"/>
        <v>0.252</v>
      </c>
    </row>
    <row r="13" spans="1:990 16370:16370" ht="20.100000000000001" customHeight="1">
      <c r="A13" s="397" t="s">
        <v>20173</v>
      </c>
      <c r="B13" s="240"/>
      <c r="C13" s="240">
        <v>0.2</v>
      </c>
      <c r="D13" s="240">
        <v>4.05</v>
      </c>
      <c r="E13" s="240">
        <v>1</v>
      </c>
      <c r="F13" s="240">
        <v>0.3</v>
      </c>
      <c r="G13" s="240"/>
      <c r="H13" s="240"/>
      <c r="I13" s="240"/>
      <c r="J13" s="240">
        <f t="shared" si="0"/>
        <v>0.24299999999999999</v>
      </c>
    </row>
    <row r="14" spans="1:990 16370:16370" ht="35.25" customHeight="1">
      <c r="A14" s="396" t="s">
        <v>20174</v>
      </c>
      <c r="B14" s="264"/>
      <c r="C14" s="264">
        <v>0.4</v>
      </c>
      <c r="D14" s="257">
        <v>0.4</v>
      </c>
      <c r="E14" s="264">
        <v>6</v>
      </c>
      <c r="F14" s="395">
        <v>0.6</v>
      </c>
      <c r="G14" s="264"/>
      <c r="H14" s="264"/>
      <c r="I14" s="264"/>
      <c r="J14" s="240">
        <f t="shared" si="0"/>
        <v>0.57600000000000007</v>
      </c>
    </row>
    <row r="15" spans="1:990 16370:16370" ht="35.25" customHeight="1">
      <c r="A15" s="396" t="s">
        <v>20175</v>
      </c>
      <c r="B15" s="264"/>
      <c r="C15" s="264">
        <v>0.2</v>
      </c>
      <c r="D15" s="257">
        <v>4.5</v>
      </c>
      <c r="E15" s="264">
        <v>1</v>
      </c>
      <c r="F15" s="395">
        <v>0.2</v>
      </c>
      <c r="G15" s="264"/>
      <c r="H15" s="264"/>
      <c r="I15" s="264"/>
      <c r="J15" s="240">
        <f t="shared" si="0"/>
        <v>0.18000000000000002</v>
      </c>
    </row>
    <row r="16" spans="1:990 16370:16370" ht="35.25" customHeight="1">
      <c r="A16" s="396" t="s">
        <v>20176</v>
      </c>
      <c r="B16" s="264"/>
      <c r="C16" s="264">
        <v>1.6</v>
      </c>
      <c r="D16" s="257">
        <v>1.6</v>
      </c>
      <c r="E16" s="264">
        <v>1</v>
      </c>
      <c r="F16" s="395">
        <v>1.5</v>
      </c>
      <c r="G16" s="264"/>
      <c r="H16" s="264"/>
      <c r="I16" s="264"/>
      <c r="J16" s="240">
        <f t="shared" si="0"/>
        <v>3.8400000000000007</v>
      </c>
    </row>
    <row r="17" spans="1:10" ht="35.25" customHeight="1">
      <c r="A17" s="396"/>
      <c r="B17" s="264"/>
      <c r="C17" s="264"/>
      <c r="D17" s="257"/>
      <c r="E17" s="264"/>
      <c r="F17" s="395"/>
      <c r="G17" s="264"/>
      <c r="H17" s="264"/>
      <c r="I17" s="264"/>
      <c r="J17" s="240">
        <f t="shared" si="0"/>
        <v>0</v>
      </c>
    </row>
    <row r="18" spans="1:10" ht="20.25" customHeight="1">
      <c r="A18" s="396"/>
      <c r="B18" s="264"/>
      <c r="C18" s="264"/>
      <c r="D18" s="257"/>
      <c r="E18" s="264"/>
      <c r="F18" s="395"/>
      <c r="G18" s="264"/>
      <c r="H18" s="264"/>
      <c r="I18" s="264"/>
      <c r="J18" s="240">
        <f t="shared" si="0"/>
        <v>0</v>
      </c>
    </row>
    <row r="19" spans="1:10" ht="31.5" customHeight="1">
      <c r="A19" s="366" t="s">
        <v>19419</v>
      </c>
      <c r="B19" s="563" t="str">
        <f>INDEX([1]ORCAMENTO!$E:$E,MATCH(A19,[1]ORCAMENTO!$B:$B,0))</f>
        <v>Mobilização E Desmobilização De Conteiner Locado Para Barracão De Obra</v>
      </c>
      <c r="C19" s="563"/>
      <c r="D19" s="563"/>
      <c r="E19" s="563"/>
      <c r="F19" s="563"/>
      <c r="G19" s="563"/>
      <c r="H19" s="563"/>
      <c r="I19" s="250" t="str">
        <f>INDEX([1]ORCAMENTO!$F:$F,MATCH(A19,[1]ORCAMENTO!$B:$B,0))</f>
        <v>und</v>
      </c>
      <c r="J19" s="251">
        <f>ROUND(SUM(J21:J23),2)</f>
        <v>1</v>
      </c>
    </row>
    <row r="20" spans="1:10" ht="21.95" customHeight="1">
      <c r="A20" s="430" t="s">
        <v>1030</v>
      </c>
      <c r="B20" s="431"/>
      <c r="C20" s="431"/>
      <c r="D20" s="431"/>
      <c r="E20" s="430"/>
      <c r="F20" s="430"/>
      <c r="G20" s="430"/>
      <c r="H20" s="430"/>
      <c r="I20" s="430"/>
      <c r="J20" s="252"/>
    </row>
    <row r="21" spans="1:10" ht="21.95" customHeight="1">
      <c r="A21" s="382"/>
      <c r="B21" s="264"/>
      <c r="C21" s="264"/>
      <c r="D21" s="257"/>
      <c r="E21" s="264"/>
      <c r="F21" s="395"/>
      <c r="G21" s="264"/>
      <c r="H21" s="264"/>
      <c r="I21" s="264"/>
      <c r="J21" s="264"/>
    </row>
    <row r="22" spans="1:10" ht="21.95" customHeight="1">
      <c r="A22" s="382" t="s">
        <v>20177</v>
      </c>
      <c r="B22" s="264"/>
      <c r="C22" s="264"/>
      <c r="D22" s="257"/>
      <c r="E22" s="264"/>
      <c r="F22" s="395"/>
      <c r="G22" s="264"/>
      <c r="H22" s="264"/>
      <c r="I22" s="264"/>
      <c r="J22" s="240">
        <v>1</v>
      </c>
    </row>
    <row r="23" spans="1:10" ht="21.95" customHeight="1">
      <c r="A23" s="382"/>
      <c r="B23" s="264"/>
      <c r="C23" s="264"/>
      <c r="D23" s="257"/>
      <c r="E23" s="264"/>
      <c r="F23" s="395"/>
      <c r="G23" s="264"/>
      <c r="H23" s="264"/>
      <c r="I23" s="264"/>
      <c r="J23" s="264"/>
    </row>
    <row r="24" spans="1:10" ht="31.5" customHeight="1">
      <c r="A24" s="366" t="s">
        <v>19745</v>
      </c>
      <c r="B24" s="563" t="str">
        <f>INDEX([1]ORCAMENTO!$E:$E,MATCH(A24,[1]ORCAMENTO!$B:$B,0))</f>
        <v>Aluguel Mensal Container Para Almoxarifado, Incl. Porta, 2 Janelas, 1 Pt Iluminação, Isolamento Térmico (Teto), Piso Em Comp. Naval Pintado, Cert. Nr18, Incl. Laudo Descontaminação.</v>
      </c>
      <c r="C24" s="563"/>
      <c r="D24" s="563"/>
      <c r="E24" s="563"/>
      <c r="F24" s="563"/>
      <c r="G24" s="563"/>
      <c r="H24" s="563"/>
      <c r="I24" s="250" t="str">
        <f>INDEX([1]ORCAMENTO!$F:$F,MATCH(A24,[1]ORCAMENTO!$B:$B,0))</f>
        <v>ms</v>
      </c>
      <c r="J24" s="251">
        <f>ROUND(SUM(J26:J27),2)</f>
        <v>6</v>
      </c>
    </row>
    <row r="25" spans="1:10" ht="21.95" customHeight="1">
      <c r="A25" s="430" t="s">
        <v>1030</v>
      </c>
      <c r="B25" s="431"/>
      <c r="C25" s="431"/>
      <c r="D25" s="431"/>
      <c r="E25" s="430"/>
      <c r="F25" s="430"/>
      <c r="G25" s="430"/>
      <c r="H25" s="430"/>
      <c r="I25" s="430"/>
      <c r="J25" s="252"/>
    </row>
    <row r="26" spans="1:10" ht="21.95" customHeight="1">
      <c r="A26" s="382" t="s">
        <v>20178</v>
      </c>
      <c r="B26" s="264"/>
      <c r="C26" s="264"/>
      <c r="D26" s="257"/>
      <c r="E26" s="264"/>
      <c r="F26" s="395"/>
      <c r="G26" s="264"/>
      <c r="H26" s="264"/>
      <c r="I26" s="264"/>
      <c r="J26" s="264">
        <v>6</v>
      </c>
    </row>
    <row r="27" spans="1:10" ht="21.95" customHeight="1">
      <c r="A27" s="382"/>
      <c r="B27" s="264"/>
      <c r="C27" s="264"/>
      <c r="D27" s="257"/>
      <c r="E27" s="264"/>
      <c r="F27" s="395"/>
      <c r="G27" s="264"/>
      <c r="H27" s="264"/>
      <c r="I27" s="264"/>
      <c r="J27" s="264"/>
    </row>
    <row r="28" spans="1:10" ht="17.25" customHeight="1">
      <c r="A28" s="249">
        <v>2</v>
      </c>
      <c r="B28" s="564" t="str">
        <f>INDEX([1]ORCAMENTO!$E:$E,MATCH(A28,[1]ORCAMENTO!$B:$B,0))</f>
        <v>DEMOLIÇÕES E RETIRADAS</v>
      </c>
      <c r="C28" s="564"/>
      <c r="D28" s="564"/>
      <c r="E28" s="564"/>
      <c r="F28" s="564"/>
      <c r="G28" s="564"/>
      <c r="H28" s="564"/>
      <c r="I28" s="564"/>
      <c r="J28" s="564"/>
    </row>
    <row r="29" spans="1:10" ht="20.100000000000001" customHeight="1">
      <c r="A29" s="313" t="s">
        <v>19074</v>
      </c>
      <c r="B29" s="563" t="str">
        <f>INDEX([1]ORCAMENTO!$E:$E,MATCH(A29,[1]ORCAMENTO!$B:$B,0))</f>
        <v>Retirada De Portas E Janelas De Madeira, Inclusive Batentes</v>
      </c>
      <c r="C29" s="563"/>
      <c r="D29" s="563"/>
      <c r="E29" s="563"/>
      <c r="F29" s="563"/>
      <c r="G29" s="563"/>
      <c r="H29" s="563"/>
      <c r="I29" s="250" t="str">
        <f>INDEX([1]ORCAMENTO!$F:$F,MATCH(A29,[1]ORCAMENTO!$B:$B,0))</f>
        <v>m2</v>
      </c>
      <c r="J29" s="251">
        <f>ROUND(SUM(J31:J48),2)</f>
        <v>47.75</v>
      </c>
    </row>
    <row r="30" spans="1:10" ht="21.95" customHeight="1">
      <c r="A30" s="430" t="s">
        <v>1030</v>
      </c>
      <c r="B30" s="430"/>
      <c r="C30" s="431" t="s">
        <v>18611</v>
      </c>
      <c r="D30" s="430" t="s">
        <v>18612</v>
      </c>
      <c r="E30" s="430" t="s">
        <v>19714</v>
      </c>
      <c r="F30" s="431"/>
      <c r="G30" s="430"/>
      <c r="H30" s="430"/>
      <c r="I30" s="430"/>
      <c r="J30" s="252"/>
    </row>
    <row r="31" spans="1:10" ht="21.95" customHeight="1">
      <c r="A31" s="369" t="s">
        <v>20179</v>
      </c>
      <c r="B31" s="368"/>
      <c r="C31" s="435">
        <v>1.2</v>
      </c>
      <c r="D31" s="435">
        <v>1</v>
      </c>
      <c r="E31" s="435">
        <v>4</v>
      </c>
      <c r="F31" s="436"/>
      <c r="G31" s="436"/>
      <c r="H31" s="436"/>
      <c r="I31" s="432"/>
      <c r="J31" s="435">
        <f>C31*D31*E31</f>
        <v>4.8</v>
      </c>
    </row>
    <row r="32" spans="1:10" ht="20.100000000000001" customHeight="1">
      <c r="A32" s="369" t="s">
        <v>20180</v>
      </c>
      <c r="B32" s="257"/>
      <c r="C32" s="432">
        <v>1.2</v>
      </c>
      <c r="D32" s="432">
        <v>1</v>
      </c>
      <c r="E32" s="436">
        <v>4</v>
      </c>
      <c r="F32" s="436"/>
      <c r="G32" s="436"/>
      <c r="H32" s="436"/>
      <c r="I32" s="432"/>
      <c r="J32" s="435">
        <f t="shared" ref="J32:J48" si="1">C32*D32*E32</f>
        <v>4.8</v>
      </c>
    </row>
    <row r="33" spans="1:10" ht="20.100000000000001" customHeight="1">
      <c r="A33" s="369" t="s">
        <v>20181</v>
      </c>
      <c r="B33" s="257"/>
      <c r="C33" s="432">
        <v>1.2</v>
      </c>
      <c r="D33" s="432">
        <v>1</v>
      </c>
      <c r="E33" s="436">
        <v>4</v>
      </c>
      <c r="F33" s="436"/>
      <c r="G33" s="436"/>
      <c r="H33" s="436"/>
      <c r="I33" s="432"/>
      <c r="J33" s="435">
        <f t="shared" si="1"/>
        <v>4.8</v>
      </c>
    </row>
    <row r="34" spans="1:10" ht="20.100000000000001" customHeight="1">
      <c r="A34" s="369" t="s">
        <v>20182</v>
      </c>
      <c r="B34" s="257"/>
      <c r="C34" s="432">
        <v>1.2</v>
      </c>
      <c r="D34" s="432">
        <v>1</v>
      </c>
      <c r="E34" s="436">
        <v>4</v>
      </c>
      <c r="F34" s="436"/>
      <c r="G34" s="436"/>
      <c r="H34" s="436"/>
      <c r="I34" s="432"/>
      <c r="J34" s="435">
        <f t="shared" si="1"/>
        <v>4.8</v>
      </c>
    </row>
    <row r="35" spans="1:10" ht="20.100000000000001" customHeight="1">
      <c r="A35" s="369" t="s">
        <v>20183</v>
      </c>
      <c r="B35" s="257"/>
      <c r="C35" s="432">
        <v>1.2</v>
      </c>
      <c r="D35" s="432">
        <v>1</v>
      </c>
      <c r="E35" s="436">
        <v>4</v>
      </c>
      <c r="F35" s="436"/>
      <c r="G35" s="436"/>
      <c r="H35" s="436"/>
      <c r="I35" s="432"/>
      <c r="J35" s="435">
        <f t="shared" si="1"/>
        <v>4.8</v>
      </c>
    </row>
    <row r="36" spans="1:10" ht="20.100000000000001" customHeight="1">
      <c r="A36" s="369" t="s">
        <v>20184</v>
      </c>
      <c r="B36" s="257"/>
      <c r="C36" s="432">
        <v>2.1</v>
      </c>
      <c r="D36" s="432">
        <v>0.8</v>
      </c>
      <c r="E36" s="436">
        <v>1</v>
      </c>
      <c r="F36" s="436"/>
      <c r="G36" s="436"/>
      <c r="H36" s="436"/>
      <c r="I36" s="432"/>
      <c r="J36" s="435">
        <f t="shared" si="1"/>
        <v>1.6800000000000002</v>
      </c>
    </row>
    <row r="37" spans="1:10" ht="20.100000000000001" customHeight="1">
      <c r="A37" s="369" t="s">
        <v>20185</v>
      </c>
      <c r="B37" s="257"/>
      <c r="C37" s="432">
        <v>1.2</v>
      </c>
      <c r="D37" s="432">
        <v>1</v>
      </c>
      <c r="E37" s="436">
        <v>3</v>
      </c>
      <c r="F37" s="436"/>
      <c r="G37" s="436"/>
      <c r="H37" s="436"/>
      <c r="I37" s="432"/>
      <c r="J37" s="435">
        <f t="shared" si="1"/>
        <v>3.5999999999999996</v>
      </c>
    </row>
    <row r="38" spans="1:10" ht="20.100000000000001" customHeight="1">
      <c r="A38" s="369" t="s">
        <v>20186</v>
      </c>
      <c r="B38" s="257"/>
      <c r="C38" s="432">
        <v>2.1</v>
      </c>
      <c r="D38" s="432">
        <v>0.8</v>
      </c>
      <c r="E38" s="436">
        <v>1</v>
      </c>
      <c r="F38" s="436"/>
      <c r="G38" s="436"/>
      <c r="H38" s="436"/>
      <c r="I38" s="432"/>
      <c r="J38" s="435">
        <f t="shared" si="1"/>
        <v>1.6800000000000002</v>
      </c>
    </row>
    <row r="39" spans="1:10" ht="20.100000000000001" customHeight="1">
      <c r="A39" s="369" t="s">
        <v>20187</v>
      </c>
      <c r="B39" s="257"/>
      <c r="C39" s="432">
        <v>1.2</v>
      </c>
      <c r="D39" s="432">
        <v>1</v>
      </c>
      <c r="E39" s="436">
        <v>1</v>
      </c>
      <c r="F39" s="436"/>
      <c r="G39" s="436"/>
      <c r="H39" s="436"/>
      <c r="I39" s="432"/>
      <c r="J39" s="435">
        <f t="shared" si="1"/>
        <v>1.2</v>
      </c>
    </row>
    <row r="40" spans="1:10" ht="20.100000000000001" customHeight="1">
      <c r="A40" s="369" t="s">
        <v>20188</v>
      </c>
      <c r="B40" s="257"/>
      <c r="C40" s="432">
        <v>2.1</v>
      </c>
      <c r="D40" s="432">
        <v>0.6</v>
      </c>
      <c r="E40" s="436">
        <v>1</v>
      </c>
      <c r="F40" s="436"/>
      <c r="G40" s="436"/>
      <c r="H40" s="436"/>
      <c r="I40" s="432"/>
      <c r="J40" s="435">
        <f t="shared" si="1"/>
        <v>1.26</v>
      </c>
    </row>
    <row r="41" spans="1:10" ht="20.100000000000001" customHeight="1">
      <c r="A41" s="369" t="s">
        <v>20189</v>
      </c>
      <c r="B41" s="257"/>
      <c r="C41" s="432">
        <v>0.6</v>
      </c>
      <c r="D41" s="432">
        <v>0.5</v>
      </c>
      <c r="E41" s="436">
        <v>3</v>
      </c>
      <c r="F41" s="436"/>
      <c r="G41" s="436"/>
      <c r="H41" s="436"/>
      <c r="I41" s="432"/>
      <c r="J41" s="435">
        <f t="shared" si="1"/>
        <v>0.89999999999999991</v>
      </c>
    </row>
    <row r="42" spans="1:10" ht="20.100000000000001" customHeight="1">
      <c r="A42" s="369" t="s">
        <v>20192</v>
      </c>
      <c r="B42" s="257"/>
      <c r="C42" s="432">
        <v>2.1</v>
      </c>
      <c r="D42" s="432">
        <v>0.7</v>
      </c>
      <c r="E42" s="436">
        <v>1</v>
      </c>
      <c r="F42" s="436"/>
      <c r="G42" s="436"/>
      <c r="H42" s="436"/>
      <c r="I42" s="432"/>
      <c r="J42" s="435">
        <f t="shared" si="1"/>
        <v>1.47</v>
      </c>
    </row>
    <row r="43" spans="1:10" ht="20.100000000000001" customHeight="1">
      <c r="A43" s="369" t="s">
        <v>20190</v>
      </c>
      <c r="B43" s="257"/>
      <c r="C43" s="432">
        <v>1.1000000000000001</v>
      </c>
      <c r="D43" s="432">
        <v>1.25</v>
      </c>
      <c r="E43" s="436">
        <v>4</v>
      </c>
      <c r="F43" s="436"/>
      <c r="G43" s="436"/>
      <c r="H43" s="436"/>
      <c r="I43" s="432"/>
      <c r="J43" s="435">
        <f t="shared" si="1"/>
        <v>5.5</v>
      </c>
    </row>
    <row r="44" spans="1:10" ht="20.100000000000001" customHeight="1">
      <c r="A44" s="369" t="s">
        <v>20193</v>
      </c>
      <c r="B44" s="257"/>
      <c r="C44" s="432">
        <v>2.1</v>
      </c>
      <c r="D44" s="432">
        <v>1.2</v>
      </c>
      <c r="E44" s="436">
        <v>1</v>
      </c>
      <c r="F44" s="436"/>
      <c r="G44" s="436"/>
      <c r="H44" s="436"/>
      <c r="I44" s="432"/>
      <c r="J44" s="435">
        <f t="shared" si="1"/>
        <v>2.52</v>
      </c>
    </row>
    <row r="45" spans="1:10" ht="20.100000000000001" customHeight="1">
      <c r="A45" s="369" t="s">
        <v>20191</v>
      </c>
      <c r="B45" s="257"/>
      <c r="C45" s="432">
        <v>1.05</v>
      </c>
      <c r="D45" s="432">
        <v>1.25</v>
      </c>
      <c r="E45" s="436">
        <v>1</v>
      </c>
      <c r="F45" s="436"/>
      <c r="G45" s="436"/>
      <c r="H45" s="436"/>
      <c r="I45" s="432"/>
      <c r="J45" s="435">
        <f t="shared" si="1"/>
        <v>1.3125</v>
      </c>
    </row>
    <row r="46" spans="1:10" ht="20.100000000000001" customHeight="1">
      <c r="A46" s="369" t="s">
        <v>20194</v>
      </c>
      <c r="B46" s="257"/>
      <c r="C46" s="432">
        <v>1.05</v>
      </c>
      <c r="D46" s="432">
        <v>1.25</v>
      </c>
      <c r="E46" s="436">
        <v>2</v>
      </c>
      <c r="F46" s="436"/>
      <c r="G46" s="436"/>
      <c r="H46" s="436"/>
      <c r="I46" s="432"/>
      <c r="J46" s="435">
        <f t="shared" si="1"/>
        <v>2.625</v>
      </c>
    </row>
    <row r="47" spans="1:10" ht="20.100000000000001" customHeight="1">
      <c r="A47" s="369"/>
      <c r="B47" s="257"/>
      <c r="C47" s="264"/>
      <c r="D47" s="264"/>
      <c r="I47" s="264"/>
      <c r="J47" s="240">
        <f t="shared" si="1"/>
        <v>0</v>
      </c>
    </row>
    <row r="48" spans="1:10" ht="20.100000000000001" customHeight="1">
      <c r="A48" s="369"/>
      <c r="B48" s="257"/>
      <c r="C48" s="264"/>
      <c r="D48" s="264"/>
      <c r="I48" s="264"/>
      <c r="J48" s="240">
        <f t="shared" si="1"/>
        <v>0</v>
      </c>
    </row>
    <row r="49" spans="1:10" ht="20.100000000000001" customHeight="1">
      <c r="A49" s="313" t="s">
        <v>19075</v>
      </c>
      <c r="B49" s="563" t="str">
        <f>INDEX([1]ORCAMENTO!$E:$E,MATCH(A49,[1]ORCAMENTO!$B:$B,0))</f>
        <v>Demolição De Alvenaria</v>
      </c>
      <c r="C49" s="563"/>
      <c r="D49" s="563"/>
      <c r="E49" s="563"/>
      <c r="F49" s="563"/>
      <c r="G49" s="563"/>
      <c r="H49" s="563"/>
      <c r="I49" s="250" t="str">
        <f>INDEX([1]ORCAMENTO!$F:$F,MATCH(A49,[1]ORCAMENTO!$B:$B,0))</f>
        <v>m3</v>
      </c>
      <c r="J49" s="251">
        <f>ROUND(SUM(J51:J74),2)</f>
        <v>20.82</v>
      </c>
    </row>
    <row r="50" spans="1:10" ht="21.95" customHeight="1">
      <c r="A50" s="430" t="s">
        <v>1030</v>
      </c>
      <c r="B50" s="431"/>
      <c r="C50" s="431" t="s">
        <v>18614</v>
      </c>
      <c r="D50" s="431" t="s">
        <v>18611</v>
      </c>
      <c r="E50" s="430" t="s">
        <v>19403</v>
      </c>
      <c r="F50" s="430" t="s">
        <v>18613</v>
      </c>
      <c r="G50" s="430"/>
      <c r="H50" s="430"/>
      <c r="I50" s="430"/>
      <c r="J50" s="252"/>
    </row>
    <row r="51" spans="1:10" ht="20.100000000000001" customHeight="1">
      <c r="A51" s="370"/>
      <c r="B51" s="264"/>
      <c r="C51" s="409"/>
      <c r="D51" s="409"/>
      <c r="E51" s="409"/>
      <c r="F51" s="423"/>
      <c r="G51" s="264"/>
      <c r="H51" s="264"/>
      <c r="I51" s="264"/>
      <c r="J51" s="240"/>
    </row>
    <row r="52" spans="1:10" ht="21.75" customHeight="1">
      <c r="A52" s="370" t="s">
        <v>20195</v>
      </c>
      <c r="B52" s="264"/>
      <c r="C52" s="417">
        <v>13.05</v>
      </c>
      <c r="D52" s="417">
        <v>2.9</v>
      </c>
      <c r="E52" s="417">
        <v>0.15</v>
      </c>
      <c r="F52" s="417">
        <v>1</v>
      </c>
      <c r="G52" s="264"/>
      <c r="H52" s="264"/>
      <c r="I52" s="264"/>
      <c r="J52" s="395">
        <f t="shared" ref="J52:J73" si="2">C52*D52*E52*F52</f>
        <v>5.6767499999999993</v>
      </c>
    </row>
    <row r="53" spans="1:10" ht="27" customHeight="1">
      <c r="A53" s="370" t="s">
        <v>20196</v>
      </c>
      <c r="B53" s="264"/>
      <c r="C53" s="417">
        <v>1.2</v>
      </c>
      <c r="D53" s="417">
        <v>1.2</v>
      </c>
      <c r="E53" s="417">
        <v>0.15</v>
      </c>
      <c r="F53" s="417">
        <v>2</v>
      </c>
      <c r="G53" s="264"/>
      <c r="H53" s="264"/>
      <c r="I53" s="264"/>
      <c r="J53" s="395">
        <f t="shared" si="2"/>
        <v>0.432</v>
      </c>
    </row>
    <row r="54" spans="1:10" ht="24.75" customHeight="1">
      <c r="A54" s="370" t="s">
        <v>20197</v>
      </c>
      <c r="B54" s="264"/>
      <c r="C54" s="417">
        <v>0.8</v>
      </c>
      <c r="D54" s="417">
        <v>2.1</v>
      </c>
      <c r="E54" s="417">
        <v>0.15</v>
      </c>
      <c r="F54" s="417">
        <v>1</v>
      </c>
      <c r="G54" s="264"/>
      <c r="H54" s="264"/>
      <c r="I54" s="264"/>
      <c r="J54" s="395">
        <f t="shared" si="2"/>
        <v>0.252</v>
      </c>
    </row>
    <row r="55" spans="1:10" ht="24.75" customHeight="1">
      <c r="A55" s="370" t="s">
        <v>20198</v>
      </c>
      <c r="B55" s="264"/>
      <c r="C55" s="417">
        <v>4.22</v>
      </c>
      <c r="D55" s="417">
        <v>3</v>
      </c>
      <c r="E55" s="417">
        <v>0.15</v>
      </c>
      <c r="F55" s="417">
        <v>1</v>
      </c>
      <c r="G55" s="264"/>
      <c r="H55" s="264"/>
      <c r="I55" s="264"/>
      <c r="J55" s="395">
        <f t="shared" si="2"/>
        <v>1.899</v>
      </c>
    </row>
    <row r="56" spans="1:10" ht="22.5" customHeight="1">
      <c r="A56" s="370" t="s">
        <v>20199</v>
      </c>
      <c r="B56" s="264"/>
      <c r="C56" s="417">
        <v>0.8</v>
      </c>
      <c r="D56" s="417">
        <v>2.1</v>
      </c>
      <c r="E56" s="417">
        <v>0.15</v>
      </c>
      <c r="F56" s="417">
        <v>1</v>
      </c>
      <c r="G56" s="264"/>
      <c r="H56" s="264"/>
      <c r="I56" s="264"/>
      <c r="J56" s="395">
        <f t="shared" si="2"/>
        <v>0.252</v>
      </c>
    </row>
    <row r="57" spans="1:10" ht="21.75" customHeight="1">
      <c r="A57" s="370" t="s">
        <v>20200</v>
      </c>
      <c r="B57" s="264"/>
      <c r="C57" s="417">
        <v>1.3</v>
      </c>
      <c r="D57" s="417">
        <v>3</v>
      </c>
      <c r="E57" s="417">
        <v>0.15</v>
      </c>
      <c r="F57" s="417">
        <v>1</v>
      </c>
      <c r="G57" s="381"/>
      <c r="H57" s="264"/>
      <c r="I57" s="264"/>
      <c r="J57" s="395">
        <f t="shared" si="2"/>
        <v>0.58500000000000008</v>
      </c>
    </row>
    <row r="58" spans="1:10" ht="21.75" customHeight="1">
      <c r="A58" s="370" t="s">
        <v>20201</v>
      </c>
      <c r="B58" s="264"/>
      <c r="C58" s="417">
        <v>0.9</v>
      </c>
      <c r="D58" s="417">
        <v>2.1</v>
      </c>
      <c r="E58" s="417">
        <v>0.15</v>
      </c>
      <c r="F58" s="417">
        <v>1</v>
      </c>
      <c r="G58" s="381"/>
      <c r="H58" s="264"/>
      <c r="I58" s="264"/>
      <c r="J58" s="395">
        <f t="shared" si="2"/>
        <v>0.28350000000000003</v>
      </c>
    </row>
    <row r="59" spans="1:10" ht="21.75" customHeight="1">
      <c r="A59" s="370" t="s">
        <v>20202</v>
      </c>
      <c r="B59" s="264"/>
      <c r="C59" s="417">
        <v>0.4</v>
      </c>
      <c r="D59" s="417">
        <v>0.6</v>
      </c>
      <c r="E59" s="417">
        <v>0.15</v>
      </c>
      <c r="F59" s="417">
        <v>1</v>
      </c>
      <c r="G59" s="381"/>
      <c r="H59" s="264"/>
      <c r="I59" s="264"/>
      <c r="J59" s="395">
        <f t="shared" si="2"/>
        <v>3.5999999999999997E-2</v>
      </c>
    </row>
    <row r="60" spans="1:10" ht="21.75" customHeight="1">
      <c r="A60" s="370" t="s">
        <v>20203</v>
      </c>
      <c r="B60" s="264"/>
      <c r="C60" s="417">
        <v>4.22</v>
      </c>
      <c r="D60" s="417">
        <v>3</v>
      </c>
      <c r="E60" s="417">
        <v>0.15</v>
      </c>
      <c r="F60" s="417">
        <v>1</v>
      </c>
      <c r="G60" s="264"/>
      <c r="H60" s="264"/>
      <c r="I60" s="264"/>
      <c r="J60" s="395">
        <f t="shared" si="2"/>
        <v>1.899</v>
      </c>
    </row>
    <row r="61" spans="1:10" ht="21.75" customHeight="1">
      <c r="A61" s="370" t="s">
        <v>20204</v>
      </c>
      <c r="B61" s="264"/>
      <c r="C61" s="417">
        <v>0.8</v>
      </c>
      <c r="D61" s="417">
        <v>2.1</v>
      </c>
      <c r="E61" s="417">
        <v>0.15</v>
      </c>
      <c r="F61" s="417">
        <v>1</v>
      </c>
      <c r="G61" s="264"/>
      <c r="H61" s="264"/>
      <c r="I61" s="264"/>
      <c r="J61" s="395">
        <f t="shared" si="2"/>
        <v>0.252</v>
      </c>
    </row>
    <row r="62" spans="1:10" ht="27.75" customHeight="1">
      <c r="A62" s="370" t="s">
        <v>20205</v>
      </c>
      <c r="B62" s="264"/>
      <c r="C62" s="417">
        <v>1</v>
      </c>
      <c r="D62" s="417">
        <v>0.6</v>
      </c>
      <c r="E62" s="417">
        <v>0.15</v>
      </c>
      <c r="F62" s="417">
        <v>1</v>
      </c>
      <c r="G62" s="381"/>
      <c r="H62" s="264"/>
      <c r="I62" s="264"/>
      <c r="J62" s="395">
        <f t="shared" si="2"/>
        <v>0.09</v>
      </c>
    </row>
    <row r="63" spans="1:10" ht="27.75" customHeight="1">
      <c r="A63" s="370" t="s">
        <v>20206</v>
      </c>
      <c r="B63" s="264"/>
      <c r="C63" s="417">
        <v>0.8</v>
      </c>
      <c r="D63" s="417">
        <v>2.1</v>
      </c>
      <c r="E63" s="417">
        <v>0.15</v>
      </c>
      <c r="F63" s="417">
        <v>1</v>
      </c>
      <c r="G63" s="264"/>
      <c r="H63" s="264"/>
      <c r="I63" s="264"/>
      <c r="J63" s="395">
        <f t="shared" si="2"/>
        <v>0.252</v>
      </c>
    </row>
    <row r="64" spans="1:10" ht="27.75" customHeight="1">
      <c r="A64" s="370" t="s">
        <v>20207</v>
      </c>
      <c r="B64" s="264"/>
      <c r="C64" s="417">
        <v>0.5</v>
      </c>
      <c r="D64" s="417">
        <v>0.6</v>
      </c>
      <c r="E64" s="417">
        <v>0.15</v>
      </c>
      <c r="F64" s="417">
        <v>1</v>
      </c>
      <c r="G64" s="381"/>
      <c r="H64" s="264"/>
      <c r="I64" s="264"/>
      <c r="J64" s="395">
        <f t="shared" si="2"/>
        <v>4.4999999999999998E-2</v>
      </c>
    </row>
    <row r="65" spans="1:10" ht="27.75" customHeight="1">
      <c r="A65" s="370" t="s">
        <v>20208</v>
      </c>
      <c r="B65" s="264"/>
      <c r="C65" s="417">
        <v>0.8</v>
      </c>
      <c r="D65" s="417">
        <v>2.1</v>
      </c>
      <c r="E65" s="417">
        <v>0.15</v>
      </c>
      <c r="F65" s="417">
        <v>1</v>
      </c>
      <c r="G65" s="264"/>
      <c r="H65" s="264"/>
      <c r="I65" s="264"/>
      <c r="J65" s="395">
        <f t="shared" si="2"/>
        <v>0.252</v>
      </c>
    </row>
    <row r="66" spans="1:10" ht="27.75" customHeight="1">
      <c r="A66" s="370" t="s">
        <v>20209</v>
      </c>
      <c r="B66" s="264"/>
      <c r="C66" s="417">
        <v>4.05</v>
      </c>
      <c r="D66" s="417">
        <v>3</v>
      </c>
      <c r="E66" s="417">
        <v>0.15</v>
      </c>
      <c r="F66" s="417">
        <v>1</v>
      </c>
      <c r="G66" s="264"/>
      <c r="H66" s="264"/>
      <c r="I66" s="264"/>
      <c r="J66" s="395">
        <f t="shared" si="2"/>
        <v>1.8224999999999998</v>
      </c>
    </row>
    <row r="67" spans="1:10" ht="27.75" customHeight="1">
      <c r="A67" s="370" t="s">
        <v>20210</v>
      </c>
      <c r="B67" s="264"/>
      <c r="C67" s="417">
        <v>1.25</v>
      </c>
      <c r="D67" s="417">
        <v>1.1000000000000001</v>
      </c>
      <c r="E67" s="417">
        <v>0.15</v>
      </c>
      <c r="F67" s="417">
        <v>1</v>
      </c>
      <c r="G67" s="264"/>
      <c r="H67" s="264"/>
      <c r="I67" s="264"/>
      <c r="J67" s="395">
        <f t="shared" si="2"/>
        <v>0.20624999999999999</v>
      </c>
    </row>
    <row r="68" spans="1:10" ht="27.75" customHeight="1">
      <c r="A68" s="370" t="s">
        <v>20211</v>
      </c>
      <c r="B68" s="264"/>
      <c r="C68" s="417">
        <v>0.8</v>
      </c>
      <c r="D68" s="417">
        <v>2.1</v>
      </c>
      <c r="E68" s="417">
        <v>0.15</v>
      </c>
      <c r="F68" s="417">
        <v>1</v>
      </c>
      <c r="G68" s="264"/>
      <c r="H68" s="264"/>
      <c r="I68" s="264"/>
      <c r="J68" s="395">
        <f t="shared" si="2"/>
        <v>0.252</v>
      </c>
    </row>
    <row r="69" spans="1:10" ht="27.75" customHeight="1">
      <c r="A69" s="370" t="s">
        <v>20212</v>
      </c>
      <c r="B69" s="264"/>
      <c r="C69" s="417">
        <v>1.2</v>
      </c>
      <c r="D69" s="417">
        <v>1.6</v>
      </c>
      <c r="E69" s="417">
        <v>0.15</v>
      </c>
      <c r="F69" s="417">
        <v>1</v>
      </c>
      <c r="G69" s="264"/>
      <c r="H69" s="264"/>
      <c r="I69" s="264"/>
      <c r="J69" s="395">
        <f t="shared" si="2"/>
        <v>0.28799999999999998</v>
      </c>
    </row>
    <row r="70" spans="1:10" ht="27.75" customHeight="1">
      <c r="A70" s="370" t="s">
        <v>20213</v>
      </c>
      <c r="B70" s="264"/>
      <c r="C70" s="417">
        <v>1.8</v>
      </c>
      <c r="D70" s="417">
        <v>1.1000000000000001</v>
      </c>
      <c r="E70" s="417">
        <v>0.15</v>
      </c>
      <c r="F70" s="417">
        <v>1</v>
      </c>
      <c r="G70" s="264"/>
      <c r="H70" s="264"/>
      <c r="I70" s="264"/>
      <c r="J70" s="395">
        <f t="shared" si="2"/>
        <v>0.29700000000000004</v>
      </c>
    </row>
    <row r="71" spans="1:10" ht="27.75" customHeight="1">
      <c r="A71" s="370" t="s">
        <v>20214</v>
      </c>
      <c r="B71" s="264"/>
      <c r="C71" s="417">
        <v>1.8</v>
      </c>
      <c r="D71" s="417">
        <v>0.6</v>
      </c>
      <c r="E71" s="417">
        <v>0.15</v>
      </c>
      <c r="F71" s="417">
        <v>1</v>
      </c>
      <c r="G71" s="264"/>
      <c r="H71" s="264"/>
      <c r="I71" s="264"/>
      <c r="J71" s="395">
        <f t="shared" si="2"/>
        <v>0.16200000000000001</v>
      </c>
    </row>
    <row r="72" spans="1:10" ht="27.75" customHeight="1">
      <c r="A72" s="370" t="s">
        <v>20215</v>
      </c>
      <c r="B72" s="264"/>
      <c r="C72" s="417">
        <v>1.1000000000000001</v>
      </c>
      <c r="D72" s="417">
        <v>0.9</v>
      </c>
      <c r="E72" s="417">
        <v>1.1000000000000001</v>
      </c>
      <c r="F72" s="417">
        <v>1</v>
      </c>
      <c r="G72" s="264"/>
      <c r="H72" s="264"/>
      <c r="I72" s="264"/>
      <c r="J72" s="395">
        <f t="shared" si="2"/>
        <v>1.0890000000000002</v>
      </c>
    </row>
    <row r="73" spans="1:10" ht="27.75" customHeight="1">
      <c r="A73" s="370" t="s">
        <v>20216</v>
      </c>
      <c r="B73" s="264"/>
      <c r="C73" s="417">
        <v>12.5</v>
      </c>
      <c r="D73" s="417">
        <v>2.4</v>
      </c>
      <c r="E73" s="417">
        <v>0.15</v>
      </c>
      <c r="F73" s="417">
        <v>1</v>
      </c>
      <c r="G73" s="264"/>
      <c r="H73" s="264"/>
      <c r="I73" s="264"/>
      <c r="J73" s="395">
        <f t="shared" si="2"/>
        <v>4.5</v>
      </c>
    </row>
    <row r="74" spans="1:10" ht="20.100000000000001" customHeight="1">
      <c r="A74" s="370"/>
      <c r="B74" s="264"/>
      <c r="C74" s="264"/>
      <c r="D74" s="264"/>
      <c r="E74" s="264"/>
      <c r="F74" s="264"/>
      <c r="G74" s="264"/>
      <c r="H74" s="264"/>
      <c r="I74" s="264"/>
      <c r="J74" s="240"/>
    </row>
    <row r="75" spans="1:10" ht="20.100000000000001" customHeight="1">
      <c r="A75" s="313" t="s">
        <v>19076</v>
      </c>
      <c r="B75" s="563" t="str">
        <f>INDEX([1]ORCAMENTO!$E:$E,MATCH(A75,[1]ORCAMENTO!$B:$B,0))</f>
        <v>Retirada De Aparelhos Sanitários</v>
      </c>
      <c r="C75" s="563"/>
      <c r="D75" s="563"/>
      <c r="E75" s="563"/>
      <c r="F75" s="563"/>
      <c r="G75" s="563"/>
      <c r="H75" s="563"/>
      <c r="I75" s="250" t="str">
        <f>INDEX([1]ORCAMENTO!$F:$F,MATCH(A75,[1]ORCAMENTO!$B:$B,0))</f>
        <v>und</v>
      </c>
      <c r="J75" s="251">
        <f>ROUND(SUM(J77:J82),2)</f>
        <v>12</v>
      </c>
    </row>
    <row r="76" spans="1:10" ht="21.95" customHeight="1">
      <c r="A76" s="430" t="s">
        <v>1030</v>
      </c>
      <c r="B76" s="431"/>
      <c r="C76" s="431"/>
      <c r="D76" s="431" t="s">
        <v>19</v>
      </c>
      <c r="E76" s="430"/>
      <c r="F76" s="430"/>
      <c r="G76" s="430"/>
      <c r="H76" s="430"/>
      <c r="I76" s="430"/>
      <c r="J76" s="252"/>
    </row>
    <row r="77" spans="1:10" ht="20.100000000000001" customHeight="1">
      <c r="A77" s="370"/>
      <c r="B77" s="264"/>
      <c r="C77" s="264"/>
      <c r="D77" s="257"/>
      <c r="E77" s="264"/>
      <c r="F77" s="264"/>
      <c r="G77" s="264"/>
      <c r="H77" s="264"/>
      <c r="I77" s="264"/>
      <c r="J77" s="264">
        <f>D77</f>
        <v>0</v>
      </c>
    </row>
    <row r="78" spans="1:10" ht="20.100000000000001" customHeight="1">
      <c r="A78" s="370" t="s">
        <v>20217</v>
      </c>
      <c r="B78" s="264"/>
      <c r="C78" s="264"/>
      <c r="D78" s="432">
        <v>3</v>
      </c>
      <c r="E78" s="432"/>
      <c r="F78" s="432"/>
      <c r="G78" s="432"/>
      <c r="H78" s="432"/>
      <c r="I78" s="432"/>
      <c r="J78" s="432">
        <f t="shared" ref="J78:J82" si="3">D78</f>
        <v>3</v>
      </c>
    </row>
    <row r="79" spans="1:10" ht="20.100000000000001" customHeight="1">
      <c r="A79" s="370" t="s">
        <v>20218</v>
      </c>
      <c r="B79" s="264"/>
      <c r="C79" s="264"/>
      <c r="D79" s="432">
        <v>5</v>
      </c>
      <c r="E79" s="432"/>
      <c r="F79" s="432"/>
      <c r="G79" s="432"/>
      <c r="H79" s="432"/>
      <c r="I79" s="432"/>
      <c r="J79" s="432">
        <f t="shared" si="3"/>
        <v>5</v>
      </c>
    </row>
    <row r="80" spans="1:10" ht="20.100000000000001" customHeight="1">
      <c r="A80" s="370" t="s">
        <v>20219</v>
      </c>
      <c r="B80" s="264"/>
      <c r="C80" s="264"/>
      <c r="D80" s="432">
        <v>3</v>
      </c>
      <c r="E80" s="432"/>
      <c r="F80" s="432"/>
      <c r="G80" s="432"/>
      <c r="H80" s="432"/>
      <c r="I80" s="432"/>
      <c r="J80" s="432">
        <f t="shared" si="3"/>
        <v>3</v>
      </c>
    </row>
    <row r="81" spans="1:10" ht="26.25" customHeight="1">
      <c r="A81" s="370" t="s">
        <v>20220</v>
      </c>
      <c r="B81" s="264"/>
      <c r="C81" s="264"/>
      <c r="D81" s="432">
        <v>1</v>
      </c>
      <c r="E81" s="432"/>
      <c r="F81" s="432"/>
      <c r="G81" s="432"/>
      <c r="H81" s="432"/>
      <c r="I81" s="432"/>
      <c r="J81" s="432">
        <f t="shared" si="3"/>
        <v>1</v>
      </c>
    </row>
    <row r="82" spans="1:10" ht="20.100000000000001" customHeight="1">
      <c r="A82" s="370"/>
      <c r="B82" s="264"/>
      <c r="C82" s="264"/>
      <c r="D82" s="257"/>
      <c r="E82" s="264"/>
      <c r="F82" s="264"/>
      <c r="G82" s="264"/>
      <c r="H82" s="264"/>
      <c r="I82" s="264"/>
      <c r="J82" s="264">
        <f t="shared" si="3"/>
        <v>0</v>
      </c>
    </row>
    <row r="83" spans="1:10" ht="20.100000000000001" customHeight="1">
      <c r="A83" s="313" t="s">
        <v>19077</v>
      </c>
      <c r="B83" s="563" t="str">
        <f>INDEX([1]ORCAMENTO!$E:$E,MATCH(A83,[1]ORCAMENTO!$B:$B,0))</f>
        <v>Demolição De Revestimento Com Azulejos</v>
      </c>
      <c r="C83" s="563"/>
      <c r="D83" s="563"/>
      <c r="E83" s="563"/>
      <c r="F83" s="563"/>
      <c r="G83" s="563"/>
      <c r="H83" s="563"/>
      <c r="I83" s="250" t="str">
        <f>INDEX([1]ORCAMENTO!$F:$F,MATCH(A83,[1]ORCAMENTO!$B:$B,0))</f>
        <v>m2</v>
      </c>
      <c r="J83" s="251">
        <f>ROUND(SUM(J85:J93),2)</f>
        <v>68.5</v>
      </c>
    </row>
    <row r="84" spans="1:10" ht="21.95" customHeight="1">
      <c r="A84" s="430" t="s">
        <v>1030</v>
      </c>
      <c r="B84" s="431"/>
      <c r="C84" s="431"/>
      <c r="D84" s="431" t="s">
        <v>19121</v>
      </c>
      <c r="E84" s="430" t="s">
        <v>18611</v>
      </c>
      <c r="F84" s="430" t="s">
        <v>18612</v>
      </c>
      <c r="G84" s="430" t="s">
        <v>19092</v>
      </c>
      <c r="H84" s="430"/>
      <c r="I84" s="430"/>
      <c r="J84" s="252"/>
    </row>
    <row r="85" spans="1:10" ht="20.100000000000001" customHeight="1">
      <c r="A85" s="369"/>
      <c r="B85" s="264"/>
      <c r="C85" s="264"/>
      <c r="D85" s="432"/>
      <c r="E85" s="432"/>
      <c r="F85" s="432"/>
      <c r="G85" s="432"/>
      <c r="H85" s="432"/>
      <c r="I85" s="432"/>
      <c r="J85" s="432"/>
    </row>
    <row r="86" spans="1:10" ht="20.100000000000001" customHeight="1">
      <c r="A86" s="369" t="s">
        <v>20221</v>
      </c>
      <c r="B86" s="264"/>
      <c r="C86" s="264"/>
      <c r="D86" s="432"/>
      <c r="E86" s="432">
        <v>1</v>
      </c>
      <c r="F86" s="432">
        <v>2</v>
      </c>
      <c r="G86" s="432"/>
      <c r="H86" s="432"/>
      <c r="I86" s="432"/>
      <c r="J86" s="432">
        <f>E86*F86</f>
        <v>2</v>
      </c>
    </row>
    <row r="87" spans="1:10" ht="20.100000000000001" customHeight="1">
      <c r="A87" s="369" t="s">
        <v>20222</v>
      </c>
      <c r="B87" s="264"/>
      <c r="C87" s="264"/>
      <c r="D87" s="432"/>
      <c r="E87" s="432">
        <v>1</v>
      </c>
      <c r="F87" s="432">
        <v>2</v>
      </c>
      <c r="G87" s="432"/>
      <c r="H87" s="432"/>
      <c r="I87" s="432"/>
      <c r="J87" s="432">
        <f>E87*F87</f>
        <v>2</v>
      </c>
    </row>
    <row r="88" spans="1:10" ht="20.100000000000001" customHeight="1">
      <c r="A88" s="369" t="s">
        <v>20223</v>
      </c>
      <c r="B88" s="264"/>
      <c r="C88" s="264"/>
      <c r="D88" s="432"/>
      <c r="E88" s="432">
        <v>1</v>
      </c>
      <c r="F88" s="432">
        <v>2</v>
      </c>
      <c r="G88" s="432"/>
      <c r="H88" s="432"/>
      <c r="I88" s="432"/>
      <c r="J88" s="432">
        <f t="shared" ref="J88:J90" si="4">E88*F88</f>
        <v>2</v>
      </c>
    </row>
    <row r="89" spans="1:10" ht="20.100000000000001" customHeight="1">
      <c r="A89" s="369" t="s">
        <v>20224</v>
      </c>
      <c r="B89" s="264"/>
      <c r="C89" s="264"/>
      <c r="D89" s="432"/>
      <c r="E89" s="432">
        <v>1</v>
      </c>
      <c r="F89" s="432">
        <v>2</v>
      </c>
      <c r="G89" s="432"/>
      <c r="H89" s="432"/>
      <c r="I89" s="432"/>
      <c r="J89" s="432">
        <f t="shared" si="4"/>
        <v>2</v>
      </c>
    </row>
    <row r="90" spans="1:10" ht="20.100000000000001" customHeight="1">
      <c r="A90" s="369" t="s">
        <v>20225</v>
      </c>
      <c r="B90" s="264"/>
      <c r="C90" s="264"/>
      <c r="D90" s="432"/>
      <c r="E90" s="432">
        <v>1</v>
      </c>
      <c r="F90" s="432">
        <v>2</v>
      </c>
      <c r="G90" s="432"/>
      <c r="H90" s="432"/>
      <c r="I90" s="432"/>
      <c r="J90" s="432">
        <f t="shared" si="4"/>
        <v>2</v>
      </c>
    </row>
    <row r="91" spans="1:10" ht="20.100000000000001" customHeight="1">
      <c r="A91" s="369" t="s">
        <v>20226</v>
      </c>
      <c r="B91" s="264"/>
      <c r="C91" s="264"/>
      <c r="D91" s="432">
        <v>4.1500000000000004</v>
      </c>
      <c r="E91" s="432">
        <v>3</v>
      </c>
      <c r="F91" s="432"/>
      <c r="G91" s="432"/>
      <c r="H91" s="432"/>
      <c r="I91" s="432"/>
      <c r="J91" s="432">
        <f>D91*E91</f>
        <v>12.450000000000001</v>
      </c>
    </row>
    <row r="92" spans="1:10" ht="20.100000000000001" customHeight="1">
      <c r="A92" s="369" t="s">
        <v>20227</v>
      </c>
      <c r="B92" s="264"/>
      <c r="C92" s="264"/>
      <c r="D92" s="432">
        <v>15.35</v>
      </c>
      <c r="E92" s="432">
        <v>3</v>
      </c>
      <c r="F92" s="432"/>
      <c r="G92" s="432"/>
      <c r="H92" s="432"/>
      <c r="I92" s="432"/>
      <c r="J92" s="432">
        <f>D92*E92</f>
        <v>46.05</v>
      </c>
    </row>
    <row r="93" spans="1:10" ht="20.100000000000001" customHeight="1">
      <c r="A93" s="369"/>
      <c r="B93" s="264"/>
      <c r="C93" s="264"/>
      <c r="D93" s="264"/>
      <c r="E93" s="264"/>
      <c r="F93" s="264"/>
      <c r="G93" s="264"/>
      <c r="H93" s="264"/>
      <c r="I93" s="264"/>
      <c r="J93" s="264"/>
    </row>
    <row r="94" spans="1:10" ht="20.100000000000001" customHeight="1">
      <c r="A94" s="313" t="s">
        <v>19078</v>
      </c>
      <c r="B94" s="563" t="str">
        <f>INDEX([1]ORCAMENTO!$E:$E,MATCH(A94,[1]ORCAMENTO!$B:$B,0))</f>
        <v>Demolição De Piso Revestido Com Cerâmica</v>
      </c>
      <c r="C94" s="563"/>
      <c r="D94" s="563"/>
      <c r="E94" s="563"/>
      <c r="F94" s="563"/>
      <c r="G94" s="563"/>
      <c r="H94" s="563"/>
      <c r="I94" s="250" t="str">
        <f>INDEX([1]ORCAMENTO!$F:$F,MATCH(A94,[1]ORCAMENTO!$B:$B,0))</f>
        <v>m2</v>
      </c>
      <c r="J94" s="251">
        <f>ROUND(SUM(J96:J106),2)</f>
        <v>151.78</v>
      </c>
    </row>
    <row r="95" spans="1:10" ht="21.95" customHeight="1">
      <c r="A95" s="430" t="s">
        <v>1030</v>
      </c>
      <c r="B95" s="431"/>
      <c r="C95" s="431"/>
      <c r="D95" s="431" t="s">
        <v>18612</v>
      </c>
      <c r="E95" s="430" t="s">
        <v>18614</v>
      </c>
      <c r="F95" s="430"/>
      <c r="G95" s="430"/>
      <c r="H95" s="430"/>
      <c r="I95" s="430"/>
      <c r="J95" s="252"/>
    </row>
    <row r="96" spans="1:10" ht="20.100000000000001" customHeight="1">
      <c r="A96" s="369"/>
      <c r="B96" s="264"/>
      <c r="C96" s="264"/>
      <c r="D96" s="264"/>
      <c r="E96" s="264"/>
      <c r="F96" s="264"/>
      <c r="G96" s="264"/>
      <c r="H96" s="264"/>
      <c r="I96" s="264"/>
      <c r="J96" s="264"/>
    </row>
    <row r="97" spans="1:10" ht="33.75" customHeight="1">
      <c r="A97" s="369" t="s">
        <v>20228</v>
      </c>
      <c r="B97" s="264"/>
      <c r="C97" s="264"/>
      <c r="D97" s="432">
        <v>5.2</v>
      </c>
      <c r="E97" s="432">
        <v>5.85</v>
      </c>
      <c r="F97" s="432"/>
      <c r="G97" s="432"/>
      <c r="H97" s="432"/>
      <c r="I97" s="432"/>
      <c r="J97" s="432">
        <f>D97*E97</f>
        <v>30.419999999999998</v>
      </c>
    </row>
    <row r="98" spans="1:10" ht="21" customHeight="1">
      <c r="A98" s="370" t="s">
        <v>20229</v>
      </c>
      <c r="B98" s="264"/>
      <c r="C98" s="264"/>
      <c r="D98" s="432"/>
      <c r="E98" s="432"/>
      <c r="F98" s="432"/>
      <c r="G98" s="432"/>
      <c r="H98" s="432"/>
      <c r="I98" s="432"/>
      <c r="J98" s="432">
        <v>27.18</v>
      </c>
    </row>
    <row r="99" spans="1:10" ht="20.100000000000001" customHeight="1">
      <c r="A99" s="370" t="s">
        <v>20230</v>
      </c>
      <c r="B99" s="264"/>
      <c r="C99" s="264"/>
      <c r="D99" s="432">
        <v>2.75</v>
      </c>
      <c r="E99" s="432">
        <v>2.9</v>
      </c>
      <c r="F99" s="432"/>
      <c r="G99" s="432"/>
      <c r="H99" s="432"/>
      <c r="I99" s="432"/>
      <c r="J99" s="432">
        <f>D99*E99</f>
        <v>7.9749999999999996</v>
      </c>
    </row>
    <row r="100" spans="1:10" ht="20.100000000000001" customHeight="1">
      <c r="A100" s="370" t="s">
        <v>20231</v>
      </c>
      <c r="B100" s="264"/>
      <c r="C100" s="264"/>
      <c r="D100" s="432"/>
      <c r="E100" s="432"/>
      <c r="F100" s="432"/>
      <c r="G100" s="432"/>
      <c r="H100" s="432"/>
      <c r="I100" s="432"/>
      <c r="J100" s="432">
        <v>4.59</v>
      </c>
    </row>
    <row r="101" spans="1:10" ht="20.100000000000001" customHeight="1">
      <c r="A101" s="370" t="s">
        <v>20232</v>
      </c>
      <c r="B101" s="264"/>
      <c r="C101" s="264"/>
      <c r="D101" s="432">
        <v>2.75</v>
      </c>
      <c r="E101" s="432">
        <v>2.9</v>
      </c>
      <c r="F101" s="432"/>
      <c r="G101" s="432"/>
      <c r="H101" s="432"/>
      <c r="I101" s="432"/>
      <c r="J101" s="432">
        <f t="shared" ref="J101:J104" si="5">D101*E101</f>
        <v>7.9749999999999996</v>
      </c>
    </row>
    <row r="102" spans="1:10" ht="20.100000000000001" customHeight="1">
      <c r="A102" s="370" t="s">
        <v>20233</v>
      </c>
      <c r="B102" s="264"/>
      <c r="C102" s="264"/>
      <c r="D102" s="432">
        <v>2.4300000000000002</v>
      </c>
      <c r="E102" s="432">
        <v>2.8</v>
      </c>
      <c r="F102" s="432"/>
      <c r="G102" s="432"/>
      <c r="H102" s="432"/>
      <c r="I102" s="432"/>
      <c r="J102" s="432">
        <f t="shared" si="5"/>
        <v>6.8040000000000003</v>
      </c>
    </row>
    <row r="103" spans="1:10" ht="20.100000000000001" customHeight="1">
      <c r="A103" s="370" t="s">
        <v>20234</v>
      </c>
      <c r="B103" s="264"/>
      <c r="C103" s="264"/>
      <c r="D103" s="432">
        <v>2.4300000000000002</v>
      </c>
      <c r="E103" s="432">
        <v>2.8</v>
      </c>
      <c r="F103" s="432"/>
      <c r="G103" s="432"/>
      <c r="H103" s="432"/>
      <c r="I103" s="432"/>
      <c r="J103" s="432">
        <f t="shared" si="5"/>
        <v>6.8040000000000003</v>
      </c>
    </row>
    <row r="104" spans="1:10" ht="20.100000000000001" customHeight="1">
      <c r="A104" s="370" t="s">
        <v>20235</v>
      </c>
      <c r="B104" s="264"/>
      <c r="C104" s="264"/>
      <c r="D104" s="432">
        <v>4.2</v>
      </c>
      <c r="E104" s="432">
        <v>7.8</v>
      </c>
      <c r="F104" s="432"/>
      <c r="G104" s="432"/>
      <c r="H104" s="432"/>
      <c r="I104" s="432"/>
      <c r="J104" s="432">
        <f t="shared" si="5"/>
        <v>32.76</v>
      </c>
    </row>
    <row r="105" spans="1:10" ht="20.100000000000001" customHeight="1">
      <c r="A105" s="370" t="s">
        <v>20236</v>
      </c>
      <c r="B105" s="264"/>
      <c r="C105" s="264"/>
      <c r="D105" s="432"/>
      <c r="E105" s="432"/>
      <c r="F105" s="432"/>
      <c r="G105" s="432"/>
      <c r="H105" s="432"/>
      <c r="I105" s="432"/>
      <c r="J105" s="432">
        <v>27.27</v>
      </c>
    </row>
    <row r="106" spans="1:10" ht="20.100000000000001" customHeight="1">
      <c r="A106" s="370"/>
      <c r="B106" s="264"/>
      <c r="C106" s="264"/>
      <c r="D106" s="264"/>
      <c r="E106" s="264"/>
      <c r="F106" s="264"/>
      <c r="G106" s="264"/>
      <c r="H106" s="264"/>
      <c r="I106" s="264"/>
      <c r="J106" s="264"/>
    </row>
    <row r="107" spans="1:10" ht="20.100000000000001" customHeight="1">
      <c r="A107" s="313" t="s">
        <v>19079</v>
      </c>
      <c r="B107" s="563" t="str">
        <f>INDEX([1]ORCAMENTO!$E:$E,MATCH(A107,[1]ORCAMENTO!$B:$B,0))</f>
        <v>Retirada De Rodapé De Madeira Ou Cerâmica</v>
      </c>
      <c r="C107" s="563"/>
      <c r="D107" s="563"/>
      <c r="E107" s="563"/>
      <c r="F107" s="563"/>
      <c r="G107" s="563"/>
      <c r="H107" s="563"/>
      <c r="I107" s="250" t="str">
        <f>INDEX([1]ORCAMENTO!$F:$F,MATCH(A107,[1]ORCAMENTO!$B:$B,0))</f>
        <v>m</v>
      </c>
      <c r="J107" s="251">
        <f>ROUND(SUM(J109:J112),2)</f>
        <v>33.56</v>
      </c>
    </row>
    <row r="108" spans="1:10" ht="21.95" customHeight="1">
      <c r="A108" s="430" t="s">
        <v>1030</v>
      </c>
      <c r="B108" s="431"/>
      <c r="C108" s="431"/>
      <c r="D108" s="431"/>
      <c r="E108" s="430"/>
      <c r="F108" s="430"/>
      <c r="G108" s="430"/>
      <c r="H108" s="430"/>
      <c r="I108" s="430"/>
      <c r="J108" s="252"/>
    </row>
    <row r="109" spans="1:10" ht="20.100000000000001" customHeight="1">
      <c r="A109" s="369"/>
      <c r="B109" s="264"/>
      <c r="C109" s="264"/>
      <c r="D109" s="312"/>
      <c r="E109" s="264"/>
      <c r="F109" s="264"/>
      <c r="G109" s="264"/>
      <c r="H109" s="264"/>
      <c r="I109" s="264"/>
      <c r="J109" s="264"/>
    </row>
    <row r="110" spans="1:10" ht="20.100000000000001" customHeight="1">
      <c r="A110" s="369" t="s">
        <v>20228</v>
      </c>
      <c r="B110" s="264"/>
      <c r="C110" s="264"/>
      <c r="D110" s="312"/>
      <c r="E110" s="264"/>
      <c r="F110" s="264"/>
      <c r="G110" s="264"/>
      <c r="H110" s="264"/>
      <c r="I110" s="264"/>
      <c r="J110" s="264">
        <v>22.1</v>
      </c>
    </row>
    <row r="111" spans="1:10" ht="25.5" customHeight="1">
      <c r="A111" s="370" t="s">
        <v>20237</v>
      </c>
      <c r="B111" s="264"/>
      <c r="C111" s="264"/>
      <c r="D111" s="312"/>
      <c r="E111" s="264"/>
      <c r="F111" s="264"/>
      <c r="G111" s="264"/>
      <c r="H111" s="264"/>
      <c r="I111" s="264"/>
      <c r="J111" s="264">
        <v>11.46</v>
      </c>
    </row>
    <row r="112" spans="1:10" ht="20.100000000000001" customHeight="1">
      <c r="A112" s="369"/>
      <c r="B112" s="264"/>
      <c r="C112" s="264"/>
      <c r="D112" s="312"/>
      <c r="E112" s="264"/>
      <c r="F112" s="264"/>
      <c r="G112" s="264"/>
      <c r="H112" s="264"/>
      <c r="I112" s="264"/>
      <c r="J112" s="264"/>
    </row>
    <row r="113" spans="1:10" ht="19.5" customHeight="1">
      <c r="A113" s="313" t="s">
        <v>19080</v>
      </c>
      <c r="B113" s="563" t="str">
        <f>INDEX([1]ORCAMENTO!$E:$E,MATCH(A113,[1]ORCAMENTO!$B:$B,0))</f>
        <v>Demolição De Piso Cimentado Inclusive Lastro De Concreto</v>
      </c>
      <c r="C113" s="563"/>
      <c r="D113" s="563"/>
      <c r="E113" s="563"/>
      <c r="F113" s="563"/>
      <c r="G113" s="563"/>
      <c r="H113" s="563"/>
      <c r="I113" s="250" t="str">
        <f>INDEX([1]ORCAMENTO!$F:$F,MATCH(A113,[1]ORCAMENTO!$B:$B,0))</f>
        <v>m2</v>
      </c>
      <c r="J113" s="251">
        <f>ROUND(SUM(J115:J122),2)</f>
        <v>8.6300000000000008</v>
      </c>
    </row>
    <row r="114" spans="1:10" ht="21.95" customHeight="1">
      <c r="A114" s="430" t="s">
        <v>1030</v>
      </c>
      <c r="B114" s="431"/>
      <c r="C114" s="431" t="s">
        <v>18612</v>
      </c>
      <c r="D114" s="430" t="s">
        <v>18614</v>
      </c>
      <c r="E114" s="430" t="s">
        <v>18613</v>
      </c>
      <c r="F114" s="430"/>
      <c r="G114" s="430"/>
      <c r="H114" s="430"/>
      <c r="I114" s="430"/>
      <c r="J114" s="252"/>
    </row>
    <row r="115" spans="1:10" ht="20.100000000000001" customHeight="1">
      <c r="A115" s="395"/>
      <c r="B115" s="240"/>
      <c r="C115" s="240"/>
      <c r="D115" s="240"/>
      <c r="E115" s="240"/>
      <c r="F115" s="240"/>
      <c r="G115" s="240"/>
      <c r="H115" s="240"/>
      <c r="I115" s="240"/>
      <c r="J115" s="240"/>
    </row>
    <row r="116" spans="1:10" ht="27" customHeight="1">
      <c r="A116" s="396" t="s">
        <v>20238</v>
      </c>
      <c r="B116" s="240"/>
      <c r="C116" s="240">
        <v>0.2</v>
      </c>
      <c r="D116" s="240">
        <v>14.4</v>
      </c>
      <c r="E116" s="240">
        <v>1</v>
      </c>
      <c r="F116" s="240"/>
      <c r="G116" s="240"/>
      <c r="H116" s="240"/>
      <c r="I116" s="240"/>
      <c r="J116" s="240">
        <f>C116*D116*E116</f>
        <v>2.8800000000000003</v>
      </c>
    </row>
    <row r="117" spans="1:10" ht="20.100000000000001" customHeight="1">
      <c r="A117" s="395" t="s">
        <v>20239</v>
      </c>
      <c r="B117" s="240"/>
      <c r="C117" s="240">
        <v>0.2</v>
      </c>
      <c r="D117" s="240">
        <v>4.2</v>
      </c>
      <c r="E117" s="240">
        <v>1</v>
      </c>
      <c r="F117" s="240"/>
      <c r="G117" s="240"/>
      <c r="H117" s="240"/>
      <c r="I117" s="240"/>
      <c r="J117" s="240">
        <f t="shared" ref="J117:J121" si="6">C117*D117*E117</f>
        <v>0.84000000000000008</v>
      </c>
    </row>
    <row r="118" spans="1:10" ht="20.100000000000001" customHeight="1">
      <c r="A118" s="397" t="s">
        <v>20173</v>
      </c>
      <c r="B118" s="240"/>
      <c r="C118" s="240">
        <v>0.2</v>
      </c>
      <c r="D118" s="240">
        <v>4.05</v>
      </c>
      <c r="E118" s="240">
        <v>1</v>
      </c>
      <c r="F118" s="240"/>
      <c r="G118" s="240"/>
      <c r="H118" s="240"/>
      <c r="I118" s="240"/>
      <c r="J118" s="240">
        <f t="shared" si="6"/>
        <v>0.81</v>
      </c>
    </row>
    <row r="119" spans="1:10" ht="39" customHeight="1">
      <c r="A119" s="396" t="s">
        <v>20240</v>
      </c>
      <c r="B119" s="240"/>
      <c r="C119" s="240">
        <v>0.4</v>
      </c>
      <c r="D119" s="240">
        <v>0.4</v>
      </c>
      <c r="E119" s="240">
        <v>4</v>
      </c>
      <c r="F119" s="240"/>
      <c r="G119" s="240"/>
      <c r="H119" s="240"/>
      <c r="I119" s="240"/>
      <c r="J119" s="240">
        <f t="shared" si="6"/>
        <v>0.64000000000000012</v>
      </c>
    </row>
    <row r="120" spans="1:10" ht="25.5" customHeight="1">
      <c r="A120" s="403" t="s">
        <v>20241</v>
      </c>
      <c r="B120" s="240"/>
      <c r="C120" s="240">
        <v>0.2</v>
      </c>
      <c r="D120" s="240">
        <v>4.5</v>
      </c>
      <c r="E120" s="240">
        <v>1</v>
      </c>
      <c r="F120" s="240"/>
      <c r="G120" s="240"/>
      <c r="H120" s="240"/>
      <c r="I120" s="240"/>
      <c r="J120" s="240">
        <f t="shared" si="6"/>
        <v>0.9</v>
      </c>
    </row>
    <row r="121" spans="1:10" ht="25.5" customHeight="1">
      <c r="A121" s="398" t="s">
        <v>20242</v>
      </c>
      <c r="B121" s="240"/>
      <c r="C121" s="240">
        <v>1.6</v>
      </c>
      <c r="D121" s="240">
        <v>1.6</v>
      </c>
      <c r="E121" s="240">
        <v>1</v>
      </c>
      <c r="F121" s="240"/>
      <c r="G121" s="240"/>
      <c r="H121" s="240"/>
      <c r="I121" s="240"/>
      <c r="J121" s="240">
        <f t="shared" si="6"/>
        <v>2.5600000000000005</v>
      </c>
    </row>
    <row r="122" spans="1:10" ht="20.100000000000001" customHeight="1">
      <c r="A122" s="395"/>
      <c r="B122" s="240"/>
      <c r="C122" s="240"/>
      <c r="D122" s="240"/>
      <c r="E122" s="240"/>
      <c r="F122" s="240"/>
      <c r="G122" s="240"/>
      <c r="H122" s="240"/>
      <c r="I122" s="240"/>
      <c r="J122" s="240"/>
    </row>
    <row r="123" spans="1:10" ht="19.5" customHeight="1">
      <c r="A123" s="313" t="s">
        <v>19081</v>
      </c>
      <c r="B123" s="563" t="str">
        <f>INDEX([1]ORCAMENTO!$E:$E,MATCH(A123,[1]ORCAMENTO!$B:$B,0))</f>
        <v>Retirada De Rodapé Em Argamassa De Cimento E Areia</v>
      </c>
      <c r="C123" s="563"/>
      <c r="D123" s="563"/>
      <c r="E123" s="563"/>
      <c r="F123" s="563"/>
      <c r="G123" s="563"/>
      <c r="H123" s="563"/>
      <c r="I123" s="250" t="str">
        <f>INDEX([1]ORCAMENTO!$F:$F,MATCH(A123,[1]ORCAMENTO!$B:$B,0))</f>
        <v>m</v>
      </c>
      <c r="J123" s="251">
        <f>SUM(J125:J141)</f>
        <v>201.5</v>
      </c>
    </row>
    <row r="124" spans="1:10" ht="21.95" customHeight="1">
      <c r="A124" s="430" t="s">
        <v>1030</v>
      </c>
      <c r="B124" s="430"/>
      <c r="C124" s="430"/>
      <c r="D124" s="430"/>
      <c r="E124" s="430" t="s">
        <v>18614</v>
      </c>
      <c r="F124" s="430"/>
      <c r="G124" s="430"/>
      <c r="H124" s="430"/>
      <c r="I124" s="430"/>
      <c r="J124" s="430"/>
    </row>
    <row r="125" spans="1:10" ht="20.100000000000001" customHeight="1">
      <c r="A125" s="369"/>
      <c r="B125" s="257"/>
      <c r="C125" s="264"/>
      <c r="D125" s="257"/>
      <c r="E125" s="264"/>
      <c r="F125" s="257"/>
      <c r="G125" s="257"/>
      <c r="H125" s="257"/>
      <c r="I125" s="264"/>
      <c r="J125" s="395"/>
    </row>
    <row r="126" spans="1:10" ht="20.100000000000001" customHeight="1">
      <c r="A126" s="369" t="s">
        <v>20243</v>
      </c>
      <c r="B126" s="257"/>
      <c r="C126" s="264"/>
      <c r="D126" s="257"/>
      <c r="E126" s="432">
        <v>23.8</v>
      </c>
      <c r="F126" s="432"/>
      <c r="G126" s="432"/>
      <c r="H126" s="432"/>
      <c r="I126" s="432"/>
      <c r="J126" s="435">
        <f>E126</f>
        <v>23.8</v>
      </c>
    </row>
    <row r="127" spans="1:10" ht="20.100000000000001" customHeight="1">
      <c r="A127" s="369" t="s">
        <v>20244</v>
      </c>
      <c r="B127" s="257"/>
      <c r="C127" s="264"/>
      <c r="D127" s="257"/>
      <c r="E127" s="432">
        <v>23.8</v>
      </c>
      <c r="F127" s="432"/>
      <c r="G127" s="432"/>
      <c r="H127" s="432"/>
      <c r="I127" s="432"/>
      <c r="J127" s="435">
        <f t="shared" ref="J127:J140" si="7">E127</f>
        <v>23.8</v>
      </c>
    </row>
    <row r="128" spans="1:10" ht="20.100000000000001" customHeight="1">
      <c r="A128" s="369" t="s">
        <v>20245</v>
      </c>
      <c r="B128" s="257"/>
      <c r="C128" s="264"/>
      <c r="D128" s="257"/>
      <c r="E128" s="432">
        <v>23.8</v>
      </c>
      <c r="F128" s="432"/>
      <c r="G128" s="432"/>
      <c r="H128" s="432"/>
      <c r="I128" s="432"/>
      <c r="J128" s="435">
        <f t="shared" si="7"/>
        <v>23.8</v>
      </c>
    </row>
    <row r="129" spans="1:10" ht="20.100000000000001" customHeight="1">
      <c r="A129" s="369" t="s">
        <v>20246</v>
      </c>
      <c r="B129" s="257"/>
      <c r="C129" s="264"/>
      <c r="D129" s="257"/>
      <c r="E129" s="432">
        <v>23.8</v>
      </c>
      <c r="F129" s="432"/>
      <c r="G129" s="432"/>
      <c r="H129" s="432"/>
      <c r="I129" s="432"/>
      <c r="J129" s="435">
        <f t="shared" si="7"/>
        <v>23.8</v>
      </c>
    </row>
    <row r="130" spans="1:10" ht="20.100000000000001" customHeight="1">
      <c r="A130" s="369" t="s">
        <v>20247</v>
      </c>
      <c r="B130" s="257"/>
      <c r="C130" s="264"/>
      <c r="D130" s="257"/>
      <c r="E130" s="432">
        <v>23.8</v>
      </c>
      <c r="F130" s="432"/>
      <c r="G130" s="432"/>
      <c r="H130" s="432"/>
      <c r="I130" s="432"/>
      <c r="J130" s="435">
        <f t="shared" si="7"/>
        <v>23.8</v>
      </c>
    </row>
    <row r="131" spans="1:10" ht="20.100000000000001" customHeight="1">
      <c r="A131" s="369" t="s">
        <v>20248</v>
      </c>
      <c r="B131" s="240"/>
      <c r="C131" s="240"/>
      <c r="D131" s="257"/>
      <c r="E131" s="435">
        <v>9.8000000000000007</v>
      </c>
      <c r="F131" s="435"/>
      <c r="G131" s="435"/>
      <c r="H131" s="435"/>
      <c r="I131" s="435"/>
      <c r="J131" s="435">
        <f t="shared" si="7"/>
        <v>9.8000000000000007</v>
      </c>
    </row>
    <row r="132" spans="1:10" ht="20.100000000000001" customHeight="1">
      <c r="A132" s="369" t="s">
        <v>20249</v>
      </c>
      <c r="B132" s="240"/>
      <c r="C132" s="240"/>
      <c r="D132" s="257"/>
      <c r="E132" s="435">
        <v>9.8000000000000007</v>
      </c>
      <c r="F132" s="435"/>
      <c r="G132" s="435"/>
      <c r="H132" s="435"/>
      <c r="I132" s="435"/>
      <c r="J132" s="435">
        <f t="shared" si="7"/>
        <v>9.8000000000000007</v>
      </c>
    </row>
    <row r="133" spans="1:10" ht="20.100000000000001" customHeight="1">
      <c r="A133" s="369" t="s">
        <v>20250</v>
      </c>
      <c r="B133" s="240"/>
      <c r="C133" s="240"/>
      <c r="D133" s="257"/>
      <c r="E133" s="435">
        <v>9.8000000000000007</v>
      </c>
      <c r="F133" s="435"/>
      <c r="G133" s="435"/>
      <c r="H133" s="435"/>
      <c r="I133" s="435"/>
      <c r="J133" s="435">
        <f t="shared" si="7"/>
        <v>9.8000000000000007</v>
      </c>
    </row>
    <row r="134" spans="1:10" ht="20.100000000000001" customHeight="1">
      <c r="A134" s="369" t="s">
        <v>20251</v>
      </c>
      <c r="B134" s="240"/>
      <c r="C134" s="240"/>
      <c r="D134" s="257"/>
      <c r="E134" s="435">
        <v>9.8000000000000007</v>
      </c>
      <c r="F134" s="435"/>
      <c r="G134" s="435"/>
      <c r="H134" s="435"/>
      <c r="I134" s="435"/>
      <c r="J134" s="435">
        <f t="shared" si="7"/>
        <v>9.8000000000000007</v>
      </c>
    </row>
    <row r="135" spans="1:10" ht="20.100000000000001" customHeight="1">
      <c r="A135" s="369" t="s">
        <v>20252</v>
      </c>
      <c r="B135" s="240"/>
      <c r="C135" s="240"/>
      <c r="D135" s="257"/>
      <c r="E135" s="435">
        <v>9.8000000000000007</v>
      </c>
      <c r="F135" s="435"/>
      <c r="G135" s="435"/>
      <c r="H135" s="435"/>
      <c r="I135" s="435"/>
      <c r="J135" s="435">
        <f t="shared" si="7"/>
        <v>9.8000000000000007</v>
      </c>
    </row>
    <row r="136" spans="1:10" ht="20.100000000000001" customHeight="1">
      <c r="A136" s="369" t="s">
        <v>20221</v>
      </c>
      <c r="B136" s="240"/>
      <c r="C136" s="240"/>
      <c r="D136" s="257"/>
      <c r="E136" s="435">
        <v>6.7</v>
      </c>
      <c r="F136" s="435"/>
      <c r="G136" s="435"/>
      <c r="H136" s="435"/>
      <c r="I136" s="435"/>
      <c r="J136" s="435">
        <f t="shared" si="7"/>
        <v>6.7</v>
      </c>
    </row>
    <row r="137" spans="1:10" ht="20.100000000000001" customHeight="1">
      <c r="A137" s="369" t="s">
        <v>20222</v>
      </c>
      <c r="B137" s="240"/>
      <c r="C137" s="240"/>
      <c r="D137" s="257"/>
      <c r="E137" s="435">
        <v>6.7</v>
      </c>
      <c r="F137" s="435"/>
      <c r="G137" s="435"/>
      <c r="H137" s="435"/>
      <c r="I137" s="435"/>
      <c r="J137" s="435">
        <f t="shared" si="7"/>
        <v>6.7</v>
      </c>
    </row>
    <row r="138" spans="1:10" ht="20.100000000000001" customHeight="1">
      <c r="A138" s="369" t="s">
        <v>20223</v>
      </c>
      <c r="B138" s="240"/>
      <c r="C138" s="240"/>
      <c r="D138" s="257"/>
      <c r="E138" s="435">
        <v>6.7</v>
      </c>
      <c r="F138" s="435"/>
      <c r="G138" s="435"/>
      <c r="H138" s="435"/>
      <c r="I138" s="435"/>
      <c r="J138" s="435">
        <f t="shared" si="7"/>
        <v>6.7</v>
      </c>
    </row>
    <row r="139" spans="1:10" ht="20.100000000000001" customHeight="1">
      <c r="A139" s="369" t="s">
        <v>20224</v>
      </c>
      <c r="B139" s="240"/>
      <c r="C139" s="240"/>
      <c r="D139" s="257"/>
      <c r="E139" s="435">
        <v>6.7</v>
      </c>
      <c r="F139" s="435"/>
      <c r="G139" s="435"/>
      <c r="H139" s="435"/>
      <c r="I139" s="435"/>
      <c r="J139" s="435">
        <f t="shared" si="7"/>
        <v>6.7</v>
      </c>
    </row>
    <row r="140" spans="1:10" ht="20.100000000000001" customHeight="1">
      <c r="A140" s="369" t="s">
        <v>20225</v>
      </c>
      <c r="B140" s="240"/>
      <c r="C140" s="240"/>
      <c r="D140" s="257"/>
      <c r="E140" s="435">
        <v>6.7</v>
      </c>
      <c r="F140" s="435"/>
      <c r="G140" s="435"/>
      <c r="H140" s="435"/>
      <c r="I140" s="435"/>
      <c r="J140" s="435">
        <f t="shared" si="7"/>
        <v>6.7</v>
      </c>
    </row>
    <row r="141" spans="1:10" ht="20.100000000000001" customHeight="1">
      <c r="A141" s="369"/>
      <c r="B141" s="240"/>
      <c r="C141" s="240"/>
      <c r="D141" s="257"/>
      <c r="E141" s="240"/>
      <c r="F141" s="240"/>
      <c r="G141" s="240"/>
      <c r="H141" s="240"/>
      <c r="I141" s="395"/>
      <c r="J141" s="395"/>
    </row>
    <row r="142" spans="1:10" ht="19.5" customHeight="1">
      <c r="A142" s="313" t="s">
        <v>19384</v>
      </c>
      <c r="B142" s="563" t="str">
        <f>INDEX([1]ORCAMENTO!$E:$E,MATCH(A142,[1]ORCAMENTO!$B:$B,0))</f>
        <v>Remoção De Engradamento De Madeira De Cobertura Para Reaproveitamento</v>
      </c>
      <c r="C142" s="563"/>
      <c r="D142" s="563"/>
      <c r="E142" s="563"/>
      <c r="F142" s="563"/>
      <c r="G142" s="563"/>
      <c r="H142" s="563"/>
      <c r="I142" s="250" t="str">
        <f>INDEX([1]ORCAMENTO!$F:$F,MATCH(A142,[1]ORCAMENTO!$B:$B,0))</f>
        <v>m2</v>
      </c>
      <c r="J142" s="251">
        <f>SUM(J144:J147)</f>
        <v>504.45</v>
      </c>
    </row>
    <row r="143" spans="1:10" ht="21.95" customHeight="1">
      <c r="A143" s="430" t="s">
        <v>1030</v>
      </c>
      <c r="B143" s="430"/>
      <c r="C143" s="430"/>
      <c r="D143" s="430"/>
      <c r="E143" s="430"/>
      <c r="F143" s="430"/>
      <c r="G143" s="430"/>
      <c r="H143" s="430"/>
      <c r="I143" s="430"/>
      <c r="J143" s="430"/>
    </row>
    <row r="144" spans="1:10" ht="20.100000000000001" customHeight="1">
      <c r="A144" s="369"/>
      <c r="B144" s="257"/>
      <c r="C144" s="264"/>
      <c r="D144" s="257"/>
      <c r="E144" s="264"/>
      <c r="F144" s="257"/>
      <c r="G144" s="257"/>
      <c r="H144" s="257"/>
      <c r="I144" s="264"/>
      <c r="J144" s="395"/>
    </row>
    <row r="145" spans="1:10" ht="20.100000000000001" customHeight="1">
      <c r="A145" s="369"/>
      <c r="B145" s="257"/>
      <c r="C145" s="264"/>
      <c r="D145" s="257"/>
      <c r="E145" s="264"/>
      <c r="F145" s="257"/>
      <c r="G145" s="257"/>
      <c r="H145" s="257"/>
      <c r="I145" s="264"/>
      <c r="J145" s="395">
        <v>504.45</v>
      </c>
    </row>
    <row r="146" spans="1:10" ht="20.100000000000001" customHeight="1">
      <c r="A146" s="369"/>
      <c r="B146" s="257"/>
      <c r="C146" s="264"/>
      <c r="D146" s="257"/>
      <c r="E146" s="264"/>
      <c r="F146" s="257"/>
      <c r="G146" s="257"/>
      <c r="H146" s="257"/>
      <c r="I146" s="264"/>
      <c r="J146" s="395"/>
    </row>
    <row r="147" spans="1:10" ht="20.100000000000001" customHeight="1">
      <c r="A147" s="369"/>
      <c r="B147" s="257"/>
      <c r="C147" s="264"/>
      <c r="D147" s="257"/>
      <c r="E147" s="264"/>
      <c r="F147" s="257"/>
      <c r="G147" s="257"/>
      <c r="H147" s="257"/>
      <c r="I147" s="264"/>
      <c r="J147" s="395"/>
    </row>
    <row r="148" spans="1:10" ht="19.5" customHeight="1">
      <c r="A148" s="313" t="s">
        <v>19385</v>
      </c>
      <c r="B148" s="563" t="str">
        <f>INDEX([1]ORCAMENTO!$E:$E,MATCH(A148,[1]ORCAMENTO!$B:$B,0))</f>
        <v>Remoção De Telha Ondulada De Fibrocimento, Inclusive Cumeeira</v>
      </c>
      <c r="C148" s="563"/>
      <c r="D148" s="563"/>
      <c r="E148" s="563"/>
      <c r="F148" s="563"/>
      <c r="G148" s="563"/>
      <c r="H148" s="563"/>
      <c r="I148" s="250" t="str">
        <f>INDEX([1]ORCAMENTO!$F:$F,MATCH(A148,[1]ORCAMENTO!$B:$B,0))</f>
        <v>m2</v>
      </c>
      <c r="J148" s="251">
        <f>SUM(J150:J151)</f>
        <v>279.45</v>
      </c>
    </row>
    <row r="149" spans="1:10" ht="21.95" customHeight="1">
      <c r="A149" s="430" t="s">
        <v>1030</v>
      </c>
      <c r="B149" s="430"/>
      <c r="C149" s="430"/>
      <c r="D149" s="430"/>
      <c r="E149" s="430"/>
      <c r="F149" s="430"/>
      <c r="G149" s="430"/>
      <c r="H149" s="430"/>
      <c r="I149" s="430"/>
      <c r="J149" s="430"/>
    </row>
    <row r="150" spans="1:10" ht="20.100000000000001" customHeight="1">
      <c r="A150" s="369"/>
      <c r="B150" s="257"/>
      <c r="C150" s="264"/>
      <c r="D150" s="257"/>
      <c r="E150" s="264"/>
      <c r="F150" s="257"/>
      <c r="G150" s="257"/>
      <c r="H150" s="257"/>
      <c r="I150" s="264"/>
      <c r="J150" s="395"/>
    </row>
    <row r="151" spans="1:10" ht="20.100000000000001" customHeight="1">
      <c r="A151" s="369"/>
      <c r="B151" s="257"/>
      <c r="C151" s="264"/>
      <c r="D151" s="257"/>
      <c r="E151" s="264"/>
      <c r="F151" s="257"/>
      <c r="G151" s="257"/>
      <c r="H151" s="257"/>
      <c r="I151" s="264"/>
      <c r="J151" s="395">
        <v>279.45</v>
      </c>
    </row>
    <row r="152" spans="1:10" ht="20.100000000000001" customHeight="1">
      <c r="A152" s="369"/>
      <c r="B152" s="257"/>
      <c r="C152" s="264"/>
      <c r="D152" s="257"/>
      <c r="E152" s="264"/>
      <c r="F152" s="257"/>
      <c r="G152" s="257"/>
      <c r="H152" s="257"/>
      <c r="I152" s="264"/>
      <c r="J152" s="395"/>
    </row>
    <row r="153" spans="1:10" ht="19.5" customHeight="1">
      <c r="A153" s="313" t="s">
        <v>19386</v>
      </c>
      <c r="B153" s="563" t="str">
        <f>INDEX([1]ORCAMENTO!$E:$E,MATCH(A153,[1]ORCAMENTO!$B:$B,0))</f>
        <v>Retirada De Grades, Gradis, Alambrados, Cercas E Portões</v>
      </c>
      <c r="C153" s="563"/>
      <c r="D153" s="563"/>
      <c r="E153" s="563"/>
      <c r="F153" s="563"/>
      <c r="G153" s="563"/>
      <c r="H153" s="563"/>
      <c r="I153" s="250" t="str">
        <f>INDEX([1]ORCAMENTO!$F:$F,MATCH(A153,[1]ORCAMENTO!$B:$B,0))</f>
        <v>m2</v>
      </c>
      <c r="J153" s="251">
        <f>SUM(J155:J159)</f>
        <v>117.35000000000001</v>
      </c>
    </row>
    <row r="154" spans="1:10" ht="21.95" customHeight="1">
      <c r="A154" s="430" t="s">
        <v>1030</v>
      </c>
      <c r="B154" s="430"/>
      <c r="C154" s="430"/>
      <c r="D154" s="430"/>
      <c r="E154" s="430"/>
      <c r="F154" s="430"/>
      <c r="G154" s="430"/>
      <c r="H154" s="430"/>
      <c r="I154" s="430"/>
      <c r="J154" s="430"/>
    </row>
    <row r="155" spans="1:10" ht="20.100000000000001" customHeight="1">
      <c r="A155" s="369"/>
      <c r="B155" s="257"/>
      <c r="C155" s="264"/>
      <c r="D155" s="257"/>
      <c r="E155" s="264"/>
      <c r="F155" s="257"/>
      <c r="G155" s="257"/>
      <c r="H155" s="257"/>
      <c r="I155" s="264"/>
      <c r="J155" s="395"/>
    </row>
    <row r="156" spans="1:10" ht="20.100000000000001" customHeight="1">
      <c r="A156" s="369" t="s">
        <v>20253</v>
      </c>
      <c r="B156" s="257"/>
      <c r="C156" s="264"/>
      <c r="D156" s="257"/>
      <c r="E156" s="264"/>
      <c r="F156" s="257"/>
      <c r="G156" s="257"/>
      <c r="H156" s="257"/>
      <c r="I156" s="264"/>
      <c r="J156" s="395">
        <v>105.86</v>
      </c>
    </row>
    <row r="157" spans="1:10" ht="20.100000000000001" customHeight="1">
      <c r="A157" s="369" t="s">
        <v>20254</v>
      </c>
      <c r="B157" s="257"/>
      <c r="C157" s="264"/>
      <c r="D157" s="257"/>
      <c r="E157" s="264"/>
      <c r="F157" s="257"/>
      <c r="G157" s="257"/>
      <c r="H157" s="257"/>
      <c r="I157" s="264"/>
      <c r="J157" s="395">
        <v>7.7</v>
      </c>
    </row>
    <row r="158" spans="1:10" ht="20.100000000000001" customHeight="1">
      <c r="A158" s="369" t="s">
        <v>20255</v>
      </c>
      <c r="B158" s="257"/>
      <c r="C158" s="264"/>
      <c r="D158" s="257"/>
      <c r="E158" s="264"/>
      <c r="F158" s="257"/>
      <c r="G158" s="257"/>
      <c r="H158" s="257"/>
      <c r="I158" s="264"/>
      <c r="J158" s="395">
        <v>3.79</v>
      </c>
    </row>
    <row r="159" spans="1:10" ht="20.100000000000001" customHeight="1">
      <c r="A159" s="369"/>
      <c r="B159" s="257"/>
      <c r="C159" s="264"/>
      <c r="D159" s="257"/>
      <c r="E159" s="264"/>
      <c r="F159" s="257"/>
      <c r="G159" s="257"/>
      <c r="H159" s="257"/>
      <c r="I159" s="264"/>
      <c r="J159" s="395"/>
    </row>
    <row r="160" spans="1:10" ht="19.5" customHeight="1">
      <c r="A160" s="313" t="s">
        <v>19723</v>
      </c>
      <c r="B160" s="563" t="str">
        <f>INDEX([1]ORCAMENTO!$E:$E,MATCH(A160,[1]ORCAMENTO!$B:$B,0))</f>
        <v>Remoção De Telhas Cerâmicas, Tipo Colonial, Inclusive Cumeeiras</v>
      </c>
      <c r="C160" s="563"/>
      <c r="D160" s="563"/>
      <c r="E160" s="563"/>
      <c r="F160" s="563"/>
      <c r="G160" s="563"/>
      <c r="H160" s="563"/>
      <c r="I160" s="250" t="str">
        <f>INDEX([1]ORCAMENTO!$F:$F,MATCH(A160,[1]ORCAMENTO!$B:$B,0))</f>
        <v>m2</v>
      </c>
      <c r="J160" s="251">
        <f>SUM(J162:J163)</f>
        <v>225</v>
      </c>
    </row>
    <row r="161" spans="1:10" ht="21.95" customHeight="1">
      <c r="A161" s="430" t="s">
        <v>1030</v>
      </c>
      <c r="B161" s="430"/>
      <c r="C161" s="430"/>
      <c r="D161" s="430"/>
      <c r="E161" s="430"/>
      <c r="F161" s="430"/>
      <c r="G161" s="430"/>
      <c r="H161" s="430"/>
      <c r="I161" s="430"/>
      <c r="J161" s="430"/>
    </row>
    <row r="162" spans="1:10" ht="20.100000000000001" customHeight="1">
      <c r="A162" s="369"/>
      <c r="B162" s="257"/>
      <c r="C162" s="264"/>
      <c r="D162" s="257"/>
      <c r="E162" s="264"/>
      <c r="F162" s="257"/>
      <c r="G162" s="257"/>
      <c r="H162" s="257"/>
      <c r="I162" s="264"/>
      <c r="J162" s="395"/>
    </row>
    <row r="163" spans="1:10" ht="20.100000000000001" customHeight="1">
      <c r="A163" s="369"/>
      <c r="B163" s="257"/>
      <c r="C163" s="264"/>
      <c r="D163" s="257"/>
      <c r="E163" s="264"/>
      <c r="F163" s="257"/>
      <c r="G163" s="257"/>
      <c r="H163" s="257"/>
      <c r="I163" s="264"/>
      <c r="J163" s="395">
        <v>225</v>
      </c>
    </row>
    <row r="164" spans="1:10" ht="20.100000000000001" customHeight="1">
      <c r="A164" s="369"/>
      <c r="B164" s="257"/>
      <c r="C164" s="264"/>
      <c r="D164" s="257"/>
      <c r="E164" s="264"/>
      <c r="F164" s="257"/>
      <c r="G164" s="257"/>
      <c r="H164" s="257"/>
      <c r="I164" s="264"/>
      <c r="J164" s="395"/>
    </row>
    <row r="165" spans="1:10" ht="20.100000000000001" customHeight="1">
      <c r="A165" s="249">
        <v>3</v>
      </c>
      <c r="B165" s="564" t="s">
        <v>19371</v>
      </c>
      <c r="C165" s="564"/>
      <c r="D165" s="564"/>
      <c r="E165" s="564"/>
      <c r="F165" s="564"/>
      <c r="G165" s="564"/>
      <c r="H165" s="564"/>
      <c r="I165" s="564"/>
      <c r="J165" s="564"/>
    </row>
    <row r="166" spans="1:10" ht="24" customHeight="1">
      <c r="A166" s="313" t="s">
        <v>19072</v>
      </c>
      <c r="B166" s="563" t="str">
        <f>INDEX([1]ORCAMENTO!$E:$E,MATCH(A166,[1]ORCAMENTO!$B:$B,0))</f>
        <v>Fôrma De Chapa Compensada Resinada 12Mm, Levando-Se Em Conta A Utilização 3 Vezes (Incluido O Material, Corte, Montagem, Escoramento E Desfôrma)</v>
      </c>
      <c r="C166" s="563"/>
      <c r="D166" s="563"/>
      <c r="E166" s="563"/>
      <c r="F166" s="563"/>
      <c r="G166" s="563"/>
      <c r="H166" s="563"/>
      <c r="I166" s="250" t="str">
        <f>INDEX([1]ORCAMENTO!$F:$F,MATCH(A166,[1]ORCAMENTO!$B:$B,0))</f>
        <v>m2</v>
      </c>
      <c r="J166" s="251">
        <f>ROUND(SUM(J168:J176),2)</f>
        <v>20.36</v>
      </c>
    </row>
    <row r="167" spans="1:10" ht="21.95" customHeight="1">
      <c r="A167" s="430" t="s">
        <v>1030</v>
      </c>
      <c r="B167" s="431"/>
      <c r="C167" s="431"/>
      <c r="D167" s="431" t="s">
        <v>18614</v>
      </c>
      <c r="E167" s="430" t="s">
        <v>18611</v>
      </c>
      <c r="F167" s="430" t="s">
        <v>18616</v>
      </c>
      <c r="G167" s="430" t="s">
        <v>18613</v>
      </c>
      <c r="H167" s="430"/>
      <c r="I167" s="430"/>
      <c r="J167" s="252"/>
    </row>
    <row r="168" spans="1:10" ht="20.100000000000001" customHeight="1">
      <c r="A168" s="380"/>
      <c r="B168" s="240"/>
      <c r="C168" s="240"/>
      <c r="D168" s="240"/>
      <c r="E168" s="240"/>
      <c r="F168" s="240"/>
      <c r="G168" s="240"/>
      <c r="H168" s="240"/>
      <c r="I168" s="395"/>
      <c r="J168" s="395"/>
    </row>
    <row r="169" spans="1:10" ht="26.25" customHeight="1">
      <c r="A169" s="382" t="s">
        <v>20256</v>
      </c>
      <c r="B169" s="240"/>
      <c r="C169" s="240"/>
      <c r="D169" s="240">
        <v>14.4</v>
      </c>
      <c r="E169" s="240">
        <v>0.3</v>
      </c>
      <c r="F169" s="240">
        <v>2</v>
      </c>
      <c r="G169" s="240"/>
      <c r="H169" s="240"/>
      <c r="I169" s="395"/>
      <c r="J169" s="395">
        <f>D169*E169*F169</f>
        <v>8.64</v>
      </c>
    </row>
    <row r="170" spans="1:10" ht="20.100000000000001" customHeight="1">
      <c r="A170" s="395" t="s">
        <v>20257</v>
      </c>
      <c r="B170" s="240"/>
      <c r="C170" s="240"/>
      <c r="D170" s="240">
        <v>1.4</v>
      </c>
      <c r="E170" s="240">
        <v>0.18</v>
      </c>
      <c r="F170" s="240">
        <v>4</v>
      </c>
      <c r="G170" s="240"/>
      <c r="H170" s="240"/>
      <c r="I170" s="240"/>
      <c r="J170" s="395">
        <f t="shared" ref="J170:J173" si="8">D170*E170*F170</f>
        <v>1.008</v>
      </c>
    </row>
    <row r="171" spans="1:10" ht="20.100000000000001" customHeight="1">
      <c r="A171" s="395" t="s">
        <v>20258</v>
      </c>
      <c r="B171" s="240"/>
      <c r="C171" s="240"/>
      <c r="D171" s="240">
        <v>4.2</v>
      </c>
      <c r="E171" s="240">
        <v>0.3</v>
      </c>
      <c r="F171" s="240">
        <v>2</v>
      </c>
      <c r="G171" s="240"/>
      <c r="H171" s="240"/>
      <c r="I171" s="395"/>
      <c r="J171" s="395">
        <f t="shared" si="8"/>
        <v>2.52</v>
      </c>
    </row>
    <row r="172" spans="1:10" ht="20.100000000000001" customHeight="1">
      <c r="A172" s="395" t="s">
        <v>20259</v>
      </c>
      <c r="B172" s="240"/>
      <c r="C172" s="240"/>
      <c r="D172" s="240">
        <v>1.2</v>
      </c>
      <c r="E172" s="240">
        <v>0.8</v>
      </c>
      <c r="F172" s="240">
        <v>2</v>
      </c>
      <c r="G172" s="240"/>
      <c r="H172" s="240"/>
      <c r="I172" s="395"/>
      <c r="J172" s="395">
        <f t="shared" si="8"/>
        <v>1.92</v>
      </c>
    </row>
    <row r="173" spans="1:10" ht="20.100000000000001" customHeight="1">
      <c r="A173" s="395" t="s">
        <v>20260</v>
      </c>
      <c r="B173" s="240"/>
      <c r="C173" s="240"/>
      <c r="D173" s="240">
        <v>4.05</v>
      </c>
      <c r="E173" s="240">
        <v>0.3</v>
      </c>
      <c r="F173" s="240">
        <v>2</v>
      </c>
      <c r="G173" s="240"/>
      <c r="H173" s="240"/>
      <c r="I173" s="395"/>
      <c r="J173" s="395">
        <f t="shared" si="8"/>
        <v>2.4299999999999997</v>
      </c>
    </row>
    <row r="174" spans="1:10" ht="22.5" customHeight="1">
      <c r="A174" s="396" t="s">
        <v>20174</v>
      </c>
      <c r="B174" s="240"/>
      <c r="C174" s="240"/>
      <c r="D174" s="240">
        <v>1.6</v>
      </c>
      <c r="E174" s="240">
        <v>0.4</v>
      </c>
      <c r="F174" s="240"/>
      <c r="G174" s="240">
        <v>6</v>
      </c>
      <c r="H174" s="240"/>
      <c r="I174" s="395"/>
      <c r="J174" s="395">
        <f>D174*E174*G174</f>
        <v>3.8400000000000007</v>
      </c>
    </row>
    <row r="175" spans="1:10" ht="20.100000000000001" customHeight="1">
      <c r="A175" s="396"/>
      <c r="B175" s="240"/>
      <c r="C175" s="240"/>
      <c r="D175" s="240"/>
      <c r="E175" s="240"/>
      <c r="F175" s="240"/>
      <c r="G175" s="240"/>
      <c r="H175" s="240"/>
      <c r="I175" s="395"/>
      <c r="J175" s="395"/>
    </row>
    <row r="176" spans="1:10" ht="20.100000000000001" customHeight="1">
      <c r="A176" s="396"/>
      <c r="B176" s="240"/>
      <c r="C176" s="240"/>
      <c r="D176" s="240"/>
      <c r="E176" s="240"/>
      <c r="F176" s="240"/>
      <c r="G176" s="240"/>
      <c r="H176" s="240"/>
      <c r="I176" s="395"/>
      <c r="J176" s="395"/>
    </row>
    <row r="177" spans="1:10" ht="19.5" customHeight="1">
      <c r="A177" s="313" t="s">
        <v>19082</v>
      </c>
      <c r="B177" s="563" t="str">
        <f>INDEX([1]ORCAMENTO!$E:$E,MATCH(A177,[1]ORCAMENTO!$B:$B,0))</f>
        <v>Fornecimento, Preparo E Aplicação De Concreto Fck=25 Mpa (Brita 1 E 2) - (5% De Perdas Já Incluído No Custo)</v>
      </c>
      <c r="C177" s="563"/>
      <c r="D177" s="563"/>
      <c r="E177" s="563"/>
      <c r="F177" s="563"/>
      <c r="G177" s="563"/>
      <c r="H177" s="563"/>
      <c r="I177" s="250" t="str">
        <f>INDEX([1]ORCAMENTO!$F:$F,MATCH(A177,[1]ORCAMENTO!$B:$B,0))</f>
        <v>m3</v>
      </c>
      <c r="J177" s="251">
        <f>ROUND(SUM(J179:J189),2)</f>
        <v>6.93</v>
      </c>
    </row>
    <row r="178" spans="1:10" ht="21.95" customHeight="1">
      <c r="A178" s="430" t="s">
        <v>1030</v>
      </c>
      <c r="B178" s="431"/>
      <c r="C178" s="431" t="s">
        <v>18614</v>
      </c>
      <c r="D178" s="431" t="s">
        <v>19122</v>
      </c>
      <c r="E178" s="430" t="s">
        <v>19118</v>
      </c>
      <c r="F178" s="430" t="s">
        <v>18611</v>
      </c>
      <c r="G178" s="430" t="s">
        <v>19117</v>
      </c>
      <c r="H178" s="430"/>
      <c r="I178" s="430"/>
      <c r="J178" s="252"/>
    </row>
    <row r="179" spans="1:10" ht="20.100000000000001" customHeight="1">
      <c r="A179" s="380"/>
      <c r="B179" s="240"/>
      <c r="C179" s="240"/>
      <c r="D179" s="240"/>
      <c r="E179" s="240"/>
      <c r="F179" s="240"/>
      <c r="G179" s="240"/>
      <c r="H179" s="240"/>
      <c r="I179" s="395"/>
      <c r="J179" s="395"/>
    </row>
    <row r="180" spans="1:10" ht="25.5" customHeight="1">
      <c r="A180" s="382" t="s">
        <v>20256</v>
      </c>
      <c r="B180" s="240"/>
      <c r="C180" s="240">
        <v>14.4</v>
      </c>
      <c r="D180" s="240">
        <v>0.2</v>
      </c>
      <c r="E180" s="240">
        <v>1</v>
      </c>
      <c r="F180" s="240">
        <v>0.3</v>
      </c>
      <c r="G180" s="240">
        <v>1</v>
      </c>
      <c r="H180" s="240"/>
      <c r="I180" s="395"/>
      <c r="J180" s="395">
        <f>C180*D180*E180*F180*G180</f>
        <v>0.8640000000000001</v>
      </c>
    </row>
    <row r="181" spans="1:10" ht="20.100000000000001" customHeight="1">
      <c r="A181" s="395" t="s">
        <v>20257</v>
      </c>
      <c r="B181" s="240"/>
      <c r="C181" s="240">
        <v>0.8</v>
      </c>
      <c r="D181" s="240">
        <v>0.28000000000000003</v>
      </c>
      <c r="E181" s="240">
        <v>1.5</v>
      </c>
      <c r="F181" s="240">
        <v>0.18</v>
      </c>
      <c r="G181" s="240">
        <v>4</v>
      </c>
      <c r="H181" s="240"/>
      <c r="I181" s="395"/>
      <c r="J181" s="395">
        <f t="shared" ref="J181:J188" si="9">C181*D181*E181*F181*G181</f>
        <v>0.24192000000000005</v>
      </c>
    </row>
    <row r="182" spans="1:10" ht="20.100000000000001" customHeight="1">
      <c r="A182" s="395" t="s">
        <v>20258</v>
      </c>
      <c r="B182" s="240"/>
      <c r="C182" s="240">
        <v>4.2</v>
      </c>
      <c r="D182" s="240">
        <v>0.2</v>
      </c>
      <c r="E182" s="240">
        <v>1</v>
      </c>
      <c r="F182" s="240">
        <v>0.3</v>
      </c>
      <c r="G182" s="240">
        <v>1</v>
      </c>
      <c r="H182" s="240"/>
      <c r="I182" s="395"/>
      <c r="J182" s="395">
        <f t="shared" si="9"/>
        <v>0.252</v>
      </c>
    </row>
    <row r="183" spans="1:10" ht="20.100000000000001" customHeight="1">
      <c r="A183" s="395" t="s">
        <v>20261</v>
      </c>
      <c r="B183" s="240"/>
      <c r="C183" s="240">
        <v>1.2</v>
      </c>
      <c r="D183" s="240">
        <v>0.6</v>
      </c>
      <c r="E183" s="240">
        <v>1</v>
      </c>
      <c r="F183" s="240">
        <v>0.1</v>
      </c>
      <c r="G183" s="240">
        <v>2</v>
      </c>
      <c r="H183" s="240"/>
      <c r="I183" s="395"/>
      <c r="J183" s="395">
        <f t="shared" si="9"/>
        <v>0.14399999999999999</v>
      </c>
    </row>
    <row r="184" spans="1:10" ht="20.100000000000001" customHeight="1">
      <c r="A184" s="395" t="s">
        <v>20260</v>
      </c>
      <c r="B184" s="240"/>
      <c r="C184" s="240">
        <v>4.05</v>
      </c>
      <c r="D184" s="240">
        <v>0.2</v>
      </c>
      <c r="E184" s="240">
        <v>1</v>
      </c>
      <c r="F184" s="240">
        <v>0.3</v>
      </c>
      <c r="G184" s="240">
        <v>1</v>
      </c>
      <c r="H184" s="240"/>
      <c r="I184" s="395"/>
      <c r="J184" s="395">
        <f t="shared" si="9"/>
        <v>0.24299999999999999</v>
      </c>
    </row>
    <row r="185" spans="1:10" ht="26.25" customHeight="1">
      <c r="A185" s="396" t="s">
        <v>20174</v>
      </c>
      <c r="B185" s="240"/>
      <c r="C185" s="240">
        <v>0.4</v>
      </c>
      <c r="D185" s="240">
        <v>0.4</v>
      </c>
      <c r="E185" s="240">
        <v>1</v>
      </c>
      <c r="F185" s="240">
        <v>0.4</v>
      </c>
      <c r="G185" s="240">
        <v>6</v>
      </c>
      <c r="H185" s="240"/>
      <c r="I185" s="395"/>
      <c r="J185" s="395">
        <f t="shared" si="9"/>
        <v>0.38400000000000012</v>
      </c>
    </row>
    <row r="186" spans="1:10" ht="26.25" customHeight="1">
      <c r="A186" s="396" t="s">
        <v>20262</v>
      </c>
      <c r="B186" s="240"/>
      <c r="C186" s="240">
        <v>0.3</v>
      </c>
      <c r="D186" s="240">
        <v>0.3</v>
      </c>
      <c r="E186" s="240">
        <v>1</v>
      </c>
      <c r="F186" s="240">
        <v>0.6</v>
      </c>
      <c r="G186" s="240">
        <v>6</v>
      </c>
      <c r="H186" s="240"/>
      <c r="I186" s="395"/>
      <c r="J186" s="395">
        <f t="shared" si="9"/>
        <v>0.32400000000000001</v>
      </c>
    </row>
    <row r="187" spans="1:10" ht="26.25" customHeight="1">
      <c r="A187" s="396" t="s">
        <v>20263</v>
      </c>
      <c r="B187" s="240"/>
      <c r="C187" s="240">
        <v>1.6</v>
      </c>
      <c r="D187" s="240">
        <v>1.6</v>
      </c>
      <c r="E187" s="240">
        <v>1</v>
      </c>
      <c r="F187" s="240">
        <v>1.5</v>
      </c>
      <c r="G187" s="240">
        <v>1</v>
      </c>
      <c r="H187" s="240"/>
      <c r="I187" s="395"/>
      <c r="J187" s="395">
        <f t="shared" si="9"/>
        <v>3.8400000000000007</v>
      </c>
    </row>
    <row r="188" spans="1:10" ht="26.25" customHeight="1">
      <c r="A188" s="396" t="s">
        <v>20264</v>
      </c>
      <c r="B188" s="240"/>
      <c r="C188" s="240">
        <v>0.4</v>
      </c>
      <c r="D188" s="240">
        <v>0.4</v>
      </c>
      <c r="E188" s="240">
        <v>1</v>
      </c>
      <c r="F188" s="240">
        <v>1</v>
      </c>
      <c r="G188" s="240">
        <v>4</v>
      </c>
      <c r="H188" s="240"/>
      <c r="I188" s="395"/>
      <c r="J188" s="395">
        <f t="shared" si="9"/>
        <v>0.64000000000000012</v>
      </c>
    </row>
    <row r="189" spans="1:10" ht="20.100000000000001" customHeight="1">
      <c r="B189" s="240"/>
      <c r="C189" s="240"/>
      <c r="D189" s="240"/>
      <c r="E189" s="240"/>
      <c r="F189" s="240"/>
      <c r="G189" s="240"/>
      <c r="H189" s="240"/>
      <c r="I189" s="395"/>
      <c r="J189" s="395"/>
    </row>
    <row r="190" spans="1:10" ht="19.5" customHeight="1">
      <c r="A190" s="313" t="s">
        <v>19083</v>
      </c>
      <c r="B190" s="563" t="str">
        <f>INDEX([1]ORCAMENTO!$E:$E,MATCH(A190,[1]ORCAMENTO!$B:$B,0))</f>
        <v>Fornecimento, Dobragem E Colocação Em Fôrma, De Armadura Ca-50 A Média, Diâmetro De 6.3 A 10.0 Mm</v>
      </c>
      <c r="C190" s="563"/>
      <c r="D190" s="563"/>
      <c r="E190" s="563"/>
      <c r="F190" s="563"/>
      <c r="G190" s="563"/>
      <c r="H190" s="563"/>
      <c r="I190" s="250" t="str">
        <f>INDEX([1]ORCAMENTO!$F:$F,MATCH(A190,[1]ORCAMENTO!$B:$B,0))</f>
        <v>kg</v>
      </c>
      <c r="J190" s="251">
        <f>ROUND(SUM(J192:J207),2)</f>
        <v>159.59</v>
      </c>
    </row>
    <row r="191" spans="1:10" ht="21.95" customHeight="1">
      <c r="A191" s="430" t="s">
        <v>1030</v>
      </c>
      <c r="B191" s="431"/>
      <c r="C191" s="431" t="s">
        <v>18614</v>
      </c>
      <c r="D191" s="430" t="s">
        <v>19372</v>
      </c>
      <c r="E191" s="430" t="s">
        <v>18619</v>
      </c>
      <c r="F191" s="430" t="s">
        <v>18618</v>
      </c>
      <c r="G191" s="430"/>
      <c r="H191" s="430"/>
      <c r="I191" s="430"/>
      <c r="J191" s="252"/>
    </row>
    <row r="192" spans="1:10" ht="20.100000000000001" customHeight="1">
      <c r="A192" s="380"/>
      <c r="B192" s="240"/>
      <c r="C192" s="240"/>
      <c r="D192" s="240"/>
      <c r="E192" s="319"/>
      <c r="F192" s="320"/>
      <c r="G192" s="265"/>
      <c r="H192" s="395"/>
      <c r="I192" s="395"/>
      <c r="J192" s="395"/>
    </row>
    <row r="193" spans="1:10" ht="25.5" customHeight="1">
      <c r="A193" s="382" t="s">
        <v>20265</v>
      </c>
      <c r="B193" s="240"/>
      <c r="C193" s="435">
        <v>14.4</v>
      </c>
      <c r="D193" s="435">
        <v>4</v>
      </c>
      <c r="E193" s="321" t="s">
        <v>20273</v>
      </c>
      <c r="F193" s="454">
        <v>0.39500000000000002</v>
      </c>
      <c r="G193" s="435"/>
      <c r="H193" s="435"/>
      <c r="I193" s="435"/>
      <c r="J193" s="435">
        <f>C193*D193*F193</f>
        <v>22.752000000000002</v>
      </c>
    </row>
    <row r="194" spans="1:10" ht="32.25" customHeight="1">
      <c r="A194" s="382" t="s">
        <v>20266</v>
      </c>
      <c r="B194" s="240"/>
      <c r="C194" s="435">
        <v>0.88</v>
      </c>
      <c r="D194" s="435">
        <v>72</v>
      </c>
      <c r="E194" s="395" t="s">
        <v>20274</v>
      </c>
      <c r="F194" s="454">
        <v>0.245</v>
      </c>
      <c r="G194" s="435"/>
      <c r="H194" s="435"/>
      <c r="I194" s="435"/>
      <c r="J194" s="435">
        <f t="shared" ref="J194:J206" si="10">C194*D194*F194</f>
        <v>15.523199999999999</v>
      </c>
    </row>
    <row r="195" spans="1:10" ht="20.100000000000001" customHeight="1">
      <c r="A195" s="395" t="s">
        <v>20257</v>
      </c>
      <c r="B195" s="240"/>
      <c r="C195" s="435">
        <v>0.8</v>
      </c>
      <c r="D195" s="435">
        <v>25.6</v>
      </c>
      <c r="E195" s="395" t="s">
        <v>20274</v>
      </c>
      <c r="F195" s="454">
        <v>0.245</v>
      </c>
      <c r="G195" s="435"/>
      <c r="H195" s="435"/>
      <c r="I195" s="435"/>
      <c r="J195" s="435">
        <f t="shared" si="10"/>
        <v>5.0176000000000007</v>
      </c>
    </row>
    <row r="196" spans="1:10" ht="20.100000000000001" customHeight="1">
      <c r="A196" s="395" t="s">
        <v>20258</v>
      </c>
      <c r="B196" s="240"/>
      <c r="C196" s="435">
        <v>4.2</v>
      </c>
      <c r="D196" s="435">
        <v>4</v>
      </c>
      <c r="E196" s="321" t="s">
        <v>20275</v>
      </c>
      <c r="F196" s="454">
        <v>0.39500000000000002</v>
      </c>
      <c r="G196" s="435"/>
      <c r="H196" s="435"/>
      <c r="I196" s="435"/>
      <c r="J196" s="435">
        <f t="shared" si="10"/>
        <v>6.636000000000001</v>
      </c>
    </row>
    <row r="197" spans="1:10" ht="20.100000000000001" customHeight="1">
      <c r="A197" s="395" t="s">
        <v>20267</v>
      </c>
      <c r="B197" s="240"/>
      <c r="C197" s="435">
        <v>0.88</v>
      </c>
      <c r="D197" s="435">
        <v>28</v>
      </c>
      <c r="E197" s="395" t="s">
        <v>20274</v>
      </c>
      <c r="F197" s="454">
        <v>0.245</v>
      </c>
      <c r="G197" s="435"/>
      <c r="H197" s="435"/>
      <c r="I197" s="435"/>
      <c r="J197" s="435">
        <f t="shared" si="10"/>
        <v>6.0368000000000004</v>
      </c>
    </row>
    <row r="198" spans="1:10" ht="20.100000000000001" customHeight="1">
      <c r="A198" s="395" t="s">
        <v>20261</v>
      </c>
      <c r="B198" s="240"/>
      <c r="C198" s="435">
        <v>1.2</v>
      </c>
      <c r="D198" s="435">
        <v>24</v>
      </c>
      <c r="E198" s="321" t="s">
        <v>20275</v>
      </c>
      <c r="F198" s="454">
        <v>0.39500000000000002</v>
      </c>
      <c r="G198" s="435"/>
      <c r="H198" s="435"/>
      <c r="I198" s="435"/>
      <c r="J198" s="435">
        <f t="shared" si="10"/>
        <v>11.375999999999999</v>
      </c>
    </row>
    <row r="199" spans="1:10" ht="20.100000000000001" customHeight="1">
      <c r="A199" s="395" t="s">
        <v>20261</v>
      </c>
      <c r="B199" s="240"/>
      <c r="C199" s="435">
        <v>0.6</v>
      </c>
      <c r="D199" s="435">
        <v>12</v>
      </c>
      <c r="E199" s="321" t="s">
        <v>20275</v>
      </c>
      <c r="F199" s="454">
        <v>0.39500000000000002</v>
      </c>
      <c r="G199" s="435"/>
      <c r="H199" s="435"/>
      <c r="I199" s="435"/>
      <c r="J199" s="435">
        <f t="shared" si="10"/>
        <v>2.8439999999999999</v>
      </c>
    </row>
    <row r="200" spans="1:10" ht="20.100000000000001" customHeight="1">
      <c r="A200" s="395" t="s">
        <v>20260</v>
      </c>
      <c r="B200" s="240"/>
      <c r="C200" s="435">
        <v>4.05</v>
      </c>
      <c r="D200" s="435">
        <v>4</v>
      </c>
      <c r="E200" s="321" t="s">
        <v>20275</v>
      </c>
      <c r="F200" s="454">
        <v>0.39500000000000002</v>
      </c>
      <c r="G200" s="435"/>
      <c r="H200" s="435"/>
      <c r="I200" s="435"/>
      <c r="J200" s="435">
        <f t="shared" si="10"/>
        <v>6.399</v>
      </c>
    </row>
    <row r="201" spans="1:10" ht="26.25" customHeight="1">
      <c r="A201" s="396" t="s">
        <v>20268</v>
      </c>
      <c r="B201" s="240"/>
      <c r="C201" s="435">
        <v>0.88</v>
      </c>
      <c r="D201" s="435">
        <v>27</v>
      </c>
      <c r="E201" s="395" t="s">
        <v>20274</v>
      </c>
      <c r="F201" s="454">
        <v>0.245</v>
      </c>
      <c r="G201" s="435"/>
      <c r="H201" s="435"/>
      <c r="I201" s="435"/>
      <c r="J201" s="435">
        <f t="shared" si="10"/>
        <v>5.8212000000000002</v>
      </c>
    </row>
    <row r="202" spans="1:10" ht="20.100000000000001" customHeight="1">
      <c r="A202" s="395" t="s">
        <v>20269</v>
      </c>
      <c r="B202" s="240"/>
      <c r="C202" s="435">
        <v>1.6</v>
      </c>
      <c r="D202" s="435">
        <v>18</v>
      </c>
      <c r="E202" s="321" t="s">
        <v>20275</v>
      </c>
      <c r="F202" s="454">
        <v>0.39500000000000002</v>
      </c>
      <c r="G202" s="435"/>
      <c r="H202" s="435"/>
      <c r="I202" s="435"/>
      <c r="J202" s="435">
        <f t="shared" si="10"/>
        <v>11.376000000000001</v>
      </c>
    </row>
    <row r="203" spans="1:10" ht="27.75" customHeight="1">
      <c r="A203" s="396" t="s">
        <v>20270</v>
      </c>
      <c r="B203" s="240"/>
      <c r="C203" s="435">
        <v>0.8</v>
      </c>
      <c r="D203" s="435">
        <v>48</v>
      </c>
      <c r="E203" s="321" t="s">
        <v>20275</v>
      </c>
      <c r="F203" s="454">
        <v>0.39500000000000002</v>
      </c>
      <c r="G203" s="435"/>
      <c r="H203" s="435"/>
      <c r="I203" s="435"/>
      <c r="J203" s="435">
        <f t="shared" si="10"/>
        <v>15.168000000000003</v>
      </c>
    </row>
    <row r="204" spans="1:10" ht="27.75" customHeight="1">
      <c r="A204" s="396" t="s">
        <v>20262</v>
      </c>
      <c r="B204" s="240"/>
      <c r="C204" s="435">
        <v>1</v>
      </c>
      <c r="D204" s="435">
        <v>24</v>
      </c>
      <c r="E204" s="321" t="s">
        <v>20275</v>
      </c>
      <c r="F204" s="454">
        <v>0.39500000000000002</v>
      </c>
      <c r="G204" s="435"/>
      <c r="H204" s="435"/>
      <c r="I204" s="435"/>
      <c r="J204" s="435">
        <f t="shared" si="10"/>
        <v>9.48</v>
      </c>
    </row>
    <row r="205" spans="1:10" ht="27.75" customHeight="1">
      <c r="A205" s="396" t="s">
        <v>20271</v>
      </c>
      <c r="B205" s="240"/>
      <c r="C205" s="435">
        <v>1.08</v>
      </c>
      <c r="D205" s="435">
        <v>60</v>
      </c>
      <c r="E205" s="395" t="s">
        <v>20274</v>
      </c>
      <c r="F205" s="454">
        <v>0.245</v>
      </c>
      <c r="G205" s="435"/>
      <c r="H205" s="435"/>
      <c r="I205" s="435"/>
      <c r="J205" s="435">
        <f t="shared" si="10"/>
        <v>15.876000000000003</v>
      </c>
    </row>
    <row r="206" spans="1:10" ht="20.100000000000001" customHeight="1">
      <c r="A206" s="395" t="s">
        <v>20272</v>
      </c>
      <c r="B206" s="240"/>
      <c r="C206" s="435">
        <v>2</v>
      </c>
      <c r="D206" s="435">
        <v>32</v>
      </c>
      <c r="E206" s="321" t="s">
        <v>20275</v>
      </c>
      <c r="F206" s="454">
        <v>0.39500000000000002</v>
      </c>
      <c r="G206" s="435"/>
      <c r="H206" s="435"/>
      <c r="I206" s="435"/>
      <c r="J206" s="435">
        <f t="shared" si="10"/>
        <v>25.28</v>
      </c>
    </row>
    <row r="207" spans="1:10" ht="20.100000000000001" customHeight="1">
      <c r="A207" s="380"/>
      <c r="B207" s="240"/>
      <c r="C207" s="240"/>
      <c r="D207" s="240"/>
      <c r="E207" s="319"/>
      <c r="F207" s="320"/>
      <c r="G207" s="265"/>
      <c r="H207" s="395"/>
      <c r="I207" s="395"/>
      <c r="J207" s="395"/>
    </row>
    <row r="208" spans="1:10" ht="30" customHeight="1">
      <c r="A208" s="313" t="s">
        <v>19084</v>
      </c>
      <c r="B208" s="563" t="str">
        <f>INDEX([1]ORCAMENTO!$E:$E,MATCH(A208,[1]ORCAMENTO!$B:$B,0))</f>
        <v>Fornecimento, Preparo E Aplicação De Concreto Magro Com Consumo Mínimo De Cimento De 250 Kg/M3 (Brita 1 E 2) - (5% De Perdas Já Incluído No Custo)</v>
      </c>
      <c r="C208" s="563"/>
      <c r="D208" s="563"/>
      <c r="E208" s="563"/>
      <c r="F208" s="563"/>
      <c r="G208" s="563"/>
      <c r="H208" s="563"/>
      <c r="I208" s="250" t="str">
        <f>INDEX([1]ORCAMENTO!$F:$F,MATCH(A208,[1]ORCAMENTO!$B:$B,0))</f>
        <v>m3</v>
      </c>
      <c r="J208" s="251">
        <f>ROUND(SUM(J210:J215),2)</f>
        <v>0.23</v>
      </c>
    </row>
    <row r="209" spans="1:10" ht="21.95" customHeight="1">
      <c r="A209" s="430" t="s">
        <v>1030</v>
      </c>
      <c r="B209" s="431"/>
      <c r="C209" s="431" t="s">
        <v>19121</v>
      </c>
      <c r="D209" s="430" t="s">
        <v>18612</v>
      </c>
      <c r="E209" s="430" t="s">
        <v>19412</v>
      </c>
      <c r="F209" s="430" t="s">
        <v>18611</v>
      </c>
      <c r="G209" s="430" t="s">
        <v>18613</v>
      </c>
      <c r="H209" s="430"/>
      <c r="I209" s="430"/>
      <c r="J209" s="252"/>
    </row>
    <row r="210" spans="1:10" ht="20.100000000000001" customHeight="1">
      <c r="A210" s="380"/>
      <c r="B210" s="240"/>
      <c r="C210" s="240"/>
      <c r="D210" s="240"/>
      <c r="E210" s="320"/>
      <c r="F210" s="319"/>
      <c r="G210" s="265"/>
      <c r="H210" s="395"/>
      <c r="I210" s="395"/>
      <c r="J210" s="395"/>
    </row>
    <row r="211" spans="1:10" ht="26.25" customHeight="1">
      <c r="A211" s="382" t="s">
        <v>20256</v>
      </c>
      <c r="B211" s="240"/>
      <c r="C211" s="435">
        <v>14.4</v>
      </c>
      <c r="D211" s="435">
        <v>0.2</v>
      </c>
      <c r="E211" s="435">
        <f>C211*D211</f>
        <v>2.8800000000000003</v>
      </c>
      <c r="F211" s="435">
        <v>0.05</v>
      </c>
      <c r="G211" s="435"/>
      <c r="H211" s="435"/>
      <c r="I211" s="435"/>
      <c r="J211" s="435">
        <f>E211*F211</f>
        <v>0.14400000000000002</v>
      </c>
    </row>
    <row r="212" spans="1:10" ht="20.100000000000001" customHeight="1">
      <c r="A212" s="395" t="s">
        <v>20258</v>
      </c>
      <c r="B212" s="240"/>
      <c r="C212" s="435">
        <v>4.2</v>
      </c>
      <c r="D212" s="435">
        <v>0.2</v>
      </c>
      <c r="E212" s="435">
        <f t="shared" ref="E212:E213" si="11">C212*D212</f>
        <v>0.84000000000000008</v>
      </c>
      <c r="F212" s="435">
        <v>0.05</v>
      </c>
      <c r="G212" s="435"/>
      <c r="H212" s="435"/>
      <c r="I212" s="435"/>
      <c r="J212" s="435">
        <f t="shared" ref="J212" si="12">E212*F212</f>
        <v>4.200000000000001E-2</v>
      </c>
    </row>
    <row r="213" spans="1:10" ht="33" customHeight="1">
      <c r="A213" s="396" t="s">
        <v>20174</v>
      </c>
      <c r="B213" s="240"/>
      <c r="C213" s="435">
        <v>0.4</v>
      </c>
      <c r="D213" s="435">
        <v>0.4</v>
      </c>
      <c r="E213" s="435">
        <f t="shared" si="11"/>
        <v>0.16000000000000003</v>
      </c>
      <c r="F213" s="435">
        <v>0.05</v>
      </c>
      <c r="G213" s="435">
        <v>6</v>
      </c>
      <c r="H213" s="435"/>
      <c r="I213" s="435"/>
      <c r="J213" s="435">
        <f>E213*F213*G213</f>
        <v>4.8000000000000015E-2</v>
      </c>
    </row>
    <row r="214" spans="1:10" ht="33" customHeight="1">
      <c r="A214" s="396"/>
      <c r="B214" s="240"/>
      <c r="C214" s="240"/>
      <c r="D214" s="240"/>
      <c r="E214" s="321"/>
      <c r="F214" s="319"/>
      <c r="G214" s="265"/>
      <c r="H214" s="395"/>
      <c r="I214" s="395"/>
      <c r="J214" s="395"/>
    </row>
    <row r="215" spans="1:10" ht="20.100000000000001" customHeight="1">
      <c r="A215" s="380"/>
      <c r="B215" s="240"/>
      <c r="C215" s="240"/>
      <c r="D215" s="240"/>
      <c r="E215" s="321"/>
      <c r="F215" s="319"/>
      <c r="G215" s="265"/>
      <c r="H215" s="395"/>
      <c r="I215" s="395"/>
      <c r="J215" s="395"/>
    </row>
    <row r="216" spans="1:10" ht="30" customHeight="1">
      <c r="A216" s="249">
        <v>4</v>
      </c>
      <c r="B216" s="564" t="str">
        <f>INDEX([1]ORCAMENTO!$E:$E,MATCH(A216,[1]ORCAMENTO!$B:$B,0))</f>
        <v>PAREDES</v>
      </c>
      <c r="C216" s="564"/>
      <c r="D216" s="564"/>
      <c r="E216" s="564"/>
      <c r="F216" s="564"/>
      <c r="G216" s="564"/>
      <c r="H216" s="564"/>
      <c r="I216" s="564"/>
      <c r="J216" s="564"/>
    </row>
    <row r="217" spans="1:10" ht="20.100000000000001" customHeight="1">
      <c r="A217" s="313" t="s">
        <v>19071</v>
      </c>
      <c r="B217" s="563" t="str">
        <f>INDEX([1]ORCAMENTO!$E:$E,MATCH(A217,[1]ORCAMENTO!$B:$B,0))</f>
        <v>Apicoamento De Superfície Com Revestimento Em Argamassa</v>
      </c>
      <c r="C217" s="563"/>
      <c r="D217" s="563"/>
      <c r="E217" s="563"/>
      <c r="F217" s="563"/>
      <c r="G217" s="563"/>
      <c r="H217" s="563"/>
      <c r="I217" s="250" t="str">
        <f>INDEX([1]ORCAMENTO!$F:$F,MATCH(A217,[1]ORCAMENTO!$B:$B,0))</f>
        <v>m2</v>
      </c>
      <c r="J217" s="251">
        <f>ROUND(SUM(J219:J247),2)</f>
        <v>659.92</v>
      </c>
    </row>
    <row r="218" spans="1:10" ht="21.95" customHeight="1">
      <c r="A218" s="430" t="s">
        <v>1030</v>
      </c>
      <c r="B218" s="431"/>
      <c r="C218" s="431"/>
      <c r="D218" s="430" t="s">
        <v>18614</v>
      </c>
      <c r="E218" s="431" t="s">
        <v>18611</v>
      </c>
      <c r="F218" s="430" t="s">
        <v>19711</v>
      </c>
      <c r="G218" s="430" t="s">
        <v>19092</v>
      </c>
      <c r="H218" s="430"/>
      <c r="I218" s="430"/>
      <c r="J218" s="252"/>
    </row>
    <row r="219" spans="1:10" ht="20.100000000000001" customHeight="1">
      <c r="A219" s="369"/>
      <c r="B219" s="264"/>
      <c r="C219" s="264"/>
      <c r="D219" s="264"/>
      <c r="E219" s="264"/>
      <c r="F219" s="264"/>
      <c r="G219" s="264"/>
      <c r="H219" s="264"/>
      <c r="I219" s="264"/>
      <c r="J219" s="264"/>
    </row>
    <row r="220" spans="1:10" ht="22.5" customHeight="1">
      <c r="A220" s="370" t="s">
        <v>20276</v>
      </c>
      <c r="B220" s="264"/>
      <c r="C220" s="264"/>
      <c r="D220" s="432">
        <v>23.78</v>
      </c>
      <c r="E220" s="432">
        <v>1.3</v>
      </c>
      <c r="F220" s="432"/>
      <c r="G220" s="432">
        <v>1.04</v>
      </c>
      <c r="H220" s="432"/>
      <c r="I220" s="432"/>
      <c r="J220" s="432">
        <f>D220*E220-G220</f>
        <v>29.874000000000002</v>
      </c>
    </row>
    <row r="221" spans="1:10" ht="30.75" customHeight="1">
      <c r="A221" s="370" t="s">
        <v>20277</v>
      </c>
      <c r="B221" s="264"/>
      <c r="C221" s="264"/>
      <c r="D221" s="432">
        <v>23.78</v>
      </c>
      <c r="E221" s="432">
        <v>1.3</v>
      </c>
      <c r="F221" s="432"/>
      <c r="G221" s="432">
        <v>1.04</v>
      </c>
      <c r="H221" s="432"/>
      <c r="I221" s="432"/>
      <c r="J221" s="432">
        <f t="shared" ref="J221:J224" si="13">D221*E221-G221</f>
        <v>29.874000000000002</v>
      </c>
    </row>
    <row r="222" spans="1:10" ht="27.75" customHeight="1">
      <c r="A222" s="370" t="s">
        <v>20278</v>
      </c>
      <c r="B222" s="264"/>
      <c r="C222" s="264"/>
      <c r="D222" s="432">
        <v>23.78</v>
      </c>
      <c r="E222" s="432">
        <v>1.3</v>
      </c>
      <c r="F222" s="432"/>
      <c r="G222" s="432">
        <v>1.04</v>
      </c>
      <c r="H222" s="432"/>
      <c r="I222" s="432"/>
      <c r="J222" s="432">
        <f t="shared" si="13"/>
        <v>29.874000000000002</v>
      </c>
    </row>
    <row r="223" spans="1:10" ht="37.5" customHeight="1">
      <c r="A223" s="370" t="s">
        <v>20279</v>
      </c>
      <c r="B223" s="264"/>
      <c r="C223" s="264"/>
      <c r="D223" s="432">
        <v>23.78</v>
      </c>
      <c r="E223" s="432">
        <v>1.3</v>
      </c>
      <c r="F223" s="432"/>
      <c r="G223" s="432">
        <v>1.04</v>
      </c>
      <c r="H223" s="432"/>
      <c r="I223" s="432"/>
      <c r="J223" s="432">
        <f t="shared" si="13"/>
        <v>29.874000000000002</v>
      </c>
    </row>
    <row r="224" spans="1:10" ht="29.25" customHeight="1">
      <c r="A224" s="370" t="s">
        <v>20280</v>
      </c>
      <c r="B224" s="264"/>
      <c r="C224" s="264"/>
      <c r="D224" s="432">
        <v>23.78</v>
      </c>
      <c r="E224" s="432">
        <v>1.3</v>
      </c>
      <c r="F224" s="432"/>
      <c r="G224" s="432">
        <v>1.04</v>
      </c>
      <c r="H224" s="432"/>
      <c r="I224" s="432"/>
      <c r="J224" s="432">
        <f t="shared" si="13"/>
        <v>29.874000000000002</v>
      </c>
    </row>
    <row r="225" spans="1:10" ht="20.100000000000001" customHeight="1">
      <c r="A225" s="369" t="s">
        <v>20281</v>
      </c>
      <c r="B225" s="264"/>
      <c r="C225" s="264"/>
      <c r="D225" s="432">
        <v>6.9</v>
      </c>
      <c r="E225" s="432"/>
      <c r="F225" s="432">
        <v>5</v>
      </c>
      <c r="G225" s="432"/>
      <c r="H225" s="432"/>
      <c r="I225" s="432"/>
      <c r="J225" s="432">
        <f>D225*F225</f>
        <v>34.5</v>
      </c>
    </row>
    <row r="226" spans="1:10" ht="20.100000000000001" customHeight="1">
      <c r="A226" s="369" t="s">
        <v>20282</v>
      </c>
      <c r="B226" s="264"/>
      <c r="C226" s="264"/>
      <c r="D226" s="432">
        <v>6.9</v>
      </c>
      <c r="E226" s="432"/>
      <c r="F226" s="432">
        <v>5</v>
      </c>
      <c r="G226" s="432"/>
      <c r="H226" s="432"/>
      <c r="I226" s="432"/>
      <c r="J226" s="432">
        <f t="shared" ref="J226:J229" si="14">D226*F226</f>
        <v>34.5</v>
      </c>
    </row>
    <row r="227" spans="1:10" ht="20.100000000000001" customHeight="1">
      <c r="A227" s="369" t="s">
        <v>20283</v>
      </c>
      <c r="B227" s="264"/>
      <c r="C227" s="264"/>
      <c r="D227" s="432">
        <v>6.9</v>
      </c>
      <c r="E227" s="432"/>
      <c r="F227" s="432">
        <v>5</v>
      </c>
      <c r="G227" s="432"/>
      <c r="H227" s="432"/>
      <c r="I227" s="432"/>
      <c r="J227" s="432">
        <f t="shared" si="14"/>
        <v>34.5</v>
      </c>
    </row>
    <row r="228" spans="1:10" ht="20.100000000000001" customHeight="1">
      <c r="A228" s="369" t="s">
        <v>20284</v>
      </c>
      <c r="B228" s="264"/>
      <c r="C228" s="264"/>
      <c r="D228" s="432">
        <v>6.9</v>
      </c>
      <c r="E228" s="432"/>
      <c r="F228" s="432">
        <v>5</v>
      </c>
      <c r="G228" s="432"/>
      <c r="H228" s="432"/>
      <c r="I228" s="432"/>
      <c r="J228" s="432">
        <f t="shared" si="14"/>
        <v>34.5</v>
      </c>
    </row>
    <row r="229" spans="1:10" ht="20.100000000000001" customHeight="1">
      <c r="A229" s="369" t="s">
        <v>20285</v>
      </c>
      <c r="B229" s="264"/>
      <c r="C229" s="264"/>
      <c r="D229" s="432">
        <v>6.9</v>
      </c>
      <c r="E229" s="432"/>
      <c r="F229" s="432">
        <v>5</v>
      </c>
      <c r="G229" s="432"/>
      <c r="H229" s="432"/>
      <c r="I229" s="432"/>
      <c r="J229" s="432">
        <f t="shared" si="14"/>
        <v>34.5</v>
      </c>
    </row>
    <row r="230" spans="1:10" ht="20.100000000000001" customHeight="1">
      <c r="A230" s="369" t="s">
        <v>20286</v>
      </c>
      <c r="B230" s="264"/>
      <c r="C230" s="264"/>
      <c r="D230" s="432">
        <v>22.1</v>
      </c>
      <c r="E230" s="432">
        <v>1.3</v>
      </c>
      <c r="F230" s="263"/>
      <c r="G230" s="263">
        <v>1.04</v>
      </c>
      <c r="H230" s="263"/>
      <c r="I230" s="263"/>
      <c r="J230" s="450">
        <f>D230*E230-G230</f>
        <v>27.690000000000005</v>
      </c>
    </row>
    <row r="231" spans="1:10" ht="20.100000000000001" customHeight="1">
      <c r="A231" s="369" t="s">
        <v>20287</v>
      </c>
      <c r="B231" s="264"/>
      <c r="C231" s="264"/>
      <c r="D231" s="432">
        <v>6.8</v>
      </c>
      <c r="E231" s="432">
        <v>1.3</v>
      </c>
      <c r="F231" s="432"/>
      <c r="G231" s="432"/>
      <c r="H231" s="432"/>
      <c r="I231" s="432"/>
      <c r="J231" s="432">
        <f>D231*E231</f>
        <v>8.84</v>
      </c>
    </row>
    <row r="232" spans="1:10" ht="20.100000000000001" customHeight="1">
      <c r="A232" s="369" t="s">
        <v>20288</v>
      </c>
      <c r="B232" s="264"/>
      <c r="C232" s="264"/>
      <c r="D232" s="432"/>
      <c r="E232" s="432"/>
      <c r="F232" s="432"/>
      <c r="G232" s="432"/>
      <c r="H232" s="432"/>
      <c r="I232" s="432"/>
      <c r="J232" s="432">
        <v>23.324000000000002</v>
      </c>
    </row>
    <row r="233" spans="1:10" ht="20.100000000000001" customHeight="1">
      <c r="A233" s="369" t="s">
        <v>20289</v>
      </c>
      <c r="B233" s="264"/>
      <c r="C233" s="264"/>
      <c r="D233" s="432"/>
      <c r="E233" s="432"/>
      <c r="F233" s="432"/>
      <c r="G233" s="432"/>
      <c r="H233" s="432"/>
      <c r="I233" s="432"/>
      <c r="J233" s="432">
        <v>15.37</v>
      </c>
    </row>
    <row r="234" spans="1:10" ht="20.100000000000001" customHeight="1">
      <c r="A234" s="370" t="s">
        <v>20290</v>
      </c>
      <c r="B234" s="264"/>
      <c r="C234" s="264"/>
      <c r="D234" s="432"/>
      <c r="E234" s="432"/>
      <c r="F234" s="263"/>
      <c r="G234" s="263"/>
      <c r="H234" s="263"/>
      <c r="I234" s="263"/>
      <c r="J234" s="450">
        <v>7.83</v>
      </c>
    </row>
    <row r="235" spans="1:10" ht="20.100000000000001" customHeight="1">
      <c r="A235" s="370" t="s">
        <v>20291</v>
      </c>
      <c r="B235" s="264"/>
      <c r="C235" s="264"/>
      <c r="D235" s="434"/>
      <c r="E235" s="434"/>
      <c r="F235" s="432"/>
      <c r="G235" s="432"/>
      <c r="H235" s="432"/>
      <c r="I235" s="432"/>
      <c r="J235" s="450">
        <v>7.83</v>
      </c>
    </row>
    <row r="236" spans="1:10" ht="20.100000000000001" customHeight="1">
      <c r="A236" s="369" t="s">
        <v>20292</v>
      </c>
      <c r="B236" s="264"/>
      <c r="C236" s="264"/>
      <c r="D236" s="434"/>
      <c r="E236" s="434"/>
      <c r="F236" s="432"/>
      <c r="G236" s="432"/>
      <c r="H236" s="432"/>
      <c r="I236" s="432"/>
      <c r="J236" s="432">
        <v>4.59</v>
      </c>
    </row>
    <row r="237" spans="1:10" ht="20.100000000000001" customHeight="1">
      <c r="A237" s="369" t="s">
        <v>20293</v>
      </c>
      <c r="B237" s="264"/>
      <c r="C237" s="264"/>
      <c r="D237" s="434"/>
      <c r="E237" s="434"/>
      <c r="F237" s="432"/>
      <c r="G237" s="432"/>
      <c r="H237" s="432"/>
      <c r="I237" s="432"/>
      <c r="J237" s="432">
        <v>21</v>
      </c>
    </row>
    <row r="238" spans="1:10" ht="20.100000000000001" customHeight="1">
      <c r="A238" s="369" t="s">
        <v>20294</v>
      </c>
      <c r="B238" s="264"/>
      <c r="C238" s="264"/>
      <c r="D238" s="432"/>
      <c r="E238" s="432"/>
      <c r="F238" s="263"/>
      <c r="G238" s="263"/>
      <c r="H238" s="263"/>
      <c r="I238" s="263"/>
      <c r="J238" s="450">
        <v>11.044</v>
      </c>
    </row>
    <row r="239" spans="1:10" ht="20.100000000000001" customHeight="1">
      <c r="A239" s="369" t="s">
        <v>20295</v>
      </c>
      <c r="B239" s="264"/>
      <c r="C239" s="264"/>
      <c r="D239" s="432"/>
      <c r="E239" s="432"/>
      <c r="F239" s="263"/>
      <c r="G239" s="263"/>
      <c r="H239" s="263"/>
      <c r="I239" s="263"/>
      <c r="J239" s="432">
        <v>26.173999999999999</v>
      </c>
    </row>
    <row r="240" spans="1:10" ht="20.100000000000001" customHeight="1">
      <c r="A240" s="369" t="s">
        <v>20296</v>
      </c>
      <c r="B240" s="264"/>
      <c r="C240" s="264"/>
      <c r="D240" s="432"/>
      <c r="E240" s="432"/>
      <c r="F240" s="263"/>
      <c r="G240" s="263"/>
      <c r="H240" s="263"/>
      <c r="I240" s="263"/>
      <c r="J240" s="432">
        <v>20.2</v>
      </c>
    </row>
    <row r="241" spans="1:10" ht="20.100000000000001" customHeight="1">
      <c r="A241" s="369" t="s">
        <v>20297</v>
      </c>
      <c r="B241" s="264"/>
      <c r="C241" s="264"/>
      <c r="D241" s="432">
        <v>10.1</v>
      </c>
      <c r="E241" s="432">
        <v>1.3</v>
      </c>
      <c r="F241" s="263"/>
      <c r="G241" s="263"/>
      <c r="H241" s="263"/>
      <c r="I241" s="263"/>
      <c r="J241" s="450">
        <f>D241*E241</f>
        <v>13.13</v>
      </c>
    </row>
    <row r="242" spans="1:10" ht="20.100000000000001" customHeight="1">
      <c r="A242" s="369" t="s">
        <v>20298</v>
      </c>
      <c r="B242" s="264"/>
      <c r="C242" s="264"/>
      <c r="D242" s="432">
        <v>5.05</v>
      </c>
      <c r="E242" s="432"/>
      <c r="F242" s="432">
        <v>1.5</v>
      </c>
      <c r="G242" s="432"/>
      <c r="H242" s="432"/>
      <c r="I242" s="432"/>
      <c r="J242" s="450">
        <f>D242*F242</f>
        <v>7.5749999999999993</v>
      </c>
    </row>
    <row r="243" spans="1:10" ht="20.100000000000001" customHeight="1">
      <c r="A243" s="369" t="s">
        <v>20299</v>
      </c>
      <c r="B243" s="264"/>
      <c r="C243" s="264"/>
      <c r="D243" s="432"/>
      <c r="E243" s="432"/>
      <c r="F243" s="432"/>
      <c r="G243" s="432"/>
      <c r="H243" s="432"/>
      <c r="I243" s="432"/>
      <c r="J243" s="450">
        <v>26.4</v>
      </c>
    </row>
    <row r="244" spans="1:10" ht="20.100000000000001" customHeight="1">
      <c r="A244" s="369" t="s">
        <v>20300</v>
      </c>
      <c r="B244" s="264"/>
      <c r="C244" s="264"/>
      <c r="D244" s="432">
        <v>35.200000000000003</v>
      </c>
      <c r="E244" s="432">
        <v>1.3</v>
      </c>
      <c r="F244" s="432"/>
      <c r="G244" s="432">
        <v>7.6</v>
      </c>
      <c r="H244" s="432"/>
      <c r="I244" s="432"/>
      <c r="J244" s="450">
        <f>D244*E244-G244</f>
        <v>38.160000000000004</v>
      </c>
    </row>
    <row r="245" spans="1:10" ht="20.100000000000001" customHeight="1">
      <c r="A245" s="369" t="s">
        <v>20301</v>
      </c>
      <c r="B245" s="264"/>
      <c r="C245" s="264"/>
      <c r="D245" s="432"/>
      <c r="E245" s="432"/>
      <c r="F245" s="432"/>
      <c r="G245" s="432"/>
      <c r="H245" s="432"/>
      <c r="I245" s="432"/>
      <c r="J245" s="450">
        <v>48.12</v>
      </c>
    </row>
    <row r="246" spans="1:10" ht="20.100000000000001" customHeight="1">
      <c r="A246" s="369" t="s">
        <v>20302</v>
      </c>
      <c r="B246" s="264"/>
      <c r="C246" s="264"/>
      <c r="D246" s="432">
        <v>28.9</v>
      </c>
      <c r="E246" s="432">
        <v>1.3</v>
      </c>
      <c r="F246" s="432"/>
      <c r="G246" s="432">
        <v>6.8</v>
      </c>
      <c r="H246" s="432"/>
      <c r="I246" s="432"/>
      <c r="J246" s="450">
        <f>D246*E246-G246</f>
        <v>30.77</v>
      </c>
    </row>
    <row r="247" spans="1:10" ht="20.100000000000001" customHeight="1">
      <c r="A247" s="369"/>
      <c r="B247" s="264"/>
      <c r="C247" s="264"/>
      <c r="D247" s="264"/>
      <c r="E247" s="264"/>
      <c r="F247" s="264"/>
      <c r="G247" s="264"/>
      <c r="H247" s="264"/>
      <c r="I247" s="264"/>
      <c r="J247" s="264"/>
    </row>
    <row r="248" spans="1:10" ht="27" customHeight="1">
      <c r="A248" s="313" t="s">
        <v>19073</v>
      </c>
      <c r="B248" s="563" t="str">
        <f>INDEX([1]ORCAMENTO!$E:$E,MATCH(A248,[1]ORCAMENTO!$B:$B,0))</f>
        <v>Revestimento Cerâmico Para Paredes Internas Com Placas Tipo Esmaltada Extra De Dimensões 33X45 Cm Aplicadas Em Ambientes De Área Maior Que 5 M² Na Altura Inteira Das Paredes. Af_06/2014</v>
      </c>
      <c r="C248" s="563"/>
      <c r="D248" s="563"/>
      <c r="E248" s="563"/>
      <c r="F248" s="563"/>
      <c r="G248" s="563"/>
      <c r="H248" s="563"/>
      <c r="I248" s="250" t="str">
        <f>INDEX([1]ORCAMENTO!$F:$F,MATCH(A248,[1]ORCAMENTO!$B:$B,0))</f>
        <v>m2</v>
      </c>
      <c r="J248" s="251">
        <f>ROUND(SUM(J250:J260),2)</f>
        <v>230.27</v>
      </c>
    </row>
    <row r="249" spans="1:10" ht="21.95" customHeight="1">
      <c r="A249" s="430" t="s">
        <v>1030</v>
      </c>
      <c r="B249" s="431"/>
      <c r="C249" s="431"/>
      <c r="D249" s="431" t="s">
        <v>19121</v>
      </c>
      <c r="E249" s="430" t="s">
        <v>18611</v>
      </c>
      <c r="F249" s="430" t="s">
        <v>19714</v>
      </c>
      <c r="G249" s="430" t="s">
        <v>19092</v>
      </c>
      <c r="H249" s="430"/>
      <c r="I249" s="430"/>
      <c r="J249" s="252"/>
    </row>
    <row r="250" spans="1:10" ht="20.100000000000001" customHeight="1">
      <c r="A250" s="369"/>
      <c r="B250" s="264"/>
      <c r="C250" s="264"/>
      <c r="D250" s="264"/>
      <c r="E250" s="264"/>
      <c r="F250" s="264"/>
      <c r="G250" s="264"/>
      <c r="H250" s="264"/>
      <c r="I250" s="264"/>
      <c r="J250" s="264"/>
    </row>
    <row r="251" spans="1:10" ht="20.100000000000001" customHeight="1">
      <c r="A251" s="369" t="s">
        <v>20303</v>
      </c>
      <c r="B251" s="264"/>
      <c r="C251" s="264"/>
      <c r="D251" s="432">
        <v>6.2</v>
      </c>
      <c r="E251" s="432">
        <v>3</v>
      </c>
      <c r="F251" s="432">
        <v>1</v>
      </c>
      <c r="G251" s="432">
        <v>1.26</v>
      </c>
      <c r="H251" s="432"/>
      <c r="I251" s="432"/>
      <c r="J251" s="432">
        <f>D251*E251*F251-G251</f>
        <v>17.34</v>
      </c>
    </row>
    <row r="252" spans="1:10" ht="20.100000000000001" customHeight="1">
      <c r="A252" s="369" t="s">
        <v>20304</v>
      </c>
      <c r="B252" s="264"/>
      <c r="C252" s="264"/>
      <c r="D252" s="432">
        <v>6</v>
      </c>
      <c r="E252" s="432">
        <v>3</v>
      </c>
      <c r="F252" s="432">
        <v>1</v>
      </c>
      <c r="G252" s="432">
        <v>1.26</v>
      </c>
      <c r="H252" s="432"/>
      <c r="I252" s="432"/>
      <c r="J252" s="432">
        <f t="shared" ref="J252:J255" si="15">D252*E252*F252-G252</f>
        <v>16.739999999999998</v>
      </c>
    </row>
    <row r="253" spans="1:10" ht="20.100000000000001" customHeight="1">
      <c r="A253" s="369" t="s">
        <v>20198</v>
      </c>
      <c r="B253" s="264"/>
      <c r="C253" s="264"/>
      <c r="D253" s="432">
        <v>11.2</v>
      </c>
      <c r="E253" s="432">
        <v>3</v>
      </c>
      <c r="F253" s="432">
        <v>1</v>
      </c>
      <c r="G253" s="432">
        <v>2.1800000000000002</v>
      </c>
      <c r="H253" s="432"/>
      <c r="I253" s="432"/>
      <c r="J253" s="432">
        <f t="shared" si="15"/>
        <v>31.419999999999995</v>
      </c>
    </row>
    <row r="254" spans="1:10" ht="20.100000000000001" customHeight="1">
      <c r="A254" s="369" t="s">
        <v>20305</v>
      </c>
      <c r="B254" s="264"/>
      <c r="C254" s="264"/>
      <c r="D254" s="432">
        <v>8.6</v>
      </c>
      <c r="E254" s="432">
        <v>3</v>
      </c>
      <c r="F254" s="432">
        <v>1</v>
      </c>
      <c r="G254" s="432">
        <v>2.13</v>
      </c>
      <c r="H254" s="432"/>
      <c r="I254" s="432"/>
      <c r="J254" s="432">
        <f t="shared" si="15"/>
        <v>23.669999999999998</v>
      </c>
    </row>
    <row r="255" spans="1:10" ht="23.25" customHeight="1">
      <c r="A255" s="370" t="s">
        <v>20203</v>
      </c>
      <c r="B255" s="264"/>
      <c r="C255" s="264"/>
      <c r="D255" s="432">
        <v>11.2</v>
      </c>
      <c r="E255" s="432">
        <v>3</v>
      </c>
      <c r="F255" s="432">
        <v>1</v>
      </c>
      <c r="G255" s="432">
        <v>2.1800000000000002</v>
      </c>
      <c r="H255" s="432"/>
      <c r="I255" s="432"/>
      <c r="J255" s="432">
        <f t="shared" si="15"/>
        <v>31.419999999999995</v>
      </c>
    </row>
    <row r="256" spans="1:10" ht="20.100000000000001" customHeight="1">
      <c r="A256" s="369" t="s">
        <v>20293</v>
      </c>
      <c r="B256" s="264"/>
      <c r="C256" s="264"/>
      <c r="D256" s="432"/>
      <c r="E256" s="432"/>
      <c r="F256" s="432"/>
      <c r="G256" s="432"/>
      <c r="H256" s="432"/>
      <c r="I256" s="432"/>
      <c r="J256" s="432">
        <v>29.4</v>
      </c>
    </row>
    <row r="257" spans="1:10" ht="20.100000000000001" customHeight="1">
      <c r="A257" s="369" t="s">
        <v>20306</v>
      </c>
      <c r="B257" s="264"/>
      <c r="C257" s="264"/>
      <c r="D257" s="435"/>
      <c r="E257" s="435"/>
      <c r="F257" s="432"/>
      <c r="G257" s="432"/>
      <c r="H257" s="432"/>
      <c r="I257" s="432"/>
      <c r="J257" s="432">
        <v>29.4</v>
      </c>
    </row>
    <row r="258" spans="1:10" ht="20.100000000000001" customHeight="1">
      <c r="A258" s="369" t="s">
        <v>20227</v>
      </c>
      <c r="B258" s="264"/>
      <c r="C258" s="264"/>
      <c r="D258" s="435">
        <v>19.399999999999999</v>
      </c>
      <c r="E258" s="435">
        <v>3</v>
      </c>
      <c r="F258" s="432">
        <v>1</v>
      </c>
      <c r="G258" s="432">
        <v>7.32</v>
      </c>
      <c r="H258" s="432"/>
      <c r="I258" s="432"/>
      <c r="J258" s="432">
        <f t="shared" ref="J258" si="16">D258*E258*F258-G258</f>
        <v>50.879999999999995</v>
      </c>
    </row>
    <row r="259" spans="1:10" ht="20.100000000000001" customHeight="1">
      <c r="A259" s="369"/>
      <c r="B259" s="264"/>
      <c r="C259" s="264"/>
      <c r="D259" s="432"/>
      <c r="E259" s="432"/>
      <c r="F259" s="432"/>
      <c r="G259" s="432"/>
      <c r="H259" s="432"/>
      <c r="I259" s="432"/>
      <c r="J259" s="432"/>
    </row>
    <row r="260" spans="1:10" ht="20.100000000000001" customHeight="1">
      <c r="A260" s="369"/>
      <c r="B260" s="264"/>
      <c r="C260" s="264"/>
      <c r="D260" s="264"/>
      <c r="E260" s="264"/>
      <c r="F260" s="264"/>
      <c r="G260" s="264"/>
      <c r="H260" s="264"/>
      <c r="I260" s="264"/>
      <c r="J260" s="264"/>
    </row>
    <row r="261" spans="1:10" ht="21" customHeight="1">
      <c r="A261" s="313" t="s">
        <v>19086</v>
      </c>
      <c r="B261" s="563" t="str">
        <f>INDEX([1]ORCAMENTO!$E:$E,MATCH(A261,[1]ORCAMENTO!$B:$B,0))</f>
        <v>Roda Parede Em Granito Cinza Andorinha 7X2Cm, Com Acabamento Abaulado Nos Dois Lados</v>
      </c>
      <c r="C261" s="563"/>
      <c r="D261" s="563"/>
      <c r="E261" s="563"/>
      <c r="F261" s="563"/>
      <c r="G261" s="563"/>
      <c r="H261" s="563"/>
      <c r="I261" s="250" t="str">
        <f>INDEX([1]ORCAMENTO!$F:$F,MATCH(A261,[1]ORCAMENTO!$B:$B,0))</f>
        <v>m</v>
      </c>
      <c r="J261" s="251">
        <f>ROUND(SUM(J263:J281),2)</f>
        <v>220.7</v>
      </c>
    </row>
    <row r="262" spans="1:10" ht="21.95" customHeight="1">
      <c r="A262" s="430" t="s">
        <v>1030</v>
      </c>
      <c r="B262" s="431"/>
      <c r="C262" s="431"/>
      <c r="D262" s="431" t="s">
        <v>19118</v>
      </c>
      <c r="E262" s="430"/>
      <c r="F262" s="430"/>
      <c r="G262" s="430" t="s">
        <v>19092</v>
      </c>
      <c r="H262" s="430"/>
      <c r="I262" s="430"/>
      <c r="J262" s="252"/>
    </row>
    <row r="263" spans="1:10" ht="20.100000000000001" customHeight="1">
      <c r="A263" s="369"/>
      <c r="B263" s="264"/>
      <c r="C263" s="264"/>
      <c r="D263" s="264"/>
      <c r="E263" s="264"/>
      <c r="F263" s="264"/>
      <c r="G263" s="264"/>
      <c r="H263" s="240"/>
      <c r="I263" s="395"/>
      <c r="J263" s="395"/>
    </row>
    <row r="264" spans="1:10" ht="20.100000000000001" customHeight="1">
      <c r="A264" s="369" t="s">
        <v>20307</v>
      </c>
      <c r="B264" s="264"/>
      <c r="C264" s="264"/>
      <c r="D264" s="435">
        <v>23.8</v>
      </c>
      <c r="E264" s="432"/>
      <c r="F264" s="432"/>
      <c r="G264" s="432">
        <v>7.7</v>
      </c>
      <c r="H264" s="435"/>
      <c r="I264" s="435"/>
      <c r="J264" s="435">
        <f>D264-G264</f>
        <v>16.100000000000001</v>
      </c>
    </row>
    <row r="265" spans="1:10" ht="23.25" customHeight="1">
      <c r="A265" s="370" t="s">
        <v>20308</v>
      </c>
      <c r="B265" s="264"/>
      <c r="C265" s="264"/>
      <c r="D265" s="435">
        <v>23.8</v>
      </c>
      <c r="E265" s="432"/>
      <c r="F265" s="432"/>
      <c r="G265" s="432">
        <v>7.7</v>
      </c>
      <c r="H265" s="435"/>
      <c r="I265" s="435"/>
      <c r="J265" s="435">
        <f t="shared" ref="J265:J280" si="17">D265-G265</f>
        <v>16.100000000000001</v>
      </c>
    </row>
    <row r="266" spans="1:10" ht="20.100000000000001" customHeight="1">
      <c r="A266" s="370" t="s">
        <v>20309</v>
      </c>
      <c r="B266" s="264"/>
      <c r="C266" s="264"/>
      <c r="D266" s="435">
        <v>23.8</v>
      </c>
      <c r="E266" s="432"/>
      <c r="F266" s="432"/>
      <c r="G266" s="432">
        <v>7.7</v>
      </c>
      <c r="H266" s="435"/>
      <c r="I266" s="435"/>
      <c r="J266" s="435">
        <f t="shared" si="17"/>
        <v>16.100000000000001</v>
      </c>
    </row>
    <row r="267" spans="1:10" ht="20.100000000000001" customHeight="1">
      <c r="A267" s="370" t="s">
        <v>20310</v>
      </c>
      <c r="B267" s="264"/>
      <c r="C267" s="264"/>
      <c r="D267" s="435">
        <v>23.8</v>
      </c>
      <c r="E267" s="432"/>
      <c r="F267" s="432"/>
      <c r="G267" s="432">
        <v>7.7</v>
      </c>
      <c r="H267" s="435"/>
      <c r="I267" s="435"/>
      <c r="J267" s="435">
        <f t="shared" si="17"/>
        <v>16.100000000000001</v>
      </c>
    </row>
    <row r="268" spans="1:10" ht="20.100000000000001" customHeight="1">
      <c r="A268" s="370" t="s">
        <v>20311</v>
      </c>
      <c r="B268" s="264"/>
      <c r="C268" s="264"/>
      <c r="D268" s="435">
        <v>23.8</v>
      </c>
      <c r="E268" s="432"/>
      <c r="F268" s="432"/>
      <c r="G268" s="432">
        <v>7.7</v>
      </c>
      <c r="H268" s="435"/>
      <c r="I268" s="435"/>
      <c r="J268" s="435">
        <f t="shared" si="17"/>
        <v>16.100000000000001</v>
      </c>
    </row>
    <row r="269" spans="1:10" ht="20.100000000000001" customHeight="1">
      <c r="A269" s="360" t="s">
        <v>20221</v>
      </c>
      <c r="B269" s="264"/>
      <c r="C269" s="264"/>
      <c r="D269" s="432">
        <v>6.7</v>
      </c>
      <c r="E269" s="432"/>
      <c r="F269" s="432"/>
      <c r="G269" s="432"/>
      <c r="H269" s="435"/>
      <c r="I269" s="435"/>
      <c r="J269" s="435">
        <f t="shared" si="17"/>
        <v>6.7</v>
      </c>
    </row>
    <row r="270" spans="1:10" ht="20.100000000000001" customHeight="1">
      <c r="A270" s="360" t="s">
        <v>20222</v>
      </c>
      <c r="B270" s="264"/>
      <c r="C270" s="264"/>
      <c r="D270" s="432">
        <v>6.7</v>
      </c>
      <c r="E270" s="432"/>
      <c r="F270" s="432"/>
      <c r="G270" s="432"/>
      <c r="H270" s="435"/>
      <c r="I270" s="435"/>
      <c r="J270" s="435">
        <f t="shared" si="17"/>
        <v>6.7</v>
      </c>
    </row>
    <row r="271" spans="1:10" ht="20.100000000000001" customHeight="1">
      <c r="A271" s="360" t="s">
        <v>20223</v>
      </c>
      <c r="B271" s="264"/>
      <c r="C271" s="264"/>
      <c r="D271" s="432">
        <v>6.7</v>
      </c>
      <c r="E271" s="432"/>
      <c r="F271" s="432"/>
      <c r="G271" s="432"/>
      <c r="H271" s="435"/>
      <c r="I271" s="435"/>
      <c r="J271" s="435">
        <f t="shared" si="17"/>
        <v>6.7</v>
      </c>
    </row>
    <row r="272" spans="1:10" ht="20.100000000000001" customHeight="1">
      <c r="A272" s="360" t="s">
        <v>20224</v>
      </c>
      <c r="B272" s="264"/>
      <c r="C272" s="264"/>
      <c r="D272" s="432">
        <v>6.7</v>
      </c>
      <c r="E272" s="432"/>
      <c r="F272" s="432"/>
      <c r="G272" s="432"/>
      <c r="H272" s="435"/>
      <c r="I272" s="435"/>
      <c r="J272" s="435">
        <f t="shared" si="17"/>
        <v>6.7</v>
      </c>
    </row>
    <row r="273" spans="1:10" ht="20.100000000000001" customHeight="1">
      <c r="A273" s="360" t="s">
        <v>20225</v>
      </c>
      <c r="B273" s="264"/>
      <c r="C273" s="264"/>
      <c r="D273" s="432">
        <v>6.7</v>
      </c>
      <c r="E273" s="432"/>
      <c r="F273" s="432"/>
      <c r="G273" s="432"/>
      <c r="H273" s="435"/>
      <c r="I273" s="435"/>
      <c r="J273" s="435">
        <f t="shared" si="17"/>
        <v>6.7</v>
      </c>
    </row>
    <row r="274" spans="1:10" ht="20.100000000000001" customHeight="1">
      <c r="A274" s="369" t="s">
        <v>20312</v>
      </c>
      <c r="B274" s="264"/>
      <c r="C274" s="264"/>
      <c r="D274" s="435">
        <v>22.1</v>
      </c>
      <c r="E274" s="432"/>
      <c r="F274" s="432"/>
      <c r="G274" s="432">
        <v>7.4</v>
      </c>
      <c r="H274" s="435"/>
      <c r="I274" s="435"/>
      <c r="J274" s="435">
        <f t="shared" si="17"/>
        <v>14.700000000000001</v>
      </c>
    </row>
    <row r="275" spans="1:10" ht="20.100000000000001" customHeight="1">
      <c r="A275" s="369" t="s">
        <v>20313</v>
      </c>
      <c r="B275" s="264"/>
      <c r="C275" s="264"/>
      <c r="D275" s="432">
        <v>19.399999999999999</v>
      </c>
      <c r="E275" s="432"/>
      <c r="F275" s="432"/>
      <c r="G275" s="432">
        <v>6.2</v>
      </c>
      <c r="H275" s="435"/>
      <c r="I275" s="435"/>
      <c r="J275" s="435">
        <f t="shared" si="17"/>
        <v>13.2</v>
      </c>
    </row>
    <row r="276" spans="1:10" ht="20.100000000000001" customHeight="1">
      <c r="A276" s="369" t="s">
        <v>20314</v>
      </c>
      <c r="B276" s="264"/>
      <c r="C276" s="264"/>
      <c r="D276" s="432">
        <v>13</v>
      </c>
      <c r="E276" s="432"/>
      <c r="F276" s="432"/>
      <c r="G276" s="432">
        <v>3.2</v>
      </c>
      <c r="H276" s="435"/>
      <c r="I276" s="435"/>
      <c r="J276" s="435">
        <f t="shared" si="17"/>
        <v>9.8000000000000007</v>
      </c>
    </row>
    <row r="277" spans="1:10" ht="20.100000000000001" customHeight="1">
      <c r="A277" s="369" t="s">
        <v>20315</v>
      </c>
      <c r="B277" s="264"/>
      <c r="C277" s="264"/>
      <c r="D277" s="432">
        <v>18.100000000000001</v>
      </c>
      <c r="E277" s="432"/>
      <c r="F277" s="432"/>
      <c r="G277" s="432">
        <v>3.2</v>
      </c>
      <c r="H277" s="435"/>
      <c r="I277" s="435"/>
      <c r="J277" s="435">
        <f t="shared" si="17"/>
        <v>14.900000000000002</v>
      </c>
    </row>
    <row r="278" spans="1:10" ht="20.100000000000001" customHeight="1">
      <c r="A278" s="369" t="s">
        <v>20316</v>
      </c>
      <c r="B278" s="264"/>
      <c r="C278" s="264"/>
      <c r="D278" s="432">
        <v>10.1</v>
      </c>
      <c r="E278" s="432"/>
      <c r="F278" s="432"/>
      <c r="G278" s="432"/>
      <c r="H278" s="435"/>
      <c r="I278" s="435"/>
      <c r="J278" s="435">
        <f t="shared" si="17"/>
        <v>10.1</v>
      </c>
    </row>
    <row r="279" spans="1:10" ht="20.100000000000001" customHeight="1">
      <c r="A279" s="369" t="s">
        <v>20300</v>
      </c>
      <c r="B279" s="264"/>
      <c r="C279" s="264"/>
      <c r="D279" s="432">
        <v>35.200000000000003</v>
      </c>
      <c r="E279" s="432"/>
      <c r="F279" s="432"/>
      <c r="G279" s="432">
        <v>11.2</v>
      </c>
      <c r="H279" s="435"/>
      <c r="I279" s="435"/>
      <c r="J279" s="435">
        <f t="shared" si="17"/>
        <v>24.000000000000004</v>
      </c>
    </row>
    <row r="280" spans="1:10" ht="20.100000000000001" customHeight="1">
      <c r="A280" s="369" t="s">
        <v>20317</v>
      </c>
      <c r="B280" s="264"/>
      <c r="C280" s="264"/>
      <c r="D280" s="432">
        <v>28.9</v>
      </c>
      <c r="E280" s="432"/>
      <c r="F280" s="432"/>
      <c r="G280" s="432">
        <v>8.9</v>
      </c>
      <c r="H280" s="435"/>
      <c r="I280" s="435"/>
      <c r="J280" s="435">
        <f t="shared" si="17"/>
        <v>20</v>
      </c>
    </row>
    <row r="281" spans="1:10" ht="20.100000000000001" customHeight="1">
      <c r="A281" s="369"/>
      <c r="B281" s="264"/>
      <c r="C281" s="264"/>
      <c r="D281" s="264"/>
      <c r="E281" s="264"/>
      <c r="F281" s="264"/>
      <c r="G281" s="264"/>
      <c r="H281" s="240"/>
      <c r="I281" s="395"/>
      <c r="J281" s="395"/>
    </row>
    <row r="282" spans="1:10" ht="27.75" customHeight="1">
      <c r="A282" s="313" t="s">
        <v>19088</v>
      </c>
      <c r="B282" s="563" t="str">
        <f>INDEX([1]ORCAMENTO!$E:$E,MATCH(A282,[1]ORCAMENTO!$B:$B,0))</f>
        <v>Cerâmica 10 X 10 Cm, Marcas De Referência Eliane, Cecrisa Ou Portobello, Nas Cores Branco Ou Areia, Com Rejunte Esp. 0.5 Cm, Empregando Argamassa Colante</v>
      </c>
      <c r="C282" s="563"/>
      <c r="D282" s="563"/>
      <c r="E282" s="563"/>
      <c r="F282" s="563"/>
      <c r="G282" s="563"/>
      <c r="H282" s="563"/>
      <c r="I282" s="250" t="str">
        <f>INDEX([1]ORCAMENTO!$F:$F,MATCH(A282,[1]ORCAMENTO!$B:$B,0))</f>
        <v>m2</v>
      </c>
      <c r="J282" s="251">
        <f>ROUND(SUM(J284:J304),2)</f>
        <v>370.12</v>
      </c>
    </row>
    <row r="283" spans="1:10" ht="21.95" customHeight="1">
      <c r="A283" s="430" t="s">
        <v>1030</v>
      </c>
      <c r="B283" s="431"/>
      <c r="C283" s="431"/>
      <c r="D283" s="430" t="s">
        <v>19121</v>
      </c>
      <c r="E283" s="430" t="s">
        <v>18611</v>
      </c>
      <c r="F283" s="430" t="s">
        <v>18612</v>
      </c>
      <c r="G283" s="430" t="s">
        <v>19092</v>
      </c>
      <c r="H283" s="430"/>
      <c r="I283" s="430"/>
      <c r="J283" s="252"/>
    </row>
    <row r="284" spans="1:10" ht="20.100000000000001" customHeight="1">
      <c r="A284" s="382"/>
      <c r="B284" s="240"/>
      <c r="C284" s="240"/>
      <c r="D284" s="240"/>
      <c r="E284" s="240"/>
      <c r="F284" s="240"/>
      <c r="G284" s="240"/>
      <c r="H284" s="240"/>
      <c r="I284" s="395"/>
      <c r="J284" s="395"/>
    </row>
    <row r="285" spans="1:10" ht="25.5" customHeight="1">
      <c r="A285" s="370" t="s">
        <v>20276</v>
      </c>
      <c r="B285" s="264"/>
      <c r="C285" s="264"/>
      <c r="D285" s="432">
        <v>23.78</v>
      </c>
      <c r="E285" s="432">
        <v>1.3</v>
      </c>
      <c r="F285" s="432"/>
      <c r="G285" s="432">
        <v>3.33</v>
      </c>
      <c r="H285" s="432"/>
      <c r="I285" s="432"/>
      <c r="J285" s="432">
        <f>D285*E285-G285</f>
        <v>27.584000000000003</v>
      </c>
    </row>
    <row r="286" spans="1:10" ht="23.25" customHeight="1">
      <c r="A286" s="370" t="s">
        <v>20277</v>
      </c>
      <c r="B286" s="264"/>
      <c r="C286" s="264"/>
      <c r="D286" s="432">
        <v>23.78</v>
      </c>
      <c r="E286" s="432">
        <v>1.3</v>
      </c>
      <c r="F286" s="432"/>
      <c r="G286" s="432">
        <v>3.33</v>
      </c>
      <c r="H286" s="432"/>
      <c r="I286" s="432"/>
      <c r="J286" s="432">
        <f t="shared" ref="J286:J289" si="18">D286*E286-G286</f>
        <v>27.584000000000003</v>
      </c>
    </row>
    <row r="287" spans="1:10" ht="30" customHeight="1">
      <c r="A287" s="370" t="s">
        <v>20278</v>
      </c>
      <c r="B287" s="264"/>
      <c r="C287" s="264"/>
      <c r="D287" s="432">
        <v>23.78</v>
      </c>
      <c r="E287" s="432">
        <v>1.3</v>
      </c>
      <c r="F287" s="432"/>
      <c r="G287" s="432">
        <v>3.33</v>
      </c>
      <c r="H287" s="432"/>
      <c r="I287" s="432"/>
      <c r="J287" s="432">
        <f t="shared" si="18"/>
        <v>27.584000000000003</v>
      </c>
    </row>
    <row r="288" spans="1:10" ht="30.75" customHeight="1">
      <c r="A288" s="370" t="s">
        <v>20279</v>
      </c>
      <c r="B288" s="264"/>
      <c r="C288" s="264"/>
      <c r="D288" s="432">
        <v>23.78</v>
      </c>
      <c r="E288" s="432">
        <v>1.3</v>
      </c>
      <c r="F288" s="432"/>
      <c r="G288" s="432">
        <v>3.33</v>
      </c>
      <c r="H288" s="432"/>
      <c r="I288" s="432"/>
      <c r="J288" s="432">
        <f t="shared" si="18"/>
        <v>27.584000000000003</v>
      </c>
    </row>
    <row r="289" spans="1:10" ht="29.25" customHeight="1">
      <c r="A289" s="370" t="s">
        <v>20280</v>
      </c>
      <c r="B289" s="264"/>
      <c r="C289" s="264"/>
      <c r="D289" s="432">
        <v>23.78</v>
      </c>
      <c r="E289" s="432">
        <v>1.3</v>
      </c>
      <c r="F289" s="432"/>
      <c r="G289" s="432">
        <v>3.33</v>
      </c>
      <c r="H289" s="432"/>
      <c r="I289" s="432"/>
      <c r="J289" s="432">
        <f t="shared" si="18"/>
        <v>27.584000000000003</v>
      </c>
    </row>
    <row r="290" spans="1:10" ht="20.100000000000001" customHeight="1">
      <c r="A290" s="369" t="s">
        <v>20221</v>
      </c>
      <c r="B290" s="264"/>
      <c r="C290" s="264"/>
      <c r="D290" s="432"/>
      <c r="E290" s="432">
        <v>1</v>
      </c>
      <c r="F290" s="263">
        <v>2</v>
      </c>
      <c r="G290" s="436"/>
      <c r="H290" s="263"/>
      <c r="I290" s="263"/>
      <c r="J290" s="450">
        <f>E290*F290</f>
        <v>2</v>
      </c>
    </row>
    <row r="291" spans="1:10" ht="20.100000000000001" customHeight="1">
      <c r="A291" s="369" t="s">
        <v>20222</v>
      </c>
      <c r="B291" s="264"/>
      <c r="C291" s="264"/>
      <c r="D291" s="432"/>
      <c r="E291" s="432">
        <v>1</v>
      </c>
      <c r="F291" s="263">
        <v>2</v>
      </c>
      <c r="G291" s="436"/>
      <c r="H291" s="263"/>
      <c r="I291" s="263"/>
      <c r="J291" s="450">
        <f t="shared" ref="J291:J294" si="19">E291*F291</f>
        <v>2</v>
      </c>
    </row>
    <row r="292" spans="1:10" ht="20.100000000000001" customHeight="1">
      <c r="A292" s="369" t="s">
        <v>20223</v>
      </c>
      <c r="B292" s="264"/>
      <c r="C292" s="264"/>
      <c r="D292" s="432"/>
      <c r="E292" s="432">
        <v>1</v>
      </c>
      <c r="F292" s="263">
        <v>2</v>
      </c>
      <c r="G292" s="436"/>
      <c r="H292" s="263"/>
      <c r="I292" s="263"/>
      <c r="J292" s="450">
        <f t="shared" si="19"/>
        <v>2</v>
      </c>
    </row>
    <row r="293" spans="1:10" ht="20.100000000000001" customHeight="1">
      <c r="A293" s="369" t="s">
        <v>20224</v>
      </c>
      <c r="B293" s="264"/>
      <c r="C293" s="264"/>
      <c r="D293" s="432"/>
      <c r="E293" s="432">
        <v>1</v>
      </c>
      <c r="F293" s="263">
        <v>2</v>
      </c>
      <c r="G293" s="436"/>
      <c r="H293" s="263"/>
      <c r="I293" s="263"/>
      <c r="J293" s="450">
        <f t="shared" si="19"/>
        <v>2</v>
      </c>
    </row>
    <row r="294" spans="1:10" ht="20.100000000000001" customHeight="1">
      <c r="A294" s="369" t="s">
        <v>20225</v>
      </c>
      <c r="B294" s="264"/>
      <c r="C294" s="264"/>
      <c r="D294" s="432"/>
      <c r="E294" s="432">
        <v>1</v>
      </c>
      <c r="F294" s="263">
        <v>2</v>
      </c>
      <c r="G294" s="436"/>
      <c r="H294" s="263"/>
      <c r="I294" s="263"/>
      <c r="J294" s="450">
        <f t="shared" si="19"/>
        <v>2</v>
      </c>
    </row>
    <row r="295" spans="1:10" ht="29.25" customHeight="1">
      <c r="A295" s="370" t="s">
        <v>20318</v>
      </c>
      <c r="B295" s="264"/>
      <c r="C295" s="264"/>
      <c r="D295" s="432">
        <v>22.1</v>
      </c>
      <c r="E295" s="432">
        <v>1.3</v>
      </c>
      <c r="F295" s="432"/>
      <c r="G295" s="432">
        <v>3.04</v>
      </c>
      <c r="H295" s="432"/>
      <c r="I295" s="432"/>
      <c r="J295" s="432">
        <f>D295*E295-G295</f>
        <v>25.690000000000005</v>
      </c>
    </row>
    <row r="296" spans="1:10" ht="25.5" customHeight="1">
      <c r="A296" s="369" t="s">
        <v>20319</v>
      </c>
      <c r="B296" s="264"/>
      <c r="C296" s="264"/>
      <c r="D296" s="432">
        <v>19.399999999999999</v>
      </c>
      <c r="E296" s="432">
        <v>1.3</v>
      </c>
      <c r="F296" s="263"/>
      <c r="G296" s="436">
        <v>1.52</v>
      </c>
      <c r="H296" s="263"/>
      <c r="I296" s="263"/>
      <c r="J296" s="432">
        <f t="shared" ref="J296:J300" si="20">D296*E296-G296</f>
        <v>23.7</v>
      </c>
    </row>
    <row r="297" spans="1:10" ht="20.100000000000001" customHeight="1">
      <c r="A297" s="369" t="s">
        <v>20320</v>
      </c>
      <c r="B297" s="264"/>
      <c r="C297" s="264"/>
      <c r="D297" s="432">
        <v>13</v>
      </c>
      <c r="E297" s="432">
        <v>1.3</v>
      </c>
      <c r="F297" s="263"/>
      <c r="G297" s="436">
        <v>1.28</v>
      </c>
      <c r="H297" s="263"/>
      <c r="I297" s="263"/>
      <c r="J297" s="432">
        <f t="shared" si="20"/>
        <v>15.620000000000003</v>
      </c>
    </row>
    <row r="298" spans="1:10" ht="20.100000000000001" customHeight="1">
      <c r="A298" s="369" t="s">
        <v>20321</v>
      </c>
      <c r="B298" s="264"/>
      <c r="C298" s="264"/>
      <c r="D298" s="432">
        <v>14.4</v>
      </c>
      <c r="E298" s="432">
        <v>3</v>
      </c>
      <c r="F298" s="263"/>
      <c r="G298" s="436">
        <v>4.32</v>
      </c>
      <c r="H298" s="263"/>
      <c r="I298" s="263"/>
      <c r="J298" s="432">
        <f t="shared" si="20"/>
        <v>38.880000000000003</v>
      </c>
    </row>
    <row r="299" spans="1:10" ht="20.100000000000001" customHeight="1">
      <c r="A299" s="369" t="s">
        <v>20322</v>
      </c>
      <c r="B299" s="264"/>
      <c r="C299" s="264"/>
      <c r="D299" s="432">
        <v>18</v>
      </c>
      <c r="E299" s="432">
        <v>0.8</v>
      </c>
      <c r="F299" s="263"/>
      <c r="G299" s="436">
        <v>0.64</v>
      </c>
      <c r="H299" s="263"/>
      <c r="I299" s="263"/>
      <c r="J299" s="432">
        <f t="shared" si="20"/>
        <v>13.76</v>
      </c>
    </row>
    <row r="300" spans="1:10" ht="26.25" customHeight="1">
      <c r="A300" s="370" t="s">
        <v>20323</v>
      </c>
      <c r="B300" s="264"/>
      <c r="C300" s="264"/>
      <c r="D300" s="432">
        <v>18.100000000000001</v>
      </c>
      <c r="E300" s="432">
        <v>1.3</v>
      </c>
      <c r="F300" s="263"/>
      <c r="G300" s="263">
        <v>1.04</v>
      </c>
      <c r="H300" s="263"/>
      <c r="I300" s="263"/>
      <c r="J300" s="432">
        <f t="shared" si="20"/>
        <v>22.490000000000002</v>
      </c>
    </row>
    <row r="301" spans="1:10" ht="20.100000000000001" customHeight="1">
      <c r="A301" s="369" t="s">
        <v>20316</v>
      </c>
      <c r="B301" s="264"/>
      <c r="C301" s="264"/>
      <c r="D301" s="432">
        <v>10.1</v>
      </c>
      <c r="E301" s="432">
        <v>1.3</v>
      </c>
      <c r="F301" s="263"/>
      <c r="G301" s="263"/>
      <c r="H301" s="263"/>
      <c r="I301" s="263"/>
      <c r="J301" s="450">
        <f>D301*E301</f>
        <v>13.13</v>
      </c>
    </row>
    <row r="302" spans="1:10" ht="20.100000000000001" customHeight="1">
      <c r="A302" s="369" t="s">
        <v>20300</v>
      </c>
      <c r="B302" s="264"/>
      <c r="C302" s="264"/>
      <c r="D302" s="432">
        <v>35.200000000000003</v>
      </c>
      <c r="E302" s="432">
        <v>1.3</v>
      </c>
      <c r="F302" s="432"/>
      <c r="G302" s="432">
        <v>7.6</v>
      </c>
      <c r="H302" s="432"/>
      <c r="I302" s="432"/>
      <c r="J302" s="450">
        <f>D302*E302-G302</f>
        <v>38.160000000000004</v>
      </c>
    </row>
    <row r="303" spans="1:10" ht="20.100000000000001" customHeight="1">
      <c r="A303" s="369" t="s">
        <v>20302</v>
      </c>
      <c r="B303" s="264"/>
      <c r="C303" s="264"/>
      <c r="D303" s="432">
        <v>28.9</v>
      </c>
      <c r="E303" s="432">
        <v>1.3</v>
      </c>
      <c r="F303" s="263"/>
      <c r="G303" s="432">
        <v>6.8</v>
      </c>
      <c r="H303" s="432"/>
      <c r="I303" s="432"/>
      <c r="J303" s="450">
        <f>D303*E303-G303</f>
        <v>30.77</v>
      </c>
    </row>
    <row r="304" spans="1:10" ht="21.95" customHeight="1">
      <c r="A304" s="382"/>
      <c r="B304" s="240"/>
      <c r="C304" s="240"/>
      <c r="D304" s="240"/>
      <c r="E304" s="240"/>
      <c r="F304" s="240"/>
      <c r="G304" s="240"/>
      <c r="H304" s="240"/>
      <c r="I304" s="395"/>
      <c r="J304" s="395"/>
    </row>
    <row r="305" spans="1:10" ht="20.100000000000001" customHeight="1">
      <c r="A305" s="313" t="s">
        <v>19387</v>
      </c>
      <c r="B305" s="563" t="str">
        <f>INDEX([1]ORCAMENTO!$E:$E,MATCH(A305,[1]ORCAMENTO!$B:$B,0))</f>
        <v>Chapisco De Argamassa De Cimento E Areia Média Ou Grossa Lavada, No Traço 1:3, Espessura 5 Mm</v>
      </c>
      <c r="C305" s="563"/>
      <c r="D305" s="563"/>
      <c r="E305" s="563"/>
      <c r="F305" s="563"/>
      <c r="G305" s="563"/>
      <c r="H305" s="563"/>
      <c r="I305" s="250" t="str">
        <f>INDEX([1]ORCAMENTO!$F:$F,MATCH(A305,[1]ORCAMENTO!$B:$B,0))</f>
        <v>m2</v>
      </c>
      <c r="J305" s="251">
        <f>ROUND(SUM(J307:J323),2)</f>
        <v>191.05</v>
      </c>
    </row>
    <row r="306" spans="1:10" ht="20.100000000000001" customHeight="1">
      <c r="A306" s="430" t="s">
        <v>1030</v>
      </c>
      <c r="B306" s="431"/>
      <c r="C306" s="431" t="s">
        <v>18612</v>
      </c>
      <c r="D306" s="430" t="s">
        <v>18614</v>
      </c>
      <c r="E306" s="430" t="s">
        <v>18611</v>
      </c>
      <c r="F306" s="430" t="s">
        <v>19092</v>
      </c>
      <c r="G306" s="430" t="s">
        <v>18616</v>
      </c>
      <c r="H306" s="430"/>
      <c r="I306" s="430"/>
      <c r="J306" s="252"/>
    </row>
    <row r="307" spans="1:10" ht="20.100000000000001" customHeight="1">
      <c r="A307" s="382"/>
      <c r="B307" s="240"/>
      <c r="C307" s="240"/>
      <c r="D307" s="240"/>
      <c r="E307" s="240"/>
      <c r="F307" s="240"/>
      <c r="G307" s="240"/>
      <c r="H307" s="240"/>
      <c r="I307" s="395"/>
      <c r="J307" s="395"/>
    </row>
    <row r="308" spans="1:10" ht="28.5" customHeight="1">
      <c r="A308" s="382" t="s">
        <v>20533</v>
      </c>
      <c r="B308" s="240"/>
      <c r="C308" s="435">
        <v>0.6</v>
      </c>
      <c r="D308" s="435"/>
      <c r="E308" s="435">
        <v>2.1</v>
      </c>
      <c r="F308" s="435"/>
      <c r="G308" s="435">
        <v>2</v>
      </c>
      <c r="H308" s="435"/>
      <c r="I308" s="435"/>
      <c r="J308" s="435">
        <f>C308*E308*G308</f>
        <v>2.52</v>
      </c>
    </row>
    <row r="309" spans="1:10" ht="25.5" customHeight="1">
      <c r="A309" s="382" t="s">
        <v>20325</v>
      </c>
      <c r="B309" s="240"/>
      <c r="C309" s="435">
        <v>1.2</v>
      </c>
      <c r="D309" s="435"/>
      <c r="E309" s="435">
        <v>1.2</v>
      </c>
      <c r="F309" s="435"/>
      <c r="G309" s="435">
        <v>2</v>
      </c>
      <c r="H309" s="435"/>
      <c r="I309" s="435"/>
      <c r="J309" s="435">
        <f>C309*E309*G309</f>
        <v>2.88</v>
      </c>
    </row>
    <row r="310" spans="1:10" ht="27" customHeight="1">
      <c r="A310" s="382" t="s">
        <v>20326</v>
      </c>
      <c r="B310" s="240"/>
      <c r="C310" s="435"/>
      <c r="D310" s="435">
        <v>14.4</v>
      </c>
      <c r="E310" s="435">
        <v>3</v>
      </c>
      <c r="F310" s="435"/>
      <c r="G310" s="435">
        <v>2</v>
      </c>
      <c r="H310" s="435"/>
      <c r="I310" s="435"/>
      <c r="J310" s="435">
        <f>D310*E310*G310</f>
        <v>86.4</v>
      </c>
    </row>
    <row r="311" spans="1:10" ht="29.25" customHeight="1">
      <c r="A311" s="382" t="s">
        <v>20327</v>
      </c>
      <c r="B311" s="240"/>
      <c r="C311" s="435"/>
      <c r="D311" s="435">
        <v>0.8</v>
      </c>
      <c r="E311" s="435">
        <v>2.1</v>
      </c>
      <c r="F311" s="435"/>
      <c r="G311" s="435">
        <v>2</v>
      </c>
      <c r="H311" s="435"/>
      <c r="I311" s="435"/>
      <c r="J311" s="435">
        <f>D311*E311*G311</f>
        <v>3.3600000000000003</v>
      </c>
    </row>
    <row r="312" spans="1:10" ht="24.75" customHeight="1">
      <c r="A312" s="369" t="s">
        <v>20189</v>
      </c>
      <c r="B312" s="257"/>
      <c r="C312" s="432"/>
      <c r="D312" s="436">
        <v>0.6</v>
      </c>
      <c r="E312" s="436">
        <v>0.5</v>
      </c>
      <c r="F312" s="436"/>
      <c r="G312" s="436">
        <v>6</v>
      </c>
      <c r="H312" s="436"/>
      <c r="I312" s="432"/>
      <c r="J312" s="435">
        <f>D312*E312*G312</f>
        <v>1.7999999999999998</v>
      </c>
    </row>
    <row r="313" spans="1:10" ht="20.100000000000001" customHeight="1">
      <c r="A313" s="382" t="s">
        <v>20328</v>
      </c>
      <c r="B313" s="240"/>
      <c r="C313" s="435">
        <v>2.6</v>
      </c>
      <c r="D313" s="435"/>
      <c r="E313" s="435">
        <v>3</v>
      </c>
      <c r="F313" s="435"/>
      <c r="G313" s="435">
        <v>2</v>
      </c>
      <c r="H313" s="435"/>
      <c r="I313" s="435"/>
      <c r="J313" s="435">
        <f>C313*E313*G313</f>
        <v>15.600000000000001</v>
      </c>
    </row>
    <row r="314" spans="1:10" ht="30" customHeight="1">
      <c r="A314" s="370" t="s">
        <v>20329</v>
      </c>
      <c r="B314" s="257"/>
      <c r="C314" s="436">
        <v>0.6</v>
      </c>
      <c r="D314" s="436"/>
      <c r="E314" s="436">
        <v>0.5</v>
      </c>
      <c r="F314" s="436"/>
      <c r="G314" s="436">
        <v>6</v>
      </c>
      <c r="H314" s="436"/>
      <c r="I314" s="432"/>
      <c r="J314" s="435">
        <f>C314*E314*G314</f>
        <v>1.7999999999999998</v>
      </c>
    </row>
    <row r="315" spans="1:10" ht="27.75" customHeight="1">
      <c r="A315" s="382" t="s">
        <v>20330</v>
      </c>
      <c r="B315" s="240"/>
      <c r="C315" s="435">
        <v>1.3</v>
      </c>
      <c r="D315" s="435"/>
      <c r="E315" s="435">
        <v>3</v>
      </c>
      <c r="F315" s="435"/>
      <c r="G315" s="435">
        <v>2</v>
      </c>
      <c r="H315" s="435"/>
      <c r="I315" s="435"/>
      <c r="J315" s="435">
        <f t="shared" ref="J315:J317" si="21">C315*E315*G315</f>
        <v>7.8000000000000007</v>
      </c>
    </row>
    <row r="316" spans="1:10" ht="24.75" customHeight="1">
      <c r="A316" s="370" t="s">
        <v>20331</v>
      </c>
      <c r="B316" s="240"/>
      <c r="C316" s="435">
        <v>1.25</v>
      </c>
      <c r="D316" s="435"/>
      <c r="E316" s="435">
        <v>1.1000000000000001</v>
      </c>
      <c r="F316" s="435"/>
      <c r="G316" s="435">
        <v>4</v>
      </c>
      <c r="H316" s="435"/>
      <c r="I316" s="435"/>
      <c r="J316" s="435">
        <f t="shared" si="21"/>
        <v>5.5</v>
      </c>
    </row>
    <row r="317" spans="1:10" ht="24.75" customHeight="1">
      <c r="A317" s="382" t="s">
        <v>20332</v>
      </c>
      <c r="B317" s="240"/>
      <c r="C317" s="435">
        <v>4.2</v>
      </c>
      <c r="D317" s="435"/>
      <c r="E317" s="435">
        <v>3</v>
      </c>
      <c r="F317" s="435"/>
      <c r="G317" s="435">
        <v>2</v>
      </c>
      <c r="H317" s="435"/>
      <c r="I317" s="435"/>
      <c r="J317" s="435">
        <f t="shared" si="21"/>
        <v>25.200000000000003</v>
      </c>
    </row>
    <row r="318" spans="1:10" ht="30.75" customHeight="1">
      <c r="A318" s="382" t="s">
        <v>20333</v>
      </c>
      <c r="B318" s="240"/>
      <c r="C318" s="435"/>
      <c r="D318" s="435">
        <v>1.8</v>
      </c>
      <c r="E318" s="435">
        <v>1.6</v>
      </c>
      <c r="F318" s="435"/>
      <c r="G318" s="435">
        <v>2</v>
      </c>
      <c r="H318" s="435"/>
      <c r="I318" s="435"/>
      <c r="J318" s="435">
        <f>D318*E318*G318</f>
        <v>5.7600000000000007</v>
      </c>
    </row>
    <row r="319" spans="1:10" ht="30" customHeight="1">
      <c r="A319" s="370" t="s">
        <v>20334</v>
      </c>
      <c r="B319" s="240"/>
      <c r="C319" s="435">
        <v>1.25</v>
      </c>
      <c r="D319" s="435"/>
      <c r="E319" s="435">
        <v>1.05</v>
      </c>
      <c r="F319" s="435"/>
      <c r="G319" s="435">
        <v>2</v>
      </c>
      <c r="H319" s="435"/>
      <c r="I319" s="435"/>
      <c r="J319" s="435">
        <f>C319*E319*G319</f>
        <v>2.625</v>
      </c>
    </row>
    <row r="320" spans="1:10" ht="24.75" customHeight="1">
      <c r="A320" s="380" t="s">
        <v>20335</v>
      </c>
      <c r="B320" s="240"/>
      <c r="C320" s="435">
        <v>4.05</v>
      </c>
      <c r="D320" s="436"/>
      <c r="E320" s="435">
        <v>3</v>
      </c>
      <c r="F320" s="435"/>
      <c r="G320" s="435">
        <v>2</v>
      </c>
      <c r="H320" s="435"/>
      <c r="I320" s="435"/>
      <c r="J320" s="435">
        <f>C320*E320*G320</f>
        <v>24.299999999999997</v>
      </c>
    </row>
    <row r="321" spans="1:10" ht="30" customHeight="1">
      <c r="A321" s="380" t="s">
        <v>20241</v>
      </c>
      <c r="B321" s="240"/>
      <c r="C321" s="435">
        <v>4.2</v>
      </c>
      <c r="D321" s="435">
        <v>0.55000000000000004</v>
      </c>
      <c r="E321" s="435"/>
      <c r="F321" s="435"/>
      <c r="G321" s="435"/>
      <c r="H321" s="435"/>
      <c r="I321" s="435"/>
      <c r="J321" s="435">
        <f>C321*D321</f>
        <v>2.3100000000000005</v>
      </c>
    </row>
    <row r="322" spans="1:10" ht="30" customHeight="1">
      <c r="A322" s="370" t="s">
        <v>20336</v>
      </c>
      <c r="B322" s="257"/>
      <c r="C322" s="435">
        <v>1.45</v>
      </c>
      <c r="D322" s="436"/>
      <c r="E322" s="435">
        <v>1.1000000000000001</v>
      </c>
      <c r="F322" s="436"/>
      <c r="G322" s="435">
        <v>2</v>
      </c>
      <c r="H322" s="435"/>
      <c r="I322" s="435"/>
      <c r="J322" s="432">
        <f>C322*E322*G322</f>
        <v>3.19</v>
      </c>
    </row>
    <row r="323" spans="1:10" ht="30" customHeight="1">
      <c r="A323" s="370"/>
      <c r="B323" s="257"/>
      <c r="C323" s="240"/>
      <c r="E323" s="240"/>
      <c r="G323" s="240"/>
      <c r="H323" s="240"/>
      <c r="I323" s="395"/>
      <c r="J323" s="264"/>
    </row>
    <row r="324" spans="1:10" ht="20.100000000000001" customHeight="1">
      <c r="A324" s="313" t="s">
        <v>19388</v>
      </c>
      <c r="B324" s="563" t="str">
        <f>INDEX([1]ORCAMENTO!$E:$E,MATCH(A324,[1]ORCAMENTO!$B:$B,0))</f>
        <v>Reboco De Argamassa De Cimento, Cal Hidratada Ch1 E Areia Média Ou Grossa Lavada No Traço 1:0.5:6, Espessura 5Mm</v>
      </c>
      <c r="C324" s="563"/>
      <c r="D324" s="563"/>
      <c r="E324" s="563"/>
      <c r="F324" s="563"/>
      <c r="G324" s="563"/>
      <c r="H324" s="563"/>
      <c r="I324" s="250" t="str">
        <f>INDEX([1]ORCAMENTO!$F:$F,MATCH(A324,[1]ORCAMENTO!$B:$B,0))</f>
        <v>m2</v>
      </c>
      <c r="J324" s="251">
        <f>ROUND(SUM(J326:J347),2)</f>
        <v>374.17</v>
      </c>
    </row>
    <row r="325" spans="1:10" ht="20.100000000000001" customHeight="1">
      <c r="A325" s="430" t="s">
        <v>1030</v>
      </c>
      <c r="B325" s="431"/>
      <c r="C325" s="431" t="s">
        <v>18612</v>
      </c>
      <c r="D325" s="430" t="s">
        <v>19121</v>
      </c>
      <c r="E325" s="430" t="s">
        <v>18611</v>
      </c>
      <c r="F325" s="430" t="s">
        <v>19120</v>
      </c>
      <c r="G325" s="430" t="s">
        <v>18616</v>
      </c>
      <c r="H325" s="430"/>
      <c r="I325" s="430"/>
      <c r="J325" s="252"/>
    </row>
    <row r="326" spans="1:10" ht="20.100000000000001" customHeight="1">
      <c r="A326" s="382"/>
      <c r="B326" s="240"/>
      <c r="C326" s="240"/>
      <c r="D326" s="240"/>
      <c r="E326" s="240"/>
      <c r="F326" s="240"/>
      <c r="G326" s="240"/>
      <c r="H326" s="240"/>
      <c r="I326" s="395"/>
      <c r="J326" s="395"/>
    </row>
    <row r="327" spans="1:10" ht="26.25" customHeight="1">
      <c r="A327" s="382" t="s">
        <v>20324</v>
      </c>
      <c r="B327" s="240"/>
      <c r="C327" s="435">
        <v>0.6</v>
      </c>
      <c r="D327" s="435"/>
      <c r="E327" s="435">
        <v>2.1</v>
      </c>
      <c r="F327" s="435"/>
      <c r="G327" s="435">
        <v>2</v>
      </c>
      <c r="H327" s="435"/>
      <c r="I327" s="435"/>
      <c r="J327" s="435">
        <f>C327*E327*G327</f>
        <v>2.52</v>
      </c>
    </row>
    <row r="328" spans="1:10" ht="30" customHeight="1">
      <c r="A328" s="382" t="s">
        <v>20325</v>
      </c>
      <c r="B328" s="240"/>
      <c r="C328" s="435">
        <v>1.2</v>
      </c>
      <c r="D328" s="435"/>
      <c r="E328" s="435">
        <v>1.2</v>
      </c>
      <c r="F328" s="435"/>
      <c r="G328" s="435">
        <v>2</v>
      </c>
      <c r="H328" s="435"/>
      <c r="I328" s="435"/>
      <c r="J328" s="435">
        <f>C328*E328*G328</f>
        <v>2.88</v>
      </c>
    </row>
    <row r="329" spans="1:10" ht="24" customHeight="1">
      <c r="A329" s="382" t="s">
        <v>20326</v>
      </c>
      <c r="B329" s="240"/>
      <c r="C329" s="435"/>
      <c r="D329" s="435">
        <v>14.4</v>
      </c>
      <c r="E329" s="435">
        <v>3</v>
      </c>
      <c r="F329" s="435"/>
      <c r="G329" s="435">
        <v>2</v>
      </c>
      <c r="H329" s="435"/>
      <c r="I329" s="435"/>
      <c r="J329" s="435">
        <f>D329*E329*G329</f>
        <v>86.4</v>
      </c>
    </row>
    <row r="330" spans="1:10" ht="24" customHeight="1">
      <c r="A330" s="382" t="s">
        <v>20327</v>
      </c>
      <c r="B330" s="240"/>
      <c r="C330" s="435"/>
      <c r="D330" s="435">
        <v>0.8</v>
      </c>
      <c r="E330" s="435">
        <v>2.1</v>
      </c>
      <c r="F330" s="435"/>
      <c r="G330" s="435">
        <v>2</v>
      </c>
      <c r="H330" s="435"/>
      <c r="I330" s="435"/>
      <c r="J330" s="435">
        <f t="shared" ref="J330:J331" si="22">D330*E330*G330</f>
        <v>3.3600000000000003</v>
      </c>
    </row>
    <row r="331" spans="1:10" ht="20.100000000000001" customHeight="1">
      <c r="A331" s="369" t="s">
        <v>20189</v>
      </c>
      <c r="B331" s="257"/>
      <c r="C331" s="432"/>
      <c r="D331" s="436">
        <v>0.6</v>
      </c>
      <c r="E331" s="436">
        <v>0.5</v>
      </c>
      <c r="F331" s="436"/>
      <c r="G331" s="436">
        <v>6</v>
      </c>
      <c r="H331" s="436"/>
      <c r="I331" s="432"/>
      <c r="J331" s="435">
        <f t="shared" si="22"/>
        <v>1.7999999999999998</v>
      </c>
    </row>
    <row r="332" spans="1:10" ht="20.100000000000001" customHeight="1">
      <c r="A332" s="382" t="s">
        <v>20328</v>
      </c>
      <c r="B332" s="240"/>
      <c r="C332" s="435">
        <v>2.6</v>
      </c>
      <c r="D332" s="435"/>
      <c r="E332" s="435">
        <v>3</v>
      </c>
      <c r="F332" s="435"/>
      <c r="G332" s="435">
        <v>2</v>
      </c>
      <c r="H332" s="435"/>
      <c r="I332" s="435"/>
      <c r="J332" s="435">
        <f>C332*E332*G332</f>
        <v>15.600000000000001</v>
      </c>
    </row>
    <row r="333" spans="1:10" ht="30" customHeight="1">
      <c r="A333" s="370" t="s">
        <v>20329</v>
      </c>
      <c r="B333" s="257"/>
      <c r="C333" s="436">
        <v>0.6</v>
      </c>
      <c r="D333" s="436"/>
      <c r="E333" s="436">
        <v>0.5</v>
      </c>
      <c r="F333" s="436"/>
      <c r="G333" s="436">
        <v>6</v>
      </c>
      <c r="H333" s="436"/>
      <c r="I333" s="432"/>
      <c r="J333" s="432">
        <f>C333*E333*G333</f>
        <v>1.7999999999999998</v>
      </c>
    </row>
    <row r="334" spans="1:10" ht="30" customHeight="1">
      <c r="A334" s="382" t="s">
        <v>20330</v>
      </c>
      <c r="B334" s="240"/>
      <c r="C334" s="435">
        <v>1.3</v>
      </c>
      <c r="D334" s="435"/>
      <c r="E334" s="435">
        <v>3</v>
      </c>
      <c r="F334" s="435"/>
      <c r="G334" s="435">
        <v>2</v>
      </c>
      <c r="H334" s="435"/>
      <c r="I334" s="435"/>
      <c r="J334" s="432">
        <f t="shared" ref="J334:J336" si="23">C334*E334*G334</f>
        <v>7.8000000000000007</v>
      </c>
    </row>
    <row r="335" spans="1:10" ht="29.25" customHeight="1">
      <c r="A335" s="370" t="s">
        <v>20331</v>
      </c>
      <c r="B335" s="240"/>
      <c r="C335" s="435">
        <v>1.25</v>
      </c>
      <c r="D335" s="435"/>
      <c r="E335" s="435">
        <v>1.1000000000000001</v>
      </c>
      <c r="F335" s="435"/>
      <c r="G335" s="435">
        <v>4</v>
      </c>
      <c r="H335" s="435"/>
      <c r="I335" s="435"/>
      <c r="J335" s="432">
        <f t="shared" si="23"/>
        <v>5.5</v>
      </c>
    </row>
    <row r="336" spans="1:10" ht="27.75" customHeight="1">
      <c r="A336" s="382" t="s">
        <v>20332</v>
      </c>
      <c r="B336" s="240"/>
      <c r="C336" s="435">
        <v>4.2</v>
      </c>
      <c r="D336" s="435"/>
      <c r="E336" s="435">
        <v>3</v>
      </c>
      <c r="F336" s="435"/>
      <c r="G336" s="435">
        <v>2</v>
      </c>
      <c r="H336" s="435"/>
      <c r="I336" s="435"/>
      <c r="J336" s="432">
        <f t="shared" si="23"/>
        <v>25.200000000000003</v>
      </c>
    </row>
    <row r="337" spans="1:10" ht="27.75" customHeight="1">
      <c r="A337" s="380" t="s">
        <v>20322</v>
      </c>
      <c r="B337" s="240"/>
      <c r="C337" s="435"/>
      <c r="D337" s="435"/>
      <c r="E337" s="435"/>
      <c r="F337" s="435"/>
      <c r="G337" s="435"/>
      <c r="H337" s="435"/>
      <c r="I337" s="435"/>
      <c r="J337" s="435">
        <v>10</v>
      </c>
    </row>
    <row r="338" spans="1:10" ht="30.75" customHeight="1">
      <c r="A338" s="382" t="s">
        <v>20333</v>
      </c>
      <c r="B338" s="240"/>
      <c r="C338" s="435"/>
      <c r="D338" s="435">
        <v>1.8</v>
      </c>
      <c r="E338" s="435">
        <v>1.6</v>
      </c>
      <c r="F338" s="435"/>
      <c r="G338" s="435">
        <v>2</v>
      </c>
      <c r="H338" s="435"/>
      <c r="I338" s="435"/>
      <c r="J338" s="435">
        <f>D338*E338*G338</f>
        <v>5.7600000000000007</v>
      </c>
    </row>
    <row r="339" spans="1:10" ht="30" customHeight="1">
      <c r="A339" s="370" t="s">
        <v>20334</v>
      </c>
      <c r="B339" s="240"/>
      <c r="C339" s="435">
        <v>1.25</v>
      </c>
      <c r="D339" s="435"/>
      <c r="E339" s="435">
        <v>1.05</v>
      </c>
      <c r="F339" s="435"/>
      <c r="G339" s="435">
        <v>2</v>
      </c>
      <c r="H339" s="435"/>
      <c r="I339" s="435"/>
      <c r="J339" s="435">
        <f>C339*E339*G339</f>
        <v>2.625</v>
      </c>
    </row>
    <row r="340" spans="1:10" ht="24.75" customHeight="1">
      <c r="A340" s="380" t="s">
        <v>20335</v>
      </c>
      <c r="B340" s="240"/>
      <c r="C340" s="435">
        <v>4.05</v>
      </c>
      <c r="D340" s="436"/>
      <c r="E340" s="435">
        <v>3</v>
      </c>
      <c r="F340" s="435">
        <v>3.04</v>
      </c>
      <c r="G340" s="435">
        <v>2</v>
      </c>
      <c r="H340" s="435"/>
      <c r="I340" s="435"/>
      <c r="J340" s="435">
        <f>C340*E340*G340-F340</f>
        <v>21.259999999999998</v>
      </c>
    </row>
    <row r="341" spans="1:10" ht="30" customHeight="1">
      <c r="A341" s="380" t="s">
        <v>20241</v>
      </c>
      <c r="B341" s="240"/>
      <c r="C341" s="435">
        <v>4.2</v>
      </c>
      <c r="D341" s="435">
        <v>0.55000000000000004</v>
      </c>
      <c r="E341" s="435"/>
      <c r="F341" s="435"/>
      <c r="G341" s="435"/>
      <c r="H341" s="435"/>
      <c r="I341" s="435"/>
      <c r="J341" s="435">
        <f>C341*D341</f>
        <v>2.3100000000000005</v>
      </c>
    </row>
    <row r="342" spans="1:10" ht="30" customHeight="1">
      <c r="A342" s="370" t="s">
        <v>20336</v>
      </c>
      <c r="B342" s="257"/>
      <c r="C342" s="435">
        <v>1.45</v>
      </c>
      <c r="D342" s="436"/>
      <c r="E342" s="435">
        <v>1.1000000000000001</v>
      </c>
      <c r="F342" s="436"/>
      <c r="G342" s="435">
        <v>2</v>
      </c>
      <c r="H342" s="435"/>
      <c r="I342" s="435"/>
      <c r="J342" s="432">
        <f>C342*E342*G342</f>
        <v>3.19</v>
      </c>
    </row>
    <row r="343" spans="1:10" ht="20.100000000000001" customHeight="1">
      <c r="A343" s="380" t="s">
        <v>20337</v>
      </c>
      <c r="B343" s="240"/>
      <c r="C343" s="435"/>
      <c r="D343" s="435"/>
      <c r="E343" s="435"/>
      <c r="F343" s="435"/>
      <c r="G343" s="435"/>
      <c r="H343" s="435"/>
      <c r="I343" s="435"/>
      <c r="J343" s="435">
        <v>28.2</v>
      </c>
    </row>
    <row r="344" spans="1:10" ht="30" customHeight="1">
      <c r="A344" s="370" t="s">
        <v>20338</v>
      </c>
      <c r="B344" s="257"/>
      <c r="C344" s="435"/>
      <c r="D344" s="436"/>
      <c r="E344" s="435"/>
      <c r="F344" s="436"/>
      <c r="G344" s="435"/>
      <c r="H344" s="435"/>
      <c r="I344" s="435"/>
      <c r="J344" s="432">
        <v>48.36</v>
      </c>
    </row>
    <row r="345" spans="1:10" ht="30" customHeight="1">
      <c r="A345" s="370" t="s">
        <v>20339</v>
      </c>
      <c r="B345" s="257"/>
      <c r="C345" s="435"/>
      <c r="D345" s="436">
        <v>3.2</v>
      </c>
      <c r="E345" s="435">
        <v>11</v>
      </c>
      <c r="F345" s="436"/>
      <c r="G345" s="435"/>
      <c r="H345" s="435"/>
      <c r="I345" s="435"/>
      <c r="J345" s="432">
        <f>D345*E345</f>
        <v>35.200000000000003</v>
      </c>
    </row>
    <row r="346" spans="1:10" ht="20.100000000000001" customHeight="1">
      <c r="A346" s="380" t="s">
        <v>20340</v>
      </c>
      <c r="B346" s="240"/>
      <c r="C346" s="435"/>
      <c r="D346" s="435"/>
      <c r="E346" s="435"/>
      <c r="F346" s="435"/>
      <c r="G346" s="435"/>
      <c r="H346" s="435"/>
      <c r="I346" s="435"/>
      <c r="J346" s="435">
        <v>64.400000000000006</v>
      </c>
    </row>
    <row r="347" spans="1:10" ht="21.95" customHeight="1">
      <c r="A347" s="382"/>
      <c r="B347" s="240"/>
      <c r="C347" s="240"/>
      <c r="D347" s="240"/>
      <c r="E347" s="240"/>
      <c r="F347" s="240"/>
      <c r="G347" s="240"/>
      <c r="H347" s="240"/>
      <c r="I347" s="395"/>
      <c r="J347" s="395"/>
    </row>
    <row r="348" spans="1:10" ht="20.100000000000001" customHeight="1">
      <c r="A348" s="313" t="s">
        <v>19389</v>
      </c>
      <c r="B348" s="563" t="str">
        <f>INDEX([1]ORCAMENTO!$E:$E,MATCH(A348,[1]ORCAMENTO!$B:$B,0))</f>
        <v>Emassamento De Paredes E Forros, Com Duas Demãos De Massa À Base De Pva, Marcas De Referência Suvinil, Coral Ou Metalatex</v>
      </c>
      <c r="C348" s="563"/>
      <c r="D348" s="563"/>
      <c r="E348" s="563"/>
      <c r="F348" s="563"/>
      <c r="G348" s="563"/>
      <c r="H348" s="563"/>
      <c r="I348" s="250" t="str">
        <f>INDEX([1]ORCAMENTO!$F:$F,MATCH(A348,[1]ORCAMENTO!$B:$B,0))</f>
        <v>m2</v>
      </c>
      <c r="J348" s="251">
        <f>ROUND(SUM(J350:J361),2)</f>
        <v>285.91000000000003</v>
      </c>
    </row>
    <row r="349" spans="1:10" ht="20.100000000000001" customHeight="1">
      <c r="A349" s="430" t="s">
        <v>1030</v>
      </c>
      <c r="B349" s="431"/>
      <c r="C349" s="431" t="s">
        <v>18612</v>
      </c>
      <c r="D349" s="431" t="s">
        <v>19118</v>
      </c>
      <c r="E349" s="430" t="s">
        <v>18611</v>
      </c>
      <c r="F349" s="430" t="s">
        <v>19092</v>
      </c>
      <c r="G349" s="430" t="s">
        <v>18616</v>
      </c>
      <c r="H349" s="430"/>
      <c r="I349" s="430"/>
      <c r="J349" s="252"/>
    </row>
    <row r="350" spans="1:10" ht="20.100000000000001" customHeight="1">
      <c r="A350" s="382"/>
      <c r="B350" s="240"/>
      <c r="C350" s="240"/>
      <c r="D350" s="240"/>
      <c r="E350" s="240"/>
      <c r="F350" s="240"/>
      <c r="G350" s="240"/>
      <c r="H350" s="240"/>
      <c r="I350" s="395"/>
      <c r="J350" s="395"/>
    </row>
    <row r="351" spans="1:10" ht="22.5">
      <c r="A351" s="382" t="s">
        <v>20324</v>
      </c>
      <c r="B351" s="240"/>
      <c r="C351" s="435">
        <v>0.6</v>
      </c>
      <c r="D351" s="435"/>
      <c r="E351" s="435">
        <v>2.1</v>
      </c>
      <c r="F351" s="435"/>
      <c r="G351" s="435">
        <v>2</v>
      </c>
      <c r="H351" s="435"/>
      <c r="I351" s="435"/>
      <c r="J351" s="435">
        <f>C351*E351*G351</f>
        <v>2.52</v>
      </c>
    </row>
    <row r="352" spans="1:10" ht="30" customHeight="1">
      <c r="A352" s="382" t="s">
        <v>20325</v>
      </c>
      <c r="B352" s="240"/>
      <c r="C352" s="435">
        <v>1.2</v>
      </c>
      <c r="D352" s="435"/>
      <c r="E352" s="435">
        <v>1.2</v>
      </c>
      <c r="F352" s="435"/>
      <c r="G352" s="435">
        <v>2</v>
      </c>
      <c r="H352" s="435"/>
      <c r="I352" s="435"/>
      <c r="J352" s="435">
        <f>C352*E352*G352</f>
        <v>2.88</v>
      </c>
    </row>
    <row r="353" spans="1:10" ht="30" customHeight="1">
      <c r="A353" s="382" t="s">
        <v>20226</v>
      </c>
      <c r="B353" s="240"/>
      <c r="C353" s="435"/>
      <c r="D353" s="435">
        <v>4.1500000000000004</v>
      </c>
      <c r="E353" s="435">
        <v>3</v>
      </c>
      <c r="F353" s="435"/>
      <c r="G353" s="435"/>
      <c r="H353" s="435"/>
      <c r="I353" s="435"/>
      <c r="J353" s="435">
        <f>D353*E353</f>
        <v>12.450000000000001</v>
      </c>
    </row>
    <row r="354" spans="1:10" ht="20.25" customHeight="1">
      <c r="A354" s="382" t="s">
        <v>20326</v>
      </c>
      <c r="B354" s="240"/>
      <c r="C354" s="435"/>
      <c r="D354" s="435">
        <v>14.4</v>
      </c>
      <c r="E354" s="435">
        <v>3</v>
      </c>
      <c r="F354" s="435"/>
      <c r="G354" s="435">
        <v>2</v>
      </c>
      <c r="H354" s="435"/>
      <c r="I354" s="435"/>
      <c r="J354" s="435">
        <f>D354*E354*G354</f>
        <v>86.4</v>
      </c>
    </row>
    <row r="355" spans="1:10" ht="30" customHeight="1">
      <c r="A355" s="380" t="s">
        <v>20241</v>
      </c>
      <c r="B355" s="240"/>
      <c r="C355" s="435">
        <v>4.2</v>
      </c>
      <c r="D355" s="435">
        <v>0.55000000000000004</v>
      </c>
      <c r="E355" s="435"/>
      <c r="F355" s="435"/>
      <c r="G355" s="435"/>
      <c r="H355" s="435"/>
      <c r="I355" s="435"/>
      <c r="J355" s="435">
        <f>C355*D355</f>
        <v>2.3100000000000005</v>
      </c>
    </row>
    <row r="356" spans="1:10" ht="30" customHeight="1">
      <c r="A356" s="370" t="s">
        <v>20336</v>
      </c>
      <c r="B356" s="257"/>
      <c r="C356" s="435">
        <v>1.45</v>
      </c>
      <c r="D356" s="436"/>
      <c r="E356" s="435">
        <v>1.1000000000000001</v>
      </c>
      <c r="F356" s="436"/>
      <c r="G356" s="435">
        <v>2</v>
      </c>
      <c r="H356" s="435"/>
      <c r="I356" s="435"/>
      <c r="J356" s="432">
        <f>C356*E356*G356</f>
        <v>3.19</v>
      </c>
    </row>
    <row r="357" spans="1:10" ht="20.100000000000001" customHeight="1">
      <c r="A357" s="380" t="s">
        <v>20337</v>
      </c>
      <c r="B357" s="240"/>
      <c r="C357" s="435"/>
      <c r="D357" s="435"/>
      <c r="E357" s="435"/>
      <c r="F357" s="435"/>
      <c r="G357" s="435"/>
      <c r="H357" s="435"/>
      <c r="I357" s="435"/>
      <c r="J357" s="435">
        <v>28.2</v>
      </c>
    </row>
    <row r="358" spans="1:10" ht="30" customHeight="1">
      <c r="A358" s="370" t="s">
        <v>20338</v>
      </c>
      <c r="B358" s="257"/>
      <c r="C358" s="435"/>
      <c r="D358" s="436"/>
      <c r="E358" s="435"/>
      <c r="F358" s="436"/>
      <c r="G358" s="435"/>
      <c r="H358" s="435"/>
      <c r="I358" s="435"/>
      <c r="J358" s="432">
        <v>48.36</v>
      </c>
    </row>
    <row r="359" spans="1:10" ht="30" customHeight="1">
      <c r="A359" s="370" t="s">
        <v>20339</v>
      </c>
      <c r="B359" s="257"/>
      <c r="C359" s="435"/>
      <c r="D359" s="436">
        <v>3.2</v>
      </c>
      <c r="E359" s="435">
        <v>11</v>
      </c>
      <c r="F359" s="436"/>
      <c r="G359" s="435"/>
      <c r="H359" s="435"/>
      <c r="I359" s="435"/>
      <c r="J359" s="432">
        <f>D359*E359</f>
        <v>35.200000000000003</v>
      </c>
    </row>
    <row r="360" spans="1:10" ht="20.100000000000001" customHeight="1">
      <c r="A360" s="380" t="s">
        <v>20340</v>
      </c>
      <c r="B360" s="240"/>
      <c r="C360" s="435"/>
      <c r="D360" s="435"/>
      <c r="E360" s="435"/>
      <c r="F360" s="435"/>
      <c r="G360" s="435"/>
      <c r="H360" s="435"/>
      <c r="I360" s="435"/>
      <c r="J360" s="435">
        <v>64.400000000000006</v>
      </c>
    </row>
    <row r="361" spans="1:10" ht="21.95" customHeight="1">
      <c r="A361" s="380"/>
      <c r="B361" s="240"/>
      <c r="C361" s="435"/>
      <c r="D361" s="435"/>
      <c r="E361" s="435"/>
      <c r="F361" s="435"/>
      <c r="G361" s="435"/>
      <c r="H361" s="435"/>
      <c r="I361" s="435"/>
      <c r="J361" s="435"/>
    </row>
    <row r="362" spans="1:10" ht="20.100000000000001" customHeight="1">
      <c r="A362" s="313" t="s">
        <v>19390</v>
      </c>
      <c r="B362" s="563" t="str">
        <f>INDEX([1]ORCAMENTO!$E:$E,MATCH(A362,[1]ORCAMENTO!$B:$B,0))</f>
        <v>Retirada De Revestimento Antigo Em Reboco</v>
      </c>
      <c r="C362" s="563"/>
      <c r="D362" s="563"/>
      <c r="E362" s="563"/>
      <c r="F362" s="563"/>
      <c r="G362" s="563"/>
      <c r="H362" s="563"/>
      <c r="I362" s="250" t="str">
        <f>INDEX([1]ORCAMENTO!$F:$F,MATCH(A362,[1]ORCAMENTO!$B:$B,0))</f>
        <v>m2</v>
      </c>
      <c r="J362" s="251">
        <f>ROUND(SUM(J364:J368),2)</f>
        <v>140.96</v>
      </c>
    </row>
    <row r="363" spans="1:10" ht="20.100000000000001" customHeight="1">
      <c r="A363" s="430" t="s">
        <v>1030</v>
      </c>
      <c r="B363" s="431"/>
      <c r="C363" s="431"/>
      <c r="D363" s="431" t="s">
        <v>18614</v>
      </c>
      <c r="E363" s="430" t="s">
        <v>18612</v>
      </c>
      <c r="F363" s="430" t="s">
        <v>18616</v>
      </c>
      <c r="G363" s="430"/>
      <c r="H363" s="430"/>
      <c r="I363" s="430"/>
      <c r="J363" s="252"/>
    </row>
    <row r="364" spans="1:10" ht="20.100000000000001" customHeight="1">
      <c r="A364" s="380"/>
      <c r="B364" s="240"/>
      <c r="C364" s="240"/>
      <c r="D364" s="240"/>
      <c r="E364" s="240"/>
      <c r="F364" s="240"/>
      <c r="G364" s="240"/>
      <c r="H364" s="240"/>
      <c r="I364" s="395"/>
      <c r="J364" s="395"/>
    </row>
    <row r="365" spans="1:10" ht="20.100000000000001" customHeight="1">
      <c r="A365" s="380" t="s">
        <v>20337</v>
      </c>
      <c r="B365" s="240"/>
      <c r="C365" s="240"/>
      <c r="D365" s="240"/>
      <c r="E365" s="240"/>
      <c r="F365" s="240"/>
      <c r="G365" s="240"/>
      <c r="H365" s="240"/>
      <c r="I365" s="395"/>
      <c r="J365" s="395">
        <v>28.2</v>
      </c>
    </row>
    <row r="366" spans="1:10" ht="30" customHeight="1">
      <c r="A366" s="370" t="s">
        <v>20338</v>
      </c>
      <c r="B366" s="257"/>
      <c r="C366" s="240"/>
      <c r="E366" s="240"/>
      <c r="G366" s="240"/>
      <c r="H366" s="240"/>
      <c r="I366" s="395"/>
      <c r="J366" s="264">
        <v>48.36</v>
      </c>
    </row>
    <row r="367" spans="1:10" ht="20.100000000000001" customHeight="1">
      <c r="A367" s="380" t="s">
        <v>20340</v>
      </c>
      <c r="B367" s="240"/>
      <c r="C367" s="240"/>
      <c r="D367" s="240"/>
      <c r="E367" s="240"/>
      <c r="F367" s="240"/>
      <c r="G367" s="240"/>
      <c r="H367" s="240"/>
      <c r="I367" s="395"/>
      <c r="J367" s="395">
        <v>64.400000000000006</v>
      </c>
    </row>
    <row r="368" spans="1:10" ht="21.95" customHeight="1">
      <c r="A368" s="380"/>
      <c r="B368" s="240"/>
      <c r="C368" s="240"/>
      <c r="D368" s="240"/>
      <c r="E368" s="240"/>
      <c r="F368" s="240"/>
      <c r="G368" s="240"/>
      <c r="H368" s="240"/>
      <c r="I368" s="395"/>
      <c r="J368" s="395"/>
    </row>
    <row r="369" spans="1:10" ht="30.75" customHeight="1">
      <c r="A369" s="313" t="s">
        <v>19391</v>
      </c>
      <c r="B369" s="563" t="str">
        <f>INDEX([1]ORCAMENTO!$E:$E,MATCH(A369,[1]ORCAMENTO!$B:$B,0))</f>
        <v>Alvenaria De Blocos Cerâmicos 10 Furos 10X20X20Cm, Assentados C/Argamassa De Cimento, Cal Hidratada Ch1 E Areia Traço 1:0,5:8, Juntas 12Mm E Esp. Das Paredes S/Revestimento, 10Cm (Bloco Comprado Na Praça De Vitória, Posto Obra)</v>
      </c>
      <c r="C369" s="563"/>
      <c r="D369" s="563"/>
      <c r="E369" s="563"/>
      <c r="F369" s="563"/>
      <c r="G369" s="563"/>
      <c r="H369" s="563"/>
      <c r="I369" s="250" t="str">
        <f>INDEX([1]ORCAMENTO!$F:$F,MATCH(A369,[1]ORCAMENTO!$B:$B,0))</f>
        <v>m2</v>
      </c>
      <c r="J369" s="251">
        <f>ROUND(SUM(J371:J382),2)</f>
        <v>13.31</v>
      </c>
    </row>
    <row r="370" spans="1:10" ht="20.100000000000001" customHeight="1">
      <c r="A370" s="430" t="s">
        <v>1030</v>
      </c>
      <c r="B370" s="431"/>
      <c r="C370" s="431"/>
      <c r="D370" s="431" t="s">
        <v>18614</v>
      </c>
      <c r="E370" s="430" t="s">
        <v>18611</v>
      </c>
      <c r="F370" s="430" t="s">
        <v>18612</v>
      </c>
      <c r="G370" s="430" t="s">
        <v>19119</v>
      </c>
      <c r="H370" s="430"/>
      <c r="I370" s="430"/>
      <c r="J370" s="252"/>
    </row>
    <row r="371" spans="1:10" ht="11.25">
      <c r="A371" s="380"/>
      <c r="B371" s="240"/>
      <c r="C371" s="240"/>
      <c r="D371" s="240"/>
      <c r="E371" s="240"/>
      <c r="F371" s="240"/>
      <c r="G371" s="240"/>
      <c r="H371" s="240"/>
      <c r="I371" s="395"/>
      <c r="J371" s="395"/>
    </row>
    <row r="372" spans="1:10" ht="27.75" customHeight="1">
      <c r="A372" s="382" t="s">
        <v>20324</v>
      </c>
      <c r="B372" s="240"/>
      <c r="C372" s="240"/>
      <c r="D372" s="240"/>
      <c r="E372" s="435">
        <v>2.1</v>
      </c>
      <c r="F372" s="435">
        <v>0.6</v>
      </c>
      <c r="G372" s="435"/>
      <c r="H372" s="435"/>
      <c r="I372" s="435"/>
      <c r="J372" s="435">
        <f>E372*F372</f>
        <v>1.26</v>
      </c>
    </row>
    <row r="373" spans="1:10" ht="23.25" customHeight="1">
      <c r="A373" s="382" t="s">
        <v>20325</v>
      </c>
      <c r="B373" s="240"/>
      <c r="C373" s="240"/>
      <c r="D373" s="240"/>
      <c r="E373" s="435">
        <v>1.2</v>
      </c>
      <c r="F373" s="435">
        <v>1.2</v>
      </c>
      <c r="G373" s="435"/>
      <c r="H373" s="435"/>
      <c r="I373" s="435"/>
      <c r="J373" s="435">
        <f t="shared" ref="J373:J374" si="24">E373*F373</f>
        <v>1.44</v>
      </c>
    </row>
    <row r="374" spans="1:10" ht="31.5" customHeight="1">
      <c r="A374" s="382" t="s">
        <v>20327</v>
      </c>
      <c r="B374" s="240"/>
      <c r="C374" s="240"/>
      <c r="D374" s="240"/>
      <c r="E374" s="435">
        <v>2.1</v>
      </c>
      <c r="F374" s="435">
        <v>0.8</v>
      </c>
      <c r="G374" s="435"/>
      <c r="H374" s="435"/>
      <c r="I374" s="435"/>
      <c r="J374" s="435">
        <f t="shared" si="24"/>
        <v>1.6800000000000002</v>
      </c>
    </row>
    <row r="375" spans="1:10" ht="30" customHeight="1">
      <c r="A375" s="369" t="s">
        <v>20189</v>
      </c>
      <c r="B375" s="257"/>
      <c r="C375" s="264"/>
      <c r="D375" s="264"/>
      <c r="E375" s="436">
        <v>0.6</v>
      </c>
      <c r="F375" s="436">
        <v>0.5</v>
      </c>
      <c r="G375" s="436">
        <v>3</v>
      </c>
      <c r="H375" s="436"/>
      <c r="I375" s="432"/>
      <c r="J375" s="432">
        <f>E375*F375*G375</f>
        <v>0.89999999999999991</v>
      </c>
    </row>
    <row r="376" spans="1:10" ht="30" customHeight="1">
      <c r="A376" s="370" t="s">
        <v>20329</v>
      </c>
      <c r="B376" s="257"/>
      <c r="C376" s="264"/>
      <c r="D376" s="264"/>
      <c r="E376" s="436">
        <v>0.6</v>
      </c>
      <c r="F376" s="436">
        <v>0.5</v>
      </c>
      <c r="G376" s="436">
        <v>3</v>
      </c>
      <c r="H376" s="436"/>
      <c r="I376" s="432"/>
      <c r="J376" s="432">
        <f>E376*F376*G376</f>
        <v>0.89999999999999991</v>
      </c>
    </row>
    <row r="377" spans="1:10" ht="30" customHeight="1">
      <c r="A377" s="370" t="s">
        <v>20341</v>
      </c>
      <c r="B377" s="257"/>
      <c r="C377" s="264"/>
      <c r="D377" s="264"/>
      <c r="E377" s="435">
        <v>2.1</v>
      </c>
      <c r="F377" s="435">
        <v>0.7</v>
      </c>
      <c r="G377" s="435"/>
      <c r="H377" s="435"/>
      <c r="I377" s="435"/>
      <c r="J377" s="435">
        <f>E377*F377</f>
        <v>1.47</v>
      </c>
    </row>
    <row r="378" spans="1:10" ht="30" customHeight="1">
      <c r="A378" s="370" t="s">
        <v>20331</v>
      </c>
      <c r="B378" s="257"/>
      <c r="C378" s="264"/>
      <c r="D378" s="264"/>
      <c r="E378" s="435">
        <v>1.1000000000000001</v>
      </c>
      <c r="F378" s="435">
        <v>1.25</v>
      </c>
      <c r="G378" s="435">
        <v>2</v>
      </c>
      <c r="H378" s="435"/>
      <c r="I378" s="435"/>
      <c r="J378" s="432">
        <f>E378*F378*G378</f>
        <v>2.75</v>
      </c>
    </row>
    <row r="379" spans="1:10" ht="30" customHeight="1">
      <c r="A379" s="370" t="s">
        <v>20334</v>
      </c>
      <c r="B379" s="257"/>
      <c r="C379" s="264"/>
      <c r="D379" s="264"/>
      <c r="E379" s="435">
        <v>1.05</v>
      </c>
      <c r="F379" s="435">
        <v>1.25</v>
      </c>
      <c r="G379" s="435">
        <v>1</v>
      </c>
      <c r="H379" s="435"/>
      <c r="I379" s="435"/>
      <c r="J379" s="432">
        <f t="shared" ref="J379:J380" si="25">E379*F379*G379</f>
        <v>1.3125</v>
      </c>
    </row>
    <row r="380" spans="1:10" ht="30" customHeight="1">
      <c r="A380" s="370" t="s">
        <v>20336</v>
      </c>
      <c r="B380" s="257"/>
      <c r="C380" s="264"/>
      <c r="D380" s="264"/>
      <c r="E380" s="435">
        <v>1.45</v>
      </c>
      <c r="F380" s="435">
        <v>1.1000000000000001</v>
      </c>
      <c r="G380" s="435">
        <v>1</v>
      </c>
      <c r="H380" s="435"/>
      <c r="I380" s="435"/>
      <c r="J380" s="432">
        <f t="shared" si="25"/>
        <v>1.595</v>
      </c>
    </row>
    <row r="381" spans="1:10" ht="30" customHeight="1">
      <c r="A381" s="382"/>
      <c r="B381" s="240"/>
      <c r="C381" s="240"/>
      <c r="D381" s="240"/>
      <c r="E381" s="240"/>
      <c r="F381" s="240"/>
      <c r="G381" s="240"/>
      <c r="H381" s="240"/>
      <c r="I381" s="395"/>
      <c r="J381" s="395"/>
    </row>
    <row r="382" spans="1:10" ht="21.95" customHeight="1">
      <c r="A382" s="380"/>
      <c r="B382" s="240"/>
      <c r="C382" s="240"/>
      <c r="D382" s="240"/>
      <c r="E382" s="240"/>
      <c r="F382" s="240"/>
      <c r="G382" s="240"/>
      <c r="H382" s="240"/>
      <c r="I382" s="395"/>
      <c r="J382" s="395"/>
    </row>
    <row r="383" spans="1:10" ht="20.100000000000001" customHeight="1">
      <c r="A383" s="313" t="s">
        <v>19392</v>
      </c>
      <c r="B383" s="563" t="str">
        <f>INDEX([1]ORCAMENTO!$E:$E,MATCH(A383,[1]ORCAMENTO!$B:$B,0))</f>
        <v>Alvenaria De Blocos De Concreto Estrut. (14X19X39Cm) Cheios, C/ Resist. Mín. Compr. 15Mpa, Assentados C/ Arg. De Cimento E Areia No Traço 1:4, Esp. Juntas 10Mm E Esp. Da Parede S/ Revest. 14Cm</v>
      </c>
      <c r="C383" s="563"/>
      <c r="D383" s="563"/>
      <c r="E383" s="563"/>
      <c r="F383" s="563"/>
      <c r="G383" s="563"/>
      <c r="H383" s="563"/>
      <c r="I383" s="250" t="str">
        <f>INDEX([1]ORCAMENTO!$F:$F,MATCH(A383,[1]ORCAMENTO!$B:$B,0))</f>
        <v>m2</v>
      </c>
      <c r="J383" s="251">
        <f>ROUND(SUM(J385:J394),2)</f>
        <v>84.12</v>
      </c>
    </row>
    <row r="384" spans="1:10" ht="20.100000000000001" customHeight="1">
      <c r="A384" s="430" t="s">
        <v>1030</v>
      </c>
      <c r="B384" s="431"/>
      <c r="C384" s="431"/>
      <c r="D384" s="431" t="s">
        <v>18614</v>
      </c>
      <c r="E384" s="430" t="s">
        <v>18611</v>
      </c>
      <c r="F384" s="430" t="s">
        <v>19716</v>
      </c>
      <c r="G384" s="430" t="s">
        <v>19714</v>
      </c>
      <c r="H384" s="430"/>
      <c r="I384" s="430"/>
      <c r="J384" s="252"/>
    </row>
    <row r="385" spans="1:10" ht="23.25" customHeight="1">
      <c r="A385" s="380"/>
      <c r="B385" s="240"/>
      <c r="C385" s="240"/>
      <c r="D385" s="240"/>
      <c r="E385" s="240"/>
      <c r="F385" s="240"/>
      <c r="G385" s="240"/>
      <c r="H385" s="240"/>
      <c r="I385" s="395"/>
      <c r="J385" s="395"/>
    </row>
    <row r="386" spans="1:10" ht="23.25" customHeight="1">
      <c r="A386" s="382" t="s">
        <v>20326</v>
      </c>
      <c r="B386" s="240"/>
      <c r="C386" s="240"/>
      <c r="D386" s="435">
        <v>14.4</v>
      </c>
      <c r="E386" s="435">
        <v>3</v>
      </c>
      <c r="F386" s="435"/>
      <c r="G386" s="435"/>
      <c r="H386" s="435"/>
      <c r="I386" s="435"/>
      <c r="J386" s="435">
        <f>D386*E386</f>
        <v>43.2</v>
      </c>
    </row>
    <row r="387" spans="1:10" ht="20.100000000000001" customHeight="1">
      <c r="A387" s="382" t="s">
        <v>20342</v>
      </c>
      <c r="B387" s="240"/>
      <c r="C387" s="240"/>
      <c r="D387" s="435">
        <v>2.6</v>
      </c>
      <c r="E387" s="435">
        <v>3</v>
      </c>
      <c r="F387" s="435"/>
      <c r="G387" s="435"/>
      <c r="H387" s="435"/>
      <c r="I387" s="435"/>
      <c r="J387" s="435">
        <f t="shared" ref="J387:J390" si="26">D387*E387</f>
        <v>7.8000000000000007</v>
      </c>
    </row>
    <row r="388" spans="1:10" ht="33.75" customHeight="1">
      <c r="A388" s="382" t="s">
        <v>20330</v>
      </c>
      <c r="B388" s="240"/>
      <c r="C388" s="240"/>
      <c r="D388" s="435">
        <v>1.3</v>
      </c>
      <c r="E388" s="435">
        <v>3</v>
      </c>
      <c r="F388" s="435"/>
      <c r="G388" s="435"/>
      <c r="H388" s="435"/>
      <c r="I388" s="435"/>
      <c r="J388" s="435">
        <f t="shared" si="26"/>
        <v>3.9000000000000004</v>
      </c>
    </row>
    <row r="389" spans="1:10" ht="33.75" customHeight="1">
      <c r="A389" s="382" t="s">
        <v>20332</v>
      </c>
      <c r="B389" s="240"/>
      <c r="C389" s="240"/>
      <c r="D389" s="435">
        <v>4.2</v>
      </c>
      <c r="E389" s="435">
        <v>3</v>
      </c>
      <c r="F389" s="435"/>
      <c r="G389" s="435"/>
      <c r="H389" s="435"/>
      <c r="I389" s="435"/>
      <c r="J389" s="435">
        <f t="shared" si="26"/>
        <v>12.600000000000001</v>
      </c>
    </row>
    <row r="390" spans="1:10" ht="33.75" customHeight="1">
      <c r="A390" s="382" t="s">
        <v>20333</v>
      </c>
      <c r="B390" s="240"/>
      <c r="C390" s="240"/>
      <c r="D390" s="435">
        <v>1.8</v>
      </c>
      <c r="E390" s="435">
        <v>1</v>
      </c>
      <c r="F390" s="435"/>
      <c r="G390" s="435"/>
      <c r="H390" s="435"/>
      <c r="I390" s="435"/>
      <c r="J390" s="435">
        <f t="shared" si="26"/>
        <v>1.8</v>
      </c>
    </row>
    <row r="391" spans="1:10" ht="20.100000000000001" customHeight="1">
      <c r="A391" s="380" t="s">
        <v>20335</v>
      </c>
      <c r="B391" s="240"/>
      <c r="C391" s="240"/>
      <c r="D391" s="435">
        <v>4.05</v>
      </c>
      <c r="E391" s="435">
        <v>3</v>
      </c>
      <c r="F391" s="435">
        <v>3.04</v>
      </c>
      <c r="G391" s="435"/>
      <c r="H391" s="435"/>
      <c r="I391" s="435"/>
      <c r="J391" s="435">
        <f>D391*E391-F3913</f>
        <v>12.149999999999999</v>
      </c>
    </row>
    <row r="392" spans="1:10" ht="20.100000000000001" customHeight="1">
      <c r="A392" s="380" t="s">
        <v>20241</v>
      </c>
      <c r="B392" s="240"/>
      <c r="C392" s="240"/>
      <c r="D392" s="435">
        <v>4.2</v>
      </c>
      <c r="E392" s="435">
        <v>0.4</v>
      </c>
      <c r="F392" s="435"/>
      <c r="G392" s="435"/>
      <c r="H392" s="435"/>
      <c r="I392" s="435"/>
      <c r="J392" s="435">
        <f>D392*E392</f>
        <v>1.6800000000000002</v>
      </c>
    </row>
    <row r="393" spans="1:10" ht="20.100000000000001" customHeight="1">
      <c r="A393" s="380" t="s">
        <v>20343</v>
      </c>
      <c r="B393" s="240"/>
      <c r="C393" s="240"/>
      <c r="D393" s="435"/>
      <c r="E393" s="435"/>
      <c r="F393" s="435"/>
      <c r="G393" s="435"/>
      <c r="H393" s="435"/>
      <c r="I393" s="435"/>
      <c r="J393" s="435">
        <v>0.99</v>
      </c>
    </row>
    <row r="394" spans="1:10" ht="20.100000000000001" customHeight="1">
      <c r="A394" s="380"/>
      <c r="B394" s="240"/>
      <c r="C394" s="240"/>
      <c r="D394" s="240"/>
      <c r="E394" s="240"/>
      <c r="F394" s="240"/>
      <c r="G394" s="240"/>
      <c r="H394" s="240"/>
      <c r="I394" s="395"/>
      <c r="J394" s="395"/>
    </row>
    <row r="395" spans="1:10" ht="20.100000000000001" customHeight="1">
      <c r="A395" s="313" t="s">
        <v>19393</v>
      </c>
      <c r="B395" s="563" t="str">
        <f>INDEX([1]ORCAMENTO!$E:$E,MATCH(A395,[1]ORCAMENTO!$B:$B,0))</f>
        <v>Muro De Alvenaria De Blocos Cerâmicos 10X20X20Cm, C/ Pilares A Cada 2 M, Esp. 10Cm E H=2.5M, Revestido Com Chapisco, Reboco E Pintura Acrílica A 2 Demãos, Incl. Pilares, Cintas E Sapatas, Empregando Arg. Cimento Cal E Areia</v>
      </c>
      <c r="C395" s="563"/>
      <c r="D395" s="563"/>
      <c r="E395" s="563"/>
      <c r="F395" s="563"/>
      <c r="G395" s="563"/>
      <c r="H395" s="563"/>
      <c r="I395" s="250" t="str">
        <f>INDEX([1]ORCAMENTO!$F:$F,MATCH(A395,[1]ORCAMENTO!$B:$B,0))</f>
        <v>m</v>
      </c>
      <c r="J395" s="251">
        <f>ROUND(SUM(J397:J398),2)</f>
        <v>12.5</v>
      </c>
    </row>
    <row r="396" spans="1:10" ht="20.100000000000001" customHeight="1">
      <c r="A396" s="430" t="s">
        <v>1030</v>
      </c>
      <c r="B396" s="431"/>
      <c r="C396" s="431"/>
      <c r="D396" s="431" t="s">
        <v>18614</v>
      </c>
      <c r="E396" s="430"/>
      <c r="F396" s="430"/>
      <c r="G396" s="430"/>
      <c r="H396" s="430"/>
      <c r="I396" s="430"/>
      <c r="J396" s="252"/>
    </row>
    <row r="397" spans="1:10" ht="23.25" customHeight="1">
      <c r="A397" s="380"/>
      <c r="B397" s="240"/>
      <c r="C397" s="240"/>
      <c r="D397" s="435"/>
      <c r="E397" s="435"/>
      <c r="F397" s="435"/>
      <c r="G397" s="435"/>
      <c r="H397" s="435"/>
      <c r="I397" s="435"/>
      <c r="J397" s="435"/>
    </row>
    <row r="398" spans="1:10" ht="23.25" customHeight="1">
      <c r="A398" s="382" t="s">
        <v>20344</v>
      </c>
      <c r="B398" s="240"/>
      <c r="C398" s="240"/>
      <c r="D398" s="435">
        <v>12.5</v>
      </c>
      <c r="E398" s="435"/>
      <c r="F398" s="435"/>
      <c r="G398" s="435"/>
      <c r="H398" s="435"/>
      <c r="I398" s="435"/>
      <c r="J398" s="435">
        <f>D398</f>
        <v>12.5</v>
      </c>
    </row>
    <row r="399" spans="1:10" ht="20.100000000000001" customHeight="1">
      <c r="A399" s="382"/>
      <c r="B399" s="240"/>
      <c r="C399" s="240"/>
      <c r="D399" s="435"/>
      <c r="E399" s="435"/>
      <c r="F399" s="435"/>
      <c r="G399" s="435"/>
      <c r="H399" s="435"/>
      <c r="I399" s="435"/>
      <c r="J399" s="435"/>
    </row>
    <row r="400" spans="1:10" ht="21.95" customHeight="1">
      <c r="A400" s="249">
        <v>5</v>
      </c>
      <c r="B400" s="564" t="str">
        <f>INDEX([1]ORCAMENTO!$E:$E,MATCH(A400,[1]ORCAMENTO!$B:$B,0))</f>
        <v>PISO</v>
      </c>
      <c r="C400" s="564"/>
      <c r="D400" s="564"/>
      <c r="E400" s="564"/>
      <c r="F400" s="564"/>
      <c r="G400" s="564"/>
      <c r="H400" s="564"/>
      <c r="I400" s="564"/>
      <c r="J400" s="564"/>
    </row>
    <row r="401" spans="1:10" ht="27" customHeight="1">
      <c r="A401" s="313" t="s">
        <v>19087</v>
      </c>
      <c r="B401" s="563" t="str">
        <f>INDEX([1]ORCAMENTO!$E:$E,MATCH(A401,[1]ORCAMENTO!$B:$B,0))</f>
        <v>Piso Cerâmico Esmaltado, Pei 5, Acabamento Semibrilho, Dim. 45X45Cm, Ref. De Cor Cargo Plus White Eliane/Equiv. Assentado Com Argamassa De Cimento Colante, Inclusive Rejuntamento</v>
      </c>
      <c r="C401" s="563"/>
      <c r="D401" s="563"/>
      <c r="E401" s="563"/>
      <c r="F401" s="563"/>
      <c r="G401" s="563"/>
      <c r="H401" s="563"/>
      <c r="I401" s="250" t="str">
        <f>INDEX([1]ORCAMENTO!$F:$F,MATCH(A401,[1]ORCAMENTO!$B:$B,0))</f>
        <v>m2</v>
      </c>
      <c r="J401" s="251">
        <f>ROUND(SUM(J403:J425),2)</f>
        <v>455.01</v>
      </c>
    </row>
    <row r="402" spans="1:10" ht="20.100000000000001" customHeight="1">
      <c r="A402" s="430" t="s">
        <v>1030</v>
      </c>
      <c r="B402" s="431"/>
      <c r="C402" s="431"/>
      <c r="D402" s="430" t="s">
        <v>18612</v>
      </c>
      <c r="E402" s="430" t="s">
        <v>18614</v>
      </c>
      <c r="F402" s="430" t="s">
        <v>19407</v>
      </c>
      <c r="G402" s="430"/>
      <c r="H402" s="430"/>
      <c r="I402" s="430"/>
      <c r="J402" s="252"/>
    </row>
    <row r="403" spans="1:10" ht="20.100000000000001" customHeight="1">
      <c r="A403" s="369"/>
      <c r="B403" s="264"/>
      <c r="C403" s="264"/>
      <c r="D403" s="432"/>
      <c r="E403" s="432"/>
      <c r="F403" s="432"/>
      <c r="G403" s="432"/>
      <c r="H403" s="432"/>
      <c r="I403" s="432"/>
      <c r="J403" s="432"/>
    </row>
    <row r="404" spans="1:10" ht="20.100000000000001" customHeight="1">
      <c r="A404" s="369" t="s">
        <v>20281</v>
      </c>
      <c r="B404" s="432"/>
      <c r="C404" s="432"/>
      <c r="D404" s="432">
        <v>5</v>
      </c>
      <c r="E404" s="432">
        <v>6.9</v>
      </c>
      <c r="F404" s="432">
        <f>D404*E404</f>
        <v>34.5</v>
      </c>
      <c r="G404" s="432"/>
      <c r="H404" s="432"/>
      <c r="I404" s="432"/>
      <c r="J404" s="432">
        <f>F404</f>
        <v>34.5</v>
      </c>
    </row>
    <row r="405" spans="1:10" ht="20.100000000000001" customHeight="1">
      <c r="A405" s="369" t="s">
        <v>20282</v>
      </c>
      <c r="B405" s="432"/>
      <c r="C405" s="432"/>
      <c r="D405" s="432">
        <v>5</v>
      </c>
      <c r="E405" s="432">
        <v>6.9</v>
      </c>
      <c r="F405" s="432">
        <f t="shared" ref="F405:F409" si="27">D405*E405</f>
        <v>34.5</v>
      </c>
      <c r="G405" s="432"/>
      <c r="H405" s="432"/>
      <c r="I405" s="432"/>
      <c r="J405" s="432">
        <f t="shared" ref="J405:J424" si="28">F405</f>
        <v>34.5</v>
      </c>
    </row>
    <row r="406" spans="1:10" ht="20.100000000000001" customHeight="1">
      <c r="A406" s="369" t="s">
        <v>20283</v>
      </c>
      <c r="B406" s="432"/>
      <c r="C406" s="432"/>
      <c r="D406" s="432">
        <v>5</v>
      </c>
      <c r="E406" s="432">
        <v>6.9</v>
      </c>
      <c r="F406" s="432">
        <f t="shared" si="27"/>
        <v>34.5</v>
      </c>
      <c r="G406" s="432"/>
      <c r="H406" s="432"/>
      <c r="I406" s="432"/>
      <c r="J406" s="432">
        <f t="shared" si="28"/>
        <v>34.5</v>
      </c>
    </row>
    <row r="407" spans="1:10" ht="20.100000000000001" customHeight="1">
      <c r="A407" s="369" t="s">
        <v>20284</v>
      </c>
      <c r="B407" s="432"/>
      <c r="C407" s="432"/>
      <c r="D407" s="432">
        <v>5</v>
      </c>
      <c r="E407" s="432">
        <v>6.9</v>
      </c>
      <c r="F407" s="432">
        <f t="shared" si="27"/>
        <v>34.5</v>
      </c>
      <c r="G407" s="432"/>
      <c r="H407" s="432"/>
      <c r="I407" s="432"/>
      <c r="J407" s="432">
        <f t="shared" si="28"/>
        <v>34.5</v>
      </c>
    </row>
    <row r="408" spans="1:10" ht="20.100000000000001" customHeight="1">
      <c r="A408" s="369" t="s">
        <v>20285</v>
      </c>
      <c r="B408" s="432"/>
      <c r="C408" s="432"/>
      <c r="D408" s="432">
        <v>5</v>
      </c>
      <c r="E408" s="432">
        <v>6.9</v>
      </c>
      <c r="F408" s="432">
        <f t="shared" si="27"/>
        <v>34.5</v>
      </c>
      <c r="G408" s="432"/>
      <c r="H408" s="432"/>
      <c r="I408" s="432"/>
      <c r="J408" s="432">
        <f t="shared" si="28"/>
        <v>34.5</v>
      </c>
    </row>
    <row r="409" spans="1:10" ht="20.100000000000001" customHeight="1">
      <c r="A409" s="369" t="s">
        <v>20345</v>
      </c>
      <c r="B409" s="432"/>
      <c r="C409" s="432"/>
      <c r="D409" s="432">
        <v>5.2</v>
      </c>
      <c r="E409" s="432">
        <v>5.85</v>
      </c>
      <c r="F409" s="432">
        <f t="shared" si="27"/>
        <v>30.419999999999998</v>
      </c>
      <c r="G409" s="432"/>
      <c r="H409" s="432"/>
      <c r="I409" s="432"/>
      <c r="J409" s="432">
        <f t="shared" si="28"/>
        <v>30.419999999999998</v>
      </c>
    </row>
    <row r="410" spans="1:10" ht="20.100000000000001" customHeight="1">
      <c r="A410" s="369" t="s">
        <v>20346</v>
      </c>
      <c r="B410" s="432"/>
      <c r="C410" s="432"/>
      <c r="D410" s="432"/>
      <c r="E410" s="432"/>
      <c r="F410" s="432">
        <v>23.32</v>
      </c>
      <c r="G410" s="432"/>
      <c r="H410" s="432"/>
      <c r="I410" s="432"/>
      <c r="J410" s="432">
        <f t="shared" si="28"/>
        <v>23.32</v>
      </c>
    </row>
    <row r="411" spans="1:10" ht="20.100000000000001" customHeight="1">
      <c r="A411" s="369" t="s">
        <v>20289</v>
      </c>
      <c r="B411" s="432"/>
      <c r="C411" s="432"/>
      <c r="D411" s="432"/>
      <c r="E411" s="432"/>
      <c r="F411" s="432">
        <v>15.37</v>
      </c>
      <c r="G411" s="432"/>
      <c r="H411" s="432"/>
      <c r="I411" s="432"/>
      <c r="J411" s="432">
        <f t="shared" si="28"/>
        <v>15.37</v>
      </c>
    </row>
    <row r="412" spans="1:10" ht="20.100000000000001" customHeight="1">
      <c r="A412" s="370" t="s">
        <v>20290</v>
      </c>
      <c r="B412" s="432"/>
      <c r="C412" s="432"/>
      <c r="D412" s="432"/>
      <c r="E412" s="432"/>
      <c r="F412" s="432">
        <v>7.83</v>
      </c>
      <c r="G412" s="263"/>
      <c r="H412" s="263"/>
      <c r="I412" s="263"/>
      <c r="J412" s="432">
        <f t="shared" si="28"/>
        <v>7.83</v>
      </c>
    </row>
    <row r="413" spans="1:10" ht="20.100000000000001" customHeight="1">
      <c r="A413" s="369" t="s">
        <v>20292</v>
      </c>
      <c r="B413" s="432"/>
      <c r="C413" s="432"/>
      <c r="D413" s="432"/>
      <c r="E413" s="432"/>
      <c r="F413" s="432">
        <v>4.59</v>
      </c>
      <c r="G413" s="432"/>
      <c r="H413" s="432"/>
      <c r="I413" s="432"/>
      <c r="J413" s="432">
        <f t="shared" si="28"/>
        <v>4.59</v>
      </c>
    </row>
    <row r="414" spans="1:10" ht="20.100000000000001" customHeight="1">
      <c r="A414" s="370" t="s">
        <v>20291</v>
      </c>
      <c r="B414" s="432"/>
      <c r="C414" s="432"/>
      <c r="D414" s="436"/>
      <c r="E414" s="436"/>
      <c r="F414" s="432">
        <v>7.8339999999999996</v>
      </c>
      <c r="G414" s="432"/>
      <c r="H414" s="432"/>
      <c r="I414" s="432"/>
      <c r="J414" s="432">
        <f t="shared" si="28"/>
        <v>7.8339999999999996</v>
      </c>
    </row>
    <row r="415" spans="1:10" ht="20.100000000000001" customHeight="1">
      <c r="A415" s="369" t="s">
        <v>20233</v>
      </c>
      <c r="B415" s="432"/>
      <c r="C415" s="432"/>
      <c r="D415" s="432">
        <v>2.4300000000000002</v>
      </c>
      <c r="E415" s="432">
        <v>2.8</v>
      </c>
      <c r="F415" s="432">
        <f>D415*E415</f>
        <v>6.8040000000000003</v>
      </c>
      <c r="G415" s="432"/>
      <c r="H415" s="432"/>
      <c r="I415" s="432"/>
      <c r="J415" s="432">
        <f t="shared" si="28"/>
        <v>6.8040000000000003</v>
      </c>
    </row>
    <row r="416" spans="1:10" ht="20.100000000000001" customHeight="1">
      <c r="A416" s="369" t="s">
        <v>20347</v>
      </c>
      <c r="B416" s="432"/>
      <c r="C416" s="432"/>
      <c r="D416" s="432">
        <v>2.4300000000000002</v>
      </c>
      <c r="E416" s="432">
        <v>2.8</v>
      </c>
      <c r="F416" s="432">
        <v>6.8</v>
      </c>
      <c r="G416" s="432"/>
      <c r="H416" s="432"/>
      <c r="I416" s="432"/>
      <c r="J416" s="432">
        <f t="shared" si="28"/>
        <v>6.8</v>
      </c>
    </row>
    <row r="417" spans="1:10" ht="20.100000000000001" customHeight="1">
      <c r="A417" s="369" t="s">
        <v>20321</v>
      </c>
      <c r="B417" s="432"/>
      <c r="C417" s="432"/>
      <c r="D417" s="432">
        <v>3</v>
      </c>
      <c r="E417" s="432">
        <v>4.2</v>
      </c>
      <c r="F417" s="432">
        <v>12.6</v>
      </c>
      <c r="G417" s="432"/>
      <c r="H417" s="432"/>
      <c r="I417" s="432"/>
      <c r="J417" s="432">
        <f t="shared" si="28"/>
        <v>12.6</v>
      </c>
    </row>
    <row r="418" spans="1:10" ht="20.100000000000001" customHeight="1">
      <c r="A418" s="369" t="s">
        <v>20322</v>
      </c>
      <c r="B418" s="432"/>
      <c r="C418" s="432"/>
      <c r="D418" s="432">
        <v>4.2</v>
      </c>
      <c r="E418" s="432">
        <v>4.8</v>
      </c>
      <c r="F418" s="432">
        <v>20.16</v>
      </c>
      <c r="G418" s="432"/>
      <c r="H418" s="432"/>
      <c r="I418" s="432"/>
      <c r="J418" s="432">
        <f t="shared" si="28"/>
        <v>20.16</v>
      </c>
    </row>
    <row r="419" spans="1:10" ht="20.100000000000001" customHeight="1">
      <c r="A419" s="369" t="s">
        <v>20227</v>
      </c>
      <c r="B419" s="432"/>
      <c r="C419" s="432"/>
      <c r="D419" s="432">
        <v>4.05</v>
      </c>
      <c r="E419" s="432">
        <v>5.65</v>
      </c>
      <c r="F419" s="432">
        <v>22.88</v>
      </c>
      <c r="G419" s="432"/>
      <c r="H419" s="432"/>
      <c r="I419" s="432"/>
      <c r="J419" s="432">
        <f t="shared" si="28"/>
        <v>22.88</v>
      </c>
    </row>
    <row r="420" spans="1:10" ht="20.100000000000001" customHeight="1">
      <c r="A420" s="369" t="s">
        <v>20296</v>
      </c>
      <c r="B420" s="432"/>
      <c r="C420" s="432"/>
      <c r="D420" s="432"/>
      <c r="E420" s="432"/>
      <c r="F420" s="263">
        <v>20.2</v>
      </c>
      <c r="G420" s="263"/>
      <c r="H420" s="263"/>
      <c r="I420" s="263"/>
      <c r="J420" s="432">
        <f t="shared" si="28"/>
        <v>20.2</v>
      </c>
    </row>
    <row r="421" spans="1:10" ht="20.100000000000001" customHeight="1">
      <c r="A421" s="369" t="s">
        <v>20298</v>
      </c>
      <c r="B421" s="432"/>
      <c r="C421" s="432"/>
      <c r="D421" s="432">
        <v>1.5</v>
      </c>
      <c r="E421" s="432">
        <v>5.05</v>
      </c>
      <c r="F421" s="432">
        <f>D421*E421</f>
        <v>7.5749999999999993</v>
      </c>
      <c r="G421" s="432"/>
      <c r="H421" s="432"/>
      <c r="I421" s="432"/>
      <c r="J421" s="432">
        <f t="shared" si="28"/>
        <v>7.5749999999999993</v>
      </c>
    </row>
    <row r="422" spans="1:10" ht="20.100000000000001" customHeight="1">
      <c r="A422" s="369" t="s">
        <v>20299</v>
      </c>
      <c r="B422" s="432"/>
      <c r="C422" s="432"/>
      <c r="D422" s="432"/>
      <c r="E422" s="432"/>
      <c r="F422" s="432">
        <v>26.4</v>
      </c>
      <c r="G422" s="432"/>
      <c r="H422" s="432"/>
      <c r="I422" s="432"/>
      <c r="J422" s="432">
        <f t="shared" si="28"/>
        <v>26.4</v>
      </c>
    </row>
    <row r="423" spans="1:10" ht="20.100000000000001" customHeight="1">
      <c r="A423" s="369" t="s">
        <v>20301</v>
      </c>
      <c r="B423" s="432"/>
      <c r="C423" s="432"/>
      <c r="D423" s="432"/>
      <c r="E423" s="432"/>
      <c r="F423" s="432">
        <v>48.124000000000002</v>
      </c>
      <c r="G423" s="432"/>
      <c r="H423" s="432"/>
      <c r="I423" s="432"/>
      <c r="J423" s="432">
        <f t="shared" si="28"/>
        <v>48.124000000000002</v>
      </c>
    </row>
    <row r="424" spans="1:10" ht="22.5" customHeight="1">
      <c r="A424" s="370" t="s">
        <v>20348</v>
      </c>
      <c r="B424" s="432"/>
      <c r="C424" s="432"/>
      <c r="D424" s="312">
        <v>4.5</v>
      </c>
      <c r="E424" s="432">
        <v>4.8</v>
      </c>
      <c r="F424" s="432">
        <f>D424*E424</f>
        <v>21.599999999999998</v>
      </c>
      <c r="G424" s="432"/>
      <c r="H424" s="432"/>
      <c r="I424" s="432"/>
      <c r="J424" s="432">
        <f t="shared" si="28"/>
        <v>21.599999999999998</v>
      </c>
    </row>
    <row r="425" spans="1:10" ht="21.95" customHeight="1">
      <c r="A425" s="369"/>
      <c r="B425" s="432"/>
      <c r="C425" s="432"/>
      <c r="D425" s="432"/>
      <c r="E425" s="432"/>
      <c r="F425" s="432"/>
      <c r="G425" s="432"/>
      <c r="H425" s="432"/>
      <c r="I425" s="432"/>
      <c r="J425" s="432"/>
    </row>
    <row r="426" spans="1:10" ht="29.25" customHeight="1">
      <c r="A426" s="313" t="s">
        <v>19363</v>
      </c>
      <c r="B426" s="573" t="str">
        <f>INDEX([1]ORCAMENTO!$E:$E,MATCH(A426,[1]ORCAMENTO!$B:$B,0))</f>
        <v>Recuperação De Piso De Quadra Com Demolição Parcial Do Concreto E Aplicação De Granilite, Inclusive Regularização</v>
      </c>
      <c r="C426" s="573"/>
      <c r="D426" s="573"/>
      <c r="E426" s="573"/>
      <c r="F426" s="573"/>
      <c r="G426" s="573"/>
      <c r="H426" s="573"/>
      <c r="I426" s="437" t="str">
        <f>INDEX([1]ORCAMENTO!$F:$F,MATCH(A426,[1]ORCAMENTO!$B:$B,0))</f>
        <v>m2</v>
      </c>
      <c r="J426" s="438">
        <f>ROUND(SUM(J428:J430),2)</f>
        <v>257.2</v>
      </c>
    </row>
    <row r="427" spans="1:10" ht="30" customHeight="1">
      <c r="A427" s="430" t="s">
        <v>1030</v>
      </c>
      <c r="B427" s="439"/>
      <c r="C427" s="439"/>
      <c r="D427" s="440" t="s">
        <v>18614</v>
      </c>
      <c r="E427" s="440" t="s">
        <v>18612</v>
      </c>
      <c r="F427" s="440"/>
      <c r="G427" s="440"/>
      <c r="H427" s="440"/>
      <c r="I427" s="440"/>
      <c r="J427" s="441"/>
    </row>
    <row r="428" spans="1:10" ht="30" customHeight="1">
      <c r="A428" s="382" t="s">
        <v>20349</v>
      </c>
      <c r="B428" s="432"/>
      <c r="C428" s="436"/>
      <c r="D428" s="432">
        <v>20.6</v>
      </c>
      <c r="E428" s="432">
        <v>12</v>
      </c>
      <c r="F428" s="435"/>
      <c r="G428" s="432"/>
      <c r="H428" s="432"/>
      <c r="I428" s="432"/>
      <c r="J428" s="432">
        <f>D428*E428</f>
        <v>247.20000000000002</v>
      </c>
    </row>
    <row r="429" spans="1:10" ht="30" customHeight="1">
      <c r="A429" s="382" t="s">
        <v>20350</v>
      </c>
      <c r="B429" s="432"/>
      <c r="C429" s="436"/>
      <c r="D429" s="432"/>
      <c r="E429" s="432"/>
      <c r="F429" s="435"/>
      <c r="G429" s="432"/>
      <c r="H429" s="432"/>
      <c r="I429" s="432"/>
      <c r="J429" s="432">
        <v>10</v>
      </c>
    </row>
    <row r="430" spans="1:10" ht="21.95" customHeight="1">
      <c r="A430" s="382"/>
      <c r="B430" s="432"/>
      <c r="C430" s="436"/>
      <c r="D430" s="432"/>
      <c r="E430" s="432"/>
      <c r="F430" s="435"/>
      <c r="G430" s="432"/>
      <c r="H430" s="432"/>
      <c r="I430" s="432"/>
      <c r="J430" s="432"/>
    </row>
    <row r="431" spans="1:10" ht="19.5" customHeight="1">
      <c r="A431" s="313" t="s">
        <v>19089</v>
      </c>
      <c r="B431" s="573" t="str">
        <f>INDEX([1]ORCAMENTO!$E:$E,MATCH(A431,[1]ORCAMENTO!$B:$B,0))</f>
        <v>Soleira De Granito Esp. 2 Cm E Largura De 15 Cm</v>
      </c>
      <c r="C431" s="573"/>
      <c r="D431" s="573"/>
      <c r="E431" s="573"/>
      <c r="F431" s="573"/>
      <c r="G431" s="573"/>
      <c r="H431" s="573"/>
      <c r="I431" s="437" t="str">
        <f>INDEX([1]ORCAMENTO!$F:$F,MATCH(A431,[1]ORCAMENTO!$B:$B,0))</f>
        <v>m</v>
      </c>
      <c r="J431" s="438">
        <f>ROUND(SUM(J433:J455),2)</f>
        <v>53.5</v>
      </c>
    </row>
    <row r="432" spans="1:10" ht="19.5" customHeight="1">
      <c r="A432" s="430" t="s">
        <v>1030</v>
      </c>
      <c r="B432" s="439"/>
      <c r="C432" s="439"/>
      <c r="D432" s="439"/>
      <c r="E432" s="440" t="s">
        <v>18614</v>
      </c>
      <c r="F432" s="440"/>
      <c r="G432" s="440"/>
      <c r="H432" s="440"/>
      <c r="I432" s="440"/>
      <c r="J432" s="441"/>
    </row>
    <row r="433" spans="1:10" ht="19.5" customHeight="1">
      <c r="A433" s="395"/>
      <c r="B433" s="435"/>
      <c r="C433" s="435"/>
      <c r="D433" s="435"/>
      <c r="E433" s="435"/>
      <c r="F433" s="435"/>
      <c r="G433" s="435"/>
      <c r="H433" s="435"/>
      <c r="I433" s="435"/>
      <c r="J433" s="435"/>
    </row>
    <row r="434" spans="1:10" ht="19.5" customHeight="1">
      <c r="A434" s="395" t="s">
        <v>20351</v>
      </c>
      <c r="B434" s="435"/>
      <c r="C434" s="435"/>
      <c r="D434" s="435"/>
      <c r="E434" s="435">
        <v>0.7</v>
      </c>
      <c r="F434" s="435"/>
      <c r="G434" s="435"/>
      <c r="H434" s="435"/>
      <c r="I434" s="435"/>
      <c r="J434" s="435">
        <f>E434</f>
        <v>0.7</v>
      </c>
    </row>
    <row r="435" spans="1:10" ht="19.5" customHeight="1">
      <c r="A435" s="395" t="s">
        <v>20352</v>
      </c>
      <c r="B435" s="435"/>
      <c r="C435" s="435"/>
      <c r="D435" s="435"/>
      <c r="E435" s="435">
        <v>0.7</v>
      </c>
      <c r="F435" s="435"/>
      <c r="G435" s="435"/>
      <c r="H435" s="435"/>
      <c r="I435" s="435"/>
      <c r="J435" s="435">
        <f t="shared" ref="J435:J454" si="29">E435</f>
        <v>0.7</v>
      </c>
    </row>
    <row r="436" spans="1:10" ht="19.5" customHeight="1">
      <c r="A436" s="395" t="s">
        <v>20353</v>
      </c>
      <c r="B436" s="435"/>
      <c r="C436" s="435"/>
      <c r="D436" s="435"/>
      <c r="E436" s="435">
        <v>0.7</v>
      </c>
      <c r="F436" s="435"/>
      <c r="G436" s="435"/>
      <c r="H436" s="435"/>
      <c r="I436" s="435"/>
      <c r="J436" s="435">
        <f t="shared" si="29"/>
        <v>0.7</v>
      </c>
    </row>
    <row r="437" spans="1:10" ht="19.5" customHeight="1">
      <c r="A437" s="395" t="s">
        <v>20354</v>
      </c>
      <c r="B437" s="435"/>
      <c r="C437" s="435"/>
      <c r="D437" s="435"/>
      <c r="E437" s="435">
        <v>0.8</v>
      </c>
      <c r="F437" s="435"/>
      <c r="G437" s="435"/>
      <c r="H437" s="435"/>
      <c r="I437" s="435"/>
      <c r="J437" s="435">
        <f t="shared" si="29"/>
        <v>0.8</v>
      </c>
    </row>
    <row r="438" spans="1:10" ht="19.5" customHeight="1">
      <c r="A438" s="395" t="s">
        <v>20184</v>
      </c>
      <c r="B438" s="435"/>
      <c r="C438" s="435"/>
      <c r="D438" s="435"/>
      <c r="E438" s="435">
        <v>0.8</v>
      </c>
      <c r="F438" s="435"/>
      <c r="G438" s="435"/>
      <c r="H438" s="435"/>
      <c r="I438" s="435"/>
      <c r="J438" s="435">
        <f t="shared" si="29"/>
        <v>0.8</v>
      </c>
    </row>
    <row r="439" spans="1:10" ht="19.5" customHeight="1">
      <c r="A439" s="395" t="s">
        <v>20186</v>
      </c>
      <c r="B439" s="435"/>
      <c r="C439" s="435"/>
      <c r="D439" s="435"/>
      <c r="E439" s="435">
        <v>0.8</v>
      </c>
      <c r="F439" s="435"/>
      <c r="G439" s="435"/>
      <c r="H439" s="435"/>
      <c r="I439" s="435"/>
      <c r="J439" s="435">
        <f t="shared" si="29"/>
        <v>0.8</v>
      </c>
    </row>
    <row r="440" spans="1:10" ht="19.5" customHeight="1">
      <c r="A440" s="395" t="s">
        <v>20355</v>
      </c>
      <c r="B440" s="435"/>
      <c r="C440" s="435"/>
      <c r="D440" s="435"/>
      <c r="E440" s="435">
        <v>0.8</v>
      </c>
      <c r="F440" s="435"/>
      <c r="G440" s="435"/>
      <c r="H440" s="435"/>
      <c r="I440" s="435"/>
      <c r="J440" s="435">
        <f t="shared" si="29"/>
        <v>0.8</v>
      </c>
    </row>
    <row r="441" spans="1:10" ht="19.5" customHeight="1">
      <c r="A441" s="395" t="s">
        <v>20356</v>
      </c>
      <c r="B441" s="435"/>
      <c r="C441" s="435"/>
      <c r="D441" s="435"/>
      <c r="E441" s="435">
        <v>0.8</v>
      </c>
      <c r="F441" s="435"/>
      <c r="G441" s="435"/>
      <c r="H441" s="435"/>
      <c r="I441" s="435"/>
      <c r="J441" s="435">
        <f t="shared" si="29"/>
        <v>0.8</v>
      </c>
    </row>
    <row r="442" spans="1:10" ht="26.25" customHeight="1">
      <c r="A442" s="370" t="s">
        <v>20357</v>
      </c>
      <c r="B442" s="435"/>
      <c r="C442" s="435"/>
      <c r="D442" s="435"/>
      <c r="E442" s="435">
        <v>5.4</v>
      </c>
      <c r="F442" s="435"/>
      <c r="G442" s="435"/>
      <c r="H442" s="435"/>
      <c r="I442" s="435"/>
      <c r="J442" s="435">
        <f t="shared" si="29"/>
        <v>5.4</v>
      </c>
    </row>
    <row r="443" spans="1:10" ht="30.75" customHeight="1">
      <c r="A443" s="370" t="s">
        <v>20358</v>
      </c>
      <c r="B443" s="435"/>
      <c r="C443" s="435"/>
      <c r="D443" s="435"/>
      <c r="E443" s="435">
        <v>5.4</v>
      </c>
      <c r="F443" s="435"/>
      <c r="G443" s="435"/>
      <c r="H443" s="435"/>
      <c r="I443" s="435"/>
      <c r="J443" s="435">
        <f t="shared" si="29"/>
        <v>5.4</v>
      </c>
    </row>
    <row r="444" spans="1:10" ht="19.5" customHeight="1">
      <c r="A444" s="395" t="s">
        <v>20359</v>
      </c>
      <c r="B444" s="435"/>
      <c r="C444" s="435"/>
      <c r="D444" s="435"/>
      <c r="E444" s="435">
        <v>5.8</v>
      </c>
      <c r="F444" s="435"/>
      <c r="G444" s="435"/>
      <c r="H444" s="435"/>
      <c r="I444" s="435"/>
      <c r="J444" s="435">
        <f t="shared" si="29"/>
        <v>5.8</v>
      </c>
    </row>
    <row r="445" spans="1:10" ht="26.25" customHeight="1">
      <c r="A445" s="396" t="s">
        <v>20360</v>
      </c>
      <c r="B445" s="435"/>
      <c r="C445" s="435"/>
      <c r="D445" s="435"/>
      <c r="E445" s="435">
        <v>3</v>
      </c>
      <c r="F445" s="435"/>
      <c r="G445" s="435"/>
      <c r="H445" s="435"/>
      <c r="I445" s="435"/>
      <c r="J445" s="435">
        <f t="shared" si="29"/>
        <v>3</v>
      </c>
    </row>
    <row r="446" spans="1:10" ht="19.5" customHeight="1">
      <c r="A446" s="395" t="s">
        <v>20361</v>
      </c>
      <c r="B446" s="435"/>
      <c r="C446" s="435"/>
      <c r="D446" s="435"/>
      <c r="E446" s="435">
        <v>6</v>
      </c>
      <c r="F446" s="435"/>
      <c r="G446" s="435"/>
      <c r="H446" s="435"/>
      <c r="I446" s="435"/>
      <c r="J446" s="435">
        <f t="shared" si="29"/>
        <v>6</v>
      </c>
    </row>
    <row r="447" spans="1:10" ht="25.5" customHeight="1">
      <c r="A447" s="395" t="s">
        <v>20362</v>
      </c>
      <c r="B447" s="435"/>
      <c r="C447" s="435"/>
      <c r="D447" s="435"/>
      <c r="E447" s="435">
        <v>5.8</v>
      </c>
      <c r="F447" s="435"/>
      <c r="G447" s="435"/>
      <c r="H447" s="435"/>
      <c r="I447" s="435"/>
      <c r="J447" s="435">
        <f t="shared" si="29"/>
        <v>5.8</v>
      </c>
    </row>
    <row r="448" spans="1:10" ht="26.25" customHeight="1">
      <c r="A448" s="396" t="s">
        <v>20363</v>
      </c>
      <c r="B448" s="435"/>
      <c r="C448" s="435"/>
      <c r="D448" s="435"/>
      <c r="E448" s="435">
        <v>3</v>
      </c>
      <c r="F448" s="435"/>
      <c r="G448" s="435"/>
      <c r="H448" s="435"/>
      <c r="I448" s="435"/>
      <c r="J448" s="435">
        <f t="shared" si="29"/>
        <v>3</v>
      </c>
    </row>
    <row r="449" spans="1:10" ht="31.5" customHeight="1">
      <c r="A449" s="396" t="s">
        <v>20364</v>
      </c>
      <c r="B449" s="435"/>
      <c r="C449" s="435"/>
      <c r="D449" s="435"/>
      <c r="E449" s="435">
        <v>2.2000000000000002</v>
      </c>
      <c r="F449" s="435"/>
      <c r="G449" s="435"/>
      <c r="H449" s="435"/>
      <c r="I449" s="435"/>
      <c r="J449" s="435">
        <f t="shared" si="29"/>
        <v>2.2000000000000002</v>
      </c>
    </row>
    <row r="450" spans="1:10" ht="19.5" customHeight="1">
      <c r="A450" s="369" t="s">
        <v>20365</v>
      </c>
      <c r="B450" s="435"/>
      <c r="C450" s="435"/>
      <c r="D450" s="435"/>
      <c r="E450" s="435">
        <v>2.2000000000000002</v>
      </c>
      <c r="F450" s="435"/>
      <c r="G450" s="435"/>
      <c r="H450" s="435"/>
      <c r="I450" s="435"/>
      <c r="J450" s="435">
        <f t="shared" si="29"/>
        <v>2.2000000000000002</v>
      </c>
    </row>
    <row r="451" spans="1:10" ht="19.5" customHeight="1">
      <c r="A451" s="395" t="s">
        <v>20366</v>
      </c>
      <c r="B451" s="435"/>
      <c r="C451" s="435"/>
      <c r="D451" s="435"/>
      <c r="E451" s="435">
        <v>0.8</v>
      </c>
      <c r="F451" s="435"/>
      <c r="G451" s="435"/>
      <c r="H451" s="435"/>
      <c r="I451" s="435"/>
      <c r="J451" s="435">
        <f t="shared" si="29"/>
        <v>0.8</v>
      </c>
    </row>
    <row r="452" spans="1:10" ht="23.25" customHeight="1">
      <c r="A452" s="395" t="s">
        <v>20367</v>
      </c>
      <c r="B452" s="435"/>
      <c r="C452" s="435"/>
      <c r="D452" s="435"/>
      <c r="E452" s="435">
        <v>0.8</v>
      </c>
      <c r="F452" s="435"/>
      <c r="G452" s="435"/>
      <c r="H452" s="435"/>
      <c r="I452" s="435"/>
      <c r="J452" s="435">
        <f t="shared" si="29"/>
        <v>0.8</v>
      </c>
    </row>
    <row r="453" spans="1:10" ht="21.75" customHeight="1">
      <c r="A453" s="396" t="s">
        <v>20368</v>
      </c>
      <c r="B453" s="435"/>
      <c r="C453" s="435"/>
      <c r="D453" s="435"/>
      <c r="E453" s="435">
        <v>5.8</v>
      </c>
      <c r="F453" s="435"/>
      <c r="G453" s="435"/>
      <c r="H453" s="435"/>
      <c r="I453" s="435"/>
      <c r="J453" s="435">
        <f t="shared" si="29"/>
        <v>5.8</v>
      </c>
    </row>
    <row r="454" spans="1:10" ht="21.75" customHeight="1">
      <c r="A454" s="396" t="s">
        <v>20369</v>
      </c>
      <c r="B454" s="435"/>
      <c r="C454" s="435"/>
      <c r="D454" s="435"/>
      <c r="E454" s="435">
        <v>1.2</v>
      </c>
      <c r="F454" s="435"/>
      <c r="G454" s="435"/>
      <c r="H454" s="435"/>
      <c r="I454" s="435"/>
      <c r="J454" s="435">
        <f t="shared" si="29"/>
        <v>1.2</v>
      </c>
    </row>
    <row r="455" spans="1:10" ht="33" customHeight="1">
      <c r="A455" s="395"/>
      <c r="B455" s="240"/>
      <c r="C455" s="240"/>
      <c r="D455" s="240"/>
      <c r="E455" s="240"/>
      <c r="F455" s="240"/>
      <c r="G455" s="240"/>
      <c r="H455" s="240"/>
      <c r="I455" s="240"/>
      <c r="J455" s="240"/>
    </row>
    <row r="456" spans="1:10" ht="20.100000000000001" customHeight="1">
      <c r="A456" s="313" t="s">
        <v>19090</v>
      </c>
      <c r="B456" s="563" t="str">
        <f>INDEX([1]ORCAMENTO!$E:$E,MATCH(A456,[1]ORCAMENTO!$B:$B,0))</f>
        <v>Regularização De Base P/ Revestimento Cerâmico, Com Argamassa De Cimento E Areia No Traço 1:5, Espessura 3Cm</v>
      </c>
      <c r="C456" s="563"/>
      <c r="D456" s="563"/>
      <c r="E456" s="563"/>
      <c r="F456" s="563"/>
      <c r="G456" s="563"/>
      <c r="H456" s="563"/>
      <c r="I456" s="250" t="str">
        <f>INDEX([1]ORCAMENTO!$F:$F,MATCH(A456,[1]ORCAMENTO!$B:$B,0))</f>
        <v>m2</v>
      </c>
      <c r="J456" s="251">
        <f>ROUND(SUM(J458:J461),2)</f>
        <v>63.2</v>
      </c>
    </row>
    <row r="457" spans="1:10" ht="20.100000000000001" customHeight="1">
      <c r="A457" s="430" t="s">
        <v>1030</v>
      </c>
      <c r="B457" s="431"/>
      <c r="C457" s="431"/>
      <c r="D457" s="431" t="s">
        <v>19714</v>
      </c>
      <c r="E457" s="430" t="s">
        <v>18614</v>
      </c>
      <c r="F457" s="430" t="s">
        <v>18612</v>
      </c>
      <c r="G457" s="572"/>
      <c r="H457" s="572"/>
      <c r="I457" s="430"/>
      <c r="J457" s="252"/>
    </row>
    <row r="458" spans="1:10" ht="11.25">
      <c r="A458" s="369"/>
      <c r="B458" s="264"/>
      <c r="C458" s="264"/>
      <c r="D458" s="312"/>
      <c r="E458" s="264"/>
      <c r="F458" s="264"/>
      <c r="G458" s="264"/>
      <c r="H458" s="264"/>
      <c r="I458" s="264"/>
      <c r="J458" s="264"/>
    </row>
    <row r="459" spans="1:10" ht="22.5" customHeight="1">
      <c r="A459" s="370" t="s">
        <v>20348</v>
      </c>
      <c r="B459" s="264"/>
      <c r="C459" s="264"/>
      <c r="D459" s="312"/>
      <c r="E459" s="264">
        <v>4.8</v>
      </c>
      <c r="F459" s="264">
        <v>4.5</v>
      </c>
      <c r="G459" s="264"/>
      <c r="H459" s="264"/>
      <c r="I459" s="264"/>
      <c r="J459" s="264">
        <f>E459*F459</f>
        <v>21.599999999999998</v>
      </c>
    </row>
    <row r="460" spans="1:10" ht="20.100000000000001" customHeight="1">
      <c r="A460" s="370" t="s">
        <v>20370</v>
      </c>
      <c r="B460" s="264"/>
      <c r="C460" s="264"/>
      <c r="D460" s="312"/>
      <c r="E460" s="264">
        <v>26</v>
      </c>
      <c r="F460" s="264">
        <v>1.6</v>
      </c>
      <c r="G460" s="264"/>
      <c r="H460" s="264"/>
      <c r="I460" s="264"/>
      <c r="J460" s="264">
        <f>E460*F460</f>
        <v>41.6</v>
      </c>
    </row>
    <row r="461" spans="1:10" ht="20.100000000000001" customHeight="1">
      <c r="A461" s="370"/>
      <c r="B461" s="264"/>
      <c r="C461" s="264"/>
      <c r="D461" s="312"/>
      <c r="E461" s="264"/>
      <c r="F461" s="264"/>
      <c r="G461" s="264"/>
      <c r="H461" s="264"/>
      <c r="I461" s="264"/>
      <c r="J461" s="264"/>
    </row>
    <row r="462" spans="1:10" ht="20.100000000000001" customHeight="1">
      <c r="A462" s="313" t="s">
        <v>19445</v>
      </c>
      <c r="B462" s="563" t="str">
        <f>INDEX([1]ORCAMENTO!$E:$E,MATCH(A462,[1]ORCAMENTO!$B:$B,0))</f>
        <v>Fornecimento E Assentamento De Ladrilho Hidráulico Pastilhado, Vermelho, Dim. 20X20 Cm, Esp. 1.5Cm, Assentado Com Pasta De Cimento Colante, Exclusive Regularização E Lastro</v>
      </c>
      <c r="C462" s="563"/>
      <c r="D462" s="563"/>
      <c r="E462" s="563"/>
      <c r="F462" s="563"/>
      <c r="G462" s="563"/>
      <c r="H462" s="563"/>
      <c r="I462" s="250" t="str">
        <f>INDEX([1]ORCAMENTO!$F:$F,MATCH(A462,[1]ORCAMENTO!$B:$B,0))</f>
        <v>m2</v>
      </c>
      <c r="J462" s="251">
        <f>ROUND(SUM(J464:J466),2)</f>
        <v>10.4</v>
      </c>
    </row>
    <row r="463" spans="1:10" ht="20.100000000000001" customHeight="1">
      <c r="A463" s="430" t="s">
        <v>1030</v>
      </c>
      <c r="B463" s="431"/>
      <c r="C463" s="431"/>
      <c r="D463" s="431" t="s">
        <v>19713</v>
      </c>
      <c r="E463" s="430" t="s">
        <v>19711</v>
      </c>
      <c r="F463" s="430"/>
      <c r="G463" s="572"/>
      <c r="H463" s="572"/>
      <c r="I463" s="430"/>
      <c r="J463" s="252"/>
    </row>
    <row r="464" spans="1:10" ht="11.25">
      <c r="A464" s="369"/>
      <c r="B464" s="264"/>
      <c r="C464" s="264"/>
      <c r="D464" s="312"/>
      <c r="E464" s="264"/>
      <c r="F464" s="264"/>
      <c r="G464" s="264"/>
      <c r="H464" s="264"/>
      <c r="I464" s="264"/>
      <c r="J464" s="264"/>
    </row>
    <row r="465" spans="1:10" ht="22.5" customHeight="1">
      <c r="A465" s="370" t="s">
        <v>20370</v>
      </c>
      <c r="B465" s="264"/>
      <c r="C465" s="264"/>
      <c r="D465" s="312">
        <v>26</v>
      </c>
      <c r="E465" s="264">
        <v>0.4</v>
      </c>
      <c r="F465" s="264"/>
      <c r="G465" s="264"/>
      <c r="H465" s="264"/>
      <c r="I465" s="264"/>
      <c r="J465" s="264">
        <f>D465*E465</f>
        <v>10.4</v>
      </c>
    </row>
    <row r="466" spans="1:10" ht="22.5" customHeight="1">
      <c r="A466" s="370"/>
      <c r="B466" s="264"/>
      <c r="C466" s="264"/>
      <c r="D466" s="312"/>
      <c r="E466" s="264"/>
      <c r="F466" s="264"/>
      <c r="G466" s="264"/>
      <c r="H466" s="264"/>
      <c r="I466" s="264"/>
      <c r="J466" s="264"/>
    </row>
    <row r="467" spans="1:10" ht="21.95" customHeight="1">
      <c r="A467" s="249">
        <v>6</v>
      </c>
      <c r="B467" s="578" t="str">
        <f>INDEX([1]ORCAMENTO!$E:$E,MATCH(A467,[1]ORCAMENTO!$B:$B,0))</f>
        <v>ESQUADRIAS</v>
      </c>
      <c r="C467" s="579"/>
      <c r="D467" s="579"/>
      <c r="E467" s="579"/>
      <c r="F467" s="579"/>
      <c r="G467" s="579"/>
      <c r="H467" s="579"/>
      <c r="I467" s="579"/>
      <c r="J467" s="580"/>
    </row>
    <row r="468" spans="1:10" ht="20.100000000000001" customHeight="1">
      <c r="A468" s="313" t="s">
        <v>19094</v>
      </c>
      <c r="B468" s="563" t="str">
        <f>INDEX([1]ORCAMENTO!$E:$E,MATCH(A468,[1]ORCAMENTO!$B:$B,0))</f>
        <v>Verga/Contraverga Reta De Concreto Armado 10 X 5 Cm, Fck = 15 Mpa, Inclusive Forma, Armação E Desforma</v>
      </c>
      <c r="C468" s="563"/>
      <c r="D468" s="563"/>
      <c r="E468" s="563"/>
      <c r="F468" s="563"/>
      <c r="G468" s="563"/>
      <c r="H468" s="563"/>
      <c r="I468" s="250" t="str">
        <f>INDEX([1]ORCAMENTO!$F:$F,MATCH(A468,[1]ORCAMENTO!$B:$B,0))</f>
        <v>m</v>
      </c>
      <c r="J468" s="251">
        <f>ROUND(SUM(J470:J489),2)</f>
        <v>39.4</v>
      </c>
    </row>
    <row r="469" spans="1:10" ht="20.100000000000001" customHeight="1">
      <c r="A469" s="430" t="s">
        <v>1030</v>
      </c>
      <c r="B469" s="431"/>
      <c r="C469" s="431"/>
      <c r="D469" s="431" t="s">
        <v>18614</v>
      </c>
      <c r="E469" s="430"/>
      <c r="F469" s="430"/>
      <c r="G469" s="430"/>
      <c r="H469" s="430"/>
      <c r="I469" s="430"/>
      <c r="J469" s="252"/>
    </row>
    <row r="470" spans="1:10" ht="20.100000000000001" customHeight="1">
      <c r="A470" s="369"/>
      <c r="B470" s="240"/>
      <c r="C470" s="240"/>
      <c r="D470" s="240"/>
      <c r="E470" s="240"/>
      <c r="F470" s="240"/>
      <c r="G470" s="240"/>
      <c r="H470" s="240"/>
      <c r="I470" s="395"/>
      <c r="J470" s="395"/>
    </row>
    <row r="471" spans="1:10" ht="20.100000000000001" customHeight="1">
      <c r="A471" s="369" t="s">
        <v>20371</v>
      </c>
      <c r="B471" s="240"/>
      <c r="C471" s="240"/>
      <c r="D471" s="443">
        <v>6.4</v>
      </c>
      <c r="E471" s="434"/>
      <c r="F471" s="434"/>
      <c r="G471" s="434"/>
      <c r="H471" s="434"/>
      <c r="I471" s="435"/>
      <c r="J471" s="443">
        <f>D471</f>
        <v>6.4</v>
      </c>
    </row>
    <row r="472" spans="1:10" ht="21" customHeight="1">
      <c r="A472" s="374" t="s">
        <v>20372</v>
      </c>
      <c r="B472" s="372"/>
      <c r="D472" s="443">
        <v>1.2</v>
      </c>
      <c r="E472" s="443"/>
      <c r="F472" s="444"/>
      <c r="G472" s="444"/>
      <c r="H472" s="444"/>
      <c r="I472" s="444"/>
      <c r="J472" s="443">
        <f t="shared" ref="J472:J487" si="30">D472</f>
        <v>1.2</v>
      </c>
    </row>
    <row r="473" spans="1:10" ht="20.100000000000001" customHeight="1">
      <c r="A473" s="369" t="s">
        <v>20373</v>
      </c>
      <c r="B473" s="264"/>
      <c r="C473" s="264"/>
      <c r="D473" s="443">
        <v>1</v>
      </c>
      <c r="E473" s="443"/>
      <c r="F473" s="443"/>
      <c r="G473" s="432"/>
      <c r="H473" s="432"/>
      <c r="I473" s="432"/>
      <c r="J473" s="443">
        <f t="shared" si="30"/>
        <v>1</v>
      </c>
    </row>
    <row r="474" spans="1:10" ht="22.5" customHeight="1">
      <c r="A474" s="370" t="s">
        <v>20374</v>
      </c>
      <c r="B474" s="264"/>
      <c r="C474" s="264"/>
      <c r="D474" s="443">
        <v>1</v>
      </c>
      <c r="E474" s="443"/>
      <c r="F474" s="443"/>
      <c r="G474" s="432"/>
      <c r="H474" s="432"/>
      <c r="I474" s="432"/>
      <c r="J474" s="443">
        <f t="shared" si="30"/>
        <v>1</v>
      </c>
    </row>
    <row r="475" spans="1:10" ht="24" customHeight="1">
      <c r="A475" s="370" t="s">
        <v>20375</v>
      </c>
      <c r="B475" s="264"/>
      <c r="C475" s="264"/>
      <c r="D475" s="443">
        <v>3.2</v>
      </c>
      <c r="E475" s="443"/>
      <c r="F475" s="443"/>
      <c r="G475" s="432"/>
      <c r="H475" s="432"/>
      <c r="I475" s="432"/>
      <c r="J475" s="443">
        <f t="shared" si="30"/>
        <v>3.2</v>
      </c>
    </row>
    <row r="476" spans="1:10" ht="24" customHeight="1">
      <c r="A476" s="370" t="s">
        <v>20376</v>
      </c>
      <c r="B476" s="264"/>
      <c r="C476" s="264"/>
      <c r="D476" s="443">
        <v>1.2</v>
      </c>
      <c r="E476" s="443"/>
      <c r="F476" s="443"/>
      <c r="G476" s="432"/>
      <c r="H476" s="432"/>
      <c r="I476" s="432"/>
      <c r="J476" s="443">
        <f t="shared" si="30"/>
        <v>1.2</v>
      </c>
    </row>
    <row r="477" spans="1:10" ht="24" customHeight="1">
      <c r="A477" s="370" t="s">
        <v>20189</v>
      </c>
      <c r="B477" s="264"/>
      <c r="C477" s="264"/>
      <c r="D477" s="443">
        <v>2.8</v>
      </c>
      <c r="E477" s="443"/>
      <c r="F477" s="443"/>
      <c r="G477" s="432"/>
      <c r="H477" s="432"/>
      <c r="I477" s="432"/>
      <c r="J477" s="443">
        <f t="shared" si="30"/>
        <v>2.8</v>
      </c>
    </row>
    <row r="478" spans="1:10" ht="24" customHeight="1">
      <c r="A478" s="370" t="s">
        <v>20377</v>
      </c>
      <c r="B478" s="264"/>
      <c r="C478" s="264"/>
      <c r="D478" s="443">
        <v>1.2</v>
      </c>
      <c r="E478" s="443"/>
      <c r="F478" s="443"/>
      <c r="G478" s="432"/>
      <c r="H478" s="432"/>
      <c r="I478" s="432"/>
      <c r="J478" s="443">
        <f t="shared" si="30"/>
        <v>1.2</v>
      </c>
    </row>
    <row r="479" spans="1:10" ht="24" customHeight="1">
      <c r="A479" s="370" t="s">
        <v>20378</v>
      </c>
      <c r="B479" s="264"/>
      <c r="C479" s="264"/>
      <c r="D479" s="443">
        <v>2.8</v>
      </c>
      <c r="E479" s="443"/>
      <c r="F479" s="443"/>
      <c r="G479" s="432"/>
      <c r="H479" s="432"/>
      <c r="I479" s="432"/>
      <c r="J479" s="443">
        <f t="shared" si="30"/>
        <v>2.8</v>
      </c>
    </row>
    <row r="480" spans="1:10" ht="24" customHeight="1">
      <c r="A480" s="370" t="s">
        <v>20379</v>
      </c>
      <c r="B480" s="264"/>
      <c r="C480" s="264"/>
      <c r="D480" s="443">
        <v>1.2</v>
      </c>
      <c r="E480" s="443"/>
      <c r="F480" s="443"/>
      <c r="G480" s="432"/>
      <c r="H480" s="432"/>
      <c r="I480" s="432"/>
      <c r="J480" s="443">
        <f t="shared" si="30"/>
        <v>1.2</v>
      </c>
    </row>
    <row r="481" spans="1:10" ht="24" customHeight="1">
      <c r="A481" s="370" t="s">
        <v>20380</v>
      </c>
      <c r="B481" s="264"/>
      <c r="C481" s="264"/>
      <c r="D481" s="443">
        <v>1.8</v>
      </c>
      <c r="E481" s="443"/>
      <c r="F481" s="443"/>
      <c r="G481" s="432"/>
      <c r="H481" s="432"/>
      <c r="I481" s="432"/>
      <c r="J481" s="443">
        <f t="shared" si="30"/>
        <v>1.8</v>
      </c>
    </row>
    <row r="482" spans="1:10" ht="24" customHeight="1">
      <c r="A482" s="370" t="s">
        <v>20381</v>
      </c>
      <c r="B482" s="264"/>
      <c r="C482" s="264"/>
      <c r="D482" s="443">
        <v>1.2</v>
      </c>
      <c r="E482" s="443"/>
      <c r="F482" s="443"/>
      <c r="G482" s="432"/>
      <c r="H482" s="432"/>
      <c r="I482" s="432"/>
      <c r="J482" s="443">
        <f t="shared" si="30"/>
        <v>1.2</v>
      </c>
    </row>
    <row r="483" spans="1:10" ht="24" customHeight="1">
      <c r="A483" s="370" t="s">
        <v>20382</v>
      </c>
      <c r="B483" s="264"/>
      <c r="C483" s="264"/>
      <c r="D483" s="443">
        <v>1.2</v>
      </c>
      <c r="E483" s="443"/>
      <c r="F483" s="443"/>
      <c r="G483" s="432"/>
      <c r="H483" s="432"/>
      <c r="I483" s="432"/>
      <c r="J483" s="443">
        <f t="shared" si="30"/>
        <v>1.2</v>
      </c>
    </row>
    <row r="484" spans="1:10" ht="24" customHeight="1">
      <c r="A484" s="370" t="s">
        <v>20383</v>
      </c>
      <c r="B484" s="264"/>
      <c r="C484" s="264"/>
      <c r="D484" s="443">
        <v>6.4</v>
      </c>
      <c r="E484" s="443"/>
      <c r="F484" s="443"/>
      <c r="G484" s="432"/>
      <c r="H484" s="432"/>
      <c r="I484" s="432"/>
      <c r="J484" s="443">
        <f t="shared" si="30"/>
        <v>6.4</v>
      </c>
    </row>
    <row r="485" spans="1:10" ht="24" customHeight="1">
      <c r="A485" s="370" t="s">
        <v>20366</v>
      </c>
      <c r="B485" s="264"/>
      <c r="C485" s="264"/>
      <c r="D485" s="443">
        <v>1.2</v>
      </c>
      <c r="E485" s="443"/>
      <c r="F485" s="443"/>
      <c r="G485" s="432"/>
      <c r="H485" s="432"/>
      <c r="I485" s="432"/>
      <c r="J485" s="443">
        <f t="shared" si="30"/>
        <v>1.2</v>
      </c>
    </row>
    <row r="486" spans="1:10" ht="24" customHeight="1">
      <c r="A486" s="370" t="s">
        <v>20384</v>
      </c>
      <c r="B486" s="264"/>
      <c r="C486" s="264"/>
      <c r="D486" s="443">
        <v>4.4000000000000004</v>
      </c>
      <c r="E486" s="443"/>
      <c r="F486" s="443"/>
      <c r="G486" s="432"/>
      <c r="H486" s="432"/>
      <c r="I486" s="432"/>
      <c r="J486" s="443">
        <f t="shared" si="30"/>
        <v>4.4000000000000004</v>
      </c>
    </row>
    <row r="487" spans="1:10" ht="24" customHeight="1">
      <c r="A487" s="370" t="s">
        <v>20385</v>
      </c>
      <c r="B487" s="264"/>
      <c r="C487" s="264"/>
      <c r="D487" s="443">
        <v>1.2</v>
      </c>
      <c r="E487" s="443"/>
      <c r="F487" s="443"/>
      <c r="G487" s="432"/>
      <c r="H487" s="432"/>
      <c r="I487" s="432"/>
      <c r="J487" s="443">
        <f t="shared" si="30"/>
        <v>1.2</v>
      </c>
    </row>
    <row r="488" spans="1:10" ht="24" customHeight="1">
      <c r="A488" s="370"/>
      <c r="B488" s="264"/>
      <c r="C488" s="264"/>
      <c r="D488" s="375"/>
      <c r="E488" s="375"/>
      <c r="F488" s="375"/>
      <c r="G488" s="264"/>
      <c r="H488" s="264"/>
      <c r="I488" s="264"/>
      <c r="J488" s="395"/>
    </row>
    <row r="489" spans="1:10" ht="21.95" customHeight="1">
      <c r="A489" s="369"/>
      <c r="B489" s="240"/>
      <c r="C489" s="240"/>
      <c r="D489" s="240"/>
      <c r="E489" s="240"/>
      <c r="F489" s="240"/>
      <c r="G489" s="240"/>
      <c r="H489" s="240"/>
      <c r="I489" s="395"/>
      <c r="J489" s="395"/>
    </row>
    <row r="490" spans="1:10" ht="21.95" customHeight="1">
      <c r="A490" s="313" t="s">
        <v>19095</v>
      </c>
      <c r="B490" s="563" t="str">
        <f>INDEX([1]ORCAMENTO!$E:$E,MATCH(A490,[1]ORCAMENTO!$B:$B,0))</f>
        <v>Prateleiras Em Granito Cinza Andorinha, Esp. 2Cm</v>
      </c>
      <c r="C490" s="563"/>
      <c r="D490" s="563"/>
      <c r="E490" s="563"/>
      <c r="F490" s="563"/>
      <c r="G490" s="563"/>
      <c r="H490" s="563"/>
      <c r="I490" s="250" t="str">
        <f>INDEX([1]ORCAMENTO!$F:$F,MATCH(A490,[1]ORCAMENTO!$B:$B,0))</f>
        <v>m2</v>
      </c>
      <c r="J490" s="251">
        <f>ROUND(SUM(J493:J502),2)</f>
        <v>55.02</v>
      </c>
    </row>
    <row r="491" spans="1:10" ht="20.100000000000001" customHeight="1">
      <c r="A491" s="430" t="s">
        <v>1030</v>
      </c>
      <c r="B491" s="431"/>
      <c r="C491" s="567" t="s">
        <v>19713</v>
      </c>
      <c r="D491" s="567"/>
      <c r="E491" s="430" t="s">
        <v>19711</v>
      </c>
      <c r="F491" s="430" t="s">
        <v>19714</v>
      </c>
      <c r="G491" s="430"/>
      <c r="H491" s="430"/>
      <c r="I491" s="430"/>
      <c r="J491" s="252"/>
    </row>
    <row r="492" spans="1:10" ht="20.100000000000001" customHeight="1">
      <c r="A492" s="380"/>
      <c r="B492" s="240"/>
      <c r="C492" s="574"/>
      <c r="D492" s="574"/>
      <c r="E492" s="240"/>
      <c r="F492" s="240"/>
      <c r="G492" s="240"/>
      <c r="H492" s="240"/>
      <c r="I492" s="395"/>
      <c r="J492" s="395"/>
    </row>
    <row r="493" spans="1:10" ht="20.100000000000001" customHeight="1">
      <c r="A493" s="369" t="s">
        <v>20386</v>
      </c>
      <c r="B493" s="264"/>
      <c r="C493" s="565">
        <v>2.6</v>
      </c>
      <c r="D493" s="566"/>
      <c r="E493" s="429">
        <v>0.5</v>
      </c>
      <c r="F493" s="429">
        <v>4</v>
      </c>
      <c r="G493" s="264"/>
      <c r="H493" s="264"/>
      <c r="I493" s="264"/>
      <c r="J493" s="445">
        <f>C493*E493*F493</f>
        <v>5.2</v>
      </c>
    </row>
    <row r="494" spans="1:10" ht="20.100000000000001" customHeight="1">
      <c r="A494" s="369" t="s">
        <v>20387</v>
      </c>
      <c r="B494" s="264"/>
      <c r="C494" s="565">
        <v>4.95</v>
      </c>
      <c r="D494" s="566"/>
      <c r="E494" s="429">
        <v>0.6</v>
      </c>
      <c r="F494" s="429">
        <v>4</v>
      </c>
      <c r="G494" s="264"/>
      <c r="H494" s="264"/>
      <c r="I494" s="264"/>
      <c r="J494" s="445">
        <f t="shared" ref="J494:J500" si="31">C494*E494*F494</f>
        <v>11.88</v>
      </c>
    </row>
    <row r="495" spans="1:10" ht="24" customHeight="1">
      <c r="A495" s="370" t="s">
        <v>20388</v>
      </c>
      <c r="B495" s="264"/>
      <c r="C495" s="565">
        <v>4.95</v>
      </c>
      <c r="D495" s="566"/>
      <c r="E495" s="429">
        <v>0.6</v>
      </c>
      <c r="F495" s="429">
        <v>4</v>
      </c>
      <c r="G495" s="264"/>
      <c r="H495" s="264"/>
      <c r="I495" s="264"/>
      <c r="J495" s="445">
        <f t="shared" si="31"/>
        <v>11.88</v>
      </c>
    </row>
    <row r="496" spans="1:10" ht="20.100000000000001" customHeight="1">
      <c r="A496" s="369" t="s">
        <v>20321</v>
      </c>
      <c r="B496" s="264"/>
      <c r="C496" s="565">
        <v>6.6</v>
      </c>
      <c r="D496" s="566"/>
      <c r="E496" s="429">
        <v>0.4</v>
      </c>
      <c r="F496" s="429">
        <v>5</v>
      </c>
      <c r="G496" s="264"/>
      <c r="H496" s="264"/>
      <c r="I496" s="264"/>
      <c r="J496" s="445">
        <f t="shared" si="31"/>
        <v>13.200000000000001</v>
      </c>
    </row>
    <row r="497" spans="1:10" ht="20.100000000000001" customHeight="1">
      <c r="A497" s="369" t="s">
        <v>20322</v>
      </c>
      <c r="B497" s="264"/>
      <c r="C497" s="565">
        <v>15</v>
      </c>
      <c r="D497" s="566"/>
      <c r="E497" s="429">
        <v>0.6</v>
      </c>
      <c r="F497" s="429">
        <v>1</v>
      </c>
      <c r="G497" s="264"/>
      <c r="H497" s="264"/>
      <c r="I497" s="264"/>
      <c r="J497" s="445">
        <f t="shared" si="31"/>
        <v>9</v>
      </c>
    </row>
    <row r="498" spans="1:10" ht="20.100000000000001" customHeight="1">
      <c r="A498" s="369" t="s">
        <v>20389</v>
      </c>
      <c r="B498" s="264"/>
      <c r="C498" s="565">
        <v>2.25</v>
      </c>
      <c r="D498" s="566"/>
      <c r="E498" s="429">
        <v>0.3</v>
      </c>
      <c r="F498" s="429">
        <v>1</v>
      </c>
      <c r="G498" s="264"/>
      <c r="H498" s="264"/>
      <c r="I498" s="264"/>
      <c r="J498" s="445">
        <f t="shared" si="31"/>
        <v>0.67499999999999993</v>
      </c>
    </row>
    <row r="499" spans="1:10" ht="20.100000000000001" customHeight="1">
      <c r="A499" s="369" t="s">
        <v>20390</v>
      </c>
      <c r="B499" s="264"/>
      <c r="C499" s="565">
        <v>1.2</v>
      </c>
      <c r="D499" s="566"/>
      <c r="E499" s="429">
        <v>0.4</v>
      </c>
      <c r="F499" s="429">
        <v>1</v>
      </c>
      <c r="G499" s="264"/>
      <c r="H499" s="264"/>
      <c r="I499" s="264"/>
      <c r="J499" s="445">
        <f t="shared" si="31"/>
        <v>0.48</v>
      </c>
    </row>
    <row r="500" spans="1:10" ht="20.100000000000001" customHeight="1">
      <c r="A500" s="369" t="s">
        <v>20391</v>
      </c>
      <c r="B500" s="264"/>
      <c r="C500" s="565">
        <v>1.8</v>
      </c>
      <c r="D500" s="566"/>
      <c r="E500" s="429">
        <v>0.5</v>
      </c>
      <c r="F500" s="429">
        <v>3</v>
      </c>
      <c r="G500" s="264"/>
      <c r="H500" s="264"/>
      <c r="I500" s="264"/>
      <c r="J500" s="445">
        <f t="shared" si="31"/>
        <v>2.7</v>
      </c>
    </row>
    <row r="501" spans="1:10" ht="30" customHeight="1">
      <c r="A501" s="369"/>
      <c r="B501" s="264"/>
      <c r="C501" s="568"/>
      <c r="D501" s="568"/>
      <c r="E501" s="264"/>
      <c r="F501" s="264"/>
      <c r="G501" s="264"/>
      <c r="H501" s="264"/>
      <c r="I501" s="264"/>
      <c r="J501" s="264"/>
    </row>
    <row r="502" spans="1:10" ht="21.95" customHeight="1">
      <c r="A502" s="369"/>
      <c r="B502" s="264"/>
      <c r="C502" s="568"/>
      <c r="D502" s="568"/>
      <c r="E502" s="264"/>
      <c r="F502" s="264"/>
      <c r="G502" s="264"/>
      <c r="H502" s="264"/>
      <c r="I502" s="264"/>
      <c r="J502" s="264"/>
    </row>
    <row r="503" spans="1:10" ht="21.95" customHeight="1">
      <c r="A503" s="313" t="s">
        <v>19096</v>
      </c>
      <c r="B503" s="563" t="str">
        <f>INDEX([1]ORCAMENTO!$E:$E,MATCH(A503,[1]ORCAMENTO!$B:$B,0))</f>
        <v>Pintura Com Tinta Esmalte Sintético, Marcas De Referência Suvinil, Coral Ou Metalatex, A Duas Demãos, Inclusive Fundo Anticorrosivo A Uma Demão, Em Metal</v>
      </c>
      <c r="C503" s="563"/>
      <c r="D503" s="563"/>
      <c r="E503" s="563"/>
      <c r="F503" s="563"/>
      <c r="G503" s="563"/>
      <c r="H503" s="563"/>
      <c r="I503" s="250" t="str">
        <f>INDEX([1]ORCAMENTO!$F:$F,MATCH(A503,[1]ORCAMENTO!$B:$B,0))</f>
        <v>m2</v>
      </c>
      <c r="J503" s="251">
        <f>ROUND(SUM(J506:J529),2)</f>
        <v>528.64</v>
      </c>
    </row>
    <row r="504" spans="1:10" ht="20.100000000000001" customHeight="1">
      <c r="A504" s="430" t="s">
        <v>1030</v>
      </c>
      <c r="B504" s="567" t="s">
        <v>19408</v>
      </c>
      <c r="C504" s="567"/>
      <c r="D504" s="567"/>
      <c r="E504" s="567"/>
      <c r="F504" s="567"/>
      <c r="G504" s="567"/>
      <c r="H504" s="567"/>
      <c r="I504" s="567"/>
      <c r="J504" s="252"/>
    </row>
    <row r="505" spans="1:10" ht="20.100000000000001" customHeight="1">
      <c r="A505" s="380"/>
      <c r="B505" s="359"/>
      <c r="C505" s="431" t="s">
        <v>18612</v>
      </c>
      <c r="D505" s="430" t="s">
        <v>18611</v>
      </c>
      <c r="E505" s="430" t="s">
        <v>18613</v>
      </c>
      <c r="F505" s="430"/>
      <c r="G505" s="430" t="s">
        <v>18616</v>
      </c>
      <c r="H505" s="430"/>
      <c r="I505" s="430"/>
      <c r="J505" s="430" t="s">
        <v>1020</v>
      </c>
    </row>
    <row r="506" spans="1:10" ht="20.100000000000001" customHeight="1">
      <c r="A506" s="370" t="s">
        <v>20393</v>
      </c>
      <c r="B506" s="259"/>
      <c r="C506" s="448">
        <v>1.2</v>
      </c>
      <c r="D506" s="448">
        <v>1.4</v>
      </c>
      <c r="E506" s="448">
        <v>4</v>
      </c>
      <c r="F506" s="446"/>
      <c r="G506" s="448">
        <v>2</v>
      </c>
      <c r="H506" s="446"/>
      <c r="I506" s="446"/>
      <c r="J506" s="435">
        <f>C506*D506*G506*E506</f>
        <v>13.44</v>
      </c>
    </row>
    <row r="507" spans="1:10" ht="20.100000000000001" customHeight="1">
      <c r="A507" s="370" t="s">
        <v>20394</v>
      </c>
      <c r="B507" s="259"/>
      <c r="C507" s="448">
        <v>1.2</v>
      </c>
      <c r="D507" s="448">
        <v>1.4</v>
      </c>
      <c r="E507" s="448">
        <v>4</v>
      </c>
      <c r="F507" s="446"/>
      <c r="G507" s="448">
        <v>2</v>
      </c>
      <c r="H507" s="446"/>
      <c r="I507" s="446"/>
      <c r="J507" s="435">
        <f t="shared" ref="J507:J522" si="32">C507*D507*G507*E507</f>
        <v>13.44</v>
      </c>
    </row>
    <row r="508" spans="1:10" ht="20.100000000000001" customHeight="1">
      <c r="A508" s="370" t="s">
        <v>20392</v>
      </c>
      <c r="B508" s="259"/>
      <c r="C508" s="448">
        <v>1.2</v>
      </c>
      <c r="D508" s="448">
        <v>1.4</v>
      </c>
      <c r="E508" s="448">
        <v>4</v>
      </c>
      <c r="F508" s="446"/>
      <c r="G508" s="448">
        <v>2</v>
      </c>
      <c r="H508" s="446"/>
      <c r="I508" s="446"/>
      <c r="J508" s="435">
        <f t="shared" si="32"/>
        <v>13.44</v>
      </c>
    </row>
    <row r="509" spans="1:10" ht="20.100000000000001" customHeight="1">
      <c r="A509" s="370" t="s">
        <v>20395</v>
      </c>
      <c r="B509" s="259"/>
      <c r="C509" s="448">
        <v>1.2</v>
      </c>
      <c r="D509" s="448">
        <v>1.4</v>
      </c>
      <c r="E509" s="448">
        <v>4</v>
      </c>
      <c r="F509" s="446"/>
      <c r="G509" s="448">
        <v>2</v>
      </c>
      <c r="H509" s="446"/>
      <c r="I509" s="446"/>
      <c r="J509" s="435">
        <f t="shared" si="32"/>
        <v>13.44</v>
      </c>
    </row>
    <row r="510" spans="1:10" ht="20.100000000000001" customHeight="1">
      <c r="A510" s="370" t="s">
        <v>20396</v>
      </c>
      <c r="B510" s="259"/>
      <c r="C510" s="448">
        <v>1.2</v>
      </c>
      <c r="D510" s="448">
        <v>1.4</v>
      </c>
      <c r="E510" s="448">
        <v>4</v>
      </c>
      <c r="F510" s="446"/>
      <c r="G510" s="448">
        <v>2</v>
      </c>
      <c r="H510" s="446"/>
      <c r="I510" s="446"/>
      <c r="J510" s="435">
        <f t="shared" si="32"/>
        <v>13.44</v>
      </c>
    </row>
    <row r="511" spans="1:10" ht="20.100000000000001" customHeight="1">
      <c r="A511" s="370" t="s">
        <v>20397</v>
      </c>
      <c r="B511" s="259"/>
      <c r="C511" s="448">
        <v>1.2</v>
      </c>
      <c r="D511" s="448">
        <v>1.4</v>
      </c>
      <c r="E511" s="448">
        <v>3</v>
      </c>
      <c r="F511" s="446"/>
      <c r="G511" s="448">
        <v>2</v>
      </c>
      <c r="H511" s="446"/>
      <c r="I511" s="446"/>
      <c r="J511" s="435">
        <f t="shared" si="32"/>
        <v>10.08</v>
      </c>
    </row>
    <row r="512" spans="1:10" ht="20.100000000000001" customHeight="1">
      <c r="A512" s="370" t="s">
        <v>20398</v>
      </c>
      <c r="B512" s="259"/>
      <c r="C512" s="448">
        <v>1.4</v>
      </c>
      <c r="D512" s="448">
        <v>1.4</v>
      </c>
      <c r="E512" s="448">
        <v>2</v>
      </c>
      <c r="F512" s="446"/>
      <c r="G512" s="448">
        <v>2</v>
      </c>
      <c r="H512" s="446"/>
      <c r="I512" s="446"/>
      <c r="J512" s="435">
        <f t="shared" si="32"/>
        <v>7.839999999999999</v>
      </c>
    </row>
    <row r="513" spans="1:10" ht="20.100000000000001" customHeight="1">
      <c r="A513" s="370" t="s">
        <v>20399</v>
      </c>
      <c r="B513" s="259"/>
      <c r="C513" s="448">
        <v>1.2</v>
      </c>
      <c r="D513" s="448">
        <v>1.4</v>
      </c>
      <c r="E513" s="448">
        <v>2</v>
      </c>
      <c r="F513" s="446"/>
      <c r="G513" s="448">
        <v>2</v>
      </c>
      <c r="H513" s="446"/>
      <c r="I513" s="446"/>
      <c r="J513" s="435">
        <f t="shared" si="32"/>
        <v>6.72</v>
      </c>
    </row>
    <row r="514" spans="1:10" ht="20.100000000000001" customHeight="1">
      <c r="A514" s="370" t="s">
        <v>20400</v>
      </c>
      <c r="B514" s="264"/>
      <c r="C514" s="448">
        <v>1.45</v>
      </c>
      <c r="D514" s="448">
        <v>2.4</v>
      </c>
      <c r="E514" s="448">
        <v>1</v>
      </c>
      <c r="F514" s="447"/>
      <c r="G514" s="448">
        <v>2</v>
      </c>
      <c r="H514" s="432"/>
      <c r="I514" s="435"/>
      <c r="J514" s="435">
        <f t="shared" si="32"/>
        <v>6.96</v>
      </c>
    </row>
    <row r="515" spans="1:10" ht="22.5" customHeight="1">
      <c r="A515" s="370" t="s">
        <v>20401</v>
      </c>
      <c r="B515" s="264"/>
      <c r="C515" s="448">
        <v>1.6</v>
      </c>
      <c r="D515" s="448">
        <v>2.2999999999999998</v>
      </c>
      <c r="E515" s="448">
        <v>1</v>
      </c>
      <c r="F515" s="447"/>
      <c r="G515" s="448">
        <v>2</v>
      </c>
      <c r="H515" s="432"/>
      <c r="I515" s="432"/>
      <c r="J515" s="435">
        <f t="shared" si="32"/>
        <v>7.3599999999999994</v>
      </c>
    </row>
    <row r="516" spans="1:10" ht="21.95" customHeight="1">
      <c r="A516" s="370" t="s">
        <v>20402</v>
      </c>
      <c r="B516" s="370"/>
      <c r="C516" s="448">
        <v>1.6</v>
      </c>
      <c r="D516" s="448">
        <v>2.2999999999999998</v>
      </c>
      <c r="E516" s="448">
        <v>1</v>
      </c>
      <c r="F516" s="447"/>
      <c r="G516" s="448">
        <v>2</v>
      </c>
      <c r="H516" s="432"/>
      <c r="I516" s="432"/>
      <c r="J516" s="435">
        <f t="shared" si="32"/>
        <v>7.3599999999999994</v>
      </c>
    </row>
    <row r="517" spans="1:10" ht="21.95" customHeight="1">
      <c r="A517" s="370" t="s">
        <v>20403</v>
      </c>
      <c r="B517" s="255"/>
      <c r="C517" s="448">
        <v>1.2</v>
      </c>
      <c r="D517" s="448">
        <v>0.4</v>
      </c>
      <c r="E517" s="448">
        <v>1</v>
      </c>
      <c r="F517" s="263"/>
      <c r="G517" s="448">
        <v>2</v>
      </c>
      <c r="H517" s="263"/>
      <c r="I517" s="263"/>
      <c r="J517" s="435">
        <f t="shared" si="32"/>
        <v>0.96</v>
      </c>
    </row>
    <row r="518" spans="1:10" ht="21.95" customHeight="1">
      <c r="A518" s="370" t="s">
        <v>20404</v>
      </c>
      <c r="B518" s="255"/>
      <c r="C518" s="448">
        <v>0.8</v>
      </c>
      <c r="D518" s="448">
        <v>0.6</v>
      </c>
      <c r="E518" s="448">
        <v>1</v>
      </c>
      <c r="F518" s="263"/>
      <c r="G518" s="448">
        <v>2</v>
      </c>
      <c r="H518" s="263"/>
      <c r="I518" s="263"/>
      <c r="J518" s="435">
        <f t="shared" si="32"/>
        <v>0.96</v>
      </c>
    </row>
    <row r="519" spans="1:10" ht="20.100000000000001" customHeight="1">
      <c r="A519" s="370" t="s">
        <v>20405</v>
      </c>
      <c r="B519" s="255"/>
      <c r="C519" s="448">
        <v>1.4</v>
      </c>
      <c r="D519" s="448">
        <v>1.2</v>
      </c>
      <c r="E519" s="448">
        <v>2</v>
      </c>
      <c r="F519" s="263"/>
      <c r="G519" s="448">
        <v>2</v>
      </c>
      <c r="H519" s="263"/>
      <c r="I519" s="263"/>
      <c r="J519" s="435">
        <f t="shared" si="32"/>
        <v>6.72</v>
      </c>
    </row>
    <row r="520" spans="1:10" ht="20.100000000000001" customHeight="1">
      <c r="A520" s="370" t="s">
        <v>20406</v>
      </c>
      <c r="B520" s="255"/>
      <c r="C520" s="448">
        <v>4.5</v>
      </c>
      <c r="D520" s="448">
        <v>3</v>
      </c>
      <c r="E520" s="448">
        <v>1</v>
      </c>
      <c r="F520" s="263"/>
      <c r="G520" s="448">
        <v>2</v>
      </c>
      <c r="H520" s="263"/>
      <c r="I520" s="263"/>
      <c r="J520" s="435">
        <f t="shared" si="32"/>
        <v>27</v>
      </c>
    </row>
    <row r="521" spans="1:10" ht="30" customHeight="1">
      <c r="A521" s="370" t="s">
        <v>20407</v>
      </c>
      <c r="B521" s="255"/>
      <c r="C521" s="448">
        <v>14.1</v>
      </c>
      <c r="D521" s="448">
        <v>1.6</v>
      </c>
      <c r="E521" s="448">
        <v>1</v>
      </c>
      <c r="F521" s="263"/>
      <c r="G521" s="448">
        <v>2</v>
      </c>
      <c r="H521" s="263"/>
      <c r="I521" s="263"/>
      <c r="J521" s="435">
        <f t="shared" si="32"/>
        <v>45.120000000000005</v>
      </c>
    </row>
    <row r="522" spans="1:10" ht="30" customHeight="1">
      <c r="A522" s="370" t="s">
        <v>20408</v>
      </c>
      <c r="B522" s="255"/>
      <c r="C522" s="448">
        <v>1.5</v>
      </c>
      <c r="D522" s="448">
        <v>2.4</v>
      </c>
      <c r="E522" s="448">
        <v>1</v>
      </c>
      <c r="F522" s="447"/>
      <c r="G522" s="448">
        <v>2</v>
      </c>
      <c r="H522" s="432"/>
      <c r="I522" s="435"/>
      <c r="J522" s="435">
        <f t="shared" si="32"/>
        <v>7.1999999999999993</v>
      </c>
    </row>
    <row r="523" spans="1:10" ht="20.100000000000001" customHeight="1">
      <c r="A523" s="370" t="s">
        <v>20409</v>
      </c>
      <c r="B523" s="264"/>
      <c r="C523" s="449"/>
      <c r="D523" s="449"/>
      <c r="E523" s="449"/>
      <c r="F523" s="432"/>
      <c r="G523" s="449"/>
      <c r="H523" s="432"/>
      <c r="I523" s="435"/>
      <c r="J523" s="435">
        <v>17.135999999999999</v>
      </c>
    </row>
    <row r="524" spans="1:10" ht="20.100000000000001" customHeight="1">
      <c r="A524" s="370" t="s">
        <v>20410</v>
      </c>
      <c r="B524" s="264"/>
      <c r="C524" s="449"/>
      <c r="D524" s="449"/>
      <c r="E524" s="449"/>
      <c r="F524" s="432"/>
      <c r="G524" s="449"/>
      <c r="H524" s="432"/>
      <c r="I524" s="435"/>
      <c r="J524" s="435">
        <v>15.4</v>
      </c>
    </row>
    <row r="525" spans="1:10" ht="25.5" customHeight="1">
      <c r="A525" s="370" t="s">
        <v>20411</v>
      </c>
      <c r="B525" s="257"/>
      <c r="C525" s="449">
        <v>1.85</v>
      </c>
      <c r="D525" s="449">
        <v>2.0499999999999998</v>
      </c>
      <c r="E525" s="449">
        <v>1</v>
      </c>
      <c r="F525" s="436"/>
      <c r="G525" s="449">
        <v>2</v>
      </c>
      <c r="H525" s="436"/>
      <c r="I525" s="432"/>
      <c r="J525" s="435">
        <f>C525*D525*G525*E525</f>
        <v>7.585</v>
      </c>
    </row>
    <row r="526" spans="1:10" ht="25.5" customHeight="1">
      <c r="A526" s="370" t="s">
        <v>20412</v>
      </c>
      <c r="B526" s="257"/>
      <c r="C526" s="449"/>
      <c r="D526" s="449"/>
      <c r="E526" s="449"/>
      <c r="F526" s="436"/>
      <c r="G526" s="449"/>
      <c r="H526" s="436"/>
      <c r="I526" s="432"/>
      <c r="J526" s="435">
        <v>276</v>
      </c>
    </row>
    <row r="527" spans="1:10" ht="20.100000000000001" customHeight="1">
      <c r="A527" s="370" t="s">
        <v>20413</v>
      </c>
      <c r="B527" s="264"/>
      <c r="C527" s="449">
        <v>1.4</v>
      </c>
      <c r="D527" s="449">
        <v>1.2</v>
      </c>
      <c r="E527" s="449">
        <v>2</v>
      </c>
      <c r="F527" s="432"/>
      <c r="G527" s="449">
        <v>2</v>
      </c>
      <c r="H527" s="432"/>
      <c r="I527" s="432"/>
      <c r="J527" s="435">
        <f>C527*D527*G527*E527</f>
        <v>6.72</v>
      </c>
    </row>
    <row r="528" spans="1:10" ht="20.100000000000001" customHeight="1">
      <c r="A528" s="370" t="s">
        <v>20414</v>
      </c>
      <c r="B528" s="264"/>
      <c r="C528" s="449">
        <v>1.8</v>
      </c>
      <c r="D528" s="449">
        <v>1.2</v>
      </c>
      <c r="E528" s="449">
        <v>1</v>
      </c>
      <c r="F528" s="432"/>
      <c r="G528" s="449">
        <v>2</v>
      </c>
      <c r="H528" s="432"/>
      <c r="I528" s="432"/>
      <c r="J528" s="435">
        <f>C528*D528*G528*E528</f>
        <v>4.32</v>
      </c>
    </row>
    <row r="529" spans="1:10" ht="20.100000000000001" customHeight="1">
      <c r="A529" s="369"/>
      <c r="B529" s="264"/>
      <c r="C529" s="264"/>
      <c r="D529" s="312"/>
      <c r="E529" s="395"/>
      <c r="F529" s="264"/>
      <c r="G529" s="264"/>
      <c r="H529" s="264"/>
      <c r="I529" s="395"/>
      <c r="J529" s="264"/>
    </row>
    <row r="530" spans="1:10" ht="20.100000000000001" customHeight="1">
      <c r="A530" s="313" t="s">
        <v>19097</v>
      </c>
      <c r="B530" s="563" t="str">
        <f>INDEX([1]ORCAMENTO!$E:$E,MATCH(A530,[1]ORCAMENTO!$B:$B,0))</f>
        <v>Pintura Com Tinta Esmalte Sintético, Marcas De Referência Suvinil, Coral Ou Metalatex, Inclusive Fundo Branco Nivelador, Em Madeira, A Duas Demãos</v>
      </c>
      <c r="C530" s="563"/>
      <c r="D530" s="563"/>
      <c r="E530" s="563"/>
      <c r="F530" s="563"/>
      <c r="G530" s="563"/>
      <c r="H530" s="563"/>
      <c r="I530" s="250" t="str">
        <f>INDEX([1]ORCAMENTO!$F:$F,MATCH(A530,[1]ORCAMENTO!$B:$B,0))</f>
        <v>m2</v>
      </c>
      <c r="J530" s="251">
        <f>ROUND(SUM(J532:J544),2)</f>
        <v>45.86</v>
      </c>
    </row>
    <row r="531" spans="1:10" ht="20.100000000000001" customHeight="1">
      <c r="A531" s="430" t="s">
        <v>1030</v>
      </c>
      <c r="B531" s="431"/>
      <c r="C531" s="431" t="s">
        <v>19714</v>
      </c>
      <c r="D531" s="431" t="s">
        <v>18611</v>
      </c>
      <c r="E531" s="430" t="s">
        <v>18612</v>
      </c>
      <c r="F531" s="430" t="s">
        <v>18616</v>
      </c>
      <c r="G531" s="430" t="s">
        <v>18577</v>
      </c>
      <c r="H531" s="430"/>
      <c r="I531" s="430"/>
      <c r="J531" s="252" t="s">
        <v>1020</v>
      </c>
    </row>
    <row r="532" spans="1:10" ht="20.100000000000001" customHeight="1">
      <c r="A532" s="369"/>
      <c r="B532" s="255"/>
      <c r="C532" s="255"/>
      <c r="D532" s="257"/>
      <c r="E532" s="264"/>
      <c r="F532" s="264"/>
      <c r="G532" s="255"/>
      <c r="H532" s="255"/>
      <c r="I532" s="255"/>
      <c r="J532" s="256"/>
    </row>
    <row r="533" spans="1:10" ht="20.100000000000001" customHeight="1">
      <c r="A533" s="370" t="s">
        <v>20351</v>
      </c>
      <c r="B533" s="255"/>
      <c r="C533" s="408">
        <v>1</v>
      </c>
      <c r="D533" s="409">
        <v>2.1</v>
      </c>
      <c r="E533" s="409">
        <v>0.7</v>
      </c>
      <c r="F533" s="409">
        <v>2</v>
      </c>
      <c r="G533" s="410">
        <v>1.3</v>
      </c>
      <c r="H533" s="255"/>
      <c r="I533" s="255"/>
      <c r="J533" s="409">
        <f>D533*E533*F533*G533*C533</f>
        <v>3.8220000000000001</v>
      </c>
    </row>
    <row r="534" spans="1:10" ht="20.100000000000001" customHeight="1">
      <c r="A534" s="370" t="s">
        <v>20352</v>
      </c>
      <c r="B534" s="255"/>
      <c r="C534" s="408">
        <v>1</v>
      </c>
      <c r="D534" s="409">
        <v>2.1</v>
      </c>
      <c r="E534" s="409">
        <v>0.7</v>
      </c>
      <c r="F534" s="409">
        <v>2</v>
      </c>
      <c r="G534" s="410">
        <v>1.3</v>
      </c>
      <c r="H534" s="255"/>
      <c r="I534" s="255"/>
      <c r="J534" s="409">
        <f t="shared" ref="J534:J543" si="33">D534*E534*F534*G534*C534</f>
        <v>3.8220000000000001</v>
      </c>
    </row>
    <row r="535" spans="1:10" ht="20.100000000000001" customHeight="1">
      <c r="A535" s="370" t="s">
        <v>20353</v>
      </c>
      <c r="B535" s="255"/>
      <c r="C535" s="408">
        <v>1</v>
      </c>
      <c r="D535" s="409">
        <v>2.1</v>
      </c>
      <c r="E535" s="409">
        <v>0.7</v>
      </c>
      <c r="F535" s="409">
        <v>2</v>
      </c>
      <c r="G535" s="410">
        <v>1.3</v>
      </c>
      <c r="H535" s="255"/>
      <c r="I535" s="255"/>
      <c r="J535" s="409">
        <f t="shared" si="33"/>
        <v>3.8220000000000001</v>
      </c>
    </row>
    <row r="536" spans="1:10" ht="20.100000000000001" customHeight="1">
      <c r="A536" s="370" t="s">
        <v>20354</v>
      </c>
      <c r="B536" s="255"/>
      <c r="C536" s="408">
        <v>1</v>
      </c>
      <c r="D536" s="409">
        <v>2.1</v>
      </c>
      <c r="E536" s="409">
        <v>0.7</v>
      </c>
      <c r="F536" s="409">
        <v>2</v>
      </c>
      <c r="G536" s="410">
        <v>1.3</v>
      </c>
      <c r="H536" s="255"/>
      <c r="I536" s="255"/>
      <c r="J536" s="409">
        <f t="shared" si="33"/>
        <v>3.8220000000000001</v>
      </c>
    </row>
    <row r="537" spans="1:10" ht="20.100000000000001" customHeight="1">
      <c r="A537" s="370" t="s">
        <v>20184</v>
      </c>
      <c r="B537" s="255"/>
      <c r="C537" s="408">
        <v>1</v>
      </c>
      <c r="D537" s="409">
        <v>2.1</v>
      </c>
      <c r="E537" s="409">
        <v>0.8</v>
      </c>
      <c r="F537" s="409">
        <v>2</v>
      </c>
      <c r="G537" s="410">
        <v>1.3</v>
      </c>
      <c r="H537" s="263"/>
      <c r="I537" s="263"/>
      <c r="J537" s="409">
        <f t="shared" si="33"/>
        <v>4.3680000000000003</v>
      </c>
    </row>
    <row r="538" spans="1:10" ht="20.100000000000001" customHeight="1">
      <c r="A538" s="370" t="s">
        <v>20186</v>
      </c>
      <c r="B538" s="255"/>
      <c r="C538" s="408">
        <v>1</v>
      </c>
      <c r="D538" s="409">
        <v>2.1</v>
      </c>
      <c r="E538" s="409">
        <v>0.8</v>
      </c>
      <c r="F538" s="409">
        <v>2</v>
      </c>
      <c r="G538" s="410">
        <v>1.3</v>
      </c>
      <c r="H538" s="263"/>
      <c r="I538" s="263"/>
      <c r="J538" s="409">
        <f t="shared" si="33"/>
        <v>4.3680000000000003</v>
      </c>
    </row>
    <row r="539" spans="1:10" ht="20.100000000000001" customHeight="1">
      <c r="A539" s="370" t="s">
        <v>20415</v>
      </c>
      <c r="B539" s="255"/>
      <c r="C539" s="408">
        <v>1</v>
      </c>
      <c r="D539" s="409">
        <v>2.1</v>
      </c>
      <c r="E539" s="409">
        <v>0.8</v>
      </c>
      <c r="F539" s="409">
        <v>2</v>
      </c>
      <c r="G539" s="410">
        <v>1.3</v>
      </c>
      <c r="H539" s="255"/>
      <c r="I539" s="255"/>
      <c r="J539" s="409">
        <f t="shared" si="33"/>
        <v>4.3680000000000003</v>
      </c>
    </row>
    <row r="540" spans="1:10" ht="20.100000000000001" customHeight="1">
      <c r="A540" s="370" t="s">
        <v>20416</v>
      </c>
      <c r="B540" s="255"/>
      <c r="C540" s="408">
        <v>1</v>
      </c>
      <c r="D540" s="409">
        <v>2.1</v>
      </c>
      <c r="E540" s="409">
        <v>0.8</v>
      </c>
      <c r="F540" s="409">
        <v>2</v>
      </c>
      <c r="G540" s="410">
        <v>1.3</v>
      </c>
      <c r="H540" s="255"/>
      <c r="I540" s="255"/>
      <c r="J540" s="409">
        <f t="shared" si="33"/>
        <v>4.3680000000000003</v>
      </c>
    </row>
    <row r="541" spans="1:10" ht="20.100000000000001" customHeight="1">
      <c r="A541" s="370" t="s">
        <v>20417</v>
      </c>
      <c r="B541" s="255"/>
      <c r="C541" s="408">
        <v>1</v>
      </c>
      <c r="D541" s="409">
        <v>2.1</v>
      </c>
      <c r="E541" s="409">
        <v>0.8</v>
      </c>
      <c r="F541" s="409">
        <v>2</v>
      </c>
      <c r="G541" s="410">
        <v>1.3</v>
      </c>
      <c r="H541" s="255"/>
      <c r="I541" s="255"/>
      <c r="J541" s="409">
        <f t="shared" si="33"/>
        <v>4.3680000000000003</v>
      </c>
    </row>
    <row r="542" spans="1:10" ht="20.100000000000001" customHeight="1">
      <c r="A542" s="370" t="s">
        <v>20418</v>
      </c>
      <c r="B542" s="255"/>
      <c r="C542" s="408">
        <v>1</v>
      </c>
      <c r="D542" s="409">
        <v>2.1</v>
      </c>
      <c r="E542" s="409">
        <v>0.8</v>
      </c>
      <c r="F542" s="409">
        <v>2</v>
      </c>
      <c r="G542" s="410">
        <v>1.3</v>
      </c>
      <c r="H542" s="255"/>
      <c r="I542" s="255"/>
      <c r="J542" s="409">
        <f t="shared" si="33"/>
        <v>4.3680000000000003</v>
      </c>
    </row>
    <row r="543" spans="1:10" ht="20.100000000000001" customHeight="1">
      <c r="A543" s="370" t="s">
        <v>20419</v>
      </c>
      <c r="B543" s="255"/>
      <c r="C543" s="408">
        <v>1</v>
      </c>
      <c r="D543" s="409">
        <v>2.1</v>
      </c>
      <c r="E543" s="409">
        <v>0.8</v>
      </c>
      <c r="F543" s="409">
        <v>2</v>
      </c>
      <c r="G543" s="410">
        <v>1.3</v>
      </c>
      <c r="H543" s="255"/>
      <c r="I543" s="255"/>
      <c r="J543" s="409">
        <f t="shared" si="33"/>
        <v>4.3680000000000003</v>
      </c>
    </row>
    <row r="544" spans="1:10" ht="20.100000000000001" customHeight="1">
      <c r="A544" s="369"/>
      <c r="B544" s="255"/>
      <c r="C544" s="255"/>
      <c r="D544" s="257"/>
      <c r="E544" s="264"/>
      <c r="F544" s="264"/>
      <c r="G544" s="255"/>
      <c r="H544" s="255"/>
      <c r="I544" s="255"/>
      <c r="J544" s="256"/>
    </row>
    <row r="545" spans="1:10" ht="20.100000000000001" customHeight="1">
      <c r="A545" s="313" t="s">
        <v>19098</v>
      </c>
      <c r="B545" s="563" t="str">
        <f>INDEX([1]ORCAMENTO!$E:$E,MATCH(A545,[1]ORCAMENTO!$B:$B,0))</f>
        <v>Recolocação De Folha De Porta Em Madeira De 1 Folha, Excl. Ferragens, Marcos E Alizares</v>
      </c>
      <c r="C545" s="563"/>
      <c r="D545" s="563"/>
      <c r="E545" s="563"/>
      <c r="F545" s="563"/>
      <c r="G545" s="563"/>
      <c r="H545" s="563"/>
      <c r="I545" s="250" t="str">
        <f>INDEX([1]ORCAMENTO!$F:$F,MATCH(A545,[1]ORCAMENTO!$B:$B,0))</f>
        <v>und</v>
      </c>
      <c r="J545" s="251">
        <f>ROUND(SUM(J547:J549),2)</f>
        <v>1</v>
      </c>
    </row>
    <row r="546" spans="1:10" ht="20.100000000000001" customHeight="1">
      <c r="A546" s="430" t="s">
        <v>1030</v>
      </c>
      <c r="B546" s="431"/>
      <c r="C546" s="431"/>
      <c r="D546" s="431"/>
      <c r="E546" s="430"/>
      <c r="F546" s="430"/>
      <c r="G546" s="430"/>
      <c r="H546" s="430"/>
      <c r="I546" s="430"/>
      <c r="J546" s="252"/>
    </row>
    <row r="547" spans="1:10" ht="20.100000000000001" customHeight="1">
      <c r="A547" s="369"/>
      <c r="B547" s="240"/>
      <c r="C547" s="240"/>
      <c r="G547" s="240"/>
      <c r="H547" s="240"/>
      <c r="I547" s="395"/>
      <c r="J547" s="256"/>
    </row>
    <row r="548" spans="1:10" ht="20.100000000000001" customHeight="1">
      <c r="A548" s="370" t="s">
        <v>20247</v>
      </c>
      <c r="B548" s="240"/>
      <c r="C548" s="240"/>
      <c r="G548" s="240"/>
      <c r="H548" s="240"/>
      <c r="I548" s="395"/>
      <c r="J548" s="450">
        <v>1</v>
      </c>
    </row>
    <row r="549" spans="1:10" ht="20.100000000000001" customHeight="1">
      <c r="A549" s="369"/>
      <c r="B549" s="240"/>
      <c r="C549" s="240"/>
      <c r="G549" s="240"/>
      <c r="H549" s="240"/>
      <c r="I549" s="395"/>
      <c r="J549" s="256"/>
    </row>
    <row r="550" spans="1:10" ht="27.75" customHeight="1">
      <c r="A550" s="313" t="s">
        <v>19100</v>
      </c>
      <c r="B550" s="563" t="str">
        <f>INDEX([1]ORCAMENTO!$E:$E,MATCH(A550,[1]ORCAMENTO!$B:$B,0))</f>
        <v>Vidro Plano Transparente Liso, Com 4 Mm De Espessura</v>
      </c>
      <c r="C550" s="563"/>
      <c r="D550" s="563"/>
      <c r="E550" s="563"/>
      <c r="F550" s="563"/>
      <c r="G550" s="563"/>
      <c r="H550" s="563"/>
      <c r="I550" s="250" t="str">
        <f>INDEX([1]ORCAMENTO!$F:$F,MATCH(A550,[1]ORCAMENTO!$B:$B,0))</f>
        <v>m2</v>
      </c>
      <c r="J550" s="251">
        <f>ROUND(SUM(J552:J572),2)</f>
        <v>46.77</v>
      </c>
    </row>
    <row r="551" spans="1:10" s="258" customFormat="1" ht="20.100000000000001" customHeight="1">
      <c r="A551" s="430" t="s">
        <v>1030</v>
      </c>
      <c r="B551" s="431"/>
      <c r="C551" s="431"/>
      <c r="D551" s="431" t="s">
        <v>18612</v>
      </c>
      <c r="E551" s="430" t="s">
        <v>18611</v>
      </c>
      <c r="F551" s="430" t="s">
        <v>19714</v>
      </c>
      <c r="G551" s="430"/>
      <c r="H551" s="430"/>
      <c r="I551" s="430"/>
      <c r="J551" s="252"/>
    </row>
    <row r="552" spans="1:10" s="258" customFormat="1" ht="20.100000000000001" customHeight="1">
      <c r="A552" s="393"/>
      <c r="B552" s="255"/>
      <c r="C552" s="255"/>
      <c r="D552" s="255"/>
      <c r="E552" s="255"/>
      <c r="F552" s="255"/>
      <c r="G552" s="255"/>
      <c r="H552" s="255"/>
      <c r="I552" s="255"/>
      <c r="J552" s="256"/>
    </row>
    <row r="553" spans="1:10" s="258" customFormat="1" ht="20.100000000000001" customHeight="1">
      <c r="A553" s="406" t="s">
        <v>20179</v>
      </c>
      <c r="B553" s="259"/>
      <c r="C553" s="392"/>
      <c r="D553" s="417">
        <v>1</v>
      </c>
      <c r="E553" s="417">
        <v>1.2</v>
      </c>
      <c r="F553" s="417">
        <v>4</v>
      </c>
      <c r="G553" s="446"/>
      <c r="H553" s="446"/>
      <c r="I553" s="446"/>
      <c r="J553" s="417">
        <f>D553*E553*F553</f>
        <v>4.8</v>
      </c>
    </row>
    <row r="554" spans="1:10" s="258" customFormat="1" ht="20.100000000000001" customHeight="1">
      <c r="A554" s="406" t="s">
        <v>20180</v>
      </c>
      <c r="B554" s="259"/>
      <c r="C554" s="392"/>
      <c r="D554" s="417">
        <v>1</v>
      </c>
      <c r="E554" s="417">
        <v>1.2</v>
      </c>
      <c r="F554" s="417">
        <v>4</v>
      </c>
      <c r="G554" s="446"/>
      <c r="H554" s="446"/>
      <c r="I554" s="446"/>
      <c r="J554" s="417">
        <f t="shared" ref="J554:J571" si="34">D554*E554*F554</f>
        <v>4.8</v>
      </c>
    </row>
    <row r="555" spans="1:10" s="258" customFormat="1" ht="20.100000000000001" customHeight="1">
      <c r="A555" s="406" t="s">
        <v>20181</v>
      </c>
      <c r="B555" s="259"/>
      <c r="C555" s="392"/>
      <c r="D555" s="417">
        <v>1</v>
      </c>
      <c r="E555" s="417">
        <v>1.2</v>
      </c>
      <c r="F555" s="417">
        <v>4</v>
      </c>
      <c r="G555" s="446"/>
      <c r="H555" s="446"/>
      <c r="I555" s="446"/>
      <c r="J555" s="417">
        <f t="shared" si="34"/>
        <v>4.8</v>
      </c>
    </row>
    <row r="556" spans="1:10" ht="27.75" customHeight="1">
      <c r="A556" s="406" t="s">
        <v>20182</v>
      </c>
      <c r="B556" s="259"/>
      <c r="C556" s="392"/>
      <c r="D556" s="417">
        <v>1</v>
      </c>
      <c r="E556" s="417">
        <v>1.2</v>
      </c>
      <c r="F556" s="417">
        <v>4</v>
      </c>
      <c r="G556" s="446"/>
      <c r="H556" s="446"/>
      <c r="I556" s="446"/>
      <c r="J556" s="417">
        <f t="shared" si="34"/>
        <v>4.8</v>
      </c>
    </row>
    <row r="557" spans="1:10" ht="27.75" customHeight="1">
      <c r="A557" s="406" t="s">
        <v>20183</v>
      </c>
      <c r="B557" s="259"/>
      <c r="C557" s="392"/>
      <c r="D557" s="417">
        <v>1</v>
      </c>
      <c r="E557" s="417">
        <v>1.2</v>
      </c>
      <c r="F557" s="417">
        <v>4</v>
      </c>
      <c r="G557" s="446"/>
      <c r="H557" s="446"/>
      <c r="I557" s="446"/>
      <c r="J557" s="417">
        <f t="shared" si="34"/>
        <v>4.8</v>
      </c>
    </row>
    <row r="558" spans="1:10" ht="27.75" customHeight="1">
      <c r="A558" s="406" t="s">
        <v>20420</v>
      </c>
      <c r="B558" s="259"/>
      <c r="C558" s="392"/>
      <c r="D558" s="417">
        <v>1.2</v>
      </c>
      <c r="E558" s="417">
        <v>1</v>
      </c>
      <c r="F558" s="417">
        <v>3</v>
      </c>
      <c r="G558" s="446"/>
      <c r="H558" s="446"/>
      <c r="I558" s="446"/>
      <c r="J558" s="417">
        <f t="shared" si="34"/>
        <v>3.5999999999999996</v>
      </c>
    </row>
    <row r="559" spans="1:10" ht="27.75" customHeight="1">
      <c r="A559" s="406" t="s">
        <v>20421</v>
      </c>
      <c r="B559" s="264"/>
      <c r="C559" s="264"/>
      <c r="D559" s="417">
        <v>1.2</v>
      </c>
      <c r="E559" s="417">
        <v>1.2</v>
      </c>
      <c r="F559" s="417">
        <v>2</v>
      </c>
      <c r="G559" s="446"/>
      <c r="H559" s="446"/>
      <c r="I559" s="446"/>
      <c r="J559" s="417">
        <f t="shared" si="34"/>
        <v>2.88</v>
      </c>
    </row>
    <row r="560" spans="1:10" ht="27.75" customHeight="1">
      <c r="A560" s="406" t="s">
        <v>20422</v>
      </c>
      <c r="B560" s="264"/>
      <c r="C560" s="264"/>
      <c r="D560" s="417">
        <v>1.2</v>
      </c>
      <c r="E560" s="417">
        <v>1.2</v>
      </c>
      <c r="F560" s="417">
        <v>1</v>
      </c>
      <c r="G560" s="446"/>
      <c r="H560" s="446"/>
      <c r="I560" s="446"/>
      <c r="J560" s="417">
        <f t="shared" si="34"/>
        <v>1.44</v>
      </c>
    </row>
    <row r="561" spans="1:10" ht="27.75" customHeight="1">
      <c r="A561" s="406" t="s">
        <v>20423</v>
      </c>
      <c r="B561" s="264"/>
      <c r="C561" s="264"/>
      <c r="D561" s="417">
        <v>1</v>
      </c>
      <c r="E561" s="417">
        <v>0.5</v>
      </c>
      <c r="F561" s="417">
        <v>1</v>
      </c>
      <c r="G561" s="432"/>
      <c r="H561" s="432"/>
      <c r="I561" s="432"/>
      <c r="J561" s="417">
        <f t="shared" si="34"/>
        <v>0.5</v>
      </c>
    </row>
    <row r="562" spans="1:10" ht="20.100000000000001" customHeight="1">
      <c r="A562" s="406" t="s">
        <v>20424</v>
      </c>
      <c r="B562" s="264"/>
      <c r="C562" s="264"/>
      <c r="D562" s="417">
        <v>0.4</v>
      </c>
      <c r="E562" s="417">
        <v>0.6</v>
      </c>
      <c r="F562" s="417">
        <v>1</v>
      </c>
      <c r="G562" s="432"/>
      <c r="H562" s="432"/>
      <c r="I562" s="432"/>
      <c r="J562" s="417">
        <f t="shared" si="34"/>
        <v>0.24</v>
      </c>
    </row>
    <row r="563" spans="1:10" ht="20.100000000000001" customHeight="1">
      <c r="A563" s="406" t="s">
        <v>20425</v>
      </c>
      <c r="B563" s="264"/>
      <c r="C563" s="264"/>
      <c r="D563" s="417">
        <v>1</v>
      </c>
      <c r="E563" s="417">
        <v>0.5</v>
      </c>
      <c r="F563" s="417">
        <v>1</v>
      </c>
      <c r="G563" s="432"/>
      <c r="H563" s="432"/>
      <c r="I563" s="432"/>
      <c r="J563" s="417">
        <f t="shared" si="34"/>
        <v>0.5</v>
      </c>
    </row>
    <row r="564" spans="1:10" s="258" customFormat="1" ht="20.100000000000001" customHeight="1">
      <c r="A564" s="406" t="s">
        <v>20426</v>
      </c>
      <c r="B564" s="264"/>
      <c r="C564" s="264"/>
      <c r="D564" s="417">
        <v>0.5</v>
      </c>
      <c r="E564" s="417">
        <v>0.6</v>
      </c>
      <c r="F564" s="417">
        <v>1</v>
      </c>
      <c r="G564" s="432"/>
      <c r="H564" s="432"/>
      <c r="I564" s="432"/>
      <c r="J564" s="417">
        <f t="shared" si="34"/>
        <v>0.3</v>
      </c>
    </row>
    <row r="565" spans="1:10" ht="21.95" customHeight="1">
      <c r="A565" s="406" t="s">
        <v>20365</v>
      </c>
      <c r="B565" s="264"/>
      <c r="C565" s="264"/>
      <c r="D565" s="417">
        <v>0.5</v>
      </c>
      <c r="E565" s="417">
        <v>0.6</v>
      </c>
      <c r="F565" s="417">
        <v>1</v>
      </c>
      <c r="G565" s="432"/>
      <c r="H565" s="432"/>
      <c r="I565" s="432"/>
      <c r="J565" s="417">
        <f t="shared" si="34"/>
        <v>0.3</v>
      </c>
    </row>
    <row r="566" spans="1:10" ht="21.95" customHeight="1">
      <c r="A566" s="406" t="s">
        <v>20427</v>
      </c>
      <c r="B566" s="259"/>
      <c r="C566" s="392"/>
      <c r="D566" s="417">
        <v>1.2</v>
      </c>
      <c r="E566" s="417">
        <v>1.1000000000000001</v>
      </c>
      <c r="F566" s="417">
        <v>2</v>
      </c>
      <c r="G566" s="446"/>
      <c r="H566" s="446"/>
      <c r="I566" s="446"/>
      <c r="J566" s="417">
        <f t="shared" si="34"/>
        <v>2.64</v>
      </c>
    </row>
    <row r="567" spans="1:10" ht="18.75" customHeight="1">
      <c r="A567" s="412" t="s">
        <v>20428</v>
      </c>
      <c r="B567" s="372"/>
      <c r="D567" s="417">
        <v>1.2</v>
      </c>
      <c r="E567" s="417">
        <v>1.1000000000000001</v>
      </c>
      <c r="F567" s="417">
        <v>2</v>
      </c>
      <c r="G567" s="446"/>
      <c r="H567" s="446"/>
      <c r="I567" s="446"/>
      <c r="J567" s="417">
        <f t="shared" si="34"/>
        <v>2.64</v>
      </c>
    </row>
    <row r="568" spans="1:10" ht="20.100000000000001" customHeight="1">
      <c r="A568" s="412" t="s">
        <v>20429</v>
      </c>
      <c r="B568" s="372"/>
      <c r="D568" s="417">
        <v>1.8</v>
      </c>
      <c r="E568" s="417">
        <v>1.1000000000000001</v>
      </c>
      <c r="F568" s="417">
        <v>1</v>
      </c>
      <c r="G568" s="446"/>
      <c r="H568" s="446"/>
      <c r="I568" s="446"/>
      <c r="J568" s="417">
        <f t="shared" si="34"/>
        <v>1.9800000000000002</v>
      </c>
    </row>
    <row r="569" spans="1:10" ht="20.100000000000001" customHeight="1">
      <c r="A569" s="412" t="s">
        <v>20405</v>
      </c>
      <c r="B569" s="372"/>
      <c r="D569" s="417">
        <v>1.2</v>
      </c>
      <c r="E569" s="417">
        <v>1</v>
      </c>
      <c r="F569" s="417">
        <v>2</v>
      </c>
      <c r="G569" s="446"/>
      <c r="H569" s="446"/>
      <c r="I569" s="446"/>
      <c r="J569" s="417">
        <f t="shared" si="34"/>
        <v>2.4</v>
      </c>
    </row>
    <row r="570" spans="1:10" ht="25.5" customHeight="1">
      <c r="A570" s="412" t="s">
        <v>20430</v>
      </c>
      <c r="B570" s="372"/>
      <c r="D570" s="417">
        <v>1.8</v>
      </c>
      <c r="E570" s="417">
        <v>0.4</v>
      </c>
      <c r="F570" s="417">
        <v>1</v>
      </c>
      <c r="G570" s="446"/>
      <c r="H570" s="446"/>
      <c r="I570" s="446"/>
      <c r="J570" s="417">
        <f t="shared" si="34"/>
        <v>0.72000000000000008</v>
      </c>
    </row>
    <row r="571" spans="1:10" ht="20.100000000000001" customHeight="1">
      <c r="A571" s="406" t="s">
        <v>20431</v>
      </c>
      <c r="B571" s="257"/>
      <c r="C571" s="38"/>
      <c r="D571" s="417">
        <v>1.05</v>
      </c>
      <c r="E571" s="417">
        <v>1.25</v>
      </c>
      <c r="F571" s="417">
        <v>2</v>
      </c>
      <c r="G571" s="436"/>
      <c r="H571" s="436"/>
      <c r="I571" s="432"/>
      <c r="J571" s="417">
        <f t="shared" si="34"/>
        <v>2.625</v>
      </c>
    </row>
    <row r="572" spans="1:10" ht="20.100000000000001" customHeight="1">
      <c r="A572" s="393"/>
      <c r="B572" s="255"/>
      <c r="C572" s="255"/>
      <c r="D572" s="255"/>
      <c r="E572" s="255"/>
      <c r="F572" s="255"/>
      <c r="G572" s="255"/>
      <c r="H572" s="255"/>
      <c r="I572" s="255"/>
      <c r="J572" s="256"/>
    </row>
    <row r="573" spans="1:10" ht="20.100000000000001" customHeight="1">
      <c r="A573" s="313" t="s">
        <v>19356</v>
      </c>
      <c r="B573" s="563" t="str">
        <f>INDEX([1]ORCAMENTO!$E:$E,MATCH(A573,[1]ORCAMENTO!$B:$B,0))</f>
        <v>Janela Tipo Maxim-Ar Para Vidro Em Alumínio Anodizado Natural, Linha 25, Completa, Incl. Puxador Com Tranca, Caixilho, Alizar E Contramarco, Exclusive Vidro</v>
      </c>
      <c r="C573" s="563"/>
      <c r="D573" s="563"/>
      <c r="E573" s="563"/>
      <c r="F573" s="563"/>
      <c r="G573" s="563"/>
      <c r="H573" s="563"/>
      <c r="I573" s="250" t="str">
        <f>INDEX([1]ORCAMENTO!$F:$F,MATCH(A573,[1]ORCAMENTO!$B:$B,0))</f>
        <v>m2</v>
      </c>
      <c r="J573" s="251">
        <f>ROUND(SUM(J575:J581),2)</f>
        <v>1.84</v>
      </c>
    </row>
    <row r="574" spans="1:10" ht="20.100000000000001" customHeight="1">
      <c r="A574" s="430" t="s">
        <v>1030</v>
      </c>
      <c r="B574" s="431"/>
      <c r="C574" s="431"/>
      <c r="D574" s="431" t="s">
        <v>18612</v>
      </c>
      <c r="E574" s="430" t="s">
        <v>18611</v>
      </c>
      <c r="F574" s="430" t="s">
        <v>18613</v>
      </c>
      <c r="G574" s="430"/>
      <c r="H574" s="430"/>
      <c r="I574" s="430"/>
      <c r="J574" s="252"/>
    </row>
    <row r="575" spans="1:10" ht="21" customHeight="1">
      <c r="A575" s="369"/>
      <c r="B575" s="264"/>
      <c r="C575" s="264"/>
      <c r="D575" s="264"/>
      <c r="E575" s="264"/>
      <c r="F575" s="264"/>
      <c r="G575" s="264"/>
      <c r="H575" s="264"/>
      <c r="I575" s="264"/>
      <c r="J575" s="264"/>
    </row>
    <row r="576" spans="1:10" ht="20.100000000000001" customHeight="1">
      <c r="A576" s="406" t="s">
        <v>20423</v>
      </c>
      <c r="B576" s="264"/>
      <c r="C576" s="264"/>
      <c r="D576" s="417">
        <v>1</v>
      </c>
      <c r="E576" s="417">
        <v>0.5</v>
      </c>
      <c r="F576" s="417">
        <v>1</v>
      </c>
      <c r="G576" s="432"/>
      <c r="H576" s="432"/>
      <c r="I576" s="432"/>
      <c r="J576" s="417">
        <f>D576*E576*F576</f>
        <v>0.5</v>
      </c>
    </row>
    <row r="577" spans="1:10" ht="20.100000000000001" customHeight="1">
      <c r="A577" s="406" t="s">
        <v>20424</v>
      </c>
      <c r="B577" s="264"/>
      <c r="C577" s="264"/>
      <c r="D577" s="417">
        <v>0.4</v>
      </c>
      <c r="E577" s="417">
        <v>0.6</v>
      </c>
      <c r="F577" s="417">
        <v>1</v>
      </c>
      <c r="G577" s="432"/>
      <c r="H577" s="432"/>
      <c r="I577" s="432"/>
      <c r="J577" s="417">
        <f t="shared" ref="J577:J580" si="35">D577*E577*F577</f>
        <v>0.24</v>
      </c>
    </row>
    <row r="578" spans="1:10" ht="20.100000000000001" customHeight="1">
      <c r="A578" s="406" t="s">
        <v>20425</v>
      </c>
      <c r="B578" s="264"/>
      <c r="C578" s="264"/>
      <c r="D578" s="417">
        <v>1</v>
      </c>
      <c r="E578" s="417">
        <v>0.5</v>
      </c>
      <c r="F578" s="417">
        <v>1</v>
      </c>
      <c r="G578" s="432"/>
      <c r="H578" s="432"/>
      <c r="I578" s="432"/>
      <c r="J578" s="417">
        <f t="shared" si="35"/>
        <v>0.5</v>
      </c>
    </row>
    <row r="579" spans="1:10" ht="20.100000000000001" customHeight="1">
      <c r="A579" s="406" t="s">
        <v>20426</v>
      </c>
      <c r="B579" s="264"/>
      <c r="C579" s="264"/>
      <c r="D579" s="417">
        <v>0.5</v>
      </c>
      <c r="E579" s="417">
        <v>0.6</v>
      </c>
      <c r="F579" s="417">
        <v>1</v>
      </c>
      <c r="G579" s="432"/>
      <c r="H579" s="432"/>
      <c r="I579" s="432"/>
      <c r="J579" s="417">
        <f t="shared" si="35"/>
        <v>0.3</v>
      </c>
    </row>
    <row r="580" spans="1:10" ht="20.100000000000001" customHeight="1">
      <c r="A580" s="406" t="s">
        <v>20365</v>
      </c>
      <c r="B580" s="264"/>
      <c r="C580" s="264"/>
      <c r="D580" s="417">
        <v>0.5</v>
      </c>
      <c r="E580" s="417">
        <v>0.6</v>
      </c>
      <c r="F580" s="417">
        <v>1</v>
      </c>
      <c r="G580" s="432"/>
      <c r="H580" s="432"/>
      <c r="I580" s="432"/>
      <c r="J580" s="417">
        <f t="shared" si="35"/>
        <v>0.3</v>
      </c>
    </row>
    <row r="581" spans="1:10" ht="20.100000000000001" customHeight="1">
      <c r="A581" s="369"/>
      <c r="B581" s="264"/>
      <c r="C581" s="264"/>
      <c r="D581" s="264"/>
      <c r="E581" s="264"/>
      <c r="F581" s="264"/>
      <c r="G581" s="264"/>
      <c r="H581" s="264"/>
      <c r="I581" s="264"/>
      <c r="J581" s="264"/>
    </row>
    <row r="582" spans="1:10" ht="20.100000000000001" customHeight="1">
      <c r="A582" s="313" t="s">
        <v>19365</v>
      </c>
      <c r="B582" s="563" t="str">
        <f>INDEX([1]ORCAMENTO!$E:$E,MATCH(A582,[1]ORCAMENTO!$B:$B,0))</f>
        <v>Grade De Ferro Em Barra Chata, Inclusive Chumbamento</v>
      </c>
      <c r="C582" s="563"/>
      <c r="D582" s="563"/>
      <c r="E582" s="563"/>
      <c r="F582" s="563"/>
      <c r="G582" s="563"/>
      <c r="H582" s="563"/>
      <c r="I582" s="250" t="str">
        <f>INDEX([1]ORCAMENTO!$F:$F,MATCH(A582,[1]ORCAMENTO!$B:$B,0))</f>
        <v>m2</v>
      </c>
      <c r="J582" s="251">
        <f>ROUND(SUM(J584:J600),2)</f>
        <v>90.46</v>
      </c>
    </row>
    <row r="583" spans="1:10" s="258" customFormat="1" ht="20.100000000000001" customHeight="1">
      <c r="A583" s="430" t="s">
        <v>1030</v>
      </c>
      <c r="B583" s="431"/>
      <c r="C583" s="431" t="s">
        <v>18612</v>
      </c>
      <c r="D583" s="431" t="s">
        <v>18611</v>
      </c>
      <c r="E583" s="430" t="s">
        <v>18613</v>
      </c>
      <c r="F583" s="430"/>
      <c r="G583" s="430"/>
      <c r="H583" s="430"/>
      <c r="I583" s="430"/>
      <c r="J583" s="252"/>
    </row>
    <row r="584" spans="1:10" s="258" customFormat="1" ht="20.100000000000001" customHeight="1">
      <c r="A584" s="393"/>
      <c r="B584" s="255"/>
      <c r="C584" s="255"/>
      <c r="D584" s="255"/>
      <c r="E584" s="255"/>
      <c r="F584" s="255"/>
      <c r="G584" s="255"/>
      <c r="H584" s="255"/>
      <c r="I584" s="255"/>
      <c r="J584" s="256"/>
    </row>
    <row r="585" spans="1:10" s="258" customFormat="1" ht="20.100000000000001" customHeight="1">
      <c r="A585" s="406" t="s">
        <v>20179</v>
      </c>
      <c r="B585" s="259"/>
      <c r="C585" s="417">
        <v>1.2</v>
      </c>
      <c r="D585" s="417">
        <v>1.4</v>
      </c>
      <c r="E585" s="417">
        <v>4</v>
      </c>
      <c r="F585" s="446"/>
      <c r="G585" s="446"/>
      <c r="H585" s="446"/>
      <c r="I585" s="446"/>
      <c r="J585" s="417">
        <f>C585*D585*E585</f>
        <v>6.72</v>
      </c>
    </row>
    <row r="586" spans="1:10" s="258" customFormat="1" ht="20.100000000000001" customHeight="1">
      <c r="A586" s="406" t="s">
        <v>20180</v>
      </c>
      <c r="B586" s="259"/>
      <c r="C586" s="417">
        <v>1.2</v>
      </c>
      <c r="D586" s="417">
        <v>1.4</v>
      </c>
      <c r="E586" s="417">
        <v>4</v>
      </c>
      <c r="F586" s="446"/>
      <c r="G586" s="446"/>
      <c r="H586" s="446"/>
      <c r="I586" s="446"/>
      <c r="J586" s="417">
        <f t="shared" ref="J586:J599" si="36">C586*D586*E586</f>
        <v>6.72</v>
      </c>
    </row>
    <row r="587" spans="1:10" s="258" customFormat="1" ht="20.100000000000001" customHeight="1">
      <c r="A587" s="406" t="s">
        <v>20181</v>
      </c>
      <c r="B587" s="259"/>
      <c r="C587" s="417">
        <v>1.2</v>
      </c>
      <c r="D587" s="417">
        <v>1.4</v>
      </c>
      <c r="E587" s="417">
        <v>4</v>
      </c>
      <c r="F587" s="446"/>
      <c r="G587" s="446"/>
      <c r="H587" s="446"/>
      <c r="I587" s="446"/>
      <c r="J587" s="417">
        <f t="shared" si="36"/>
        <v>6.72</v>
      </c>
    </row>
    <row r="588" spans="1:10" ht="21.95" customHeight="1">
      <c r="A588" s="406" t="s">
        <v>20182</v>
      </c>
      <c r="B588" s="259"/>
      <c r="C588" s="417">
        <v>1.2</v>
      </c>
      <c r="D588" s="417">
        <v>1.4</v>
      </c>
      <c r="E588" s="417">
        <v>4</v>
      </c>
      <c r="F588" s="446"/>
      <c r="G588" s="446"/>
      <c r="H588" s="446"/>
      <c r="I588" s="446"/>
      <c r="J588" s="417">
        <f t="shared" si="36"/>
        <v>6.72</v>
      </c>
    </row>
    <row r="589" spans="1:10" ht="21.95" customHeight="1">
      <c r="A589" s="406" t="s">
        <v>20183</v>
      </c>
      <c r="B589" s="259"/>
      <c r="C589" s="417">
        <v>1.2</v>
      </c>
      <c r="D589" s="417">
        <v>1.4</v>
      </c>
      <c r="E589" s="417">
        <v>4</v>
      </c>
      <c r="F589" s="446"/>
      <c r="G589" s="446"/>
      <c r="H589" s="446"/>
      <c r="I589" s="446"/>
      <c r="J589" s="417">
        <f t="shared" si="36"/>
        <v>6.72</v>
      </c>
    </row>
    <row r="590" spans="1:10" ht="21.95" customHeight="1">
      <c r="A590" s="406" t="s">
        <v>20420</v>
      </c>
      <c r="B590" s="259"/>
      <c r="C590" s="417">
        <v>1.4</v>
      </c>
      <c r="D590" s="417">
        <v>1.2</v>
      </c>
      <c r="E590" s="417">
        <v>3</v>
      </c>
      <c r="F590" s="446"/>
      <c r="G590" s="446"/>
      <c r="H590" s="446"/>
      <c r="I590" s="446"/>
      <c r="J590" s="417">
        <f t="shared" si="36"/>
        <v>5.04</v>
      </c>
    </row>
    <row r="591" spans="1:10" ht="21.95" customHeight="1">
      <c r="A591" s="406" t="s">
        <v>20432</v>
      </c>
      <c r="B591" s="255"/>
      <c r="C591" s="417">
        <v>1.4</v>
      </c>
      <c r="D591" s="417">
        <v>1.4</v>
      </c>
      <c r="E591" s="417">
        <v>2</v>
      </c>
      <c r="F591" s="263"/>
      <c r="G591" s="263"/>
      <c r="H591" s="263"/>
      <c r="I591" s="263"/>
      <c r="J591" s="417">
        <f t="shared" si="36"/>
        <v>3.9199999999999995</v>
      </c>
    </row>
    <row r="592" spans="1:10" ht="21.95" customHeight="1">
      <c r="A592" s="406" t="s">
        <v>20433</v>
      </c>
      <c r="B592" s="255"/>
      <c r="C592" s="417">
        <v>1.4</v>
      </c>
      <c r="D592" s="417">
        <v>1.2</v>
      </c>
      <c r="E592" s="417">
        <v>2</v>
      </c>
      <c r="F592" s="263"/>
      <c r="G592" s="263"/>
      <c r="H592" s="263"/>
      <c r="I592" s="263"/>
      <c r="J592" s="417">
        <f t="shared" si="36"/>
        <v>3.36</v>
      </c>
    </row>
    <row r="593" spans="1:10" ht="21.95" customHeight="1">
      <c r="A593" s="406" t="s">
        <v>20434</v>
      </c>
      <c r="B593" s="255"/>
      <c r="C593" s="417">
        <v>2</v>
      </c>
      <c r="D593" s="417">
        <v>1.3</v>
      </c>
      <c r="E593" s="417">
        <v>1</v>
      </c>
      <c r="F593" s="263"/>
      <c r="G593" s="263"/>
      <c r="H593" s="263"/>
      <c r="I593" s="263"/>
      <c r="J593" s="417">
        <f t="shared" si="36"/>
        <v>2.6</v>
      </c>
    </row>
    <row r="594" spans="1:10" ht="33" customHeight="1">
      <c r="A594" s="406" t="s">
        <v>20389</v>
      </c>
      <c r="B594" s="255"/>
      <c r="C594" s="417">
        <v>1.2</v>
      </c>
      <c r="D594" s="417">
        <v>0.4</v>
      </c>
      <c r="E594" s="417">
        <v>1</v>
      </c>
      <c r="F594" s="263"/>
      <c r="G594" s="263"/>
      <c r="H594" s="263"/>
      <c r="I594" s="263"/>
      <c r="J594" s="417">
        <f t="shared" si="36"/>
        <v>0.48</v>
      </c>
    </row>
    <row r="595" spans="1:10" ht="20.100000000000001" customHeight="1">
      <c r="A595" s="406" t="s">
        <v>20389</v>
      </c>
      <c r="B595" s="255"/>
      <c r="C595" s="417">
        <v>0.8</v>
      </c>
      <c r="D595" s="417">
        <v>0.6</v>
      </c>
      <c r="E595" s="417">
        <v>1</v>
      </c>
      <c r="F595" s="263"/>
      <c r="G595" s="263"/>
      <c r="H595" s="263"/>
      <c r="I595" s="263"/>
      <c r="J595" s="417">
        <f t="shared" si="36"/>
        <v>0.48</v>
      </c>
    </row>
    <row r="596" spans="1:10" ht="20.100000000000001" customHeight="1">
      <c r="A596" s="406" t="s">
        <v>20405</v>
      </c>
      <c r="B596" s="255"/>
      <c r="C596" s="417">
        <v>1.4</v>
      </c>
      <c r="D596" s="417">
        <v>1.2</v>
      </c>
      <c r="E596" s="417">
        <v>2</v>
      </c>
      <c r="F596" s="263"/>
      <c r="G596" s="263"/>
      <c r="H596" s="263"/>
      <c r="I596" s="263"/>
      <c r="J596" s="417">
        <f t="shared" si="36"/>
        <v>3.36</v>
      </c>
    </row>
    <row r="597" spans="1:10" ht="20.100000000000001" customHeight="1">
      <c r="A597" s="406" t="s">
        <v>20435</v>
      </c>
      <c r="B597" s="255"/>
      <c r="C597" s="417">
        <v>4.5</v>
      </c>
      <c r="D597" s="417">
        <v>2.6</v>
      </c>
      <c r="E597" s="417">
        <v>1</v>
      </c>
      <c r="F597" s="263"/>
      <c r="G597" s="263"/>
      <c r="H597" s="263"/>
      <c r="I597" s="263"/>
      <c r="J597" s="417">
        <f t="shared" si="36"/>
        <v>11.700000000000001</v>
      </c>
    </row>
    <row r="598" spans="1:10" ht="23.25" customHeight="1">
      <c r="A598" s="406" t="s">
        <v>20436</v>
      </c>
      <c r="B598" s="255"/>
      <c r="C598" s="417">
        <v>14.1</v>
      </c>
      <c r="D598" s="417">
        <v>1.6</v>
      </c>
      <c r="E598" s="417">
        <v>1</v>
      </c>
      <c r="F598" s="263"/>
      <c r="G598" s="263"/>
      <c r="H598" s="263"/>
      <c r="I598" s="263"/>
      <c r="J598" s="417">
        <f t="shared" si="36"/>
        <v>22.560000000000002</v>
      </c>
    </row>
    <row r="599" spans="1:10" ht="20.100000000000001" customHeight="1">
      <c r="A599" s="406" t="s">
        <v>20431</v>
      </c>
      <c r="B599" s="264"/>
      <c r="C599" s="417">
        <v>1.4</v>
      </c>
      <c r="D599" s="417">
        <v>1.2</v>
      </c>
      <c r="E599" s="417">
        <v>2</v>
      </c>
      <c r="F599" s="432"/>
      <c r="G599" s="432"/>
      <c r="H599" s="432"/>
      <c r="I599" s="432"/>
      <c r="J599" s="417">
        <f t="shared" si="36"/>
        <v>3.36</v>
      </c>
    </row>
    <row r="600" spans="1:10" ht="20.100000000000001" customHeight="1">
      <c r="A600" s="393"/>
      <c r="B600" s="255"/>
      <c r="C600" s="255"/>
      <c r="D600" s="255"/>
      <c r="E600" s="255"/>
      <c r="F600" s="255"/>
      <c r="G600" s="255"/>
      <c r="H600" s="255"/>
      <c r="I600" s="255"/>
      <c r="J600" s="256"/>
    </row>
    <row r="601" spans="1:10" s="258" customFormat="1" ht="20.100000000000001" customHeight="1">
      <c r="A601" s="313" t="s">
        <v>19366</v>
      </c>
      <c r="B601" s="563" t="str">
        <f>INDEX([1]ORCAMENTO!$E:$E,MATCH(A601,[1]ORCAMENTO!$B:$B,0))</f>
        <v>Janela De Correr Para Vidro Em Alumínio Anodizado Cor Natural, Linha 25, Completa, Incl. Puxador Com Tranca, Alizar, Caixilho E Contramarco, Exclusive Vidro</v>
      </c>
      <c r="C601" s="563"/>
      <c r="D601" s="563"/>
      <c r="E601" s="563"/>
      <c r="F601" s="563"/>
      <c r="G601" s="563"/>
      <c r="H601" s="563"/>
      <c r="I601" s="250" t="str">
        <f>INDEX([1]ORCAMENTO!$F:$F,MATCH(A601,[1]ORCAMENTO!$B:$B,0))</f>
        <v>m2</v>
      </c>
      <c r="J601" s="251">
        <f>ROUND(SUM(J603:J617),2)</f>
        <v>43.97</v>
      </c>
    </row>
    <row r="602" spans="1:10" s="258" customFormat="1" ht="20.100000000000001" customHeight="1">
      <c r="A602" s="430" t="s">
        <v>1030</v>
      </c>
      <c r="B602" s="431"/>
      <c r="C602" s="431" t="s">
        <v>18612</v>
      </c>
      <c r="D602" s="431" t="s">
        <v>18611</v>
      </c>
      <c r="E602" s="430" t="s">
        <v>18613</v>
      </c>
      <c r="F602" s="430"/>
      <c r="G602" s="430"/>
      <c r="H602" s="430"/>
      <c r="I602" s="430"/>
      <c r="J602" s="252"/>
    </row>
    <row r="603" spans="1:10" s="258" customFormat="1" ht="20.100000000000001" customHeight="1">
      <c r="A603" s="433"/>
      <c r="B603" s="259"/>
      <c r="C603" s="259"/>
      <c r="D603" s="259"/>
      <c r="E603" s="433"/>
      <c r="F603" s="433"/>
      <c r="G603" s="433"/>
      <c r="H603" s="433"/>
      <c r="I603" s="433"/>
      <c r="J603" s="260"/>
    </row>
    <row r="604" spans="1:10" s="258" customFormat="1" ht="20.100000000000001" customHeight="1">
      <c r="A604" s="406" t="s">
        <v>20179</v>
      </c>
      <c r="B604" s="259"/>
      <c r="C604" s="448">
        <v>1</v>
      </c>
      <c r="D604" s="448">
        <v>1.2</v>
      </c>
      <c r="E604" s="448">
        <v>4</v>
      </c>
      <c r="F604" s="446"/>
      <c r="G604" s="446"/>
      <c r="H604" s="446"/>
      <c r="I604" s="446"/>
      <c r="J604" s="448">
        <f>C604*D604*E604</f>
        <v>4.8</v>
      </c>
    </row>
    <row r="605" spans="1:10" s="258" customFormat="1" ht="20.100000000000001" customHeight="1">
      <c r="A605" s="406" t="s">
        <v>20180</v>
      </c>
      <c r="B605" s="259"/>
      <c r="C605" s="448">
        <v>1</v>
      </c>
      <c r="D605" s="448">
        <v>1.2</v>
      </c>
      <c r="E605" s="448">
        <v>4</v>
      </c>
      <c r="F605" s="446"/>
      <c r="G605" s="446"/>
      <c r="H605" s="446"/>
      <c r="I605" s="446"/>
      <c r="J605" s="448">
        <f t="shared" ref="J605:J616" si="37">C605*D605*E605</f>
        <v>4.8</v>
      </c>
    </row>
    <row r="606" spans="1:10" s="258" customFormat="1" ht="20.100000000000001" customHeight="1">
      <c r="A606" s="406" t="s">
        <v>20181</v>
      </c>
      <c r="B606" s="259"/>
      <c r="C606" s="448">
        <v>1</v>
      </c>
      <c r="D606" s="448">
        <v>1.2</v>
      </c>
      <c r="E606" s="448">
        <v>4</v>
      </c>
      <c r="F606" s="446"/>
      <c r="G606" s="446"/>
      <c r="H606" s="446"/>
      <c r="I606" s="446"/>
      <c r="J606" s="448">
        <f t="shared" si="37"/>
        <v>4.8</v>
      </c>
    </row>
    <row r="607" spans="1:10" s="258" customFormat="1" ht="20.100000000000001" customHeight="1">
      <c r="A607" s="406" t="s">
        <v>20182</v>
      </c>
      <c r="B607" s="259"/>
      <c r="C607" s="448">
        <v>1</v>
      </c>
      <c r="D607" s="448">
        <v>1.2</v>
      </c>
      <c r="E607" s="448">
        <v>4</v>
      </c>
      <c r="F607" s="446"/>
      <c r="G607" s="446"/>
      <c r="H607" s="446"/>
      <c r="I607" s="446"/>
      <c r="J607" s="448">
        <f t="shared" si="37"/>
        <v>4.8</v>
      </c>
    </row>
    <row r="608" spans="1:10" s="258" customFormat="1" ht="20.100000000000001" customHeight="1">
      <c r="A608" s="406" t="s">
        <v>20183</v>
      </c>
      <c r="B608" s="259"/>
      <c r="C608" s="448">
        <v>1</v>
      </c>
      <c r="D608" s="448">
        <v>1.2</v>
      </c>
      <c r="E608" s="448">
        <v>4</v>
      </c>
      <c r="F608" s="446"/>
      <c r="G608" s="446"/>
      <c r="H608" s="446"/>
      <c r="I608" s="446"/>
      <c r="J608" s="448">
        <f t="shared" si="37"/>
        <v>4.8</v>
      </c>
    </row>
    <row r="609" spans="1:10" s="258" customFormat="1" ht="20.100000000000001" customHeight="1">
      <c r="A609" s="406" t="s">
        <v>20420</v>
      </c>
      <c r="B609" s="259"/>
      <c r="C609" s="448">
        <v>1.2</v>
      </c>
      <c r="D609" s="448">
        <v>1</v>
      </c>
      <c r="E609" s="448">
        <v>3</v>
      </c>
      <c r="F609" s="446"/>
      <c r="G609" s="446"/>
      <c r="H609" s="446"/>
      <c r="I609" s="446"/>
      <c r="J609" s="448">
        <f t="shared" si="37"/>
        <v>3.5999999999999996</v>
      </c>
    </row>
    <row r="610" spans="1:10" s="258" customFormat="1" ht="20.100000000000001" customHeight="1">
      <c r="A610" s="406" t="s">
        <v>20421</v>
      </c>
      <c r="B610" s="259"/>
      <c r="C610" s="448">
        <v>1.2</v>
      </c>
      <c r="D610" s="448">
        <v>1.2</v>
      </c>
      <c r="E610" s="448">
        <v>2</v>
      </c>
      <c r="F610" s="446"/>
      <c r="G610" s="446"/>
      <c r="H610" s="446"/>
      <c r="I610" s="446"/>
      <c r="J610" s="448">
        <f t="shared" si="37"/>
        <v>2.88</v>
      </c>
    </row>
    <row r="611" spans="1:10" ht="21.95" customHeight="1">
      <c r="A611" s="406" t="s">
        <v>20422</v>
      </c>
      <c r="B611" s="259"/>
      <c r="C611" s="448">
        <v>1.2</v>
      </c>
      <c r="D611" s="448">
        <v>1.2</v>
      </c>
      <c r="E611" s="448">
        <v>1</v>
      </c>
      <c r="F611" s="446"/>
      <c r="G611" s="446"/>
      <c r="H611" s="446"/>
      <c r="I611" s="446"/>
      <c r="J611" s="448">
        <f t="shared" si="37"/>
        <v>1.44</v>
      </c>
    </row>
    <row r="612" spans="1:10" ht="21.95" customHeight="1">
      <c r="A612" s="406" t="s">
        <v>20427</v>
      </c>
      <c r="B612" s="259"/>
      <c r="C612" s="448">
        <v>1.2</v>
      </c>
      <c r="D612" s="448">
        <v>1.05</v>
      </c>
      <c r="E612" s="448">
        <v>2</v>
      </c>
      <c r="F612" s="446"/>
      <c r="G612" s="446"/>
      <c r="H612" s="446"/>
      <c r="I612" s="446"/>
      <c r="J612" s="448">
        <f t="shared" si="37"/>
        <v>2.52</v>
      </c>
    </row>
    <row r="613" spans="1:10" ht="21.95" customHeight="1">
      <c r="A613" s="412" t="s">
        <v>20428</v>
      </c>
      <c r="B613" s="372"/>
      <c r="C613" s="448">
        <v>1.2</v>
      </c>
      <c r="D613" s="448">
        <v>1.05</v>
      </c>
      <c r="E613" s="448">
        <v>2</v>
      </c>
      <c r="F613" s="446"/>
      <c r="G613" s="446"/>
      <c r="H613" s="446"/>
      <c r="I613" s="446"/>
      <c r="J613" s="448">
        <f t="shared" si="37"/>
        <v>2.52</v>
      </c>
    </row>
    <row r="614" spans="1:10" ht="20.100000000000001" customHeight="1">
      <c r="A614" s="412" t="s">
        <v>20437</v>
      </c>
      <c r="B614" s="372"/>
      <c r="C614" s="448">
        <v>1.8</v>
      </c>
      <c r="D614" s="448">
        <v>1.1000000000000001</v>
      </c>
      <c r="E614" s="448">
        <v>1</v>
      </c>
      <c r="F614" s="446"/>
      <c r="G614" s="446"/>
      <c r="H614" s="446"/>
      <c r="I614" s="446"/>
      <c r="J614" s="448">
        <f t="shared" si="37"/>
        <v>1.9800000000000002</v>
      </c>
    </row>
    <row r="615" spans="1:10" ht="20.100000000000001" customHeight="1">
      <c r="A615" s="412" t="s">
        <v>20405</v>
      </c>
      <c r="B615" s="372"/>
      <c r="C615" s="448">
        <v>1.2</v>
      </c>
      <c r="D615" s="448">
        <v>1</v>
      </c>
      <c r="E615" s="448">
        <v>2</v>
      </c>
      <c r="F615" s="446"/>
      <c r="G615" s="446"/>
      <c r="H615" s="446"/>
      <c r="I615" s="446"/>
      <c r="J615" s="448">
        <f t="shared" si="37"/>
        <v>2.4</v>
      </c>
    </row>
    <row r="616" spans="1:10" ht="20.100000000000001" customHeight="1">
      <c r="A616" s="406" t="s">
        <v>20431</v>
      </c>
      <c r="B616" s="257"/>
      <c r="C616" s="448">
        <v>1.05</v>
      </c>
      <c r="D616" s="448">
        <v>1.25</v>
      </c>
      <c r="E616" s="448">
        <v>2</v>
      </c>
      <c r="F616" s="436"/>
      <c r="G616" s="436"/>
      <c r="H616" s="436"/>
      <c r="I616" s="432"/>
      <c r="J616" s="448">
        <f t="shared" si="37"/>
        <v>2.625</v>
      </c>
    </row>
    <row r="617" spans="1:10" ht="20.100000000000001" customHeight="1">
      <c r="A617" s="393"/>
      <c r="B617" s="255"/>
      <c r="C617" s="255"/>
      <c r="D617" s="255"/>
      <c r="E617" s="255"/>
      <c r="F617" s="255"/>
      <c r="G617" s="255"/>
      <c r="H617" s="255"/>
      <c r="I617" s="255"/>
      <c r="J617" s="256"/>
    </row>
    <row r="618" spans="1:10" ht="20.100000000000001" customHeight="1">
      <c r="A618" s="313" t="s">
        <v>19446</v>
      </c>
      <c r="B618" s="563" t="str">
        <f>INDEX([1]ORCAMENTO!$E:$E,MATCH(A618,[1]ORCAMENTO!$B:$B,0))</f>
        <v>Limpeza De Aço Com Lixamento E Escovamento Com Escova De Aço, Até A Completa Remoção De Partículas Soltas, Materiais Indesejáveis E Corrosão</v>
      </c>
      <c r="C618" s="563"/>
      <c r="D618" s="563"/>
      <c r="E618" s="563"/>
      <c r="F618" s="563"/>
      <c r="G618" s="563"/>
      <c r="H618" s="563"/>
      <c r="I618" s="250" t="str">
        <f>INDEX([1]ORCAMENTO!$F:$F,MATCH(A618,[1]ORCAMENTO!$B:$B,0))</f>
        <v>m2</v>
      </c>
      <c r="J618" s="251">
        <f>ROUND(SUM(J620:J623),2)</f>
        <v>293.14</v>
      </c>
    </row>
    <row r="619" spans="1:10" ht="20.100000000000001" customHeight="1">
      <c r="A619" s="430" t="s">
        <v>1030</v>
      </c>
      <c r="B619" s="431"/>
      <c r="C619" s="431"/>
      <c r="D619" s="431" t="s">
        <v>18612</v>
      </c>
      <c r="E619" s="430" t="s">
        <v>18611</v>
      </c>
      <c r="F619" s="430" t="s">
        <v>18616</v>
      </c>
      <c r="G619" s="430" t="s">
        <v>19117</v>
      </c>
      <c r="H619" s="430"/>
      <c r="I619" s="430"/>
      <c r="J619" s="252"/>
    </row>
    <row r="620" spans="1:10" ht="20.100000000000001" customHeight="1">
      <c r="A620" s="369"/>
      <c r="B620" s="264"/>
      <c r="C620" s="264"/>
      <c r="D620" s="312"/>
      <c r="E620" s="395"/>
      <c r="F620" s="264"/>
      <c r="G620" s="264"/>
      <c r="H620" s="264"/>
      <c r="I620" s="395"/>
      <c r="J620" s="264"/>
    </row>
    <row r="621" spans="1:10" ht="20.100000000000001" customHeight="1">
      <c r="A621" s="406" t="s">
        <v>20438</v>
      </c>
      <c r="B621" s="264"/>
      <c r="C621" s="264"/>
      <c r="D621" s="312"/>
      <c r="E621" s="395"/>
      <c r="F621" s="264"/>
      <c r="G621" s="264"/>
      <c r="H621" s="264"/>
      <c r="I621" s="395"/>
      <c r="J621" s="417">
        <v>17.14</v>
      </c>
    </row>
    <row r="622" spans="1:10" ht="25.5" customHeight="1">
      <c r="A622" s="406" t="s">
        <v>20412</v>
      </c>
      <c r="B622" s="257"/>
      <c r="C622" s="255"/>
      <c r="D622" s="255"/>
      <c r="G622" s="370"/>
      <c r="I622" s="264"/>
      <c r="J622" s="417">
        <v>276</v>
      </c>
    </row>
    <row r="623" spans="1:10" ht="20.100000000000001" customHeight="1">
      <c r="A623" s="369"/>
      <c r="B623" s="264"/>
      <c r="C623" s="264"/>
      <c r="D623" s="312"/>
      <c r="E623" s="395"/>
      <c r="F623" s="264"/>
      <c r="G623" s="264"/>
      <c r="H623" s="264"/>
      <c r="I623" s="395"/>
      <c r="J623" s="264"/>
    </row>
    <row r="624" spans="1:10" ht="20.100000000000001" customHeight="1">
      <c r="A624" s="313" t="s">
        <v>19447</v>
      </c>
      <c r="B624" s="563" t="str">
        <f>INDEX([1]ORCAMENTO!$E:$E,MATCH(A624,[1]ORCAMENTO!$B:$B,0))</f>
        <v>Lixamento De Madeira Para Aplicação De Fundo Ou Pintura. Af_01/2021</v>
      </c>
      <c r="C624" s="563"/>
      <c r="D624" s="563"/>
      <c r="E624" s="563"/>
      <c r="F624" s="563"/>
      <c r="G624" s="563"/>
      <c r="H624" s="563"/>
      <c r="I624" s="250" t="str">
        <f>INDEX([1]ORCAMENTO!$F:$F,MATCH(A624,[1]ORCAMENTO!$B:$B,0))</f>
        <v>m2</v>
      </c>
      <c r="J624" s="251">
        <f>ROUND(SUM(J626:J638),2)</f>
        <v>45.86</v>
      </c>
    </row>
    <row r="625" spans="1:10" ht="20.100000000000001" customHeight="1">
      <c r="A625" s="430" t="s">
        <v>1030</v>
      </c>
      <c r="B625" s="317"/>
      <c r="C625" s="317" t="s">
        <v>18613</v>
      </c>
      <c r="D625" s="431" t="s">
        <v>18612</v>
      </c>
      <c r="E625" s="431" t="s">
        <v>18611</v>
      </c>
      <c r="F625" s="431" t="s">
        <v>18616</v>
      </c>
      <c r="G625" s="431" t="s">
        <v>18577</v>
      </c>
      <c r="H625" s="317"/>
      <c r="I625" s="317"/>
      <c r="J625" s="252"/>
    </row>
    <row r="626" spans="1:10" ht="20.100000000000001" customHeight="1">
      <c r="A626" s="369"/>
      <c r="B626" s="255"/>
      <c r="C626" s="255"/>
      <c r="D626" s="264"/>
      <c r="E626" s="257"/>
      <c r="F626" s="264"/>
      <c r="G626" s="255"/>
      <c r="H626" s="263"/>
      <c r="I626" s="263"/>
      <c r="J626" s="256"/>
    </row>
    <row r="627" spans="1:10" ht="20.100000000000001" customHeight="1">
      <c r="A627" s="406" t="s">
        <v>20351</v>
      </c>
      <c r="B627" s="255"/>
      <c r="C627" s="414">
        <v>1</v>
      </c>
      <c r="D627" s="416">
        <v>2.1</v>
      </c>
      <c r="E627" s="416">
        <v>0.7</v>
      </c>
      <c r="F627" s="416">
        <v>2</v>
      </c>
      <c r="G627" s="415">
        <v>1.3</v>
      </c>
      <c r="H627" s="255"/>
      <c r="I627" s="255"/>
      <c r="J627" s="416">
        <f>D627*E627*F627*G627*C627</f>
        <v>3.8220000000000001</v>
      </c>
    </row>
    <row r="628" spans="1:10" ht="20.100000000000001" customHeight="1">
      <c r="A628" s="406" t="s">
        <v>20352</v>
      </c>
      <c r="B628" s="255"/>
      <c r="C628" s="414">
        <v>1</v>
      </c>
      <c r="D628" s="416">
        <v>2.1</v>
      </c>
      <c r="E628" s="416">
        <v>0.7</v>
      </c>
      <c r="F628" s="416">
        <v>2</v>
      </c>
      <c r="G628" s="415">
        <v>1.3</v>
      </c>
      <c r="H628" s="263"/>
      <c r="I628" s="263"/>
      <c r="J628" s="416">
        <f t="shared" ref="J628:J637" si="38">D628*E628*F628*G628*C628</f>
        <v>3.8220000000000001</v>
      </c>
    </row>
    <row r="629" spans="1:10" ht="20.100000000000001" customHeight="1">
      <c r="A629" s="406" t="s">
        <v>20353</v>
      </c>
      <c r="B629" s="255"/>
      <c r="C629" s="414">
        <v>1</v>
      </c>
      <c r="D629" s="416">
        <v>2.1</v>
      </c>
      <c r="E629" s="416">
        <v>0.7</v>
      </c>
      <c r="F629" s="416">
        <v>2</v>
      </c>
      <c r="G629" s="415">
        <v>1.3</v>
      </c>
      <c r="H629" s="263"/>
      <c r="I629" s="263"/>
      <c r="J629" s="416">
        <f t="shared" si="38"/>
        <v>3.8220000000000001</v>
      </c>
    </row>
    <row r="630" spans="1:10" ht="20.100000000000001" customHeight="1">
      <c r="A630" s="406" t="s">
        <v>20354</v>
      </c>
      <c r="B630" s="255"/>
      <c r="C630" s="414">
        <v>1</v>
      </c>
      <c r="D630" s="416">
        <v>2.1</v>
      </c>
      <c r="E630" s="416">
        <v>0.7</v>
      </c>
      <c r="F630" s="416">
        <v>2</v>
      </c>
      <c r="G630" s="415">
        <v>1.3</v>
      </c>
      <c r="H630" s="263"/>
      <c r="I630" s="263"/>
      <c r="J630" s="416">
        <f t="shared" si="38"/>
        <v>3.8220000000000001</v>
      </c>
    </row>
    <row r="631" spans="1:10" ht="20.100000000000001" customHeight="1">
      <c r="A631" s="406" t="s">
        <v>20184</v>
      </c>
      <c r="B631" s="255"/>
      <c r="C631" s="414">
        <v>1</v>
      </c>
      <c r="D631" s="416">
        <v>2.1</v>
      </c>
      <c r="E631" s="416">
        <v>0.8</v>
      </c>
      <c r="F631" s="416">
        <v>2</v>
      </c>
      <c r="G631" s="415">
        <v>1.3</v>
      </c>
      <c r="H631" s="263"/>
      <c r="I631" s="263"/>
      <c r="J631" s="416">
        <f t="shared" si="38"/>
        <v>4.3680000000000003</v>
      </c>
    </row>
    <row r="632" spans="1:10" ht="20.100000000000001" customHeight="1">
      <c r="A632" s="406" t="s">
        <v>20186</v>
      </c>
      <c r="B632" s="255"/>
      <c r="C632" s="414">
        <v>1</v>
      </c>
      <c r="D632" s="416">
        <v>2.1</v>
      </c>
      <c r="E632" s="416">
        <v>0.8</v>
      </c>
      <c r="F632" s="416">
        <v>2</v>
      </c>
      <c r="G632" s="415">
        <v>1.3</v>
      </c>
      <c r="H632" s="263"/>
      <c r="I632" s="263"/>
      <c r="J632" s="416">
        <f t="shared" si="38"/>
        <v>4.3680000000000003</v>
      </c>
    </row>
    <row r="633" spans="1:10" ht="20.100000000000001" customHeight="1">
      <c r="A633" s="406" t="s">
        <v>20415</v>
      </c>
      <c r="B633" s="255"/>
      <c r="C633" s="414">
        <v>1</v>
      </c>
      <c r="D633" s="416">
        <v>2.1</v>
      </c>
      <c r="E633" s="416">
        <v>0.8</v>
      </c>
      <c r="F633" s="416">
        <v>2</v>
      </c>
      <c r="G633" s="415">
        <v>1.3</v>
      </c>
      <c r="H633" s="263"/>
      <c r="I633" s="263"/>
      <c r="J633" s="416">
        <f t="shared" si="38"/>
        <v>4.3680000000000003</v>
      </c>
    </row>
    <row r="634" spans="1:10" ht="20.100000000000001" customHeight="1">
      <c r="A634" s="406" t="s">
        <v>20416</v>
      </c>
      <c r="B634" s="255"/>
      <c r="C634" s="414">
        <v>1</v>
      </c>
      <c r="D634" s="416">
        <v>2.1</v>
      </c>
      <c r="E634" s="416">
        <v>0.8</v>
      </c>
      <c r="F634" s="416">
        <v>2</v>
      </c>
      <c r="G634" s="415">
        <v>1.3</v>
      </c>
      <c r="H634" s="263"/>
      <c r="I634" s="263"/>
      <c r="J634" s="416">
        <f t="shared" si="38"/>
        <v>4.3680000000000003</v>
      </c>
    </row>
    <row r="635" spans="1:10" ht="20.100000000000001" customHeight="1">
      <c r="A635" s="406" t="s">
        <v>20417</v>
      </c>
      <c r="B635" s="255"/>
      <c r="C635" s="414">
        <v>1</v>
      </c>
      <c r="D635" s="416">
        <v>2.1</v>
      </c>
      <c r="E635" s="416">
        <v>0.8</v>
      </c>
      <c r="F635" s="416">
        <v>2</v>
      </c>
      <c r="G635" s="415">
        <v>1.3</v>
      </c>
      <c r="H635" s="263"/>
      <c r="I635" s="263"/>
      <c r="J635" s="416">
        <f t="shared" si="38"/>
        <v>4.3680000000000003</v>
      </c>
    </row>
    <row r="636" spans="1:10" ht="20.100000000000001" customHeight="1">
      <c r="A636" s="406" t="s">
        <v>20418</v>
      </c>
      <c r="B636" s="255"/>
      <c r="C636" s="414">
        <v>1</v>
      </c>
      <c r="D636" s="416">
        <v>2.1</v>
      </c>
      <c r="E636" s="416">
        <v>0.8</v>
      </c>
      <c r="F636" s="416">
        <v>2</v>
      </c>
      <c r="G636" s="415">
        <v>1.3</v>
      </c>
      <c r="H636" s="263"/>
      <c r="I636" s="263"/>
      <c r="J636" s="416">
        <f t="shared" si="38"/>
        <v>4.3680000000000003</v>
      </c>
    </row>
    <row r="637" spans="1:10" ht="20.100000000000001" customHeight="1">
      <c r="A637" s="406" t="s">
        <v>20419</v>
      </c>
      <c r="B637" s="255"/>
      <c r="C637" s="414">
        <v>1</v>
      </c>
      <c r="D637" s="416">
        <v>2.1</v>
      </c>
      <c r="E637" s="416">
        <v>0.8</v>
      </c>
      <c r="F637" s="416">
        <v>2</v>
      </c>
      <c r="G637" s="415">
        <v>1.3</v>
      </c>
      <c r="H637" s="263"/>
      <c r="I637" s="263"/>
      <c r="J637" s="416">
        <f t="shared" si="38"/>
        <v>4.3680000000000003</v>
      </c>
    </row>
    <row r="638" spans="1:10" ht="21.95" customHeight="1">
      <c r="A638" s="369"/>
      <c r="B638" s="255"/>
      <c r="C638" s="255"/>
      <c r="D638" s="264"/>
      <c r="E638" s="257"/>
      <c r="F638" s="264"/>
      <c r="G638" s="255"/>
      <c r="H638" s="263"/>
      <c r="I638" s="263"/>
      <c r="J638" s="256"/>
    </row>
    <row r="639" spans="1:10" ht="24.75" customHeight="1">
      <c r="A639" s="318" t="s">
        <v>19448</v>
      </c>
      <c r="B639" s="563" t="str">
        <f>INDEX([1]ORCAMENTO!$E:$E,MATCH(A639,[1]ORCAMENTO!$B:$B,0))</f>
        <v>Porta De Madeira, Tipo Mexicana, Maciça (Pesada Ou Superpesada), 80X210Cm, Espessura De 3,5Cm, Incluso Dobradiças - Fornecimento E Instalação. Af_12/2019</v>
      </c>
      <c r="C639" s="563"/>
      <c r="D639" s="563"/>
      <c r="E639" s="563"/>
      <c r="F639" s="563"/>
      <c r="G639" s="563"/>
      <c r="H639" s="563"/>
      <c r="I639" s="250" t="str">
        <f>INDEX([1]ORCAMENTO!$F:$F,MATCH(A639,[1]ORCAMENTO!$B:$B,0))</f>
        <v>un</v>
      </c>
      <c r="J639" s="251">
        <f>ROUND(SUM(J641:J649),2)</f>
        <v>7</v>
      </c>
    </row>
    <row r="640" spans="1:10" ht="24.75" customHeight="1">
      <c r="A640" s="430" t="s">
        <v>1030</v>
      </c>
      <c r="B640" s="431"/>
      <c r="C640" s="431"/>
      <c r="D640" s="431" t="s">
        <v>19128</v>
      </c>
      <c r="E640" s="430"/>
      <c r="F640" s="430"/>
      <c r="G640" s="430"/>
      <c r="H640" s="430"/>
      <c r="I640" s="430"/>
      <c r="J640" s="252"/>
    </row>
    <row r="641" spans="1:10" ht="24.75" customHeight="1">
      <c r="A641" s="374"/>
      <c r="B641" s="375"/>
      <c r="C641" s="375"/>
      <c r="D641" s="375"/>
      <c r="E641" s="374"/>
      <c r="F641" s="374"/>
      <c r="G641" s="374"/>
      <c r="H641" s="374"/>
      <c r="I641" s="374"/>
      <c r="J641" s="376"/>
    </row>
    <row r="642" spans="1:10" ht="24.75" customHeight="1">
      <c r="A642" s="412" t="s">
        <v>20186</v>
      </c>
      <c r="B642" s="375"/>
      <c r="C642" s="375"/>
      <c r="D642" s="421">
        <v>1</v>
      </c>
      <c r="E642" s="444"/>
      <c r="F642" s="444"/>
      <c r="G642" s="444"/>
      <c r="H642" s="444"/>
      <c r="I642" s="444"/>
      <c r="J642" s="421">
        <f>D642</f>
        <v>1</v>
      </c>
    </row>
    <row r="643" spans="1:10" ht="24.75" customHeight="1">
      <c r="A643" s="412" t="s">
        <v>20288</v>
      </c>
      <c r="B643" s="375"/>
      <c r="C643" s="375"/>
      <c r="D643" s="421">
        <v>1</v>
      </c>
      <c r="E643" s="444"/>
      <c r="F643" s="444"/>
      <c r="G643" s="444"/>
      <c r="H643" s="444"/>
      <c r="I643" s="444"/>
      <c r="J643" s="421">
        <f t="shared" ref="J643:J648" si="39">D643</f>
        <v>1</v>
      </c>
    </row>
    <row r="644" spans="1:10" ht="24.75" customHeight="1">
      <c r="A644" s="412" t="s">
        <v>20289</v>
      </c>
      <c r="B644" s="375"/>
      <c r="C644" s="375"/>
      <c r="D644" s="421">
        <v>1</v>
      </c>
      <c r="E644" s="444"/>
      <c r="F644" s="444"/>
      <c r="G644" s="444"/>
      <c r="H644" s="444"/>
      <c r="I644" s="444"/>
      <c r="J644" s="421">
        <f t="shared" si="39"/>
        <v>1</v>
      </c>
    </row>
    <row r="645" spans="1:10" ht="24.75" customHeight="1">
      <c r="A645" s="412" t="s">
        <v>20387</v>
      </c>
      <c r="B645" s="375"/>
      <c r="C645" s="375"/>
      <c r="D645" s="421">
        <v>1</v>
      </c>
      <c r="E645" s="444"/>
      <c r="F645" s="444"/>
      <c r="G645" s="444"/>
      <c r="H645" s="444"/>
      <c r="I645" s="444"/>
      <c r="J645" s="421">
        <f t="shared" si="39"/>
        <v>1</v>
      </c>
    </row>
    <row r="646" spans="1:10" ht="21.95" customHeight="1">
      <c r="A646" s="412" t="s">
        <v>20439</v>
      </c>
      <c r="B646" s="375"/>
      <c r="C646" s="375"/>
      <c r="D646" s="421">
        <v>1</v>
      </c>
      <c r="E646" s="444"/>
      <c r="F646" s="444"/>
      <c r="G646" s="444"/>
      <c r="H646" s="444"/>
      <c r="I646" s="444"/>
      <c r="J646" s="421">
        <f t="shared" si="39"/>
        <v>1</v>
      </c>
    </row>
    <row r="647" spans="1:10" ht="20.100000000000001" customHeight="1">
      <c r="A647" s="412" t="s">
        <v>20321</v>
      </c>
      <c r="B647" s="375"/>
      <c r="C647" s="375"/>
      <c r="D647" s="421">
        <v>1</v>
      </c>
      <c r="E647" s="444"/>
      <c r="F647" s="444"/>
      <c r="G647" s="444"/>
      <c r="H647" s="444"/>
      <c r="I647" s="444"/>
      <c r="J647" s="421">
        <f t="shared" si="39"/>
        <v>1</v>
      </c>
    </row>
    <row r="648" spans="1:10" ht="20.100000000000001" customHeight="1">
      <c r="A648" s="412" t="s">
        <v>20322</v>
      </c>
      <c r="B648" s="375"/>
      <c r="C648" s="375"/>
      <c r="D648" s="421">
        <v>1</v>
      </c>
      <c r="E648" s="444"/>
      <c r="F648" s="444"/>
      <c r="G648" s="444"/>
      <c r="H648" s="444"/>
      <c r="I648" s="444"/>
      <c r="J648" s="421">
        <f t="shared" si="39"/>
        <v>1</v>
      </c>
    </row>
    <row r="649" spans="1:10" ht="20.100000000000001" customHeight="1">
      <c r="A649" s="374"/>
      <c r="B649" s="377"/>
      <c r="C649" s="377"/>
      <c r="D649" s="377"/>
      <c r="E649" s="377"/>
      <c r="F649" s="377"/>
      <c r="G649" s="377"/>
      <c r="H649" s="377"/>
      <c r="I649" s="377"/>
      <c r="J649" s="378"/>
    </row>
    <row r="650" spans="1:10" ht="20.100000000000001" customHeight="1">
      <c r="A650" s="318" t="s">
        <v>19449</v>
      </c>
      <c r="B650" s="563" t="str">
        <f>INDEX([1]ORCAMENTO!$E:$E,MATCH(A650,[1]ORCAMENTO!$B:$B,0))</f>
        <v>Marco De Madeira De Lei De 1ª (Peroba, Ipê, Angelim Pedra Ou Equivalente) Com 15X3 Cm De Batente, Nas Dimensões De 0.80 X 2.10 M</v>
      </c>
      <c r="C650" s="563"/>
      <c r="D650" s="563"/>
      <c r="E650" s="563"/>
      <c r="F650" s="563"/>
      <c r="G650" s="563"/>
      <c r="H650" s="563"/>
      <c r="I650" s="250" t="str">
        <f>INDEX([1]ORCAMENTO!$F:$F,MATCH(A650,[1]ORCAMENTO!$B:$B,0))</f>
        <v>und</v>
      </c>
      <c r="J650" s="251">
        <f>ROUND(SUM(J652:J660),2)</f>
        <v>7</v>
      </c>
    </row>
    <row r="651" spans="1:10" ht="20.100000000000001" customHeight="1">
      <c r="A651" s="430" t="s">
        <v>1030</v>
      </c>
      <c r="B651" s="431"/>
      <c r="C651" s="431"/>
      <c r="D651" s="431" t="s">
        <v>19128</v>
      </c>
      <c r="E651" s="430"/>
      <c r="F651" s="430"/>
      <c r="G651" s="430"/>
      <c r="H651" s="430"/>
      <c r="I651" s="430"/>
      <c r="J651" s="252"/>
    </row>
    <row r="652" spans="1:10" ht="20.100000000000001" customHeight="1">
      <c r="A652" s="369"/>
      <c r="B652" s="255"/>
      <c r="C652" s="264"/>
      <c r="D652" s="264"/>
      <c r="E652" s="257"/>
      <c r="F652" s="264"/>
      <c r="G652" s="255"/>
      <c r="H652" s="255"/>
      <c r="I652" s="255"/>
      <c r="J652" s="256"/>
    </row>
    <row r="653" spans="1:10" ht="20.100000000000001" customHeight="1">
      <c r="A653" s="406" t="s">
        <v>20247</v>
      </c>
      <c r="B653" s="255"/>
      <c r="C653" s="264"/>
      <c r="D653" s="421">
        <v>1</v>
      </c>
      <c r="E653" s="442"/>
      <c r="F653" s="432"/>
      <c r="G653" s="263"/>
      <c r="H653" s="263"/>
      <c r="I653" s="263"/>
      <c r="J653" s="421">
        <f>D653</f>
        <v>1</v>
      </c>
    </row>
    <row r="654" spans="1:10" ht="24.75" customHeight="1">
      <c r="A654" s="412" t="s">
        <v>20288</v>
      </c>
      <c r="B654" s="375"/>
      <c r="C654" s="375"/>
      <c r="D654" s="421">
        <v>1</v>
      </c>
      <c r="E654" s="444"/>
      <c r="F654" s="444"/>
      <c r="G654" s="444"/>
      <c r="H654" s="444"/>
      <c r="I654" s="444"/>
      <c r="J654" s="421">
        <f t="shared" ref="J654:J659" si="40">D654</f>
        <v>1</v>
      </c>
    </row>
    <row r="655" spans="1:10" ht="24.75" customHeight="1">
      <c r="A655" s="412" t="s">
        <v>20289</v>
      </c>
      <c r="B655" s="375"/>
      <c r="C655" s="375"/>
      <c r="D655" s="421">
        <v>1</v>
      </c>
      <c r="E655" s="444"/>
      <c r="F655" s="444"/>
      <c r="G655" s="444"/>
      <c r="H655" s="444"/>
      <c r="I655" s="444"/>
      <c r="J655" s="421">
        <f t="shared" si="40"/>
        <v>1</v>
      </c>
    </row>
    <row r="656" spans="1:10" ht="24.75" customHeight="1">
      <c r="A656" s="412" t="s">
        <v>20387</v>
      </c>
      <c r="B656" s="375"/>
      <c r="C656" s="375"/>
      <c r="D656" s="421">
        <v>1</v>
      </c>
      <c r="E656" s="444"/>
      <c r="F656" s="444"/>
      <c r="G656" s="444"/>
      <c r="H656" s="444"/>
      <c r="I656" s="444"/>
      <c r="J656" s="421">
        <f t="shared" si="40"/>
        <v>1</v>
      </c>
    </row>
    <row r="657" spans="1:10" ht="24.75" customHeight="1">
      <c r="A657" s="412" t="s">
        <v>20439</v>
      </c>
      <c r="B657" s="375"/>
      <c r="C657" s="375"/>
      <c r="D657" s="421">
        <v>1</v>
      </c>
      <c r="E657" s="444"/>
      <c r="F657" s="444"/>
      <c r="G657" s="444"/>
      <c r="H657" s="444"/>
      <c r="I657" s="444"/>
      <c r="J657" s="421">
        <f t="shared" si="40"/>
        <v>1</v>
      </c>
    </row>
    <row r="658" spans="1:10" ht="24.75" customHeight="1">
      <c r="A658" s="406" t="s">
        <v>20321</v>
      </c>
      <c r="B658" s="255"/>
      <c r="C658" s="264"/>
      <c r="D658" s="421">
        <v>1</v>
      </c>
      <c r="E658" s="442"/>
      <c r="F658" s="432"/>
      <c r="G658" s="263"/>
      <c r="H658" s="263"/>
      <c r="I658" s="263"/>
      <c r="J658" s="421">
        <f t="shared" si="40"/>
        <v>1</v>
      </c>
    </row>
    <row r="659" spans="1:10" ht="24.75" customHeight="1">
      <c r="A659" s="406" t="s">
        <v>20322</v>
      </c>
      <c r="B659" s="255"/>
      <c r="C659" s="264"/>
      <c r="D659" s="421">
        <v>1</v>
      </c>
      <c r="E659" s="442"/>
      <c r="F659" s="432"/>
      <c r="G659" s="263"/>
      <c r="H659" s="263"/>
      <c r="I659" s="263"/>
      <c r="J659" s="421">
        <f t="shared" si="40"/>
        <v>1</v>
      </c>
    </row>
    <row r="660" spans="1:10" ht="24.75" customHeight="1">
      <c r="A660" s="369"/>
      <c r="B660" s="255"/>
      <c r="C660" s="264"/>
      <c r="D660" s="264"/>
      <c r="E660" s="257"/>
      <c r="F660" s="264"/>
      <c r="G660" s="255"/>
      <c r="H660" s="255"/>
      <c r="I660" s="255"/>
      <c r="J660" s="256"/>
    </row>
    <row r="661" spans="1:10" ht="21.95" customHeight="1">
      <c r="A661" s="318" t="s">
        <v>19450</v>
      </c>
      <c r="B661" s="563" t="str">
        <f>INDEX([1]ORCAMENTO!$E:$E,MATCH(A661,[1]ORCAMENTO!$B:$B,0))</f>
        <v>Fechadura Com Maçaneta Tipo Alavanca E Chave Tipo Yale, Ref. Imab, Stan, Aliança Ou Equivalente</v>
      </c>
      <c r="C661" s="563"/>
      <c r="D661" s="563"/>
      <c r="E661" s="563"/>
      <c r="F661" s="563"/>
      <c r="G661" s="563"/>
      <c r="H661" s="563"/>
      <c r="I661" s="250" t="str">
        <f>INDEX([1]ORCAMENTO!$F:$F,MATCH(A661,[1]ORCAMENTO!$B:$B,0))</f>
        <v>und</v>
      </c>
      <c r="J661" s="251">
        <f>ROUND(SUM(J663:J671),2)</f>
        <v>7</v>
      </c>
    </row>
    <row r="662" spans="1:10" ht="24.75" customHeight="1">
      <c r="A662" s="430" t="s">
        <v>1030</v>
      </c>
      <c r="B662" s="431"/>
      <c r="C662" s="431"/>
      <c r="D662" s="431" t="s">
        <v>19128</v>
      </c>
      <c r="E662" s="430"/>
      <c r="F662" s="430"/>
      <c r="G662" s="430"/>
      <c r="H662" s="430"/>
      <c r="I662" s="430"/>
      <c r="J662" s="252"/>
    </row>
    <row r="663" spans="1:10" ht="24.75" customHeight="1">
      <c r="A663" s="369"/>
      <c r="B663" s="255"/>
      <c r="C663" s="264"/>
      <c r="D663" s="264"/>
      <c r="E663" s="257"/>
      <c r="F663" s="255"/>
      <c r="G663" s="255"/>
      <c r="H663" s="255"/>
      <c r="I663" s="255"/>
      <c r="J663" s="256"/>
    </row>
    <row r="664" spans="1:10" ht="24.75" customHeight="1">
      <c r="A664" s="412" t="s">
        <v>20246</v>
      </c>
      <c r="B664" s="375"/>
      <c r="C664" s="375"/>
      <c r="D664" s="421">
        <v>1</v>
      </c>
      <c r="E664" s="444"/>
      <c r="F664" s="444"/>
      <c r="G664" s="444"/>
      <c r="H664" s="444"/>
      <c r="I664" s="444"/>
      <c r="J664" s="421">
        <f>D664</f>
        <v>1</v>
      </c>
    </row>
    <row r="665" spans="1:10" ht="24.75" customHeight="1">
      <c r="A665" s="412" t="s">
        <v>20247</v>
      </c>
      <c r="B665" s="375"/>
      <c r="C665" s="375"/>
      <c r="D665" s="421">
        <v>1</v>
      </c>
      <c r="E665" s="444"/>
      <c r="F665" s="444"/>
      <c r="G665" s="444"/>
      <c r="H665" s="444"/>
      <c r="I665" s="444"/>
      <c r="J665" s="421">
        <f t="shared" ref="J665:J670" si="41">D665</f>
        <v>1</v>
      </c>
    </row>
    <row r="666" spans="1:10" ht="24.75" customHeight="1">
      <c r="A666" s="412" t="s">
        <v>20288</v>
      </c>
      <c r="B666" s="375"/>
      <c r="C666" s="375"/>
      <c r="D666" s="421">
        <v>1</v>
      </c>
      <c r="E666" s="444"/>
      <c r="F666" s="444"/>
      <c r="G666" s="444"/>
      <c r="H666" s="444"/>
      <c r="I666" s="444"/>
      <c r="J666" s="421">
        <f t="shared" si="41"/>
        <v>1</v>
      </c>
    </row>
    <row r="667" spans="1:10" ht="24.75" customHeight="1">
      <c r="A667" s="412" t="s">
        <v>20289</v>
      </c>
      <c r="B667" s="375"/>
      <c r="C667" s="375"/>
      <c r="D667" s="421">
        <v>1</v>
      </c>
      <c r="E667" s="444"/>
      <c r="F667" s="444"/>
      <c r="G667" s="444"/>
      <c r="H667" s="444"/>
      <c r="I667" s="444"/>
      <c r="J667" s="421">
        <f t="shared" si="41"/>
        <v>1</v>
      </c>
    </row>
    <row r="668" spans="1:10" ht="20.100000000000001" customHeight="1">
      <c r="A668" s="412" t="s">
        <v>20321</v>
      </c>
      <c r="B668" s="375"/>
      <c r="C668" s="375"/>
      <c r="D668" s="421">
        <v>1</v>
      </c>
      <c r="E668" s="444"/>
      <c r="F668" s="444"/>
      <c r="G668" s="444"/>
      <c r="H668" s="444"/>
      <c r="I668" s="444"/>
      <c r="J668" s="421">
        <f t="shared" si="41"/>
        <v>1</v>
      </c>
    </row>
    <row r="669" spans="1:10" ht="20.100000000000001" customHeight="1">
      <c r="A669" s="412" t="s">
        <v>20322</v>
      </c>
      <c r="B669" s="375"/>
      <c r="C669" s="375"/>
      <c r="D669" s="421">
        <v>1</v>
      </c>
      <c r="E669" s="444"/>
      <c r="F669" s="444"/>
      <c r="G669" s="444"/>
      <c r="H669" s="444"/>
      <c r="I669" s="444"/>
      <c r="J669" s="421">
        <f t="shared" si="41"/>
        <v>1</v>
      </c>
    </row>
    <row r="670" spans="1:10" ht="20.100000000000001" customHeight="1">
      <c r="A670" s="412" t="s">
        <v>20315</v>
      </c>
      <c r="B670" s="375"/>
      <c r="C670" s="375"/>
      <c r="D670" s="421">
        <v>1</v>
      </c>
      <c r="E670" s="444"/>
      <c r="F670" s="444"/>
      <c r="G670" s="444"/>
      <c r="H670" s="444"/>
      <c r="I670" s="444"/>
      <c r="J670" s="421">
        <f t="shared" si="41"/>
        <v>1</v>
      </c>
    </row>
    <row r="671" spans="1:10" ht="20.100000000000001" customHeight="1">
      <c r="A671" s="369"/>
      <c r="B671" s="255"/>
      <c r="C671" s="264"/>
      <c r="D671" s="264"/>
      <c r="E671" s="257"/>
      <c r="F671" s="255"/>
      <c r="G671" s="255"/>
      <c r="H671" s="255"/>
      <c r="I671" s="255"/>
      <c r="J671" s="256"/>
    </row>
    <row r="672" spans="1:10" ht="24.75" customHeight="1">
      <c r="A672" s="318" t="s">
        <v>19451</v>
      </c>
      <c r="B672" s="563" t="str">
        <f>INDEX([1]ORCAMENTO!$E:$E,MATCH(A672,[1]ORCAMENTO!$B:$B,0))</f>
        <v xml:space="preserve">Fornecimento E Instalação De Tela De Arame Galvanizado Malha #2 Losangular Fio 12 - Revestido Em Pvc </v>
      </c>
      <c r="C672" s="563"/>
      <c r="D672" s="563"/>
      <c r="E672" s="563"/>
      <c r="F672" s="563"/>
      <c r="G672" s="563"/>
      <c r="H672" s="563"/>
      <c r="I672" s="250" t="str">
        <f>INDEX([1]ORCAMENTO!$F:$F,MATCH(A672,[1]ORCAMENTO!$B:$B,0))</f>
        <v>m²</v>
      </c>
      <c r="J672" s="251">
        <f>ROUND(SUM(J674:J676),2)</f>
        <v>105.86</v>
      </c>
    </row>
    <row r="673" spans="1:10" ht="24.75" customHeight="1">
      <c r="A673" s="430" t="s">
        <v>1030</v>
      </c>
      <c r="B673" s="431"/>
      <c r="C673" s="431"/>
      <c r="D673" s="431"/>
      <c r="E673" s="430"/>
      <c r="F673" s="430"/>
      <c r="G673" s="430"/>
      <c r="H673" s="430"/>
      <c r="I673" s="430"/>
      <c r="J673" s="252"/>
    </row>
    <row r="674" spans="1:10" ht="24.75" customHeight="1">
      <c r="A674" s="369"/>
      <c r="B674" s="255"/>
      <c r="C674" s="264"/>
      <c r="D674" s="264"/>
      <c r="E674" s="257"/>
      <c r="F674" s="255"/>
      <c r="G674" s="255"/>
      <c r="H674" s="255"/>
      <c r="I674" s="255"/>
      <c r="J674" s="256"/>
    </row>
    <row r="675" spans="1:10" ht="24.75" customHeight="1">
      <c r="A675" s="406" t="s">
        <v>20440</v>
      </c>
      <c r="B675" s="255"/>
      <c r="C675" s="264"/>
      <c r="D675" s="264"/>
      <c r="E675" s="257"/>
      <c r="F675" s="255"/>
      <c r="G675" s="255"/>
      <c r="H675" s="255"/>
      <c r="I675" s="255"/>
      <c r="J675" s="416">
        <v>105.86</v>
      </c>
    </row>
    <row r="676" spans="1:10" ht="21.95" customHeight="1">
      <c r="A676" s="369"/>
      <c r="B676" s="255"/>
      <c r="C676" s="264"/>
      <c r="D676" s="264"/>
      <c r="E676" s="257"/>
      <c r="F676" s="255"/>
      <c r="G676" s="255"/>
      <c r="H676" s="255"/>
      <c r="I676" s="255"/>
      <c r="J676" s="256"/>
    </row>
    <row r="677" spans="1:10" ht="21.95" customHeight="1">
      <c r="A677" s="318" t="s">
        <v>19452</v>
      </c>
      <c r="B677" s="563" t="str">
        <f>INDEX([1]ORCAMENTO!$E:$E,MATCH(A677,[1]ORCAMENTO!$B:$B,0))</f>
        <v>Portão De Ferro De Abrir Em Barra Chata, Inclusive Chumbamento</v>
      </c>
      <c r="C677" s="563"/>
      <c r="D677" s="563"/>
      <c r="E677" s="563"/>
      <c r="F677" s="563"/>
      <c r="G677" s="563"/>
      <c r="H677" s="563"/>
      <c r="I677" s="250" t="str">
        <f>INDEX([1]ORCAMENTO!$F:$F,MATCH(A677,[1]ORCAMENTO!$B:$B,0))</f>
        <v>m2</v>
      </c>
      <c r="J677" s="251">
        <f>SUM(J679:J685)</f>
        <v>16.329999999999998</v>
      </c>
    </row>
    <row r="678" spans="1:10" ht="21.95" customHeight="1">
      <c r="A678" s="430" t="s">
        <v>1030</v>
      </c>
      <c r="B678" s="431"/>
      <c r="C678" s="431"/>
      <c r="D678" s="431" t="s">
        <v>18612</v>
      </c>
      <c r="E678" s="430" t="s">
        <v>19715</v>
      </c>
      <c r="F678" s="430"/>
      <c r="G678" s="430"/>
      <c r="H678" s="430"/>
      <c r="I678" s="430"/>
      <c r="J678" s="252"/>
    </row>
    <row r="679" spans="1:10" ht="21.95" customHeight="1">
      <c r="A679" s="369"/>
      <c r="B679" s="370"/>
      <c r="C679" s="370"/>
      <c r="D679" s="370"/>
      <c r="E679" s="369"/>
      <c r="F679" s="369"/>
      <c r="G679" s="369"/>
      <c r="H679" s="369"/>
      <c r="I679" s="369"/>
      <c r="J679" s="264"/>
    </row>
    <row r="680" spans="1:10" ht="21.95" customHeight="1">
      <c r="A680" s="406" t="s">
        <v>20441</v>
      </c>
      <c r="B680" s="370"/>
      <c r="C680" s="370"/>
      <c r="D680" s="417">
        <v>1.45</v>
      </c>
      <c r="E680" s="417">
        <v>2.4</v>
      </c>
      <c r="F680" s="446"/>
      <c r="G680" s="446"/>
      <c r="H680" s="446"/>
      <c r="I680" s="446"/>
      <c r="J680" s="417">
        <f>D680*E680</f>
        <v>3.48</v>
      </c>
    </row>
    <row r="681" spans="1:10" ht="21.95" customHeight="1">
      <c r="A681" s="406" t="s">
        <v>20442</v>
      </c>
      <c r="B681" s="370"/>
      <c r="C681" s="370"/>
      <c r="D681" s="417">
        <v>1.6</v>
      </c>
      <c r="E681" s="417">
        <v>2.2999999999999998</v>
      </c>
      <c r="F681" s="446"/>
      <c r="G681" s="446"/>
      <c r="H681" s="446"/>
      <c r="I681" s="446"/>
      <c r="J681" s="417">
        <f t="shared" ref="J681:J684" si="42">D681*E681</f>
        <v>3.6799999999999997</v>
      </c>
    </row>
    <row r="682" spans="1:10" ht="20.100000000000001" customHeight="1">
      <c r="A682" s="406" t="s">
        <v>20443</v>
      </c>
      <c r="B682" s="370"/>
      <c r="C682" s="370"/>
      <c r="D682" s="417">
        <v>1.6</v>
      </c>
      <c r="E682" s="417">
        <v>2.2999999999999998</v>
      </c>
      <c r="F682" s="446"/>
      <c r="G682" s="446"/>
      <c r="H682" s="446"/>
      <c r="I682" s="446"/>
      <c r="J682" s="417">
        <f t="shared" si="42"/>
        <v>3.6799999999999997</v>
      </c>
    </row>
    <row r="683" spans="1:10" ht="24.75" customHeight="1">
      <c r="A683" s="406" t="s">
        <v>20444</v>
      </c>
      <c r="B683" s="370"/>
      <c r="C683" s="370"/>
      <c r="D683" s="417">
        <v>0.9</v>
      </c>
      <c r="E683" s="417">
        <v>2.1</v>
      </c>
      <c r="F683" s="446"/>
      <c r="G683" s="446"/>
      <c r="H683" s="446"/>
      <c r="I683" s="446"/>
      <c r="J683" s="417">
        <f t="shared" si="42"/>
        <v>1.8900000000000001</v>
      </c>
    </row>
    <row r="684" spans="1:10" ht="25.5" customHeight="1">
      <c r="A684" s="406" t="s">
        <v>20445</v>
      </c>
      <c r="B684" s="370"/>
      <c r="C684" s="370"/>
      <c r="D684" s="417">
        <v>1.5</v>
      </c>
      <c r="E684" s="417">
        <v>2.4</v>
      </c>
      <c r="F684" s="446"/>
      <c r="G684" s="446"/>
      <c r="H684" s="446"/>
      <c r="I684" s="446"/>
      <c r="J684" s="417">
        <f t="shared" si="42"/>
        <v>3.5999999999999996</v>
      </c>
    </row>
    <row r="685" spans="1:10" ht="24.75" customHeight="1">
      <c r="A685" s="369"/>
      <c r="B685" s="255"/>
      <c r="C685" s="264"/>
      <c r="D685" s="264"/>
      <c r="E685" s="257"/>
      <c r="F685" s="255"/>
      <c r="G685" s="255"/>
      <c r="H685" s="255"/>
      <c r="I685" s="255"/>
      <c r="J685" s="256"/>
    </row>
    <row r="686" spans="1:10" ht="24.75" customHeight="1">
      <c r="A686" s="318" t="s">
        <v>19453</v>
      </c>
      <c r="B686" s="563" t="str">
        <f>INDEX([1]ORCAMENTO!$E:$E,MATCH(A686,[1]ORCAMENTO!$B:$B,0))</f>
        <v>Bancada De Granito Com Espessura De 2 Cm</v>
      </c>
      <c r="C686" s="563"/>
      <c r="D686" s="563"/>
      <c r="E686" s="563"/>
      <c r="F686" s="563"/>
      <c r="G686" s="563"/>
      <c r="H686" s="563"/>
      <c r="I686" s="250" t="str">
        <f>INDEX([1]ORCAMENTO!$F:$F,MATCH(A686,[1]ORCAMENTO!$B:$B,0))</f>
        <v>m2</v>
      </c>
      <c r="J686" s="251">
        <f>ROUND(SUM(J688:J693),2)</f>
        <v>3.99</v>
      </c>
    </row>
    <row r="687" spans="1:10" ht="24.75" customHeight="1">
      <c r="A687" s="430" t="s">
        <v>1030</v>
      </c>
      <c r="B687" s="431"/>
      <c r="C687" s="431"/>
      <c r="D687" s="431" t="s">
        <v>18612</v>
      </c>
      <c r="E687" s="430" t="s">
        <v>18614</v>
      </c>
      <c r="F687" s="430" t="s">
        <v>19714</v>
      </c>
      <c r="G687" s="430" t="s">
        <v>19736</v>
      </c>
      <c r="H687" s="430"/>
      <c r="I687" s="430"/>
      <c r="J687" s="252"/>
    </row>
    <row r="688" spans="1:10" ht="24.75" customHeight="1">
      <c r="A688" s="369"/>
      <c r="B688" s="370"/>
      <c r="C688" s="370"/>
      <c r="D688" s="370"/>
      <c r="E688" s="369"/>
      <c r="F688" s="369"/>
      <c r="G688" s="369"/>
      <c r="H688" s="369"/>
      <c r="I688" s="369"/>
      <c r="J688" s="264"/>
    </row>
    <row r="689" spans="1:10" ht="21.95" customHeight="1">
      <c r="A689" s="406" t="s">
        <v>20446</v>
      </c>
      <c r="B689" s="370"/>
      <c r="C689" s="370"/>
      <c r="D689" s="415">
        <v>0.6</v>
      </c>
      <c r="E689" s="415">
        <v>1.2</v>
      </c>
      <c r="F689" s="414">
        <v>1</v>
      </c>
      <c r="G689" s="417">
        <v>0.18</v>
      </c>
      <c r="H689" s="369"/>
      <c r="I689" s="369"/>
      <c r="J689" s="417">
        <f>D689*E689*F689+G689</f>
        <v>0.89999999999999991</v>
      </c>
    </row>
    <row r="690" spans="1:10" ht="21.95" customHeight="1">
      <c r="A690" s="406" t="s">
        <v>20447</v>
      </c>
      <c r="B690" s="370"/>
      <c r="C690" s="370"/>
      <c r="D690" s="415">
        <v>0.6</v>
      </c>
      <c r="E690" s="415">
        <v>1.2</v>
      </c>
      <c r="F690" s="414">
        <v>1</v>
      </c>
      <c r="G690" s="417">
        <v>0.18</v>
      </c>
      <c r="H690" s="369"/>
      <c r="I690" s="369"/>
      <c r="J690" s="417">
        <f t="shared" ref="J690:J691" si="43">D690*E690*F690+G690</f>
        <v>0.89999999999999991</v>
      </c>
    </row>
    <row r="691" spans="1:10" ht="20.100000000000001" customHeight="1">
      <c r="A691" s="406" t="s">
        <v>20448</v>
      </c>
      <c r="B691" s="370"/>
      <c r="C691" s="370"/>
      <c r="D691" s="415">
        <v>0.6</v>
      </c>
      <c r="E691" s="415">
        <v>2.2000000000000002</v>
      </c>
      <c r="F691" s="414">
        <v>1</v>
      </c>
      <c r="G691" s="417">
        <v>0.33</v>
      </c>
      <c r="H691" s="369"/>
      <c r="I691" s="369"/>
      <c r="J691" s="417">
        <f t="shared" si="43"/>
        <v>1.6500000000000001</v>
      </c>
    </row>
    <row r="692" spans="1:10" ht="20.100000000000001" customHeight="1">
      <c r="A692" s="406" t="s">
        <v>20449</v>
      </c>
      <c r="B692" s="370"/>
      <c r="C692" s="370"/>
      <c r="D692" s="415">
        <v>0.3</v>
      </c>
      <c r="E692" s="415">
        <v>1.8</v>
      </c>
      <c r="F692" s="414">
        <v>1</v>
      </c>
      <c r="G692" s="369"/>
      <c r="H692" s="369"/>
      <c r="I692" s="369"/>
      <c r="J692" s="417">
        <f>D692*E692*F692</f>
        <v>0.54</v>
      </c>
    </row>
    <row r="693" spans="1:10" ht="20.100000000000001" customHeight="1">
      <c r="A693" s="369"/>
      <c r="B693" s="370"/>
      <c r="C693" s="370"/>
      <c r="D693" s="370"/>
      <c r="E693" s="369"/>
      <c r="F693" s="369"/>
      <c r="G693" s="369"/>
      <c r="H693" s="369"/>
      <c r="I693" s="369"/>
      <c r="J693" s="264"/>
    </row>
    <row r="694" spans="1:10" ht="25.5" customHeight="1">
      <c r="A694" s="318" t="s">
        <v>19454</v>
      </c>
      <c r="B694" s="563" t="str">
        <f>INDEX([1]ORCAMENTO!$E:$E,MATCH(A694,[1]ORCAMENTO!$B:$B,0))</f>
        <v>Porta De Abrir Tipo Veneziana Em Alumínio Anodizado, Linha 25, Completa, Incl. Puxador Com Tranca, Caixilho, Alizar E Contramarco</v>
      </c>
      <c r="C694" s="563"/>
      <c r="D694" s="563"/>
      <c r="E694" s="563"/>
      <c r="F694" s="563"/>
      <c r="G694" s="563"/>
      <c r="H694" s="563"/>
      <c r="I694" s="250" t="str">
        <f>INDEX([1]ORCAMENTO!$F:$F,MATCH(A694,[1]ORCAMENTO!$B:$B,0))</f>
        <v>m2</v>
      </c>
      <c r="J694" s="251">
        <f>ROUND(SUM(J696:J703),2)</f>
        <v>9.4499999999999993</v>
      </c>
    </row>
    <row r="695" spans="1:10" ht="25.5" customHeight="1">
      <c r="A695" s="430" t="s">
        <v>1030</v>
      </c>
      <c r="B695" s="431"/>
      <c r="C695" s="431"/>
      <c r="D695" s="431" t="s">
        <v>19711</v>
      </c>
      <c r="E695" s="430" t="s">
        <v>19715</v>
      </c>
      <c r="F695" s="430" t="s">
        <v>19714</v>
      </c>
      <c r="G695" s="430"/>
      <c r="H695" s="430"/>
      <c r="I695" s="430"/>
      <c r="J695" s="252"/>
    </row>
    <row r="696" spans="1:10" ht="25.5" customHeight="1">
      <c r="A696" s="369"/>
      <c r="B696" s="257"/>
      <c r="C696" s="264"/>
      <c r="D696" s="264"/>
      <c r="I696" s="264"/>
      <c r="J696" s="329"/>
    </row>
    <row r="697" spans="1:10" ht="25.5" customHeight="1">
      <c r="A697" s="406" t="s">
        <v>20450</v>
      </c>
      <c r="B697" s="257"/>
      <c r="C697" s="264"/>
      <c r="D697" s="451">
        <v>0.6</v>
      </c>
      <c r="E697" s="451">
        <v>2.1</v>
      </c>
      <c r="F697" s="451">
        <v>1</v>
      </c>
      <c r="G697" s="436"/>
      <c r="H697" s="436"/>
      <c r="I697" s="432"/>
      <c r="J697" s="451">
        <f>D697*E697*F697</f>
        <v>1.26</v>
      </c>
    </row>
    <row r="698" spans="1:10" ht="25.5" customHeight="1">
      <c r="A698" s="406" t="s">
        <v>20451</v>
      </c>
      <c r="B698" s="257"/>
      <c r="C698" s="264"/>
      <c r="D698" s="451">
        <v>0.6</v>
      </c>
      <c r="E698" s="451">
        <v>2.1</v>
      </c>
      <c r="F698" s="451">
        <v>1</v>
      </c>
      <c r="G698" s="436"/>
      <c r="H698" s="436"/>
      <c r="I698" s="432"/>
      <c r="J698" s="451">
        <f t="shared" ref="J698:J702" si="44">D698*E698*F698</f>
        <v>1.26</v>
      </c>
    </row>
    <row r="699" spans="1:10" ht="25.5" customHeight="1">
      <c r="A699" s="406" t="s">
        <v>20230</v>
      </c>
      <c r="B699" s="257"/>
      <c r="C699" s="264"/>
      <c r="D699" s="451">
        <v>0.8</v>
      </c>
      <c r="E699" s="451">
        <v>2.1</v>
      </c>
      <c r="F699" s="451">
        <v>1</v>
      </c>
      <c r="G699" s="436"/>
      <c r="H699" s="436"/>
      <c r="I699" s="432"/>
      <c r="J699" s="451">
        <f t="shared" si="44"/>
        <v>1.6800000000000002</v>
      </c>
    </row>
    <row r="700" spans="1:10" ht="25.5" customHeight="1">
      <c r="A700" s="406" t="s">
        <v>20231</v>
      </c>
      <c r="B700" s="257"/>
      <c r="C700" s="264"/>
      <c r="D700" s="451">
        <v>0.9</v>
      </c>
      <c r="E700" s="451">
        <v>2.1</v>
      </c>
      <c r="F700" s="451">
        <v>1</v>
      </c>
      <c r="G700" s="436"/>
      <c r="H700" s="436"/>
      <c r="I700" s="432"/>
      <c r="J700" s="451">
        <f t="shared" si="44"/>
        <v>1.8900000000000001</v>
      </c>
    </row>
    <row r="701" spans="1:10" ht="20.100000000000001" customHeight="1">
      <c r="A701" s="406" t="s">
        <v>20232</v>
      </c>
      <c r="B701" s="257"/>
      <c r="C701" s="264"/>
      <c r="D701" s="451">
        <v>0.8</v>
      </c>
      <c r="E701" s="451">
        <v>2.1</v>
      </c>
      <c r="F701" s="451">
        <v>1</v>
      </c>
      <c r="G701" s="436"/>
      <c r="H701" s="436"/>
      <c r="I701" s="432"/>
      <c r="J701" s="451">
        <f t="shared" si="44"/>
        <v>1.6800000000000002</v>
      </c>
    </row>
    <row r="702" spans="1:10" ht="20.100000000000001" customHeight="1">
      <c r="A702" s="406" t="s">
        <v>20227</v>
      </c>
      <c r="B702" s="257"/>
      <c r="C702" s="264"/>
      <c r="D702" s="451">
        <v>0.8</v>
      </c>
      <c r="E702" s="451">
        <v>2.1</v>
      </c>
      <c r="F702" s="451">
        <v>1</v>
      </c>
      <c r="G702" s="436"/>
      <c r="H702" s="436"/>
      <c r="I702" s="432"/>
      <c r="J702" s="451">
        <f t="shared" si="44"/>
        <v>1.6800000000000002</v>
      </c>
    </row>
    <row r="703" spans="1:10" ht="25.5" customHeight="1">
      <c r="A703" s="369"/>
      <c r="B703" s="257"/>
      <c r="C703" s="264"/>
      <c r="D703" s="264"/>
      <c r="I703" s="264"/>
      <c r="J703" s="329"/>
    </row>
    <row r="704" spans="1:10" ht="25.5" customHeight="1">
      <c r="A704" s="318" t="s">
        <v>19455</v>
      </c>
      <c r="B704" s="563" t="str">
        <f>INDEX([1]ORCAMENTO!$E:$E,MATCH(A704,[1]ORCAMENTO!$B:$B,0))</f>
        <v>Divisória De Granito Com 3 Cm De Espessura, Assentada Com Argamassa De Cimento E Areia No Traço 1:3, Na Cor Cinza</v>
      </c>
      <c r="C704" s="563"/>
      <c r="D704" s="563"/>
      <c r="E704" s="563"/>
      <c r="F704" s="563"/>
      <c r="G704" s="563"/>
      <c r="H704" s="563"/>
      <c r="I704" s="250" t="str">
        <f>INDEX([1]ORCAMENTO!$F:$F,MATCH(A704,[1]ORCAMENTO!$B:$B,0))</f>
        <v>m2</v>
      </c>
      <c r="J704" s="251">
        <f>ROUND(SUM(J706:J710),2)</f>
        <v>14.04</v>
      </c>
    </row>
    <row r="705" spans="1:10" ht="28.5" customHeight="1">
      <c r="A705" s="430" t="s">
        <v>1030</v>
      </c>
      <c r="B705" s="431"/>
      <c r="C705" s="431"/>
      <c r="D705" s="431" t="s">
        <v>19711</v>
      </c>
      <c r="E705" s="430" t="s">
        <v>19715</v>
      </c>
      <c r="F705" s="430" t="s">
        <v>19714</v>
      </c>
      <c r="G705" s="430"/>
      <c r="H705" s="430"/>
      <c r="I705" s="430"/>
      <c r="J705" s="252"/>
    </row>
    <row r="706" spans="1:10" ht="28.5" customHeight="1">
      <c r="A706" s="369"/>
      <c r="B706" s="257"/>
      <c r="C706" s="264"/>
      <c r="D706" s="264"/>
      <c r="I706" s="264"/>
      <c r="J706" s="329"/>
    </row>
    <row r="707" spans="1:10" ht="28.5" customHeight="1">
      <c r="A707" s="406" t="s">
        <v>20452</v>
      </c>
      <c r="B707" s="257"/>
      <c r="C707" s="264"/>
      <c r="D707" s="417">
        <v>0.6</v>
      </c>
      <c r="E707" s="417">
        <v>1.2</v>
      </c>
      <c r="F707" s="417">
        <v>1</v>
      </c>
      <c r="G707" s="417"/>
      <c r="H707" s="417"/>
      <c r="I707" s="417"/>
      <c r="J707" s="417">
        <f>D707*E707*F707</f>
        <v>0.72</v>
      </c>
    </row>
    <row r="708" spans="1:10" ht="26.25" customHeight="1">
      <c r="A708" s="406" t="s">
        <v>20453</v>
      </c>
      <c r="B708" s="257"/>
      <c r="C708" s="264"/>
      <c r="D708" s="417"/>
      <c r="E708" s="417"/>
      <c r="F708" s="417"/>
      <c r="G708" s="417"/>
      <c r="H708" s="417"/>
      <c r="I708" s="417"/>
      <c r="J708" s="417">
        <v>6.66</v>
      </c>
    </row>
    <row r="709" spans="1:10" ht="20.100000000000001" customHeight="1">
      <c r="A709" s="406" t="s">
        <v>20454</v>
      </c>
      <c r="B709" s="257"/>
      <c r="C709" s="264"/>
      <c r="D709" s="417"/>
      <c r="E709" s="417"/>
      <c r="F709" s="417"/>
      <c r="G709" s="417"/>
      <c r="H709" s="417"/>
      <c r="I709" s="417"/>
      <c r="J709" s="417">
        <v>6.66</v>
      </c>
    </row>
    <row r="710" spans="1:10" ht="25.5" customHeight="1">
      <c r="A710" s="369"/>
      <c r="B710" s="257"/>
      <c r="C710" s="264"/>
      <c r="D710" s="264"/>
      <c r="I710" s="264"/>
      <c r="J710" s="329"/>
    </row>
    <row r="711" spans="1:10" ht="25.5" customHeight="1">
      <c r="A711" s="318" t="s">
        <v>19456</v>
      </c>
      <c r="B711" s="563" t="str">
        <f>INDEX([1]ORCAMENTO!$E:$E,MATCH(A711,[1]ORCAMENTO!$B:$B,0))</f>
        <v>Alambrado C/ Tela Losangular De Arame Fio 12 Malha 2" Revest. Em Pvc Com Tubo De Ferro Galvanizado Vertical De 2 1/2" E Horizontal De 1" Incl. Portão, Pintados Com Esmalte Sobre Fundo Anticorrosivo</v>
      </c>
      <c r="C711" s="563"/>
      <c r="D711" s="563"/>
      <c r="E711" s="563"/>
      <c r="F711" s="563"/>
      <c r="G711" s="563"/>
      <c r="H711" s="563"/>
      <c r="I711" s="250" t="str">
        <f>INDEX([1]ORCAMENTO!$F:$F,MATCH(A711,[1]ORCAMENTO!$B:$B,0))</f>
        <v>m2</v>
      </c>
      <c r="J711" s="251">
        <f>ROUND(SUM(J713:J716),2)</f>
        <v>90.24</v>
      </c>
    </row>
    <row r="712" spans="1:10" ht="25.5" customHeight="1">
      <c r="A712" s="430" t="s">
        <v>1030</v>
      </c>
      <c r="B712" s="431"/>
      <c r="C712" s="431"/>
      <c r="D712" s="431" t="s">
        <v>19715</v>
      </c>
      <c r="E712" s="430" t="s">
        <v>19713</v>
      </c>
      <c r="F712" s="430" t="s">
        <v>19714</v>
      </c>
      <c r="G712" s="430"/>
      <c r="H712" s="430"/>
      <c r="I712" s="430"/>
      <c r="J712" s="252"/>
    </row>
    <row r="713" spans="1:10" ht="25.5" customHeight="1">
      <c r="A713" s="369"/>
      <c r="B713" s="257"/>
      <c r="C713" s="264"/>
      <c r="D713" s="264"/>
      <c r="I713" s="264"/>
      <c r="J713" s="329"/>
    </row>
    <row r="714" spans="1:10" ht="26.25" customHeight="1">
      <c r="A714" s="412" t="s">
        <v>20455</v>
      </c>
      <c r="B714" s="375"/>
      <c r="C714" s="375"/>
      <c r="D714" s="375"/>
      <c r="E714" s="374"/>
      <c r="F714" s="374"/>
      <c r="G714" s="374"/>
      <c r="H714" s="374"/>
      <c r="I714" s="374"/>
      <c r="J714" s="421">
        <v>30.3</v>
      </c>
    </row>
    <row r="715" spans="1:10" ht="25.5" customHeight="1">
      <c r="A715" s="406" t="s">
        <v>20456</v>
      </c>
      <c r="B715" s="257"/>
      <c r="C715" s="264"/>
      <c r="D715" s="264"/>
      <c r="I715" s="264"/>
      <c r="J715" s="421">
        <v>59.94</v>
      </c>
    </row>
    <row r="716" spans="1:10" ht="25.5" customHeight="1">
      <c r="A716" s="369"/>
      <c r="B716" s="257"/>
      <c r="C716" s="264"/>
      <c r="D716" s="264"/>
      <c r="I716" s="264"/>
      <c r="J716" s="329"/>
    </row>
    <row r="717" spans="1:10" ht="25.5" customHeight="1">
      <c r="A717" s="318" t="s">
        <v>19457</v>
      </c>
      <c r="B717" s="563" t="str">
        <f>INDEX([1]ORCAMENTO!$E:$E,MATCH(A717,[1]ORCAMENTO!$B:$B,0))</f>
        <v>Peitoril De Granito Cinza Polido, 15 Cm, Esp. 3Cm</v>
      </c>
      <c r="C717" s="563"/>
      <c r="D717" s="563"/>
      <c r="E717" s="563"/>
      <c r="F717" s="563"/>
      <c r="G717" s="563"/>
      <c r="H717" s="563"/>
      <c r="I717" s="250" t="str">
        <f>INDEX([1]ORCAMENTO!$F:$F,MATCH(A717,[1]ORCAMENTO!$B:$B,0))</f>
        <v>m</v>
      </c>
      <c r="J717" s="251">
        <f>ROUND(SUM(J719:J733),2)</f>
        <v>55.4</v>
      </c>
    </row>
    <row r="718" spans="1:10" ht="25.5" customHeight="1">
      <c r="A718" s="430" t="s">
        <v>1030</v>
      </c>
      <c r="B718" s="431"/>
      <c r="C718" s="431"/>
      <c r="D718" s="431" t="s">
        <v>18614</v>
      </c>
      <c r="E718" s="430" t="s">
        <v>18613</v>
      </c>
      <c r="F718" s="430"/>
      <c r="G718" s="430"/>
      <c r="H718" s="430"/>
      <c r="I718" s="430"/>
      <c r="J718" s="252"/>
    </row>
    <row r="719" spans="1:10" ht="25.5" customHeight="1">
      <c r="A719" s="369"/>
      <c r="B719" s="257"/>
      <c r="C719" s="264"/>
      <c r="D719" s="264"/>
      <c r="I719" s="264"/>
      <c r="J719" s="329"/>
    </row>
    <row r="720" spans="1:10" ht="25.5" customHeight="1">
      <c r="A720" s="406" t="s">
        <v>20179</v>
      </c>
      <c r="B720" s="257"/>
      <c r="C720" s="264"/>
      <c r="D720" s="417">
        <v>1</v>
      </c>
      <c r="E720" s="414">
        <v>4</v>
      </c>
      <c r="F720" s="360"/>
      <c r="G720" s="360"/>
      <c r="H720" s="360"/>
      <c r="I720" s="264"/>
      <c r="J720" s="417">
        <f>D720*E720</f>
        <v>4</v>
      </c>
    </row>
    <row r="721" spans="1:10" ht="25.5" customHeight="1">
      <c r="A721" s="406" t="s">
        <v>20180</v>
      </c>
      <c r="B721" s="257"/>
      <c r="C721" s="264"/>
      <c r="D721" s="417">
        <v>1</v>
      </c>
      <c r="E721" s="414">
        <v>4</v>
      </c>
      <c r="F721" s="360"/>
      <c r="G721" s="360"/>
      <c r="H721" s="360"/>
      <c r="I721" s="264"/>
      <c r="J721" s="417">
        <f t="shared" ref="J721:J732" si="45">D721*E721</f>
        <v>4</v>
      </c>
    </row>
    <row r="722" spans="1:10" ht="25.5" customHeight="1">
      <c r="A722" s="406" t="s">
        <v>20181</v>
      </c>
      <c r="B722" s="257"/>
      <c r="C722" s="264"/>
      <c r="D722" s="417">
        <v>1</v>
      </c>
      <c r="E722" s="414">
        <v>4</v>
      </c>
      <c r="F722" s="360"/>
      <c r="G722" s="360"/>
      <c r="H722" s="360"/>
      <c r="I722" s="264"/>
      <c r="J722" s="417">
        <f t="shared" si="45"/>
        <v>4</v>
      </c>
    </row>
    <row r="723" spans="1:10" ht="25.5" customHeight="1">
      <c r="A723" s="406" t="s">
        <v>20182</v>
      </c>
      <c r="B723" s="257"/>
      <c r="C723" s="264"/>
      <c r="D723" s="417">
        <v>1</v>
      </c>
      <c r="E723" s="414">
        <v>4</v>
      </c>
      <c r="F723" s="360"/>
      <c r="G723" s="360"/>
      <c r="H723" s="360"/>
      <c r="I723" s="264"/>
      <c r="J723" s="417">
        <f t="shared" si="45"/>
        <v>4</v>
      </c>
    </row>
    <row r="724" spans="1:10" ht="25.5" customHeight="1">
      <c r="A724" s="406" t="s">
        <v>20183</v>
      </c>
      <c r="B724" s="257"/>
      <c r="C724" s="264"/>
      <c r="D724" s="417">
        <v>1</v>
      </c>
      <c r="E724" s="414">
        <v>4</v>
      </c>
      <c r="F724" s="360"/>
      <c r="G724" s="360"/>
      <c r="H724" s="360"/>
      <c r="I724" s="264"/>
      <c r="J724" s="417">
        <f t="shared" si="45"/>
        <v>4</v>
      </c>
    </row>
    <row r="725" spans="1:10" ht="25.5" customHeight="1">
      <c r="A725" s="406" t="s">
        <v>20420</v>
      </c>
      <c r="B725" s="257"/>
      <c r="C725" s="264"/>
      <c r="D725" s="417">
        <v>1.2</v>
      </c>
      <c r="E725" s="414">
        <v>3</v>
      </c>
      <c r="F725" s="360"/>
      <c r="G725" s="360"/>
      <c r="H725" s="360"/>
      <c r="I725" s="264"/>
      <c r="J725" s="417">
        <f t="shared" si="45"/>
        <v>3.5999999999999996</v>
      </c>
    </row>
    <row r="726" spans="1:10" ht="25.5" customHeight="1">
      <c r="A726" s="406" t="s">
        <v>20421</v>
      </c>
      <c r="B726" s="257"/>
      <c r="C726" s="264"/>
      <c r="D726" s="417">
        <v>1.2</v>
      </c>
      <c r="E726" s="414">
        <v>2</v>
      </c>
      <c r="F726" s="360"/>
      <c r="G726" s="360"/>
      <c r="H726" s="360"/>
      <c r="I726" s="264"/>
      <c r="J726" s="417">
        <f t="shared" si="45"/>
        <v>2.4</v>
      </c>
    </row>
    <row r="727" spans="1:10" ht="25.5" customHeight="1">
      <c r="A727" s="406" t="s">
        <v>20422</v>
      </c>
      <c r="B727" s="257"/>
      <c r="C727" s="264"/>
      <c r="D727" s="417">
        <v>1.2</v>
      </c>
      <c r="E727" s="414">
        <v>1</v>
      </c>
      <c r="F727" s="360"/>
      <c r="G727" s="360"/>
      <c r="H727" s="360"/>
      <c r="I727" s="264"/>
      <c r="J727" s="417">
        <f t="shared" si="45"/>
        <v>1.2</v>
      </c>
    </row>
    <row r="728" spans="1:10" ht="25.5" customHeight="1">
      <c r="A728" s="406" t="s">
        <v>20190</v>
      </c>
      <c r="B728" s="257"/>
      <c r="C728" s="264"/>
      <c r="D728" s="417">
        <v>1.2</v>
      </c>
      <c r="E728" s="414">
        <v>2</v>
      </c>
      <c r="F728" s="360"/>
      <c r="G728" s="360"/>
      <c r="H728" s="360"/>
      <c r="I728" s="264"/>
      <c r="J728" s="417">
        <f t="shared" si="45"/>
        <v>2.4</v>
      </c>
    </row>
    <row r="729" spans="1:10" ht="25.5" customHeight="1">
      <c r="A729" s="406" t="s">
        <v>20457</v>
      </c>
      <c r="B729" s="257"/>
      <c r="C729" s="264"/>
      <c r="D729" s="417">
        <v>1.2</v>
      </c>
      <c r="E729" s="414">
        <v>2</v>
      </c>
      <c r="F729" s="360"/>
      <c r="G729" s="360"/>
      <c r="H729" s="360"/>
      <c r="I729" s="264"/>
      <c r="J729" s="417">
        <f t="shared" si="45"/>
        <v>2.4</v>
      </c>
    </row>
    <row r="730" spans="1:10" ht="29.25" customHeight="1">
      <c r="A730" s="406" t="s">
        <v>20458</v>
      </c>
      <c r="B730" s="257"/>
      <c r="C730" s="264"/>
      <c r="D730" s="417">
        <v>1.8</v>
      </c>
      <c r="E730" s="414">
        <v>1</v>
      </c>
      <c r="F730" s="360"/>
      <c r="G730" s="360"/>
      <c r="H730" s="360"/>
      <c r="I730" s="264"/>
      <c r="J730" s="417">
        <f t="shared" si="45"/>
        <v>1.8</v>
      </c>
    </row>
    <row r="731" spans="1:10" ht="29.25" customHeight="1">
      <c r="A731" s="406" t="s">
        <v>20459</v>
      </c>
      <c r="B731" s="257"/>
      <c r="C731" s="264"/>
      <c r="D731" s="417">
        <v>3</v>
      </c>
      <c r="E731" s="414">
        <v>1</v>
      </c>
      <c r="F731" s="360"/>
      <c r="G731" s="360"/>
      <c r="H731" s="360"/>
      <c r="I731" s="264"/>
      <c r="J731" s="417">
        <f t="shared" si="45"/>
        <v>3</v>
      </c>
    </row>
    <row r="732" spans="1:10" ht="29.25" customHeight="1">
      <c r="A732" s="406" t="s">
        <v>20460</v>
      </c>
      <c r="B732" s="257"/>
      <c r="C732" s="264"/>
      <c r="D732" s="417">
        <v>18.600000000000001</v>
      </c>
      <c r="E732" s="414">
        <v>1</v>
      </c>
      <c r="F732" s="360"/>
      <c r="G732" s="360"/>
      <c r="H732" s="360"/>
      <c r="I732" s="264"/>
      <c r="J732" s="417">
        <f t="shared" si="45"/>
        <v>18.600000000000001</v>
      </c>
    </row>
    <row r="733" spans="1:10" ht="25.5" customHeight="1">
      <c r="A733" s="369"/>
      <c r="B733" s="257"/>
      <c r="C733" s="264"/>
      <c r="D733" s="264"/>
      <c r="E733" s="360"/>
      <c r="I733" s="264"/>
      <c r="J733" s="329"/>
    </row>
    <row r="734" spans="1:10" ht="25.5" customHeight="1">
      <c r="A734" s="318" t="s">
        <v>19458</v>
      </c>
      <c r="B734" s="563" t="str">
        <f>INDEX([1]ORCAMENTO!$E:$E,MATCH(A734,[1]ORCAMENTO!$B:$B,0))</f>
        <v>Fornecimento, Instalação E Chumbamento De Portão De Correr Em Lambril Quadrado Com Porta Social, Incluindo Trilhos E Roldanas</v>
      </c>
      <c r="C734" s="563"/>
      <c r="D734" s="563"/>
      <c r="E734" s="563"/>
      <c r="F734" s="563"/>
      <c r="G734" s="563"/>
      <c r="H734" s="563"/>
      <c r="I734" s="250" t="str">
        <f>INDEX([1]ORCAMENTO!$F:$F,MATCH(A734,[1]ORCAMENTO!$B:$B,0))</f>
        <v>m²</v>
      </c>
      <c r="J734" s="251">
        <f>ROUND(SUM(J736:J738),2)</f>
        <v>11.49</v>
      </c>
    </row>
    <row r="735" spans="1:10" ht="25.5" customHeight="1">
      <c r="A735" s="430" t="s">
        <v>1030</v>
      </c>
      <c r="B735" s="431"/>
      <c r="C735" s="431"/>
      <c r="D735" s="431" t="s">
        <v>19715</v>
      </c>
      <c r="E735" s="430" t="s">
        <v>19711</v>
      </c>
      <c r="F735" s="430"/>
      <c r="G735" s="430"/>
      <c r="H735" s="430"/>
      <c r="I735" s="430"/>
      <c r="J735" s="252"/>
    </row>
    <row r="736" spans="1:10" ht="25.5" customHeight="1">
      <c r="A736" s="369"/>
      <c r="B736" s="257"/>
      <c r="C736" s="264"/>
      <c r="D736" s="432"/>
      <c r="E736" s="436"/>
      <c r="F736" s="436"/>
      <c r="G736" s="436"/>
      <c r="H736" s="436"/>
      <c r="I736" s="432"/>
      <c r="J736" s="452"/>
    </row>
    <row r="737" spans="1:10" ht="25.5" customHeight="1">
      <c r="A737" s="406" t="s">
        <v>20461</v>
      </c>
      <c r="B737" s="257"/>
      <c r="C737" s="264"/>
      <c r="D737" s="417">
        <v>2.2000000000000002</v>
      </c>
      <c r="E737" s="417">
        <v>3.5</v>
      </c>
      <c r="F737" s="436"/>
      <c r="G737" s="436"/>
      <c r="H737" s="436"/>
      <c r="I737" s="432"/>
      <c r="J737" s="417">
        <f>D737*E737</f>
        <v>7.7000000000000011</v>
      </c>
    </row>
    <row r="738" spans="1:10" ht="25.5" customHeight="1">
      <c r="A738" s="406" t="s">
        <v>20462</v>
      </c>
      <c r="B738" s="257"/>
      <c r="C738" s="264"/>
      <c r="D738" s="417">
        <v>1.85</v>
      </c>
      <c r="E738" s="417">
        <v>2.0499999999999998</v>
      </c>
      <c r="F738" s="436"/>
      <c r="G738" s="436"/>
      <c r="H738" s="436"/>
      <c r="I738" s="432"/>
      <c r="J738" s="417">
        <f>D738*E738</f>
        <v>3.7925</v>
      </c>
    </row>
    <row r="739" spans="1:10" ht="25.5" customHeight="1">
      <c r="A739" s="369"/>
      <c r="B739" s="257"/>
      <c r="C739" s="264"/>
      <c r="D739" s="264"/>
      <c r="I739" s="264"/>
      <c r="J739" s="329"/>
    </row>
    <row r="740" spans="1:10" ht="23.25" customHeight="1">
      <c r="A740" s="249">
        <v>7</v>
      </c>
      <c r="B740" s="564" t="str">
        <f>INDEX([1]ORCAMENTO!$E:$E,MATCH(A740,[1]ORCAMENTO!$B:$B,0))</f>
        <v>PINTURA</v>
      </c>
      <c r="C740" s="564"/>
      <c r="D740" s="564"/>
      <c r="E740" s="564"/>
      <c r="F740" s="564"/>
      <c r="G740" s="564"/>
      <c r="H740" s="564"/>
      <c r="I740" s="564"/>
      <c r="J740" s="564"/>
    </row>
    <row r="741" spans="1:10" ht="11.25" customHeight="1">
      <c r="A741" s="313" t="s">
        <v>19102</v>
      </c>
      <c r="B741" s="563" t="str">
        <f>INDEX([1]ORCAMENTO!$E:$E,MATCH(A741,[1]ORCAMENTO!$B:$B,0))</f>
        <v>Lixamento De Parede Com Pintura Antiga Pva Para Recebimento De Nova Camada De Tinta</v>
      </c>
      <c r="C741" s="563"/>
      <c r="D741" s="563"/>
      <c r="E741" s="563"/>
      <c r="F741" s="563"/>
      <c r="G741" s="563"/>
      <c r="H741" s="563"/>
      <c r="I741" s="250" t="str">
        <f>INDEX([1]ORCAMENTO!$F:$F,MATCH(A741,[1]ORCAMENTO!$B:$B,0))</f>
        <v>m2</v>
      </c>
      <c r="J741" s="251">
        <f>ROUND(SUM(J743:J760),2)</f>
        <v>695.21</v>
      </c>
    </row>
    <row r="742" spans="1:10" ht="30.75" customHeight="1">
      <c r="A742" s="430" t="s">
        <v>1030</v>
      </c>
      <c r="B742" s="431"/>
      <c r="C742" s="431"/>
      <c r="D742" s="431" t="s">
        <v>19118</v>
      </c>
      <c r="E742" s="430" t="s">
        <v>18611</v>
      </c>
      <c r="F742" s="430" t="s">
        <v>19310</v>
      </c>
      <c r="G742" s="430" t="s">
        <v>19092</v>
      </c>
      <c r="H742" s="430"/>
      <c r="I742" s="430"/>
      <c r="J742" s="252"/>
    </row>
    <row r="743" spans="1:10" ht="20.100000000000001" customHeight="1">
      <c r="A743" s="369"/>
      <c r="B743" s="264"/>
      <c r="C743" s="264"/>
      <c r="D743" s="264"/>
      <c r="E743" s="264"/>
      <c r="G743" s="263"/>
      <c r="H743" s="255"/>
      <c r="I743" s="255"/>
      <c r="J743" s="256"/>
    </row>
    <row r="744" spans="1:10" ht="20.100000000000001" customHeight="1">
      <c r="A744" s="406" t="s">
        <v>20307</v>
      </c>
      <c r="B744" s="264"/>
      <c r="C744" s="264"/>
      <c r="D744" s="417">
        <v>23.8</v>
      </c>
      <c r="E744" s="417">
        <v>1.6</v>
      </c>
      <c r="F744" s="417">
        <f>D744*E744</f>
        <v>38.080000000000005</v>
      </c>
      <c r="G744" s="417">
        <v>6.96</v>
      </c>
      <c r="H744" s="263"/>
      <c r="I744" s="263"/>
      <c r="J744" s="450">
        <f>F744-G744</f>
        <v>31.120000000000005</v>
      </c>
    </row>
    <row r="745" spans="1:10" ht="20.100000000000001" customHeight="1">
      <c r="A745" s="406" t="s">
        <v>20463</v>
      </c>
      <c r="B745" s="264"/>
      <c r="C745" s="264"/>
      <c r="D745" s="417">
        <v>23.8</v>
      </c>
      <c r="E745" s="417">
        <v>1.6</v>
      </c>
      <c r="F745" s="417">
        <f t="shared" ref="F745:F758" si="46">D745*E745</f>
        <v>38.080000000000005</v>
      </c>
      <c r="G745" s="417">
        <v>6.96</v>
      </c>
      <c r="H745" s="263"/>
      <c r="I745" s="263"/>
      <c r="J745" s="450">
        <f t="shared" ref="J745:J759" si="47">F745-G745</f>
        <v>31.120000000000005</v>
      </c>
    </row>
    <row r="746" spans="1:10" ht="20.100000000000001" customHeight="1">
      <c r="A746" s="406" t="s">
        <v>20464</v>
      </c>
      <c r="B746" s="264"/>
      <c r="C746" s="264"/>
      <c r="D746" s="417">
        <v>23.8</v>
      </c>
      <c r="E746" s="417">
        <v>1.6</v>
      </c>
      <c r="F746" s="417">
        <f t="shared" si="46"/>
        <v>38.080000000000005</v>
      </c>
      <c r="G746" s="417">
        <v>6.96</v>
      </c>
      <c r="H746" s="263"/>
      <c r="I746" s="263"/>
      <c r="J746" s="450">
        <f t="shared" si="47"/>
        <v>31.120000000000005</v>
      </c>
    </row>
    <row r="747" spans="1:10" ht="20.100000000000001" customHeight="1">
      <c r="A747" s="406" t="s">
        <v>20465</v>
      </c>
      <c r="B747" s="264"/>
      <c r="C747" s="264"/>
      <c r="D747" s="417">
        <v>23.8</v>
      </c>
      <c r="E747" s="417">
        <v>1.6</v>
      </c>
      <c r="F747" s="417">
        <f t="shared" si="46"/>
        <v>38.080000000000005</v>
      </c>
      <c r="G747" s="417">
        <v>6.96</v>
      </c>
      <c r="H747" s="263"/>
      <c r="I747" s="263"/>
      <c r="J747" s="450">
        <f t="shared" si="47"/>
        <v>31.120000000000005</v>
      </c>
    </row>
    <row r="748" spans="1:10" ht="20.100000000000001" customHeight="1">
      <c r="A748" s="406" t="s">
        <v>20311</v>
      </c>
      <c r="B748" s="264"/>
      <c r="C748" s="264"/>
      <c r="D748" s="417">
        <v>23.8</v>
      </c>
      <c r="E748" s="417">
        <v>1.6</v>
      </c>
      <c r="F748" s="417">
        <f t="shared" si="46"/>
        <v>38.080000000000005</v>
      </c>
      <c r="G748" s="417">
        <v>6.96</v>
      </c>
      <c r="H748" s="263"/>
      <c r="I748" s="263"/>
      <c r="J748" s="450">
        <f t="shared" si="47"/>
        <v>31.120000000000005</v>
      </c>
    </row>
    <row r="749" spans="1:10" ht="20.100000000000001" customHeight="1">
      <c r="A749" s="406" t="s">
        <v>20312</v>
      </c>
      <c r="B749" s="264"/>
      <c r="C749" s="264"/>
      <c r="D749" s="417">
        <v>22.1</v>
      </c>
      <c r="E749" s="417">
        <v>1.6</v>
      </c>
      <c r="F749" s="417">
        <f t="shared" si="46"/>
        <v>35.360000000000007</v>
      </c>
      <c r="G749" s="417">
        <v>6.52</v>
      </c>
      <c r="H749" s="263"/>
      <c r="I749" s="263"/>
      <c r="J749" s="450">
        <f t="shared" si="47"/>
        <v>28.840000000000007</v>
      </c>
    </row>
    <row r="750" spans="1:10" ht="20.100000000000001" customHeight="1">
      <c r="A750" s="406" t="s">
        <v>20466</v>
      </c>
      <c r="B750" s="264"/>
      <c r="C750" s="264"/>
      <c r="D750" s="417">
        <v>6.8</v>
      </c>
      <c r="E750" s="417">
        <v>1.7</v>
      </c>
      <c r="F750" s="417">
        <f t="shared" si="46"/>
        <v>11.559999999999999</v>
      </c>
      <c r="G750" s="453"/>
      <c r="H750" s="263"/>
      <c r="I750" s="263"/>
      <c r="J750" s="450">
        <f t="shared" si="47"/>
        <v>11.559999999999999</v>
      </c>
    </row>
    <row r="751" spans="1:10" ht="20.100000000000001" customHeight="1">
      <c r="A751" s="406" t="s">
        <v>20295</v>
      </c>
      <c r="B751" s="264"/>
      <c r="C751" s="264"/>
      <c r="D751" s="453"/>
      <c r="E751" s="453"/>
      <c r="F751" s="450">
        <v>26.17</v>
      </c>
      <c r="G751" s="453"/>
      <c r="H751" s="263"/>
      <c r="I751" s="263"/>
      <c r="J751" s="450">
        <f t="shared" si="47"/>
        <v>26.17</v>
      </c>
    </row>
    <row r="752" spans="1:10" ht="20.100000000000001" customHeight="1">
      <c r="A752" s="406" t="s">
        <v>20294</v>
      </c>
      <c r="B752" s="264"/>
      <c r="C752" s="264"/>
      <c r="D752" s="417">
        <v>18</v>
      </c>
      <c r="E752" s="417">
        <v>3</v>
      </c>
      <c r="F752" s="417">
        <f t="shared" si="46"/>
        <v>54</v>
      </c>
      <c r="G752" s="417">
        <v>3.79</v>
      </c>
      <c r="H752" s="263"/>
      <c r="I752" s="263"/>
      <c r="J752" s="450">
        <f t="shared" si="47"/>
        <v>50.21</v>
      </c>
    </row>
    <row r="753" spans="1:10" ht="24.75" customHeight="1">
      <c r="A753" s="406" t="s">
        <v>20467</v>
      </c>
      <c r="B753" s="264"/>
      <c r="C753" s="264"/>
      <c r="D753" s="417">
        <v>18.100000000000001</v>
      </c>
      <c r="E753" s="417">
        <v>1.6</v>
      </c>
      <c r="F753" s="417">
        <f t="shared" si="46"/>
        <v>28.960000000000004</v>
      </c>
      <c r="G753" s="417">
        <v>4.2699999999999996</v>
      </c>
      <c r="H753" s="263"/>
      <c r="I753" s="263"/>
      <c r="J753" s="450">
        <f t="shared" si="47"/>
        <v>24.690000000000005</v>
      </c>
    </row>
    <row r="754" spans="1:10" ht="26.25" customHeight="1">
      <c r="A754" s="406" t="s">
        <v>20468</v>
      </c>
      <c r="B754" s="264"/>
      <c r="C754" s="264"/>
      <c r="D754" s="417">
        <v>10.1</v>
      </c>
      <c r="E754" s="417">
        <v>1.6</v>
      </c>
      <c r="F754" s="417">
        <f t="shared" si="46"/>
        <v>16.16</v>
      </c>
      <c r="G754" s="453"/>
      <c r="H754" s="263"/>
      <c r="I754" s="263"/>
      <c r="J754" s="450">
        <f t="shared" si="47"/>
        <v>16.16</v>
      </c>
    </row>
    <row r="755" spans="1:10" ht="20.100000000000001" customHeight="1">
      <c r="A755" s="406" t="s">
        <v>20469</v>
      </c>
      <c r="B755" s="264"/>
      <c r="C755" s="264"/>
      <c r="D755" s="417">
        <v>35.200000000000003</v>
      </c>
      <c r="E755" s="417">
        <v>1.6</v>
      </c>
      <c r="F755" s="417">
        <f t="shared" si="46"/>
        <v>56.320000000000007</v>
      </c>
      <c r="G755" s="417">
        <v>10.3</v>
      </c>
      <c r="H755" s="432"/>
      <c r="I755" s="432"/>
      <c r="J755" s="450">
        <f t="shared" si="47"/>
        <v>46.02000000000001</v>
      </c>
    </row>
    <row r="756" spans="1:10" ht="20.100000000000001" customHeight="1">
      <c r="A756" s="406" t="s">
        <v>20470</v>
      </c>
      <c r="B756" s="264"/>
      <c r="C756" s="264"/>
      <c r="D756" s="417">
        <v>28.9</v>
      </c>
      <c r="E756" s="417">
        <v>1.6</v>
      </c>
      <c r="F756" s="417">
        <f t="shared" si="46"/>
        <v>46.24</v>
      </c>
      <c r="G756" s="417">
        <v>7.91</v>
      </c>
      <c r="H756" s="432"/>
      <c r="I756" s="432"/>
      <c r="J756" s="450">
        <f t="shared" si="47"/>
        <v>38.33</v>
      </c>
    </row>
    <row r="757" spans="1:10" ht="24.75" customHeight="1">
      <c r="A757" s="406" t="s">
        <v>20471</v>
      </c>
      <c r="B757" s="370"/>
      <c r="C757" s="370"/>
      <c r="D757" s="417">
        <v>14.1</v>
      </c>
      <c r="E757" s="417">
        <v>1.4</v>
      </c>
      <c r="F757" s="417">
        <f t="shared" si="46"/>
        <v>19.739999999999998</v>
      </c>
      <c r="G757" s="453"/>
      <c r="H757" s="446"/>
      <c r="I757" s="446"/>
      <c r="J757" s="450">
        <f t="shared" si="47"/>
        <v>19.739999999999998</v>
      </c>
    </row>
    <row r="758" spans="1:10" ht="21.95" customHeight="1">
      <c r="A758" s="406" t="s">
        <v>20472</v>
      </c>
      <c r="B758" s="264"/>
      <c r="C758" s="264"/>
      <c r="D758" s="417">
        <v>18.600000000000001</v>
      </c>
      <c r="E758" s="417">
        <v>3.65</v>
      </c>
      <c r="F758" s="417">
        <f t="shared" si="46"/>
        <v>67.89</v>
      </c>
      <c r="G758" s="453"/>
      <c r="H758" s="432"/>
      <c r="I758" s="432"/>
      <c r="J758" s="450">
        <f t="shared" si="47"/>
        <v>67.89</v>
      </c>
    </row>
    <row r="759" spans="1:10" ht="21.95" customHeight="1">
      <c r="A759" s="406" t="s">
        <v>20473</v>
      </c>
      <c r="B759" s="264"/>
      <c r="C759" s="264"/>
      <c r="D759" s="432"/>
      <c r="E759" s="432"/>
      <c r="F759" s="432">
        <v>210</v>
      </c>
      <c r="G759" s="432"/>
      <c r="H759" s="432"/>
      <c r="I759" s="432"/>
      <c r="J759" s="450">
        <f t="shared" si="47"/>
        <v>210</v>
      </c>
    </row>
    <row r="760" spans="1:10" ht="18.75" customHeight="1">
      <c r="A760" s="380"/>
      <c r="B760" s="395"/>
      <c r="C760" s="395"/>
      <c r="D760" s="395"/>
      <c r="E760" s="395"/>
      <c r="F760" s="314"/>
      <c r="G760" s="315"/>
      <c r="H760" s="314"/>
      <c r="I760" s="314"/>
      <c r="J760" s="256"/>
    </row>
    <row r="761" spans="1:10" ht="24" customHeight="1">
      <c r="A761" s="313" t="s">
        <v>19103</v>
      </c>
      <c r="B761" s="563" t="str">
        <f>INDEX([1]ORCAMENTO!$E:$E,MATCH(A761,[1]ORCAMENTO!$B:$B,0))</f>
        <v>Remoção De Pintura Antiga A Óleo Ou Esmalte</v>
      </c>
      <c r="C761" s="563"/>
      <c r="D761" s="563"/>
      <c r="E761" s="563"/>
      <c r="F761" s="563"/>
      <c r="G761" s="563"/>
      <c r="H761" s="563"/>
      <c r="I761" s="250" t="str">
        <f>INDEX([1]ORCAMENTO!$F:$F,MATCH(A761,[1]ORCAMENTO!$B:$B,0))</f>
        <v>m2</v>
      </c>
      <c r="J761" s="251">
        <f>ROUND(SUM(J763:J775),2)</f>
        <v>399.03</v>
      </c>
    </row>
    <row r="762" spans="1:10" ht="27" customHeight="1">
      <c r="A762" s="430" t="s">
        <v>1030</v>
      </c>
      <c r="B762" s="431"/>
      <c r="C762" s="431"/>
      <c r="D762" s="430" t="s">
        <v>19121</v>
      </c>
      <c r="E762" s="430" t="s">
        <v>18611</v>
      </c>
      <c r="F762" s="430"/>
      <c r="G762" s="430" t="s">
        <v>19092</v>
      </c>
      <c r="H762" s="430"/>
      <c r="I762" s="430"/>
      <c r="J762" s="252"/>
    </row>
    <row r="763" spans="1:10" ht="21" customHeight="1">
      <c r="A763" s="382"/>
      <c r="B763" s="240"/>
      <c r="C763" s="240"/>
      <c r="D763" s="240"/>
      <c r="E763" s="240"/>
      <c r="F763" s="240"/>
      <c r="G763" s="240"/>
      <c r="H763" s="240"/>
      <c r="I763" s="395"/>
      <c r="J763" s="395"/>
    </row>
    <row r="764" spans="1:10" ht="37.5" customHeight="1">
      <c r="A764" s="406" t="s">
        <v>20276</v>
      </c>
      <c r="B764" s="264"/>
      <c r="C764" s="264"/>
      <c r="D764" s="417">
        <v>23.78</v>
      </c>
      <c r="E764" s="417">
        <v>1.3</v>
      </c>
      <c r="F764" s="432"/>
      <c r="G764" s="417">
        <v>1.17</v>
      </c>
      <c r="H764" s="432"/>
      <c r="I764" s="432"/>
      <c r="J764" s="432">
        <f>D764*E764-G764</f>
        <v>29.744</v>
      </c>
    </row>
    <row r="765" spans="1:10" ht="31.5" customHeight="1">
      <c r="A765" s="406" t="s">
        <v>20277</v>
      </c>
      <c r="B765" s="264"/>
      <c r="C765" s="264"/>
      <c r="D765" s="417">
        <v>23.78</v>
      </c>
      <c r="E765" s="417">
        <v>1.3</v>
      </c>
      <c r="F765" s="432"/>
      <c r="G765" s="417">
        <v>1.17</v>
      </c>
      <c r="H765" s="432"/>
      <c r="I765" s="432"/>
      <c r="J765" s="432">
        <f t="shared" ref="J765:J773" si="48">D765*E765-G765</f>
        <v>29.744</v>
      </c>
    </row>
    <row r="766" spans="1:10" ht="37.5" customHeight="1">
      <c r="A766" s="406" t="s">
        <v>20278</v>
      </c>
      <c r="B766" s="264"/>
      <c r="C766" s="264"/>
      <c r="D766" s="417">
        <v>23.78</v>
      </c>
      <c r="E766" s="417">
        <v>1.3</v>
      </c>
      <c r="F766" s="432"/>
      <c r="G766" s="417">
        <v>1.17</v>
      </c>
      <c r="H766" s="432"/>
      <c r="I766" s="432"/>
      <c r="J766" s="432">
        <f t="shared" si="48"/>
        <v>29.744</v>
      </c>
    </row>
    <row r="767" spans="1:10" ht="37.5" customHeight="1">
      <c r="A767" s="406" t="s">
        <v>20279</v>
      </c>
      <c r="B767" s="264"/>
      <c r="C767" s="264"/>
      <c r="D767" s="417">
        <v>23.78</v>
      </c>
      <c r="E767" s="417">
        <v>1.3</v>
      </c>
      <c r="F767" s="432"/>
      <c r="G767" s="417">
        <v>1.17</v>
      </c>
      <c r="H767" s="432"/>
      <c r="I767" s="432"/>
      <c r="J767" s="432">
        <f t="shared" si="48"/>
        <v>29.744</v>
      </c>
    </row>
    <row r="768" spans="1:10" ht="33" customHeight="1">
      <c r="A768" s="406" t="s">
        <v>20280</v>
      </c>
      <c r="B768" s="264"/>
      <c r="C768" s="264"/>
      <c r="D768" s="417">
        <v>23.78</v>
      </c>
      <c r="E768" s="417">
        <v>1.3</v>
      </c>
      <c r="F768" s="432"/>
      <c r="G768" s="417">
        <v>1.17</v>
      </c>
      <c r="H768" s="432"/>
      <c r="I768" s="432"/>
      <c r="J768" s="432">
        <f t="shared" si="48"/>
        <v>29.744</v>
      </c>
    </row>
    <row r="769" spans="1:10" ht="20.100000000000001" customHeight="1">
      <c r="A769" s="406" t="s">
        <v>20318</v>
      </c>
      <c r="B769" s="264"/>
      <c r="C769" s="264"/>
      <c r="D769" s="417">
        <v>22.1</v>
      </c>
      <c r="E769" s="417">
        <v>1.3</v>
      </c>
      <c r="F769" s="432"/>
      <c r="G769" s="417">
        <v>1.04</v>
      </c>
      <c r="H769" s="432"/>
      <c r="I769" s="432"/>
      <c r="J769" s="432">
        <f t="shared" si="48"/>
        <v>27.690000000000005</v>
      </c>
    </row>
    <row r="770" spans="1:10" ht="27" customHeight="1">
      <c r="A770" s="406" t="s">
        <v>20474</v>
      </c>
      <c r="B770" s="264"/>
      <c r="C770" s="264"/>
      <c r="D770" s="417">
        <v>6.8</v>
      </c>
      <c r="E770" s="417">
        <v>1.3</v>
      </c>
      <c r="F770" s="263"/>
      <c r="G770" s="453"/>
      <c r="H770" s="263"/>
      <c r="I770" s="263"/>
      <c r="J770" s="432">
        <f t="shared" si="48"/>
        <v>8.84</v>
      </c>
    </row>
    <row r="771" spans="1:10" ht="23.25" customHeight="1">
      <c r="A771" s="406" t="s">
        <v>20475</v>
      </c>
      <c r="B771" s="264"/>
      <c r="C771" s="264"/>
      <c r="D771" s="417">
        <v>18.100000000000001</v>
      </c>
      <c r="E771" s="417">
        <v>1.3</v>
      </c>
      <c r="F771" s="263"/>
      <c r="G771" s="417">
        <v>1.04</v>
      </c>
      <c r="H771" s="263"/>
      <c r="I771" s="263"/>
      <c r="J771" s="432">
        <f t="shared" si="48"/>
        <v>22.490000000000002</v>
      </c>
    </row>
    <row r="772" spans="1:10" ht="20.100000000000001" customHeight="1">
      <c r="A772" s="406" t="s">
        <v>20316</v>
      </c>
      <c r="B772" s="264"/>
      <c r="C772" s="264"/>
      <c r="D772" s="417">
        <v>10.1</v>
      </c>
      <c r="E772" s="417">
        <v>1.3</v>
      </c>
      <c r="F772" s="263"/>
      <c r="G772" s="453"/>
      <c r="H772" s="263"/>
      <c r="I772" s="263"/>
      <c r="J772" s="432">
        <f t="shared" si="48"/>
        <v>13.13</v>
      </c>
    </row>
    <row r="773" spans="1:10" ht="20.100000000000001" customHeight="1">
      <c r="A773" s="406" t="s">
        <v>20476</v>
      </c>
      <c r="B773" s="264"/>
      <c r="C773" s="264"/>
      <c r="D773" s="417">
        <v>35.200000000000003</v>
      </c>
      <c r="E773" s="417">
        <v>1.3</v>
      </c>
      <c r="F773" s="432"/>
      <c r="G773" s="417">
        <v>7.6</v>
      </c>
      <c r="H773" s="432"/>
      <c r="I773" s="432"/>
      <c r="J773" s="432">
        <f t="shared" si="48"/>
        <v>38.160000000000004</v>
      </c>
    </row>
    <row r="774" spans="1:10" ht="20.100000000000001" customHeight="1">
      <c r="A774" s="406" t="s">
        <v>20473</v>
      </c>
      <c r="B774" s="264"/>
      <c r="C774" s="264"/>
      <c r="D774" s="432"/>
      <c r="E774" s="432"/>
      <c r="F774" s="432"/>
      <c r="G774" s="432"/>
      <c r="H774" s="432"/>
      <c r="I774" s="432"/>
      <c r="J774" s="450">
        <v>140</v>
      </c>
    </row>
    <row r="775" spans="1:10" ht="20.100000000000001" customHeight="1">
      <c r="A775" s="369"/>
      <c r="B775" s="264"/>
      <c r="C775" s="264"/>
      <c r="D775" s="264"/>
      <c r="E775" s="395"/>
      <c r="F775" s="314"/>
      <c r="G775" s="315"/>
      <c r="H775" s="314"/>
      <c r="I775" s="314"/>
      <c r="J775" s="256"/>
    </row>
    <row r="776" spans="1:10" ht="20.100000000000001" customHeight="1">
      <c r="A776" s="313" t="s">
        <v>19459</v>
      </c>
      <c r="B776" s="563" t="str">
        <f>INDEX([1]ORCAMENTO!$E:$E,MATCH(A776,[1]ORCAMENTO!$B:$B,0))</f>
        <v>Pintura Com Tinta Látex Pva Suvinil, Coral Ou Metalatex, Inclusive Selador Em Paredes Internas E Forros A Três Demãos</v>
      </c>
      <c r="C776" s="563"/>
      <c r="D776" s="563"/>
      <c r="E776" s="563"/>
      <c r="F776" s="563"/>
      <c r="G776" s="563"/>
      <c r="H776" s="563"/>
      <c r="I776" s="250" t="str">
        <f>INDEX([1]ORCAMENTO!$F:$F,MATCH(A776,[1]ORCAMENTO!$B:$B,0))</f>
        <v>m2</v>
      </c>
      <c r="J776" s="251">
        <f>ROUND(SUM(J778:J811),2)</f>
        <v>816.69</v>
      </c>
    </row>
    <row r="777" spans="1:10" ht="15" customHeight="1">
      <c r="A777" s="430" t="s">
        <v>1030</v>
      </c>
      <c r="B777" s="431"/>
      <c r="C777" s="431"/>
      <c r="D777" s="430" t="s">
        <v>18612</v>
      </c>
      <c r="E777" s="430" t="s">
        <v>18614</v>
      </c>
      <c r="F777" s="430" t="s">
        <v>19310</v>
      </c>
      <c r="G777" s="430" t="s">
        <v>19712</v>
      </c>
      <c r="H777" s="430"/>
      <c r="I777" s="430"/>
      <c r="J777" s="252"/>
    </row>
    <row r="778" spans="1:10" ht="20.100000000000001" customHeight="1">
      <c r="A778" s="369"/>
      <c r="B778" s="240"/>
      <c r="C778" s="240"/>
      <c r="D778" s="240"/>
      <c r="E778" s="240"/>
      <c r="F778" s="240"/>
      <c r="G778" s="240"/>
      <c r="H778" s="240"/>
      <c r="I778" s="395"/>
      <c r="J778" s="395"/>
    </row>
    <row r="779" spans="1:10" ht="20.100000000000001" customHeight="1">
      <c r="A779" s="406" t="s">
        <v>20307</v>
      </c>
      <c r="B779" s="264"/>
      <c r="C779" s="264"/>
      <c r="D779" s="417">
        <v>23.8</v>
      </c>
      <c r="E779" s="417">
        <v>1.6</v>
      </c>
      <c r="F779" s="417">
        <f>D779*E779</f>
        <v>38.080000000000005</v>
      </c>
      <c r="G779" s="417">
        <v>6.96</v>
      </c>
      <c r="H779" s="255"/>
      <c r="I779" s="255"/>
      <c r="J779" s="256">
        <f>F779-G779</f>
        <v>31.120000000000005</v>
      </c>
    </row>
    <row r="780" spans="1:10" ht="20.100000000000001" customHeight="1">
      <c r="A780" s="406" t="s">
        <v>20463</v>
      </c>
      <c r="B780" s="264"/>
      <c r="C780" s="264"/>
      <c r="D780" s="417">
        <v>23.8</v>
      </c>
      <c r="E780" s="417">
        <v>1.6</v>
      </c>
      <c r="F780" s="417">
        <f t="shared" ref="F780:F810" si="49">D780*E780</f>
        <v>38.080000000000005</v>
      </c>
      <c r="G780" s="417">
        <v>6.96</v>
      </c>
      <c r="H780" s="255"/>
      <c r="I780" s="255"/>
      <c r="J780" s="256">
        <f t="shared" ref="J780:J810" si="50">F780-G780</f>
        <v>31.120000000000005</v>
      </c>
    </row>
    <row r="781" spans="1:10" ht="20.100000000000001" customHeight="1">
      <c r="A781" s="406" t="s">
        <v>20464</v>
      </c>
      <c r="B781" s="264"/>
      <c r="C781" s="264"/>
      <c r="D781" s="417">
        <v>23.8</v>
      </c>
      <c r="E781" s="417">
        <v>1.6</v>
      </c>
      <c r="F781" s="417">
        <f t="shared" si="49"/>
        <v>38.080000000000005</v>
      </c>
      <c r="G781" s="417">
        <v>6.96</v>
      </c>
      <c r="H781" s="255"/>
      <c r="I781" s="255"/>
      <c r="J781" s="256">
        <f t="shared" si="50"/>
        <v>31.120000000000005</v>
      </c>
    </row>
    <row r="782" spans="1:10" ht="20.100000000000001" customHeight="1">
      <c r="A782" s="406" t="s">
        <v>20465</v>
      </c>
      <c r="B782" s="264"/>
      <c r="C782" s="264"/>
      <c r="D782" s="417">
        <v>23.8</v>
      </c>
      <c r="E782" s="417">
        <v>1.6</v>
      </c>
      <c r="F782" s="417">
        <f t="shared" si="49"/>
        <v>38.080000000000005</v>
      </c>
      <c r="G782" s="417">
        <v>6.96</v>
      </c>
      <c r="H782" s="255"/>
      <c r="I782" s="255"/>
      <c r="J782" s="256">
        <f t="shared" si="50"/>
        <v>31.120000000000005</v>
      </c>
    </row>
    <row r="783" spans="1:10" ht="20.100000000000001" customHeight="1">
      <c r="A783" s="406" t="s">
        <v>20311</v>
      </c>
      <c r="B783" s="264"/>
      <c r="C783" s="264"/>
      <c r="D783" s="417">
        <v>23.8</v>
      </c>
      <c r="E783" s="417">
        <v>1.6</v>
      </c>
      <c r="F783" s="417">
        <f t="shared" si="49"/>
        <v>38.080000000000005</v>
      </c>
      <c r="G783" s="417">
        <v>6.96</v>
      </c>
      <c r="H783" s="255"/>
      <c r="I783" s="255"/>
      <c r="J783" s="256">
        <f t="shared" si="50"/>
        <v>31.120000000000005</v>
      </c>
    </row>
    <row r="784" spans="1:10" ht="20.100000000000001" customHeight="1">
      <c r="A784" s="406" t="s">
        <v>20477</v>
      </c>
      <c r="B784" s="264"/>
      <c r="C784" s="264"/>
      <c r="D784" s="417">
        <v>5</v>
      </c>
      <c r="E784" s="417">
        <v>6.9</v>
      </c>
      <c r="F784" s="417">
        <f t="shared" si="49"/>
        <v>34.5</v>
      </c>
      <c r="G784" s="424"/>
      <c r="H784" s="255"/>
      <c r="I784" s="255"/>
      <c r="J784" s="256">
        <f>F784-G784</f>
        <v>34.5</v>
      </c>
    </row>
    <row r="785" spans="1:10" ht="20.100000000000001" customHeight="1">
      <c r="A785" s="406" t="s">
        <v>20478</v>
      </c>
      <c r="B785" s="264"/>
      <c r="C785" s="264"/>
      <c r="D785" s="417">
        <v>5</v>
      </c>
      <c r="E785" s="417">
        <v>6.9</v>
      </c>
      <c r="F785" s="417">
        <f t="shared" si="49"/>
        <v>34.5</v>
      </c>
      <c r="G785" s="424"/>
      <c r="H785" s="255"/>
      <c r="I785" s="255"/>
      <c r="J785" s="256">
        <f t="shared" si="50"/>
        <v>34.5</v>
      </c>
    </row>
    <row r="786" spans="1:10" ht="20.100000000000001" customHeight="1">
      <c r="A786" s="406" t="s">
        <v>20479</v>
      </c>
      <c r="B786" s="264"/>
      <c r="C786" s="264"/>
      <c r="D786" s="417">
        <v>5</v>
      </c>
      <c r="E786" s="417">
        <v>6.9</v>
      </c>
      <c r="F786" s="417">
        <f t="shared" si="49"/>
        <v>34.5</v>
      </c>
      <c r="G786" s="424"/>
      <c r="H786" s="255"/>
      <c r="I786" s="255"/>
      <c r="J786" s="256">
        <f t="shared" si="50"/>
        <v>34.5</v>
      </c>
    </row>
    <row r="787" spans="1:10" ht="20.100000000000001" customHeight="1">
      <c r="A787" s="406" t="s">
        <v>20480</v>
      </c>
      <c r="B787" s="264"/>
      <c r="C787" s="264"/>
      <c r="D787" s="417">
        <v>5</v>
      </c>
      <c r="E787" s="417">
        <v>6.9</v>
      </c>
      <c r="F787" s="417">
        <f t="shared" si="49"/>
        <v>34.5</v>
      </c>
      <c r="G787" s="424"/>
      <c r="H787" s="255"/>
      <c r="I787" s="255"/>
      <c r="J787" s="256">
        <f t="shared" si="50"/>
        <v>34.5</v>
      </c>
    </row>
    <row r="788" spans="1:10" ht="20.100000000000001" customHeight="1">
      <c r="A788" s="406" t="s">
        <v>20481</v>
      </c>
      <c r="B788" s="264"/>
      <c r="C788" s="264"/>
      <c r="D788" s="417">
        <v>5</v>
      </c>
      <c r="E788" s="417">
        <v>6.9</v>
      </c>
      <c r="F788" s="417">
        <f t="shared" si="49"/>
        <v>34.5</v>
      </c>
      <c r="G788" s="424"/>
      <c r="H788" s="255"/>
      <c r="I788" s="255"/>
      <c r="J788" s="256">
        <f t="shared" si="50"/>
        <v>34.5</v>
      </c>
    </row>
    <row r="789" spans="1:10" ht="20.100000000000001" customHeight="1">
      <c r="A789" s="406" t="s">
        <v>20312</v>
      </c>
      <c r="B789" s="264"/>
      <c r="C789" s="264"/>
      <c r="D789" s="417">
        <v>22.1</v>
      </c>
      <c r="E789" s="417">
        <v>1.6</v>
      </c>
      <c r="F789" s="417">
        <f t="shared" si="49"/>
        <v>35.360000000000007</v>
      </c>
      <c r="G789" s="417">
        <v>6.52</v>
      </c>
      <c r="H789" s="255"/>
      <c r="I789" s="255"/>
      <c r="J789" s="256">
        <f t="shared" si="50"/>
        <v>28.840000000000007</v>
      </c>
    </row>
    <row r="790" spans="1:10" ht="20.100000000000001" customHeight="1">
      <c r="A790" s="406" t="s">
        <v>20482</v>
      </c>
      <c r="B790" s="240"/>
      <c r="C790" s="240"/>
      <c r="D790" s="424"/>
      <c r="E790" s="424"/>
      <c r="F790" s="417">
        <v>30.42</v>
      </c>
      <c r="G790" s="424"/>
      <c r="H790" s="240"/>
      <c r="I790" s="395"/>
      <c r="J790" s="256">
        <f t="shared" si="50"/>
        <v>30.42</v>
      </c>
    </row>
    <row r="791" spans="1:10" ht="27.75" customHeight="1">
      <c r="A791" s="406" t="s">
        <v>20483</v>
      </c>
      <c r="B791" s="240"/>
      <c r="C791" s="240"/>
      <c r="D791" s="417">
        <v>19.399999999999999</v>
      </c>
      <c r="E791" s="417">
        <v>1.6</v>
      </c>
      <c r="F791" s="417">
        <f t="shared" si="49"/>
        <v>31.04</v>
      </c>
      <c r="G791" s="417">
        <v>5.36</v>
      </c>
      <c r="H791" s="255"/>
      <c r="I791" s="255"/>
      <c r="J791" s="256">
        <f t="shared" si="50"/>
        <v>25.68</v>
      </c>
    </row>
    <row r="792" spans="1:10" ht="23.25" customHeight="1">
      <c r="A792" s="406" t="s">
        <v>20484</v>
      </c>
      <c r="B792" s="240"/>
      <c r="C792" s="240"/>
      <c r="D792" s="417">
        <v>5.3</v>
      </c>
      <c r="E792" s="417">
        <v>4.4000000000000004</v>
      </c>
      <c r="F792" s="417">
        <f t="shared" si="49"/>
        <v>23.32</v>
      </c>
      <c r="G792" s="424"/>
      <c r="H792" s="240"/>
      <c r="I792" s="395"/>
      <c r="J792" s="256">
        <f t="shared" si="50"/>
        <v>23.32</v>
      </c>
    </row>
    <row r="793" spans="1:10" ht="26.25" customHeight="1">
      <c r="A793" s="406" t="s">
        <v>20485</v>
      </c>
      <c r="B793" s="240"/>
      <c r="C793" s="240"/>
      <c r="D793" s="417">
        <v>2.9</v>
      </c>
      <c r="E793" s="417">
        <v>5.3</v>
      </c>
      <c r="F793" s="417">
        <f t="shared" si="49"/>
        <v>15.37</v>
      </c>
      <c r="G793" s="424"/>
      <c r="H793" s="240"/>
      <c r="I793" s="395"/>
      <c r="J793" s="256">
        <f t="shared" si="50"/>
        <v>15.37</v>
      </c>
    </row>
    <row r="794" spans="1:10" ht="20.100000000000001" customHeight="1">
      <c r="A794" s="406" t="s">
        <v>20486</v>
      </c>
      <c r="B794" s="240"/>
      <c r="C794" s="240"/>
      <c r="D794" s="417">
        <v>12.8</v>
      </c>
      <c r="E794" s="417">
        <v>1.7</v>
      </c>
      <c r="F794" s="417">
        <f t="shared" si="49"/>
        <v>21.76</v>
      </c>
      <c r="G794" s="417">
        <v>2.6</v>
      </c>
      <c r="H794" s="240"/>
      <c r="I794" s="395"/>
      <c r="J794" s="256">
        <f t="shared" si="50"/>
        <v>19.16</v>
      </c>
    </row>
    <row r="795" spans="1:10" ht="20.100000000000001" customHeight="1">
      <c r="A795" s="406" t="s">
        <v>20487</v>
      </c>
      <c r="B795" s="240"/>
      <c r="C795" s="240"/>
      <c r="D795" s="424"/>
      <c r="E795" s="424"/>
      <c r="F795" s="417">
        <v>7.85</v>
      </c>
      <c r="G795" s="424"/>
      <c r="H795" s="240"/>
      <c r="I795" s="395"/>
      <c r="J795" s="256">
        <f t="shared" si="50"/>
        <v>7.85</v>
      </c>
    </row>
    <row r="796" spans="1:10" ht="18" customHeight="1">
      <c r="A796" s="406" t="s">
        <v>20488</v>
      </c>
      <c r="B796" s="240"/>
      <c r="C796" s="240"/>
      <c r="D796" s="424"/>
      <c r="E796" s="424"/>
      <c r="F796" s="417">
        <v>3.9</v>
      </c>
      <c r="G796" s="424"/>
      <c r="H796" s="240"/>
      <c r="I796" s="395"/>
      <c r="J796" s="256">
        <f t="shared" si="50"/>
        <v>3.9</v>
      </c>
    </row>
    <row r="797" spans="1:10" ht="20.100000000000001" customHeight="1">
      <c r="A797" s="406" t="s">
        <v>20489</v>
      </c>
      <c r="B797" s="240"/>
      <c r="C797" s="240"/>
      <c r="D797" s="424"/>
      <c r="E797" s="424"/>
      <c r="F797" s="417">
        <v>7.85</v>
      </c>
      <c r="G797" s="424"/>
      <c r="H797" s="240"/>
      <c r="I797" s="395"/>
      <c r="J797" s="256">
        <f t="shared" si="50"/>
        <v>7.85</v>
      </c>
    </row>
    <row r="798" spans="1:10" ht="20.100000000000001" customHeight="1">
      <c r="A798" s="406" t="s">
        <v>20490</v>
      </c>
      <c r="B798" s="240"/>
      <c r="C798" s="240"/>
      <c r="D798" s="424"/>
      <c r="E798" s="424"/>
      <c r="F798" s="417">
        <v>6.8</v>
      </c>
      <c r="G798" s="424"/>
      <c r="H798" s="240"/>
      <c r="I798" s="395"/>
      <c r="J798" s="256">
        <f t="shared" si="50"/>
        <v>6.8</v>
      </c>
    </row>
    <row r="799" spans="1:10" ht="20.100000000000001" customHeight="1">
      <c r="A799" s="406" t="s">
        <v>20491</v>
      </c>
      <c r="B799" s="240"/>
      <c r="C799" s="240"/>
      <c r="D799" s="424"/>
      <c r="E799" s="424"/>
      <c r="F799" s="417">
        <v>12.6</v>
      </c>
      <c r="G799" s="424"/>
      <c r="H799" s="240"/>
      <c r="I799" s="395"/>
      <c r="J799" s="256">
        <f t="shared" si="50"/>
        <v>12.6</v>
      </c>
    </row>
    <row r="800" spans="1:10" ht="20.100000000000001" customHeight="1">
      <c r="A800" s="406" t="s">
        <v>20294</v>
      </c>
      <c r="B800" s="264"/>
      <c r="C800" s="264"/>
      <c r="D800" s="417">
        <v>18</v>
      </c>
      <c r="E800" s="417">
        <v>2.2000000000000002</v>
      </c>
      <c r="F800" s="417">
        <f t="shared" si="49"/>
        <v>39.6</v>
      </c>
      <c r="G800" s="417">
        <v>3.79</v>
      </c>
      <c r="H800" s="255"/>
      <c r="I800" s="255"/>
      <c r="J800" s="256">
        <f t="shared" si="50"/>
        <v>35.81</v>
      </c>
    </row>
    <row r="801" spans="1:10" ht="20.100000000000001" customHeight="1">
      <c r="A801" s="406" t="s">
        <v>20492</v>
      </c>
      <c r="B801" s="240"/>
      <c r="C801" s="240"/>
      <c r="D801" s="424"/>
      <c r="E801" s="424"/>
      <c r="F801" s="417">
        <v>20.16</v>
      </c>
      <c r="G801" s="424"/>
      <c r="H801" s="240"/>
      <c r="I801" s="395"/>
      <c r="J801" s="256">
        <f t="shared" si="50"/>
        <v>20.16</v>
      </c>
    </row>
    <row r="802" spans="1:10" ht="24.75" customHeight="1">
      <c r="A802" s="406" t="s">
        <v>20467</v>
      </c>
      <c r="B802" s="264"/>
      <c r="C802" s="264"/>
      <c r="D802" s="417">
        <v>18.100000000000001</v>
      </c>
      <c r="E802" s="417">
        <v>1.6</v>
      </c>
      <c r="F802" s="417">
        <f t="shared" si="49"/>
        <v>28.960000000000004</v>
      </c>
      <c r="G802" s="417">
        <v>4.2699999999999996</v>
      </c>
      <c r="H802" s="255"/>
      <c r="I802" s="255"/>
      <c r="J802" s="256">
        <f t="shared" si="50"/>
        <v>24.690000000000005</v>
      </c>
    </row>
    <row r="803" spans="1:10" ht="24.75" customHeight="1">
      <c r="A803" s="406" t="s">
        <v>20493</v>
      </c>
      <c r="B803" s="264"/>
      <c r="C803" s="264"/>
      <c r="D803" s="424"/>
      <c r="E803" s="424"/>
      <c r="F803" s="417">
        <v>20.2</v>
      </c>
      <c r="G803" s="424"/>
      <c r="H803" s="255"/>
      <c r="I803" s="255"/>
      <c r="J803" s="256">
        <f t="shared" si="50"/>
        <v>20.2</v>
      </c>
    </row>
    <row r="804" spans="1:10" ht="26.25" customHeight="1">
      <c r="A804" s="406" t="s">
        <v>20468</v>
      </c>
      <c r="B804" s="264"/>
      <c r="C804" s="264"/>
      <c r="D804" s="417">
        <v>10.1</v>
      </c>
      <c r="E804" s="417">
        <v>1.6</v>
      </c>
      <c r="F804" s="417">
        <f t="shared" si="49"/>
        <v>16.16</v>
      </c>
      <c r="G804" s="424"/>
      <c r="H804" s="255"/>
      <c r="I804" s="255"/>
      <c r="J804" s="256">
        <f t="shared" si="50"/>
        <v>16.16</v>
      </c>
    </row>
    <row r="805" spans="1:10" ht="20.100000000000001" customHeight="1">
      <c r="A805" s="406" t="s">
        <v>20494</v>
      </c>
      <c r="B805" s="264"/>
      <c r="C805" s="264"/>
      <c r="D805" s="424"/>
      <c r="E805" s="424"/>
      <c r="F805" s="417">
        <v>7.58</v>
      </c>
      <c r="G805" s="424"/>
      <c r="H805" s="264"/>
      <c r="I805" s="264"/>
      <c r="J805" s="256">
        <f t="shared" si="50"/>
        <v>7.58</v>
      </c>
    </row>
    <row r="806" spans="1:10" ht="20.100000000000001" customHeight="1">
      <c r="A806" s="406" t="s">
        <v>20469</v>
      </c>
      <c r="B806" s="264"/>
      <c r="C806" s="264"/>
      <c r="D806" s="417">
        <v>35.200000000000003</v>
      </c>
      <c r="E806" s="417">
        <v>1.6</v>
      </c>
      <c r="F806" s="417">
        <f t="shared" si="49"/>
        <v>56.320000000000007</v>
      </c>
      <c r="G806" s="417">
        <v>10.3</v>
      </c>
      <c r="H806" s="264"/>
      <c r="I806" s="264"/>
      <c r="J806" s="256">
        <f t="shared" si="50"/>
        <v>46.02000000000001</v>
      </c>
    </row>
    <row r="807" spans="1:10" ht="20.100000000000001" customHeight="1">
      <c r="A807" s="406" t="s">
        <v>20495</v>
      </c>
      <c r="B807" s="264"/>
      <c r="C807" s="264"/>
      <c r="D807" s="417">
        <v>1.5</v>
      </c>
      <c r="E807" s="417">
        <v>17.899999999999999</v>
      </c>
      <c r="F807" s="417">
        <f t="shared" si="49"/>
        <v>26.849999999999998</v>
      </c>
      <c r="G807" s="424"/>
      <c r="H807" s="264"/>
      <c r="I807" s="264"/>
      <c r="J807" s="256">
        <f t="shared" si="50"/>
        <v>26.849999999999998</v>
      </c>
    </row>
    <row r="808" spans="1:10" ht="20.100000000000001" customHeight="1">
      <c r="A808" s="406" t="s">
        <v>20496</v>
      </c>
      <c r="B808" s="264"/>
      <c r="C808" s="264"/>
      <c r="D808" s="417">
        <v>4.05</v>
      </c>
      <c r="E808" s="417">
        <v>5.65</v>
      </c>
      <c r="F808" s="417">
        <f t="shared" si="49"/>
        <v>22.8825</v>
      </c>
      <c r="G808" s="424"/>
      <c r="H808" s="264"/>
      <c r="I808" s="264"/>
      <c r="J808" s="256">
        <f t="shared" si="50"/>
        <v>22.8825</v>
      </c>
    </row>
    <row r="809" spans="1:10" ht="20.100000000000001" customHeight="1">
      <c r="A809" s="406" t="s">
        <v>20497</v>
      </c>
      <c r="B809" s="264"/>
      <c r="C809" s="264"/>
      <c r="D809" s="424"/>
      <c r="E809" s="424"/>
      <c r="F809" s="417">
        <v>48.12</v>
      </c>
      <c r="G809" s="424"/>
      <c r="H809" s="264"/>
      <c r="I809" s="264"/>
      <c r="J809" s="256">
        <f t="shared" si="50"/>
        <v>48.12</v>
      </c>
    </row>
    <row r="810" spans="1:10" ht="20.100000000000001" customHeight="1">
      <c r="A810" s="406" t="s">
        <v>20470</v>
      </c>
      <c r="B810" s="264"/>
      <c r="C810" s="264"/>
      <c r="D810" s="417">
        <v>28.9</v>
      </c>
      <c r="E810" s="417">
        <v>1.6</v>
      </c>
      <c r="F810" s="417">
        <f t="shared" si="49"/>
        <v>46.24</v>
      </c>
      <c r="G810" s="417">
        <v>7.91</v>
      </c>
      <c r="H810" s="264"/>
      <c r="I810" s="264"/>
      <c r="J810" s="256">
        <f t="shared" si="50"/>
        <v>38.33</v>
      </c>
    </row>
    <row r="811" spans="1:10" ht="24.75" customHeight="1">
      <c r="A811" s="369"/>
      <c r="B811" s="257"/>
      <c r="C811" s="264"/>
      <c r="D811" s="264"/>
      <c r="E811" s="264"/>
      <c r="F811" s="257"/>
      <c r="G811" s="240"/>
      <c r="H811" s="257"/>
      <c r="I811" s="264"/>
      <c r="J811" s="256"/>
    </row>
    <row r="812" spans="1:10" ht="24.75" customHeight="1">
      <c r="A812" s="313" t="s">
        <v>19104</v>
      </c>
      <c r="B812" s="563" t="str">
        <f>INDEX([1]ORCAMENTO!$E:$E,MATCH(A812,[1]ORCAMENTO!$B:$B,0))</f>
        <v>Pintura Com Tinta Acrílica Suvinil, Coral Ou Metalatex, Inclusive Selador Acrílico, Em Paredes Externas A Três Demãos</v>
      </c>
      <c r="C812" s="563"/>
      <c r="D812" s="563"/>
      <c r="E812" s="563"/>
      <c r="F812" s="563"/>
      <c r="G812" s="563"/>
      <c r="H812" s="563"/>
      <c r="I812" s="250" t="str">
        <f>INDEX([1]ORCAMENTO!$F:$F,MATCH(A812,[1]ORCAMENTO!$B:$B,0))</f>
        <v>m2</v>
      </c>
      <c r="J812" s="251">
        <f>SUM(J814:J823)</f>
        <v>616.1</v>
      </c>
    </row>
    <row r="813" spans="1:10" ht="24.75" customHeight="1">
      <c r="A813" s="430" t="s">
        <v>1030</v>
      </c>
      <c r="B813" s="431"/>
      <c r="C813" s="431"/>
      <c r="D813" s="430" t="s">
        <v>18614</v>
      </c>
      <c r="E813" s="430" t="s">
        <v>18612</v>
      </c>
      <c r="F813" s="430" t="s">
        <v>19092</v>
      </c>
      <c r="G813" s="430"/>
      <c r="H813" s="430"/>
      <c r="I813" s="430"/>
      <c r="J813" s="252"/>
    </row>
    <row r="814" spans="1:10" ht="24.75" customHeight="1">
      <c r="A814" s="369"/>
      <c r="B814" s="370"/>
      <c r="C814" s="370"/>
      <c r="D814" s="369"/>
      <c r="E814" s="369"/>
      <c r="F814" s="369"/>
      <c r="G814" s="369"/>
      <c r="H814" s="369"/>
      <c r="I814" s="369"/>
      <c r="J814" s="394"/>
    </row>
    <row r="815" spans="1:10" ht="30" customHeight="1">
      <c r="A815" s="406" t="s">
        <v>20241</v>
      </c>
      <c r="B815" s="240"/>
      <c r="C815" s="38"/>
      <c r="D815" s="417">
        <v>4.2</v>
      </c>
      <c r="E815" s="417">
        <v>0.55000000000000004</v>
      </c>
      <c r="F815" s="240"/>
      <c r="G815" s="240"/>
      <c r="H815" s="240"/>
      <c r="I815" s="395"/>
      <c r="J815" s="395">
        <f>D815*E815-F815</f>
        <v>2.3100000000000005</v>
      </c>
    </row>
    <row r="816" spans="1:10" ht="24.75" customHeight="1">
      <c r="A816" s="406" t="s">
        <v>20471</v>
      </c>
      <c r="B816" s="370"/>
      <c r="C816" s="370"/>
      <c r="D816" s="417">
        <v>14.1</v>
      </c>
      <c r="E816" s="417">
        <v>1.4</v>
      </c>
      <c r="F816" s="369"/>
      <c r="G816" s="369"/>
      <c r="H816" s="369"/>
      <c r="I816" s="369"/>
      <c r="J816" s="395">
        <f>D816*E816-F816</f>
        <v>19.739999999999998</v>
      </c>
    </row>
    <row r="817" spans="1:10" ht="20.100000000000001" customHeight="1">
      <c r="A817" s="406" t="s">
        <v>20337</v>
      </c>
      <c r="B817" s="240"/>
      <c r="C817" s="240"/>
      <c r="D817" s="424"/>
      <c r="E817" s="424"/>
      <c r="F817" s="240"/>
      <c r="G817" s="240"/>
      <c r="H817" s="240"/>
      <c r="I817" s="395"/>
      <c r="J817" s="395">
        <v>28.2</v>
      </c>
    </row>
    <row r="818" spans="1:10" ht="30" customHeight="1">
      <c r="A818" s="406" t="s">
        <v>20338</v>
      </c>
      <c r="B818" s="257"/>
      <c r="C818" s="240"/>
      <c r="D818" s="424"/>
      <c r="E818" s="424"/>
      <c r="G818" s="240"/>
      <c r="H818" s="240"/>
      <c r="I818" s="395"/>
      <c r="J818" s="395">
        <v>48.36</v>
      </c>
    </row>
    <row r="819" spans="1:10" ht="30" customHeight="1">
      <c r="A819" s="406" t="s">
        <v>20339</v>
      </c>
      <c r="B819" s="257"/>
      <c r="C819" s="240"/>
      <c r="D819" s="415">
        <v>3.2</v>
      </c>
      <c r="E819" s="417">
        <v>11</v>
      </c>
      <c r="G819" s="240"/>
      <c r="H819" s="240"/>
      <c r="I819" s="395"/>
      <c r="J819" s="395">
        <f>D819*E819-F819</f>
        <v>35.200000000000003</v>
      </c>
    </row>
    <row r="820" spans="1:10" ht="21.95" customHeight="1">
      <c r="A820" s="406" t="s">
        <v>20472</v>
      </c>
      <c r="B820" s="264"/>
      <c r="C820" s="264"/>
      <c r="D820" s="417">
        <v>18.600000000000001</v>
      </c>
      <c r="E820" s="417">
        <v>3.65</v>
      </c>
      <c r="F820" s="264"/>
      <c r="G820" s="264"/>
      <c r="H820" s="264"/>
      <c r="I820" s="264"/>
      <c r="J820" s="395">
        <f t="shared" ref="J820" si="51">D820*E820-F820</f>
        <v>67.89</v>
      </c>
    </row>
    <row r="821" spans="1:10" ht="20.100000000000001" customHeight="1">
      <c r="A821" s="406" t="s">
        <v>20340</v>
      </c>
      <c r="B821" s="240"/>
      <c r="C821" s="240"/>
      <c r="D821" s="424"/>
      <c r="E821" s="424"/>
      <c r="F821" s="240"/>
      <c r="G821" s="240"/>
      <c r="H821" s="240"/>
      <c r="I821" s="395"/>
      <c r="J821" s="395">
        <v>64.400000000000006</v>
      </c>
    </row>
    <row r="822" spans="1:10" ht="20.100000000000001" customHeight="1">
      <c r="A822" s="406" t="s">
        <v>20498</v>
      </c>
      <c r="B822" s="240"/>
      <c r="C822" s="240"/>
      <c r="D822" s="424"/>
      <c r="E822" s="424"/>
      <c r="F822" s="240"/>
      <c r="G822" s="240"/>
      <c r="H822" s="240"/>
      <c r="I822" s="395"/>
      <c r="J822" s="395">
        <v>350</v>
      </c>
    </row>
    <row r="823" spans="1:10" ht="24.75" customHeight="1">
      <c r="A823" s="369"/>
      <c r="B823" s="370"/>
      <c r="C823" s="370"/>
      <c r="D823" s="369"/>
      <c r="E823" s="369"/>
      <c r="F823" s="369"/>
      <c r="G823" s="369"/>
      <c r="H823" s="369"/>
      <c r="I823" s="369"/>
      <c r="J823" s="264"/>
    </row>
    <row r="824" spans="1:10" ht="24.75" customHeight="1">
      <c r="A824" s="313" t="s">
        <v>19105</v>
      </c>
      <c r="B824" s="563" t="str">
        <f>INDEX([1]ORCAMENTO!$E:$E,MATCH(A824,[1]ORCAMENTO!$B:$B,0))</f>
        <v>Aplicação De Tinta Epóxi De Alta Espessura Semibrilhante Sobre Piso De Concreto A Três Demãos, Inclusive Selador Epóxi A Uma Demão - Ref. Intergard 2005 E 2001 - Internacional Ou Equivalente</v>
      </c>
      <c r="C824" s="563"/>
      <c r="D824" s="563"/>
      <c r="E824" s="563"/>
      <c r="F824" s="563"/>
      <c r="G824" s="563"/>
      <c r="H824" s="563"/>
      <c r="I824" s="250" t="str">
        <f>INDEX([1]ORCAMENTO!$F:$F,MATCH(A824,[1]ORCAMENTO!$B:$B,0))</f>
        <v>m2</v>
      </c>
      <c r="J824" s="251">
        <f>SUM(J826:J828)</f>
        <v>247.20000000000002</v>
      </c>
    </row>
    <row r="825" spans="1:10" ht="24.75" customHeight="1">
      <c r="A825" s="430" t="s">
        <v>1030</v>
      </c>
      <c r="B825" s="431"/>
      <c r="C825" s="431"/>
      <c r="D825" s="430" t="s">
        <v>18614</v>
      </c>
      <c r="E825" s="430" t="s">
        <v>18612</v>
      </c>
      <c r="F825" s="430"/>
      <c r="G825" s="430"/>
      <c r="H825" s="430"/>
      <c r="I825" s="430"/>
      <c r="J825" s="252"/>
    </row>
    <row r="826" spans="1:10" ht="24.75" customHeight="1">
      <c r="A826" s="369"/>
      <c r="B826" s="370"/>
      <c r="C826" s="370"/>
      <c r="D826" s="369"/>
      <c r="E826" s="369"/>
      <c r="F826" s="369"/>
      <c r="G826" s="369"/>
      <c r="H826" s="369"/>
      <c r="I826" s="369"/>
      <c r="J826" s="394"/>
    </row>
    <row r="827" spans="1:10" ht="24.75" customHeight="1">
      <c r="A827" s="406" t="s">
        <v>20349</v>
      </c>
      <c r="B827" s="370"/>
      <c r="C827" s="370"/>
      <c r="D827" s="415">
        <v>20.6</v>
      </c>
      <c r="E827" s="414">
        <v>12</v>
      </c>
      <c r="F827" s="369"/>
      <c r="G827" s="369"/>
      <c r="H827" s="369"/>
      <c r="I827" s="369"/>
      <c r="J827" s="264">
        <f>D827*E827</f>
        <v>247.20000000000002</v>
      </c>
    </row>
    <row r="828" spans="1:10" ht="24.75" customHeight="1">
      <c r="A828" s="369"/>
      <c r="B828" s="370"/>
      <c r="C828" s="370"/>
      <c r="D828" s="369"/>
      <c r="E828" s="369"/>
      <c r="F828" s="369"/>
      <c r="G828" s="369"/>
      <c r="H828" s="369"/>
      <c r="I828" s="369"/>
      <c r="J828" s="264"/>
    </row>
    <row r="829" spans="1:10" ht="24.75" customHeight="1">
      <c r="A829" s="313" t="s">
        <v>19106</v>
      </c>
      <c r="B829" s="563" t="str">
        <f>INDEX([1]ORCAMENTO!$E:$E,MATCH(A829,[1]ORCAMENTO!$B:$B,0))</f>
        <v>Pintura À Base De Epoxi, Marcas De Referência Suvinil, Coral Ou Metalatex, Em Faixas Com Largura De 8 Cm, Para Demarcação De Quadra De Esportes</v>
      </c>
      <c r="C829" s="563"/>
      <c r="D829" s="563"/>
      <c r="E829" s="563"/>
      <c r="F829" s="563"/>
      <c r="G829" s="563"/>
      <c r="H829" s="563"/>
      <c r="I829" s="250" t="str">
        <f>INDEX([1]ORCAMENTO!$F:$F,MATCH(A829,[1]ORCAMENTO!$B:$B,0))</f>
        <v>m</v>
      </c>
      <c r="J829" s="251">
        <f>SUM(J831:J832)</f>
        <v>150</v>
      </c>
    </row>
    <row r="830" spans="1:10" ht="24.75" customHeight="1">
      <c r="A830" s="430" t="s">
        <v>1030</v>
      </c>
      <c r="B830" s="431"/>
      <c r="C830" s="431"/>
      <c r="D830" s="430" t="s">
        <v>18614</v>
      </c>
      <c r="E830" s="430"/>
      <c r="F830" s="430"/>
      <c r="G830" s="430"/>
      <c r="H830" s="430"/>
      <c r="I830" s="430"/>
      <c r="J830" s="252"/>
    </row>
    <row r="831" spans="1:10" ht="24.75" customHeight="1">
      <c r="A831" s="369"/>
      <c r="B831" s="370"/>
      <c r="C831" s="370"/>
      <c r="D831" s="369"/>
      <c r="E831" s="369"/>
      <c r="F831" s="369"/>
      <c r="G831" s="369"/>
      <c r="H831" s="369"/>
      <c r="I831" s="369"/>
      <c r="J831" s="394"/>
    </row>
    <row r="832" spans="1:10" ht="24.75" customHeight="1">
      <c r="A832" s="406" t="s">
        <v>20349</v>
      </c>
      <c r="B832" s="370"/>
      <c r="C832" s="370"/>
      <c r="D832" s="369">
        <v>150</v>
      </c>
      <c r="E832" s="369"/>
      <c r="F832" s="369"/>
      <c r="G832" s="369"/>
      <c r="H832" s="369"/>
      <c r="I832" s="369"/>
      <c r="J832" s="264">
        <f>D832</f>
        <v>150</v>
      </c>
    </row>
    <row r="833" spans="1:10" ht="24.75" customHeight="1">
      <c r="A833" s="370"/>
      <c r="B833" s="370"/>
      <c r="C833" s="370"/>
      <c r="D833" s="369"/>
      <c r="E833" s="369"/>
      <c r="F833" s="369"/>
      <c r="G833" s="369"/>
      <c r="H833" s="369"/>
      <c r="I833" s="369"/>
      <c r="J833" s="264"/>
    </row>
    <row r="834" spans="1:10" ht="24.75" customHeight="1">
      <c r="A834" s="313" t="s">
        <v>19107</v>
      </c>
      <c r="B834" s="563" t="str">
        <f>INDEX([1]ORCAMENTO!$E:$E,MATCH(A834,[1]ORCAMENTO!$B:$B,0))</f>
        <v>Locação De Andaime Metálico Para Trabalho Em Fachada De Edifíco (Aluguel De 1 M² Por 1 Mês) Inclusive Frete, Montagem E Desmontagem</v>
      </c>
      <c r="C834" s="563"/>
      <c r="D834" s="563"/>
      <c r="E834" s="563"/>
      <c r="F834" s="563"/>
      <c r="G834" s="563"/>
      <c r="H834" s="563"/>
      <c r="I834" s="250" t="str">
        <f>INDEX([1]ORCAMENTO!$F:$F,MATCH(A834,[1]ORCAMENTO!$B:$B,0))</f>
        <v>m2</v>
      </c>
      <c r="J834" s="251">
        <f>SUM(J836:J837)</f>
        <v>165</v>
      </c>
    </row>
    <row r="835" spans="1:10" ht="24.75" customHeight="1">
      <c r="A835" s="430" t="s">
        <v>1030</v>
      </c>
      <c r="B835" s="431"/>
      <c r="C835" s="431"/>
      <c r="D835" s="430"/>
      <c r="E835" s="430"/>
      <c r="F835" s="430"/>
      <c r="G835" s="430"/>
      <c r="H835" s="430"/>
      <c r="I835" s="430"/>
      <c r="J835" s="252"/>
    </row>
    <row r="836" spans="1:10" ht="20.100000000000001" customHeight="1">
      <c r="A836" s="369"/>
      <c r="B836" s="370"/>
      <c r="C836" s="370"/>
      <c r="D836" s="369"/>
      <c r="E836" s="369"/>
      <c r="F836" s="369"/>
      <c r="G836" s="369"/>
      <c r="H836" s="369"/>
      <c r="I836" s="369"/>
      <c r="J836" s="394"/>
    </row>
    <row r="837" spans="1:10" ht="26.25" customHeight="1">
      <c r="A837" s="406" t="s">
        <v>20499</v>
      </c>
      <c r="B837" s="370"/>
      <c r="C837" s="370"/>
      <c r="D837" s="369"/>
      <c r="E837" s="369"/>
      <c r="F837" s="369"/>
      <c r="G837" s="369"/>
      <c r="H837" s="369"/>
      <c r="I837" s="369"/>
      <c r="J837" s="264">
        <v>165</v>
      </c>
    </row>
    <row r="838" spans="1:10" ht="20.100000000000001" customHeight="1">
      <c r="A838" s="370"/>
      <c r="B838" s="370"/>
      <c r="C838" s="370"/>
      <c r="D838" s="369"/>
      <c r="E838" s="369"/>
      <c r="F838" s="369"/>
      <c r="G838" s="369"/>
      <c r="H838" s="369"/>
      <c r="I838" s="369"/>
      <c r="J838" s="264"/>
    </row>
    <row r="839" spans="1:10" ht="20.100000000000001" customHeight="1">
      <c r="A839" s="249">
        <v>8</v>
      </c>
      <c r="B839" s="564" t="str">
        <f>INDEX([1]ORCAMENTO!$E:$E,MATCH(A839,[1]ORCAMENTO!$B:$B,0))</f>
        <v>INSTALAÇÕES E EQUIPAMENTOS ELÉTRICOS</v>
      </c>
      <c r="C839" s="564"/>
      <c r="D839" s="564"/>
      <c r="E839" s="564"/>
      <c r="F839" s="564"/>
      <c r="G839" s="564"/>
      <c r="H839" s="564"/>
      <c r="I839" s="564"/>
      <c r="J839" s="564"/>
    </row>
    <row r="840" spans="1:10" ht="20.100000000000001" customHeight="1">
      <c r="A840" s="313" t="s">
        <v>19111</v>
      </c>
      <c r="B840" s="563" t="str">
        <f>INDEX([1]ORCAMENTO!$E:$E,MATCH(A840,[1]ORCAMENTO!$B:$B,0))</f>
        <v>Luminaria Sobrepor Compl., Corpo Ch. Aço Pintada Branca, Refletor Aletas Parabólicas Alum.Alta Pureza E Refletância Inclusive 2 Lâmpadas Led T8 20W Temp. De Cor 5000K Bivolt C/ 1,20M - Ref. Cs232Al-N - Ames, 664 - Lumavi Ou Equivalente</v>
      </c>
      <c r="C840" s="563"/>
      <c r="D840" s="563"/>
      <c r="E840" s="563"/>
      <c r="F840" s="563"/>
      <c r="G840" s="563"/>
      <c r="H840" s="563"/>
      <c r="I840" s="250" t="str">
        <f>INDEX([1]ORCAMENTO!$F:$F,MATCH(A840,[1]ORCAMENTO!$B:$B,0))</f>
        <v>und</v>
      </c>
      <c r="J840" s="251">
        <f>ROUND(SUM(J842:J863),2)</f>
        <v>42</v>
      </c>
    </row>
    <row r="841" spans="1:10" ht="20.100000000000001" customHeight="1">
      <c r="A841" s="430" t="s">
        <v>1030</v>
      </c>
      <c r="B841" s="431"/>
      <c r="C841" s="431"/>
      <c r="D841" s="430" t="s">
        <v>19362</v>
      </c>
      <c r="E841" s="430"/>
      <c r="F841" s="430"/>
      <c r="G841" s="430"/>
      <c r="H841" s="430"/>
      <c r="I841" s="430"/>
      <c r="J841" s="252"/>
    </row>
    <row r="842" spans="1:10" ht="20.100000000000001" customHeight="1">
      <c r="A842" s="369"/>
      <c r="B842" s="264"/>
      <c r="C842" s="264"/>
      <c r="D842" s="312"/>
      <c r="E842" s="240"/>
      <c r="F842" s="240"/>
      <c r="G842" s="240"/>
      <c r="H842" s="240"/>
      <c r="I842" s="395"/>
      <c r="J842" s="395"/>
    </row>
    <row r="843" spans="1:10" ht="20.100000000000001" customHeight="1">
      <c r="A843" s="406" t="s">
        <v>20243</v>
      </c>
      <c r="B843" s="264"/>
      <c r="C843" s="264"/>
      <c r="D843" s="417">
        <v>2</v>
      </c>
      <c r="E843" s="257"/>
      <c r="F843" s="257"/>
      <c r="G843" s="257"/>
      <c r="H843" s="257"/>
      <c r="I843" s="264"/>
      <c r="J843" s="395">
        <f>D843</f>
        <v>2</v>
      </c>
    </row>
    <row r="844" spans="1:10" s="325" customFormat="1" ht="20.100000000000001" customHeight="1">
      <c r="A844" s="406" t="s">
        <v>20244</v>
      </c>
      <c r="B844" s="264"/>
      <c r="C844" s="264"/>
      <c r="D844" s="417">
        <v>2</v>
      </c>
      <c r="E844" s="257"/>
      <c r="F844" s="257"/>
      <c r="G844" s="257"/>
      <c r="H844" s="257"/>
      <c r="I844" s="264"/>
      <c r="J844" s="395">
        <f t="shared" ref="J844:J863" si="52">D844</f>
        <v>2</v>
      </c>
    </row>
    <row r="845" spans="1:10" ht="20.100000000000001" customHeight="1">
      <c r="A845" s="406" t="s">
        <v>20245</v>
      </c>
      <c r="B845" s="264"/>
      <c r="C845" s="264"/>
      <c r="D845" s="417">
        <v>2</v>
      </c>
      <c r="E845" s="240"/>
      <c r="F845" s="240"/>
      <c r="G845" s="240"/>
      <c r="H845" s="240"/>
      <c r="I845" s="395"/>
      <c r="J845" s="395">
        <f t="shared" si="52"/>
        <v>2</v>
      </c>
    </row>
    <row r="846" spans="1:10" ht="20.100000000000001" customHeight="1">
      <c r="A846" s="406" t="s">
        <v>20246</v>
      </c>
      <c r="B846" s="264"/>
      <c r="C846" s="264"/>
      <c r="D846" s="417">
        <v>2</v>
      </c>
      <c r="E846" s="240"/>
      <c r="F846" s="240"/>
      <c r="G846" s="240"/>
      <c r="H846" s="240"/>
      <c r="I846" s="395"/>
      <c r="J846" s="395">
        <f t="shared" si="52"/>
        <v>2</v>
      </c>
    </row>
    <row r="847" spans="1:10" ht="20.100000000000001" customHeight="1">
      <c r="A847" s="406" t="s">
        <v>20247</v>
      </c>
      <c r="B847" s="264"/>
      <c r="C847" s="264"/>
      <c r="D847" s="417">
        <v>2</v>
      </c>
      <c r="E847" s="240"/>
      <c r="F847" s="240"/>
      <c r="G847" s="240"/>
      <c r="H847" s="240"/>
      <c r="I847" s="395"/>
      <c r="J847" s="395">
        <f t="shared" si="52"/>
        <v>2</v>
      </c>
    </row>
    <row r="848" spans="1:10" ht="20.100000000000001" customHeight="1">
      <c r="A848" s="406" t="s">
        <v>20228</v>
      </c>
      <c r="B848" s="264"/>
      <c r="C848" s="264"/>
      <c r="D848" s="417">
        <v>2</v>
      </c>
      <c r="E848" s="240"/>
      <c r="F848" s="240"/>
      <c r="G848" s="240"/>
      <c r="H848" s="240"/>
      <c r="I848" s="395"/>
      <c r="J848" s="395">
        <f t="shared" si="52"/>
        <v>2</v>
      </c>
    </row>
    <row r="849" spans="1:10" ht="20.100000000000001" customHeight="1">
      <c r="A849" s="406" t="s">
        <v>20500</v>
      </c>
      <c r="B849" s="264"/>
      <c r="C849" s="264"/>
      <c r="D849" s="417">
        <v>2</v>
      </c>
      <c r="E849" s="240"/>
      <c r="F849" s="240"/>
      <c r="G849" s="240"/>
      <c r="H849" s="240"/>
      <c r="I849" s="395"/>
      <c r="J849" s="395">
        <f t="shared" si="52"/>
        <v>2</v>
      </c>
    </row>
    <row r="850" spans="1:10" ht="20.100000000000001" customHeight="1">
      <c r="A850" s="406" t="s">
        <v>20501</v>
      </c>
      <c r="B850" s="264"/>
      <c r="C850" s="264"/>
      <c r="D850" s="417">
        <v>2</v>
      </c>
      <c r="E850" s="240"/>
      <c r="F850" s="240"/>
      <c r="G850" s="240"/>
      <c r="H850" s="240"/>
      <c r="I850" s="395"/>
      <c r="J850" s="395">
        <f t="shared" si="52"/>
        <v>2</v>
      </c>
    </row>
    <row r="851" spans="1:10" ht="20.100000000000001" customHeight="1">
      <c r="A851" s="406" t="s">
        <v>20502</v>
      </c>
      <c r="B851" s="395"/>
      <c r="C851" s="395"/>
      <c r="D851" s="417">
        <v>1</v>
      </c>
      <c r="E851" s="240"/>
      <c r="F851" s="240"/>
      <c r="G851" s="240"/>
      <c r="H851" s="240"/>
      <c r="I851" s="395"/>
      <c r="J851" s="395">
        <f t="shared" si="52"/>
        <v>1</v>
      </c>
    </row>
    <row r="852" spans="1:10" ht="20.100000000000001" customHeight="1">
      <c r="A852" s="406" t="s">
        <v>20451</v>
      </c>
      <c r="B852" s="264"/>
      <c r="C852" s="264"/>
      <c r="D852" s="417">
        <v>1</v>
      </c>
      <c r="E852" s="240"/>
      <c r="F852" s="240"/>
      <c r="G852" s="240"/>
      <c r="H852" s="240"/>
      <c r="I852" s="395"/>
      <c r="J852" s="395">
        <f t="shared" si="52"/>
        <v>1</v>
      </c>
    </row>
    <row r="853" spans="1:10" ht="20.100000000000001" customHeight="1">
      <c r="A853" s="406" t="s">
        <v>20230</v>
      </c>
      <c r="B853" s="264"/>
      <c r="C853" s="264"/>
      <c r="D853" s="417">
        <v>2</v>
      </c>
      <c r="E853" s="240"/>
      <c r="F853" s="240"/>
      <c r="G853" s="240"/>
      <c r="H853" s="240"/>
      <c r="I853" s="395"/>
      <c r="J853" s="395">
        <f t="shared" si="52"/>
        <v>2</v>
      </c>
    </row>
    <row r="854" spans="1:10" ht="20.100000000000001" customHeight="1">
      <c r="A854" s="406" t="s">
        <v>20231</v>
      </c>
      <c r="B854" s="264"/>
      <c r="C854" s="264"/>
      <c r="D854" s="417">
        <v>1</v>
      </c>
      <c r="E854" s="240"/>
      <c r="F854" s="240"/>
      <c r="G854" s="240"/>
      <c r="H854" s="240"/>
      <c r="I854" s="395"/>
      <c r="J854" s="395">
        <f t="shared" si="52"/>
        <v>1</v>
      </c>
    </row>
    <row r="855" spans="1:10" ht="20.100000000000001" customHeight="1">
      <c r="A855" s="406" t="s">
        <v>20232</v>
      </c>
      <c r="B855" s="264"/>
      <c r="C855" s="264"/>
      <c r="D855" s="417">
        <v>2</v>
      </c>
      <c r="E855" s="240"/>
      <c r="F855" s="240"/>
      <c r="G855" s="240"/>
      <c r="H855" s="240"/>
      <c r="I855" s="395"/>
      <c r="J855" s="395">
        <f t="shared" si="52"/>
        <v>2</v>
      </c>
    </row>
    <row r="856" spans="1:10" ht="20.100000000000001" customHeight="1">
      <c r="A856" s="406" t="s">
        <v>20387</v>
      </c>
      <c r="B856" s="264"/>
      <c r="C856" s="264"/>
      <c r="D856" s="417">
        <v>1</v>
      </c>
      <c r="E856" s="240"/>
      <c r="F856" s="240"/>
      <c r="G856" s="240"/>
      <c r="H856" s="240"/>
      <c r="I856" s="395"/>
      <c r="J856" s="395">
        <f t="shared" si="52"/>
        <v>1</v>
      </c>
    </row>
    <row r="857" spans="1:10" ht="31.5" customHeight="1">
      <c r="A857" s="406" t="s">
        <v>20439</v>
      </c>
      <c r="B857" s="264"/>
      <c r="C857" s="264"/>
      <c r="D857" s="417">
        <v>1</v>
      </c>
      <c r="E857" s="240"/>
      <c r="F857" s="240"/>
      <c r="G857" s="240"/>
      <c r="H857" s="240"/>
      <c r="I857" s="395"/>
      <c r="J857" s="395">
        <f t="shared" si="52"/>
        <v>1</v>
      </c>
    </row>
    <row r="858" spans="1:10" ht="31.5" customHeight="1">
      <c r="A858" s="406" t="s">
        <v>20321</v>
      </c>
      <c r="B858" s="264"/>
      <c r="C858" s="264"/>
      <c r="D858" s="417">
        <v>2</v>
      </c>
      <c r="E858" s="240"/>
      <c r="F858" s="240"/>
      <c r="G858" s="240"/>
      <c r="H858" s="240"/>
      <c r="I858" s="395"/>
      <c r="J858" s="395">
        <f t="shared" si="52"/>
        <v>2</v>
      </c>
    </row>
    <row r="859" spans="1:10" ht="31.5" customHeight="1">
      <c r="A859" s="406" t="s">
        <v>20322</v>
      </c>
      <c r="B859" s="264"/>
      <c r="C859" s="264"/>
      <c r="D859" s="417">
        <v>2</v>
      </c>
      <c r="E859" s="240"/>
      <c r="F859" s="240"/>
      <c r="G859" s="240"/>
      <c r="H859" s="240"/>
      <c r="I859" s="395"/>
      <c r="J859" s="395">
        <f t="shared" si="52"/>
        <v>2</v>
      </c>
    </row>
    <row r="860" spans="1:10" ht="21.95" customHeight="1">
      <c r="A860" s="406" t="s">
        <v>20315</v>
      </c>
      <c r="B860" s="264"/>
      <c r="C860" s="264"/>
      <c r="D860" s="417">
        <v>2</v>
      </c>
      <c r="E860" s="240"/>
      <c r="F860" s="240"/>
      <c r="G860" s="240"/>
      <c r="H860" s="240"/>
      <c r="I860" s="395"/>
      <c r="J860" s="395">
        <f t="shared" si="52"/>
        <v>2</v>
      </c>
    </row>
    <row r="861" spans="1:10" ht="20.100000000000001" customHeight="1">
      <c r="A861" s="406" t="s">
        <v>20503</v>
      </c>
      <c r="B861" s="264"/>
      <c r="C861" s="264"/>
      <c r="D861" s="417">
        <v>9</v>
      </c>
      <c r="E861" s="240"/>
      <c r="F861" s="240"/>
      <c r="G861" s="240"/>
      <c r="H861" s="240"/>
      <c r="I861" s="395"/>
      <c r="J861" s="395">
        <f t="shared" si="52"/>
        <v>9</v>
      </c>
    </row>
    <row r="862" spans="1:10" ht="20.100000000000001" customHeight="1">
      <c r="A862" s="406" t="s">
        <v>20227</v>
      </c>
      <c r="B862" s="264"/>
      <c r="C862" s="264"/>
      <c r="D862" s="417">
        <v>2</v>
      </c>
      <c r="E862" s="240"/>
      <c r="F862" s="240"/>
      <c r="G862" s="240"/>
      <c r="H862" s="240"/>
      <c r="I862" s="395"/>
      <c r="J862" s="395">
        <f t="shared" si="52"/>
        <v>2</v>
      </c>
    </row>
    <row r="863" spans="1:10" ht="20.100000000000001" customHeight="1">
      <c r="A863" s="369"/>
      <c r="B863" s="264"/>
      <c r="C863" s="264"/>
      <c r="D863" s="312"/>
      <c r="E863" s="240"/>
      <c r="F863" s="240"/>
      <c r="G863" s="240"/>
      <c r="H863" s="240"/>
      <c r="I863" s="395"/>
      <c r="J863" s="395">
        <f t="shared" si="52"/>
        <v>0</v>
      </c>
    </row>
    <row r="864" spans="1:10" ht="20.100000000000001" customHeight="1">
      <c r="A864" s="313" t="s">
        <v>19113</v>
      </c>
      <c r="B864" s="563" t="str">
        <f>INDEX([1]ORCAMENTO!$E:$E,MATCH(A864,[1]ORCAMENTO!$B:$B,0))</f>
        <v>Interruptor De Uma Tecla Simples 10A/250V, Com Placa 4X2"</v>
      </c>
      <c r="C864" s="563"/>
      <c r="D864" s="563"/>
      <c r="E864" s="563"/>
      <c r="F864" s="563"/>
      <c r="G864" s="563"/>
      <c r="H864" s="563"/>
      <c r="I864" s="250" t="str">
        <f>INDEX([1]ORCAMENTO!$F:$F,MATCH(A864,[1]ORCAMENTO!$B:$B,0))</f>
        <v>und</v>
      </c>
      <c r="J864" s="251">
        <f>ROUND(SUM(J866:J879),2)</f>
        <v>12</v>
      </c>
    </row>
    <row r="865" spans="1:10" ht="20.100000000000001" customHeight="1">
      <c r="A865" s="430" t="s">
        <v>1030</v>
      </c>
      <c r="B865" s="431"/>
      <c r="C865" s="431"/>
      <c r="D865" s="431"/>
      <c r="E865" s="431" t="s">
        <v>19364</v>
      </c>
      <c r="F865" s="430"/>
      <c r="G865" s="430"/>
      <c r="H865" s="430"/>
      <c r="I865" s="430"/>
      <c r="J865" s="252"/>
    </row>
    <row r="866" spans="1:10" ht="20.100000000000001" customHeight="1">
      <c r="A866" s="369"/>
      <c r="B866" s="240"/>
      <c r="C866" s="240"/>
      <c r="D866" s="240"/>
      <c r="E866" s="240"/>
      <c r="F866" s="240"/>
      <c r="G866" s="240"/>
      <c r="H866" s="240"/>
      <c r="I866" s="395"/>
      <c r="J866" s="395"/>
    </row>
    <row r="867" spans="1:10" ht="24.75" customHeight="1">
      <c r="A867" s="406" t="s">
        <v>20228</v>
      </c>
      <c r="B867" s="240"/>
      <c r="C867" s="240"/>
      <c r="D867" s="240"/>
      <c r="E867" s="417">
        <v>1</v>
      </c>
      <c r="F867" s="240"/>
      <c r="G867" s="240"/>
      <c r="H867" s="240"/>
      <c r="I867" s="395"/>
      <c r="J867" s="395">
        <f>E867</f>
        <v>1</v>
      </c>
    </row>
    <row r="868" spans="1:10" ht="21.95" customHeight="1">
      <c r="A868" s="406" t="s">
        <v>20504</v>
      </c>
      <c r="B868" s="257"/>
      <c r="C868" s="264"/>
      <c r="D868" s="257"/>
      <c r="E868" s="417">
        <v>1</v>
      </c>
      <c r="F868" s="257"/>
      <c r="G868" s="257"/>
      <c r="H868" s="257"/>
      <c r="I868" s="264"/>
      <c r="J868" s="395">
        <f t="shared" ref="J868:J878" si="53">E868</f>
        <v>1</v>
      </c>
    </row>
    <row r="869" spans="1:10" ht="20.100000000000001" customHeight="1">
      <c r="A869" s="406" t="s">
        <v>20505</v>
      </c>
      <c r="B869" s="240"/>
      <c r="C869" s="240"/>
      <c r="D869" s="240"/>
      <c r="E869" s="417">
        <v>1</v>
      </c>
      <c r="G869" s="240"/>
      <c r="H869" s="240"/>
      <c r="I869" s="395"/>
      <c r="J869" s="395">
        <f t="shared" si="53"/>
        <v>1</v>
      </c>
    </row>
    <row r="870" spans="1:10" ht="21.95" customHeight="1">
      <c r="A870" s="406" t="s">
        <v>20230</v>
      </c>
      <c r="B870" s="264"/>
      <c r="C870" s="264"/>
      <c r="E870" s="417">
        <v>1</v>
      </c>
      <c r="F870" s="240"/>
      <c r="G870" s="240"/>
      <c r="H870" s="240"/>
      <c r="I870" s="395"/>
      <c r="J870" s="395">
        <f t="shared" si="53"/>
        <v>1</v>
      </c>
    </row>
    <row r="871" spans="1:10" ht="20.100000000000001" customHeight="1">
      <c r="A871" s="406" t="s">
        <v>20231</v>
      </c>
      <c r="B871" s="264"/>
      <c r="C871" s="264"/>
      <c r="E871" s="417">
        <v>1</v>
      </c>
      <c r="F871" s="240"/>
      <c r="G871" s="240"/>
      <c r="H871" s="240"/>
      <c r="I871" s="395"/>
      <c r="J871" s="395">
        <f t="shared" si="53"/>
        <v>1</v>
      </c>
    </row>
    <row r="872" spans="1:10" ht="20.100000000000001" customHeight="1">
      <c r="A872" s="406" t="s">
        <v>20232</v>
      </c>
      <c r="B872" s="264"/>
      <c r="C872" s="264"/>
      <c r="E872" s="417">
        <v>1</v>
      </c>
      <c r="F872" s="240"/>
      <c r="G872" s="240"/>
      <c r="H872" s="240"/>
      <c r="I872" s="395"/>
      <c r="J872" s="395">
        <f t="shared" si="53"/>
        <v>1</v>
      </c>
    </row>
    <row r="873" spans="1:10" ht="20.100000000000001" customHeight="1">
      <c r="A873" s="406" t="s">
        <v>20387</v>
      </c>
      <c r="B873" s="264"/>
      <c r="C873" s="264"/>
      <c r="D873" s="38"/>
      <c r="E873" s="417">
        <v>1</v>
      </c>
      <c r="F873" s="240"/>
      <c r="G873" s="240"/>
      <c r="H873" s="240"/>
      <c r="I873" s="395"/>
      <c r="J873" s="395">
        <f t="shared" si="53"/>
        <v>1</v>
      </c>
    </row>
    <row r="874" spans="1:10" ht="20.100000000000001" customHeight="1">
      <c r="A874" s="406" t="s">
        <v>20439</v>
      </c>
      <c r="B874" s="240"/>
      <c r="C874" s="240"/>
      <c r="D874" s="240"/>
      <c r="E874" s="417">
        <v>1</v>
      </c>
      <c r="F874" s="240"/>
      <c r="G874" s="240"/>
      <c r="H874" s="240"/>
      <c r="I874" s="395"/>
      <c r="J874" s="395">
        <f t="shared" si="53"/>
        <v>1</v>
      </c>
    </row>
    <row r="875" spans="1:10" ht="20.100000000000001" customHeight="1">
      <c r="A875" s="406" t="s">
        <v>20321</v>
      </c>
      <c r="B875" s="240"/>
      <c r="C875" s="240"/>
      <c r="D875" s="240"/>
      <c r="E875" s="417">
        <v>1</v>
      </c>
      <c r="F875" s="240"/>
      <c r="G875" s="240"/>
      <c r="H875" s="240"/>
      <c r="I875" s="395"/>
      <c r="J875" s="395">
        <f t="shared" si="53"/>
        <v>1</v>
      </c>
    </row>
    <row r="876" spans="1:10" ht="20.100000000000001" customHeight="1">
      <c r="A876" s="406" t="s">
        <v>20322</v>
      </c>
      <c r="B876" s="240"/>
      <c r="C876" s="240"/>
      <c r="D876" s="240"/>
      <c r="E876" s="417">
        <v>1</v>
      </c>
      <c r="F876" s="240"/>
      <c r="G876" s="240"/>
      <c r="H876" s="240"/>
      <c r="I876" s="395"/>
      <c r="J876" s="395">
        <f t="shared" si="53"/>
        <v>1</v>
      </c>
    </row>
    <row r="877" spans="1:10" ht="20.100000000000001" customHeight="1">
      <c r="A877" s="406" t="s">
        <v>20315</v>
      </c>
      <c r="B877" s="240"/>
      <c r="C877" s="240"/>
      <c r="D877" s="240"/>
      <c r="E877" s="417">
        <v>1</v>
      </c>
      <c r="F877" s="240"/>
      <c r="G877" s="240"/>
      <c r="H877" s="240"/>
      <c r="I877" s="395"/>
      <c r="J877" s="395">
        <f t="shared" si="53"/>
        <v>1</v>
      </c>
    </row>
    <row r="878" spans="1:10" ht="20.100000000000001" customHeight="1">
      <c r="A878" s="406" t="s">
        <v>20227</v>
      </c>
      <c r="B878" s="240"/>
      <c r="C878" s="240"/>
      <c r="D878" s="240"/>
      <c r="E878" s="417">
        <v>1</v>
      </c>
      <c r="F878" s="240"/>
      <c r="G878" s="240"/>
      <c r="H878" s="240"/>
      <c r="I878" s="395"/>
      <c r="J878" s="395">
        <f t="shared" si="53"/>
        <v>1</v>
      </c>
    </row>
    <row r="879" spans="1:10" ht="20.100000000000001" customHeight="1">
      <c r="A879" s="369"/>
      <c r="B879" s="240"/>
      <c r="C879" s="240"/>
      <c r="D879" s="240"/>
      <c r="E879" s="240"/>
      <c r="F879" s="240"/>
      <c r="G879" s="240"/>
      <c r="H879" s="240"/>
      <c r="I879" s="395"/>
      <c r="J879" s="395"/>
    </row>
    <row r="880" spans="1:10" ht="20.100000000000001" customHeight="1">
      <c r="A880" s="313" t="s">
        <v>19308</v>
      </c>
      <c r="B880" s="563" t="str">
        <f>INDEX([1]ORCAMENTO!$E:$E,MATCH(A880,[1]ORCAMENTO!$B:$B,0))</f>
        <v>Ventilador De Teto Base Madeira Sem Alojamento Para Luminária, Ref. Tron Ou Equivalente, Com Comando De Interruptor Simples, Sem Dimer Para Regulagem De Velocidade</v>
      </c>
      <c r="C880" s="563"/>
      <c r="D880" s="563"/>
      <c r="E880" s="563"/>
      <c r="F880" s="563"/>
      <c r="G880" s="563"/>
      <c r="H880" s="563"/>
      <c r="I880" s="250" t="str">
        <f>INDEX([1]ORCAMENTO!$F:$F,MATCH(A880,[1]ORCAMENTO!$B:$B,0))</f>
        <v>und</v>
      </c>
      <c r="J880" s="251">
        <f>ROUND(SUM(J882:J887),2)</f>
        <v>7</v>
      </c>
    </row>
    <row r="881" spans="1:10" ht="23.25" customHeight="1">
      <c r="A881" s="430" t="s">
        <v>1030</v>
      </c>
      <c r="B881" s="431"/>
      <c r="C881" s="431"/>
      <c r="D881" s="430" t="s">
        <v>19117</v>
      </c>
      <c r="E881" s="430"/>
      <c r="F881" s="430"/>
      <c r="G881" s="430"/>
      <c r="H881" s="430"/>
      <c r="I881" s="430"/>
      <c r="J881" s="252"/>
    </row>
    <row r="882" spans="1:10" ht="20.100000000000001" customHeight="1">
      <c r="A882" s="369"/>
      <c r="B882" s="257"/>
      <c r="C882" s="264"/>
      <c r="D882" s="257"/>
      <c r="E882" s="257"/>
      <c r="F882" s="257"/>
      <c r="G882" s="257"/>
      <c r="H882" s="257"/>
      <c r="I882" s="264"/>
      <c r="J882" s="395"/>
    </row>
    <row r="883" spans="1:10" ht="20.100000000000001" customHeight="1">
      <c r="A883" s="406" t="s">
        <v>20500</v>
      </c>
      <c r="B883" s="257"/>
      <c r="C883" s="264"/>
      <c r="D883" s="417">
        <v>2</v>
      </c>
      <c r="E883" s="257"/>
      <c r="F883" s="257"/>
      <c r="G883" s="257"/>
      <c r="H883" s="257"/>
      <c r="I883" s="264"/>
      <c r="J883" s="395">
        <f>D883</f>
        <v>2</v>
      </c>
    </row>
    <row r="884" spans="1:10" ht="20.100000000000001" customHeight="1">
      <c r="A884" s="406" t="s">
        <v>20506</v>
      </c>
      <c r="B884" s="240"/>
      <c r="C884" s="240"/>
      <c r="D884" s="417">
        <v>1</v>
      </c>
      <c r="E884" s="257"/>
      <c r="F884" s="257"/>
      <c r="G884" s="257"/>
      <c r="H884" s="257"/>
      <c r="I884" s="264"/>
      <c r="J884" s="395">
        <f t="shared" ref="J884:J886" si="54">D884</f>
        <v>1</v>
      </c>
    </row>
    <row r="885" spans="1:10" ht="21" customHeight="1">
      <c r="A885" s="406" t="s">
        <v>20321</v>
      </c>
      <c r="B885" s="240"/>
      <c r="C885" s="240"/>
      <c r="D885" s="417">
        <v>2</v>
      </c>
      <c r="E885" s="257"/>
      <c r="F885" s="257"/>
      <c r="G885" s="257"/>
      <c r="H885" s="257"/>
      <c r="I885" s="264"/>
      <c r="J885" s="395">
        <f t="shared" si="54"/>
        <v>2</v>
      </c>
    </row>
    <row r="886" spans="1:10" ht="21" customHeight="1">
      <c r="A886" s="406" t="s">
        <v>20322</v>
      </c>
      <c r="B886" s="240"/>
      <c r="C886" s="240"/>
      <c r="D886" s="417">
        <v>2</v>
      </c>
      <c r="E886" s="257"/>
      <c r="F886" s="257"/>
      <c r="G886" s="257"/>
      <c r="H886" s="257"/>
      <c r="I886" s="264"/>
      <c r="J886" s="395">
        <f t="shared" si="54"/>
        <v>2</v>
      </c>
    </row>
    <row r="887" spans="1:10" ht="21" customHeight="1">
      <c r="A887" s="369"/>
      <c r="B887" s="240"/>
      <c r="C887" s="240"/>
      <c r="D887" s="240"/>
      <c r="E887" s="257"/>
      <c r="F887" s="257"/>
      <c r="G887" s="257"/>
      <c r="H887" s="257"/>
      <c r="I887" s="264"/>
      <c r="J887" s="395"/>
    </row>
    <row r="888" spans="1:10" ht="21.95" customHeight="1">
      <c r="A888" s="313" t="s">
        <v>19309</v>
      </c>
      <c r="B888" s="563" t="str">
        <f>INDEX([1]ORCAMENTO!$E:$E,MATCH(A888,[1]ORCAMENTO!$B:$B,0))</f>
        <v>Ponto Padrão De Ventilador No Teto - Considerando Eletroduto Pvc Rígido De 3/4" Inclusive Conexões (4.5M), Fio Isolado Pvc De 2.5Mm2 (21.6M) E Caixa Pvc 4X4" (1 Und)</v>
      </c>
      <c r="C888" s="563"/>
      <c r="D888" s="563"/>
      <c r="E888" s="563"/>
      <c r="F888" s="563"/>
      <c r="G888" s="563"/>
      <c r="H888" s="563"/>
      <c r="I888" s="250" t="str">
        <f>INDEX([1]ORCAMENTO!$F:$F,MATCH(A888,[1]ORCAMENTO!$B:$B,0))</f>
        <v>und</v>
      </c>
      <c r="J888" s="251">
        <f>ROUND(SUM(J890:J895),2)</f>
        <v>7</v>
      </c>
    </row>
    <row r="889" spans="1:10" ht="21" customHeight="1">
      <c r="A889" s="430" t="s">
        <v>1030</v>
      </c>
      <c r="B889" s="431"/>
      <c r="C889" s="431"/>
      <c r="D889" s="430" t="s">
        <v>19117</v>
      </c>
      <c r="E889" s="430"/>
      <c r="F889" s="430"/>
      <c r="G889" s="430"/>
      <c r="H889" s="430"/>
      <c r="I889" s="430"/>
      <c r="J889" s="252"/>
    </row>
    <row r="890" spans="1:10" ht="24.75" customHeight="1">
      <c r="A890" s="382"/>
      <c r="B890" s="240"/>
      <c r="C890" s="240"/>
      <c r="D890" s="240"/>
      <c r="E890" s="240"/>
      <c r="F890" s="240"/>
      <c r="G890" s="240"/>
      <c r="H890" s="240"/>
      <c r="I890" s="395"/>
      <c r="J890" s="395"/>
    </row>
    <row r="891" spans="1:10" ht="20.100000000000001" customHeight="1">
      <c r="A891" s="412" t="s">
        <v>20506</v>
      </c>
      <c r="B891" s="372"/>
      <c r="C891" s="375"/>
      <c r="D891" s="419">
        <v>1</v>
      </c>
      <c r="E891" s="374"/>
      <c r="F891" s="374"/>
      <c r="G891" s="374"/>
      <c r="H891" s="374"/>
      <c r="I891" s="374"/>
      <c r="J891" s="395">
        <f>D891</f>
        <v>1</v>
      </c>
    </row>
    <row r="892" spans="1:10" ht="20.100000000000001" customHeight="1">
      <c r="A892" s="412" t="s">
        <v>20500</v>
      </c>
      <c r="B892" s="372"/>
      <c r="C892" s="375"/>
      <c r="D892" s="419">
        <v>2</v>
      </c>
      <c r="E892" s="374"/>
      <c r="F892" s="374"/>
      <c r="G892" s="374"/>
      <c r="H892" s="374"/>
      <c r="I892" s="374"/>
      <c r="J892" s="395">
        <f t="shared" ref="J892:J895" si="55">D892</f>
        <v>2</v>
      </c>
    </row>
    <row r="893" spans="1:10" s="379" customFormat="1" ht="24.75" customHeight="1">
      <c r="A893" s="406" t="s">
        <v>20321</v>
      </c>
      <c r="B893" s="240"/>
      <c r="C893" s="240"/>
      <c r="D893" s="419">
        <v>2</v>
      </c>
      <c r="E893" s="257"/>
      <c r="F893" s="257"/>
      <c r="G893" s="257"/>
      <c r="H893" s="257"/>
      <c r="I893" s="264"/>
      <c r="J893" s="395">
        <f t="shared" si="55"/>
        <v>2</v>
      </c>
    </row>
    <row r="894" spans="1:10" s="379" customFormat="1" ht="24.75" customHeight="1">
      <c r="A894" s="406" t="s">
        <v>20322</v>
      </c>
      <c r="B894" s="240"/>
      <c r="C894" s="240"/>
      <c r="D894" s="419">
        <v>2</v>
      </c>
      <c r="E894" s="257"/>
      <c r="F894" s="257"/>
      <c r="G894" s="257"/>
      <c r="H894" s="257"/>
      <c r="I894" s="264"/>
      <c r="J894" s="395">
        <f t="shared" si="55"/>
        <v>2</v>
      </c>
    </row>
    <row r="895" spans="1:10" s="379" customFormat="1" ht="24.75" customHeight="1">
      <c r="A895" s="382"/>
      <c r="B895" s="240"/>
      <c r="C895" s="240"/>
      <c r="D895" s="240"/>
      <c r="E895" s="240"/>
      <c r="F895" s="240"/>
      <c r="G895" s="240"/>
      <c r="H895" s="240"/>
      <c r="I895" s="395"/>
      <c r="J895" s="395">
        <f t="shared" si="55"/>
        <v>0</v>
      </c>
    </row>
    <row r="896" spans="1:10" s="379" customFormat="1" ht="24.75" customHeight="1">
      <c r="A896" s="313" t="s">
        <v>19357</v>
      </c>
      <c r="B896" s="563" t="str">
        <f>INDEX([1]ORCAMENTO!$E:$E,MATCH(A896,[1]ORCAMENTO!$B:$B,0))</f>
        <v>Ponto Padrão De Interruptor De 1 Tecla Paralelo - Considerando Eletroduto Pvc Rígido De 3/4" Inclusive Conexões (8.5M), Fio Isolado Pvc De 2.5Mm2 (28.8M) E Caixa Pvc 4X2" (1 Und)</v>
      </c>
      <c r="C896" s="563"/>
      <c r="D896" s="563"/>
      <c r="E896" s="563"/>
      <c r="F896" s="563"/>
      <c r="G896" s="563"/>
      <c r="H896" s="563"/>
      <c r="I896" s="250" t="str">
        <f>INDEX([1]ORCAMENTO!$F:$F,MATCH(A896,[1]ORCAMENTO!$B:$B,0))</f>
        <v>und</v>
      </c>
      <c r="J896" s="251">
        <f>ROUND(SUM(J898:J907),2)</f>
        <v>10</v>
      </c>
    </row>
    <row r="897" spans="1:10" ht="21" customHeight="1">
      <c r="A897" s="430" t="s">
        <v>1030</v>
      </c>
      <c r="B897" s="431"/>
      <c r="C897" s="431"/>
      <c r="D897" s="430" t="s">
        <v>19117</v>
      </c>
      <c r="E897" s="430"/>
      <c r="F897" s="430"/>
      <c r="G897" s="430"/>
      <c r="H897" s="430"/>
      <c r="I897" s="430"/>
      <c r="J897" s="252"/>
    </row>
    <row r="898" spans="1:10" ht="21.95" customHeight="1">
      <c r="A898" s="371"/>
      <c r="B898" s="372"/>
      <c r="C898" s="375"/>
      <c r="D898" s="374"/>
      <c r="E898" s="374"/>
      <c r="F898" s="374"/>
      <c r="G898" s="374"/>
      <c r="H898" s="374"/>
      <c r="I898" s="374"/>
      <c r="J898" s="376"/>
    </row>
    <row r="899" spans="1:10" ht="21.95" customHeight="1">
      <c r="A899" s="412" t="s">
        <v>20506</v>
      </c>
      <c r="B899" s="372"/>
      <c r="C899" s="375"/>
      <c r="D899" s="419">
        <v>3</v>
      </c>
      <c r="E899" s="374"/>
      <c r="F899" s="374"/>
      <c r="G899" s="374"/>
      <c r="H899" s="374"/>
      <c r="I899" s="374"/>
      <c r="J899" s="395">
        <f t="shared" ref="J899:J906" si="56">D899</f>
        <v>3</v>
      </c>
    </row>
    <row r="900" spans="1:10" ht="20.100000000000001" customHeight="1">
      <c r="A900" s="412" t="s">
        <v>20500</v>
      </c>
      <c r="B900" s="372"/>
      <c r="C900" s="375"/>
      <c r="D900" s="419">
        <v>1</v>
      </c>
      <c r="E900" s="374"/>
      <c r="F900" s="374"/>
      <c r="G900" s="374"/>
      <c r="H900" s="374"/>
      <c r="I900" s="374"/>
      <c r="J900" s="395">
        <f t="shared" si="56"/>
        <v>1</v>
      </c>
    </row>
    <row r="901" spans="1:10" ht="21.95" customHeight="1">
      <c r="A901" s="406" t="s">
        <v>20230</v>
      </c>
      <c r="B901" s="264"/>
      <c r="C901" s="264"/>
      <c r="D901" s="419">
        <v>1</v>
      </c>
      <c r="E901" s="312"/>
      <c r="F901" s="240"/>
      <c r="G901" s="240"/>
      <c r="H901" s="240"/>
      <c r="I901" s="395"/>
      <c r="J901" s="395">
        <f t="shared" si="56"/>
        <v>1</v>
      </c>
    </row>
    <row r="902" spans="1:10" ht="20.100000000000001" customHeight="1">
      <c r="A902" s="406" t="s">
        <v>20231</v>
      </c>
      <c r="B902" s="240"/>
      <c r="C902" s="240"/>
      <c r="D902" s="419">
        <v>1</v>
      </c>
      <c r="E902" s="240"/>
      <c r="F902" s="240"/>
      <c r="G902" s="240"/>
      <c r="H902" s="240"/>
      <c r="I902" s="395"/>
      <c r="J902" s="395">
        <f t="shared" si="56"/>
        <v>1</v>
      </c>
    </row>
    <row r="903" spans="1:10" ht="20.100000000000001" customHeight="1">
      <c r="A903" s="406" t="s">
        <v>20232</v>
      </c>
      <c r="B903" s="264"/>
      <c r="C903" s="264"/>
      <c r="D903" s="419">
        <v>1</v>
      </c>
      <c r="E903" s="312"/>
      <c r="F903" s="240"/>
      <c r="G903" s="240"/>
      <c r="H903" s="240"/>
      <c r="I903" s="395"/>
      <c r="J903" s="395">
        <f t="shared" si="56"/>
        <v>1</v>
      </c>
    </row>
    <row r="904" spans="1:10" ht="20.100000000000001" customHeight="1">
      <c r="A904" s="406" t="s">
        <v>20439</v>
      </c>
      <c r="B904" s="240"/>
      <c r="C904" s="240"/>
      <c r="D904" s="419">
        <v>1</v>
      </c>
      <c r="E904" s="312"/>
      <c r="F904" s="240"/>
      <c r="G904" s="240"/>
      <c r="H904" s="240"/>
      <c r="I904" s="395"/>
      <c r="J904" s="395">
        <f t="shared" si="56"/>
        <v>1</v>
      </c>
    </row>
    <row r="905" spans="1:10" ht="20.100000000000001" customHeight="1">
      <c r="A905" s="406" t="s">
        <v>20321</v>
      </c>
      <c r="B905" s="240"/>
      <c r="C905" s="240"/>
      <c r="D905" s="419">
        <v>1</v>
      </c>
      <c r="E905" s="312"/>
      <c r="F905" s="240"/>
      <c r="G905" s="240"/>
      <c r="H905" s="240"/>
      <c r="I905" s="395"/>
      <c r="J905" s="395">
        <f t="shared" si="56"/>
        <v>1</v>
      </c>
    </row>
    <row r="906" spans="1:10" ht="20.100000000000001" customHeight="1">
      <c r="A906" s="406" t="s">
        <v>20227</v>
      </c>
      <c r="B906" s="240"/>
      <c r="C906" s="240"/>
      <c r="D906" s="419">
        <v>1</v>
      </c>
      <c r="E906" s="312"/>
      <c r="F906" s="240"/>
      <c r="G906" s="240"/>
      <c r="H906" s="240"/>
      <c r="I906" s="395"/>
      <c r="J906" s="395">
        <f t="shared" si="56"/>
        <v>1</v>
      </c>
    </row>
    <row r="907" spans="1:10" ht="20.100000000000001" customHeight="1">
      <c r="A907" s="382"/>
      <c r="B907" s="240"/>
      <c r="C907" s="240"/>
      <c r="D907" s="240"/>
      <c r="E907" s="240"/>
      <c r="F907" s="240"/>
      <c r="G907" s="240"/>
      <c r="H907" s="240"/>
      <c r="I907" s="395"/>
      <c r="J907" s="395"/>
    </row>
    <row r="908" spans="1:10" ht="20.100000000000001" customHeight="1">
      <c r="A908" s="313" t="s">
        <v>19358</v>
      </c>
      <c r="B908" s="563" t="str">
        <f>INDEX([1]ORCAMENTO!$E:$E,MATCH(A908,[1]ORCAMENTO!$B:$B,0))</f>
        <v>Ponto Padrão De Interruptor Para Ventilador - Considerando Eletroduto Pvc Rígido De 3/4" Inclusive Conexões (3.3M), Fio Isolado Pvc De 2.5Mm2 (12.0M) E Caixa Pvc 4X2" (1 Und)</v>
      </c>
      <c r="C908" s="563"/>
      <c r="D908" s="563"/>
      <c r="E908" s="563"/>
      <c r="F908" s="563"/>
      <c r="G908" s="563"/>
      <c r="H908" s="563"/>
      <c r="I908" s="250" t="str">
        <f>INDEX([1]ORCAMENTO!$F:$F,MATCH(A908,[1]ORCAMENTO!$B:$B,0))</f>
        <v>und</v>
      </c>
      <c r="J908" s="251">
        <f>ROUND(SUM(J910:J916),2)</f>
        <v>8</v>
      </c>
    </row>
    <row r="909" spans="1:10" ht="24.75" customHeight="1">
      <c r="A909" s="430" t="s">
        <v>1030</v>
      </c>
      <c r="B909" s="431"/>
      <c r="C909" s="431"/>
      <c r="D909" s="430" t="s">
        <v>19117</v>
      </c>
      <c r="E909" s="430"/>
      <c r="F909" s="430"/>
      <c r="G909" s="430"/>
      <c r="H909" s="430"/>
      <c r="I909" s="430"/>
      <c r="J909" s="252"/>
    </row>
    <row r="910" spans="1:10" ht="21.95" customHeight="1">
      <c r="A910" s="369"/>
      <c r="C910" s="264"/>
      <c r="D910" s="257"/>
      <c r="E910" s="257"/>
      <c r="F910" s="257"/>
      <c r="G910" s="257"/>
      <c r="H910" s="257"/>
      <c r="I910" s="264"/>
      <c r="J910" s="395"/>
    </row>
    <row r="911" spans="1:10" ht="20.100000000000001" customHeight="1">
      <c r="A911" s="406" t="s">
        <v>20500</v>
      </c>
      <c r="B911" s="240"/>
      <c r="C911" s="240"/>
      <c r="D911" s="417">
        <v>1</v>
      </c>
      <c r="E911" s="240"/>
      <c r="F911" s="240"/>
      <c r="G911" s="240"/>
      <c r="H911" s="240"/>
      <c r="I911" s="395"/>
      <c r="J911" s="395">
        <f t="shared" ref="J911:J915" si="57">D911</f>
        <v>1</v>
      </c>
    </row>
    <row r="912" spans="1:10" ht="20.100000000000001" customHeight="1">
      <c r="A912" s="406" t="s">
        <v>20506</v>
      </c>
      <c r="B912" s="240"/>
      <c r="C912" s="240"/>
      <c r="D912" s="417">
        <v>1</v>
      </c>
      <c r="E912" s="240"/>
      <c r="F912" s="240"/>
      <c r="G912" s="240"/>
      <c r="H912" s="240"/>
      <c r="I912" s="395"/>
      <c r="J912" s="395">
        <f t="shared" si="57"/>
        <v>1</v>
      </c>
    </row>
    <row r="913" spans="1:10" ht="20.100000000000001" customHeight="1">
      <c r="A913" s="406" t="s">
        <v>20507</v>
      </c>
      <c r="C913" s="264"/>
      <c r="D913" s="417">
        <v>2</v>
      </c>
      <c r="E913" s="257"/>
      <c r="F913" s="257"/>
      <c r="G913" s="257"/>
      <c r="H913" s="257"/>
      <c r="I913" s="264"/>
      <c r="J913" s="395">
        <f t="shared" si="57"/>
        <v>2</v>
      </c>
    </row>
    <row r="914" spans="1:10" ht="20.100000000000001" customHeight="1">
      <c r="A914" s="406" t="s">
        <v>20322</v>
      </c>
      <c r="C914" s="264"/>
      <c r="D914" s="417">
        <v>2</v>
      </c>
      <c r="E914" s="257"/>
      <c r="F914" s="257"/>
      <c r="G914" s="257"/>
      <c r="H914" s="257"/>
      <c r="I914" s="264"/>
      <c r="J914" s="395">
        <f t="shared" si="57"/>
        <v>2</v>
      </c>
    </row>
    <row r="915" spans="1:10" ht="20.100000000000001" customHeight="1">
      <c r="A915" s="406" t="s">
        <v>20227</v>
      </c>
      <c r="C915" s="264"/>
      <c r="D915" s="417">
        <v>2</v>
      </c>
      <c r="E915" s="257"/>
      <c r="F915" s="257"/>
      <c r="G915" s="257"/>
      <c r="H915" s="257"/>
      <c r="I915" s="264"/>
      <c r="J915" s="395">
        <f t="shared" si="57"/>
        <v>2</v>
      </c>
    </row>
    <row r="916" spans="1:10" ht="20.100000000000001" customHeight="1">
      <c r="A916" s="369"/>
      <c r="C916" s="264"/>
      <c r="D916" s="257"/>
      <c r="E916" s="257"/>
      <c r="F916" s="257"/>
      <c r="G916" s="257"/>
      <c r="H916" s="257"/>
      <c r="I916" s="264"/>
      <c r="J916" s="395"/>
    </row>
    <row r="917" spans="1:10" ht="20.100000000000001" customHeight="1">
      <c r="A917" s="313" t="s">
        <v>19359</v>
      </c>
      <c r="B917" s="563" t="str">
        <f>INDEX([1]ORCAMENTO!$E:$E,MATCH(A917,[1]ORCAMENTO!$B:$B,0))</f>
        <v>Tomada Padrão Brasileiro Linha Branca, Nbr 14136 2 Polos + Terra 10A/250V, Com Placa 4X2"</v>
      </c>
      <c r="C917" s="563"/>
      <c r="D917" s="563"/>
      <c r="E917" s="563"/>
      <c r="F917" s="563"/>
      <c r="G917" s="563"/>
      <c r="H917" s="563"/>
      <c r="I917" s="250" t="str">
        <f>INDEX([1]ORCAMENTO!$F:$F,MATCH(A917,[1]ORCAMENTO!$B:$B,0))</f>
        <v>und</v>
      </c>
      <c r="J917" s="251">
        <f>ROUND(SUM(J919:J933),2)</f>
        <v>60</v>
      </c>
    </row>
    <row r="918" spans="1:10" ht="20.100000000000001" customHeight="1">
      <c r="A918" s="430" t="s">
        <v>1030</v>
      </c>
      <c r="B918" s="431"/>
      <c r="C918" s="431"/>
      <c r="D918" s="430" t="s">
        <v>19117</v>
      </c>
      <c r="E918" s="430"/>
      <c r="F918" s="430"/>
      <c r="G918" s="430"/>
      <c r="H918" s="430"/>
      <c r="I918" s="430"/>
      <c r="J918" s="252"/>
    </row>
    <row r="919" spans="1:10" ht="20.100000000000001" customHeight="1">
      <c r="A919" s="369"/>
      <c r="B919" s="316"/>
      <c r="C919" s="316"/>
      <c r="D919" s="257"/>
      <c r="E919" s="257"/>
      <c r="F919" s="257"/>
      <c r="G919" s="257"/>
      <c r="H919" s="257"/>
      <c r="I919" s="257"/>
      <c r="J919" s="257"/>
    </row>
    <row r="920" spans="1:10" ht="20.100000000000001" customHeight="1">
      <c r="A920" s="406" t="s">
        <v>20243</v>
      </c>
      <c r="B920" s="316"/>
      <c r="C920" s="316"/>
      <c r="D920" s="417">
        <v>3</v>
      </c>
      <c r="E920" s="257"/>
      <c r="F920" s="257"/>
      <c r="G920" s="257"/>
      <c r="H920" s="257"/>
      <c r="I920" s="257"/>
      <c r="J920" s="395">
        <f t="shared" ref="J920:J932" si="58">D920</f>
        <v>3</v>
      </c>
    </row>
    <row r="921" spans="1:10" ht="20.100000000000001" customHeight="1">
      <c r="A921" s="406" t="s">
        <v>20244</v>
      </c>
      <c r="B921" s="316"/>
      <c r="C921" s="316"/>
      <c r="D921" s="417">
        <v>3</v>
      </c>
      <c r="E921" s="257"/>
      <c r="F921" s="257"/>
      <c r="G921" s="257"/>
      <c r="H921" s="257"/>
      <c r="I921" s="257"/>
      <c r="J921" s="395">
        <f t="shared" si="58"/>
        <v>3</v>
      </c>
    </row>
    <row r="922" spans="1:10" ht="20.100000000000001" customHeight="1">
      <c r="A922" s="406" t="s">
        <v>20245</v>
      </c>
      <c r="B922" s="316"/>
      <c r="C922" s="316"/>
      <c r="D922" s="417">
        <v>3</v>
      </c>
      <c r="E922" s="257"/>
      <c r="F922" s="257"/>
      <c r="G922" s="257"/>
      <c r="H922" s="257"/>
      <c r="I922" s="257"/>
      <c r="J922" s="395">
        <f t="shared" si="58"/>
        <v>3</v>
      </c>
    </row>
    <row r="923" spans="1:10" ht="20.100000000000001" customHeight="1">
      <c r="A923" s="406" t="s">
        <v>20246</v>
      </c>
      <c r="B923" s="316"/>
      <c r="C923" s="316"/>
      <c r="D923" s="417">
        <v>3</v>
      </c>
      <c r="E923" s="257"/>
      <c r="F923" s="257"/>
      <c r="G923" s="257"/>
      <c r="H923" s="257"/>
      <c r="I923" s="257"/>
      <c r="J923" s="395">
        <f t="shared" si="58"/>
        <v>3</v>
      </c>
    </row>
    <row r="924" spans="1:10" ht="20.100000000000001" customHeight="1">
      <c r="A924" s="406" t="s">
        <v>20247</v>
      </c>
      <c r="B924" s="316"/>
      <c r="C924" s="316"/>
      <c r="D924" s="417">
        <v>3</v>
      </c>
      <c r="E924" s="257"/>
      <c r="F924" s="257"/>
      <c r="G924" s="257"/>
      <c r="H924" s="257"/>
      <c r="I924" s="257"/>
      <c r="J924" s="395">
        <f t="shared" si="58"/>
        <v>3</v>
      </c>
    </row>
    <row r="925" spans="1:10" ht="20.100000000000001" customHeight="1">
      <c r="A925" s="406" t="s">
        <v>20228</v>
      </c>
      <c r="B925" s="316"/>
      <c r="C925" s="316"/>
      <c r="D925" s="417">
        <v>6</v>
      </c>
      <c r="E925" s="257"/>
      <c r="F925" s="257"/>
      <c r="G925" s="257"/>
      <c r="H925" s="257"/>
      <c r="I925" s="257"/>
      <c r="J925" s="395">
        <f t="shared" si="58"/>
        <v>6</v>
      </c>
    </row>
    <row r="926" spans="1:10" ht="20.100000000000001" customHeight="1">
      <c r="A926" s="406" t="s">
        <v>20500</v>
      </c>
      <c r="B926" s="316"/>
      <c r="C926" s="316"/>
      <c r="D926" s="417">
        <v>3</v>
      </c>
      <c r="E926" s="257"/>
      <c r="F926" s="257"/>
      <c r="G926" s="257"/>
      <c r="H926" s="257"/>
      <c r="I926" s="257"/>
      <c r="J926" s="395">
        <f t="shared" si="58"/>
        <v>3</v>
      </c>
    </row>
    <row r="927" spans="1:10" ht="20.100000000000001" customHeight="1">
      <c r="A927" s="406" t="s">
        <v>20506</v>
      </c>
      <c r="B927" s="316"/>
      <c r="C927" s="316"/>
      <c r="D927" s="417">
        <v>6</v>
      </c>
      <c r="E927" s="257"/>
      <c r="F927" s="257"/>
      <c r="G927" s="257"/>
      <c r="H927" s="257"/>
      <c r="I927" s="257"/>
      <c r="J927" s="395">
        <f t="shared" si="58"/>
        <v>6</v>
      </c>
    </row>
    <row r="928" spans="1:10" ht="20.100000000000001" customHeight="1">
      <c r="A928" s="406" t="s">
        <v>20439</v>
      </c>
      <c r="B928" s="316"/>
      <c r="C928" s="316"/>
      <c r="D928" s="417">
        <v>1</v>
      </c>
      <c r="E928" s="257"/>
      <c r="F928" s="257"/>
      <c r="G928" s="257"/>
      <c r="H928" s="257"/>
      <c r="I928" s="257"/>
      <c r="J928" s="395">
        <f t="shared" si="58"/>
        <v>1</v>
      </c>
    </row>
    <row r="929" spans="1:10" ht="20.100000000000001" customHeight="1">
      <c r="A929" s="406" t="s">
        <v>20321</v>
      </c>
      <c r="B929" s="316"/>
      <c r="C929" s="316"/>
      <c r="D929" s="417">
        <v>5</v>
      </c>
      <c r="E929" s="257"/>
      <c r="F929" s="257"/>
      <c r="G929" s="257"/>
      <c r="H929" s="257"/>
      <c r="I929" s="257"/>
      <c r="J929" s="395">
        <f t="shared" si="58"/>
        <v>5</v>
      </c>
    </row>
    <row r="930" spans="1:10" ht="20.100000000000001" customHeight="1">
      <c r="A930" s="406" t="s">
        <v>20508</v>
      </c>
      <c r="B930" s="316"/>
      <c r="C930" s="316"/>
      <c r="D930" s="417">
        <v>15</v>
      </c>
      <c r="E930" s="257"/>
      <c r="F930" s="257"/>
      <c r="G930" s="257"/>
      <c r="H930" s="257"/>
      <c r="I930" s="257"/>
      <c r="J930" s="395">
        <f t="shared" si="58"/>
        <v>15</v>
      </c>
    </row>
    <row r="931" spans="1:10" ht="20.100000000000001" customHeight="1">
      <c r="A931" s="406" t="s">
        <v>20315</v>
      </c>
      <c r="B931" s="316"/>
      <c r="C931" s="316"/>
      <c r="D931" s="417">
        <v>6</v>
      </c>
      <c r="E931" s="316"/>
      <c r="F931" s="316"/>
      <c r="G931" s="316"/>
      <c r="H931" s="316"/>
      <c r="I931" s="316"/>
      <c r="J931" s="395">
        <f t="shared" si="58"/>
        <v>6</v>
      </c>
    </row>
    <row r="932" spans="1:10" ht="20.100000000000001" customHeight="1">
      <c r="A932" s="406" t="s">
        <v>20227</v>
      </c>
      <c r="B932" s="316"/>
      <c r="C932" s="316"/>
      <c r="D932" s="417">
        <v>3</v>
      </c>
      <c r="E932" s="316"/>
      <c r="F932" s="316"/>
      <c r="G932" s="316"/>
      <c r="H932" s="316"/>
      <c r="I932" s="316"/>
      <c r="J932" s="395">
        <f t="shared" si="58"/>
        <v>3</v>
      </c>
    </row>
    <row r="933" spans="1:10" ht="20.100000000000001" customHeight="1">
      <c r="A933" s="369"/>
      <c r="B933" s="316"/>
      <c r="C933" s="316"/>
      <c r="D933" s="257"/>
      <c r="E933" s="316"/>
      <c r="F933" s="316"/>
      <c r="G933" s="316"/>
      <c r="H933" s="316"/>
      <c r="I933" s="316"/>
      <c r="J933" s="257"/>
    </row>
    <row r="934" spans="1:10" ht="20.100000000000001" customHeight="1">
      <c r="A934" s="313" t="s">
        <v>19360</v>
      </c>
      <c r="B934" s="563" t="str">
        <f>INDEX([1]ORCAMENTO!$E:$E,MATCH(A934,[1]ORCAMENTO!$B:$B,0))</f>
        <v>Interruptor De Duas Teclas Simples 10A/250V, Com Placa 4X2"</v>
      </c>
      <c r="C934" s="563"/>
      <c r="D934" s="563"/>
      <c r="E934" s="563"/>
      <c r="F934" s="563"/>
      <c r="G934" s="563"/>
      <c r="H934" s="563"/>
      <c r="I934" s="250" t="str">
        <f>INDEX([1]ORCAMENTO!$F:$F,MATCH(A934,[1]ORCAMENTO!$B:$B,0))</f>
        <v>und</v>
      </c>
      <c r="J934" s="251">
        <f>ROUND(SUM(J936:J939),2)</f>
        <v>2</v>
      </c>
    </row>
    <row r="935" spans="1:10" ht="20.100000000000001" customHeight="1">
      <c r="A935" s="430" t="s">
        <v>1030</v>
      </c>
      <c r="B935" s="431"/>
      <c r="C935" s="431"/>
      <c r="D935" s="430" t="s">
        <v>19117</v>
      </c>
      <c r="E935" s="430"/>
      <c r="F935" s="430"/>
      <c r="G935" s="430"/>
      <c r="H935" s="430"/>
      <c r="I935" s="430"/>
      <c r="J935" s="252"/>
    </row>
    <row r="936" spans="1:10" ht="20.100000000000001" customHeight="1">
      <c r="A936" s="369"/>
      <c r="B936" s="240"/>
      <c r="C936" s="240"/>
      <c r="D936" s="240"/>
      <c r="E936" s="240"/>
      <c r="F936" s="240"/>
      <c r="G936" s="240"/>
      <c r="H936" s="240"/>
      <c r="I936" s="395"/>
      <c r="J936" s="395"/>
    </row>
    <row r="937" spans="1:10" ht="21.95" customHeight="1">
      <c r="A937" s="406" t="s">
        <v>20500</v>
      </c>
      <c r="B937" s="240"/>
      <c r="C937" s="240"/>
      <c r="D937" s="240">
        <v>1</v>
      </c>
      <c r="E937" s="240"/>
      <c r="F937" s="240"/>
      <c r="G937" s="240"/>
      <c r="H937" s="240"/>
      <c r="I937" s="395"/>
      <c r="J937" s="395">
        <f t="shared" ref="J937:J938" si="59">D937</f>
        <v>1</v>
      </c>
    </row>
    <row r="938" spans="1:10" ht="20.100000000000001" customHeight="1">
      <c r="A938" s="406" t="s">
        <v>20506</v>
      </c>
      <c r="B938" s="240"/>
      <c r="C938" s="240"/>
      <c r="D938" s="240">
        <v>1</v>
      </c>
      <c r="E938" s="240"/>
      <c r="F938" s="240"/>
      <c r="G938" s="240"/>
      <c r="H938" s="240"/>
      <c r="I938" s="395"/>
      <c r="J938" s="395">
        <f t="shared" si="59"/>
        <v>1</v>
      </c>
    </row>
    <row r="939" spans="1:10" ht="20.100000000000001" customHeight="1">
      <c r="A939" s="369"/>
      <c r="B939" s="240"/>
      <c r="C939" s="240"/>
      <c r="D939" s="240"/>
      <c r="E939" s="240"/>
      <c r="F939" s="240"/>
      <c r="G939" s="240"/>
      <c r="H939" s="240"/>
      <c r="I939" s="395"/>
      <c r="J939" s="395"/>
    </row>
    <row r="940" spans="1:10" ht="20.100000000000001" customHeight="1">
      <c r="A940" s="313" t="s">
        <v>19361</v>
      </c>
      <c r="B940" s="563" t="str">
        <f>INDEX([1]ORCAMENTO!$E:$E,MATCH(A940,[1]ORCAMENTO!$B:$B,0))</f>
        <v>Ponto Padrão De Tomada 2 Pólos Mais Terra - Considerando Eletroduto Pvc Rígido De 3/4" Inclusive Conexões (5.0M), Fio Isolado Pvc De 2.5Mm2 (16.5M) E Caixa Pvc 4X2" (1 Und)</v>
      </c>
      <c r="C940" s="563"/>
      <c r="D940" s="563"/>
      <c r="E940" s="563"/>
      <c r="F940" s="563"/>
      <c r="G940" s="563"/>
      <c r="H940" s="563"/>
      <c r="I940" s="250" t="str">
        <f>INDEX([1]ORCAMENTO!$F:$F,MATCH(A940,[1]ORCAMENTO!$B:$B,0))</f>
        <v>und</v>
      </c>
      <c r="J940" s="251">
        <f>ROUND(SUM(J942:J955),2)</f>
        <v>49</v>
      </c>
    </row>
    <row r="941" spans="1:10" ht="20.100000000000001" customHeight="1">
      <c r="A941" s="430" t="s">
        <v>1030</v>
      </c>
      <c r="B941" s="431"/>
      <c r="C941" s="431"/>
      <c r="D941" s="430" t="s">
        <v>19117</v>
      </c>
      <c r="E941" s="430"/>
      <c r="F941" s="430"/>
      <c r="G941" s="430"/>
      <c r="H941" s="430"/>
      <c r="I941" s="430"/>
      <c r="J941" s="252"/>
    </row>
    <row r="942" spans="1:10" ht="20.100000000000001" customHeight="1">
      <c r="A942" s="369"/>
      <c r="B942" s="240"/>
      <c r="C942" s="240"/>
      <c r="D942" s="240"/>
      <c r="E942" s="240"/>
      <c r="F942" s="240"/>
      <c r="G942" s="240"/>
      <c r="H942" s="240"/>
      <c r="I942" s="395"/>
      <c r="J942" s="395"/>
    </row>
    <row r="943" spans="1:10" ht="20.100000000000001" customHeight="1">
      <c r="A943" s="406" t="s">
        <v>20243</v>
      </c>
      <c r="B943" s="316"/>
      <c r="C943" s="316"/>
      <c r="D943" s="417">
        <v>2</v>
      </c>
      <c r="E943" s="257"/>
      <c r="F943" s="257"/>
      <c r="G943" s="257"/>
      <c r="H943" s="257"/>
      <c r="I943" s="257"/>
      <c r="J943" s="395">
        <f t="shared" ref="J943:J954" si="60">D943</f>
        <v>2</v>
      </c>
    </row>
    <row r="944" spans="1:10" ht="20.100000000000001" customHeight="1">
      <c r="A944" s="406" t="s">
        <v>20244</v>
      </c>
      <c r="B944" s="316"/>
      <c r="C944" s="316"/>
      <c r="D944" s="417">
        <v>2</v>
      </c>
      <c r="E944" s="257"/>
      <c r="F944" s="257"/>
      <c r="G944" s="257"/>
      <c r="H944" s="257"/>
      <c r="I944" s="257"/>
      <c r="J944" s="395">
        <f t="shared" si="60"/>
        <v>2</v>
      </c>
    </row>
    <row r="945" spans="1:10" ht="24.75" customHeight="1">
      <c r="A945" s="406" t="s">
        <v>20245</v>
      </c>
      <c r="B945" s="316"/>
      <c r="C945" s="316"/>
      <c r="D945" s="417">
        <v>2</v>
      </c>
      <c r="E945" s="257"/>
      <c r="F945" s="257"/>
      <c r="G945" s="257"/>
      <c r="H945" s="257"/>
      <c r="I945" s="257"/>
      <c r="J945" s="395">
        <f t="shared" si="60"/>
        <v>2</v>
      </c>
    </row>
    <row r="946" spans="1:10" ht="21.95" customHeight="1">
      <c r="A946" s="406" t="s">
        <v>20246</v>
      </c>
      <c r="B946" s="316"/>
      <c r="C946" s="316"/>
      <c r="D946" s="417">
        <v>2</v>
      </c>
      <c r="E946" s="257"/>
      <c r="F946" s="257"/>
      <c r="G946" s="257"/>
      <c r="H946" s="257"/>
      <c r="I946" s="257"/>
      <c r="J946" s="395">
        <f t="shared" si="60"/>
        <v>2</v>
      </c>
    </row>
    <row r="947" spans="1:10" ht="20.100000000000001" customHeight="1">
      <c r="A947" s="406" t="s">
        <v>20247</v>
      </c>
      <c r="B947" s="316"/>
      <c r="C947" s="316"/>
      <c r="D947" s="417">
        <v>2</v>
      </c>
      <c r="E947" s="257"/>
      <c r="F947" s="257"/>
      <c r="G947" s="257"/>
      <c r="H947" s="257"/>
      <c r="I947" s="257"/>
      <c r="J947" s="395">
        <f t="shared" si="60"/>
        <v>2</v>
      </c>
    </row>
    <row r="948" spans="1:10" ht="20.100000000000001" customHeight="1">
      <c r="A948" s="406" t="s">
        <v>20500</v>
      </c>
      <c r="B948" s="316"/>
      <c r="C948" s="316"/>
      <c r="D948" s="417">
        <v>3</v>
      </c>
      <c r="E948" s="257"/>
      <c r="F948" s="257"/>
      <c r="G948" s="257"/>
      <c r="H948" s="257"/>
      <c r="I948" s="257"/>
      <c r="J948" s="395">
        <f t="shared" si="60"/>
        <v>3</v>
      </c>
    </row>
    <row r="949" spans="1:10" ht="20.100000000000001" customHeight="1">
      <c r="A949" s="406" t="s">
        <v>20506</v>
      </c>
      <c r="B949" s="316"/>
      <c r="C949" s="316"/>
      <c r="D949" s="417">
        <v>6</v>
      </c>
      <c r="E949" s="257"/>
      <c r="F949" s="257"/>
      <c r="G949" s="257"/>
      <c r="H949" s="257"/>
      <c r="I949" s="257"/>
      <c r="J949" s="395">
        <f t="shared" si="60"/>
        <v>6</v>
      </c>
    </row>
    <row r="950" spans="1:10" ht="20.100000000000001" customHeight="1">
      <c r="A950" s="406" t="s">
        <v>20439</v>
      </c>
      <c r="B950" s="240"/>
      <c r="C950" s="240"/>
      <c r="D950" s="417">
        <v>1</v>
      </c>
      <c r="E950" s="240"/>
      <c r="F950" s="240"/>
      <c r="G950" s="240"/>
      <c r="H950" s="240"/>
      <c r="I950" s="395"/>
      <c r="J950" s="395">
        <f t="shared" si="60"/>
        <v>1</v>
      </c>
    </row>
    <row r="951" spans="1:10" ht="20.100000000000001" customHeight="1">
      <c r="A951" s="406" t="s">
        <v>20321</v>
      </c>
      <c r="B951" s="240"/>
      <c r="C951" s="240"/>
      <c r="D951" s="417">
        <v>5</v>
      </c>
      <c r="E951" s="240"/>
      <c r="F951" s="240"/>
      <c r="G951" s="240"/>
      <c r="H951" s="240"/>
      <c r="I951" s="395"/>
      <c r="J951" s="395">
        <f t="shared" si="60"/>
        <v>5</v>
      </c>
    </row>
    <row r="952" spans="1:10" ht="20.100000000000001" customHeight="1">
      <c r="A952" s="406" t="s">
        <v>20322</v>
      </c>
      <c r="B952" s="240"/>
      <c r="C952" s="240"/>
      <c r="D952" s="417">
        <v>15</v>
      </c>
      <c r="E952" s="240"/>
      <c r="F952" s="240"/>
      <c r="G952" s="240"/>
      <c r="H952" s="240"/>
      <c r="I952" s="395"/>
      <c r="J952" s="395">
        <f t="shared" si="60"/>
        <v>15</v>
      </c>
    </row>
    <row r="953" spans="1:10" ht="20.100000000000001" customHeight="1">
      <c r="A953" s="406" t="s">
        <v>20315</v>
      </c>
      <c r="B953" s="240"/>
      <c r="C953" s="240"/>
      <c r="D953" s="417">
        <v>6</v>
      </c>
      <c r="E953" s="240"/>
      <c r="F953" s="240"/>
      <c r="G953" s="240"/>
      <c r="H953" s="240"/>
      <c r="I953" s="395"/>
      <c r="J953" s="395">
        <f t="shared" si="60"/>
        <v>6</v>
      </c>
    </row>
    <row r="954" spans="1:10" ht="20.100000000000001" customHeight="1">
      <c r="A954" s="406" t="s">
        <v>20227</v>
      </c>
      <c r="B954" s="240"/>
      <c r="C954" s="240"/>
      <c r="D954" s="417">
        <v>3</v>
      </c>
      <c r="E954" s="240"/>
      <c r="F954" s="240"/>
      <c r="G954" s="240"/>
      <c r="H954" s="240"/>
      <c r="I954" s="395"/>
      <c r="J954" s="395">
        <f t="shared" si="60"/>
        <v>3</v>
      </c>
    </row>
    <row r="955" spans="1:10" ht="20.100000000000001" customHeight="1">
      <c r="A955" s="369"/>
      <c r="B955" s="240"/>
      <c r="C955" s="240"/>
      <c r="D955" s="240"/>
      <c r="E955" s="240"/>
      <c r="F955" s="240"/>
      <c r="G955" s="240"/>
      <c r="H955" s="240"/>
      <c r="I955" s="395"/>
      <c r="J955" s="395"/>
    </row>
    <row r="956" spans="1:10" ht="20.100000000000001" customHeight="1">
      <c r="A956" s="313" t="s">
        <v>19460</v>
      </c>
      <c r="B956" s="563" t="str">
        <f>INDEX([1]ORCAMENTO!$E:$E,MATCH(A956,[1]ORCAMENTO!$B:$B,0))</f>
        <v>Fornecimento E Instalação De Interruptor Para Ventilador Inclusive Lampada Com Variador De Velocidade</v>
      </c>
      <c r="C956" s="563"/>
      <c r="D956" s="563"/>
      <c r="E956" s="563"/>
      <c r="F956" s="563"/>
      <c r="G956" s="563"/>
      <c r="H956" s="563"/>
      <c r="I956" s="250" t="str">
        <f>INDEX([1]ORCAMENTO!$F:$F,MATCH(A956,[1]ORCAMENTO!$B:$B,0))</f>
        <v>m</v>
      </c>
      <c r="J956" s="251">
        <f>ROUND(SUM(J958:J971),2)</f>
        <v>15</v>
      </c>
    </row>
    <row r="957" spans="1:10" ht="20.100000000000001" customHeight="1">
      <c r="A957" s="430" t="s">
        <v>1030</v>
      </c>
      <c r="B957" s="431"/>
      <c r="C957" s="431"/>
      <c r="D957" s="430" t="s">
        <v>19117</v>
      </c>
      <c r="E957" s="430"/>
      <c r="F957" s="430"/>
      <c r="G957" s="430"/>
      <c r="H957" s="430"/>
      <c r="I957" s="430"/>
      <c r="J957" s="252"/>
    </row>
    <row r="958" spans="1:10" ht="21.95" customHeight="1">
      <c r="A958" s="369"/>
      <c r="B958" s="240"/>
      <c r="C958" s="240"/>
      <c r="D958" s="240"/>
      <c r="E958" s="240"/>
      <c r="F958" s="240"/>
      <c r="G958" s="240"/>
      <c r="H958" s="240"/>
      <c r="I958" s="395"/>
      <c r="J958" s="395"/>
    </row>
    <row r="959" spans="1:10" ht="20.100000000000001" customHeight="1">
      <c r="A959" s="406" t="s">
        <v>20243</v>
      </c>
      <c r="B959" s="240"/>
      <c r="C959" s="240"/>
      <c r="D959" s="417">
        <v>1</v>
      </c>
      <c r="E959" s="240"/>
      <c r="F959" s="240"/>
      <c r="G959" s="240"/>
      <c r="H959" s="240"/>
      <c r="I959" s="395"/>
      <c r="J959" s="395">
        <f t="shared" ref="J959:J970" si="61">D959</f>
        <v>1</v>
      </c>
    </row>
    <row r="960" spans="1:10" ht="20.100000000000001" customHeight="1">
      <c r="A960" s="406" t="s">
        <v>20244</v>
      </c>
      <c r="B960" s="240"/>
      <c r="C960" s="240"/>
      <c r="D960" s="417">
        <v>1</v>
      </c>
      <c r="E960" s="240"/>
      <c r="F960" s="240"/>
      <c r="G960" s="240"/>
      <c r="H960" s="240"/>
      <c r="I960" s="395"/>
      <c r="J960" s="395">
        <f t="shared" si="61"/>
        <v>1</v>
      </c>
    </row>
    <row r="961" spans="1:10" ht="20.100000000000001" customHeight="1">
      <c r="A961" s="406" t="s">
        <v>20245</v>
      </c>
      <c r="B961" s="240"/>
      <c r="C961" s="240"/>
      <c r="D961" s="417">
        <v>1</v>
      </c>
      <c r="E961" s="240"/>
      <c r="F961" s="240"/>
      <c r="G961" s="240"/>
      <c r="H961" s="240"/>
      <c r="I961" s="395"/>
      <c r="J961" s="395">
        <f t="shared" si="61"/>
        <v>1</v>
      </c>
    </row>
    <row r="962" spans="1:10" ht="20.100000000000001" customHeight="1">
      <c r="A962" s="406" t="s">
        <v>20246</v>
      </c>
      <c r="B962" s="240"/>
      <c r="C962" s="240"/>
      <c r="D962" s="417">
        <v>1</v>
      </c>
      <c r="E962" s="240"/>
      <c r="F962" s="240"/>
      <c r="G962" s="240"/>
      <c r="H962" s="240"/>
      <c r="I962" s="395"/>
      <c r="J962" s="395">
        <f t="shared" si="61"/>
        <v>1</v>
      </c>
    </row>
    <row r="963" spans="1:10" ht="20.100000000000001" customHeight="1">
      <c r="A963" s="406" t="s">
        <v>20247</v>
      </c>
      <c r="B963" s="240"/>
      <c r="C963" s="240"/>
      <c r="D963" s="417">
        <v>1</v>
      </c>
      <c r="E963" s="240"/>
      <c r="F963" s="240"/>
      <c r="G963" s="240"/>
      <c r="H963" s="240"/>
      <c r="I963" s="395"/>
      <c r="J963" s="395">
        <f t="shared" si="61"/>
        <v>1</v>
      </c>
    </row>
    <row r="964" spans="1:10" ht="20.100000000000001" customHeight="1">
      <c r="A964" s="406" t="s">
        <v>20228</v>
      </c>
      <c r="B964" s="240"/>
      <c r="C964" s="240"/>
      <c r="D964" s="417">
        <v>1</v>
      </c>
      <c r="E964" s="240"/>
      <c r="F964" s="240"/>
      <c r="G964" s="240"/>
      <c r="H964" s="240"/>
      <c r="I964" s="395"/>
      <c r="J964" s="395">
        <f t="shared" si="61"/>
        <v>1</v>
      </c>
    </row>
    <row r="965" spans="1:10" ht="20.100000000000001" customHeight="1">
      <c r="A965" s="406" t="s">
        <v>20500</v>
      </c>
      <c r="B965" s="240"/>
      <c r="C965" s="240"/>
      <c r="D965" s="417">
        <v>1</v>
      </c>
      <c r="E965" s="240"/>
      <c r="F965" s="240"/>
      <c r="G965" s="240"/>
      <c r="H965" s="240"/>
      <c r="I965" s="395"/>
      <c r="J965" s="395">
        <f t="shared" si="61"/>
        <v>1</v>
      </c>
    </row>
    <row r="966" spans="1:10" ht="20.100000000000001" customHeight="1">
      <c r="A966" s="406" t="s">
        <v>20509</v>
      </c>
      <c r="B966" s="240"/>
      <c r="C966" s="240"/>
      <c r="D966" s="417">
        <v>1</v>
      </c>
      <c r="E966" s="240"/>
      <c r="F966" s="240"/>
      <c r="G966" s="240"/>
      <c r="H966" s="240"/>
      <c r="I966" s="395"/>
      <c r="J966" s="395">
        <f t="shared" si="61"/>
        <v>1</v>
      </c>
    </row>
    <row r="967" spans="1:10" ht="20.100000000000001" customHeight="1">
      <c r="A967" s="406" t="s">
        <v>20321</v>
      </c>
      <c r="B967" s="240"/>
      <c r="C967" s="240"/>
      <c r="D967" s="417">
        <v>2</v>
      </c>
      <c r="E967" s="240"/>
      <c r="F967" s="240"/>
      <c r="G967" s="240"/>
      <c r="H967" s="240"/>
      <c r="I967" s="395"/>
      <c r="J967" s="395">
        <f t="shared" si="61"/>
        <v>2</v>
      </c>
    </row>
    <row r="968" spans="1:10" ht="20.100000000000001" customHeight="1">
      <c r="A968" s="406" t="s">
        <v>20322</v>
      </c>
      <c r="B968" s="240"/>
      <c r="C968" s="240"/>
      <c r="D968" s="417">
        <v>2</v>
      </c>
      <c r="E968" s="240"/>
      <c r="F968" s="240"/>
      <c r="G968" s="240"/>
      <c r="H968" s="240"/>
      <c r="I968" s="395"/>
      <c r="J968" s="395">
        <f t="shared" si="61"/>
        <v>2</v>
      </c>
    </row>
    <row r="969" spans="1:10" ht="20.100000000000001" customHeight="1">
      <c r="A969" s="406" t="s">
        <v>20315</v>
      </c>
      <c r="B969" s="240"/>
      <c r="C969" s="240"/>
      <c r="D969" s="417">
        <v>1</v>
      </c>
      <c r="E969" s="240"/>
      <c r="F969" s="240"/>
      <c r="G969" s="240"/>
      <c r="H969" s="240"/>
      <c r="I969" s="395"/>
      <c r="J969" s="395">
        <f t="shared" si="61"/>
        <v>1</v>
      </c>
    </row>
    <row r="970" spans="1:10" ht="20.100000000000001" customHeight="1">
      <c r="A970" s="406" t="s">
        <v>20227</v>
      </c>
      <c r="B970" s="240"/>
      <c r="C970" s="240"/>
      <c r="D970" s="417">
        <v>2</v>
      </c>
      <c r="E970" s="240"/>
      <c r="F970" s="240"/>
      <c r="G970" s="240"/>
      <c r="H970" s="240"/>
      <c r="I970" s="395"/>
      <c r="J970" s="395">
        <f t="shared" si="61"/>
        <v>2</v>
      </c>
    </row>
    <row r="971" spans="1:10" ht="21.95" customHeight="1">
      <c r="A971" s="369"/>
      <c r="B971" s="240"/>
      <c r="C971" s="240"/>
      <c r="D971" s="240"/>
      <c r="E971" s="240"/>
      <c r="F971" s="240"/>
      <c r="G971" s="240"/>
      <c r="H971" s="240"/>
      <c r="I971" s="395"/>
      <c r="J971" s="395"/>
    </row>
    <row r="972" spans="1:10" ht="18" customHeight="1">
      <c r="A972" s="313" t="s">
        <v>19398</v>
      </c>
      <c r="B972" s="563" t="str">
        <f>INDEX([1]ORCAMENTO!$E:$E,MATCH(A972,[1]ORCAMENTO!$B:$B,0))</f>
        <v>Ponto Para Iluminação De Emergência Completo, Inclusive Bloco Autônomo De Iluminação 2X9W Com Tomada Universal</v>
      </c>
      <c r="C972" s="563"/>
      <c r="D972" s="563"/>
      <c r="E972" s="563"/>
      <c r="F972" s="563"/>
      <c r="G972" s="563"/>
      <c r="H972" s="563"/>
      <c r="I972" s="250" t="str">
        <f>INDEX([1]ORCAMENTO!$F:$F,MATCH(A972,[1]ORCAMENTO!$B:$B,0))</f>
        <v>und</v>
      </c>
      <c r="J972" s="251">
        <f>ROUND(SUM(J974:J976),2)</f>
        <v>22</v>
      </c>
    </row>
    <row r="973" spans="1:10" ht="24.75" customHeight="1">
      <c r="A973" s="430" t="s">
        <v>1030</v>
      </c>
      <c r="B973" s="431"/>
      <c r="C973" s="431"/>
      <c r="D973" s="430" t="s">
        <v>19117</v>
      </c>
      <c r="E973" s="430"/>
      <c r="F973" s="430"/>
      <c r="G973" s="430"/>
      <c r="H973" s="430"/>
      <c r="I973" s="430"/>
      <c r="J973" s="252"/>
    </row>
    <row r="974" spans="1:10" ht="24.75" customHeight="1">
      <c r="A974" s="369"/>
      <c r="B974" s="264"/>
      <c r="C974" s="264"/>
      <c r="D974" s="312"/>
      <c r="E974" s="240"/>
      <c r="F974" s="240"/>
      <c r="G974" s="240"/>
      <c r="H974" s="240"/>
      <c r="I974" s="395"/>
      <c r="J974" s="395"/>
    </row>
    <row r="975" spans="1:10" ht="24.75" customHeight="1">
      <c r="A975" s="370" t="s">
        <v>20510</v>
      </c>
      <c r="B975" s="264"/>
      <c r="C975" s="264"/>
      <c r="D975" s="312">
        <v>22</v>
      </c>
      <c r="E975" s="240"/>
      <c r="F975" s="240"/>
      <c r="G975" s="240"/>
      <c r="H975" s="240"/>
      <c r="I975" s="395"/>
      <c r="J975" s="395">
        <f t="shared" ref="J975" si="62">D975</f>
        <v>22</v>
      </c>
    </row>
    <row r="976" spans="1:10" ht="21.95" customHeight="1">
      <c r="A976" s="369"/>
      <c r="B976" s="264"/>
      <c r="C976" s="264"/>
      <c r="D976" s="312"/>
      <c r="E976" s="240"/>
      <c r="F976" s="240"/>
      <c r="G976" s="240"/>
      <c r="H976" s="240"/>
      <c r="I976" s="395"/>
      <c r="J976" s="395"/>
    </row>
    <row r="977" spans="1:10" ht="24.75" customHeight="1">
      <c r="A977" s="313" t="s">
        <v>19399</v>
      </c>
      <c r="B977" s="563" t="str">
        <f>INDEX([1]ORCAMENTO!$E:$E,MATCH(A977,[1]ORCAMENTO!$B:$B,0))</f>
        <v>Placa De Sinalização De Segurança Codigo 14 - 315/158(Nbr 13.434); Código S3(Nt 14/2010-Es) ("Saida De Emergência" - Seta Vertical)</v>
      </c>
      <c r="C977" s="563"/>
      <c r="D977" s="563"/>
      <c r="E977" s="563"/>
      <c r="F977" s="563"/>
      <c r="G977" s="563"/>
      <c r="H977" s="563"/>
      <c r="I977" s="250" t="str">
        <f>INDEX([1]ORCAMENTO!$F:$F,MATCH(A977,[1]ORCAMENTO!$B:$B,0))</f>
        <v>und</v>
      </c>
      <c r="J977" s="251">
        <f>ROUND(SUM(J979:J981),2)</f>
        <v>8</v>
      </c>
    </row>
    <row r="978" spans="1:10" ht="21" customHeight="1">
      <c r="A978" s="430" t="s">
        <v>1030</v>
      </c>
      <c r="B978" s="431"/>
      <c r="C978" s="431"/>
      <c r="D978" s="430" t="s">
        <v>19117</v>
      </c>
      <c r="E978" s="430"/>
      <c r="F978" s="430"/>
      <c r="G978" s="430"/>
      <c r="H978" s="430"/>
      <c r="I978" s="430"/>
      <c r="J978" s="252"/>
    </row>
    <row r="979" spans="1:10" ht="20.100000000000001" customHeight="1">
      <c r="A979" s="369"/>
      <c r="B979" s="370"/>
      <c r="C979" s="370"/>
      <c r="D979" s="369"/>
      <c r="E979" s="369"/>
      <c r="F979" s="369"/>
      <c r="G979" s="369"/>
      <c r="H979" s="369"/>
      <c r="I979" s="369"/>
      <c r="J979" s="264"/>
    </row>
    <row r="980" spans="1:10" ht="24.75" customHeight="1">
      <c r="A980" s="369" t="s">
        <v>20511</v>
      </c>
      <c r="B980" s="370"/>
      <c r="C980" s="370"/>
      <c r="D980" s="369">
        <v>8</v>
      </c>
      <c r="E980" s="369"/>
      <c r="F980" s="369"/>
      <c r="G980" s="369"/>
      <c r="H980" s="369"/>
      <c r="I980" s="369"/>
      <c r="J980" s="395">
        <f t="shared" ref="J980" si="63">D980</f>
        <v>8</v>
      </c>
    </row>
    <row r="981" spans="1:10" ht="21.95" customHeight="1">
      <c r="A981" s="369"/>
      <c r="B981" s="240"/>
      <c r="C981" s="240"/>
      <c r="D981" s="240"/>
      <c r="E981" s="240"/>
      <c r="F981" s="240"/>
      <c r="G981" s="240"/>
      <c r="H981" s="240"/>
      <c r="I981" s="395"/>
      <c r="J981" s="395"/>
    </row>
    <row r="982" spans="1:10" ht="24.75" customHeight="1">
      <c r="A982" s="313" t="s">
        <v>19731</v>
      </c>
      <c r="B982" s="563" t="str">
        <f>INDEX([1]ORCAMENTO!$E:$E,MATCH(A982,[1]ORCAMENTO!$B:$B,0))</f>
        <v>Ponto Padrão De Tomada Para Ar Refrigerado - Considerando Eletroduto Pvc Rígido De 3/4" Inclusive Conexões (6.0M), Fio Isolado Pvc De 4.0Mm2 (21.6M) E Caixa Pvc 4X2" (1 Und)</v>
      </c>
      <c r="C982" s="563"/>
      <c r="D982" s="563"/>
      <c r="E982" s="563"/>
      <c r="F982" s="563"/>
      <c r="G982" s="563"/>
      <c r="H982" s="563"/>
      <c r="I982" s="250" t="str">
        <f>INDEX([1]ORCAMENTO!$F:$F,MATCH(A982,[1]ORCAMENTO!$B:$B,0))</f>
        <v>und</v>
      </c>
      <c r="J982" s="251">
        <f>ROUND(SUM(J984:J995),2)</f>
        <v>10</v>
      </c>
    </row>
    <row r="983" spans="1:10" ht="24.75" customHeight="1">
      <c r="A983" s="430" t="s">
        <v>1030</v>
      </c>
      <c r="B983" s="431"/>
      <c r="C983" s="431"/>
      <c r="D983" s="430" t="s">
        <v>19117</v>
      </c>
      <c r="E983" s="430"/>
      <c r="F983" s="430"/>
      <c r="G983" s="430"/>
      <c r="H983" s="430"/>
      <c r="I983" s="430"/>
      <c r="J983" s="252"/>
    </row>
    <row r="984" spans="1:10" ht="24.75" customHeight="1">
      <c r="A984" s="369"/>
      <c r="B984" s="370"/>
      <c r="C984" s="370"/>
      <c r="D984" s="369"/>
      <c r="E984" s="369"/>
      <c r="F984" s="369"/>
      <c r="G984" s="369"/>
      <c r="H984" s="369"/>
      <c r="I984" s="369"/>
      <c r="J984" s="264"/>
    </row>
    <row r="985" spans="1:10" ht="24.75" customHeight="1">
      <c r="A985" s="405" t="s">
        <v>20243</v>
      </c>
      <c r="B985" s="370"/>
      <c r="C985" s="370"/>
      <c r="D985" s="408">
        <v>1</v>
      </c>
      <c r="E985" s="369"/>
      <c r="F985" s="369"/>
      <c r="G985" s="369"/>
      <c r="H985" s="369"/>
      <c r="I985" s="369"/>
      <c r="J985" s="395">
        <f t="shared" ref="J985:J994" si="64">D985</f>
        <v>1</v>
      </c>
    </row>
    <row r="986" spans="1:10" ht="21" customHeight="1">
      <c r="A986" s="405" t="s">
        <v>20244</v>
      </c>
      <c r="B986" s="370"/>
      <c r="C986" s="370"/>
      <c r="D986" s="408">
        <v>1</v>
      </c>
      <c r="E986" s="369"/>
      <c r="F986" s="369"/>
      <c r="G986" s="369"/>
      <c r="H986" s="369"/>
      <c r="I986" s="369"/>
      <c r="J986" s="395">
        <f t="shared" si="64"/>
        <v>1</v>
      </c>
    </row>
    <row r="987" spans="1:10" ht="20.100000000000001" customHeight="1">
      <c r="A987" s="405" t="s">
        <v>20245</v>
      </c>
      <c r="B987" s="370"/>
      <c r="C987" s="370"/>
      <c r="D987" s="408">
        <v>1</v>
      </c>
      <c r="E987" s="369"/>
      <c r="F987" s="369"/>
      <c r="G987" s="369"/>
      <c r="H987" s="369"/>
      <c r="I987" s="369"/>
      <c r="J987" s="395">
        <f t="shared" si="64"/>
        <v>1</v>
      </c>
    </row>
    <row r="988" spans="1:10" ht="20.100000000000001" customHeight="1">
      <c r="A988" s="405" t="s">
        <v>20246</v>
      </c>
      <c r="B988" s="370"/>
      <c r="C988" s="370"/>
      <c r="D988" s="408">
        <v>1</v>
      </c>
      <c r="E988" s="369"/>
      <c r="F988" s="369"/>
      <c r="G988" s="369"/>
      <c r="H988" s="369"/>
      <c r="I988" s="369"/>
      <c r="J988" s="395">
        <f t="shared" si="64"/>
        <v>1</v>
      </c>
    </row>
    <row r="989" spans="1:10" ht="20.100000000000001" customHeight="1">
      <c r="A989" s="405" t="s">
        <v>20247</v>
      </c>
      <c r="B989" s="240"/>
      <c r="C989" s="240"/>
      <c r="D989" s="408">
        <v>1</v>
      </c>
      <c r="E989" s="240"/>
      <c r="F989" s="240"/>
      <c r="G989" s="240"/>
      <c r="H989" s="240"/>
      <c r="I989" s="395"/>
      <c r="J989" s="395">
        <f t="shared" si="64"/>
        <v>1</v>
      </c>
    </row>
    <row r="990" spans="1:10" ht="20.100000000000001" customHeight="1">
      <c r="A990" s="405" t="s">
        <v>20228</v>
      </c>
      <c r="B990" s="240"/>
      <c r="C990" s="240"/>
      <c r="D990" s="408">
        <v>1</v>
      </c>
      <c r="E990" s="240"/>
      <c r="F990" s="240"/>
      <c r="G990" s="240"/>
      <c r="H990" s="240"/>
      <c r="I990" s="395"/>
      <c r="J990" s="395">
        <f t="shared" si="64"/>
        <v>1</v>
      </c>
    </row>
    <row r="991" spans="1:10" ht="20.100000000000001" customHeight="1">
      <c r="A991" s="405" t="s">
        <v>20500</v>
      </c>
      <c r="B991" s="240"/>
      <c r="C991" s="240"/>
      <c r="D991" s="408">
        <v>1</v>
      </c>
      <c r="E991" s="240"/>
      <c r="F991" s="240"/>
      <c r="G991" s="240"/>
      <c r="H991" s="240"/>
      <c r="I991" s="395"/>
      <c r="J991" s="395">
        <f t="shared" si="64"/>
        <v>1</v>
      </c>
    </row>
    <row r="992" spans="1:10" ht="20.100000000000001" customHeight="1">
      <c r="A992" s="405" t="s">
        <v>20506</v>
      </c>
      <c r="B992" s="240"/>
      <c r="C992" s="240"/>
      <c r="D992" s="408">
        <v>1</v>
      </c>
      <c r="E992" s="240"/>
      <c r="F992" s="240"/>
      <c r="G992" s="240"/>
      <c r="H992" s="240"/>
      <c r="I992" s="395"/>
      <c r="J992" s="395">
        <f t="shared" si="64"/>
        <v>1</v>
      </c>
    </row>
    <row r="993" spans="1:10" ht="24.75" customHeight="1">
      <c r="A993" s="405" t="s">
        <v>20322</v>
      </c>
      <c r="B993" s="240"/>
      <c r="C993" s="240"/>
      <c r="D993" s="408">
        <v>1</v>
      </c>
      <c r="E993" s="240"/>
      <c r="F993" s="240"/>
      <c r="G993" s="240"/>
      <c r="H993" s="240"/>
      <c r="I993" s="395"/>
      <c r="J993" s="395">
        <f t="shared" si="64"/>
        <v>1</v>
      </c>
    </row>
    <row r="994" spans="1:10" ht="24.75" customHeight="1">
      <c r="A994" s="405" t="s">
        <v>20315</v>
      </c>
      <c r="B994" s="240"/>
      <c r="C994" s="240"/>
      <c r="D994" s="408">
        <v>1</v>
      </c>
      <c r="E994" s="240"/>
      <c r="F994" s="240"/>
      <c r="G994" s="240"/>
      <c r="H994" s="240"/>
      <c r="I994" s="395"/>
      <c r="J994" s="395">
        <f t="shared" si="64"/>
        <v>1</v>
      </c>
    </row>
    <row r="995" spans="1:10" ht="21.95" customHeight="1">
      <c r="A995" s="369"/>
      <c r="B995" s="240"/>
      <c r="C995" s="240"/>
      <c r="D995" s="240"/>
      <c r="E995" s="240"/>
      <c r="F995" s="240"/>
      <c r="G995" s="240"/>
      <c r="H995" s="240"/>
      <c r="I995" s="395"/>
      <c r="J995" s="395"/>
    </row>
    <row r="996" spans="1:10" ht="24.75" customHeight="1">
      <c r="A996" s="313" t="s">
        <v>19735</v>
      </c>
      <c r="B996" s="563" t="str">
        <f>INDEX([1]ORCAMENTO!$E:$E,MATCH(A996,[1]ORCAMENTO!$B:$B,0))</f>
        <v>Ponto Padrão De Luz No Teto - Considerando Eletroduto Pvc Rígido De 3/4" Inclusive Conexões (4.5M), Fio Isolado Pvc De 2.5Mm2 (16.2M) E Caixa Pvc 4X4" (1 Und)</v>
      </c>
      <c r="C996" s="563"/>
      <c r="D996" s="563"/>
      <c r="E996" s="563"/>
      <c r="F996" s="563"/>
      <c r="G996" s="563"/>
      <c r="H996" s="563"/>
      <c r="I996" s="250" t="str">
        <f>INDEX([1]ORCAMENTO!$F:$F,MATCH(A996,[1]ORCAMENTO!$B:$B,0))</f>
        <v>und</v>
      </c>
      <c r="J996" s="251">
        <f>ROUND(SUM(J998:J1009),2)</f>
        <v>20</v>
      </c>
    </row>
    <row r="997" spans="1:10" ht="24.75" customHeight="1">
      <c r="A997" s="430" t="s">
        <v>1030</v>
      </c>
      <c r="B997" s="431"/>
      <c r="C997" s="431"/>
      <c r="D997" s="430" t="s">
        <v>19117</v>
      </c>
      <c r="E997" s="430"/>
      <c r="F997" s="430"/>
      <c r="G997" s="430"/>
      <c r="H997" s="430"/>
      <c r="I997" s="430"/>
      <c r="J997" s="252"/>
    </row>
    <row r="998" spans="1:10" ht="24.75" customHeight="1">
      <c r="A998" s="369"/>
      <c r="B998" s="370"/>
      <c r="C998" s="370"/>
      <c r="D998" s="369"/>
      <c r="E998" s="369"/>
      <c r="F998" s="369"/>
      <c r="G998" s="369"/>
      <c r="H998" s="369"/>
      <c r="I998" s="369"/>
      <c r="J998" s="264"/>
    </row>
    <row r="999" spans="1:10" ht="24.75" customHeight="1">
      <c r="A999" s="405" t="s">
        <v>20500</v>
      </c>
      <c r="B999" s="370"/>
      <c r="C999" s="370"/>
      <c r="D999" s="408">
        <v>2</v>
      </c>
      <c r="E999" s="369"/>
      <c r="F999" s="369"/>
      <c r="G999" s="369"/>
      <c r="H999" s="369"/>
      <c r="I999" s="369"/>
      <c r="J999" s="264">
        <f>D999</f>
        <v>2</v>
      </c>
    </row>
    <row r="1000" spans="1:10" ht="24.75" customHeight="1">
      <c r="A1000" s="405" t="s">
        <v>20512</v>
      </c>
      <c r="B1000" s="370"/>
      <c r="C1000" s="370"/>
      <c r="D1000" s="408">
        <v>2</v>
      </c>
      <c r="E1000" s="369"/>
      <c r="F1000" s="369"/>
      <c r="G1000" s="369"/>
      <c r="H1000" s="369"/>
      <c r="I1000" s="369"/>
      <c r="J1000" s="264">
        <f t="shared" ref="J1000:J1008" si="65">D1000</f>
        <v>2</v>
      </c>
    </row>
    <row r="1001" spans="1:10" ht="24.75" customHeight="1">
      <c r="A1001" s="405" t="s">
        <v>20513</v>
      </c>
      <c r="B1001" s="370"/>
      <c r="C1001" s="370"/>
      <c r="D1001" s="408">
        <v>1</v>
      </c>
      <c r="E1001" s="369"/>
      <c r="F1001" s="369"/>
      <c r="G1001" s="369"/>
      <c r="H1001" s="369"/>
      <c r="I1001" s="369"/>
      <c r="J1001" s="264">
        <f t="shared" si="65"/>
        <v>1</v>
      </c>
    </row>
    <row r="1002" spans="1:10" ht="24.75" customHeight="1">
      <c r="A1002" s="405" t="s">
        <v>20514</v>
      </c>
      <c r="B1002" s="370"/>
      <c r="C1002" s="370"/>
      <c r="D1002" s="408">
        <v>1</v>
      </c>
      <c r="E1002" s="369"/>
      <c r="F1002" s="369"/>
      <c r="G1002" s="369"/>
      <c r="H1002" s="369"/>
      <c r="I1002" s="369"/>
      <c r="J1002" s="264">
        <f t="shared" si="65"/>
        <v>1</v>
      </c>
    </row>
    <row r="1003" spans="1:10" ht="24.75" customHeight="1">
      <c r="A1003" s="405" t="s">
        <v>20230</v>
      </c>
      <c r="B1003" s="370"/>
      <c r="C1003" s="370"/>
      <c r="D1003" s="408">
        <v>2</v>
      </c>
      <c r="E1003" s="369"/>
      <c r="F1003" s="369"/>
      <c r="G1003" s="369"/>
      <c r="H1003" s="369"/>
      <c r="I1003" s="369"/>
      <c r="J1003" s="264">
        <f t="shared" si="65"/>
        <v>2</v>
      </c>
    </row>
    <row r="1004" spans="1:10" ht="24.75" customHeight="1">
      <c r="A1004" s="405" t="s">
        <v>20231</v>
      </c>
      <c r="B1004" s="370"/>
      <c r="C1004" s="370"/>
      <c r="D1004" s="408">
        <v>1</v>
      </c>
      <c r="E1004" s="369"/>
      <c r="F1004" s="369"/>
      <c r="G1004" s="369"/>
      <c r="H1004" s="369"/>
      <c r="I1004" s="369"/>
      <c r="J1004" s="264">
        <f t="shared" si="65"/>
        <v>1</v>
      </c>
    </row>
    <row r="1005" spans="1:10" ht="24.75" customHeight="1">
      <c r="A1005" s="405" t="s">
        <v>20232</v>
      </c>
      <c r="B1005" s="370"/>
      <c r="C1005" s="370"/>
      <c r="D1005" s="408">
        <v>2</v>
      </c>
      <c r="E1005" s="369"/>
      <c r="F1005" s="369"/>
      <c r="G1005" s="369"/>
      <c r="H1005" s="369"/>
      <c r="I1005" s="369"/>
      <c r="J1005" s="264">
        <f t="shared" si="65"/>
        <v>2</v>
      </c>
    </row>
    <row r="1006" spans="1:10" ht="20.100000000000001" customHeight="1">
      <c r="A1006" s="405" t="s">
        <v>20321</v>
      </c>
      <c r="B1006" s="370"/>
      <c r="C1006" s="370"/>
      <c r="D1006" s="408">
        <v>2</v>
      </c>
      <c r="E1006" s="369"/>
      <c r="F1006" s="369"/>
      <c r="G1006" s="369"/>
      <c r="H1006" s="369"/>
      <c r="I1006" s="369"/>
      <c r="J1006" s="264">
        <f t="shared" si="65"/>
        <v>2</v>
      </c>
    </row>
    <row r="1007" spans="1:10" ht="20.100000000000001" customHeight="1">
      <c r="A1007" s="405" t="s">
        <v>20322</v>
      </c>
      <c r="B1007" s="370"/>
      <c r="C1007" s="370"/>
      <c r="D1007" s="408">
        <v>2</v>
      </c>
      <c r="E1007" s="369"/>
      <c r="F1007" s="369"/>
      <c r="G1007" s="369"/>
      <c r="H1007" s="369"/>
      <c r="I1007" s="369"/>
      <c r="J1007" s="264">
        <f t="shared" si="65"/>
        <v>2</v>
      </c>
    </row>
    <row r="1008" spans="1:10" ht="20.100000000000001" customHeight="1">
      <c r="A1008" s="405" t="s">
        <v>20515</v>
      </c>
      <c r="B1008" s="370"/>
      <c r="C1008" s="370"/>
      <c r="D1008" s="408">
        <v>5</v>
      </c>
      <c r="E1008" s="369"/>
      <c r="F1008" s="369"/>
      <c r="G1008" s="369"/>
      <c r="H1008" s="369"/>
      <c r="I1008" s="369"/>
      <c r="J1008" s="264">
        <f t="shared" si="65"/>
        <v>5</v>
      </c>
    </row>
    <row r="1009" spans="1:10" ht="20.100000000000001" customHeight="1">
      <c r="A1009" s="369"/>
      <c r="B1009" s="240"/>
      <c r="C1009" s="240"/>
      <c r="D1009" s="240"/>
      <c r="E1009" s="240"/>
      <c r="F1009" s="240"/>
      <c r="G1009" s="240"/>
      <c r="H1009" s="240"/>
      <c r="I1009" s="395"/>
      <c r="J1009" s="395"/>
    </row>
    <row r="1010" spans="1:10" ht="20.100000000000001" customHeight="1">
      <c r="A1010" s="249">
        <v>9</v>
      </c>
      <c r="B1010" s="564" t="str">
        <f>INDEX([1]ORCAMENTO!$E:$E,MATCH(A1010,[1]ORCAMENTO!$B:$B,0))</f>
        <v>INSTALAÇÕES E EQUIPAMENTOS HIDRÁULICOS</v>
      </c>
      <c r="C1010" s="564"/>
      <c r="D1010" s="564"/>
      <c r="E1010" s="564"/>
      <c r="F1010" s="564"/>
      <c r="G1010" s="564"/>
      <c r="H1010" s="564"/>
      <c r="I1010" s="564"/>
      <c r="J1010" s="564"/>
    </row>
    <row r="1011" spans="1:10" ht="20.100000000000001" customHeight="1">
      <c r="A1011" s="313" t="s">
        <v>19123</v>
      </c>
      <c r="B1011" s="563" t="str">
        <f>INDEX([1]ORCAMENTO!$E:$E,MATCH(A1011,[1]ORCAMENTO!$B:$B,0))</f>
        <v>Bacia Sifonada De Louça Branca Com Caixa Acoplada, Inclusive Acessórios</v>
      </c>
      <c r="C1011" s="563"/>
      <c r="D1011" s="563"/>
      <c r="E1011" s="563"/>
      <c r="F1011" s="563"/>
      <c r="G1011" s="563"/>
      <c r="H1011" s="563"/>
      <c r="I1011" s="250" t="str">
        <f>INDEX([1]ORCAMENTO!$F:$F,MATCH(A1011,[1]ORCAMENTO!$B:$B,0))</f>
        <v>und</v>
      </c>
      <c r="J1011" s="251">
        <f>ROUND(SUM(J1013:J1018),2)</f>
        <v>5</v>
      </c>
    </row>
    <row r="1012" spans="1:10" ht="21.95" customHeight="1">
      <c r="A1012" s="430" t="s">
        <v>1030</v>
      </c>
      <c r="B1012" s="431"/>
      <c r="C1012" s="431"/>
      <c r="D1012" s="430" t="s">
        <v>19117</v>
      </c>
      <c r="E1012" s="430"/>
      <c r="F1012" s="430"/>
      <c r="G1012" s="430"/>
      <c r="H1012" s="430"/>
      <c r="I1012" s="430"/>
      <c r="J1012" s="252"/>
    </row>
    <row r="1013" spans="1:10" ht="20.100000000000001" customHeight="1">
      <c r="A1013" s="370"/>
      <c r="B1013" s="264"/>
      <c r="C1013" s="264"/>
      <c r="D1013" s="257"/>
      <c r="E1013" s="264"/>
      <c r="F1013" s="264"/>
      <c r="G1013" s="264"/>
      <c r="H1013" s="264"/>
      <c r="I1013" s="264"/>
      <c r="J1013" s="264"/>
    </row>
    <row r="1014" spans="1:10" ht="20.100000000000001" customHeight="1">
      <c r="A1014" s="406" t="s">
        <v>20450</v>
      </c>
      <c r="B1014" s="264"/>
      <c r="C1014" s="264"/>
      <c r="D1014" s="417">
        <v>1</v>
      </c>
      <c r="E1014" s="264"/>
      <c r="F1014" s="264"/>
      <c r="G1014" s="264"/>
      <c r="H1014" s="264"/>
      <c r="I1014" s="264"/>
      <c r="J1014" s="264">
        <f>D1014</f>
        <v>1</v>
      </c>
    </row>
    <row r="1015" spans="1:10" ht="18" customHeight="1">
      <c r="A1015" s="406" t="s">
        <v>20516</v>
      </c>
      <c r="B1015" s="264"/>
      <c r="C1015" s="264"/>
      <c r="D1015" s="417">
        <v>2</v>
      </c>
      <c r="E1015" s="264"/>
      <c r="F1015" s="264"/>
      <c r="G1015" s="264"/>
      <c r="H1015" s="264"/>
      <c r="I1015" s="264"/>
      <c r="J1015" s="264">
        <f t="shared" ref="J1015:J1016" si="66">D1015</f>
        <v>2</v>
      </c>
    </row>
    <row r="1016" spans="1:10" ht="23.25" customHeight="1">
      <c r="A1016" s="406" t="s">
        <v>20517</v>
      </c>
      <c r="B1016" s="264"/>
      <c r="C1016" s="264"/>
      <c r="D1016" s="417">
        <v>2</v>
      </c>
      <c r="E1016" s="264"/>
      <c r="F1016" s="264"/>
      <c r="G1016" s="264"/>
      <c r="H1016" s="264"/>
      <c r="I1016" s="264"/>
      <c r="J1016" s="264">
        <f t="shared" si="66"/>
        <v>2</v>
      </c>
    </row>
    <row r="1017" spans="1:10" ht="23.25" customHeight="1">
      <c r="A1017" s="370"/>
      <c r="B1017" s="264"/>
      <c r="C1017" s="264"/>
      <c r="D1017" s="257"/>
      <c r="E1017" s="264"/>
      <c r="F1017" s="264"/>
      <c r="G1017" s="264"/>
      <c r="H1017" s="264"/>
      <c r="I1017" s="264"/>
      <c r="J1017" s="264"/>
    </row>
    <row r="1018" spans="1:10" ht="23.25" customHeight="1">
      <c r="A1018" s="370"/>
      <c r="B1018" s="264"/>
      <c r="C1018" s="264"/>
      <c r="D1018" s="257"/>
      <c r="E1018" s="264"/>
      <c r="F1018" s="264"/>
      <c r="G1018" s="264"/>
      <c r="H1018" s="264"/>
      <c r="I1018" s="264"/>
      <c r="J1018" s="264"/>
    </row>
    <row r="1019" spans="1:10" ht="23.25" customHeight="1">
      <c r="A1019" s="313" t="s">
        <v>19461</v>
      </c>
      <c r="B1019" s="563" t="str">
        <f>INDEX([1]ORCAMENTO!$E:$E,MATCH(A1019,[1]ORCAMENTO!$B:$B,0))</f>
        <v>Torneira Pressão Cromada Diâm. 1/2" Para Lavatório, Marcas De Referência Fabrimar, Deca Ou Docol</v>
      </c>
      <c r="C1019" s="563"/>
      <c r="D1019" s="563"/>
      <c r="E1019" s="563"/>
      <c r="F1019" s="563"/>
      <c r="G1019" s="563"/>
      <c r="H1019" s="563"/>
      <c r="I1019" s="250" t="str">
        <f>INDEX([1]ORCAMENTO!$F:$F,MATCH(A1019,[1]ORCAMENTO!$B:$B,0))</f>
        <v>und</v>
      </c>
      <c r="J1019" s="251">
        <f>ROUND(SUM(J1021:J1026),2)</f>
        <v>6</v>
      </c>
    </row>
    <row r="1020" spans="1:10" ht="23.25" customHeight="1">
      <c r="A1020" s="430" t="s">
        <v>1030</v>
      </c>
      <c r="B1020" s="431"/>
      <c r="C1020" s="431"/>
      <c r="D1020" s="430" t="s">
        <v>19117</v>
      </c>
      <c r="E1020" s="430"/>
      <c r="F1020" s="430"/>
      <c r="G1020" s="430"/>
      <c r="H1020" s="430"/>
      <c r="I1020" s="430"/>
      <c r="J1020" s="252"/>
    </row>
    <row r="1021" spans="1:10" ht="21.95" customHeight="1">
      <c r="A1021" s="380"/>
      <c r="B1021" s="240"/>
      <c r="C1021" s="240"/>
      <c r="D1021" s="257"/>
      <c r="E1021" s="240"/>
      <c r="F1021" s="240"/>
      <c r="G1021" s="240"/>
      <c r="H1021" s="240"/>
      <c r="I1021" s="395"/>
      <c r="J1021" s="395"/>
    </row>
    <row r="1022" spans="1:10" ht="20.100000000000001" customHeight="1">
      <c r="A1022" s="412" t="s">
        <v>20450</v>
      </c>
      <c r="B1022" s="240"/>
      <c r="C1022" s="240"/>
      <c r="D1022" s="417">
        <v>1</v>
      </c>
      <c r="E1022" s="240"/>
      <c r="F1022" s="240"/>
      <c r="G1022" s="240"/>
      <c r="H1022" s="240"/>
      <c r="I1022" s="395"/>
      <c r="J1022" s="395">
        <f>D1022</f>
        <v>1</v>
      </c>
    </row>
    <row r="1023" spans="1:10" ht="21.95" customHeight="1">
      <c r="A1023" s="406" t="s">
        <v>20516</v>
      </c>
      <c r="B1023" s="240"/>
      <c r="C1023" s="240"/>
      <c r="D1023" s="417">
        <v>2</v>
      </c>
      <c r="E1023" s="240"/>
      <c r="F1023" s="240"/>
      <c r="G1023" s="240"/>
      <c r="H1023" s="240"/>
      <c r="I1023" s="395"/>
      <c r="J1023" s="395">
        <f t="shared" ref="J1023:J1025" si="67">D1023</f>
        <v>2</v>
      </c>
    </row>
    <row r="1024" spans="1:10" ht="20.100000000000001" customHeight="1">
      <c r="A1024" s="406" t="s">
        <v>20231</v>
      </c>
      <c r="B1024" s="240"/>
      <c r="C1024" s="240"/>
      <c r="D1024" s="417">
        <v>1</v>
      </c>
      <c r="E1024" s="240"/>
      <c r="F1024" s="240"/>
      <c r="G1024" s="240"/>
      <c r="H1024" s="240"/>
      <c r="I1024" s="395"/>
      <c r="J1024" s="395">
        <f t="shared" si="67"/>
        <v>1</v>
      </c>
    </row>
    <row r="1025" spans="1:10" ht="20.100000000000001" customHeight="1">
      <c r="A1025" s="406" t="s">
        <v>20517</v>
      </c>
      <c r="B1025" s="240"/>
      <c r="C1025" s="240"/>
      <c r="D1025" s="417">
        <v>2</v>
      </c>
      <c r="E1025" s="240"/>
      <c r="F1025" s="240"/>
      <c r="G1025" s="240"/>
      <c r="H1025" s="240"/>
      <c r="I1025" s="395"/>
      <c r="J1025" s="395">
        <f t="shared" si="67"/>
        <v>2</v>
      </c>
    </row>
    <row r="1026" spans="1:10" ht="20.100000000000001" customHeight="1">
      <c r="A1026" s="380"/>
      <c r="B1026" s="240"/>
      <c r="C1026" s="240"/>
      <c r="D1026" s="257"/>
      <c r="E1026" s="240"/>
      <c r="F1026" s="240"/>
      <c r="G1026" s="240"/>
      <c r="H1026" s="240"/>
      <c r="I1026" s="395"/>
      <c r="J1026" s="395">
        <f>D1026</f>
        <v>0</v>
      </c>
    </row>
    <row r="1027" spans="1:10" ht="21.95" customHeight="1">
      <c r="A1027" s="313" t="s">
        <v>19462</v>
      </c>
      <c r="B1027" s="563" t="str">
        <f>INDEX([1]ORCAMENTO!$E:$E,MATCH(A1027,[1]ORCAMENTO!$B:$B,0))</f>
        <v>Cuba Louça Branca Oval, De Embutir, Mod. L37, Marca De Ref. Deca Incl. Válvula E Sifão, Exclusive Torneira.</v>
      </c>
      <c r="C1027" s="563"/>
      <c r="D1027" s="563"/>
      <c r="E1027" s="563"/>
      <c r="F1027" s="563"/>
      <c r="G1027" s="563"/>
      <c r="H1027" s="563"/>
      <c r="I1027" s="250" t="str">
        <f>INDEX([1]ORCAMENTO!$F:$F,MATCH(A1027,[1]ORCAMENTO!$B:$B,0))</f>
        <v>und</v>
      </c>
      <c r="J1027" s="251">
        <f>ROUND(SUM(J1029:J1032),2)</f>
        <v>4</v>
      </c>
    </row>
    <row r="1028" spans="1:10" ht="20.100000000000001" customHeight="1">
      <c r="A1028" s="430" t="s">
        <v>1030</v>
      </c>
      <c r="B1028" s="431"/>
      <c r="C1028" s="431"/>
      <c r="D1028" s="430" t="s">
        <v>19117</v>
      </c>
      <c r="E1028" s="430"/>
      <c r="F1028" s="430"/>
      <c r="G1028" s="430"/>
      <c r="H1028" s="430"/>
      <c r="I1028" s="430"/>
      <c r="J1028" s="252"/>
    </row>
    <row r="1029" spans="1:10" ht="20.100000000000001" customHeight="1">
      <c r="A1029" s="370"/>
      <c r="B1029" s="264"/>
      <c r="C1029" s="264"/>
      <c r="D1029" s="257"/>
      <c r="E1029" s="264"/>
      <c r="F1029" s="264"/>
      <c r="G1029" s="264"/>
      <c r="H1029" s="264"/>
      <c r="I1029" s="264"/>
      <c r="J1029" s="264"/>
    </row>
    <row r="1030" spans="1:10" ht="16.5" customHeight="1">
      <c r="A1030" s="406" t="s">
        <v>20516</v>
      </c>
      <c r="B1030" s="264"/>
      <c r="C1030" s="264"/>
      <c r="D1030" s="417">
        <v>2</v>
      </c>
      <c r="E1030" s="264"/>
      <c r="F1030" s="264"/>
      <c r="G1030" s="264"/>
      <c r="H1030" s="264"/>
      <c r="I1030" s="264"/>
      <c r="J1030" s="395">
        <f t="shared" ref="J1030:J1031" si="68">D1030</f>
        <v>2</v>
      </c>
    </row>
    <row r="1031" spans="1:10" ht="20.100000000000001" customHeight="1">
      <c r="A1031" s="406" t="s">
        <v>20517</v>
      </c>
      <c r="B1031" s="264"/>
      <c r="C1031" s="264"/>
      <c r="D1031" s="417">
        <v>2</v>
      </c>
      <c r="E1031" s="264"/>
      <c r="F1031" s="264"/>
      <c r="G1031" s="264"/>
      <c r="H1031" s="264"/>
      <c r="I1031" s="264"/>
      <c r="J1031" s="395">
        <f t="shared" si="68"/>
        <v>2</v>
      </c>
    </row>
    <row r="1032" spans="1:10" ht="21.95" customHeight="1">
      <c r="A1032" s="370"/>
      <c r="B1032" s="264"/>
      <c r="C1032" s="264"/>
      <c r="D1032" s="257"/>
      <c r="E1032" s="264"/>
      <c r="F1032" s="264"/>
      <c r="G1032" s="264"/>
      <c r="H1032" s="264"/>
      <c r="I1032" s="264"/>
      <c r="J1032" s="264"/>
    </row>
    <row r="1033" spans="1:10" ht="19.5" customHeight="1">
      <c r="A1033" s="313" t="s">
        <v>19463</v>
      </c>
      <c r="B1033" s="563" t="str">
        <f>INDEX([1]ORCAMENTO!$E:$E,MATCH(A1033,[1]ORCAMENTO!$B:$B,0))</f>
        <v>Torneira Pressão Em Pvc Para Pia Diam. 1/2", Marcas De Referência Astra, Cipla Ou Akros</v>
      </c>
      <c r="C1033" s="563"/>
      <c r="D1033" s="563"/>
      <c r="E1033" s="563"/>
      <c r="F1033" s="563"/>
      <c r="G1033" s="563"/>
      <c r="H1033" s="563"/>
      <c r="I1033" s="250" t="str">
        <f>INDEX([1]ORCAMENTO!$F:$F,MATCH(A1033,[1]ORCAMENTO!$B:$B,0))</f>
        <v>und</v>
      </c>
      <c r="J1033" s="251">
        <f>ROUND(SUM(J1035:J1037),2)</f>
        <v>3</v>
      </c>
    </row>
    <row r="1034" spans="1:10" ht="24" customHeight="1">
      <c r="A1034" s="430" t="s">
        <v>1030</v>
      </c>
      <c r="B1034" s="431"/>
      <c r="C1034" s="431"/>
      <c r="D1034" s="430" t="s">
        <v>19117</v>
      </c>
      <c r="E1034" s="430"/>
      <c r="F1034" s="430"/>
      <c r="G1034" s="430"/>
      <c r="H1034" s="430"/>
      <c r="I1034" s="430"/>
      <c r="J1034" s="252"/>
    </row>
    <row r="1035" spans="1:10" ht="24.75" customHeight="1">
      <c r="A1035" s="380"/>
      <c r="B1035" s="240"/>
      <c r="C1035" s="240"/>
      <c r="D1035" s="257"/>
      <c r="E1035" s="240"/>
      <c r="F1035" s="240"/>
      <c r="G1035" s="240"/>
      <c r="H1035" s="240"/>
      <c r="I1035" s="395"/>
      <c r="J1035" s="395"/>
    </row>
    <row r="1036" spans="1:10" ht="31.5" customHeight="1">
      <c r="A1036" s="406" t="s">
        <v>20518</v>
      </c>
      <c r="B1036" s="240"/>
      <c r="C1036" s="240"/>
      <c r="D1036" s="417">
        <v>3</v>
      </c>
      <c r="E1036" s="240"/>
      <c r="F1036" s="240"/>
      <c r="G1036" s="240"/>
      <c r="H1036" s="240"/>
      <c r="I1036" s="395"/>
      <c r="J1036" s="395">
        <f t="shared" ref="J1036" si="69">D1036</f>
        <v>3</v>
      </c>
    </row>
    <row r="1037" spans="1:10" ht="21.95" customHeight="1">
      <c r="A1037" s="380"/>
      <c r="B1037" s="240"/>
      <c r="C1037" s="240"/>
      <c r="D1037" s="417"/>
      <c r="E1037" s="240"/>
      <c r="F1037" s="240"/>
      <c r="G1037" s="240"/>
      <c r="H1037" s="240"/>
      <c r="I1037" s="395"/>
      <c r="J1037" s="395"/>
    </row>
    <row r="1038" spans="1:10" ht="20.100000000000001" customHeight="1">
      <c r="A1038" s="313" t="s">
        <v>19464</v>
      </c>
      <c r="B1038" s="563" t="str">
        <f>INDEX([1]ORCAMENTO!$E:$E,MATCH(A1038,[1]ORCAMENTO!$B:$B,0))</f>
        <v>Lavatório De Louça Branca Com Coluna Suspensa - Ref L51 + Cs 1V, Cor Branca, Inclusive Sifão, Válvula E Engates Cromados, Exclusive Torneira, Para Pne</v>
      </c>
      <c r="C1038" s="563"/>
      <c r="D1038" s="563"/>
      <c r="E1038" s="563"/>
      <c r="F1038" s="563"/>
      <c r="G1038" s="563"/>
      <c r="H1038" s="563"/>
      <c r="I1038" s="250" t="str">
        <f>INDEX([1]ORCAMENTO!$F:$F,MATCH(A1038,[1]ORCAMENTO!$B:$B,0))</f>
        <v>und</v>
      </c>
      <c r="J1038" s="251">
        <f>ROUND(SUM(J1040:J1042),2)</f>
        <v>1</v>
      </c>
    </row>
    <row r="1039" spans="1:10" ht="21" customHeight="1">
      <c r="A1039" s="430" t="s">
        <v>1030</v>
      </c>
      <c r="B1039" s="431"/>
      <c r="C1039" s="431"/>
      <c r="D1039" s="431" t="s">
        <v>19117</v>
      </c>
      <c r="E1039" s="430"/>
      <c r="F1039" s="430"/>
      <c r="G1039" s="430"/>
      <c r="H1039" s="430"/>
      <c r="I1039" s="430"/>
      <c r="J1039" s="252"/>
    </row>
    <row r="1040" spans="1:10" ht="27.75" customHeight="1">
      <c r="A1040" s="380"/>
      <c r="B1040" s="240"/>
      <c r="C1040" s="240"/>
      <c r="D1040" s="257"/>
      <c r="E1040" s="240"/>
      <c r="F1040" s="240"/>
      <c r="G1040" s="240"/>
      <c r="H1040" s="240"/>
      <c r="I1040" s="395"/>
      <c r="J1040" s="395"/>
    </row>
    <row r="1041" spans="1:10" ht="27.75" customHeight="1">
      <c r="A1041" s="406" t="s">
        <v>20231</v>
      </c>
      <c r="B1041" s="240"/>
      <c r="C1041" s="240"/>
      <c r="D1041" s="257">
        <v>1</v>
      </c>
      <c r="E1041" s="240"/>
      <c r="F1041" s="240"/>
      <c r="G1041" s="240"/>
      <c r="H1041" s="240"/>
      <c r="I1041" s="395"/>
      <c r="J1041" s="395">
        <f t="shared" ref="J1041" si="70">D1041</f>
        <v>1</v>
      </c>
    </row>
    <row r="1042" spans="1:10" ht="27.75" customHeight="1">
      <c r="A1042" s="380"/>
      <c r="B1042" s="240"/>
      <c r="C1042" s="240"/>
      <c r="D1042" s="257"/>
      <c r="E1042" s="240"/>
      <c r="F1042" s="240"/>
      <c r="G1042" s="240"/>
      <c r="H1042" s="240"/>
      <c r="I1042" s="395"/>
      <c r="J1042" s="395"/>
    </row>
    <row r="1043" spans="1:10" ht="27.75" customHeight="1">
      <c r="A1043" s="313" t="s">
        <v>19465</v>
      </c>
      <c r="B1043" s="563" t="str">
        <f>INDEX([1]ORCAMENTO!$E:$E,MATCH(A1043,[1]ORCAMENTO!$B:$B,0))</f>
        <v>Ponto De Água Fria (Lavatório, Tanque, Pia De Cozinha, Etc...)</v>
      </c>
      <c r="C1043" s="563"/>
      <c r="D1043" s="563"/>
      <c r="E1043" s="563"/>
      <c r="F1043" s="563"/>
      <c r="G1043" s="563"/>
      <c r="H1043" s="563"/>
      <c r="I1043" s="250" t="str">
        <f>INDEX([1]ORCAMENTO!$F:$F,MATCH(A1043,[1]ORCAMENTO!$B:$B,0))</f>
        <v>pt</v>
      </c>
      <c r="J1043" s="251">
        <f>ROUND(SUM(J1045:J1051),2)</f>
        <v>8</v>
      </c>
    </row>
    <row r="1044" spans="1:10" ht="27.75" customHeight="1">
      <c r="A1044" s="430" t="s">
        <v>1030</v>
      </c>
      <c r="B1044" s="431"/>
      <c r="C1044" s="431"/>
      <c r="D1044" s="431" t="s">
        <v>19117</v>
      </c>
      <c r="E1044" s="430"/>
      <c r="F1044" s="430"/>
      <c r="G1044" s="430"/>
      <c r="H1044" s="430"/>
      <c r="I1044" s="430"/>
      <c r="J1044" s="252"/>
    </row>
    <row r="1045" spans="1:10" ht="21.95" customHeight="1">
      <c r="A1045" s="374"/>
      <c r="B1045" s="372"/>
      <c r="C1045" s="372"/>
      <c r="D1045" s="375"/>
      <c r="E1045" s="374"/>
      <c r="F1045" s="374"/>
      <c r="G1045" s="374"/>
      <c r="H1045" s="374"/>
      <c r="I1045" s="374"/>
      <c r="J1045" s="376"/>
    </row>
    <row r="1046" spans="1:10" ht="20.25" customHeight="1">
      <c r="A1046" s="412" t="s">
        <v>20450</v>
      </c>
      <c r="B1046" s="372"/>
      <c r="C1046" s="372"/>
      <c r="D1046" s="419">
        <v>1</v>
      </c>
      <c r="E1046" s="374"/>
      <c r="F1046" s="374"/>
      <c r="G1046" s="374"/>
      <c r="H1046" s="374"/>
      <c r="I1046" s="374"/>
      <c r="J1046" s="395">
        <f t="shared" ref="J1046:J1050" si="71">D1046</f>
        <v>1</v>
      </c>
    </row>
    <row r="1047" spans="1:10" ht="21.95" customHeight="1">
      <c r="A1047" s="412" t="s">
        <v>20516</v>
      </c>
      <c r="B1047" s="372"/>
      <c r="C1047" s="372"/>
      <c r="D1047" s="419">
        <v>2</v>
      </c>
      <c r="E1047" s="371"/>
      <c r="F1047" s="371"/>
      <c r="G1047" s="371"/>
      <c r="H1047" s="371"/>
      <c r="I1047" s="371"/>
      <c r="J1047" s="395">
        <f t="shared" si="71"/>
        <v>2</v>
      </c>
    </row>
    <row r="1048" spans="1:10" ht="31.5" customHeight="1">
      <c r="A1048" s="412" t="s">
        <v>20231</v>
      </c>
      <c r="B1048" s="372"/>
      <c r="C1048" s="372"/>
      <c r="D1048" s="419">
        <v>1</v>
      </c>
      <c r="E1048" s="371"/>
      <c r="F1048" s="371"/>
      <c r="G1048" s="371"/>
      <c r="H1048" s="371"/>
      <c r="I1048" s="371"/>
      <c r="J1048" s="395">
        <f t="shared" si="71"/>
        <v>1</v>
      </c>
    </row>
    <row r="1049" spans="1:10" ht="31.5" customHeight="1">
      <c r="A1049" s="412" t="s">
        <v>20517</v>
      </c>
      <c r="B1049" s="372"/>
      <c r="C1049" s="372"/>
      <c r="D1049" s="419">
        <v>2</v>
      </c>
      <c r="E1049" s="371"/>
      <c r="F1049" s="371"/>
      <c r="G1049" s="371"/>
      <c r="H1049" s="371"/>
      <c r="I1049" s="371"/>
      <c r="J1049" s="395">
        <f t="shared" si="71"/>
        <v>2</v>
      </c>
    </row>
    <row r="1050" spans="1:10" ht="31.5" customHeight="1">
      <c r="A1050" s="412" t="s">
        <v>20519</v>
      </c>
      <c r="B1050" s="372"/>
      <c r="C1050" s="372"/>
      <c r="D1050" s="419">
        <v>2</v>
      </c>
      <c r="E1050" s="371"/>
      <c r="F1050" s="371"/>
      <c r="G1050" s="371"/>
      <c r="H1050" s="371"/>
      <c r="I1050" s="371"/>
      <c r="J1050" s="395">
        <f t="shared" si="71"/>
        <v>2</v>
      </c>
    </row>
    <row r="1051" spans="1:10" ht="31.5" customHeight="1">
      <c r="A1051" s="374"/>
      <c r="B1051" s="372"/>
      <c r="C1051" s="372"/>
      <c r="D1051" s="375"/>
      <c r="E1051" s="371"/>
      <c r="F1051" s="371"/>
      <c r="G1051" s="371"/>
      <c r="H1051" s="371"/>
      <c r="I1051" s="371"/>
      <c r="J1051" s="376"/>
    </row>
    <row r="1052" spans="1:10" ht="27.75" customHeight="1">
      <c r="A1052" s="313" t="s">
        <v>19466</v>
      </c>
      <c r="B1052" s="563" t="str">
        <f>INDEX([1]ORCAMENTO!$E:$E,MATCH(A1052,[1]ORCAMENTO!$B:$B,0))</f>
        <v>Ponto Para Esgoto Secundário (Pia, Lavatório, Mictório, Tanque, Bidê, Etc...)</v>
      </c>
      <c r="C1052" s="563"/>
      <c r="D1052" s="563"/>
      <c r="E1052" s="563"/>
      <c r="F1052" s="563"/>
      <c r="G1052" s="563"/>
      <c r="H1052" s="563"/>
      <c r="I1052" s="250" t="str">
        <f>INDEX([1]ORCAMENTO!$F:$F,MATCH(A1052,[1]ORCAMENTO!$B:$B,0))</f>
        <v>pt</v>
      </c>
      <c r="J1052" s="251">
        <f>ROUND(SUM(J1054:J1061),2)</f>
        <v>9</v>
      </c>
    </row>
    <row r="1053" spans="1:10" ht="21.95" customHeight="1">
      <c r="A1053" s="430" t="s">
        <v>1030</v>
      </c>
      <c r="B1053" s="431"/>
      <c r="C1053" s="431"/>
      <c r="D1053" s="431" t="s">
        <v>19117</v>
      </c>
      <c r="E1053" s="430"/>
      <c r="F1053" s="430"/>
      <c r="G1053" s="430"/>
      <c r="H1053" s="430"/>
      <c r="I1053" s="430"/>
      <c r="J1053" s="252"/>
    </row>
    <row r="1054" spans="1:10" ht="20.100000000000001" customHeight="1">
      <c r="A1054" s="374"/>
      <c r="B1054" s="375"/>
      <c r="C1054" s="375"/>
      <c r="D1054" s="375"/>
      <c r="E1054" s="374"/>
      <c r="F1054" s="374"/>
      <c r="G1054" s="374"/>
      <c r="H1054" s="374"/>
      <c r="I1054" s="374"/>
      <c r="J1054" s="376"/>
    </row>
    <row r="1055" spans="1:10" ht="20.100000000000001" customHeight="1">
      <c r="A1055" s="412" t="s">
        <v>20450</v>
      </c>
      <c r="B1055" s="375"/>
      <c r="C1055" s="375"/>
      <c r="D1055" s="419">
        <v>1</v>
      </c>
      <c r="E1055" s="374"/>
      <c r="F1055" s="374"/>
      <c r="G1055" s="374"/>
      <c r="H1055" s="374"/>
      <c r="I1055" s="374"/>
      <c r="J1055" s="395">
        <f t="shared" ref="J1055:J1060" si="72">D1055</f>
        <v>1</v>
      </c>
    </row>
    <row r="1056" spans="1:10" ht="20.100000000000001" customHeight="1">
      <c r="A1056" s="412" t="s">
        <v>20516</v>
      </c>
      <c r="B1056" s="375"/>
      <c r="C1056" s="375"/>
      <c r="D1056" s="419">
        <v>3</v>
      </c>
      <c r="E1056" s="374"/>
      <c r="F1056" s="374"/>
      <c r="G1056" s="374"/>
      <c r="H1056" s="374"/>
      <c r="I1056" s="374"/>
      <c r="J1056" s="395">
        <f t="shared" si="72"/>
        <v>3</v>
      </c>
    </row>
    <row r="1057" spans="1:10" ht="20.100000000000001" customHeight="1">
      <c r="A1057" s="412" t="s">
        <v>20231</v>
      </c>
      <c r="B1057" s="372"/>
      <c r="C1057" s="372"/>
      <c r="D1057" s="419">
        <v>1</v>
      </c>
      <c r="E1057" s="371"/>
      <c r="F1057" s="371"/>
      <c r="G1057" s="371"/>
      <c r="H1057" s="371"/>
      <c r="I1057" s="371"/>
      <c r="J1057" s="395">
        <f t="shared" si="72"/>
        <v>1</v>
      </c>
    </row>
    <row r="1058" spans="1:10" ht="20.100000000000001" customHeight="1">
      <c r="A1058" s="412" t="s">
        <v>20516</v>
      </c>
      <c r="B1058" s="375"/>
      <c r="C1058" s="375"/>
      <c r="D1058" s="419">
        <v>2</v>
      </c>
      <c r="E1058" s="374"/>
      <c r="F1058" s="374"/>
      <c r="G1058" s="374"/>
      <c r="H1058" s="374"/>
      <c r="I1058" s="374"/>
      <c r="J1058" s="395">
        <f t="shared" si="72"/>
        <v>2</v>
      </c>
    </row>
    <row r="1059" spans="1:10" ht="20.100000000000001" customHeight="1">
      <c r="A1059" s="412" t="s">
        <v>20519</v>
      </c>
      <c r="B1059" s="375"/>
      <c r="C1059" s="375"/>
      <c r="D1059" s="419">
        <v>1</v>
      </c>
      <c r="E1059" s="374"/>
      <c r="F1059" s="374"/>
      <c r="G1059" s="374"/>
      <c r="H1059" s="374"/>
      <c r="I1059" s="374"/>
      <c r="J1059" s="395">
        <f t="shared" si="72"/>
        <v>1</v>
      </c>
    </row>
    <row r="1060" spans="1:10" ht="20.100000000000001" customHeight="1">
      <c r="A1060" s="412" t="s">
        <v>20520</v>
      </c>
      <c r="B1060" s="372"/>
      <c r="C1060" s="372"/>
      <c r="D1060" s="419">
        <v>1</v>
      </c>
      <c r="E1060" s="371"/>
      <c r="F1060" s="371"/>
      <c r="G1060" s="371"/>
      <c r="H1060" s="371"/>
      <c r="I1060" s="371"/>
      <c r="J1060" s="395">
        <f t="shared" si="72"/>
        <v>1</v>
      </c>
    </row>
    <row r="1061" spans="1:10" ht="20.100000000000001" customHeight="1">
      <c r="A1061" s="380"/>
      <c r="B1061" s="240"/>
      <c r="C1061" s="240"/>
      <c r="D1061" s="240"/>
      <c r="E1061" s="240"/>
      <c r="F1061" s="240"/>
      <c r="G1061" s="240"/>
      <c r="H1061" s="240"/>
      <c r="I1061" s="395"/>
      <c r="J1061" s="395"/>
    </row>
    <row r="1062" spans="1:10" ht="20.100000000000001" customHeight="1">
      <c r="A1062" s="313" t="s">
        <v>19467</v>
      </c>
      <c r="B1062" s="563" t="str">
        <f>INDEX([1]ORCAMENTO!$E:$E,MATCH(A1062,[1]ORCAMENTO!$B:$B,0))</f>
        <v>Espelho Para Banheiros Espessura 4 Mm, Incluindo Chapa Compensada 10 Mm, Moldura De Alumínio Em Perfil L 3/4", Fixado Com Parafusos Cromados</v>
      </c>
      <c r="C1062" s="563"/>
      <c r="D1062" s="563"/>
      <c r="E1062" s="563"/>
      <c r="F1062" s="563"/>
      <c r="G1062" s="563"/>
      <c r="H1062" s="563"/>
      <c r="I1062" s="250" t="str">
        <f>INDEX([1]ORCAMENTO!$F:$F,MATCH(A1062,[1]ORCAMENTO!$B:$B,0))</f>
        <v>m2</v>
      </c>
      <c r="J1062" s="251">
        <f>ROUND(SUM(J1064:J1069),2)</f>
        <v>2.38</v>
      </c>
    </row>
    <row r="1063" spans="1:10" ht="20.100000000000001" customHeight="1">
      <c r="A1063" s="430" t="s">
        <v>1030</v>
      </c>
      <c r="B1063" s="431"/>
      <c r="C1063" s="431"/>
      <c r="D1063" s="431" t="s">
        <v>18612</v>
      </c>
      <c r="E1063" s="430" t="s">
        <v>18614</v>
      </c>
      <c r="F1063" s="430" t="s">
        <v>19714</v>
      </c>
      <c r="G1063" s="430"/>
      <c r="H1063" s="430"/>
      <c r="I1063" s="430"/>
      <c r="J1063" s="252"/>
    </row>
    <row r="1064" spans="1:10" ht="21.95" customHeight="1">
      <c r="A1064" s="380"/>
      <c r="B1064" s="253"/>
      <c r="C1064" s="253"/>
      <c r="D1064" s="240"/>
      <c r="E1064" s="240"/>
      <c r="F1064" s="253"/>
      <c r="G1064" s="253"/>
      <c r="H1064" s="253"/>
      <c r="I1064" s="253"/>
      <c r="J1064" s="253"/>
    </row>
    <row r="1065" spans="1:10" ht="20.100000000000001" customHeight="1">
      <c r="A1065" s="412" t="s">
        <v>20450</v>
      </c>
      <c r="B1065" s="253"/>
      <c r="C1065" s="253"/>
      <c r="D1065" s="417">
        <v>0.8</v>
      </c>
      <c r="E1065" s="417">
        <v>0.8</v>
      </c>
      <c r="F1065" s="414">
        <v>1</v>
      </c>
      <c r="G1065" s="380"/>
      <c r="H1065" s="380"/>
      <c r="I1065" s="380"/>
      <c r="J1065" s="380">
        <f>D1065*E1065*F1065</f>
        <v>0.64000000000000012</v>
      </c>
    </row>
    <row r="1066" spans="1:10" ht="21.95" customHeight="1">
      <c r="A1066" s="406" t="s">
        <v>20516</v>
      </c>
      <c r="B1066" s="253"/>
      <c r="C1066" s="253"/>
      <c r="D1066" s="417">
        <v>0.6</v>
      </c>
      <c r="E1066" s="417">
        <v>1.2</v>
      </c>
      <c r="F1066" s="414">
        <v>1</v>
      </c>
      <c r="G1066" s="380"/>
      <c r="H1066" s="380"/>
      <c r="I1066" s="380"/>
      <c r="J1066" s="380">
        <f t="shared" ref="J1066:J1068" si="73">D1066*E1066*F1066</f>
        <v>0.72</v>
      </c>
    </row>
    <row r="1067" spans="1:10" ht="26.25" customHeight="1">
      <c r="A1067" s="406" t="s">
        <v>20231</v>
      </c>
      <c r="B1067" s="253"/>
      <c r="C1067" s="253"/>
      <c r="D1067" s="417">
        <v>0.5</v>
      </c>
      <c r="E1067" s="417">
        <v>0.6</v>
      </c>
      <c r="F1067" s="424">
        <v>1</v>
      </c>
      <c r="G1067" s="380"/>
      <c r="H1067" s="380"/>
      <c r="I1067" s="380"/>
      <c r="J1067" s="380">
        <f t="shared" si="73"/>
        <v>0.3</v>
      </c>
    </row>
    <row r="1068" spans="1:10" ht="26.25" customHeight="1">
      <c r="A1068" s="406" t="s">
        <v>20517</v>
      </c>
      <c r="B1068" s="253"/>
      <c r="C1068" s="253"/>
      <c r="D1068" s="417">
        <v>0.6</v>
      </c>
      <c r="E1068" s="417">
        <v>1.2</v>
      </c>
      <c r="F1068" s="414">
        <v>1</v>
      </c>
      <c r="G1068" s="380"/>
      <c r="H1068" s="380"/>
      <c r="I1068" s="380"/>
      <c r="J1068" s="380">
        <f t="shared" si="73"/>
        <v>0.72</v>
      </c>
    </row>
    <row r="1069" spans="1:10" ht="26.25" customHeight="1">
      <c r="A1069" s="380"/>
      <c r="B1069" s="253"/>
      <c r="C1069" s="253"/>
      <c r="D1069" s="240"/>
      <c r="E1069" s="240"/>
      <c r="F1069" s="253"/>
      <c r="G1069" s="253"/>
      <c r="H1069" s="253"/>
      <c r="I1069" s="253"/>
      <c r="J1069" s="253"/>
    </row>
    <row r="1070" spans="1:10" ht="21.95" customHeight="1">
      <c r="A1070" s="313" t="s">
        <v>19468</v>
      </c>
      <c r="B1070" s="563" t="str">
        <f>INDEX([1]ORCAMENTO!$E:$E,MATCH(A1070,[1]ORCAMENTO!$B:$B,0))</f>
        <v>Lavatório De Louça Branca, Padrão Popular, Marcas De Referência Deca, Celite Ou Ideal Standard, Inclusive Acessórios Em Pvc, Exceto Torneira</v>
      </c>
      <c r="C1070" s="563"/>
      <c r="D1070" s="563"/>
      <c r="E1070" s="563"/>
      <c r="F1070" s="563"/>
      <c r="G1070" s="563"/>
      <c r="H1070" s="563"/>
      <c r="I1070" s="250" t="str">
        <f>INDEX([1]ORCAMENTO!$F:$F,MATCH(A1070,[1]ORCAMENTO!$B:$B,0))</f>
        <v>und</v>
      </c>
      <c r="J1070" s="251">
        <f>ROUND(SUM(J1072:J1074),2)</f>
        <v>1</v>
      </c>
    </row>
    <row r="1071" spans="1:10" ht="20.100000000000001" customHeight="1">
      <c r="A1071" s="430" t="s">
        <v>1030</v>
      </c>
      <c r="B1071" s="431"/>
      <c r="C1071" s="431"/>
      <c r="D1071" s="431" t="s">
        <v>19117</v>
      </c>
      <c r="E1071" s="430"/>
      <c r="F1071" s="430"/>
      <c r="G1071" s="430"/>
      <c r="H1071" s="430"/>
      <c r="I1071" s="430"/>
      <c r="J1071" s="252"/>
    </row>
    <row r="1072" spans="1:10" ht="20.100000000000001" customHeight="1">
      <c r="A1072" s="380"/>
      <c r="B1072" s="240"/>
      <c r="C1072" s="240"/>
      <c r="D1072" s="240"/>
      <c r="E1072" s="240"/>
      <c r="F1072" s="240"/>
      <c r="G1072" s="240"/>
      <c r="H1072" s="240"/>
      <c r="I1072" s="395"/>
      <c r="J1072" s="395"/>
    </row>
    <row r="1073" spans="1:10" ht="20.100000000000001" customHeight="1">
      <c r="A1073" s="406" t="s">
        <v>20513</v>
      </c>
      <c r="B1073" s="240"/>
      <c r="C1073" s="240"/>
      <c r="D1073" s="417">
        <v>1</v>
      </c>
      <c r="E1073" s="240"/>
      <c r="F1073" s="240"/>
      <c r="G1073" s="240"/>
      <c r="H1073" s="240"/>
      <c r="I1073" s="395"/>
      <c r="J1073" s="395">
        <f>D1073</f>
        <v>1</v>
      </c>
    </row>
    <row r="1074" spans="1:10" ht="20.100000000000001" customHeight="1">
      <c r="A1074" s="380"/>
      <c r="B1074" s="240"/>
      <c r="C1074" s="240"/>
      <c r="D1074" s="240"/>
      <c r="E1074" s="240"/>
      <c r="F1074" s="240"/>
      <c r="G1074" s="240"/>
      <c r="H1074" s="240"/>
      <c r="I1074" s="395"/>
      <c r="J1074" s="395"/>
    </row>
    <row r="1075" spans="1:10" ht="31.5" customHeight="1">
      <c r="A1075" s="313" t="s">
        <v>19469</v>
      </c>
      <c r="B1075" s="563" t="str">
        <f>INDEX([1]ORCAMENTO!$E:$E,MATCH(A1075,[1]ORCAMENTO!$B:$B,0))</f>
        <v>Ponto Para Esgoto Primário (Vaso Sanitário)</v>
      </c>
      <c r="C1075" s="563"/>
      <c r="D1075" s="563"/>
      <c r="E1075" s="563"/>
      <c r="F1075" s="563"/>
      <c r="G1075" s="563"/>
      <c r="H1075" s="563"/>
      <c r="I1075" s="250" t="str">
        <f>INDEX([1]ORCAMENTO!$F:$F,MATCH(A1075,[1]ORCAMENTO!$B:$B,0))</f>
        <v>pt</v>
      </c>
      <c r="J1075" s="251">
        <f>ROUND(SUM(J1077:J1083),2)</f>
        <v>8</v>
      </c>
    </row>
    <row r="1076" spans="1:10" ht="31.5" customHeight="1">
      <c r="A1076" s="430" t="s">
        <v>1030</v>
      </c>
      <c r="B1076" s="431"/>
      <c r="C1076" s="431"/>
      <c r="D1076" s="431" t="s">
        <v>19117</v>
      </c>
      <c r="E1076" s="430"/>
      <c r="F1076" s="430"/>
      <c r="G1076" s="430"/>
      <c r="H1076" s="430"/>
      <c r="I1076" s="430"/>
      <c r="J1076" s="252"/>
    </row>
    <row r="1077" spans="1:10" ht="21.95" customHeight="1">
      <c r="A1077" s="380"/>
      <c r="B1077" s="240"/>
      <c r="C1077" s="240"/>
      <c r="D1077" s="240"/>
      <c r="E1077" s="240"/>
      <c r="F1077" s="240"/>
      <c r="G1077" s="240"/>
      <c r="H1077" s="240"/>
      <c r="I1077" s="395"/>
      <c r="J1077" s="395"/>
    </row>
    <row r="1078" spans="1:10" ht="20.100000000000001" customHeight="1">
      <c r="A1078" s="412" t="s">
        <v>20450</v>
      </c>
      <c r="B1078" s="240"/>
      <c r="C1078" s="240"/>
      <c r="D1078" s="417">
        <v>1</v>
      </c>
      <c r="E1078" s="240"/>
      <c r="F1078" s="240"/>
      <c r="G1078" s="240"/>
      <c r="H1078" s="240"/>
      <c r="I1078" s="395"/>
      <c r="J1078" s="395">
        <f>D1078</f>
        <v>1</v>
      </c>
    </row>
    <row r="1079" spans="1:10" ht="21.95" customHeight="1">
      <c r="A1079" s="406" t="s">
        <v>20516</v>
      </c>
      <c r="B1079" s="240"/>
      <c r="C1079" s="240"/>
      <c r="D1079" s="417">
        <v>3</v>
      </c>
      <c r="E1079" s="240"/>
      <c r="F1079" s="240"/>
      <c r="G1079" s="240"/>
      <c r="H1079" s="240"/>
      <c r="I1079" s="395"/>
      <c r="J1079" s="395">
        <f t="shared" ref="J1079:J1081" si="74">D1079</f>
        <v>3</v>
      </c>
    </row>
    <row r="1080" spans="1:10" ht="20.100000000000001" customHeight="1">
      <c r="A1080" s="406" t="s">
        <v>20231</v>
      </c>
      <c r="B1080" s="240"/>
      <c r="C1080" s="240"/>
      <c r="D1080" s="417">
        <v>1</v>
      </c>
      <c r="E1080" s="240"/>
      <c r="F1080" s="240"/>
      <c r="G1080" s="240"/>
      <c r="H1080" s="240"/>
      <c r="I1080" s="395"/>
      <c r="J1080" s="395">
        <f t="shared" si="74"/>
        <v>1</v>
      </c>
    </row>
    <row r="1081" spans="1:10" ht="20.100000000000001" customHeight="1">
      <c r="A1081" s="406" t="s">
        <v>20517</v>
      </c>
      <c r="B1081" s="240"/>
      <c r="C1081" s="240"/>
      <c r="D1081" s="417">
        <v>3</v>
      </c>
      <c r="E1081" s="240"/>
      <c r="F1081" s="240"/>
      <c r="G1081" s="240"/>
      <c r="H1081" s="240"/>
      <c r="I1081" s="395"/>
      <c r="J1081" s="395">
        <f t="shared" si="74"/>
        <v>3</v>
      </c>
    </row>
    <row r="1082" spans="1:10" ht="20.100000000000001" customHeight="1">
      <c r="A1082" s="380"/>
      <c r="B1082" s="240"/>
      <c r="C1082" s="240"/>
      <c r="D1082" s="240"/>
      <c r="E1082" s="240"/>
      <c r="F1082" s="240"/>
      <c r="G1082" s="240"/>
      <c r="H1082" s="240"/>
      <c r="I1082" s="395"/>
      <c r="J1082" s="395"/>
    </row>
    <row r="1083" spans="1:10" ht="20.100000000000001" customHeight="1">
      <c r="A1083" s="380"/>
      <c r="B1083" s="240"/>
      <c r="C1083" s="240"/>
      <c r="D1083" s="240"/>
      <c r="E1083" s="240"/>
      <c r="F1083" s="240"/>
      <c r="G1083" s="240"/>
      <c r="H1083" s="240"/>
      <c r="I1083" s="395"/>
      <c r="J1083" s="395"/>
    </row>
    <row r="1084" spans="1:10" ht="20.100000000000001" customHeight="1">
      <c r="A1084" s="313" t="s">
        <v>19470</v>
      </c>
      <c r="B1084" s="563" t="str">
        <f>INDEX([1]ORCAMENTO!$E:$E,MATCH(A1084,[1]ORCAMENTO!$B:$B,0))</f>
        <v>Ponto Com Registro De Pressão (Chuveiro, Caixa De Descarga, Etc...)</v>
      </c>
      <c r="C1084" s="563"/>
      <c r="D1084" s="563"/>
      <c r="E1084" s="563"/>
      <c r="F1084" s="563"/>
      <c r="G1084" s="563"/>
      <c r="H1084" s="563"/>
      <c r="I1084" s="250" t="str">
        <f>INDEX([1]ORCAMENTO!$F:$F,MATCH(A1084,[1]ORCAMENTO!$B:$B,0))</f>
        <v>pt</v>
      </c>
      <c r="J1084" s="251">
        <f>ROUND(SUM(J1086:J1091),2)</f>
        <v>8</v>
      </c>
    </row>
    <row r="1085" spans="1:10" ht="20.100000000000001" customHeight="1">
      <c r="A1085" s="430" t="s">
        <v>1030</v>
      </c>
      <c r="B1085" s="431"/>
      <c r="C1085" s="431"/>
      <c r="D1085" s="431" t="s">
        <v>19117</v>
      </c>
      <c r="E1085" s="430"/>
      <c r="F1085" s="430"/>
      <c r="G1085" s="430"/>
      <c r="H1085" s="430"/>
      <c r="I1085" s="430"/>
      <c r="J1085" s="252"/>
    </row>
    <row r="1086" spans="1:10" ht="20.100000000000001" customHeight="1">
      <c r="A1086" s="380"/>
      <c r="B1086" s="240"/>
      <c r="C1086" s="240"/>
      <c r="D1086" s="240"/>
      <c r="E1086" s="240"/>
      <c r="F1086" s="240"/>
      <c r="G1086" s="240"/>
      <c r="H1086" s="240"/>
      <c r="I1086" s="395"/>
      <c r="J1086" s="395"/>
    </row>
    <row r="1087" spans="1:10" ht="20.100000000000001" customHeight="1">
      <c r="A1087" s="412" t="s">
        <v>20450</v>
      </c>
      <c r="B1087" s="240"/>
      <c r="C1087" s="240"/>
      <c r="D1087" s="417">
        <v>1</v>
      </c>
      <c r="E1087" s="240"/>
      <c r="F1087" s="240"/>
      <c r="G1087" s="240"/>
      <c r="H1087" s="240"/>
      <c r="I1087" s="395"/>
      <c r="J1087" s="395">
        <f t="shared" ref="J1087:J1090" si="75">D1087</f>
        <v>1</v>
      </c>
    </row>
    <row r="1088" spans="1:10" ht="20.100000000000001" customHeight="1">
      <c r="A1088" s="406" t="s">
        <v>20516</v>
      </c>
      <c r="B1088" s="240"/>
      <c r="C1088" s="240"/>
      <c r="D1088" s="417">
        <v>3</v>
      </c>
      <c r="E1088" s="240"/>
      <c r="F1088" s="240"/>
      <c r="G1088" s="240"/>
      <c r="H1088" s="240"/>
      <c r="I1088" s="395"/>
      <c r="J1088" s="395">
        <f t="shared" si="75"/>
        <v>3</v>
      </c>
    </row>
    <row r="1089" spans="1:10" ht="20.100000000000001" customHeight="1">
      <c r="A1089" s="406" t="s">
        <v>20231</v>
      </c>
      <c r="B1089" s="240"/>
      <c r="C1089" s="240"/>
      <c r="D1089" s="417">
        <v>1</v>
      </c>
      <c r="E1089" s="240"/>
      <c r="F1089" s="240"/>
      <c r="G1089" s="240"/>
      <c r="H1089" s="240"/>
      <c r="I1089" s="395"/>
      <c r="J1089" s="395">
        <f t="shared" si="75"/>
        <v>1</v>
      </c>
    </row>
    <row r="1090" spans="1:10" ht="20.100000000000001" customHeight="1">
      <c r="A1090" s="406" t="s">
        <v>20517</v>
      </c>
      <c r="B1090" s="240"/>
      <c r="C1090" s="240"/>
      <c r="D1090" s="417">
        <v>3</v>
      </c>
      <c r="E1090" s="240"/>
      <c r="F1090" s="240"/>
      <c r="G1090" s="240"/>
      <c r="H1090" s="240"/>
      <c r="I1090" s="395"/>
      <c r="J1090" s="395">
        <f t="shared" si="75"/>
        <v>3</v>
      </c>
    </row>
    <row r="1091" spans="1:10" ht="20.100000000000001" customHeight="1">
      <c r="A1091" s="380"/>
      <c r="B1091" s="240"/>
      <c r="C1091" s="240"/>
      <c r="D1091" s="240"/>
      <c r="E1091" s="240"/>
      <c r="F1091" s="240"/>
      <c r="G1091" s="240"/>
      <c r="H1091" s="240"/>
      <c r="I1091" s="395"/>
      <c r="J1091" s="395"/>
    </row>
    <row r="1092" spans="1:10" ht="20.100000000000001" customHeight="1">
      <c r="A1092" s="313" t="s">
        <v>19717</v>
      </c>
      <c r="B1092" s="563" t="str">
        <f>INDEX([1]ORCAMENTO!$E:$E,MATCH(A1092,[1]ORCAMENTO!$B:$B,0))</f>
        <v>Saboneteira Plastica Tipo Dispenser Para Sabonete Liquido Com Reservatorio 800 A 1500 Ml, Incluso Fixação. Af_01/2020</v>
      </c>
      <c r="C1092" s="563"/>
      <c r="D1092" s="563"/>
      <c r="E1092" s="563"/>
      <c r="F1092" s="563"/>
      <c r="G1092" s="563"/>
      <c r="H1092" s="563"/>
      <c r="I1092" s="250" t="str">
        <f>INDEX([1]ORCAMENTO!$F:$F,MATCH(A1092,[1]ORCAMENTO!$B:$B,0))</f>
        <v>un</v>
      </c>
      <c r="J1092" s="251">
        <f>ROUND(SUM(J1094:J1099),2)</f>
        <v>4</v>
      </c>
    </row>
    <row r="1093" spans="1:10" ht="20.100000000000001" customHeight="1">
      <c r="A1093" s="430" t="s">
        <v>1030</v>
      </c>
      <c r="B1093" s="431"/>
      <c r="C1093" s="431"/>
      <c r="D1093" s="431" t="s">
        <v>19117</v>
      </c>
      <c r="E1093" s="430"/>
      <c r="F1093" s="430"/>
      <c r="G1093" s="430"/>
      <c r="H1093" s="430"/>
      <c r="I1093" s="430"/>
      <c r="J1093" s="252"/>
    </row>
    <row r="1094" spans="1:10" ht="20.100000000000001" customHeight="1">
      <c r="A1094" s="380"/>
      <c r="B1094" s="240"/>
      <c r="C1094" s="240"/>
      <c r="D1094" s="240"/>
      <c r="E1094" s="240"/>
      <c r="F1094" s="240"/>
      <c r="G1094" s="240"/>
      <c r="H1094" s="240"/>
      <c r="I1094" s="395"/>
      <c r="J1094" s="395"/>
    </row>
    <row r="1095" spans="1:10" ht="20.100000000000001" customHeight="1">
      <c r="A1095" s="412" t="s">
        <v>20450</v>
      </c>
      <c r="B1095" s="240"/>
      <c r="C1095" s="240"/>
      <c r="D1095" s="417">
        <v>1</v>
      </c>
      <c r="E1095" s="240"/>
      <c r="F1095" s="240"/>
      <c r="G1095" s="240"/>
      <c r="H1095" s="240"/>
      <c r="I1095" s="395"/>
      <c r="J1095" s="395">
        <f t="shared" ref="J1095:J1098" si="76">D1095</f>
        <v>1</v>
      </c>
    </row>
    <row r="1096" spans="1:10" ht="20.100000000000001" customHeight="1">
      <c r="A1096" s="406" t="s">
        <v>20516</v>
      </c>
      <c r="B1096" s="240"/>
      <c r="C1096" s="240"/>
      <c r="D1096" s="417">
        <v>1</v>
      </c>
      <c r="E1096" s="240"/>
      <c r="F1096" s="240"/>
      <c r="G1096" s="240"/>
      <c r="H1096" s="240"/>
      <c r="I1096" s="395"/>
      <c r="J1096" s="395">
        <f t="shared" si="76"/>
        <v>1</v>
      </c>
    </row>
    <row r="1097" spans="1:10" ht="20.100000000000001" customHeight="1">
      <c r="A1097" s="406" t="s">
        <v>20231</v>
      </c>
      <c r="B1097" s="240"/>
      <c r="C1097" s="240"/>
      <c r="D1097" s="417">
        <v>1</v>
      </c>
      <c r="E1097" s="240"/>
      <c r="F1097" s="240"/>
      <c r="G1097" s="240"/>
      <c r="H1097" s="240"/>
      <c r="I1097" s="395"/>
      <c r="J1097" s="395">
        <f t="shared" si="76"/>
        <v>1</v>
      </c>
    </row>
    <row r="1098" spans="1:10" ht="20.100000000000001" customHeight="1">
      <c r="A1098" s="406" t="s">
        <v>20517</v>
      </c>
      <c r="B1098" s="240"/>
      <c r="C1098" s="240"/>
      <c r="D1098" s="417">
        <v>1</v>
      </c>
      <c r="E1098" s="240"/>
      <c r="F1098" s="240"/>
      <c r="G1098" s="240"/>
      <c r="H1098" s="240"/>
      <c r="I1098" s="395"/>
      <c r="J1098" s="395">
        <f t="shared" si="76"/>
        <v>1</v>
      </c>
    </row>
    <row r="1099" spans="1:10" ht="20.100000000000001" customHeight="1">
      <c r="A1099" s="380"/>
      <c r="B1099" s="240"/>
      <c r="C1099" s="240"/>
      <c r="D1099" s="240"/>
      <c r="E1099" s="240"/>
      <c r="F1099" s="240"/>
      <c r="G1099" s="240"/>
      <c r="H1099" s="240"/>
      <c r="I1099" s="395"/>
      <c r="J1099" s="395"/>
    </row>
    <row r="1100" spans="1:10" ht="20.100000000000001" customHeight="1">
      <c r="A1100" s="313" t="s">
        <v>19718</v>
      </c>
      <c r="B1100" s="563" t="str">
        <f>INDEX([1]ORCAMENTO!$E:$E,MATCH(A1100,[1]ORCAMENTO!$B:$B,0))</f>
        <v>Papeleira De Parede Em Metal Cromado Sem Tampa, Incluso Fixação. Af_01/2020</v>
      </c>
      <c r="C1100" s="563"/>
      <c r="D1100" s="563"/>
      <c r="E1100" s="563"/>
      <c r="F1100" s="563"/>
      <c r="G1100" s="563"/>
      <c r="H1100" s="563"/>
      <c r="I1100" s="250" t="str">
        <f>INDEX([1]ORCAMENTO!$F:$F,MATCH(A1100,[1]ORCAMENTO!$B:$B,0))</f>
        <v>un</v>
      </c>
      <c r="J1100" s="251">
        <f>ROUND(SUM(J1102:J1106),2)</f>
        <v>4</v>
      </c>
    </row>
    <row r="1101" spans="1:10" ht="20.100000000000001" customHeight="1">
      <c r="A1101" s="430" t="s">
        <v>1030</v>
      </c>
      <c r="B1101" s="431"/>
      <c r="C1101" s="431"/>
      <c r="D1101" s="431" t="s">
        <v>19117</v>
      </c>
      <c r="E1101" s="430"/>
      <c r="F1101" s="430"/>
      <c r="G1101" s="430"/>
      <c r="H1101" s="430"/>
      <c r="I1101" s="430"/>
      <c r="J1101" s="252"/>
    </row>
    <row r="1102" spans="1:10" ht="20.100000000000001" customHeight="1">
      <c r="A1102" s="380"/>
      <c r="B1102" s="240"/>
      <c r="C1102" s="240"/>
      <c r="D1102" s="240"/>
      <c r="E1102" s="240"/>
      <c r="F1102" s="240"/>
      <c r="G1102" s="240"/>
      <c r="H1102" s="240"/>
      <c r="I1102" s="395"/>
      <c r="J1102" s="395"/>
    </row>
    <row r="1103" spans="1:10" ht="20.100000000000001" customHeight="1">
      <c r="A1103" s="412" t="s">
        <v>20450</v>
      </c>
      <c r="B1103" s="240"/>
      <c r="C1103" s="240"/>
      <c r="D1103" s="417">
        <v>1</v>
      </c>
      <c r="E1103" s="240"/>
      <c r="F1103" s="240"/>
      <c r="G1103" s="240"/>
      <c r="H1103" s="240"/>
      <c r="I1103" s="395"/>
      <c r="J1103" s="395">
        <f t="shared" ref="J1103:J1106" si="77">D1103</f>
        <v>1</v>
      </c>
    </row>
    <row r="1104" spans="1:10" ht="20.100000000000001" customHeight="1">
      <c r="A1104" s="406" t="s">
        <v>20516</v>
      </c>
      <c r="B1104" s="240"/>
      <c r="C1104" s="240"/>
      <c r="D1104" s="417">
        <v>1</v>
      </c>
      <c r="E1104" s="240"/>
      <c r="F1104" s="240"/>
      <c r="G1104" s="240"/>
      <c r="H1104" s="240"/>
      <c r="I1104" s="395"/>
      <c r="J1104" s="395">
        <f t="shared" si="77"/>
        <v>1</v>
      </c>
    </row>
    <row r="1105" spans="1:10" ht="20.100000000000001" customHeight="1">
      <c r="A1105" s="406" t="s">
        <v>20231</v>
      </c>
      <c r="B1105" s="240"/>
      <c r="C1105" s="240"/>
      <c r="D1105" s="417">
        <v>1</v>
      </c>
      <c r="E1105" s="240"/>
      <c r="F1105" s="240"/>
      <c r="G1105" s="240"/>
      <c r="H1105" s="240"/>
      <c r="I1105" s="395"/>
      <c r="J1105" s="395">
        <f t="shared" si="77"/>
        <v>1</v>
      </c>
    </row>
    <row r="1106" spans="1:10" ht="20.100000000000001" customHeight="1">
      <c r="A1106" s="406" t="s">
        <v>20517</v>
      </c>
      <c r="B1106" s="240"/>
      <c r="C1106" s="240"/>
      <c r="D1106" s="417">
        <v>1</v>
      </c>
      <c r="E1106" s="240"/>
      <c r="F1106" s="240"/>
      <c r="G1106" s="240"/>
      <c r="H1106" s="240"/>
      <c r="I1106" s="395"/>
      <c r="J1106" s="395">
        <f t="shared" si="77"/>
        <v>1</v>
      </c>
    </row>
    <row r="1107" spans="1:10" ht="20.100000000000001" customHeight="1">
      <c r="A1107" s="380"/>
      <c r="B1107" s="240"/>
      <c r="C1107" s="240"/>
      <c r="D1107" s="240"/>
      <c r="E1107" s="240"/>
      <c r="F1107" s="240"/>
      <c r="G1107" s="240"/>
      <c r="H1107" s="240"/>
      <c r="I1107" s="395"/>
      <c r="J1107" s="395"/>
    </row>
    <row r="1108" spans="1:10" ht="20.100000000000001" customHeight="1">
      <c r="A1108" s="313" t="s">
        <v>19719</v>
      </c>
      <c r="B1108" s="563" t="str">
        <f>INDEX([1]ORCAMENTO!$E:$E,MATCH(A1108,[1]ORCAMENTO!$B:$B,0))</f>
        <v>Ponto Para Ralo Sifonado, Inclusive Ralo Sifonado 100 X 40 Mm C/ Grelha Em Açõ Inox</v>
      </c>
      <c r="C1108" s="563"/>
      <c r="D1108" s="563"/>
      <c r="E1108" s="563"/>
      <c r="F1108" s="563"/>
      <c r="G1108" s="563"/>
      <c r="H1108" s="563"/>
      <c r="I1108" s="250" t="str">
        <f>INDEX([1]ORCAMENTO!$F:$F,MATCH(A1108,[1]ORCAMENTO!$B:$B,0))</f>
        <v>und</v>
      </c>
      <c r="J1108" s="251">
        <f>ROUND(SUM(J1110:J1115),2)</f>
        <v>4</v>
      </c>
    </row>
    <row r="1109" spans="1:10" ht="20.100000000000001" customHeight="1">
      <c r="A1109" s="430" t="s">
        <v>1030</v>
      </c>
      <c r="B1109" s="431"/>
      <c r="C1109" s="431"/>
      <c r="D1109" s="431" t="s">
        <v>19117</v>
      </c>
      <c r="E1109" s="430"/>
      <c r="F1109" s="430"/>
      <c r="G1109" s="430"/>
      <c r="H1109" s="430"/>
      <c r="I1109" s="430"/>
      <c r="J1109" s="252"/>
    </row>
    <row r="1110" spans="1:10" ht="20.100000000000001" customHeight="1">
      <c r="A1110" s="380"/>
      <c r="B1110" s="240"/>
      <c r="C1110" s="240"/>
      <c r="D1110" s="240"/>
      <c r="E1110" s="240"/>
      <c r="F1110" s="240"/>
      <c r="G1110" s="240"/>
      <c r="H1110" s="240"/>
      <c r="I1110" s="395"/>
      <c r="J1110" s="395"/>
    </row>
    <row r="1111" spans="1:10" ht="20.100000000000001" customHeight="1">
      <c r="A1111" s="412" t="s">
        <v>20450</v>
      </c>
      <c r="B1111" s="240"/>
      <c r="C1111" s="240"/>
      <c r="D1111" s="417">
        <v>1</v>
      </c>
      <c r="E1111" s="240"/>
      <c r="F1111" s="240"/>
      <c r="G1111" s="240"/>
      <c r="H1111" s="240"/>
      <c r="I1111" s="395"/>
      <c r="J1111" s="395">
        <f t="shared" ref="J1111:J1114" si="78">D1111</f>
        <v>1</v>
      </c>
    </row>
    <row r="1112" spans="1:10" ht="20.100000000000001" customHeight="1">
      <c r="A1112" s="406" t="s">
        <v>20516</v>
      </c>
      <c r="B1112" s="240"/>
      <c r="C1112" s="240"/>
      <c r="D1112" s="417">
        <v>1</v>
      </c>
      <c r="E1112" s="240"/>
      <c r="F1112" s="240"/>
      <c r="G1112" s="240"/>
      <c r="H1112" s="240"/>
      <c r="I1112" s="395"/>
      <c r="J1112" s="395">
        <f t="shared" si="78"/>
        <v>1</v>
      </c>
    </row>
    <row r="1113" spans="1:10" ht="20.100000000000001" customHeight="1">
      <c r="A1113" s="406" t="s">
        <v>20231</v>
      </c>
      <c r="B1113" s="240"/>
      <c r="C1113" s="240"/>
      <c r="D1113" s="417">
        <v>1</v>
      </c>
      <c r="E1113" s="240"/>
      <c r="F1113" s="240"/>
      <c r="G1113" s="240"/>
      <c r="H1113" s="240"/>
      <c r="I1113" s="395"/>
      <c r="J1113" s="395">
        <f t="shared" si="78"/>
        <v>1</v>
      </c>
    </row>
    <row r="1114" spans="1:10" ht="20.100000000000001" customHeight="1">
      <c r="A1114" s="406" t="s">
        <v>20517</v>
      </c>
      <c r="B1114" s="240"/>
      <c r="C1114" s="240"/>
      <c r="D1114" s="417">
        <v>1</v>
      </c>
      <c r="E1114" s="240"/>
      <c r="F1114" s="240"/>
      <c r="G1114" s="240"/>
      <c r="H1114" s="240"/>
      <c r="I1114" s="395"/>
      <c r="J1114" s="395">
        <f t="shared" si="78"/>
        <v>1</v>
      </c>
    </row>
    <row r="1115" spans="1:10" ht="20.100000000000001" customHeight="1">
      <c r="A1115" s="380"/>
      <c r="B1115" s="240"/>
      <c r="C1115" s="240"/>
      <c r="D1115" s="240"/>
      <c r="E1115" s="240"/>
      <c r="F1115" s="240"/>
      <c r="G1115" s="240"/>
      <c r="H1115" s="240"/>
      <c r="I1115" s="395"/>
      <c r="J1115" s="395"/>
    </row>
    <row r="1116" spans="1:10" ht="20.100000000000001" customHeight="1">
      <c r="A1116" s="313" t="s">
        <v>19720</v>
      </c>
      <c r="B1116" s="563" t="str">
        <f>INDEX([1]ORCAMENTO!$E:$E,MATCH(A1116,[1]ORCAMENTO!$B:$B,0))</f>
        <v>Tanque Em Mármore Sintético Com 2 Bojos, Inclusive Válvula E Sifão Em Pvc</v>
      </c>
      <c r="C1116" s="563"/>
      <c r="D1116" s="563"/>
      <c r="E1116" s="563"/>
      <c r="F1116" s="563"/>
      <c r="G1116" s="563"/>
      <c r="H1116" s="563"/>
      <c r="I1116" s="250" t="str">
        <f>INDEX([1]ORCAMENTO!$F:$F,MATCH(A1116,[1]ORCAMENTO!$B:$B,0))</f>
        <v>und</v>
      </c>
      <c r="J1116" s="251">
        <f>ROUND(SUM(J1118:J1120),2)</f>
        <v>1</v>
      </c>
    </row>
    <row r="1117" spans="1:10" ht="20.100000000000001" customHeight="1">
      <c r="A1117" s="430" t="s">
        <v>1030</v>
      </c>
      <c r="B1117" s="431"/>
      <c r="C1117" s="431"/>
      <c r="D1117" s="431" t="s">
        <v>19117</v>
      </c>
      <c r="E1117" s="430"/>
      <c r="F1117" s="430"/>
      <c r="G1117" s="430"/>
      <c r="H1117" s="430"/>
      <c r="I1117" s="430"/>
      <c r="J1117" s="252"/>
    </row>
    <row r="1118" spans="1:10" ht="20.100000000000001" customHeight="1">
      <c r="A1118" s="380"/>
      <c r="B1118" s="240"/>
      <c r="C1118" s="240"/>
      <c r="D1118" s="240"/>
      <c r="E1118" s="240"/>
      <c r="F1118" s="240"/>
      <c r="G1118" s="240"/>
      <c r="H1118" s="240"/>
      <c r="I1118" s="395"/>
      <c r="J1118" s="395"/>
    </row>
    <row r="1119" spans="1:10" ht="20.100000000000001" customHeight="1">
      <c r="A1119" s="406" t="s">
        <v>20521</v>
      </c>
      <c r="B1119" s="240"/>
      <c r="C1119" s="240"/>
      <c r="D1119" s="417">
        <v>1</v>
      </c>
      <c r="E1119" s="240"/>
      <c r="F1119" s="240"/>
      <c r="G1119" s="240"/>
      <c r="H1119" s="240"/>
      <c r="I1119" s="395"/>
      <c r="J1119" s="395">
        <f t="shared" ref="J1119" si="79">D1119</f>
        <v>1</v>
      </c>
    </row>
    <row r="1120" spans="1:10" ht="20.100000000000001" customHeight="1">
      <c r="A1120" s="380"/>
      <c r="B1120" s="240"/>
      <c r="C1120" s="240"/>
      <c r="D1120" s="240"/>
      <c r="E1120" s="240"/>
      <c r="F1120" s="240"/>
      <c r="G1120" s="240"/>
      <c r="H1120" s="240"/>
      <c r="I1120" s="395"/>
      <c r="J1120" s="395"/>
    </row>
    <row r="1121" spans="1:10" ht="20.100000000000001" customHeight="1">
      <c r="A1121" s="313" t="s">
        <v>19721</v>
      </c>
      <c r="B1121" s="563" t="str">
        <f>INDEX([1]ORCAMENTO!$E:$E,MATCH(A1121,[1]ORCAMENTO!$B:$B,0))</f>
        <v>Bacia Sifonada De Louça Branca Sem Abertura Frontal Para Portadores De Necessidades Especiais, Vogue Plus Conforto - Linha Conforto, Mod P510, Incl. Assento Poliester, Ref.Ap51,Marca De Ref. Deca Ou Equivalente, Sem Abertura Frontal</v>
      </c>
      <c r="C1121" s="563"/>
      <c r="D1121" s="563"/>
      <c r="E1121" s="563"/>
      <c r="F1121" s="563"/>
      <c r="G1121" s="563"/>
      <c r="H1121" s="563"/>
      <c r="I1121" s="250" t="str">
        <f>INDEX([1]ORCAMENTO!$F:$F,MATCH(A1121,[1]ORCAMENTO!$B:$B,0))</f>
        <v>und</v>
      </c>
      <c r="J1121" s="251">
        <f>ROUND(SUM(J1123:J1124),2)</f>
        <v>1</v>
      </c>
    </row>
    <row r="1122" spans="1:10" ht="20.100000000000001" customHeight="1">
      <c r="A1122" s="430" t="s">
        <v>1030</v>
      </c>
      <c r="B1122" s="431"/>
      <c r="C1122" s="431"/>
      <c r="D1122" s="431" t="s">
        <v>19117</v>
      </c>
      <c r="E1122" s="430"/>
      <c r="F1122" s="430"/>
      <c r="G1122" s="430"/>
      <c r="H1122" s="430"/>
      <c r="I1122" s="430"/>
      <c r="J1122" s="252"/>
    </row>
    <row r="1123" spans="1:10" ht="21.95" customHeight="1">
      <c r="A1123" s="380"/>
      <c r="B1123" s="240"/>
      <c r="C1123" s="240"/>
      <c r="D1123" s="240"/>
      <c r="E1123" s="240"/>
      <c r="F1123" s="240"/>
      <c r="G1123" s="240"/>
      <c r="H1123" s="240"/>
      <c r="I1123" s="395"/>
      <c r="J1123" s="395"/>
    </row>
    <row r="1124" spans="1:10" ht="20.100000000000001" customHeight="1">
      <c r="A1124" s="406" t="s">
        <v>20231</v>
      </c>
      <c r="B1124" s="240"/>
      <c r="C1124" s="240"/>
      <c r="D1124" s="417">
        <v>1</v>
      </c>
      <c r="E1124" s="240"/>
      <c r="F1124" s="240"/>
      <c r="G1124" s="240"/>
      <c r="H1124" s="240"/>
      <c r="I1124" s="395"/>
      <c r="J1124" s="395">
        <f t="shared" ref="J1124" si="80">D1124</f>
        <v>1</v>
      </c>
    </row>
    <row r="1125" spans="1:10" ht="20.100000000000001" customHeight="1">
      <c r="A1125" s="380"/>
      <c r="B1125" s="240"/>
      <c r="C1125" s="240"/>
      <c r="D1125" s="240"/>
      <c r="E1125" s="240"/>
      <c r="F1125" s="240"/>
      <c r="G1125" s="240"/>
      <c r="H1125" s="240"/>
      <c r="I1125" s="395"/>
      <c r="J1125" s="395"/>
    </row>
    <row r="1126" spans="1:10" ht="21.95" customHeight="1">
      <c r="A1126" s="313" t="s">
        <v>19722</v>
      </c>
      <c r="B1126" s="563" t="str">
        <f>INDEX([1]ORCAMENTO!$E:$E,MATCH(A1126,[1]ORCAMENTO!$B:$B,0))</f>
        <v>Barra De Apoio Reta, Em Aco Inox Polido, Comprimento 80 Cm,  Fixada Na Parede - Fornecimento E Instalação. Af_01/2020</v>
      </c>
      <c r="C1126" s="563"/>
      <c r="D1126" s="563"/>
      <c r="E1126" s="563"/>
      <c r="F1126" s="563"/>
      <c r="G1126" s="563"/>
      <c r="H1126" s="563"/>
      <c r="I1126" s="250" t="str">
        <f>INDEX([1]ORCAMENTO!$F:$F,MATCH(A1126,[1]ORCAMENTO!$B:$B,0))</f>
        <v>un</v>
      </c>
      <c r="J1126" s="251">
        <f>ROUND(SUM(J1128:J1129),2)</f>
        <v>3</v>
      </c>
    </row>
    <row r="1127" spans="1:10" ht="21.95" customHeight="1">
      <c r="A1127" s="430" t="s">
        <v>1030</v>
      </c>
      <c r="B1127" s="431"/>
      <c r="C1127" s="431"/>
      <c r="D1127" s="431" t="s">
        <v>19117</v>
      </c>
      <c r="E1127" s="430"/>
      <c r="F1127" s="430"/>
      <c r="G1127" s="430"/>
      <c r="H1127" s="430"/>
      <c r="I1127" s="430"/>
      <c r="J1127" s="252"/>
    </row>
    <row r="1128" spans="1:10" ht="21.95" customHeight="1">
      <c r="A1128" s="380"/>
      <c r="B1128" s="240"/>
      <c r="C1128" s="240"/>
      <c r="D1128" s="240"/>
      <c r="E1128" s="240"/>
      <c r="F1128" s="240"/>
      <c r="G1128" s="240"/>
      <c r="H1128" s="240"/>
      <c r="I1128" s="395"/>
      <c r="J1128" s="395"/>
    </row>
    <row r="1129" spans="1:10" ht="20.100000000000001" customHeight="1">
      <c r="A1129" s="406" t="s">
        <v>20231</v>
      </c>
      <c r="B1129" s="240"/>
      <c r="C1129" s="240"/>
      <c r="D1129" s="417">
        <v>3</v>
      </c>
      <c r="E1129" s="240"/>
      <c r="F1129" s="240"/>
      <c r="G1129" s="240"/>
      <c r="H1129" s="240"/>
      <c r="I1129" s="395"/>
      <c r="J1129" s="395">
        <f t="shared" ref="J1129" si="81">D1129</f>
        <v>3</v>
      </c>
    </row>
    <row r="1130" spans="1:10" ht="20.100000000000001" customHeight="1">
      <c r="A1130" s="380"/>
      <c r="B1130" s="240"/>
      <c r="C1130" s="240"/>
      <c r="D1130" s="240"/>
      <c r="E1130" s="240"/>
      <c r="F1130" s="240"/>
      <c r="G1130" s="240"/>
      <c r="H1130" s="240"/>
      <c r="I1130" s="395"/>
      <c r="J1130" s="395"/>
    </row>
    <row r="1131" spans="1:10" ht="21.95" customHeight="1">
      <c r="A1131" s="313" t="s">
        <v>19729</v>
      </c>
      <c r="B1131" s="563" t="str">
        <f>INDEX([1]ORCAMENTO!$E:$E,MATCH(A1131,[1]ORCAMENTO!$B:$B,0))</f>
        <v>Cuba Em Aço Inox Nº 02(Dim.560X340X150)Mm, Marcas De Referência Franke, Strake, Tramontina, Inclusive Válvula De Metal 31/2" E Sifão Cromado 1 X 1/2", Excl. Torneira</v>
      </c>
      <c r="C1131" s="563"/>
      <c r="D1131" s="563"/>
      <c r="E1131" s="563"/>
      <c r="F1131" s="563"/>
      <c r="G1131" s="563"/>
      <c r="H1131" s="563"/>
      <c r="I1131" s="250" t="str">
        <f>INDEX([1]ORCAMENTO!$F:$F,MATCH(A1131,[1]ORCAMENTO!$B:$B,0))</f>
        <v>und</v>
      </c>
      <c r="J1131" s="251">
        <f>ROUND(SUM(J1133:J1134),2)</f>
        <v>1</v>
      </c>
    </row>
    <row r="1132" spans="1:10" ht="21.95" customHeight="1">
      <c r="A1132" s="430" t="s">
        <v>1030</v>
      </c>
      <c r="B1132" s="431"/>
      <c r="C1132" s="431"/>
      <c r="D1132" s="431" t="s">
        <v>19117</v>
      </c>
      <c r="E1132" s="430"/>
      <c r="F1132" s="430"/>
      <c r="G1132" s="430"/>
      <c r="H1132" s="430"/>
      <c r="I1132" s="430"/>
      <c r="J1132" s="252"/>
    </row>
    <row r="1133" spans="1:10" ht="21.95" customHeight="1">
      <c r="A1133" s="380"/>
      <c r="B1133" s="240"/>
      <c r="C1133" s="240"/>
      <c r="D1133" s="240"/>
      <c r="E1133" s="240"/>
      <c r="F1133" s="240"/>
      <c r="G1133" s="240"/>
      <c r="H1133" s="240"/>
      <c r="I1133" s="395"/>
      <c r="J1133" s="395"/>
    </row>
    <row r="1134" spans="1:10" ht="21.95" customHeight="1">
      <c r="A1134" s="406" t="s">
        <v>20518</v>
      </c>
      <c r="B1134" s="240"/>
      <c r="C1134" s="240"/>
      <c r="D1134" s="417">
        <v>1</v>
      </c>
      <c r="E1134" s="240"/>
      <c r="F1134" s="240"/>
      <c r="G1134" s="240"/>
      <c r="H1134" s="240"/>
      <c r="I1134" s="395"/>
      <c r="J1134" s="395">
        <f t="shared" ref="J1134" si="82">D1134</f>
        <v>1</v>
      </c>
    </row>
    <row r="1135" spans="1:10" ht="20.100000000000001" customHeight="1">
      <c r="A1135" s="380"/>
      <c r="B1135" s="240"/>
      <c r="C1135" s="240"/>
      <c r="D1135" s="240"/>
      <c r="E1135" s="240"/>
      <c r="F1135" s="240"/>
      <c r="G1135" s="240"/>
      <c r="H1135" s="240"/>
      <c r="I1135" s="395"/>
      <c r="J1135" s="395"/>
    </row>
    <row r="1136" spans="1:10" ht="21.95" customHeight="1">
      <c r="A1136" s="313" t="s">
        <v>19730</v>
      </c>
      <c r="B1136" s="563" t="str">
        <f>INDEX([1]ORCAMENTO!$E:$E,MATCH(A1136,[1]ORCAMENTO!$B:$B,0))</f>
        <v>Bacia Sifonada Infantil De Louça Branca, Marcas De Referência Deca, Celite Ou Ideal Standard, Inclusive Tampa E Acessórios</v>
      </c>
      <c r="C1136" s="563"/>
      <c r="D1136" s="563"/>
      <c r="E1136" s="563"/>
      <c r="F1136" s="563"/>
      <c r="G1136" s="563"/>
      <c r="H1136" s="563"/>
      <c r="I1136" s="250" t="str">
        <f>INDEX([1]ORCAMENTO!$F:$F,MATCH(A1136,[1]ORCAMENTO!$B:$B,0))</f>
        <v>und</v>
      </c>
      <c r="J1136" s="251">
        <f>ROUND(SUM(J1138:J1141),2)</f>
        <v>2</v>
      </c>
    </row>
    <row r="1137" spans="1:10" ht="21.95" customHeight="1">
      <c r="A1137" s="430" t="s">
        <v>1030</v>
      </c>
      <c r="B1137" s="431"/>
      <c r="C1137" s="431"/>
      <c r="D1137" s="431" t="s">
        <v>19117</v>
      </c>
      <c r="E1137" s="430"/>
      <c r="F1137" s="430"/>
      <c r="G1137" s="430"/>
      <c r="H1137" s="430"/>
      <c r="I1137" s="430"/>
      <c r="J1137" s="252"/>
    </row>
    <row r="1138" spans="1:10" ht="21.95" customHeight="1">
      <c r="A1138" s="380"/>
      <c r="B1138" s="240"/>
      <c r="C1138" s="240"/>
      <c r="D1138" s="240"/>
      <c r="E1138" s="240"/>
      <c r="F1138" s="240"/>
      <c r="G1138" s="240"/>
      <c r="H1138" s="240"/>
      <c r="I1138" s="395"/>
      <c r="J1138" s="395"/>
    </row>
    <row r="1139" spans="1:10" ht="21.95" customHeight="1">
      <c r="A1139" s="406" t="s">
        <v>20516</v>
      </c>
      <c r="B1139" s="240"/>
      <c r="C1139" s="240"/>
      <c r="D1139" s="417">
        <v>1</v>
      </c>
      <c r="E1139" s="240"/>
      <c r="F1139" s="240"/>
      <c r="G1139" s="240"/>
      <c r="H1139" s="240"/>
      <c r="I1139" s="395"/>
      <c r="J1139" s="395">
        <f t="shared" ref="J1139:J1140" si="83">D1139</f>
        <v>1</v>
      </c>
    </row>
    <row r="1140" spans="1:10" ht="20.100000000000001" customHeight="1">
      <c r="A1140" s="406" t="s">
        <v>20517</v>
      </c>
      <c r="B1140" s="240"/>
      <c r="C1140" s="240"/>
      <c r="D1140" s="417">
        <v>1</v>
      </c>
      <c r="E1140" s="240"/>
      <c r="F1140" s="240"/>
      <c r="G1140" s="240"/>
      <c r="H1140" s="240"/>
      <c r="I1140" s="395"/>
      <c r="J1140" s="395">
        <f t="shared" si="83"/>
        <v>1</v>
      </c>
    </row>
    <row r="1141" spans="1:10" ht="20.100000000000001" customHeight="1">
      <c r="A1141" s="380"/>
      <c r="B1141" s="240"/>
      <c r="C1141" s="240"/>
      <c r="D1141" s="240"/>
      <c r="E1141" s="240"/>
      <c r="F1141" s="240"/>
      <c r="G1141" s="240"/>
      <c r="H1141" s="240"/>
      <c r="I1141" s="395"/>
      <c r="J1141" s="395"/>
    </row>
    <row r="1142" spans="1:10" ht="21.95" customHeight="1">
      <c r="A1142" s="313" t="s">
        <v>19737</v>
      </c>
      <c r="B1142" s="563" t="str">
        <f>INDEX([1]ORCAMENTO!$E:$E,MATCH(A1142,[1]ORCAMENTO!$B:$B,0))</f>
        <v>Mictório De Louça Branca, Marcas De Referência Deca, Celite Ou Ideal Standard, Inclusive Engates Cromados</v>
      </c>
      <c r="C1142" s="563"/>
      <c r="D1142" s="563"/>
      <c r="E1142" s="563"/>
      <c r="F1142" s="563"/>
      <c r="G1142" s="563"/>
      <c r="H1142" s="563"/>
      <c r="I1142" s="250" t="str">
        <f>INDEX([1]ORCAMENTO!$F:$F,MATCH(A1142,[1]ORCAMENTO!$B:$B,0))</f>
        <v>und</v>
      </c>
      <c r="J1142" s="251">
        <f>ROUND(SUM(J1144:J1146),2)</f>
        <v>2</v>
      </c>
    </row>
    <row r="1143" spans="1:10" ht="21.95" customHeight="1">
      <c r="A1143" s="430" t="s">
        <v>1030</v>
      </c>
      <c r="B1143" s="431"/>
      <c r="C1143" s="431"/>
      <c r="D1143" s="431" t="s">
        <v>19117</v>
      </c>
      <c r="E1143" s="430"/>
      <c r="F1143" s="430"/>
      <c r="G1143" s="430"/>
      <c r="H1143" s="430"/>
      <c r="I1143" s="430"/>
      <c r="J1143" s="252"/>
    </row>
    <row r="1144" spans="1:10" ht="21.95" customHeight="1">
      <c r="A1144" s="380"/>
      <c r="B1144" s="240"/>
      <c r="C1144" s="240"/>
      <c r="D1144" s="240"/>
      <c r="E1144" s="240"/>
      <c r="F1144" s="240"/>
      <c r="G1144" s="240"/>
      <c r="H1144" s="240"/>
      <c r="I1144" s="395"/>
      <c r="J1144" s="395"/>
    </row>
    <row r="1145" spans="1:10" ht="27.75" customHeight="1">
      <c r="A1145" s="406" t="s">
        <v>20516</v>
      </c>
      <c r="B1145" s="240"/>
      <c r="C1145" s="240"/>
      <c r="D1145" s="240">
        <v>1</v>
      </c>
      <c r="E1145" s="240"/>
      <c r="F1145" s="240"/>
      <c r="G1145" s="240"/>
      <c r="H1145" s="240"/>
      <c r="I1145" s="395"/>
      <c r="J1145" s="395">
        <f t="shared" ref="J1145:J1146" si="84">D1145</f>
        <v>1</v>
      </c>
    </row>
    <row r="1146" spans="1:10" ht="27.75" customHeight="1">
      <c r="A1146" s="406" t="s">
        <v>20520</v>
      </c>
      <c r="B1146" s="240"/>
      <c r="C1146" s="240"/>
      <c r="D1146" s="240">
        <v>1</v>
      </c>
      <c r="E1146" s="240"/>
      <c r="F1146" s="240"/>
      <c r="G1146" s="240"/>
      <c r="H1146" s="240"/>
      <c r="I1146" s="395"/>
      <c r="J1146" s="395">
        <f t="shared" si="84"/>
        <v>1</v>
      </c>
    </row>
    <row r="1147" spans="1:10" ht="20.100000000000001" customHeight="1">
      <c r="A1147" s="380"/>
      <c r="B1147" s="240"/>
      <c r="C1147" s="240"/>
      <c r="D1147" s="240"/>
      <c r="E1147" s="240"/>
      <c r="F1147" s="240"/>
      <c r="G1147" s="240"/>
      <c r="H1147" s="240"/>
      <c r="I1147" s="395"/>
      <c r="J1147" s="395"/>
    </row>
    <row r="1148" spans="1:10" ht="21.95" customHeight="1">
      <c r="A1148" s="313" t="s">
        <v>19738</v>
      </c>
      <c r="B1148" s="563" t="str">
        <f>INDEX([1]ORCAMENTO!$E:$E,MATCH(A1148,[1]ORCAMENTO!$B:$B,0))</f>
        <v>Ponto P/ Válvula (Mictório) Inclusive Válvula Com Acabamento Marca De Referência Pressmatic Docol, Mod. 17015106 E Tubo De Ligação P/Mictório Antivandalismo Pressmatic Mod. 00132606 Marca De Ref. Docol Ou Equivalente</v>
      </c>
      <c r="C1148" s="563"/>
      <c r="D1148" s="563"/>
      <c r="E1148" s="563"/>
      <c r="F1148" s="563"/>
      <c r="G1148" s="563"/>
      <c r="H1148" s="563"/>
      <c r="I1148" s="250" t="str">
        <f>INDEX([1]ORCAMENTO!$F:$F,MATCH(A1148,[1]ORCAMENTO!$B:$B,0))</f>
        <v>und</v>
      </c>
      <c r="J1148" s="251">
        <f>ROUND(SUM(J1150:J1153),2)</f>
        <v>2</v>
      </c>
    </row>
    <row r="1149" spans="1:10" ht="21.95" customHeight="1">
      <c r="A1149" s="430" t="s">
        <v>1030</v>
      </c>
      <c r="B1149" s="431"/>
      <c r="C1149" s="431"/>
      <c r="D1149" s="431" t="s">
        <v>19117</v>
      </c>
      <c r="E1149" s="430"/>
      <c r="F1149" s="430"/>
      <c r="G1149" s="430"/>
      <c r="H1149" s="430"/>
      <c r="I1149" s="430"/>
      <c r="J1149" s="252"/>
    </row>
    <row r="1150" spans="1:10" ht="21.95" customHeight="1">
      <c r="A1150" s="380"/>
      <c r="B1150" s="240"/>
      <c r="C1150" s="240"/>
      <c r="D1150" s="240"/>
      <c r="E1150" s="240"/>
      <c r="F1150" s="240"/>
      <c r="G1150" s="240"/>
      <c r="H1150" s="240"/>
      <c r="I1150" s="395"/>
      <c r="J1150" s="395"/>
    </row>
    <row r="1151" spans="1:10" ht="20.100000000000001" customHeight="1">
      <c r="A1151" s="405" t="s">
        <v>20516</v>
      </c>
      <c r="B1151" s="240"/>
      <c r="C1151" s="240"/>
      <c r="D1151" s="240">
        <v>1</v>
      </c>
      <c r="E1151" s="240"/>
      <c r="F1151" s="240"/>
      <c r="G1151" s="240"/>
      <c r="H1151" s="240"/>
      <c r="I1151" s="395"/>
      <c r="J1151" s="395">
        <f t="shared" ref="J1151:J1152" si="85">D1151</f>
        <v>1</v>
      </c>
    </row>
    <row r="1152" spans="1:10" ht="20.100000000000001" customHeight="1">
      <c r="A1152" s="405" t="s">
        <v>20520</v>
      </c>
      <c r="B1152" s="240"/>
      <c r="C1152" s="240"/>
      <c r="D1152" s="240">
        <v>1</v>
      </c>
      <c r="E1152" s="240"/>
      <c r="F1152" s="240"/>
      <c r="G1152" s="240"/>
      <c r="H1152" s="240"/>
      <c r="I1152" s="395"/>
      <c r="J1152" s="395">
        <f t="shared" si="85"/>
        <v>1</v>
      </c>
    </row>
    <row r="1153" spans="1:10" ht="20.100000000000001" customHeight="1">
      <c r="A1153" s="380"/>
      <c r="B1153" s="240"/>
      <c r="C1153" s="240"/>
      <c r="D1153" s="240"/>
      <c r="E1153" s="240"/>
      <c r="F1153" s="240"/>
      <c r="G1153" s="240"/>
      <c r="H1153" s="240"/>
      <c r="I1153" s="395"/>
      <c r="J1153" s="395"/>
    </row>
    <row r="1154" spans="1:10" ht="30.75" customHeight="1">
      <c r="A1154" s="249">
        <v>10</v>
      </c>
      <c r="B1154" s="564" t="str">
        <f>INDEX([1]ORCAMENTO!$E:$E,MATCH(A1154,[1]ORCAMENTO!$B:$B,0))</f>
        <v>Estrutura De Madeira De Lei Tipo Paraju, Peroba Mica, Angelim Pedra Ou Equivalente Para Telhado De Telha Ondulada De Fibrocimento Esp. 6Mm, Com Pontaletes E Caibros, Inclusive Tratamento Com Cupinicida, Exclusive Telhas</v>
      </c>
      <c r="C1154" s="564"/>
      <c r="D1154" s="564"/>
      <c r="E1154" s="564"/>
      <c r="F1154" s="564"/>
      <c r="G1154" s="564"/>
      <c r="H1154" s="564"/>
      <c r="I1154" s="564"/>
      <c r="J1154" s="564"/>
    </row>
    <row r="1155" spans="1:10" ht="30.75" customHeight="1">
      <c r="A1155" s="313" t="s">
        <v>19368</v>
      </c>
      <c r="B1155" s="563" t="str">
        <f>INDEX([1]ORCAMENTO!$E:$E,MATCH(A1155,[1]ORCAMENTO!$B:$B,0))</f>
        <v>Cobertura Nova De Telhas Onduladas De Fibrocimento 6.0Mm, Inclusive Cumeeiras E Acessórios De Fixação</v>
      </c>
      <c r="C1155" s="563"/>
      <c r="D1155" s="563"/>
      <c r="E1155" s="563"/>
      <c r="F1155" s="563"/>
      <c r="G1155" s="563"/>
      <c r="H1155" s="563"/>
      <c r="I1155" s="250" t="str">
        <f>INDEX([1]ORCAMENTO!$F:$F,MATCH(A1155,[1]ORCAMENTO!$B:$B,0))</f>
        <v>m2</v>
      </c>
      <c r="J1155" s="251">
        <f>ROUND(SUM(J1157:J1159),2)</f>
        <v>527</v>
      </c>
    </row>
    <row r="1156" spans="1:10" ht="20.100000000000001" customHeight="1">
      <c r="A1156" s="430" t="s">
        <v>1030</v>
      </c>
      <c r="B1156" s="431"/>
      <c r="C1156" s="431"/>
      <c r="D1156" s="431"/>
      <c r="E1156" s="430"/>
      <c r="F1156" s="430"/>
      <c r="G1156" s="430"/>
      <c r="H1156" s="430"/>
      <c r="I1156" s="430"/>
      <c r="J1156" s="252"/>
    </row>
    <row r="1157" spans="1:10" ht="20.100000000000001" customHeight="1">
      <c r="A1157" s="380"/>
      <c r="B1157" s="240"/>
      <c r="C1157" s="240"/>
      <c r="D1157" s="240"/>
      <c r="E1157" s="240"/>
      <c r="F1157" s="240"/>
      <c r="G1157" s="240"/>
      <c r="H1157" s="240"/>
      <c r="I1157" s="395"/>
      <c r="J1157" s="395"/>
    </row>
    <row r="1158" spans="1:10" ht="20.100000000000001" customHeight="1">
      <c r="A1158" s="406" t="s">
        <v>20522</v>
      </c>
      <c r="B1158" s="240"/>
      <c r="C1158" s="240"/>
      <c r="D1158" s="240"/>
      <c r="E1158" s="240"/>
      <c r="F1158" s="240"/>
      <c r="G1158" s="240"/>
      <c r="H1158" s="240"/>
      <c r="I1158" s="395"/>
      <c r="J1158" s="395">
        <v>527</v>
      </c>
    </row>
    <row r="1159" spans="1:10" ht="20.100000000000001" customHeight="1">
      <c r="A1159" s="380"/>
      <c r="B1159" s="240"/>
      <c r="C1159" s="240"/>
      <c r="D1159" s="240"/>
      <c r="E1159" s="240"/>
      <c r="F1159" s="240"/>
      <c r="G1159" s="240"/>
      <c r="H1159" s="240"/>
      <c r="I1159" s="395"/>
      <c r="J1159" s="395"/>
    </row>
    <row r="1160" spans="1:10" ht="30.75" customHeight="1">
      <c r="A1160" s="313" t="s">
        <v>19369</v>
      </c>
      <c r="B1160" s="563" t="str">
        <f>INDEX([1]ORCAMENTO!$E:$E,MATCH(A1160,[1]ORCAMENTO!$B:$B,0))</f>
        <v>Trama De Aço Composta Por Ripas E Caibros Para Telhados De Até 2 Águas Para Telha De Encaixe De Cerâmica Ou De Concreto, Incluso Transporte Vertical. Af_07/2019</v>
      </c>
      <c r="C1160" s="563"/>
      <c r="D1160" s="563"/>
      <c r="E1160" s="563"/>
      <c r="F1160" s="563"/>
      <c r="G1160" s="563"/>
      <c r="H1160" s="563"/>
      <c r="I1160" s="250" t="str">
        <f>INDEX([1]ORCAMENTO!$F:$F,MATCH(A1160,[1]ORCAMENTO!$B:$B,0))</f>
        <v>m2</v>
      </c>
      <c r="J1160" s="251">
        <f>ROUND(SUM(J1162:J1163),2)</f>
        <v>527</v>
      </c>
    </row>
    <row r="1161" spans="1:10" ht="20.100000000000001" customHeight="1">
      <c r="A1161" s="430" t="s">
        <v>1030</v>
      </c>
      <c r="B1161" s="431"/>
      <c r="C1161" s="431"/>
      <c r="D1161" s="431" t="s">
        <v>18614</v>
      </c>
      <c r="E1161" s="430" t="s">
        <v>18612</v>
      </c>
      <c r="F1161" s="430"/>
      <c r="G1161" s="430"/>
      <c r="H1161" s="430"/>
      <c r="I1161" s="430"/>
      <c r="J1161" s="252"/>
    </row>
    <row r="1162" spans="1:10" ht="20.100000000000001" customHeight="1">
      <c r="A1162" s="380"/>
      <c r="B1162" s="240"/>
      <c r="C1162" s="240"/>
      <c r="D1162" s="240"/>
      <c r="E1162" s="240"/>
      <c r="F1162" s="240"/>
      <c r="G1162" s="240"/>
      <c r="H1162" s="240"/>
      <c r="I1162" s="395"/>
      <c r="J1162" s="395"/>
    </row>
    <row r="1163" spans="1:10" ht="20.100000000000001" customHeight="1">
      <c r="A1163" s="406" t="s">
        <v>20522</v>
      </c>
      <c r="B1163" s="240"/>
      <c r="C1163" s="240"/>
      <c r="D1163" s="240"/>
      <c r="E1163" s="240"/>
      <c r="F1163" s="240"/>
      <c r="G1163" s="240"/>
      <c r="H1163" s="240"/>
      <c r="I1163" s="395"/>
      <c r="J1163" s="395">
        <v>527</v>
      </c>
    </row>
    <row r="1164" spans="1:10" ht="20.100000000000001" customHeight="1">
      <c r="A1164" s="380"/>
      <c r="B1164" s="240"/>
      <c r="C1164" s="240"/>
      <c r="D1164" s="240"/>
      <c r="E1164" s="240"/>
      <c r="F1164" s="240"/>
      <c r="G1164" s="240"/>
      <c r="H1164" s="240"/>
      <c r="I1164" s="395"/>
      <c r="J1164" s="395"/>
    </row>
    <row r="1165" spans="1:10" ht="20.100000000000001" customHeight="1">
      <c r="A1165" s="313" t="s">
        <v>19370</v>
      </c>
      <c r="B1165" s="563" t="str">
        <f>INDEX([1]ORCAMENTO!$E:$E,MATCH(A1165,[1]ORCAMENTO!$B:$B,0))</f>
        <v>Calha De Beiral, Semicircular De Pvc, Diametro 125 Mm, Incluindo Cabeceiras, Emendas, Bocais, Suportes E Vedações, Excluindo Condutores, Incluso Transporte Vertical. Af_07/2019</v>
      </c>
      <c r="C1165" s="563"/>
      <c r="D1165" s="563"/>
      <c r="E1165" s="563"/>
      <c r="F1165" s="563"/>
      <c r="G1165" s="563"/>
      <c r="H1165" s="563"/>
      <c r="I1165" s="250" t="str">
        <f>INDEX([1]ORCAMENTO!$F:$F,MATCH(A1165,[1]ORCAMENTO!$B:$B,0))</f>
        <v>m</v>
      </c>
      <c r="J1165" s="251">
        <f>ROUND(SUM(J1167:J1172),2)</f>
        <v>84</v>
      </c>
    </row>
    <row r="1166" spans="1:10" ht="20.100000000000001" customHeight="1">
      <c r="A1166" s="430" t="s">
        <v>1030</v>
      </c>
      <c r="B1166" s="431"/>
      <c r="C1166" s="431"/>
      <c r="D1166" s="431"/>
      <c r="E1166" s="430"/>
      <c r="F1166" s="430"/>
      <c r="G1166" s="430"/>
      <c r="H1166" s="430"/>
      <c r="I1166" s="430"/>
      <c r="J1166" s="252"/>
    </row>
    <row r="1167" spans="1:10" ht="20.100000000000001" customHeight="1">
      <c r="A1167" s="380"/>
      <c r="B1167" s="240"/>
      <c r="C1167" s="240"/>
      <c r="D1167" s="240"/>
      <c r="E1167" s="240"/>
      <c r="F1167" s="240"/>
      <c r="G1167" s="240"/>
      <c r="H1167" s="240"/>
      <c r="I1167" s="395"/>
      <c r="J1167" s="395"/>
    </row>
    <row r="1168" spans="1:10" ht="19.5" customHeight="1">
      <c r="A1168" s="406" t="s">
        <v>20246</v>
      </c>
      <c r="B1168" s="240"/>
      <c r="C1168" s="240"/>
      <c r="D1168" s="417">
        <v>7</v>
      </c>
      <c r="E1168" s="417">
        <v>1.6</v>
      </c>
      <c r="F1168" s="240"/>
      <c r="G1168" s="240"/>
      <c r="H1168" s="240"/>
      <c r="I1168" s="395"/>
      <c r="J1168" s="395">
        <f>D1168*E1168</f>
        <v>11.200000000000001</v>
      </c>
    </row>
    <row r="1169" spans="1:10" ht="23.25" customHeight="1">
      <c r="A1169" s="406" t="s">
        <v>20247</v>
      </c>
      <c r="B1169" s="240"/>
      <c r="C1169" s="240"/>
      <c r="D1169" s="417">
        <v>7</v>
      </c>
      <c r="E1169" s="417">
        <v>1.6</v>
      </c>
      <c r="F1169" s="240"/>
      <c r="G1169" s="240"/>
      <c r="H1169" s="240"/>
      <c r="I1169" s="395"/>
      <c r="J1169" s="395">
        <f t="shared" ref="J1169:J1171" si="86">D1169*E1169</f>
        <v>11.200000000000001</v>
      </c>
    </row>
    <row r="1170" spans="1:10" ht="25.5" customHeight="1">
      <c r="A1170" s="406" t="s">
        <v>20228</v>
      </c>
      <c r="B1170" s="240"/>
      <c r="C1170" s="240"/>
      <c r="D1170" s="417">
        <v>7</v>
      </c>
      <c r="E1170" s="417">
        <v>1.6</v>
      </c>
      <c r="F1170" s="240"/>
      <c r="G1170" s="240"/>
      <c r="H1170" s="240"/>
      <c r="I1170" s="395"/>
      <c r="J1170" s="395">
        <f t="shared" si="86"/>
        <v>11.200000000000001</v>
      </c>
    </row>
    <row r="1171" spans="1:10" ht="25.5" customHeight="1">
      <c r="A1171" s="406" t="s">
        <v>20348</v>
      </c>
      <c r="B1171" s="240"/>
      <c r="C1171" s="240"/>
      <c r="D1171" s="417">
        <v>6</v>
      </c>
      <c r="E1171" s="417">
        <v>8.4</v>
      </c>
      <c r="F1171" s="240"/>
      <c r="G1171" s="240"/>
      <c r="H1171" s="240"/>
      <c r="I1171" s="395"/>
      <c r="J1171" s="395">
        <f t="shared" si="86"/>
        <v>50.400000000000006</v>
      </c>
    </row>
    <row r="1172" spans="1:10" ht="20.100000000000001" customHeight="1">
      <c r="A1172" s="380"/>
      <c r="B1172" s="240"/>
      <c r="C1172" s="240"/>
      <c r="D1172" s="240"/>
      <c r="E1172" s="240"/>
      <c r="F1172" s="240"/>
      <c r="G1172" s="240"/>
      <c r="H1172" s="240"/>
      <c r="I1172" s="395"/>
      <c r="J1172" s="395"/>
    </row>
    <row r="1173" spans="1:10" ht="20.100000000000001" customHeight="1">
      <c r="A1173" s="313" t="s">
        <v>19724</v>
      </c>
      <c r="B1173" s="563" t="str">
        <f>INDEX([1]ORCAMENTO!$E:$E,MATCH(A1173,[1]ORCAMENTO!$B:$B,0))</f>
        <v>Calha Em Chapa De Aço Galvanizado Número 24, Desenvolvimento De 100 Cm, Incluso Transporte Vertical. Af_07/2019</v>
      </c>
      <c r="C1173" s="563"/>
      <c r="D1173" s="563"/>
      <c r="E1173" s="563"/>
      <c r="F1173" s="563"/>
      <c r="G1173" s="563"/>
      <c r="H1173" s="563"/>
      <c r="I1173" s="250" t="str">
        <f>INDEX([1]ORCAMENTO!$F:$F,MATCH(A1173,[1]ORCAMENTO!$B:$B,0))</f>
        <v>m</v>
      </c>
      <c r="J1173" s="251">
        <f>ROUND(SUM(J1175:J1179),2)</f>
        <v>49.8</v>
      </c>
    </row>
    <row r="1174" spans="1:10" ht="27" customHeight="1">
      <c r="A1174" s="430" t="s">
        <v>1030</v>
      </c>
      <c r="B1174" s="431"/>
      <c r="C1174" s="431"/>
      <c r="D1174" s="431"/>
      <c r="E1174" s="430"/>
      <c r="F1174" s="430"/>
      <c r="G1174" s="430"/>
      <c r="H1174" s="430"/>
      <c r="I1174" s="430"/>
      <c r="J1174" s="252"/>
    </row>
    <row r="1175" spans="1:10" ht="20.100000000000001" customHeight="1">
      <c r="A1175" s="380"/>
      <c r="B1175" s="240"/>
      <c r="C1175" s="240"/>
      <c r="D1175" s="240"/>
      <c r="E1175" s="240"/>
      <c r="F1175" s="240"/>
      <c r="G1175" s="240"/>
      <c r="H1175" s="240"/>
      <c r="I1175" s="395"/>
      <c r="J1175" s="395"/>
    </row>
    <row r="1176" spans="1:10" ht="20.100000000000001" customHeight="1">
      <c r="A1176" s="406" t="s">
        <v>20246</v>
      </c>
      <c r="B1176" s="240"/>
      <c r="C1176" s="240"/>
      <c r="D1176" s="240"/>
      <c r="E1176" s="240"/>
      <c r="F1176" s="240"/>
      <c r="G1176" s="240"/>
      <c r="H1176" s="240"/>
      <c r="I1176" s="395"/>
      <c r="J1176" s="395">
        <v>7</v>
      </c>
    </row>
    <row r="1177" spans="1:10" ht="20.100000000000001" customHeight="1">
      <c r="A1177" s="406" t="s">
        <v>20247</v>
      </c>
      <c r="B1177" s="240"/>
      <c r="C1177" s="240"/>
      <c r="D1177" s="240"/>
      <c r="E1177" s="240"/>
      <c r="F1177" s="240"/>
      <c r="G1177" s="240"/>
      <c r="H1177" s="240"/>
      <c r="I1177" s="395"/>
      <c r="J1177" s="395">
        <v>7</v>
      </c>
    </row>
    <row r="1178" spans="1:10" ht="20.100000000000001" customHeight="1">
      <c r="A1178" s="406" t="s">
        <v>20228</v>
      </c>
      <c r="B1178" s="240"/>
      <c r="C1178" s="240"/>
      <c r="D1178" s="240"/>
      <c r="E1178" s="240"/>
      <c r="F1178" s="240"/>
      <c r="G1178" s="240"/>
      <c r="H1178" s="240"/>
      <c r="I1178" s="395"/>
      <c r="J1178" s="395">
        <v>7</v>
      </c>
    </row>
    <row r="1179" spans="1:10" ht="20.100000000000001" customHeight="1">
      <c r="A1179" s="406" t="s">
        <v>20348</v>
      </c>
      <c r="B1179" s="240"/>
      <c r="C1179" s="240"/>
      <c r="D1179" s="240"/>
      <c r="E1179" s="240"/>
      <c r="F1179" s="240"/>
      <c r="G1179" s="240"/>
      <c r="H1179" s="240"/>
      <c r="I1179" s="395"/>
      <c r="J1179" s="395">
        <v>28.8</v>
      </c>
    </row>
    <row r="1180" spans="1:10" ht="20.100000000000001" customHeight="1">
      <c r="A1180" s="380"/>
      <c r="B1180" s="240"/>
      <c r="C1180" s="240"/>
      <c r="D1180" s="240"/>
      <c r="E1180" s="240"/>
      <c r="F1180" s="240"/>
      <c r="G1180" s="240"/>
      <c r="H1180" s="240"/>
      <c r="I1180" s="395"/>
      <c r="J1180" s="395"/>
    </row>
    <row r="1181" spans="1:10" ht="20.100000000000001" customHeight="1">
      <c r="A1181" s="313" t="s">
        <v>19725</v>
      </c>
      <c r="B1181" s="563" t="str">
        <f>INDEX([1]ORCAMENTO!$E:$E,MATCH(A1181,[1]ORCAMENTO!$B:$B,0))</f>
        <v>Tubo De Pvc Rígido Soldável Branco, Para Esgoto, Diâmetro 100Mm (4"), Inclusive Conexões</v>
      </c>
      <c r="C1181" s="563"/>
      <c r="D1181" s="563"/>
      <c r="E1181" s="563"/>
      <c r="F1181" s="563"/>
      <c r="G1181" s="563"/>
      <c r="H1181" s="563"/>
      <c r="I1181" s="250" t="str">
        <f>INDEX([1]ORCAMENTO!$F:$F,MATCH(A1181,[1]ORCAMENTO!$B:$B,0))</f>
        <v>m</v>
      </c>
      <c r="J1181" s="251">
        <f>ROUND(SUM(J1183:J1184),2)</f>
        <v>30</v>
      </c>
    </row>
    <row r="1182" spans="1:10" ht="20.100000000000001" customHeight="1">
      <c r="A1182" s="430" t="s">
        <v>1030</v>
      </c>
      <c r="B1182" s="431"/>
      <c r="C1182" s="431"/>
      <c r="D1182" s="431"/>
      <c r="E1182" s="430"/>
      <c r="F1182" s="430"/>
      <c r="G1182" s="430"/>
      <c r="H1182" s="430"/>
      <c r="I1182" s="430"/>
      <c r="J1182" s="252"/>
    </row>
    <row r="1183" spans="1:10" ht="20.100000000000001" customHeight="1">
      <c r="A1183" s="380"/>
      <c r="B1183" s="240"/>
      <c r="C1183" s="240"/>
      <c r="D1183" s="240"/>
      <c r="E1183" s="240"/>
      <c r="F1183" s="240"/>
      <c r="G1183" s="240"/>
      <c r="H1183" s="240"/>
      <c r="I1183" s="395"/>
      <c r="J1183" s="395"/>
    </row>
    <row r="1184" spans="1:10" ht="20.100000000000001" customHeight="1">
      <c r="A1184" s="406" t="s">
        <v>20523</v>
      </c>
      <c r="B1184" s="240"/>
      <c r="C1184" s="240"/>
      <c r="D1184" s="240"/>
      <c r="E1184" s="240"/>
      <c r="F1184" s="240"/>
      <c r="G1184" s="240"/>
      <c r="H1184" s="240"/>
      <c r="I1184" s="395"/>
      <c r="J1184" s="395">
        <v>30</v>
      </c>
    </row>
    <row r="1185" spans="1:10" ht="20.100000000000001" customHeight="1">
      <c r="A1185" s="380"/>
      <c r="B1185" s="240"/>
      <c r="C1185" s="240"/>
      <c r="D1185" s="240"/>
      <c r="E1185" s="240"/>
      <c r="F1185" s="240"/>
      <c r="G1185" s="240"/>
      <c r="H1185" s="240"/>
      <c r="I1185" s="395"/>
      <c r="J1185" s="395"/>
    </row>
    <row r="1186" spans="1:10" ht="20.100000000000001" customHeight="1">
      <c r="A1186" s="313" t="s">
        <v>19726</v>
      </c>
      <c r="B1186" s="563" t="str">
        <f>INDEX([1]ORCAMENTO!$E:$E,MATCH(A1186,[1]ORCAMENTO!$B:$B,0))</f>
        <v>Instalação De Tesoura (Inteira Ou Meia), Em Aço, Para Vãos Maiores Ou Iguais A 3,0 M E Menores Que 6,0 M, Incluso Içamento. Af_07/2019</v>
      </c>
      <c r="C1186" s="563"/>
      <c r="D1186" s="563"/>
      <c r="E1186" s="563"/>
      <c r="F1186" s="563"/>
      <c r="G1186" s="563"/>
      <c r="H1186" s="563"/>
      <c r="I1186" s="250" t="str">
        <f>INDEX([1]ORCAMENTO!$F:$F,MATCH(A1186,[1]ORCAMENTO!$B:$B,0))</f>
        <v>un</v>
      </c>
      <c r="J1186" s="251">
        <f>ROUND(SUM(J1188:J1194),2)</f>
        <v>69</v>
      </c>
    </row>
    <row r="1187" spans="1:10" ht="26.25" customHeight="1">
      <c r="A1187" s="430" t="s">
        <v>1030</v>
      </c>
      <c r="B1187" s="431"/>
      <c r="C1187" s="431"/>
      <c r="D1187" s="431" t="s">
        <v>19715</v>
      </c>
      <c r="E1187" s="430" t="s">
        <v>19714</v>
      </c>
      <c r="F1187" s="430"/>
      <c r="G1187" s="430"/>
      <c r="H1187" s="430"/>
      <c r="I1187" s="430"/>
      <c r="J1187" s="252"/>
    </row>
    <row r="1188" spans="1:10" ht="19.5" customHeight="1">
      <c r="A1188" s="380"/>
      <c r="B1188" s="240"/>
      <c r="C1188" s="240"/>
      <c r="D1188" s="240"/>
      <c r="E1188" s="240"/>
      <c r="F1188" s="240"/>
      <c r="G1188" s="240"/>
      <c r="H1188" s="240"/>
      <c r="I1188" s="395"/>
      <c r="J1188" s="395"/>
    </row>
    <row r="1189" spans="1:10" ht="19.5" customHeight="1">
      <c r="A1189" s="406" t="s">
        <v>20246</v>
      </c>
      <c r="B1189" s="240"/>
      <c r="C1189" s="240"/>
      <c r="D1189" s="417">
        <v>6</v>
      </c>
      <c r="E1189" s="417">
        <v>3</v>
      </c>
      <c r="F1189" s="240"/>
      <c r="G1189" s="240"/>
      <c r="H1189" s="240"/>
      <c r="I1189" s="395"/>
      <c r="J1189" s="395">
        <f>D1189*E1189</f>
        <v>18</v>
      </c>
    </row>
    <row r="1190" spans="1:10" ht="19.5" customHeight="1">
      <c r="A1190" s="406" t="s">
        <v>20247</v>
      </c>
      <c r="B1190" s="240"/>
      <c r="C1190" s="240"/>
      <c r="D1190" s="417">
        <v>6</v>
      </c>
      <c r="E1190" s="417">
        <v>3</v>
      </c>
      <c r="F1190" s="240"/>
      <c r="G1190" s="240"/>
      <c r="H1190" s="240"/>
      <c r="I1190" s="395"/>
      <c r="J1190" s="395">
        <f t="shared" ref="J1190:J1193" si="87">D1190*E1190</f>
        <v>18</v>
      </c>
    </row>
    <row r="1191" spans="1:10" ht="23.25" customHeight="1">
      <c r="A1191" s="406" t="s">
        <v>20228</v>
      </c>
      <c r="B1191" s="240"/>
      <c r="C1191" s="240"/>
      <c r="D1191" s="417">
        <v>6</v>
      </c>
      <c r="E1191" s="417">
        <v>3</v>
      </c>
      <c r="F1191" s="240"/>
      <c r="G1191" s="240"/>
      <c r="H1191" s="240"/>
      <c r="I1191" s="395"/>
      <c r="J1191" s="395">
        <f t="shared" si="87"/>
        <v>18</v>
      </c>
    </row>
    <row r="1192" spans="1:10" ht="23.25" customHeight="1">
      <c r="A1192" s="406" t="s">
        <v>20348</v>
      </c>
      <c r="B1192" s="240"/>
      <c r="C1192" s="240"/>
      <c r="D1192" s="417">
        <v>3</v>
      </c>
      <c r="E1192" s="417">
        <v>1</v>
      </c>
      <c r="F1192" s="240"/>
      <c r="G1192" s="240"/>
      <c r="H1192" s="240"/>
      <c r="I1192" s="395"/>
      <c r="J1192" s="395">
        <f t="shared" si="87"/>
        <v>3</v>
      </c>
    </row>
    <row r="1193" spans="1:10" ht="23.25" customHeight="1">
      <c r="A1193" s="406" t="s">
        <v>20348</v>
      </c>
      <c r="B1193" s="240"/>
      <c r="C1193" s="240"/>
      <c r="D1193" s="417">
        <v>6</v>
      </c>
      <c r="E1193" s="417">
        <v>2</v>
      </c>
      <c r="F1193" s="240"/>
      <c r="G1193" s="240"/>
      <c r="H1193" s="240"/>
      <c r="I1193" s="395"/>
      <c r="J1193" s="395">
        <f t="shared" si="87"/>
        <v>12</v>
      </c>
    </row>
    <row r="1194" spans="1:10" ht="20.100000000000001" customHeight="1">
      <c r="A1194" s="380"/>
      <c r="B1194" s="240"/>
      <c r="C1194" s="240"/>
      <c r="D1194" s="240"/>
      <c r="E1194" s="240"/>
      <c r="F1194" s="240"/>
      <c r="G1194" s="240"/>
      <c r="H1194" s="240"/>
      <c r="I1194" s="395"/>
      <c r="J1194" s="395"/>
    </row>
    <row r="1195" spans="1:10" ht="20.100000000000001" customHeight="1">
      <c r="A1195" s="313" t="s">
        <v>19727</v>
      </c>
      <c r="B1195" s="563" t="str">
        <f>INDEX([1]ORCAMENTO!$E:$E,MATCH(A1195,[1]ORCAMENTO!$B:$B,0))</f>
        <v>Cobertura Em Telha Ondulada De Alumínio, Esp. 0.5Mm, Inclusive Acessórios De Fixação</v>
      </c>
      <c r="C1195" s="563"/>
      <c r="D1195" s="563"/>
      <c r="E1195" s="563"/>
      <c r="F1195" s="563"/>
      <c r="G1195" s="563"/>
      <c r="H1195" s="563"/>
      <c r="I1195" s="250" t="str">
        <f>INDEX([1]ORCAMENTO!$F:$F,MATCH(A1195,[1]ORCAMENTO!$B:$B,0))</f>
        <v>m2</v>
      </c>
      <c r="J1195" s="251">
        <f>ROUND(SUM(J1197:J1201),2)</f>
        <v>9</v>
      </c>
    </row>
    <row r="1196" spans="1:10" ht="20.100000000000001" customHeight="1">
      <c r="A1196" s="430" t="s">
        <v>1030</v>
      </c>
      <c r="B1196" s="431"/>
      <c r="C1196" s="431"/>
      <c r="D1196" s="431"/>
      <c r="E1196" s="430"/>
      <c r="F1196" s="430"/>
      <c r="G1196" s="430"/>
      <c r="H1196" s="430"/>
      <c r="I1196" s="430"/>
      <c r="J1196" s="252"/>
    </row>
    <row r="1197" spans="1:10" ht="20.100000000000001" customHeight="1">
      <c r="A1197" s="380"/>
      <c r="B1197" s="240"/>
      <c r="C1197" s="240"/>
      <c r="D1197" s="240"/>
      <c r="E1197" s="240"/>
      <c r="F1197" s="240"/>
      <c r="G1197" s="240"/>
      <c r="H1197" s="240"/>
      <c r="I1197" s="395"/>
      <c r="J1197" s="395"/>
    </row>
    <row r="1198" spans="1:10" ht="20.100000000000001" customHeight="1">
      <c r="A1198" s="406" t="s">
        <v>20524</v>
      </c>
      <c r="B1198" s="240"/>
      <c r="C1198" s="240"/>
      <c r="D1198" s="240"/>
      <c r="E1198" s="240"/>
      <c r="F1198" s="240"/>
      <c r="G1198" s="240"/>
      <c r="H1198" s="240"/>
      <c r="I1198" s="395"/>
      <c r="J1198" s="395">
        <v>2</v>
      </c>
    </row>
    <row r="1199" spans="1:10" ht="20.100000000000001" customHeight="1">
      <c r="A1199" s="406" t="s">
        <v>20525</v>
      </c>
      <c r="B1199" s="240"/>
      <c r="C1199" s="240"/>
      <c r="D1199" s="240"/>
      <c r="E1199" s="240"/>
      <c r="F1199" s="240"/>
      <c r="G1199" s="240"/>
      <c r="H1199" s="240"/>
      <c r="I1199" s="395"/>
      <c r="J1199" s="395">
        <v>2</v>
      </c>
    </row>
    <row r="1200" spans="1:10" ht="23.25" customHeight="1">
      <c r="A1200" s="406" t="s">
        <v>20526</v>
      </c>
      <c r="B1200" s="240"/>
      <c r="C1200" s="240"/>
      <c r="D1200" s="240"/>
      <c r="E1200" s="240"/>
      <c r="F1200" s="240"/>
      <c r="G1200" s="240"/>
      <c r="H1200" s="240"/>
      <c r="I1200" s="395"/>
      <c r="J1200" s="395">
        <v>2</v>
      </c>
    </row>
    <row r="1201" spans="1:10" ht="20.100000000000001" customHeight="1">
      <c r="A1201" s="406" t="s">
        <v>20527</v>
      </c>
      <c r="B1201" s="240"/>
      <c r="C1201" s="240"/>
      <c r="D1201" s="240"/>
      <c r="E1201" s="240"/>
      <c r="F1201" s="240"/>
      <c r="G1201" s="240"/>
      <c r="H1201" s="240"/>
      <c r="I1201" s="395"/>
      <c r="J1201" s="395">
        <v>3</v>
      </c>
    </row>
    <row r="1202" spans="1:10" ht="20.100000000000001" customHeight="1">
      <c r="A1202" s="380"/>
      <c r="B1202" s="581" t="s">
        <v>19739</v>
      </c>
      <c r="C1202" s="582"/>
      <c r="D1202" s="582"/>
      <c r="E1202" s="582"/>
      <c r="F1202" s="582"/>
      <c r="G1202" s="583"/>
      <c r="H1202" s="240"/>
      <c r="I1202" s="395"/>
      <c r="J1202" s="395"/>
    </row>
    <row r="1203" spans="1:10" ht="20.100000000000001" customHeight="1">
      <c r="A1203" s="313" t="s">
        <v>19728</v>
      </c>
      <c r="B1203" s="563" t="str">
        <f>INDEX([1]ORCAMENTO!$E:$E,MATCH(A1203,[1]ORCAMENTO!$B:$B,0))</f>
        <v>Calha Em Chapa Galvanizada Com Largura De 40 Cm</v>
      </c>
      <c r="C1203" s="563"/>
      <c r="D1203" s="563"/>
      <c r="E1203" s="563"/>
      <c r="F1203" s="563"/>
      <c r="G1203" s="563"/>
      <c r="H1203" s="563"/>
      <c r="I1203" s="250" t="str">
        <f>INDEX([1]ORCAMENTO!$F:$F,MATCH(A1203,[1]ORCAMENTO!$B:$B,0))</f>
        <v>m</v>
      </c>
      <c r="J1203" s="251">
        <f>ROUND(SUM(J1205:J1209),2)</f>
        <v>84</v>
      </c>
    </row>
    <row r="1204" spans="1:10" ht="20.100000000000001" customHeight="1">
      <c r="A1204" s="430" t="s">
        <v>1030</v>
      </c>
      <c r="B1204" s="431"/>
      <c r="C1204" s="431"/>
      <c r="D1204" s="431"/>
      <c r="E1204" s="430" t="s">
        <v>19713</v>
      </c>
      <c r="F1204" s="430" t="s">
        <v>18612</v>
      </c>
      <c r="G1204" s="430"/>
      <c r="H1204" s="430"/>
      <c r="I1204" s="430"/>
      <c r="J1204" s="252"/>
    </row>
    <row r="1205" spans="1:10" ht="19.5" customHeight="1">
      <c r="A1205" s="380"/>
      <c r="B1205" s="240"/>
      <c r="C1205" s="240"/>
      <c r="D1205" s="240"/>
      <c r="E1205" s="240"/>
      <c r="F1205" s="240"/>
      <c r="G1205" s="240"/>
      <c r="H1205" s="240"/>
      <c r="I1205" s="395"/>
      <c r="J1205" s="395"/>
    </row>
    <row r="1206" spans="1:10" ht="19.5" customHeight="1">
      <c r="A1206" s="406" t="s">
        <v>20246</v>
      </c>
      <c r="B1206" s="240"/>
      <c r="C1206" s="240"/>
      <c r="D1206" s="240"/>
      <c r="E1206" s="417">
        <v>7</v>
      </c>
      <c r="F1206" s="417">
        <v>1.6</v>
      </c>
      <c r="G1206" s="240"/>
      <c r="H1206" s="240"/>
      <c r="I1206" s="395"/>
      <c r="J1206" s="395">
        <f>E1206*F1206</f>
        <v>11.200000000000001</v>
      </c>
    </row>
    <row r="1207" spans="1:10" ht="23.25" customHeight="1">
      <c r="A1207" s="406" t="s">
        <v>20247</v>
      </c>
      <c r="B1207" s="240"/>
      <c r="C1207" s="240"/>
      <c r="D1207" s="240"/>
      <c r="E1207" s="417">
        <v>7</v>
      </c>
      <c r="F1207" s="417">
        <v>1.6</v>
      </c>
      <c r="G1207" s="240"/>
      <c r="H1207" s="240"/>
      <c r="I1207" s="395"/>
      <c r="J1207" s="395">
        <f t="shared" ref="J1207:J1209" si="88">E1207*F1207</f>
        <v>11.200000000000001</v>
      </c>
    </row>
    <row r="1208" spans="1:10" ht="25.5" customHeight="1">
      <c r="A1208" s="406" t="s">
        <v>20228</v>
      </c>
      <c r="B1208" s="240"/>
      <c r="C1208" s="240"/>
      <c r="D1208" s="240"/>
      <c r="E1208" s="417">
        <v>7</v>
      </c>
      <c r="F1208" s="417">
        <v>1.6</v>
      </c>
      <c r="G1208" s="240"/>
      <c r="H1208" s="240"/>
      <c r="I1208" s="395"/>
      <c r="J1208" s="395">
        <f t="shared" si="88"/>
        <v>11.200000000000001</v>
      </c>
    </row>
    <row r="1209" spans="1:10" ht="25.5" customHeight="1">
      <c r="A1209" s="406" t="s">
        <v>20348</v>
      </c>
      <c r="B1209" s="240"/>
      <c r="C1209" s="240"/>
      <c r="D1209" s="240"/>
      <c r="E1209" s="417">
        <v>8.4</v>
      </c>
      <c r="F1209" s="417">
        <v>6</v>
      </c>
      <c r="G1209" s="240"/>
      <c r="H1209" s="240"/>
      <c r="I1209" s="395"/>
      <c r="J1209" s="395">
        <f t="shared" si="88"/>
        <v>50.400000000000006</v>
      </c>
    </row>
    <row r="1210" spans="1:10" ht="25.5" customHeight="1">
      <c r="A1210" s="380"/>
      <c r="B1210" s="240"/>
      <c r="C1210" s="240"/>
      <c r="D1210" s="240"/>
      <c r="E1210" s="240"/>
      <c r="F1210" s="240"/>
      <c r="G1210" s="240"/>
      <c r="H1210" s="240"/>
      <c r="I1210" s="395"/>
      <c r="J1210" s="395"/>
    </row>
    <row r="1211" spans="1:10" ht="20.100000000000001" customHeight="1">
      <c r="A1211" s="313" t="s">
        <v>19746</v>
      </c>
      <c r="B1211" s="563" t="str">
        <f>INDEX([1]ORCAMENTO!$E:$E,MATCH(A1211,[1]ORCAMENTO!$B:$B,0))</f>
        <v>SERVIÇOS COMPLEMENTARES</v>
      </c>
      <c r="C1211" s="563"/>
      <c r="D1211" s="563"/>
      <c r="E1211" s="563"/>
      <c r="F1211" s="563"/>
      <c r="G1211" s="563"/>
      <c r="H1211" s="563"/>
      <c r="I1211" s="250">
        <f>INDEX([1]ORCAMENTO!$F:$F,MATCH(A1211,[1]ORCAMENTO!$B:$B,0))</f>
        <v>11</v>
      </c>
      <c r="J1211" s="251">
        <f>ROUND(SUM(J1213:J1215),2)</f>
        <v>55.4</v>
      </c>
    </row>
    <row r="1212" spans="1:10" ht="20.100000000000001" customHeight="1">
      <c r="A1212" s="430" t="s">
        <v>1030</v>
      </c>
      <c r="B1212" s="431"/>
      <c r="C1212" s="431"/>
      <c r="D1212" s="431"/>
      <c r="E1212" s="430"/>
      <c r="F1212" s="430"/>
      <c r="G1212" s="430"/>
      <c r="H1212" s="430"/>
      <c r="I1212" s="430"/>
      <c r="J1212" s="252"/>
    </row>
    <row r="1213" spans="1:10" ht="19.5" customHeight="1">
      <c r="A1213" s="380"/>
      <c r="B1213" s="240"/>
      <c r="C1213" s="240"/>
      <c r="D1213" s="240"/>
      <c r="E1213" s="240"/>
      <c r="F1213" s="240"/>
      <c r="G1213" s="240"/>
      <c r="H1213" s="240"/>
      <c r="I1213" s="395"/>
      <c r="J1213" s="395"/>
    </row>
    <row r="1214" spans="1:10" ht="27" customHeight="1">
      <c r="A1214" s="406" t="s">
        <v>20528</v>
      </c>
      <c r="B1214" s="240"/>
      <c r="C1214" s="240"/>
      <c r="D1214" s="240"/>
      <c r="E1214" s="240"/>
      <c r="F1214" s="240"/>
      <c r="G1214" s="240"/>
      <c r="H1214" s="240"/>
      <c r="I1214" s="395"/>
      <c r="J1214" s="395">
        <v>55.4</v>
      </c>
    </row>
    <row r="1215" spans="1:10" ht="20.100000000000001" customHeight="1">
      <c r="A1215" s="380"/>
      <c r="B1215" s="240"/>
      <c r="C1215" s="240"/>
      <c r="D1215" s="240"/>
      <c r="E1215" s="240"/>
      <c r="F1215" s="240"/>
      <c r="G1215" s="240"/>
      <c r="H1215" s="240"/>
      <c r="I1215" s="395"/>
      <c r="J1215" s="395"/>
    </row>
    <row r="1216" spans="1:10" ht="21.95" customHeight="1">
      <c r="A1216" s="249">
        <v>11</v>
      </c>
      <c r="B1216" s="564" t="s">
        <v>19124</v>
      </c>
      <c r="C1216" s="564"/>
      <c r="D1216" s="564"/>
      <c r="E1216" s="564"/>
      <c r="F1216" s="564"/>
      <c r="G1216" s="564"/>
      <c r="H1216" s="564"/>
      <c r="I1216" s="564"/>
      <c r="J1216" s="564"/>
    </row>
    <row r="1217" spans="1:10" ht="20.100000000000001" customHeight="1">
      <c r="A1217" s="313" t="s">
        <v>19400</v>
      </c>
      <c r="B1217" s="563" t="str">
        <f>INDEX([1]ORCAMENTO!$E:$E,MATCH(A1217,[1]ORCAMENTO!$B:$B,0))</f>
        <v>Índice De Preço Para Remoção De Entulho Decorrente Da Execução De Obras (Classe A Conama - Nbr 10.004 - Classe Ii-B), Incluindo Aluguel Da Caçamba, Carga, Transporte E Descarga Em Área Licenciada</v>
      </c>
      <c r="C1217" s="563"/>
      <c r="D1217" s="563"/>
      <c r="E1217" s="563"/>
      <c r="F1217" s="563"/>
      <c r="G1217" s="563"/>
      <c r="H1217" s="563"/>
      <c r="I1217" s="250" t="str">
        <f>INDEX([1]ORCAMENTO!$F:$F,MATCH(A1217,[1]ORCAMENTO!$B:$B,0))</f>
        <v>m3</v>
      </c>
      <c r="J1217" s="251">
        <f>ROUND(SUM(J1219:J1221),2)</f>
        <v>960</v>
      </c>
    </row>
    <row r="1218" spans="1:10" ht="20.100000000000001" customHeight="1">
      <c r="A1218" s="430" t="s">
        <v>1030</v>
      </c>
      <c r="B1218" s="431"/>
      <c r="C1218" s="431"/>
      <c r="D1218" s="431" t="s">
        <v>19310</v>
      </c>
      <c r="E1218" s="430"/>
      <c r="F1218" s="430"/>
      <c r="G1218" s="430"/>
      <c r="H1218" s="430"/>
      <c r="I1218" s="430"/>
      <c r="J1218" s="252"/>
    </row>
    <row r="1219" spans="1:10" ht="20.100000000000001" customHeight="1">
      <c r="A1219" s="371"/>
      <c r="B1219" s="372"/>
      <c r="C1219" s="372"/>
      <c r="D1219" s="372"/>
      <c r="E1219" s="371"/>
      <c r="F1219" s="371"/>
      <c r="G1219" s="371"/>
      <c r="H1219" s="371"/>
      <c r="I1219" s="371"/>
      <c r="J1219" s="373"/>
    </row>
    <row r="1220" spans="1:10" ht="20.100000000000001" customHeight="1">
      <c r="A1220" s="374" t="s">
        <v>20529</v>
      </c>
      <c r="B1220" s="375"/>
      <c r="C1220" s="375"/>
      <c r="D1220" s="375">
        <v>960</v>
      </c>
      <c r="E1220" s="374"/>
      <c r="F1220" s="374"/>
      <c r="G1220" s="374"/>
      <c r="H1220" s="374"/>
      <c r="I1220" s="374"/>
      <c r="J1220" s="376">
        <f>D1220</f>
        <v>960</v>
      </c>
    </row>
    <row r="1221" spans="1:10" ht="20.100000000000001" customHeight="1">
      <c r="A1221" s="380"/>
      <c r="B1221" s="240"/>
      <c r="C1221" s="240"/>
      <c r="D1221" s="240"/>
      <c r="E1221" s="240"/>
      <c r="F1221" s="240"/>
      <c r="G1221" s="240"/>
      <c r="H1221" s="240"/>
      <c r="I1221" s="395"/>
      <c r="J1221" s="395"/>
    </row>
    <row r="1222" spans="1:10" ht="20.100000000000001" customHeight="1">
      <c r="A1222" s="313" t="s">
        <v>19401</v>
      </c>
      <c r="B1222" s="563" t="str">
        <f>INDEX([1]ORCAMENTO!$E:$E,MATCH(A1222,[1]ORCAMENTO!$B:$B,0))</f>
        <v>Pintura De Letra Em Parede Dim. 20X30Cm Com Tinta Látex Acrílica, Marcas De Referência Suvinil, Coral Ou Metalatex</v>
      </c>
      <c r="C1222" s="563"/>
      <c r="D1222" s="563"/>
      <c r="E1222" s="563"/>
      <c r="F1222" s="563"/>
      <c r="G1222" s="563"/>
      <c r="H1222" s="563"/>
      <c r="I1222" s="250" t="str">
        <f>INDEX([1]ORCAMENTO!$F:$F,MATCH(A1222,[1]ORCAMENTO!$B:$B,0))</f>
        <v>und</v>
      </c>
      <c r="J1222" s="251">
        <f>ROUND(SUM(J1224:J1240),2)</f>
        <v>148.68</v>
      </c>
    </row>
    <row r="1223" spans="1:10" ht="20.100000000000001" customHeight="1">
      <c r="A1223" s="430" t="s">
        <v>1030</v>
      </c>
      <c r="B1223" s="431"/>
      <c r="C1223" s="431"/>
      <c r="D1223" s="431"/>
      <c r="E1223" s="431" t="s">
        <v>19310</v>
      </c>
      <c r="F1223" s="430" t="s">
        <v>19409</v>
      </c>
      <c r="G1223" s="431" t="s">
        <v>18577</v>
      </c>
      <c r="H1223" s="430" t="s">
        <v>19</v>
      </c>
      <c r="I1223" s="430"/>
      <c r="J1223" s="252"/>
    </row>
    <row r="1224" spans="1:10" ht="20.100000000000001" customHeight="1">
      <c r="A1224" s="275"/>
      <c r="B1224" s="275"/>
      <c r="C1224" s="275"/>
      <c r="D1224" s="240"/>
      <c r="E1224" s="240"/>
      <c r="F1224" s="240"/>
      <c r="G1224" s="240"/>
      <c r="H1224" s="240"/>
      <c r="I1224" s="395"/>
      <c r="J1224" s="395"/>
    </row>
    <row r="1225" spans="1:10" ht="20.100000000000001" customHeight="1">
      <c r="A1225" s="562" t="str">
        <f>B8</f>
        <v>Escavação Manual Em Material De 1A. Categoria, Até 1.50 M De Profundidade</v>
      </c>
      <c r="B1225" s="560"/>
      <c r="C1225" s="560"/>
      <c r="D1225" s="561"/>
      <c r="E1225" s="428"/>
      <c r="F1225" s="240">
        <f>J8</f>
        <v>5.96</v>
      </c>
      <c r="G1225" s="240">
        <v>1.3</v>
      </c>
      <c r="H1225" s="240"/>
      <c r="I1225" s="395"/>
      <c r="J1225" s="395">
        <f t="shared" ref="J1225:J1239" si="89">F1225*G1225</f>
        <v>7.7480000000000002</v>
      </c>
    </row>
    <row r="1226" spans="1:10" ht="20.100000000000001" customHeight="1">
      <c r="A1226" s="562" t="str">
        <f>B29</f>
        <v>Retirada De Portas E Janelas De Madeira, Inclusive Batentes</v>
      </c>
      <c r="B1226" s="560"/>
      <c r="C1226" s="560"/>
      <c r="D1226" s="561"/>
      <c r="E1226" s="409">
        <v>47.75</v>
      </c>
      <c r="F1226" s="240">
        <f>E1226*0.05</f>
        <v>2.3875000000000002</v>
      </c>
      <c r="G1226" s="240">
        <v>1.3</v>
      </c>
      <c r="H1226" s="240"/>
      <c r="I1226" s="395"/>
      <c r="J1226" s="395">
        <f t="shared" si="89"/>
        <v>3.1037500000000002</v>
      </c>
    </row>
    <row r="1227" spans="1:10" ht="20.100000000000001" customHeight="1">
      <c r="A1227" s="562" t="str">
        <f>B49</f>
        <v>Demolição De Alvenaria</v>
      </c>
      <c r="B1227" s="560"/>
      <c r="C1227" s="560"/>
      <c r="D1227" s="561"/>
      <c r="E1227" s="428"/>
      <c r="F1227" s="240">
        <v>23.79</v>
      </c>
      <c r="G1227" s="240">
        <v>1.3</v>
      </c>
      <c r="H1227" s="240"/>
      <c r="I1227" s="395"/>
      <c r="J1227" s="395">
        <f t="shared" si="89"/>
        <v>30.927</v>
      </c>
    </row>
    <row r="1228" spans="1:10" ht="20.100000000000001" customHeight="1">
      <c r="A1228" s="562" t="str">
        <f>B75</f>
        <v>Retirada De Aparelhos Sanitários</v>
      </c>
      <c r="B1228" s="560"/>
      <c r="C1228" s="560"/>
      <c r="D1228" s="561"/>
      <c r="E1228" s="428"/>
      <c r="F1228" s="240">
        <f>J75*0.25</f>
        <v>3</v>
      </c>
      <c r="G1228" s="240">
        <v>1.3</v>
      </c>
      <c r="H1228" s="240"/>
      <c r="I1228" s="395"/>
      <c r="J1228" s="395">
        <f t="shared" si="89"/>
        <v>3.9000000000000004</v>
      </c>
    </row>
    <row r="1229" spans="1:10" ht="20.100000000000001" customHeight="1">
      <c r="A1229" s="562" t="str">
        <f>B83</f>
        <v>Demolição De Revestimento Com Azulejos</v>
      </c>
      <c r="B1229" s="560"/>
      <c r="C1229" s="560"/>
      <c r="D1229" s="561"/>
      <c r="E1229" s="409">
        <v>68.5</v>
      </c>
      <c r="F1229" s="240">
        <f>E1229*0.03</f>
        <v>2.0549999999999997</v>
      </c>
      <c r="G1229" s="240">
        <v>1.3</v>
      </c>
      <c r="H1229" s="240"/>
      <c r="I1229" s="395"/>
      <c r="J1229" s="395">
        <f t="shared" si="89"/>
        <v>2.6714999999999995</v>
      </c>
    </row>
    <row r="1230" spans="1:10" ht="20.100000000000001" customHeight="1">
      <c r="A1230" s="562" t="str">
        <f>B94</f>
        <v>Demolição De Piso Revestido Com Cerâmica</v>
      </c>
      <c r="B1230" s="560"/>
      <c r="C1230" s="560"/>
      <c r="D1230" s="561"/>
      <c r="E1230" s="409">
        <v>151.77000000000001</v>
      </c>
      <c r="F1230" s="240">
        <f>E1230*0.03</f>
        <v>4.5530999999999997</v>
      </c>
      <c r="G1230" s="240">
        <v>1.3</v>
      </c>
      <c r="H1230" s="240"/>
      <c r="I1230" s="395"/>
      <c r="J1230" s="395">
        <f t="shared" si="89"/>
        <v>5.9190300000000002</v>
      </c>
    </row>
    <row r="1231" spans="1:10" ht="20.100000000000001" customHeight="1">
      <c r="A1231" s="562" t="str">
        <f>B107</f>
        <v>Retirada De Rodapé De Madeira Ou Cerâmica</v>
      </c>
      <c r="B1231" s="560"/>
      <c r="C1231" s="560"/>
      <c r="D1231" s="561"/>
      <c r="E1231" s="409">
        <v>2.35</v>
      </c>
      <c r="F1231" s="240">
        <f>E1231*0.03</f>
        <v>7.0499999999999993E-2</v>
      </c>
      <c r="G1231" s="240">
        <v>1.3</v>
      </c>
      <c r="H1231" s="240"/>
      <c r="I1231" s="395"/>
      <c r="J1231" s="395">
        <f t="shared" si="89"/>
        <v>9.1649999999999995E-2</v>
      </c>
    </row>
    <row r="1232" spans="1:10" ht="20.100000000000001" customHeight="1">
      <c r="A1232" s="562" t="str">
        <f>B113</f>
        <v>Demolição De Piso Cimentado Inclusive Lastro De Concreto</v>
      </c>
      <c r="B1232" s="560"/>
      <c r="C1232" s="560"/>
      <c r="D1232" s="561"/>
      <c r="E1232" s="409">
        <v>8.6300000000000008</v>
      </c>
      <c r="F1232" s="240">
        <f>E1232*0.08</f>
        <v>0.69040000000000012</v>
      </c>
      <c r="G1232" s="240">
        <v>1.3</v>
      </c>
      <c r="H1232" s="240"/>
      <c r="I1232" s="395"/>
      <c r="J1232" s="395">
        <f t="shared" si="89"/>
        <v>0.89752000000000021</v>
      </c>
    </row>
    <row r="1233" spans="1:10" ht="20.100000000000001" customHeight="1">
      <c r="A1233" s="562" t="str">
        <f>B123</f>
        <v>Retirada De Rodapé Em Argamassa De Cimento E Areia</v>
      </c>
      <c r="B1233" s="560"/>
      <c r="C1233" s="560"/>
      <c r="D1233" s="561"/>
      <c r="E1233" s="409">
        <v>14.11</v>
      </c>
      <c r="F1233" s="240">
        <f>E1233*0.03</f>
        <v>0.42329999999999995</v>
      </c>
      <c r="G1233" s="240">
        <v>1.3</v>
      </c>
      <c r="H1233" s="240"/>
      <c r="I1233" s="395"/>
      <c r="J1233" s="395">
        <f t="shared" si="89"/>
        <v>0.55028999999999995</v>
      </c>
    </row>
    <row r="1234" spans="1:10" ht="20.100000000000001" customHeight="1">
      <c r="A1234" s="562" t="str">
        <f>B153</f>
        <v>Retirada De Grades, Gradis, Alambrados, Cercas E Portões</v>
      </c>
      <c r="B1234" s="560"/>
      <c r="C1234" s="560"/>
      <c r="D1234" s="561"/>
      <c r="E1234" s="409">
        <v>117.35</v>
      </c>
      <c r="F1234" s="240">
        <f>E1234*0.05</f>
        <v>5.8674999999999997</v>
      </c>
      <c r="G1234" s="240">
        <v>1.3</v>
      </c>
      <c r="H1234" s="240"/>
      <c r="I1234" s="395"/>
      <c r="J1234" s="395">
        <f t="shared" si="89"/>
        <v>7.6277499999999998</v>
      </c>
    </row>
    <row r="1235" spans="1:10" ht="20.100000000000001" customHeight="1">
      <c r="A1235" s="562" t="str">
        <f>B217</f>
        <v>Apicoamento De Superfície Com Revestimento Em Argamassa</v>
      </c>
      <c r="B1235" s="560"/>
      <c r="C1235" s="560"/>
      <c r="D1235" s="561"/>
      <c r="E1235" s="409">
        <v>655.59</v>
      </c>
      <c r="F1235" s="240">
        <f>E1235*0.01</f>
        <v>6.5559000000000003</v>
      </c>
      <c r="G1235" s="240">
        <v>1.3</v>
      </c>
      <c r="H1235" s="240"/>
      <c r="I1235" s="395"/>
      <c r="J1235" s="395">
        <f t="shared" si="89"/>
        <v>8.5226700000000015</v>
      </c>
    </row>
    <row r="1236" spans="1:10" ht="20.100000000000001" customHeight="1">
      <c r="A1236" s="562" t="str">
        <f>B362</f>
        <v>Retirada De Revestimento Antigo Em Reboco</v>
      </c>
      <c r="B1236" s="560"/>
      <c r="C1236" s="560"/>
      <c r="D1236" s="561"/>
      <c r="E1236" s="409">
        <v>140.96</v>
      </c>
      <c r="F1236" s="240">
        <f>E1236*0.025</f>
        <v>3.5240000000000005</v>
      </c>
      <c r="G1236" s="240">
        <v>1.3</v>
      </c>
      <c r="H1236" s="240"/>
      <c r="I1236" s="395"/>
      <c r="J1236" s="395">
        <f t="shared" si="89"/>
        <v>4.5812000000000008</v>
      </c>
    </row>
    <row r="1237" spans="1:10" ht="20.100000000000001" customHeight="1">
      <c r="A1237" s="559" t="str">
        <f>B142</f>
        <v>Remoção De Engradamento De Madeira De Cobertura Para Reaproveitamento</v>
      </c>
      <c r="B1237" s="560"/>
      <c r="C1237" s="560"/>
      <c r="D1237" s="561"/>
      <c r="E1237" s="409">
        <v>504.45</v>
      </c>
      <c r="F1237" s="240">
        <f>E1237*0.05</f>
        <v>25.2225</v>
      </c>
      <c r="G1237" s="240">
        <v>1.3</v>
      </c>
      <c r="H1237" s="240"/>
      <c r="I1237" s="395"/>
      <c r="J1237" s="395">
        <f t="shared" si="89"/>
        <v>32.789250000000003</v>
      </c>
    </row>
    <row r="1238" spans="1:10" ht="20.100000000000001" customHeight="1">
      <c r="A1238" s="562" t="str">
        <f>B148</f>
        <v>Remoção De Telha Ondulada De Fibrocimento, Inclusive Cumeeira</v>
      </c>
      <c r="B1238" s="560"/>
      <c r="C1238" s="560"/>
      <c r="D1238" s="561"/>
      <c r="E1238" s="409">
        <v>279.45</v>
      </c>
      <c r="F1238" s="240">
        <f>E1238*0.06</f>
        <v>16.766999999999999</v>
      </c>
      <c r="G1238" s="240">
        <v>1.3</v>
      </c>
      <c r="H1238" s="240"/>
      <c r="I1238" s="395"/>
      <c r="J1238" s="395">
        <f t="shared" si="89"/>
        <v>21.7971</v>
      </c>
    </row>
    <row r="1239" spans="1:10" ht="20.100000000000001" customHeight="1">
      <c r="A1239" s="562" t="str">
        <f>B160</f>
        <v>Remoção De Telhas Cerâmicas, Tipo Colonial, Inclusive Cumeeiras</v>
      </c>
      <c r="B1239" s="560"/>
      <c r="C1239" s="560"/>
      <c r="D1239" s="561"/>
      <c r="E1239" s="409">
        <v>225</v>
      </c>
      <c r="F1239" s="240">
        <f>E1239*0.06</f>
        <v>13.5</v>
      </c>
      <c r="G1239" s="240">
        <v>1.3</v>
      </c>
      <c r="H1239" s="240"/>
      <c r="I1239" s="395"/>
      <c r="J1239" s="395">
        <f t="shared" si="89"/>
        <v>17.55</v>
      </c>
    </row>
    <row r="1240" spans="1:10" ht="19.5" customHeight="1">
      <c r="A1240" s="562"/>
      <c r="B1240" s="560"/>
      <c r="C1240" s="560"/>
      <c r="D1240" s="561"/>
      <c r="E1240" s="240"/>
      <c r="F1240" s="240"/>
      <c r="G1240" s="240"/>
      <c r="H1240" s="240"/>
      <c r="I1240" s="395"/>
      <c r="J1240" s="395"/>
    </row>
    <row r="1241" spans="1:10" ht="20.100000000000001" customHeight="1">
      <c r="A1241" s="313" t="s">
        <v>19402</v>
      </c>
      <c r="B1241" s="563" t="str">
        <f>INDEX([1]ORCAMENTO!$E:$E,MATCH(A1241,[1]ORCAMENTO!$B:$B,0))</f>
        <v>Quadro Branco Para Pincel Em Laminado Melamínico Brilhante, Dim. 3.00 X 1.50 M, Inclusive Requadro De Alumínio Anodizado Natural Largura De 3Cm</v>
      </c>
      <c r="C1241" s="563"/>
      <c r="D1241" s="563"/>
      <c r="E1241" s="563"/>
      <c r="F1241" s="563"/>
      <c r="G1241" s="563"/>
      <c r="H1241" s="563"/>
      <c r="I1241" s="250" t="str">
        <f>INDEX([1]ORCAMENTO!$F:$F,MATCH(A1241,[1]ORCAMENTO!$B:$B,0))</f>
        <v>und</v>
      </c>
      <c r="J1241" s="251">
        <f>ROUND(SUM(J1244),2)</f>
        <v>23</v>
      </c>
    </row>
    <row r="1242" spans="1:10" ht="20.100000000000001" customHeight="1">
      <c r="A1242" s="430" t="s">
        <v>1030</v>
      </c>
      <c r="B1242" s="431"/>
      <c r="C1242" s="431"/>
      <c r="D1242" s="431" t="s">
        <v>19362</v>
      </c>
      <c r="E1242" s="430"/>
      <c r="F1242" s="430"/>
      <c r="G1242" s="430"/>
      <c r="H1242" s="430"/>
      <c r="I1242" s="430"/>
      <c r="J1242" s="252"/>
    </row>
    <row r="1243" spans="1:10" ht="16.5" customHeight="1">
      <c r="A1243" s="275"/>
      <c r="B1243" s="240"/>
      <c r="C1243" s="240"/>
      <c r="D1243" s="240"/>
      <c r="E1243" s="240"/>
      <c r="F1243" s="240"/>
      <c r="G1243" s="240"/>
      <c r="H1243" s="240"/>
      <c r="I1243" s="395"/>
      <c r="J1243" s="395"/>
    </row>
    <row r="1244" spans="1:10" ht="15.75" customHeight="1">
      <c r="A1244" s="275"/>
      <c r="B1244" s="240"/>
      <c r="C1244" s="240"/>
      <c r="D1244" s="375">
        <v>23</v>
      </c>
      <c r="E1244" s="240"/>
      <c r="F1244" s="240"/>
      <c r="G1244" s="240"/>
      <c r="H1244" s="240"/>
      <c r="I1244" s="395"/>
      <c r="J1244" s="395">
        <f>D1244</f>
        <v>23</v>
      </c>
    </row>
    <row r="1245" spans="1:10" ht="11.25">
      <c r="A1245" s="275"/>
      <c r="B1245" s="395"/>
      <c r="C1245" s="569"/>
      <c r="D1245" s="570"/>
      <c r="E1245" s="570"/>
      <c r="F1245" s="570"/>
      <c r="G1245" s="571"/>
      <c r="H1245" s="240"/>
      <c r="I1245" s="395"/>
      <c r="J1245" s="395"/>
    </row>
    <row r="1246" spans="1:10" ht="11.25" customHeight="1">
      <c r="A1246" s="313" t="s">
        <v>19410</v>
      </c>
      <c r="B1246" s="563" t="str">
        <f>INDEX([1]ORCAMENTO!$E:$E,MATCH(A1246,[1]ORCAMENTO!$B:$B,0))</f>
        <v>Fornecimento, Fabricação E Instalação De Pilares Metalicos Formados Por Dois Perfis Tipo "U" Soldados Em Chapa De Aço Dobrada Com Esp = 3,04 Mm E Largura De 20 Cm, Com Abas De 5 Cm, Inclusive As Vigas Dobradas Ligadas Pelos Pilares, H= 3,20</v>
      </c>
      <c r="C1246" s="563"/>
      <c r="D1246" s="563"/>
      <c r="E1246" s="563"/>
      <c r="F1246" s="563"/>
      <c r="G1246" s="563"/>
      <c r="H1246" s="563"/>
      <c r="I1246" s="250" t="str">
        <f>INDEX([1]ORCAMENTO!$F:$F,MATCH(A1246,[1]ORCAMENTO!$B:$B,0))</f>
        <v>und</v>
      </c>
      <c r="J1246" s="251">
        <f>ROUND(SUM(J1248:J1249),2)</f>
        <v>1</v>
      </c>
    </row>
    <row r="1247" spans="1:10" ht="20.100000000000001" customHeight="1">
      <c r="A1247" s="430" t="s">
        <v>1030</v>
      </c>
      <c r="B1247" s="431"/>
      <c r="C1247" s="431"/>
      <c r="D1247" s="431" t="s">
        <v>19362</v>
      </c>
      <c r="E1247" s="430"/>
      <c r="F1247" s="430"/>
      <c r="G1247" s="430"/>
      <c r="H1247" s="430"/>
      <c r="I1247" s="430"/>
      <c r="J1247" s="252"/>
    </row>
    <row r="1248" spans="1:10" ht="20.100000000000001" customHeight="1">
      <c r="A1248" s="371"/>
      <c r="B1248" s="372"/>
      <c r="C1248" s="372"/>
      <c r="D1248" s="372"/>
      <c r="E1248" s="371"/>
      <c r="F1248" s="371"/>
      <c r="G1248" s="371"/>
      <c r="H1248" s="371"/>
      <c r="I1248" s="371"/>
      <c r="J1248" s="373"/>
    </row>
    <row r="1249" spans="1:10" ht="20.100000000000001" customHeight="1">
      <c r="A1249" s="411" t="s">
        <v>20288</v>
      </c>
      <c r="B1249" s="375"/>
      <c r="C1249" s="375"/>
      <c r="D1249" s="375">
        <v>1</v>
      </c>
      <c r="E1249" s="374"/>
      <c r="F1249" s="374"/>
      <c r="G1249" s="374"/>
      <c r="H1249" s="374"/>
      <c r="I1249" s="374"/>
      <c r="J1249" s="376">
        <f>D1249</f>
        <v>1</v>
      </c>
    </row>
    <row r="1250" spans="1:10" ht="20.100000000000001" customHeight="1">
      <c r="A1250" s="374"/>
      <c r="B1250" s="375"/>
      <c r="C1250" s="375"/>
      <c r="D1250" s="375"/>
      <c r="E1250" s="374"/>
      <c r="F1250" s="374"/>
      <c r="G1250" s="374"/>
      <c r="H1250" s="374"/>
      <c r="I1250" s="374"/>
      <c r="J1250" s="376"/>
    </row>
    <row r="1251" spans="1:10" ht="21.75" customHeight="1">
      <c r="A1251" s="313" t="s">
        <v>19411</v>
      </c>
      <c r="B1251" s="563" t="str">
        <f>INDEX([1]ORCAMENTO!$E:$E,MATCH(A1251,[1]ORCAMENTO!$B:$B,0))</f>
        <v>Trave Para Futebol De Salão De Tubo De Ferro Galvanizado 3", Com Recuo, Removível, Dimensões Oficiais 3X2M</v>
      </c>
      <c r="C1251" s="563"/>
      <c r="D1251" s="563"/>
      <c r="E1251" s="563"/>
      <c r="F1251" s="563"/>
      <c r="G1251" s="563"/>
      <c r="H1251" s="563"/>
      <c r="I1251" s="250" t="str">
        <f>INDEX([1]ORCAMENTO!$F:$F,MATCH(A1251,[1]ORCAMENTO!$B:$B,0))</f>
        <v>und</v>
      </c>
      <c r="J1251" s="251">
        <f>ROUND(SUM(J1253:J1255),2)</f>
        <v>6</v>
      </c>
    </row>
    <row r="1252" spans="1:10" ht="20.100000000000001" customHeight="1">
      <c r="A1252" s="430" t="s">
        <v>1030</v>
      </c>
      <c r="B1252" s="431"/>
      <c r="C1252" s="431"/>
      <c r="D1252" s="431"/>
      <c r="E1252" s="430"/>
      <c r="F1252" s="430"/>
      <c r="G1252" s="430"/>
      <c r="H1252" s="430"/>
      <c r="I1252" s="430"/>
      <c r="J1252" s="252"/>
    </row>
    <row r="1253" spans="1:10" ht="20.100000000000001" customHeight="1">
      <c r="A1253" s="371"/>
      <c r="B1253" s="372"/>
      <c r="C1253" s="372"/>
      <c r="D1253" s="372"/>
      <c r="E1253" s="371"/>
      <c r="F1253" s="371"/>
      <c r="G1253" s="371"/>
      <c r="H1253" s="371"/>
      <c r="I1253" s="371"/>
      <c r="J1253" s="373"/>
    </row>
    <row r="1254" spans="1:10" ht="26.25" customHeight="1">
      <c r="A1254" s="412" t="s">
        <v>20530</v>
      </c>
      <c r="B1254" s="375"/>
      <c r="C1254" s="375"/>
      <c r="D1254" s="375"/>
      <c r="E1254" s="374"/>
      <c r="F1254" s="374"/>
      <c r="G1254" s="374"/>
      <c r="H1254" s="374"/>
      <c r="I1254" s="374"/>
      <c r="J1254" s="376">
        <v>6</v>
      </c>
    </row>
    <row r="1255" spans="1:10" ht="20.100000000000001" customHeight="1">
      <c r="A1255" s="275"/>
      <c r="B1255" s="395"/>
      <c r="C1255" s="395"/>
      <c r="D1255" s="240"/>
      <c r="E1255" s="240"/>
      <c r="F1255" s="240"/>
      <c r="G1255" s="240"/>
      <c r="H1255" s="240"/>
      <c r="I1255" s="395"/>
      <c r="J1255" s="395"/>
    </row>
    <row r="1256" spans="1:10" ht="21.75" customHeight="1">
      <c r="A1256" s="313" t="s">
        <v>19741</v>
      </c>
      <c r="B1256" s="563" t="str">
        <f>INDEX([1]ORCAMENTO!$E:$E,MATCH(A1256,[1]ORCAMENTO!$B:$B,0))</f>
        <v>Rede Para Futebol De Salão</v>
      </c>
      <c r="C1256" s="563"/>
      <c r="D1256" s="563"/>
      <c r="E1256" s="563"/>
      <c r="F1256" s="563"/>
      <c r="G1256" s="563"/>
      <c r="H1256" s="563"/>
      <c r="I1256" s="250" t="str">
        <f>INDEX([1]ORCAMENTO!$F:$F,MATCH(A1256,[1]ORCAMENTO!$B:$B,0))</f>
        <v>und</v>
      </c>
      <c r="J1256" s="251">
        <f>ROUND(SUM(J1258:J1260),2)</f>
        <v>2</v>
      </c>
    </row>
    <row r="1257" spans="1:10" ht="20.100000000000001" customHeight="1">
      <c r="A1257" s="430" t="s">
        <v>1030</v>
      </c>
      <c r="B1257" s="431"/>
      <c r="C1257" s="431"/>
      <c r="D1257" s="431"/>
      <c r="E1257" s="430"/>
      <c r="F1257" s="430"/>
      <c r="G1257" s="430"/>
      <c r="H1257" s="430"/>
      <c r="I1257" s="430"/>
      <c r="J1257" s="252"/>
    </row>
    <row r="1258" spans="1:10" ht="20.100000000000001" customHeight="1">
      <c r="A1258" s="371"/>
      <c r="B1258" s="372"/>
      <c r="C1258" s="372"/>
      <c r="D1258" s="372"/>
      <c r="E1258" s="371"/>
      <c r="F1258" s="371"/>
      <c r="G1258" s="371"/>
      <c r="H1258" s="371"/>
      <c r="I1258" s="371"/>
      <c r="J1258" s="373"/>
    </row>
    <row r="1259" spans="1:10" ht="20.100000000000001" customHeight="1">
      <c r="A1259" s="405" t="s">
        <v>20349</v>
      </c>
      <c r="J1259" s="358">
        <v>2</v>
      </c>
    </row>
    <row r="1260" spans="1:10" ht="20.100000000000001" customHeight="1">
      <c r="A1260" s="275"/>
      <c r="B1260" s="395"/>
      <c r="C1260" s="395"/>
      <c r="D1260" s="240"/>
      <c r="E1260" s="240"/>
      <c r="F1260" s="240"/>
      <c r="G1260" s="240"/>
      <c r="H1260" s="240"/>
      <c r="I1260" s="395"/>
      <c r="J1260" s="395"/>
    </row>
    <row r="1261" spans="1:10" ht="21.75" customHeight="1">
      <c r="A1261" s="313" t="s">
        <v>19744</v>
      </c>
      <c r="B1261" s="563" t="str">
        <f>INDEX([1]ORCAMENTO!$E:$E,MATCH(A1261,[1]ORCAMENTO!$B:$B,0))</f>
        <v>Placa Para Inauguração De Obra Em Alumínio Polido E=4Mm, Dimensões 40 X 50 Cm, Gravação Em Baixo Relevo, Inclusive Pintura E Fixação</v>
      </c>
      <c r="C1261" s="563"/>
      <c r="D1261" s="563"/>
      <c r="E1261" s="563"/>
      <c r="F1261" s="563"/>
      <c r="G1261" s="563"/>
      <c r="H1261" s="563"/>
      <c r="I1261" s="250" t="str">
        <f>INDEX([1]ORCAMENTO!$F:$F,MATCH(A1261,[1]ORCAMENTO!$B:$B,0))</f>
        <v>und</v>
      </c>
      <c r="J1261" s="251">
        <f>ROUND(SUM(J1263:J1264),2)</f>
        <v>2</v>
      </c>
    </row>
    <row r="1262" spans="1:10" ht="20.100000000000001" customHeight="1">
      <c r="A1262" s="430" t="s">
        <v>1030</v>
      </c>
      <c r="B1262" s="431"/>
      <c r="C1262" s="431"/>
      <c r="D1262" s="431"/>
      <c r="E1262" s="430"/>
      <c r="F1262" s="430"/>
      <c r="G1262" s="430"/>
      <c r="H1262" s="430"/>
      <c r="I1262" s="430"/>
      <c r="J1262" s="252"/>
    </row>
    <row r="1263" spans="1:10" ht="20.100000000000001" customHeight="1">
      <c r="A1263" s="371"/>
      <c r="B1263" s="372"/>
      <c r="C1263" s="372"/>
      <c r="D1263" s="372"/>
      <c r="E1263" s="371"/>
      <c r="F1263" s="371"/>
      <c r="G1263" s="371"/>
      <c r="H1263" s="371"/>
      <c r="I1263" s="371"/>
      <c r="J1263" s="373"/>
    </row>
    <row r="1264" spans="1:10" ht="20.100000000000001" customHeight="1">
      <c r="A1264" s="405" t="s">
        <v>20349</v>
      </c>
      <c r="J1264" s="358">
        <v>2</v>
      </c>
    </row>
    <row r="1265" spans="1:10" ht="20.100000000000001" customHeight="1">
      <c r="A1265" s="275"/>
      <c r="B1265" s="395"/>
      <c r="C1265" s="395"/>
      <c r="D1265" s="240"/>
      <c r="E1265" s="240"/>
      <c r="F1265" s="240"/>
      <c r="G1265" s="240"/>
      <c r="H1265" s="240"/>
      <c r="I1265" s="395"/>
      <c r="J1265" s="395"/>
    </row>
    <row r="1266" spans="1:10" ht="21.75" customHeight="1">
      <c r="A1266" s="313" t="s">
        <v>19747</v>
      </c>
      <c r="B1266" s="563" t="str">
        <f>INDEX([1]ORCAMENTO!$E:$E,MATCH(A1266,[1]ORCAMENTO!$B:$B,0))</f>
        <v>Fornecimento E Instalação De Estrutura Para Caixa D'Agua Em Perfis H De Aço "W" 200 X 35,9 Com Pilares E Vigas, Sendo As Vigas Em Balanço Pra Cima Da Cobertura, Inclusive Fornecimento E Instalação Da Caixa D'Água De 2000L E Suas Conexões E Ligação Até A Rede Existente De Água</v>
      </c>
      <c r="C1266" s="563"/>
      <c r="D1266" s="563"/>
      <c r="E1266" s="563"/>
      <c r="F1266" s="563"/>
      <c r="G1266" s="563"/>
      <c r="H1266" s="563"/>
      <c r="I1266" s="250" t="str">
        <f>INDEX([1]ORCAMENTO!$F:$F,MATCH(A1266,[1]ORCAMENTO!$B:$B,0))</f>
        <v>und</v>
      </c>
      <c r="J1266" s="251">
        <f>ROUND(SUM(J1268:J1269),2)</f>
        <v>1</v>
      </c>
    </row>
    <row r="1267" spans="1:10" ht="20.100000000000001" customHeight="1">
      <c r="A1267" s="430" t="s">
        <v>1030</v>
      </c>
      <c r="B1267" s="431"/>
      <c r="C1267" s="431"/>
      <c r="D1267" s="431"/>
      <c r="E1267" s="430"/>
      <c r="F1267" s="430"/>
      <c r="G1267" s="430"/>
      <c r="H1267" s="430"/>
      <c r="I1267" s="430"/>
      <c r="J1267" s="252"/>
    </row>
    <row r="1268" spans="1:10" ht="20.100000000000001" customHeight="1">
      <c r="A1268" s="371"/>
      <c r="B1268" s="372"/>
      <c r="C1268" s="372"/>
      <c r="D1268" s="372"/>
      <c r="E1268" s="371"/>
      <c r="F1268" s="371"/>
      <c r="G1268" s="371"/>
      <c r="H1268" s="371"/>
      <c r="I1268" s="371"/>
      <c r="J1268" s="373"/>
    </row>
    <row r="1269" spans="1:10" ht="20.100000000000001" customHeight="1">
      <c r="A1269" s="360" t="s">
        <v>20531</v>
      </c>
      <c r="J1269" s="358">
        <v>1</v>
      </c>
    </row>
    <row r="1271" spans="1:10" ht="21.75" customHeight="1">
      <c r="A1271" s="313" t="s">
        <v>20168</v>
      </c>
      <c r="B1271" s="563" t="str">
        <f>INDEX([1]ORCAMENTO!$E:$E,MATCH(A1271,[1]ORCAMENTO!$B:$B,0))</f>
        <v>INSTALAÇÕES DE GÁS</v>
      </c>
      <c r="C1271" s="563"/>
      <c r="D1271" s="563"/>
      <c r="E1271" s="563"/>
      <c r="F1271" s="563"/>
      <c r="G1271" s="563"/>
      <c r="H1271" s="563"/>
      <c r="I1271" s="250">
        <f>INDEX([1]ORCAMENTO!$F:$F,MATCH(A1271,[1]ORCAMENTO!$B:$B,0))</f>
        <v>12</v>
      </c>
      <c r="J1271" s="251">
        <f>ROUND(SUM(J1273:J1274),2)</f>
        <v>1</v>
      </c>
    </row>
    <row r="1272" spans="1:10" ht="20.100000000000001" customHeight="1">
      <c r="A1272" s="430" t="s">
        <v>1030</v>
      </c>
      <c r="B1272" s="431"/>
      <c r="C1272" s="431"/>
      <c r="D1272" s="431"/>
      <c r="E1272" s="430"/>
      <c r="F1272" s="430"/>
      <c r="G1272" s="430"/>
      <c r="H1272" s="430"/>
      <c r="I1272" s="430"/>
      <c r="J1272" s="252"/>
    </row>
    <row r="1273" spans="1:10" ht="20.100000000000001" customHeight="1">
      <c r="A1273" s="371"/>
      <c r="B1273" s="372"/>
      <c r="C1273" s="372"/>
      <c r="D1273" s="372"/>
      <c r="E1273" s="371"/>
      <c r="F1273" s="371"/>
      <c r="G1273" s="371"/>
      <c r="H1273" s="371"/>
      <c r="I1273" s="371"/>
      <c r="J1273" s="373"/>
    </row>
    <row r="1274" spans="1:10" ht="26.25" customHeight="1">
      <c r="A1274" s="360" t="s">
        <v>20532</v>
      </c>
      <c r="J1274" s="358">
        <v>1</v>
      </c>
    </row>
    <row r="1275" spans="1:10" ht="20.100000000000001" customHeight="1">
      <c r="A1275" s="275"/>
      <c r="B1275" s="395"/>
      <c r="C1275" s="395"/>
      <c r="D1275" s="240"/>
      <c r="E1275" s="240"/>
      <c r="F1275" s="240"/>
      <c r="G1275" s="240"/>
      <c r="H1275" s="240"/>
      <c r="I1275" s="395"/>
      <c r="J1275" s="395"/>
    </row>
    <row r="1276" spans="1:10" ht="20.100000000000001" customHeight="1">
      <c r="A1276" s="249">
        <v>12</v>
      </c>
      <c r="B1276" s="564" t="s">
        <v>19415</v>
      </c>
      <c r="C1276" s="564"/>
      <c r="D1276" s="564"/>
      <c r="E1276" s="564"/>
      <c r="F1276" s="564"/>
      <c r="G1276" s="564"/>
      <c r="H1276" s="564"/>
      <c r="I1276" s="564"/>
      <c r="J1276" s="564"/>
    </row>
    <row r="1277" spans="1:10" ht="20.100000000000001" customHeight="1">
      <c r="A1277" s="313" t="s">
        <v>19413</v>
      </c>
      <c r="B1277" s="563" t="str">
        <f>INDEX([1]ORCAMENTO!$E:$E,MATCH(A1277,[1]ORCAMENTO!$B:$B,0))</f>
        <v>O BDI ADOTADO SEGUE RESOLUÇÃO TC Nº 329, DE 24 DE SETEMBRO DE 2019.</v>
      </c>
      <c r="C1277" s="563"/>
      <c r="D1277" s="563"/>
      <c r="E1277" s="563"/>
      <c r="F1277" s="563"/>
      <c r="G1277" s="563"/>
      <c r="H1277" s="563"/>
      <c r="I1277" s="250" t="str">
        <f>INDEX([1]ORCAMENTO!$F:$F,MATCH(A1277,[1]ORCAMENTO!$B:$B,0))</f>
        <v/>
      </c>
      <c r="J1277" s="251">
        <f>ROUND(SUM(J1279:J1279),2)</f>
        <v>1</v>
      </c>
    </row>
    <row r="1278" spans="1:10" ht="20.100000000000001" customHeight="1">
      <c r="A1278" s="430" t="s">
        <v>1030</v>
      </c>
      <c r="B1278" s="431"/>
      <c r="C1278" s="431"/>
      <c r="D1278" s="431"/>
      <c r="E1278" s="430" t="s">
        <v>19117</v>
      </c>
      <c r="F1278" s="430"/>
      <c r="G1278" s="430"/>
      <c r="H1278" s="430"/>
      <c r="I1278" s="430"/>
      <c r="J1278" s="252"/>
    </row>
    <row r="1279" spans="1:10" ht="20.100000000000001" customHeight="1">
      <c r="A1279" s="253" t="s">
        <v>20227</v>
      </c>
      <c r="B1279" s="240"/>
      <c r="C1279" s="240"/>
      <c r="D1279" s="240"/>
      <c r="E1279" s="240"/>
      <c r="F1279" s="240"/>
      <c r="G1279" s="240"/>
      <c r="H1279" s="240"/>
      <c r="I1279" s="395"/>
      <c r="J1279" s="395">
        <v>1</v>
      </c>
    </row>
    <row r="1280" spans="1:10" ht="20.100000000000001" customHeight="1">
      <c r="A1280" s="253"/>
      <c r="B1280" s="323"/>
      <c r="C1280" s="240"/>
      <c r="D1280" s="240"/>
      <c r="E1280" s="321"/>
      <c r="F1280" s="322"/>
      <c r="G1280" s="319"/>
      <c r="H1280" s="254"/>
      <c r="I1280" s="254"/>
      <c r="J1280" s="254"/>
    </row>
  </sheetData>
  <mergeCells count="167">
    <mergeCell ref="B1256:H1256"/>
    <mergeCell ref="B395:H395"/>
    <mergeCell ref="B1261:H1261"/>
    <mergeCell ref="B1108:H1108"/>
    <mergeCell ref="B1116:H1116"/>
    <mergeCell ref="B761:H761"/>
    <mergeCell ref="B864:H864"/>
    <mergeCell ref="A1229:D1229"/>
    <mergeCell ref="A1232:D1232"/>
    <mergeCell ref="B740:J740"/>
    <mergeCell ref="B741:H741"/>
    <mergeCell ref="B917:H917"/>
    <mergeCell ref="B1084:H1084"/>
    <mergeCell ref="B1202:G1202"/>
    <mergeCell ref="A1231:D1231"/>
    <mergeCell ref="B1216:J1216"/>
    <mergeCell ref="B1211:H1211"/>
    <mergeCell ref="A1233:D1233"/>
    <mergeCell ref="B1136:H1136"/>
    <mergeCell ref="B1142:H1142"/>
    <mergeCell ref="B550:H550"/>
    <mergeCell ref="B639:H639"/>
    <mergeCell ref="A1227:D1227"/>
    <mergeCell ref="A1234:D1234"/>
    <mergeCell ref="B1271:H1271"/>
    <mergeCell ref="B1241:H1241"/>
    <mergeCell ref="B1186:H1186"/>
    <mergeCell ref="B717:H717"/>
    <mergeCell ref="B1131:H1131"/>
    <mergeCell ref="B1173:H1173"/>
    <mergeCell ref="B1181:H1181"/>
    <mergeCell ref="A1240:D1240"/>
    <mergeCell ref="A1236:D1236"/>
    <mergeCell ref="B1160:H1160"/>
    <mergeCell ref="B1165:H1165"/>
    <mergeCell ref="B1092:H1092"/>
    <mergeCell ref="B1100:H1100"/>
    <mergeCell ref="B982:H982"/>
    <mergeCell ref="B1121:H1121"/>
    <mergeCell ref="B1126:H1126"/>
    <mergeCell ref="B1154:J1154"/>
    <mergeCell ref="B1043:H1043"/>
    <mergeCell ref="B1052:H1052"/>
    <mergeCell ref="B1148:H1148"/>
    <mergeCell ref="B824:H824"/>
    <mergeCell ref="B734:H734"/>
    <mergeCell ref="B1062:H1062"/>
    <mergeCell ref="A1226:D1226"/>
    <mergeCell ref="B107:H107"/>
    <mergeCell ref="B83:H83"/>
    <mergeCell ref="B94:H94"/>
    <mergeCell ref="B28:J28"/>
    <mergeCell ref="B49:H49"/>
    <mergeCell ref="B400:J400"/>
    <mergeCell ref="B467:J467"/>
    <mergeCell ref="B468:H468"/>
    <mergeCell ref="B1155:H1155"/>
    <mergeCell ref="B934:H934"/>
    <mergeCell ref="B650:H650"/>
    <mergeCell ref="B686:H686"/>
    <mergeCell ref="B1075:H1075"/>
    <mergeCell ref="B1070:H1070"/>
    <mergeCell ref="B1195:H1195"/>
    <mergeCell ref="B1203:H1203"/>
    <mergeCell ref="B113:H113"/>
    <mergeCell ref="B153:H153"/>
    <mergeCell ref="B142:H142"/>
    <mergeCell ref="B148:H148"/>
    <mergeCell ref="B177:H177"/>
    <mergeCell ref="B190:H190"/>
    <mergeCell ref="B165:J165"/>
    <mergeCell ref="B160:H160"/>
    <mergeCell ref="B216:J216"/>
    <mergeCell ref="B166:H166"/>
    <mergeCell ref="B123:H123"/>
    <mergeCell ref="B456:H456"/>
    <mergeCell ref="B503:H503"/>
    <mergeCell ref="B248:H248"/>
    <mergeCell ref="B431:H431"/>
    <mergeCell ref="B208:H208"/>
    <mergeCell ref="B305:H305"/>
    <mergeCell ref="B217:H217"/>
    <mergeCell ref="B324:H324"/>
    <mergeCell ref="B383:H383"/>
    <mergeCell ref="B530:H530"/>
    <mergeCell ref="A1:J1"/>
    <mergeCell ref="B4:J4"/>
    <mergeCell ref="B2:J2"/>
    <mergeCell ref="B3:J3"/>
    <mergeCell ref="B5:H5"/>
    <mergeCell ref="B29:H29"/>
    <mergeCell ref="B75:H75"/>
    <mergeCell ref="B19:H19"/>
    <mergeCell ref="B8:H8"/>
    <mergeCell ref="B24:H24"/>
    <mergeCell ref="A1235:D1235"/>
    <mergeCell ref="C498:D498"/>
    <mergeCell ref="G457:H457"/>
    <mergeCell ref="B261:H261"/>
    <mergeCell ref="A1228:D1228"/>
    <mergeCell ref="A1230:D1230"/>
    <mergeCell ref="B1217:H1217"/>
    <mergeCell ref="B829:H829"/>
    <mergeCell ref="B834:H834"/>
    <mergeCell ref="B996:H996"/>
    <mergeCell ref="A1225:D1225"/>
    <mergeCell ref="B462:H462"/>
    <mergeCell ref="G463:H463"/>
    <mergeCell ref="C491:D491"/>
    <mergeCell ref="C497:D497"/>
    <mergeCell ref="B704:H704"/>
    <mergeCell ref="B401:H401"/>
    <mergeCell ref="B426:H426"/>
    <mergeCell ref="B711:H711"/>
    <mergeCell ref="B490:H490"/>
    <mergeCell ref="C499:D499"/>
    <mergeCell ref="C500:D500"/>
    <mergeCell ref="C501:D501"/>
    <mergeCell ref="C492:D492"/>
    <mergeCell ref="B1277:H1277"/>
    <mergeCell ref="B618:H618"/>
    <mergeCell ref="B601:H601"/>
    <mergeCell ref="B677:H677"/>
    <mergeCell ref="B896:H896"/>
    <mergeCell ref="B624:H624"/>
    <mergeCell ref="B1222:H1222"/>
    <mergeCell ref="B840:H840"/>
    <mergeCell ref="B776:H776"/>
    <mergeCell ref="B812:H812"/>
    <mergeCell ref="B1038:H1038"/>
    <mergeCell ref="B1011:H1011"/>
    <mergeCell ref="B1010:J1010"/>
    <mergeCell ref="B1019:H1019"/>
    <mergeCell ref="B1027:H1027"/>
    <mergeCell ref="B661:H661"/>
    <mergeCell ref="B672:H672"/>
    <mergeCell ref="B888:H888"/>
    <mergeCell ref="B908:H908"/>
    <mergeCell ref="B977:H977"/>
    <mergeCell ref="B880:H880"/>
    <mergeCell ref="B1251:H1251"/>
    <mergeCell ref="B1246:H1246"/>
    <mergeCell ref="B1276:J1276"/>
    <mergeCell ref="A1237:D1237"/>
    <mergeCell ref="A1239:D1239"/>
    <mergeCell ref="A1238:D1238"/>
    <mergeCell ref="B1266:H1266"/>
    <mergeCell ref="B282:H282"/>
    <mergeCell ref="B839:J839"/>
    <mergeCell ref="B940:H940"/>
    <mergeCell ref="B956:H956"/>
    <mergeCell ref="B972:H972"/>
    <mergeCell ref="B1033:H1033"/>
    <mergeCell ref="B573:H573"/>
    <mergeCell ref="B582:H582"/>
    <mergeCell ref="B545:H545"/>
    <mergeCell ref="B694:H694"/>
    <mergeCell ref="C495:D495"/>
    <mergeCell ref="B504:I504"/>
    <mergeCell ref="B362:H362"/>
    <mergeCell ref="B348:H348"/>
    <mergeCell ref="C502:D502"/>
    <mergeCell ref="C493:D493"/>
    <mergeCell ref="C494:D494"/>
    <mergeCell ref="C496:D496"/>
    <mergeCell ref="C1245:G1245"/>
    <mergeCell ref="B369:H369"/>
  </mergeCells>
  <phoneticPr fontId="57"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7" right="0.7" top="0.75" bottom="0.75" header="0.3" footer="0.3"/>
  <pageSetup paperSize="9" scale="51" fitToWidth="0" orientation="portrait" r:id="rId1"/>
  <headerFooter scaleWithDoc="0" alignWithMargins="0">
    <oddFooter>&amp;C&amp;"Arial,Negrito"&amp;9PREFEITURA MUNICIPAL DE BAIXO GUANDU</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1277"/>
  <sheetViews>
    <sheetView showGridLines="0" topLeftCell="A28" zoomScaleNormal="100" zoomScaleSheetLayoutView="80" zoomScalePageLayoutView="115" workbookViewId="0">
      <selection activeCell="H49" sqref="H49"/>
    </sheetView>
  </sheetViews>
  <sheetFormatPr defaultColWidth="0" defaultRowHeight="14.25"/>
  <cols>
    <col min="1" max="1" width="10.375" style="35" customWidth="1"/>
    <col min="2" max="2" width="9.375" style="36" customWidth="1"/>
    <col min="3" max="3" width="8.625" style="36" customWidth="1"/>
    <col min="4" max="4" width="34.125" style="36" customWidth="1"/>
    <col min="5" max="5" width="8.625" style="35" customWidth="1"/>
    <col min="6" max="7" width="8.25" style="34" customWidth="1"/>
    <col min="8" max="8" width="8.625" style="37" customWidth="1"/>
    <col min="9" max="9" width="11.875" style="37" customWidth="1"/>
    <col min="10" max="10" width="0" style="172" hidden="1" customWidth="1"/>
    <col min="11" max="16384" width="9" style="172" hidden="1"/>
  </cols>
  <sheetData>
    <row r="1" spans="1:996 16376:16376" s="167" customFormat="1" ht="24.95" customHeight="1">
      <c r="A1" s="587" t="s">
        <v>18591</v>
      </c>
      <c r="B1" s="587"/>
      <c r="C1" s="587"/>
      <c r="D1" s="587"/>
      <c r="E1" s="587"/>
      <c r="F1" s="587"/>
      <c r="G1" s="587"/>
      <c r="H1" s="587"/>
      <c r="I1" s="587"/>
      <c r="J1" s="587"/>
      <c r="K1" s="587"/>
      <c r="L1" s="161"/>
      <c r="M1" s="162"/>
      <c r="N1" s="162"/>
      <c r="O1" s="162"/>
      <c r="P1" s="163"/>
      <c r="Q1" s="164"/>
      <c r="R1" s="165"/>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c r="GZ1" s="162"/>
      <c r="HA1" s="162"/>
      <c r="HB1" s="162"/>
      <c r="HC1" s="162"/>
      <c r="HD1" s="162"/>
      <c r="HE1" s="162"/>
      <c r="HF1" s="162"/>
      <c r="HG1" s="162"/>
      <c r="HH1" s="162"/>
      <c r="HI1" s="162"/>
      <c r="HJ1" s="162"/>
      <c r="HK1" s="162"/>
      <c r="HL1" s="162"/>
      <c r="HM1" s="162"/>
      <c r="HN1" s="162"/>
      <c r="HO1" s="162"/>
      <c r="HP1" s="162"/>
      <c r="HQ1" s="162"/>
      <c r="HR1" s="162"/>
      <c r="HS1" s="162"/>
      <c r="HT1" s="162"/>
      <c r="HU1" s="162"/>
      <c r="HV1" s="162"/>
      <c r="HW1" s="162"/>
      <c r="HX1" s="162"/>
      <c r="HY1" s="162"/>
      <c r="HZ1" s="162"/>
      <c r="IA1" s="162"/>
      <c r="IB1" s="162"/>
      <c r="IC1" s="162"/>
      <c r="ID1" s="162"/>
      <c r="IE1" s="162"/>
      <c r="IF1" s="162"/>
      <c r="IG1" s="162"/>
      <c r="IH1" s="162"/>
      <c r="II1" s="162"/>
      <c r="IJ1" s="162"/>
      <c r="IK1" s="162"/>
      <c r="IL1" s="162"/>
      <c r="IM1" s="162"/>
      <c r="IN1" s="162"/>
      <c r="IO1" s="162"/>
      <c r="IP1" s="162"/>
      <c r="IQ1" s="162"/>
      <c r="IR1" s="162"/>
      <c r="IS1" s="162"/>
      <c r="IT1" s="162"/>
      <c r="IU1" s="162"/>
      <c r="IV1" s="162"/>
      <c r="IW1" s="162"/>
      <c r="IX1" s="162"/>
      <c r="IY1" s="162"/>
      <c r="IZ1" s="162"/>
      <c r="JA1" s="162"/>
      <c r="JB1" s="162"/>
      <c r="JC1" s="162"/>
      <c r="JD1" s="162"/>
      <c r="JE1" s="162"/>
      <c r="JF1" s="162"/>
      <c r="JG1" s="162"/>
      <c r="JH1" s="162"/>
      <c r="JI1" s="162"/>
      <c r="JJ1" s="162"/>
      <c r="JK1" s="162"/>
      <c r="JL1" s="162"/>
      <c r="JM1" s="162"/>
      <c r="JN1" s="162"/>
      <c r="JO1" s="162"/>
      <c r="JP1" s="162"/>
      <c r="JQ1" s="162"/>
      <c r="JR1" s="162"/>
      <c r="JS1" s="162"/>
      <c r="JT1" s="162"/>
      <c r="JU1" s="162"/>
      <c r="JV1" s="162"/>
      <c r="JW1" s="162"/>
      <c r="JX1" s="162"/>
      <c r="JY1" s="162"/>
      <c r="JZ1" s="162"/>
      <c r="KA1" s="162"/>
      <c r="KB1" s="162"/>
      <c r="KC1" s="162"/>
      <c r="KD1" s="162"/>
      <c r="KE1" s="162"/>
      <c r="KF1" s="162"/>
      <c r="KG1" s="162"/>
      <c r="KH1" s="162"/>
      <c r="KI1" s="162"/>
      <c r="KJ1" s="162"/>
      <c r="KK1" s="162"/>
      <c r="KL1" s="162"/>
      <c r="KM1" s="162"/>
      <c r="KN1" s="162"/>
      <c r="KO1" s="162"/>
      <c r="KP1" s="162"/>
      <c r="KQ1" s="162"/>
      <c r="KR1" s="162"/>
      <c r="KS1" s="162"/>
      <c r="KT1" s="162"/>
      <c r="KU1" s="162"/>
      <c r="KV1" s="162"/>
      <c r="KW1" s="162"/>
      <c r="KX1" s="162"/>
      <c r="KY1" s="162"/>
      <c r="KZ1" s="162"/>
      <c r="LA1" s="162"/>
      <c r="LB1" s="162"/>
      <c r="LC1" s="162"/>
      <c r="LD1" s="162"/>
      <c r="LE1" s="162"/>
      <c r="LF1" s="162"/>
      <c r="LG1" s="162"/>
      <c r="LH1" s="162"/>
      <c r="LI1" s="162"/>
      <c r="LJ1" s="162"/>
      <c r="LK1" s="162"/>
      <c r="LL1" s="162"/>
      <c r="LM1" s="162"/>
      <c r="LN1" s="162"/>
      <c r="LO1" s="162"/>
      <c r="LP1" s="162"/>
      <c r="LQ1" s="162"/>
      <c r="LR1" s="162"/>
      <c r="LS1" s="162"/>
      <c r="LT1" s="162"/>
      <c r="LU1" s="162"/>
      <c r="LV1" s="162"/>
      <c r="LW1" s="162"/>
      <c r="LX1" s="162"/>
      <c r="LY1" s="162"/>
      <c r="LZ1" s="162"/>
      <c r="MA1" s="162"/>
      <c r="MB1" s="162"/>
      <c r="MC1" s="162"/>
      <c r="MD1" s="162"/>
      <c r="ME1" s="162"/>
      <c r="MF1" s="162"/>
      <c r="MG1" s="162"/>
      <c r="MH1" s="162"/>
      <c r="MI1" s="162"/>
      <c r="MJ1" s="162"/>
      <c r="MK1" s="162"/>
      <c r="ML1" s="162"/>
      <c r="MM1" s="162"/>
      <c r="MN1" s="162"/>
      <c r="MO1" s="162"/>
      <c r="MP1" s="162"/>
      <c r="MQ1" s="162"/>
      <c r="MR1" s="162"/>
      <c r="MS1" s="162"/>
      <c r="MT1" s="162"/>
      <c r="MU1" s="162"/>
      <c r="MV1" s="162"/>
      <c r="MW1" s="162"/>
      <c r="MX1" s="162"/>
      <c r="MY1" s="162"/>
      <c r="MZ1" s="162"/>
      <c r="NA1" s="162"/>
      <c r="NB1" s="162"/>
      <c r="NC1" s="162"/>
      <c r="ND1" s="162"/>
      <c r="NE1" s="162"/>
      <c r="NF1" s="162"/>
      <c r="NG1" s="162"/>
      <c r="NH1" s="162"/>
      <c r="NI1" s="162"/>
      <c r="NJ1" s="162"/>
      <c r="NK1" s="162"/>
      <c r="NL1" s="162"/>
      <c r="NM1" s="162"/>
      <c r="NN1" s="162"/>
      <c r="NO1" s="162"/>
      <c r="NP1" s="162"/>
      <c r="NQ1" s="162"/>
      <c r="NR1" s="162"/>
      <c r="NS1" s="162"/>
      <c r="NT1" s="162"/>
      <c r="NU1" s="162"/>
      <c r="NV1" s="162"/>
      <c r="NW1" s="162"/>
      <c r="NX1" s="162"/>
      <c r="NY1" s="162"/>
      <c r="NZ1" s="162"/>
      <c r="OA1" s="162"/>
      <c r="OB1" s="162"/>
      <c r="OC1" s="162"/>
      <c r="OD1" s="162"/>
      <c r="OE1" s="162"/>
      <c r="OF1" s="162"/>
      <c r="OG1" s="162"/>
      <c r="OH1" s="162"/>
      <c r="OI1" s="162"/>
      <c r="OJ1" s="162"/>
      <c r="OK1" s="162"/>
      <c r="OL1" s="162"/>
      <c r="OM1" s="162"/>
      <c r="ON1" s="162"/>
      <c r="OO1" s="162"/>
      <c r="OP1" s="162"/>
      <c r="OQ1" s="162"/>
      <c r="OR1" s="162"/>
      <c r="OS1" s="162"/>
      <c r="OT1" s="162"/>
      <c r="OU1" s="162"/>
      <c r="OV1" s="162"/>
      <c r="OW1" s="162"/>
      <c r="OX1" s="162"/>
      <c r="OY1" s="162"/>
      <c r="OZ1" s="162"/>
      <c r="PA1" s="162"/>
      <c r="PB1" s="162"/>
      <c r="PC1" s="162"/>
      <c r="PD1" s="162"/>
      <c r="PE1" s="162"/>
      <c r="PF1" s="162"/>
      <c r="PG1" s="162"/>
      <c r="PH1" s="162"/>
      <c r="PI1" s="162"/>
      <c r="PJ1" s="162"/>
      <c r="PK1" s="162"/>
      <c r="PL1" s="162"/>
      <c r="PM1" s="162"/>
      <c r="PN1" s="162"/>
      <c r="PO1" s="162"/>
      <c r="PP1" s="162"/>
      <c r="PQ1" s="162"/>
      <c r="PR1" s="162"/>
      <c r="PS1" s="162"/>
      <c r="PT1" s="162"/>
      <c r="PU1" s="162"/>
      <c r="PV1" s="162"/>
      <c r="PW1" s="162"/>
      <c r="PX1" s="162"/>
      <c r="PY1" s="162"/>
      <c r="PZ1" s="162"/>
      <c r="QA1" s="162"/>
      <c r="QB1" s="162"/>
      <c r="QC1" s="162"/>
      <c r="QD1" s="162"/>
      <c r="QE1" s="162"/>
      <c r="QF1" s="162"/>
      <c r="QG1" s="162"/>
      <c r="QH1" s="162"/>
      <c r="QI1" s="162"/>
      <c r="QJ1" s="162"/>
      <c r="QK1" s="162"/>
      <c r="QL1" s="162"/>
      <c r="QM1" s="162"/>
      <c r="QN1" s="162"/>
      <c r="QO1" s="162"/>
      <c r="QP1" s="162"/>
      <c r="QQ1" s="162"/>
      <c r="QR1" s="162"/>
      <c r="QS1" s="162"/>
      <c r="QT1" s="162"/>
      <c r="QU1" s="162"/>
      <c r="QV1" s="162"/>
      <c r="QW1" s="162"/>
      <c r="QX1" s="162"/>
      <c r="QY1" s="162"/>
      <c r="QZ1" s="162"/>
      <c r="RA1" s="162"/>
      <c r="RB1" s="162"/>
      <c r="RC1" s="162"/>
      <c r="RD1" s="162"/>
      <c r="RE1" s="162"/>
      <c r="RF1" s="162"/>
      <c r="RG1" s="162"/>
      <c r="RH1" s="162"/>
      <c r="RI1" s="162"/>
      <c r="RJ1" s="162"/>
      <c r="RK1" s="162"/>
      <c r="RL1" s="162"/>
      <c r="RM1" s="162"/>
      <c r="RN1" s="162"/>
      <c r="RO1" s="162"/>
      <c r="RP1" s="162"/>
      <c r="RQ1" s="162"/>
      <c r="RR1" s="162"/>
      <c r="RS1" s="162"/>
      <c r="RT1" s="162"/>
      <c r="RU1" s="162"/>
      <c r="RV1" s="162"/>
      <c r="RW1" s="162"/>
      <c r="RX1" s="162"/>
      <c r="RY1" s="162"/>
      <c r="RZ1" s="162"/>
      <c r="SA1" s="162"/>
      <c r="SB1" s="162"/>
      <c r="SC1" s="162"/>
      <c r="SD1" s="162"/>
      <c r="SE1" s="162"/>
      <c r="SF1" s="162"/>
      <c r="SG1" s="162"/>
      <c r="SH1" s="162"/>
      <c r="SI1" s="162"/>
      <c r="SJ1" s="162"/>
      <c r="SK1" s="162"/>
      <c r="SL1" s="162"/>
      <c r="SM1" s="162"/>
      <c r="SN1" s="162"/>
      <c r="SO1" s="162"/>
      <c r="SP1" s="162"/>
      <c r="SQ1" s="162"/>
      <c r="SR1" s="162"/>
      <c r="SS1" s="162"/>
      <c r="ST1" s="162"/>
      <c r="SU1" s="162"/>
      <c r="SV1" s="162"/>
      <c r="SW1" s="162"/>
      <c r="SX1" s="162"/>
      <c r="SY1" s="162"/>
      <c r="SZ1" s="162"/>
      <c r="TA1" s="162"/>
      <c r="TB1" s="162"/>
      <c r="TC1" s="162"/>
      <c r="TD1" s="162"/>
      <c r="TE1" s="162"/>
      <c r="TF1" s="162"/>
      <c r="TG1" s="162"/>
      <c r="TH1" s="162"/>
      <c r="TI1" s="162"/>
      <c r="TJ1" s="162"/>
      <c r="TK1" s="162"/>
      <c r="TL1" s="162"/>
      <c r="TM1" s="162"/>
      <c r="TN1" s="162"/>
      <c r="TO1" s="162"/>
      <c r="TP1" s="162"/>
      <c r="TQ1" s="162"/>
      <c r="TR1" s="162"/>
      <c r="TS1" s="162"/>
      <c r="TT1" s="162"/>
      <c r="TU1" s="162"/>
      <c r="TV1" s="162"/>
      <c r="TW1" s="162"/>
      <c r="TX1" s="162"/>
      <c r="TY1" s="162"/>
      <c r="TZ1" s="162"/>
      <c r="UA1" s="162"/>
      <c r="UB1" s="162"/>
      <c r="UC1" s="162"/>
      <c r="UD1" s="162"/>
      <c r="UE1" s="162"/>
      <c r="UF1" s="162"/>
      <c r="UG1" s="162"/>
      <c r="UH1" s="162"/>
      <c r="UI1" s="162"/>
      <c r="UJ1" s="162"/>
      <c r="UK1" s="162"/>
      <c r="UL1" s="162"/>
      <c r="UM1" s="162"/>
      <c r="UN1" s="162"/>
      <c r="UO1" s="162"/>
      <c r="UP1" s="162"/>
      <c r="UQ1" s="162"/>
      <c r="UR1" s="162"/>
      <c r="US1" s="162"/>
      <c r="UT1" s="162"/>
      <c r="UU1" s="162"/>
      <c r="UV1" s="162"/>
      <c r="UW1" s="162"/>
      <c r="UX1" s="162"/>
      <c r="UY1" s="162"/>
      <c r="UZ1" s="162"/>
      <c r="VA1" s="162"/>
      <c r="VB1" s="162"/>
      <c r="VC1" s="162"/>
      <c r="VD1" s="162"/>
      <c r="VE1" s="162"/>
      <c r="VF1" s="162"/>
      <c r="VG1" s="162"/>
      <c r="VH1" s="162"/>
      <c r="VI1" s="162"/>
      <c r="VJ1" s="162"/>
      <c r="VK1" s="162"/>
      <c r="VL1" s="162"/>
      <c r="VM1" s="162"/>
      <c r="VN1" s="162"/>
      <c r="VO1" s="162"/>
      <c r="VP1" s="162"/>
      <c r="VQ1" s="162"/>
      <c r="VR1" s="162"/>
      <c r="VS1" s="162"/>
      <c r="VT1" s="162"/>
      <c r="VU1" s="162"/>
      <c r="VV1" s="162"/>
      <c r="VW1" s="162"/>
      <c r="VX1" s="162"/>
      <c r="VY1" s="162"/>
      <c r="VZ1" s="162"/>
      <c r="WA1" s="162"/>
      <c r="WB1" s="162"/>
      <c r="WC1" s="162"/>
      <c r="WD1" s="162"/>
      <c r="WE1" s="162"/>
      <c r="WF1" s="162"/>
      <c r="WG1" s="162"/>
      <c r="WH1" s="162"/>
      <c r="WI1" s="162"/>
      <c r="WJ1" s="162"/>
      <c r="WK1" s="162"/>
      <c r="WL1" s="162"/>
      <c r="WM1" s="162"/>
      <c r="WN1" s="162"/>
      <c r="WO1" s="162"/>
      <c r="WP1" s="162"/>
      <c r="WQ1" s="162"/>
      <c r="WR1" s="162"/>
      <c r="WS1" s="162"/>
      <c r="WT1" s="162"/>
      <c r="WU1" s="162"/>
      <c r="WV1" s="162"/>
      <c r="WW1" s="162"/>
      <c r="WX1" s="162"/>
      <c r="WY1" s="162"/>
      <c r="WZ1" s="162"/>
      <c r="XA1" s="162"/>
      <c r="XB1" s="162"/>
      <c r="XC1" s="162"/>
      <c r="XD1" s="162"/>
      <c r="XE1" s="162"/>
      <c r="XF1" s="162"/>
      <c r="XG1" s="162"/>
      <c r="XH1" s="162"/>
      <c r="XI1" s="162"/>
      <c r="XJ1" s="162"/>
      <c r="XK1" s="162"/>
      <c r="XL1" s="162"/>
      <c r="XM1" s="162"/>
      <c r="XN1" s="162"/>
      <c r="XO1" s="162"/>
      <c r="XP1" s="162"/>
      <c r="XQ1" s="162"/>
      <c r="XR1" s="162"/>
      <c r="XS1" s="162"/>
      <c r="XT1" s="162"/>
      <c r="XU1" s="162"/>
      <c r="XV1" s="162"/>
      <c r="XW1" s="162"/>
      <c r="XX1" s="162"/>
      <c r="XY1" s="162"/>
      <c r="XZ1" s="162"/>
      <c r="YA1" s="162"/>
      <c r="YB1" s="162"/>
      <c r="YC1" s="162"/>
      <c r="YD1" s="162"/>
      <c r="YE1" s="162"/>
      <c r="YF1" s="162"/>
      <c r="YG1" s="162"/>
      <c r="YH1" s="162"/>
      <c r="YI1" s="162"/>
      <c r="YJ1" s="162"/>
      <c r="YK1" s="162"/>
      <c r="YL1" s="162"/>
      <c r="YM1" s="162"/>
      <c r="YN1" s="162"/>
      <c r="YO1" s="162"/>
      <c r="YP1" s="162"/>
      <c r="YQ1" s="162"/>
      <c r="YR1" s="162"/>
      <c r="YS1" s="162"/>
      <c r="YT1" s="162"/>
      <c r="YU1" s="162"/>
      <c r="YV1" s="162"/>
      <c r="YW1" s="162"/>
      <c r="YX1" s="162"/>
      <c r="YY1" s="162"/>
      <c r="YZ1" s="162"/>
      <c r="ZA1" s="162"/>
      <c r="ZB1" s="162"/>
      <c r="ZC1" s="162"/>
      <c r="ZD1" s="162"/>
      <c r="ZE1" s="162"/>
      <c r="ZF1" s="162"/>
      <c r="ZG1" s="162"/>
      <c r="ZH1" s="162"/>
      <c r="ZI1" s="162"/>
      <c r="ZJ1" s="162"/>
      <c r="ZK1" s="162"/>
      <c r="ZL1" s="162"/>
      <c r="ZM1" s="162"/>
      <c r="ZN1" s="162"/>
      <c r="ZO1" s="162"/>
      <c r="ZP1" s="162"/>
      <c r="ZQ1" s="162"/>
      <c r="ZR1" s="162"/>
      <c r="ZS1" s="162"/>
      <c r="ZT1" s="162"/>
      <c r="ZU1" s="162"/>
      <c r="ZV1" s="162"/>
      <c r="ZW1" s="162"/>
      <c r="ZX1" s="162"/>
      <c r="ZY1" s="162"/>
      <c r="ZZ1" s="162"/>
      <c r="AAA1" s="162"/>
      <c r="AAB1" s="162"/>
      <c r="AAC1" s="162"/>
      <c r="AAD1" s="162"/>
      <c r="AAE1" s="162"/>
      <c r="AAF1" s="162"/>
      <c r="AAG1" s="162"/>
      <c r="AAH1" s="162"/>
      <c r="AAI1" s="162"/>
      <c r="AAJ1" s="162"/>
      <c r="AAK1" s="162"/>
      <c r="AAL1" s="162"/>
      <c r="AAM1" s="162"/>
      <c r="AAN1" s="162"/>
      <c r="AAO1" s="162"/>
      <c r="AAP1" s="162"/>
      <c r="AAQ1" s="162"/>
      <c r="AAR1" s="162"/>
      <c r="AAS1" s="162"/>
      <c r="AAT1" s="162"/>
      <c r="AAU1" s="162"/>
      <c r="AAV1" s="162"/>
      <c r="AAW1" s="162"/>
      <c r="AAX1" s="162"/>
      <c r="AAY1" s="162"/>
      <c r="AAZ1" s="162"/>
      <c r="ABA1" s="162"/>
      <c r="ABB1" s="162"/>
      <c r="ABC1" s="162"/>
      <c r="ABD1" s="162"/>
      <c r="ABE1" s="162"/>
      <c r="ABF1" s="162"/>
      <c r="ABG1" s="162"/>
      <c r="ABH1" s="162"/>
      <c r="ABI1" s="162"/>
      <c r="ABJ1" s="162"/>
      <c r="ABK1" s="162"/>
      <c r="ABL1" s="162"/>
      <c r="ABM1" s="162"/>
      <c r="ABN1" s="162"/>
      <c r="ABO1" s="162"/>
      <c r="ABP1" s="162"/>
      <c r="ABQ1" s="162"/>
      <c r="ABR1" s="162"/>
      <c r="ABS1" s="162"/>
      <c r="ABT1" s="162"/>
      <c r="ABU1" s="162"/>
      <c r="ABV1" s="162"/>
      <c r="ABW1" s="162"/>
      <c r="ABX1" s="162"/>
      <c r="ABY1" s="162"/>
      <c r="ABZ1" s="162"/>
      <c r="ACA1" s="162"/>
      <c r="ACB1" s="162"/>
      <c r="ACC1" s="162"/>
      <c r="ACD1" s="162"/>
      <c r="ACE1" s="162"/>
      <c r="ACF1" s="162"/>
      <c r="ACG1" s="162"/>
      <c r="ACH1" s="162"/>
      <c r="ACI1" s="162"/>
      <c r="ACJ1" s="162"/>
      <c r="ACK1" s="162"/>
      <c r="ACL1" s="162"/>
      <c r="ACM1" s="162"/>
      <c r="ACN1" s="162"/>
      <c r="ACO1" s="162"/>
      <c r="ACP1" s="162"/>
      <c r="ACQ1" s="162"/>
      <c r="ACR1" s="162"/>
      <c r="ACS1" s="162"/>
      <c r="ACT1" s="162"/>
      <c r="ACU1" s="162"/>
      <c r="ACV1" s="162"/>
      <c r="ACW1" s="162"/>
      <c r="ACX1" s="162"/>
      <c r="ACY1" s="162"/>
      <c r="ACZ1" s="162"/>
      <c r="ADA1" s="162"/>
      <c r="ADB1" s="162"/>
      <c r="ADC1" s="162"/>
      <c r="ADD1" s="162"/>
      <c r="ADE1" s="162"/>
      <c r="ADF1" s="162"/>
      <c r="ADG1" s="162"/>
      <c r="ADH1" s="162"/>
      <c r="ADI1" s="162"/>
      <c r="ADJ1" s="162"/>
      <c r="ADK1" s="162"/>
      <c r="ADL1" s="162"/>
      <c r="ADM1" s="162"/>
      <c r="ADN1" s="162"/>
      <c r="ADO1" s="162"/>
      <c r="ADP1" s="162"/>
      <c r="ADQ1" s="162"/>
      <c r="ADR1" s="162"/>
      <c r="ADS1" s="162"/>
      <c r="ADT1" s="162"/>
      <c r="ADU1" s="162"/>
      <c r="ADV1" s="162"/>
      <c r="ADW1" s="162"/>
      <c r="ADX1" s="162"/>
      <c r="ADY1" s="162"/>
      <c r="ADZ1" s="162"/>
      <c r="AEA1" s="162"/>
      <c r="AEB1" s="162"/>
      <c r="AEC1" s="162"/>
      <c r="AED1" s="162"/>
      <c r="AEE1" s="162"/>
      <c r="AEF1" s="162"/>
      <c r="AEG1" s="162"/>
      <c r="AEH1" s="162"/>
      <c r="AEI1" s="162"/>
      <c r="AEJ1" s="162"/>
      <c r="AEK1" s="162"/>
      <c r="AEL1" s="162"/>
      <c r="AEM1" s="162"/>
      <c r="AEN1" s="162"/>
      <c r="AEO1" s="162"/>
      <c r="AEP1" s="162"/>
      <c r="AEQ1" s="162"/>
      <c r="AER1" s="162"/>
      <c r="AES1" s="162"/>
      <c r="AET1" s="162"/>
      <c r="AEU1" s="162"/>
      <c r="AEV1" s="162"/>
      <c r="AEW1" s="162"/>
      <c r="AEX1" s="162"/>
      <c r="AEY1" s="162"/>
      <c r="AEZ1" s="162"/>
      <c r="AFA1" s="162"/>
      <c r="AFB1" s="162"/>
      <c r="AFC1" s="162"/>
      <c r="AFD1" s="162"/>
      <c r="AFE1" s="162"/>
      <c r="AFF1" s="162"/>
      <c r="AFG1" s="162"/>
      <c r="AFH1" s="162"/>
      <c r="AFI1" s="162"/>
      <c r="AFJ1" s="162"/>
      <c r="AFK1" s="162"/>
      <c r="AFL1" s="162"/>
      <c r="AFM1" s="162"/>
      <c r="AFN1" s="162"/>
      <c r="AFO1" s="162"/>
      <c r="AFP1" s="162"/>
      <c r="AFQ1" s="162"/>
      <c r="AFR1" s="162"/>
      <c r="AFS1" s="162"/>
      <c r="AFT1" s="162"/>
      <c r="AFU1" s="162"/>
      <c r="AFV1" s="162"/>
      <c r="AFW1" s="162"/>
      <c r="AFX1" s="162"/>
      <c r="AFY1" s="162"/>
      <c r="AFZ1" s="162"/>
      <c r="AGA1" s="162"/>
      <c r="AGB1" s="162"/>
      <c r="AGC1" s="162"/>
      <c r="AGD1" s="162"/>
      <c r="AGE1" s="162"/>
      <c r="AGF1" s="162"/>
      <c r="AGG1" s="162"/>
      <c r="AGH1" s="162"/>
      <c r="AGI1" s="162"/>
      <c r="AGJ1" s="162"/>
      <c r="AGK1" s="162"/>
      <c r="AGL1" s="162"/>
      <c r="AGM1" s="162"/>
      <c r="AGN1" s="162"/>
      <c r="AGO1" s="162"/>
      <c r="AGP1" s="162"/>
      <c r="AGQ1" s="162"/>
      <c r="AGR1" s="162"/>
      <c r="AGS1" s="162"/>
      <c r="AGT1" s="162"/>
      <c r="AGU1" s="162"/>
      <c r="AGV1" s="162"/>
      <c r="AGW1" s="162"/>
      <c r="AGX1" s="162"/>
      <c r="AGY1" s="162"/>
      <c r="AGZ1" s="162"/>
      <c r="AHA1" s="162"/>
      <c r="AHB1" s="162"/>
      <c r="AHC1" s="162"/>
      <c r="AHD1" s="162"/>
      <c r="AHE1" s="162"/>
      <c r="AHF1" s="162"/>
      <c r="AHG1" s="162"/>
      <c r="AHH1" s="162"/>
      <c r="AHI1" s="162"/>
      <c r="AHJ1" s="162"/>
      <c r="AHK1" s="162"/>
      <c r="AHL1" s="162"/>
      <c r="AHM1" s="162"/>
      <c r="AHN1" s="162"/>
      <c r="AHO1" s="162"/>
      <c r="AHP1" s="162"/>
      <c r="AHQ1" s="162"/>
      <c r="AHR1" s="162"/>
      <c r="AHS1" s="162"/>
      <c r="AHT1" s="162"/>
      <c r="AHU1" s="162"/>
      <c r="AHV1" s="162"/>
      <c r="AHW1" s="162"/>
      <c r="AHX1" s="162"/>
      <c r="AHY1" s="162"/>
      <c r="AHZ1" s="162"/>
      <c r="AIA1" s="162"/>
      <c r="AIB1" s="162"/>
      <c r="AIC1" s="162"/>
      <c r="AID1" s="162"/>
      <c r="AIE1" s="162"/>
      <c r="AIF1" s="162"/>
      <c r="AIG1" s="162"/>
      <c r="AIH1" s="162"/>
      <c r="AII1" s="162"/>
      <c r="AIJ1" s="162"/>
      <c r="AIK1" s="162"/>
      <c r="AIL1" s="162"/>
      <c r="AIM1" s="162"/>
      <c r="AIN1" s="162"/>
      <c r="AIO1" s="162"/>
      <c r="AIP1" s="162"/>
      <c r="AIQ1" s="162"/>
      <c r="AIR1" s="162"/>
      <c r="AIS1" s="162"/>
      <c r="AIT1" s="162"/>
      <c r="AIU1" s="162"/>
      <c r="AIV1" s="162"/>
      <c r="AIW1" s="162"/>
      <c r="AIX1" s="162"/>
      <c r="AIY1" s="162"/>
      <c r="AIZ1" s="162"/>
      <c r="AJA1" s="162"/>
      <c r="AJB1" s="162"/>
      <c r="AJC1" s="162"/>
      <c r="AJD1" s="162"/>
      <c r="AJE1" s="162"/>
      <c r="AJF1" s="162"/>
      <c r="AJG1" s="162"/>
      <c r="AJH1" s="162"/>
      <c r="AJI1" s="162"/>
      <c r="AJJ1" s="162"/>
      <c r="AJK1" s="162"/>
      <c r="AJL1" s="162"/>
      <c r="AJM1" s="162"/>
      <c r="AJN1" s="162"/>
      <c r="AJO1" s="162"/>
      <c r="AJP1" s="162"/>
      <c r="AJQ1" s="162"/>
      <c r="AJR1" s="162"/>
      <c r="AJS1" s="162"/>
      <c r="AJT1" s="162"/>
      <c r="AJU1" s="162"/>
      <c r="AJV1" s="162"/>
      <c r="AJW1" s="162"/>
      <c r="AJX1" s="162"/>
      <c r="AJY1" s="162"/>
      <c r="AJZ1" s="162"/>
      <c r="AKA1" s="162"/>
      <c r="AKB1" s="162"/>
      <c r="AKC1" s="162"/>
      <c r="AKD1" s="162"/>
      <c r="AKE1" s="162"/>
      <c r="AKF1" s="162"/>
      <c r="AKG1" s="162"/>
      <c r="AKH1" s="162"/>
      <c r="AKI1" s="162"/>
      <c r="AKJ1" s="162"/>
      <c r="AKK1" s="162"/>
      <c r="AKL1" s="162"/>
      <c r="AKM1" s="162"/>
      <c r="AKN1" s="162"/>
      <c r="AKO1" s="162"/>
      <c r="AKP1" s="162"/>
      <c r="AKQ1" s="162"/>
      <c r="AKR1" s="162"/>
      <c r="AKS1" s="162"/>
      <c r="AKT1" s="162"/>
      <c r="AKU1" s="162"/>
      <c r="AKV1" s="162"/>
      <c r="AKW1" s="162"/>
      <c r="AKX1" s="162"/>
      <c r="AKY1" s="162"/>
      <c r="AKZ1" s="162"/>
      <c r="ALA1" s="162"/>
      <c r="ALB1" s="162"/>
      <c r="ALC1" s="162"/>
      <c r="ALD1" s="162"/>
      <c r="ALE1" s="162"/>
      <c r="ALF1" s="162"/>
      <c r="ALG1" s="162"/>
      <c r="ALH1" s="166"/>
      <c r="XEV1" s="167" t="s">
        <v>1025</v>
      </c>
    </row>
    <row r="2" spans="1:996 16376:16376" s="167" customFormat="1" ht="20.100000000000001" customHeight="1">
      <c r="A2" s="156" t="str">
        <f>BDI!$A$4</f>
        <v>OBRA:</v>
      </c>
      <c r="B2" s="589" t="str">
        <f>ORCAMENTO!C2</f>
        <v>EMEIEF PROFESSORA LEA HOLZ</v>
      </c>
      <c r="C2" s="590"/>
      <c r="D2" s="590"/>
      <c r="E2" s="590"/>
      <c r="F2" s="590"/>
      <c r="G2" s="590"/>
      <c r="H2" s="590"/>
      <c r="I2" s="590"/>
      <c r="J2" s="168"/>
      <c r="K2" s="168"/>
      <c r="L2" s="161"/>
      <c r="M2" s="162"/>
      <c r="N2" s="162"/>
      <c r="O2" s="162"/>
      <c r="P2" s="163"/>
      <c r="Q2" s="164"/>
      <c r="R2" s="165"/>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6"/>
      <c r="XEV2" s="167" t="s">
        <v>22</v>
      </c>
    </row>
    <row r="3" spans="1:996 16376:16376" s="167" customFormat="1" ht="20.100000000000001" customHeight="1">
      <c r="A3" s="156" t="str">
        <f>BDI!$A$5</f>
        <v>ENDEREÇO:</v>
      </c>
      <c r="B3" s="588" t="str">
        <f>ORCAMENTO!C5</f>
        <v>R. Sete de Setembro, 1 - Mauá</v>
      </c>
      <c r="C3" s="588"/>
      <c r="D3" s="588"/>
      <c r="E3" s="588"/>
      <c r="F3" s="588"/>
      <c r="G3" s="588"/>
      <c r="H3" s="588"/>
      <c r="I3" s="588"/>
      <c r="J3" s="169"/>
      <c r="K3" s="169"/>
      <c r="L3" s="161"/>
      <c r="M3" s="162"/>
      <c r="N3" s="162"/>
      <c r="O3" s="162"/>
      <c r="P3" s="163"/>
      <c r="Q3" s="164"/>
      <c r="R3" s="165"/>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6"/>
      <c r="XEV3" s="167" t="s">
        <v>1920</v>
      </c>
    </row>
    <row r="4" spans="1:996 16376:16376">
      <c r="A4" s="276" t="s">
        <v>1026</v>
      </c>
      <c r="B4" s="584" t="s">
        <v>1030</v>
      </c>
      <c r="C4" s="584"/>
      <c r="D4" s="584"/>
      <c r="E4" s="584"/>
      <c r="F4" s="584"/>
      <c r="G4" s="584"/>
      <c r="H4" s="170" t="s">
        <v>0</v>
      </c>
      <c r="I4" s="171" t="s">
        <v>1029</v>
      </c>
    </row>
    <row r="5" spans="1:996 16376:16376" ht="24.75" customHeight="1">
      <c r="A5" s="173">
        <v>1</v>
      </c>
      <c r="B5" s="585" t="s">
        <v>19734</v>
      </c>
      <c r="C5" s="585"/>
      <c r="D5" s="585"/>
      <c r="E5" s="585"/>
      <c r="F5" s="585"/>
      <c r="G5" s="585"/>
      <c r="H5" s="208" t="s">
        <v>41</v>
      </c>
      <c r="I5" s="174">
        <f>SUM(I11+I6)</f>
        <v>83.289999999999992</v>
      </c>
    </row>
    <row r="6" spans="1:996 16376:16376">
      <c r="A6" s="586" t="s">
        <v>18576</v>
      </c>
      <c r="B6" s="586"/>
      <c r="C6" s="586"/>
      <c r="D6" s="586"/>
      <c r="E6" s="586"/>
      <c r="F6" s="586"/>
      <c r="G6" s="586"/>
      <c r="H6" s="179" t="s">
        <v>1020</v>
      </c>
      <c r="I6" s="180">
        <f>SUBTOTAL(9,I8:I9)</f>
        <v>26.33</v>
      </c>
    </row>
    <row r="7" spans="1:996 16376:16376">
      <c r="A7" s="175" t="s">
        <v>1031</v>
      </c>
      <c r="B7" s="175" t="s">
        <v>1019</v>
      </c>
      <c r="C7" s="175" t="s">
        <v>18</v>
      </c>
      <c r="D7" s="175" t="s">
        <v>1030</v>
      </c>
      <c r="E7" s="175" t="s">
        <v>19</v>
      </c>
      <c r="F7" s="176" t="s">
        <v>2089</v>
      </c>
      <c r="G7" s="176" t="s">
        <v>18577</v>
      </c>
      <c r="H7" s="177" t="s">
        <v>2090</v>
      </c>
      <c r="I7" s="177" t="s">
        <v>1020</v>
      </c>
      <c r="J7" s="172" t="e">
        <f>D7*E7</f>
        <v>#VALUE!</v>
      </c>
    </row>
    <row r="8" spans="1:996 16376:16376">
      <c r="A8" s="209" t="s">
        <v>17409</v>
      </c>
      <c r="B8" s="209" t="s">
        <v>22</v>
      </c>
      <c r="C8" s="209">
        <v>10115</v>
      </c>
      <c r="D8" s="159" t="str">
        <f>PROPER(IFERROR(
IF(C8="","",
IF(CONCATENATE($A8,$B8)="IIOPES",INDEX(IIOPES!$B:$B,MATCH($C8,IIOPES!$A:$A,0)),
IF(CONCATENATE($A8,$B8)="CIOPES",INDEX(CDER!$B:$B,MATCH($C8,CDER!$A:$A,0)),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Eletricista (Oficial - Sinduscon)</v>
      </c>
      <c r="E8" s="160" t="str">
        <f>LOWER(IFERROR(
IF(CONCATENATE($A8,$B8)="IIOPES",INDEX(IIOPES!$C:$C,MATCH($C8,IIOPES!$A:$A,0)),
IF(CONCATENATE($A8,$B8)="CIOPES",INDEX(CDER!$C:$C,MATCH($C8,CDER!$A:$A,0)),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210">
        <v>0.26</v>
      </c>
      <c r="G8" s="210"/>
      <c r="H8" s="181">
        <f>(IFERROR(
IF(CONCATENATE($A8,$B8)="IIOPES",INDEX(IIOPES!$D:$D,MATCH($C8,IIOPES!$A:$A,0)),
IF(CONCATENATE($A8,$B8)="CIOPES",INDEX(CDER!$D:$D,MATCH($C8,CDER!$A:$A,0)),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f>
        <v>21.35</v>
      </c>
      <c r="I8" s="178">
        <f>IFERROR(ROUND(H8*F8*(1+G8)*2.5727,2),"")</f>
        <v>14.28</v>
      </c>
    </row>
    <row r="9" spans="1:996 16376:16376">
      <c r="A9" s="209" t="s">
        <v>17409</v>
      </c>
      <c r="B9" s="209" t="s">
        <v>22</v>
      </c>
      <c r="C9" s="209">
        <v>10101</v>
      </c>
      <c r="D9" s="159" t="str">
        <f>PROPER(IFERROR(
IF(C9="","",
IF(CONCATENATE($A9,$B9)="IIOPES",INDEX(IIOPES!$B:$B,MATCH($C9,IIOPES!$A:$A,0)),
IF(CONCATENATE($A9,$B9)="CIOPES",INDEX(CDER!$B:$B,MATCH($C9,CDER!$A:$A,0)),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Ajudante (Ajudante Pratico - Sinduscon)</v>
      </c>
      <c r="E9" s="160" t="str">
        <f>LOWER(IFERROR(
IF(CONCATENATE($A9,$B9)="IIOPES",INDEX(IIOPES!$C:$C,MATCH($C9,IIOPES!$A:$A,0)),
IF(CONCATENATE($A9,$B9)="CIOPES",INDEX(CDER!$C:$C,MATCH($C9,CDER!$A:$A,0)),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f>
        <v>h</v>
      </c>
      <c r="F9" s="210">
        <v>0.26</v>
      </c>
      <c r="G9" s="210"/>
      <c r="H9" s="181">
        <f>(IFERROR(
IF(CONCATENATE($A9,$B9)="IIOPES",INDEX(IIOPES!$D:$D,MATCH($C9,IIOPES!$A:$A,0)),
IF(CONCATENATE($A9,$B9)="CIOPES",INDEX(CDER!$D:$D,MATCH($C9,CDER!$A:$A,0)),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f>
        <v>18.010000000000002</v>
      </c>
      <c r="I9" s="178">
        <f>IFERROR(ROUND(H9*F9*(1+G9)*2.5727,2),"")</f>
        <v>12.05</v>
      </c>
    </row>
    <row r="10" spans="1:996 16376:16376">
      <c r="A10" s="31"/>
      <c r="B10" s="32"/>
      <c r="C10" s="32"/>
      <c r="D10" s="32"/>
      <c r="E10" s="33"/>
      <c r="H10" s="172"/>
      <c r="I10" s="172"/>
    </row>
    <row r="11" spans="1:996 16376:16376">
      <c r="A11" s="586" t="s">
        <v>18578</v>
      </c>
      <c r="B11" s="586"/>
      <c r="C11" s="586"/>
      <c r="D11" s="586"/>
      <c r="E11" s="586"/>
      <c r="F11" s="586"/>
      <c r="G11" s="586"/>
      <c r="H11" s="179" t="s">
        <v>1020</v>
      </c>
      <c r="I11" s="180">
        <f>SUM(I13:I13)</f>
        <v>56.96</v>
      </c>
    </row>
    <row r="12" spans="1:996 16376:16376">
      <c r="A12" s="175" t="s">
        <v>1031</v>
      </c>
      <c r="B12" s="175" t="s">
        <v>1019</v>
      </c>
      <c r="C12" s="175" t="s">
        <v>18</v>
      </c>
      <c r="D12" s="175" t="s">
        <v>1030</v>
      </c>
      <c r="E12" s="175" t="s">
        <v>19</v>
      </c>
      <c r="F12" s="176" t="s">
        <v>2089</v>
      </c>
      <c r="G12" s="176" t="s">
        <v>18577</v>
      </c>
      <c r="H12" s="177" t="s">
        <v>2090</v>
      </c>
      <c r="I12" s="177" t="s">
        <v>1020</v>
      </c>
    </row>
    <row r="13" spans="1:996 16376:16376" ht="21" customHeight="1">
      <c r="A13" s="426" t="s">
        <v>17409</v>
      </c>
      <c r="B13" s="209" t="s">
        <v>1025</v>
      </c>
      <c r="C13" s="209">
        <v>38089</v>
      </c>
      <c r="D13" s="159" t="str">
        <f>PROPER(IFERROR(
IF(C13="","",
IF(CONCATENATE($A13,$B13)="IIOPES",INDEX(IIOPES!$B:$B,MATCH($C13,IIOPES!$A:$A,0)),
IF(CONCATENATE($A13,$B13)="CIOPES",INDEX(CDER!$B:$B,MATCH($C13,CDER!$A:$A,0)),
IF(CONCATENATE($A13,$B13)="ISINAPI",INDEX(ISINAPI!$B:$B,MATCH($C13,ISINAPI!$A:$A,0)),
IF(CONCATENATE($A13,$B13)="CSINAPI",INDEX(CSINAPI!$B:$B,MATCH($C13,CSINAPI!$A:$A,0)),
IF(CONCATENATE($A13,$B13)="CCESAN",INDEX(CCESAN!$B:$B,MATCH($C13,CCESAN!$A:$A,0)),
IF(CONCATENATE($A13,$B13)="CSCORIO",INDEX(CSCORIO!$B:$B,MATCH($C13,CSCORIO!$A:$A,0)),
IF(CONCATENATE($A13,$B13)="MERC",INDEX(MERCADO!$B:$B,MATCH($C13,MERCADO!$A:$A,0)),
IF(CONCATENATE($A13,$B13)="CCOMP",INDEX(COMPOSICAO!$B:$B,MATCH($C13,COMPOSICAO!$A:$A,0)),""
))))))))),"*Verificar código*"))</f>
        <v xml:space="preserve">Variador De Velocidade Para Ventilador 127V, 150W + 2 Interruptores Paralelos, Para Reversao E Lampada, Conjunto Montado Para Embutir 4" X 2" (Placa + Suporte + Modulos)                                                                                                                                                                                                                                                                                                                                 </v>
      </c>
      <c r="E13" s="160" t="str">
        <f>LOWER(IFERROR(
IF(CONCATENATE($A13,$B13)="IIOPES",INDEX(IIOPES!$C:$C,MATCH($C13,IIOPES!$A:$A,0)),
IF(CONCATENATE($A13,$B13)="CIOPES",INDEX(CDER!$C:$C,MATCH($C13,CDER!$A:$A,0)),
IF(CONCATENATE($A13,$B13)="ISINAPI",INDEX(ISINAPI!$C:$C,MATCH($C13,ISINAPI!$A:$A,0)),
IF(CONCATENATE($A13,$B13)="CSINAPI",INDEX(CSINAPI!$C:$C,MATCH($C13,CSINAPI!$A:$A,0)),
IF(CONCATENATE($A13,$B13)="CCESAN",INDEX(CCESAN!$C:$C,MATCH($C13,CCESAN!$A:$A,0)),
IF(CONCATENATE($A13,$B13)="CSCORIO",INDEX(CSCORIO!$C:$C,MATCH($C13,CSCORIO!$A:$A,0)),
IF(CONCATENATE($A13,$B13)="MERC",INDEX(MERCADO!$D:$D,MATCH($C13,MERCADO!$A:$A,0)),
IF(CONCATENATE($A13,$B13)="CCOMP",INDEX(COMPOSICAO!$H:$H,MATCH($C13,COMPOSICAO!$A:$A,0)),""
)))))))),""))</f>
        <v xml:space="preserve">un    </v>
      </c>
      <c r="F13" s="210">
        <v>1</v>
      </c>
      <c r="G13" s="210"/>
      <c r="H13" s="181">
        <f>(IFERROR(
IF(CONCATENATE($A13,$B13)="IIOPES",INDEX(IIOPES!$D:$D,MATCH($C13,IIOPES!$A:$A,0)),
IF(CONCATENATE($A13,$B13)="CIOPES",INDEX(CDER!$D:$D,MATCH($C13,CDER!$A:$A,0)),
IF(CONCATENATE($A13,$B13)="ISINAPI",INDEX(ISINAPI!$E:$E,MATCH($C13,ISINAPI!$A:$A,0)),
IF(CONCATENATE($A13,$B13)="CSINAPI",INDEX(CSINAPI!$D:$D,MATCH($C13,CSINAPI!$A:$A,0)),
IF(CONCATENATE($A13,$B13)="CCESAN",INDEX(CCESAN!$D:$D,MATCH($C13,CCESAN!$A:$A,0)),
IF(CONCATENATE($A13,$B13)="CSCORIO",INDEX(CSCORIO!$D:$D,MATCH($C13,CSCORIO!$A:$A,0)),
IF(CONCATENATE($A13,$B13)="MERC",INDEX(MERCADO!$E:$E,MATCH($C13,MERCADO!$A:$A,0)),
IF(CONCATENATE($A13,$B13)="CCOMP",INDEX(COMPOSICAO!$I:$I,MATCH($C13,COMPOSICAO!$A:$A,0)),""
)))))))),""))</f>
        <v>56.96</v>
      </c>
      <c r="I13" s="178">
        <f>IFERROR(ROUND(H13*F13*(1+G13),2),"")</f>
        <v>56.96</v>
      </c>
    </row>
    <row r="14" spans="1:996 16376:16376">
      <c r="A14" s="427"/>
      <c r="B14" s="277"/>
      <c r="C14" s="277"/>
      <c r="D14" s="159"/>
      <c r="E14" s="160"/>
      <c r="F14" s="278"/>
      <c r="G14" s="278"/>
      <c r="H14" s="181"/>
      <c r="I14" s="178"/>
    </row>
    <row r="15" spans="1:996 16376:16376">
      <c r="A15" s="402" t="s">
        <v>1026</v>
      </c>
      <c r="B15" s="584" t="s">
        <v>1030</v>
      </c>
      <c r="C15" s="584"/>
      <c r="D15" s="584"/>
      <c r="E15" s="584"/>
      <c r="F15" s="584"/>
      <c r="G15" s="584"/>
      <c r="H15" s="170" t="s">
        <v>0</v>
      </c>
      <c r="I15" s="171" t="s">
        <v>1029</v>
      </c>
    </row>
    <row r="16" spans="1:996 16376:16376" ht="31.5" customHeight="1">
      <c r="A16" s="173">
        <v>2</v>
      </c>
      <c r="B16" s="585" t="s">
        <v>19732</v>
      </c>
      <c r="C16" s="585"/>
      <c r="D16" s="585"/>
      <c r="E16" s="585"/>
      <c r="F16" s="585"/>
      <c r="G16" s="585"/>
      <c r="H16" s="208" t="s">
        <v>19</v>
      </c>
      <c r="I16" s="174">
        <f>SUM(I20+I17)</f>
        <v>1241.3600000000001</v>
      </c>
    </row>
    <row r="17" spans="1:9">
      <c r="A17" s="586" t="s">
        <v>18576</v>
      </c>
      <c r="B17" s="586"/>
      <c r="C17" s="586"/>
      <c r="D17" s="586"/>
      <c r="E17" s="586"/>
      <c r="F17" s="586"/>
      <c r="G17" s="586"/>
      <c r="H17" s="179" t="s">
        <v>1020</v>
      </c>
      <c r="I17" s="180">
        <f>SUBTOTAL(9,I19:I19)</f>
        <v>36.14</v>
      </c>
    </row>
    <row r="18" spans="1:9">
      <c r="A18" s="175" t="s">
        <v>1031</v>
      </c>
      <c r="B18" s="175" t="s">
        <v>1019</v>
      </c>
      <c r="C18" s="175" t="s">
        <v>18</v>
      </c>
      <c r="D18" s="175" t="s">
        <v>1030</v>
      </c>
      <c r="E18" s="175" t="s">
        <v>19</v>
      </c>
      <c r="F18" s="176" t="s">
        <v>2089</v>
      </c>
      <c r="G18" s="176" t="s">
        <v>18577</v>
      </c>
      <c r="H18" s="177" t="s">
        <v>2090</v>
      </c>
      <c r="I18" s="177" t="s">
        <v>1020</v>
      </c>
    </row>
    <row r="19" spans="1:9">
      <c r="A19" s="209" t="s">
        <v>17409</v>
      </c>
      <c r="B19" s="209" t="s">
        <v>22</v>
      </c>
      <c r="C19" s="209">
        <v>10146</v>
      </c>
      <c r="D19" s="159" t="str">
        <f>PROPER(IFERROR(
IF(C19="","",
IF(CONCATENATE($A19,$B19)="IIOPES",INDEX(IIOPES!$B:$B,MATCH($C19,IIOPES!$A:$A,0)),
IF(CONCATENATE($A19,$B19)="CIOPES",INDEX(CDER!$B:$B,MATCH($C19,CDER!$A:$A,0)),
IF(CONCATENATE($A19,$B19)="ISINAPI",INDEX(ISINAPI!$B:$B,MATCH($C19,ISINAPI!$A:$A,0)),
IF(CONCATENATE($A19,$B19)="CSINAPI",INDEX(CSINAPI!$B:$B,MATCH($C19,CSINAPI!$A:$A,0)),
IF(CONCATENATE($A19,$B19)="CCESAN",INDEX(CCESAN!$B:$B,MATCH($C19,CCESAN!$A:$A,0)),
IF(CONCATENATE($A19,$B19)="CSCORIO",INDEX(CSCORIO!$B:$B,MATCH($C19,CSCORIO!$A:$A,0)),
IF(CONCATENATE($A19,$B19)="MERC",INDEX(MERCADO!$B:$B,MATCH($C19,MERCADO!$A:$A,0)),
IF(CONCATENATE($A19,$B19)="CCOMP",INDEX(COMPOSICAO!$B:$B,MATCH($C19,COMPOSICAO!$A:$A,0)),""
))))))))),"*Verificar código*"))</f>
        <v>Servente (Auxiliar De Obras - Sinduscon)</v>
      </c>
      <c r="E19" s="160" t="str">
        <f>LOWER(IFERROR(
IF(CONCATENATE($A19,$B19)="IIOPES",INDEX(IIOPES!$C:$C,MATCH($C19,IIOPES!$A:$A,0)),
IF(CONCATENATE($A19,$B19)="CIOPES",INDEX(CDER!$C:$C,MATCH($C19,CDER!$A:$A,0)),
IF(CONCATENATE($A19,$B19)="ISINAPI",INDEX(ISINAPI!$C:$C,MATCH($C19,ISINAPI!$A:$A,0)),
IF(CONCATENATE($A19,$B19)="CSINAPI",INDEX(CSINAPI!$C:$C,MATCH($C19,CSINAPI!$A:$A,0)),
IF(CONCATENATE($A19,$B19)="CCESAN",INDEX(CCESAN!$C:$C,MATCH($C19,CCESAN!$A:$A,0)),
IF(CONCATENATE($A19,$B19)="CSCORIO",INDEX(CSCORIO!$C:$C,MATCH($C19,CSCORIO!$A:$A,0)),
IF(CONCATENATE($A19,$B19)="MERC",INDEX(MERCADO!$D:$D,MATCH($C19,MERCADO!$A:$A,0)),
IF(CONCATENATE($A19,$B19)="CCOMP",INDEX(COMPOSICAO!$H:$H,MATCH($C19,COMPOSICAO!$A:$A,0)),""
)))))))),""))</f>
        <v>h</v>
      </c>
      <c r="F19" s="210">
        <v>2.2799999999999998</v>
      </c>
      <c r="G19" s="210"/>
      <c r="H19" s="181">
        <f>(IFERROR(
IF(CONCATENATE($A19,$B19)="IIOPES",INDEX(IIOPES!$D:$D,MATCH($C19,IIOPES!$A:$A,0)),
IF(CONCATENATE($A19,$B19)="CIOPES",INDEX(CDER!$D:$D,MATCH($C19,CDER!$A:$A,0)),
IF(CONCATENATE($A19,$B19)="ISINAPI",INDEX(ISINAPI!$E:$E,MATCH($C19,ISINAPI!$A:$A,0)),
IF(CONCATENATE($A19,$B19)="CSINAPI",INDEX(CSINAPI!$D:$D,MATCH($C19,CSINAPI!$A:$A,0)),
IF(CONCATENATE($A19,$B19)="CCESAN",INDEX(CCESAN!$D:$D,MATCH($C19,CCESAN!$A:$A,0)),
IF(CONCATENATE($A19,$B19)="CSCORIO",INDEX(CSCORIO!$D:$D,MATCH($C19,CSCORIO!$A:$A,0)),
IF(CONCATENATE($A19,$B19)="MERC",INDEX(MERCADO!$E:$E,MATCH($C19,MERCADO!$A:$A,0)),
IF(CONCATENATE($A19,$B19)="CCOMP",INDEX(COMPOSICAO!$I:$I,MATCH($C19,COMPOSICAO!$A:$A,0)),""
)))))))),""))</f>
        <v>15.85</v>
      </c>
      <c r="I19" s="178">
        <f>IFERROR(ROUND(H19*F19*(1+G19),2),"")</f>
        <v>36.14</v>
      </c>
    </row>
    <row r="20" spans="1:9">
      <c r="A20" s="586" t="s">
        <v>18578</v>
      </c>
      <c r="B20" s="586"/>
      <c r="C20" s="586"/>
      <c r="D20" s="586"/>
      <c r="E20" s="586"/>
      <c r="F20" s="586"/>
      <c r="G20" s="586"/>
      <c r="H20" s="179" t="s">
        <v>1020</v>
      </c>
      <c r="I20" s="180">
        <f>SUM(I22:I25)</f>
        <v>1205.22</v>
      </c>
    </row>
    <row r="21" spans="1:9">
      <c r="A21" s="175" t="s">
        <v>1031</v>
      </c>
      <c r="B21" s="175" t="s">
        <v>1019</v>
      </c>
      <c r="C21" s="175" t="s">
        <v>18</v>
      </c>
      <c r="D21" s="175" t="s">
        <v>1030</v>
      </c>
      <c r="E21" s="175" t="s">
        <v>19</v>
      </c>
      <c r="F21" s="176" t="s">
        <v>2089</v>
      </c>
      <c r="G21" s="176" t="s">
        <v>18577</v>
      </c>
      <c r="H21" s="177" t="s">
        <v>2090</v>
      </c>
      <c r="I21" s="177" t="s">
        <v>1020</v>
      </c>
    </row>
    <row r="22" spans="1:9">
      <c r="A22" s="209" t="s">
        <v>17409</v>
      </c>
      <c r="B22" s="209" t="s">
        <v>22</v>
      </c>
      <c r="C22" s="209">
        <v>64701</v>
      </c>
      <c r="D22" s="159" t="str">
        <f>PROPER(IFERROR(
IF(C22="","",
IF(CONCATENATE($A22,$B22)="IIOPES",INDEX(IIOPES!$B:$B,MATCH($C22,IIOPES!$A:$A,0)),
IF(CONCATENATE($A22,$B22)="CIOPES",INDEX(CDER!$B:$B,MATCH($C22,CDER!$A:$A,0)),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Tubo Aco Galv Nbr5590 Cl Pesada 20 Mm (3/4) - Gas</v>
      </c>
      <c r="E22" s="160" t="str">
        <f>LOWER(IFERROR(
IF(CONCATENATE($A22,$B22)="IIOPES",INDEX(IIOPES!$C:$C,MATCH($C22,IIOPES!$A:$A,0)),
IF(CONCATENATE($A22,$B22)="CIOPES",INDEX(CDER!$C:$C,MATCH($C22,CDER!$A:$A,0)),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f>
        <v>m</v>
      </c>
      <c r="F22" s="210">
        <v>5</v>
      </c>
      <c r="G22" s="210"/>
      <c r="H22" s="181">
        <f>(IFERROR(
IF(CONCATENATE($A22,$B22)="IIOPES",INDEX(IIOPES!$D:$D,MATCH($C22,IIOPES!$A:$A,0)),
IF(CONCATENATE($A22,$B22)="CIOPES",INDEX(CDER!$D:$D,MATCH($C22,CDER!$A:$A,0)),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f>
        <v>40.049999999999997</v>
      </c>
      <c r="I22" s="178">
        <f>IFERROR(ROUND(H22*F22*(1+G22),2),"")</f>
        <v>200.25</v>
      </c>
    </row>
    <row r="23" spans="1:9">
      <c r="A23" s="209" t="s">
        <v>17409</v>
      </c>
      <c r="B23" s="209" t="s">
        <v>22</v>
      </c>
      <c r="C23" s="209">
        <v>64149</v>
      </c>
      <c r="D23" s="159" t="str">
        <f>PROPER(IFERROR(
IF(C23="","",
IF(CONCATENATE($A23,$B23)="IIOPES",INDEX(IIOPES!$B:$B,MATCH($C23,IIOPES!$A:$A,0)),
IF(CONCATENATE($A23,$B23)="CIOPES",INDEX(CDER!$B:$B,MATCH($C23,CDER!$A:$A,0)),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Válvula Esfera Npt Classe 300 Ø 3/4"</v>
      </c>
      <c r="E23" s="160" t="str">
        <f>LOWER(IFERROR(
IF(CONCATENATE($A23,$B23)="IIOPES",INDEX(IIOPES!$C:$C,MATCH($C23,IIOPES!$A:$A,0)),
IF(CONCATENATE($A23,$B23)="CIOPES",INDEX(CDER!$C:$C,MATCH($C23,CDER!$A:$A,0)),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un</v>
      </c>
      <c r="F23" s="210">
        <v>1</v>
      </c>
      <c r="G23" s="210"/>
      <c r="H23" s="181">
        <f>(IFERROR(
IF(CONCATENATE($A23,$B23)="IIOPES",INDEX(IIOPES!$D:$D,MATCH($C23,IIOPES!$A:$A,0)),
IF(CONCATENATE($A23,$B23)="CIOPES",INDEX(CDER!$D:$D,MATCH($C23,CDER!$A:$A,0)),
IF(CONCATENATE($A23,$B23)="ISINAPI",INDEX(ISINAPI!$E:$E,MATCH($C23,ISINAPI!$A:$A,0)),
IF(CONCATENATE($A23,$B23)="CSINAPI",INDEX(CSINAPI!$D:$D,MATCH($C23,CSINAPI!$A:$A,0)),
IF(CONCATENATE($A23,$B23)="CCESAN",INDEX(CCESAN!$D:$D,MATCH($C23,CCESAN!$A:$A,0)),
IF(CONCATENATE($A23,$B23)="CSCORIO",INDEX(CSCORIO!$D:$D,MATCH($C23,CSCORIO!$A:$A,0)),
IF(CONCATENATE($A23,$B23)="MERC",INDEX(MERCADO!$E:$E,MATCH($C23,MERCADO!$A:$A,0)),
IF(CONCATENATE($A23,$B23)="CCOMP",INDEX(COMPOSICAO!$I:$I,MATCH($C23,COMPOSICAO!$A:$A,0)),""
)))))))),""))</f>
        <v>95.68</v>
      </c>
      <c r="I23" s="178">
        <f>IFERROR(ROUND(H23*F23*(1+G23),2),"")</f>
        <v>95.68</v>
      </c>
    </row>
    <row r="24" spans="1:9" ht="22.5">
      <c r="A24" s="209" t="s">
        <v>17409</v>
      </c>
      <c r="B24" s="209" t="s">
        <v>22</v>
      </c>
      <c r="C24" s="209">
        <v>64707</v>
      </c>
      <c r="D24" s="159" t="str">
        <f>PROPER(IFERROR(
IF(C24="","",
IF(CONCATENATE($A24,$B24)="IIOPES",INDEX(IIOPES!$B:$B,MATCH($C24,IIOPES!$A:$A,0)),
IF(CONCATENATE($A24,$B24)="CIOPES",INDEX(CDER!$B:$B,MATCH($C24,CDER!$A:$A,0)),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Regulador Pressao Prim Est Saida 150Kpa Inc Valvula P/ 02 Cilidros</v>
      </c>
      <c r="E24" s="160" t="str">
        <f>LOWER(IFERROR(
IF(CONCATENATE($A24,$B24)="IIOPES",INDEX(IIOPES!$C:$C,MATCH($C24,IIOPES!$A:$A,0)),
IF(CONCATENATE($A24,$B24)="CIOPES",INDEX(CDER!$C:$C,MATCH($C24,CDER!$A:$A,0)),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f>
        <v>un</v>
      </c>
      <c r="F24" s="210">
        <v>1</v>
      </c>
      <c r="G24" s="210"/>
      <c r="H24" s="181">
        <f>(IFERROR(
IF(CONCATENATE($A24,$B24)="IIOPES",INDEX(IIOPES!$D:$D,MATCH($C24,IIOPES!$A:$A,0)),
IF(CONCATENATE($A24,$B24)="CIOPES",INDEX(CDER!$D:$D,MATCH($C24,CDER!$A:$A,0)),
IF(CONCATENATE($A24,$B24)="ISINAPI",INDEX(ISINAPI!$E:$E,MATCH($C24,ISINAPI!$A:$A,0)),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f>
        <v>847.94</v>
      </c>
      <c r="I24" s="178">
        <f>IFERROR(ROUND(H24*F24*(1+G24),2),"")</f>
        <v>847.94</v>
      </c>
    </row>
    <row r="25" spans="1:9" ht="22.5">
      <c r="A25" s="209" t="s">
        <v>17409</v>
      </c>
      <c r="B25" s="209" t="s">
        <v>1025</v>
      </c>
      <c r="C25" s="209">
        <v>20260</v>
      </c>
      <c r="D25" s="159" t="str">
        <f>PROPER(IFERROR(
IF(C25="","",
IF(CONCATENATE($A25,$B25)="IIOPES",INDEX(IIOPES!$B:$B,MATCH($C25,IIOPES!$A:$A,0)),
IF(CONCATENATE($A25,$B25)="CIOPES",INDEX(CDER!$B:$B,MATCH($C25,CDER!$A:$A,0)),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 xml:space="preserve">Mangueira Para Gas - Glp, Pvc, Trancada, Diametro De 3/8", Comprimento De 1M (Normatizada)                                                                                                                                                                                                                                                                                                                                                                                                                </v>
      </c>
      <c r="E25" s="160" t="str">
        <f>LOWER(IFERROR(
IF(CONCATENATE($A25,$B25)="IIOPES",INDEX(IIOPES!$C:$C,MATCH($C25,IIOPES!$A:$A,0)),
IF(CONCATENATE($A25,$B25)="CIOPES",INDEX(CDER!$C:$C,MATCH($C25,CDER!$A:$A,0)),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f>
        <v xml:space="preserve">un    </v>
      </c>
      <c r="F25" s="210">
        <v>3</v>
      </c>
      <c r="G25" s="210"/>
      <c r="H25" s="181">
        <f>(IFERROR(
IF(CONCATENATE($A25,$B25)="IIOPES",INDEX(IIOPES!$D:$D,MATCH($C25,IIOPES!$A:$A,0)),
IF(CONCATENATE($A25,$B25)="CIOPES",INDEX(CDER!$D:$D,MATCH($C25,CDER!$A:$A,0)),
IF(CONCATENATE($A25,$B25)="ISINAPI",INDEX(ISINAPI!$E:$E,MATCH($C25,ISINAPI!$A:$A,0)),
IF(CONCATENATE($A25,$B25)="CSINAPI",INDEX(CSINAPI!$D:$D,MATCH($C25,CSINAPI!$A:$A,0)),
IF(CONCATENATE($A25,$B25)="CCESAN",INDEX(CCESAN!$D:$D,MATCH($C25,CCESAN!$A:$A,0)),
IF(CONCATENATE($A25,$B25)="CSCORIO",INDEX(CSCORIO!$D:$D,MATCH($C25,CSCORIO!$A:$A,0)),
IF(CONCATENATE($A25,$B25)="MERC",INDEX(MERCADO!$E:$E,MATCH($C25,MERCADO!$A:$A,0)),
IF(CONCATENATE($A25,$B25)="CCOMP",INDEX(COMPOSICAO!$I:$I,MATCH($C25,COMPOSICAO!$A:$A,0)),""
)))))))),""))</f>
        <v>20.45</v>
      </c>
      <c r="I25" s="178">
        <f>IFERROR(ROUND(H25*F25*(1+G25),2),"")</f>
        <v>61.35</v>
      </c>
    </row>
    <row r="27" spans="1:9">
      <c r="A27" s="383" t="s">
        <v>1026</v>
      </c>
      <c r="B27" s="584" t="s">
        <v>1030</v>
      </c>
      <c r="C27" s="584"/>
      <c r="D27" s="584"/>
      <c r="E27" s="584"/>
      <c r="F27" s="584"/>
      <c r="G27" s="584"/>
      <c r="H27" s="170" t="s">
        <v>0</v>
      </c>
      <c r="I27" s="171" t="s">
        <v>1029</v>
      </c>
    </row>
    <row r="28" spans="1:9" ht="46.5" customHeight="1">
      <c r="A28" s="173">
        <v>3</v>
      </c>
      <c r="B28" s="585" t="s">
        <v>19740</v>
      </c>
      <c r="C28" s="585"/>
      <c r="D28" s="585"/>
      <c r="E28" s="585"/>
      <c r="F28" s="585"/>
      <c r="G28" s="585"/>
      <c r="H28" s="208" t="s">
        <v>23</v>
      </c>
      <c r="I28" s="174">
        <f>SUM(I34+I29)</f>
        <v>613.99</v>
      </c>
    </row>
    <row r="29" spans="1:9">
      <c r="A29" s="586" t="s">
        <v>18576</v>
      </c>
      <c r="B29" s="586"/>
      <c r="C29" s="586"/>
      <c r="D29" s="586"/>
      <c r="E29" s="586"/>
      <c r="F29" s="586"/>
      <c r="G29" s="586"/>
      <c r="H29" s="179" t="s">
        <v>1020</v>
      </c>
      <c r="I29" s="180">
        <f>SUBTOTAL(9,I31:I33)</f>
        <v>19.03</v>
      </c>
    </row>
    <row r="30" spans="1:9">
      <c r="A30" s="175" t="s">
        <v>1031</v>
      </c>
      <c r="B30" s="175" t="s">
        <v>1019</v>
      </c>
      <c r="C30" s="175" t="s">
        <v>18</v>
      </c>
      <c r="D30" s="175" t="s">
        <v>1030</v>
      </c>
      <c r="E30" s="175" t="s">
        <v>19</v>
      </c>
      <c r="F30" s="176" t="s">
        <v>2089</v>
      </c>
      <c r="G30" s="176" t="s">
        <v>18577</v>
      </c>
      <c r="H30" s="177" t="s">
        <v>2090</v>
      </c>
      <c r="I30" s="177" t="s">
        <v>1020</v>
      </c>
    </row>
    <row r="31" spans="1:9">
      <c r="A31" s="209" t="s">
        <v>17409</v>
      </c>
      <c r="B31" s="209" t="s">
        <v>22</v>
      </c>
      <c r="C31" s="209">
        <v>10147</v>
      </c>
      <c r="D31" s="159" t="str">
        <f>PROPER(IFERROR(
IF(C31="","",
IF(CONCATENATE($A31,$B31)="IIOPES",INDEX(IIOPES!$B:$B,MATCH($C31,IIOPES!$A:$A,0)),
IF(CONCATENATE($A31,$B31)="CIOPES",INDEX(CDER!$B:$B,MATCH($C31,CDER!$A:$A,0)),
IF(CONCATENATE($A31,$B31)="ISINAPI",INDEX(ISINAPI!$B:$B,MATCH($C31,ISINAPI!$A:$A,0)),
IF(CONCATENATE($A31,$B31)="CSINAPI",INDEX(CSINAPI!$B:$B,MATCH($C31,CSINAPI!$A:$A,0)),
IF(CONCATENATE($A31,$B31)="CCESAN",INDEX(CCESAN!$B:$B,MATCH($C31,CCESAN!$A:$A,0)),
IF(CONCATENATE($A31,$B31)="CSCORIO",INDEX(CSCORIO!$B:$B,MATCH($C31,CSCORIO!$A:$A,0)),
IF(CONCATENATE($A31,$B31)="MERC",INDEX(MERCADO!$B:$B,MATCH($C31,MERCADO!$A:$A,0)),
IF(CONCATENATE($A31,$B31)="CCOMP",INDEX(COMPOSICAO!$B:$B,MATCH($C31,COMPOSICAO!$A:$A,0)),""
))))))))),"*Verificar código*"))</f>
        <v>Soldador - (Oficial - Sinduscon)</v>
      </c>
      <c r="E31" s="160" t="str">
        <f>LOWER(IFERROR(
IF(CONCATENATE($A31,$B31)="IIOPES",INDEX(IIOPES!$C:$C,MATCH($C31,IIOPES!$A:$A,0)),
IF(CONCATENATE($A31,$B31)="CIOPES",INDEX(CDER!$C:$C,MATCH($C31,CDER!$A:$A,0)),
IF(CONCATENATE($A31,$B31)="ISINAPI",INDEX(ISINAPI!$C:$C,MATCH($C31,ISINAPI!$A:$A,0)),
IF(CONCATENATE($A31,$B31)="CSINAPI",INDEX(CSINAPI!$C:$C,MATCH($C31,CSINAPI!$A:$A,0)),
IF(CONCATENATE($A31,$B31)="CCESAN",INDEX(CCESAN!$C:$C,MATCH($C31,CCESAN!$A:$A,0)),
IF(CONCATENATE($A31,$B31)="CSCORIO",INDEX(CSCORIO!$C:$C,MATCH($C31,CSCORIO!$A:$A,0)),
IF(CONCATENATE($A31,$B31)="MERC",INDEX(MERCADO!$D:$D,MATCH($C31,MERCADO!$A:$A,0)),
IF(CONCATENATE($A31,$B31)="CCOMP",INDEX(COMPOSICAO!$H:$H,MATCH($C31,COMPOSICAO!$A:$A,0)),""
)))))))),""))</f>
        <v>h</v>
      </c>
      <c r="F31" s="210">
        <v>0.3</v>
      </c>
      <c r="G31" s="210"/>
      <c r="H31" s="181">
        <f>(IFERROR(
IF(CONCATENATE($A31,$B31)="IIOPES",INDEX(IIOPES!$D:$D,MATCH($C31,IIOPES!$A:$A,0)),
IF(CONCATENATE($A31,$B31)="CIOPES",INDEX(CDER!$D:$D,MATCH($C31,CDER!$A:$A,0)),
IF(CONCATENATE($A31,$B31)="ISINAPI",INDEX(ISINAPI!$E:$E,MATCH($C31,ISINAPI!$A:$A,0)),
IF(CONCATENATE($A31,$B31)="CSINAPI",INDEX(CSINAPI!$D:$D,MATCH($C31,CSINAPI!$A:$A,0)),
IF(CONCATENATE($A31,$B31)="CCESAN",INDEX(CCESAN!$D:$D,MATCH($C31,CCESAN!$A:$A,0)),
IF(CONCATENATE($A31,$B31)="CSCORIO",INDEX(CSCORIO!$D:$D,MATCH($C31,CSCORIO!$A:$A,0)),
IF(CONCATENATE($A31,$B31)="MERC",INDEX(MERCADO!$E:$E,MATCH($C31,MERCADO!$A:$A,0)),
IF(CONCATENATE($A31,$B31)="CCOMP",INDEX(COMPOSICAO!$I:$I,MATCH($C31,COMPOSICAO!$A:$A,0)),""
)))))))),""))</f>
        <v>21.35</v>
      </c>
      <c r="I31" s="178">
        <f>IFERROR(ROUND(H31*F31*(1+G31),2),"")</f>
        <v>6.41</v>
      </c>
    </row>
    <row r="32" spans="1:9">
      <c r="A32" s="209" t="s">
        <v>17409</v>
      </c>
      <c r="B32" s="209" t="s">
        <v>22</v>
      </c>
      <c r="C32" s="209">
        <v>10278</v>
      </c>
      <c r="D32" s="159" t="str">
        <f>PROPER(IFERROR(
IF(C32="","",
IF(CONCATENATE($A32,$B32)="IIOPES",INDEX(IIOPES!$B:$B,MATCH($C32,IIOPES!$A:$A,0)),
IF(CONCATENATE($A32,$B32)="CIOPES",INDEX(CDER!$B:$B,MATCH($C32,CDER!$A:$A,0)),
IF(CONCATENATE($A32,$B32)="ISINAPI",INDEX(ISINAPI!$B:$B,MATCH($C32,ISINAPI!$A:$A,0)),
IF(CONCATENATE($A32,$B32)="CSINAPI",INDEX(CSINAPI!$B:$B,MATCH($C32,CSINAPI!$A:$A,0)),
IF(CONCATENATE($A32,$B32)="CCESAN",INDEX(CCESAN!$B:$B,MATCH($C32,CCESAN!$A:$A,0)),
IF(CONCATENATE($A32,$B32)="CSCORIO",INDEX(CSCORIO!$B:$B,MATCH($C32,CSCORIO!$A:$A,0)),
IF(CONCATENATE($A32,$B32)="MERC",INDEX(MERCADO!$B:$B,MATCH($C32,MERCADO!$A:$A,0)),
IF(CONCATENATE($A32,$B32)="CCOMP",INDEX(COMPOSICAO!$B:$B,MATCH($C32,COMPOSICAO!$A:$A,0)),""
))))))))),"*Verificar código*"))</f>
        <v>Montador De Estrutura - Sintraconst</v>
      </c>
      <c r="E32" s="160" t="str">
        <f>LOWER(IFERROR(
IF(CONCATENATE($A32,$B32)="IIOPES",INDEX(IIOPES!$C:$C,MATCH($C32,IIOPES!$A:$A,0)),
IF(CONCATENATE($A32,$B32)="CIOPES",INDEX(CDER!$C:$C,MATCH($C32,CDER!$A:$A,0)),
IF(CONCATENATE($A32,$B32)="ISINAPI",INDEX(ISINAPI!$C:$C,MATCH($C32,ISINAPI!$A:$A,0)),
IF(CONCATENATE($A32,$B32)="CSINAPI",INDEX(CSINAPI!$C:$C,MATCH($C32,CSINAPI!$A:$A,0)),
IF(CONCATENATE($A32,$B32)="CCESAN",INDEX(CCESAN!$C:$C,MATCH($C32,CCESAN!$A:$A,0)),
IF(CONCATENATE($A32,$B32)="CSCORIO",INDEX(CSCORIO!$C:$C,MATCH($C32,CSCORIO!$A:$A,0)),
IF(CONCATENATE($A32,$B32)="MERC",INDEX(MERCADO!$D:$D,MATCH($C32,MERCADO!$A:$A,0)),
IF(CONCATENATE($A32,$B32)="CCOMP",INDEX(COMPOSICAO!$H:$H,MATCH($C32,COMPOSICAO!$A:$A,0)),""
)))))))),""))</f>
        <v>h</v>
      </c>
      <c r="F32" s="210">
        <f>0.15*2</f>
        <v>0.3</v>
      </c>
      <c r="G32" s="210"/>
      <c r="H32" s="181">
        <f>(IFERROR(
IF(CONCATENATE($A32,$B32)="IIOPES",INDEX(IIOPES!$D:$D,MATCH($C32,IIOPES!$A:$A,0)),
IF(CONCATENATE($A32,$B32)="CIOPES",INDEX(CDER!$D:$D,MATCH($C32,CDER!$A:$A,0)),
IF(CONCATENATE($A32,$B32)="ISINAPI",INDEX(ISINAPI!$E:$E,MATCH($C32,ISINAPI!$A:$A,0)),
IF(CONCATENATE($A32,$B32)="CSINAPI",INDEX(CSINAPI!$D:$D,MATCH($C32,CSINAPI!$A:$A,0)),
IF(CONCATENATE($A32,$B32)="CCESAN",INDEX(CCESAN!$D:$D,MATCH($C32,CCESAN!$A:$A,0)),
IF(CONCATENATE($A32,$B32)="CSCORIO",INDEX(CSCORIO!$D:$D,MATCH($C32,CSCORIO!$A:$A,0)),
IF(CONCATENATE($A32,$B32)="MERC",INDEX(MERCADO!$E:$E,MATCH($C32,MERCADO!$A:$A,0)),
IF(CONCATENATE($A32,$B32)="CCOMP",INDEX(COMPOSICAO!$I:$I,MATCH($C32,COMPOSICAO!$A:$A,0)),""
)))))))),""))</f>
        <v>32.57</v>
      </c>
      <c r="I32" s="178">
        <f>IFERROR(ROUND(H32*F32*(1+G32),2),"")</f>
        <v>9.77</v>
      </c>
    </row>
    <row r="33" spans="1:9">
      <c r="A33" s="209" t="s">
        <v>17409</v>
      </c>
      <c r="B33" s="209" t="s">
        <v>22</v>
      </c>
      <c r="C33" s="209">
        <v>10146</v>
      </c>
      <c r="D33" s="159" t="str">
        <f>PROPER(IFERROR(
IF(C33="","",
IF(CONCATENATE($A33,$B33)="IIOPES",INDEX(IIOPES!$B:$B,MATCH($C33,IIOPES!$A:$A,0)),
IF(CONCATENATE($A33,$B33)="CIOPES",INDEX(CDER!$B:$B,MATCH($C33,CDER!$A:$A,0)),
IF(CONCATENATE($A33,$B33)="ISINAPI",INDEX(ISINAPI!$B:$B,MATCH($C33,ISINAPI!$A:$A,0)),
IF(CONCATENATE($A33,$B33)="CSINAPI",INDEX(CSINAPI!$B:$B,MATCH($C33,CSINAPI!$A:$A,0)),
IF(CONCATENATE($A33,$B33)="CCESAN",INDEX(CCESAN!$B:$B,MATCH($C33,CCESAN!$A:$A,0)),
IF(CONCATENATE($A33,$B33)="CSCORIO",INDEX(CSCORIO!$B:$B,MATCH($C33,CSCORIO!$A:$A,0)),
IF(CONCATENATE($A33,$B33)="MERC",INDEX(MERCADO!$B:$B,MATCH($C33,MERCADO!$A:$A,0)),
IF(CONCATENATE($A33,$B33)="CCOMP",INDEX(COMPOSICAO!$B:$B,MATCH($C33,COMPOSICAO!$A:$A,0)),""
))))))))),"*Verificar código*"))</f>
        <v>Servente (Auxiliar De Obras - Sinduscon)</v>
      </c>
      <c r="E33" s="160" t="str">
        <f>LOWER(IFERROR(
IF(CONCATENATE($A33,$B33)="IIOPES",INDEX(IIOPES!$C:$C,MATCH($C33,IIOPES!$A:$A,0)),
IF(CONCATENATE($A33,$B33)="CIOPES",INDEX(CDER!$C:$C,MATCH($C33,CDER!$A:$A,0)),
IF(CONCATENATE($A33,$B33)="ISINAPI",INDEX(ISINAPI!$C:$C,MATCH($C33,ISINAPI!$A:$A,0)),
IF(CONCATENATE($A33,$B33)="CSINAPI",INDEX(CSINAPI!$C:$C,MATCH($C33,CSINAPI!$A:$A,0)),
IF(CONCATENATE($A33,$B33)="CCESAN",INDEX(CCESAN!$C:$C,MATCH($C33,CCESAN!$A:$A,0)),
IF(CONCATENATE($A33,$B33)="CSCORIO",INDEX(CSCORIO!$C:$C,MATCH($C33,CSCORIO!$A:$A,0)),
IF(CONCATENATE($A33,$B33)="MERC",INDEX(MERCADO!$D:$D,MATCH($C33,MERCADO!$A:$A,0)),
IF(CONCATENATE($A33,$B33)="CCOMP",INDEX(COMPOSICAO!$H:$H,MATCH($C33,COMPOSICAO!$A:$A,0)),""
)))))))),""))</f>
        <v>h</v>
      </c>
      <c r="F33" s="210">
        <f>0.09*2</f>
        <v>0.18</v>
      </c>
      <c r="G33" s="210"/>
      <c r="H33" s="181">
        <f>(IFERROR(
IF(CONCATENATE($A33,$B33)="IIOPES",INDEX(IIOPES!$D:$D,MATCH($C33,IIOPES!$A:$A,0)),
IF(CONCATENATE($A33,$B33)="CIOPES",INDEX(CDER!$D:$D,MATCH($C33,CDER!$A:$A,0)),
IF(CONCATENATE($A33,$B33)="ISINAPI",INDEX(ISINAPI!$E:$E,MATCH($C33,ISINAPI!$A:$A,0)),
IF(CONCATENATE($A33,$B33)="CSINAPI",INDEX(CSINAPI!$D:$D,MATCH($C33,CSINAPI!$A:$A,0)),
IF(CONCATENATE($A33,$B33)="CCESAN",INDEX(CCESAN!$D:$D,MATCH($C33,CCESAN!$A:$A,0)),
IF(CONCATENATE($A33,$B33)="CSCORIO",INDEX(CSCORIO!$D:$D,MATCH($C33,CSCORIO!$A:$A,0)),
IF(CONCATENATE($A33,$B33)="MERC",INDEX(MERCADO!$E:$E,MATCH($C33,MERCADO!$A:$A,0)),
IF(CONCATENATE($A33,$B33)="CCOMP",INDEX(COMPOSICAO!$I:$I,MATCH($C33,COMPOSICAO!$A:$A,0)),""
)))))))),""))</f>
        <v>15.85</v>
      </c>
      <c r="I33" s="178">
        <f>IFERROR(ROUND(H33*F33*(1+G33),2),"")</f>
        <v>2.85</v>
      </c>
    </row>
    <row r="34" spans="1:9">
      <c r="A34" s="586" t="s">
        <v>18578</v>
      </c>
      <c r="B34" s="586"/>
      <c r="C34" s="586"/>
      <c r="D34" s="586"/>
      <c r="E34" s="586"/>
      <c r="F34" s="586"/>
      <c r="G34" s="586"/>
      <c r="H34" s="179" t="s">
        <v>1020</v>
      </c>
      <c r="I34" s="180">
        <f>SUM(I36:I39)</f>
        <v>594.96</v>
      </c>
    </row>
    <row r="35" spans="1:9">
      <c r="A35" s="175" t="s">
        <v>1031</v>
      </c>
      <c r="B35" s="175" t="s">
        <v>1019</v>
      </c>
      <c r="C35" s="175" t="s">
        <v>18</v>
      </c>
      <c r="D35" s="175" t="s">
        <v>1030</v>
      </c>
      <c r="E35" s="175" t="s">
        <v>19</v>
      </c>
      <c r="F35" s="176" t="s">
        <v>2089</v>
      </c>
      <c r="G35" s="176" t="s">
        <v>18577</v>
      </c>
      <c r="H35" s="177" t="s">
        <v>2090</v>
      </c>
      <c r="I35" s="177" t="s">
        <v>1020</v>
      </c>
    </row>
    <row r="36" spans="1:9" ht="30" customHeight="1">
      <c r="A36" s="209" t="s">
        <v>17409</v>
      </c>
      <c r="B36" s="209" t="s">
        <v>1025</v>
      </c>
      <c r="C36" s="209">
        <v>43692</v>
      </c>
      <c r="D36" s="159" t="str">
        <f>PROPER(IFERROR(
IF(C36="","",
IF(CONCATENATE($A36,$B36)="IIOPES",INDEX(IIOPES!$B:$B,MATCH($C36,IIOPES!$A:$A,0)),
IF(CONCATENATE($A36,$B36)="CIOPES",INDEX(CDER!$B:$B,MATCH($C36,CDER!$A:$A,0)),
IF(CONCATENATE($A36,$B36)="ISINAPI",INDEX(ISINAPI!$B:$B,MATCH($C36,ISINAPI!$A:$A,0)),
IF(CONCATENATE($A36,$B36)="CSINAPI",INDEX(CSINAPI!$B:$B,MATCH($C36,CSINAPI!$A:$A,0)),
IF(CONCATENATE($A36,$B36)="CCESAN",INDEX(CCESAN!$B:$B,MATCH($C36,CCESAN!$A:$A,0)),
IF(CONCATENATE($A36,$B36)="CSCORIO",INDEX(CSCORIO!$B:$B,MATCH($C36,CSCORIO!$A:$A,0)),
IF(CONCATENATE($A36,$B36)="MERC",INDEX(MERCADO!$B:$B,MATCH($C36,MERCADO!$A:$A,0)),
IF(CONCATENATE($A36,$B36)="CCOMP",INDEX(COMPOSICAO!$B:$B,MATCH($C36,COMPOSICAO!$A:$A,0)),""
))))))))),"*Verificar código*"))</f>
        <v xml:space="preserve">Perfil "U" Em Chapa Aco Dobrada, E = 3,04 Mm, H = 20 Cm, Abas = 5 Cm (4,47 Kg/M)                                                                                                                                                                                                                                                                                                                                                                                                                          </v>
      </c>
      <c r="E36" s="160" t="str">
        <f>LOWER(IFERROR(
IF(CONCATENATE($A36,$B36)="IIOPES",INDEX(IIOPES!$C:$C,MATCH($C36,IIOPES!$A:$A,0)),
IF(CONCATENATE($A36,$B36)="CIOPES",INDEX(CDER!$C:$C,MATCH($C36,CDER!$A:$A,0)),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f>
        <v xml:space="preserve">kg    </v>
      </c>
      <c r="F36" s="384">
        <f>4.47*3.4*2+4.47*4.85/3*2</f>
        <v>44.848999999999997</v>
      </c>
      <c r="G36" s="210"/>
      <c r="H36" s="181">
        <f>(IFERROR(
IF(CONCATENATE($A36,$B36)="IIOPES",INDEX(IIOPES!$D:$D,MATCH($C36,IIOPES!$A:$A,0)),
IF(CONCATENATE($A36,$B36)="CIOPES",INDEX(CDER!$D:$D,MATCH($C36,CDER!$A:$A,0)),
IF(CONCATENATE($A36,$B36)="ISINAPI",INDEX(ISINAPI!$E:$E,MATCH($C36,ISINAPI!$A:$A,0)),
IF(CONCATENATE($A36,$B36)="CSINAPI",INDEX(CSINAPI!$D:$D,MATCH($C36,CSINAPI!$A:$A,0)),
IF(CONCATENATE($A36,$B36)="CCESAN",INDEX(CCESAN!$D:$D,MATCH($C36,CCESAN!$A:$A,0)),
IF(CONCATENATE($A36,$B36)="CSCORIO",INDEX(CSCORIO!$D:$D,MATCH($C36,CSCORIO!$A:$A,0)),
IF(CONCATENATE($A36,$B36)="MERC",INDEX(MERCADO!$E:$E,MATCH($C36,MERCADO!$A:$A,0)),
IF(CONCATENATE($A36,$B36)="CCOMP",INDEX(COMPOSICAO!$I:$I,MATCH($C36,COMPOSICAO!$A:$A,0)),""
)))))))),""))</f>
        <v>11.86</v>
      </c>
      <c r="I36" s="178">
        <f>IFERROR(ROUND(H36*F36*(1+G36),2),"")</f>
        <v>531.91</v>
      </c>
    </row>
    <row r="37" spans="1:9" ht="29.25" customHeight="1">
      <c r="A37" s="209" t="s">
        <v>17409</v>
      </c>
      <c r="B37" s="209" t="s">
        <v>1025</v>
      </c>
      <c r="C37" s="209">
        <v>11002</v>
      </c>
      <c r="D37" s="159" t="str">
        <f>PROPER(IFERROR(
IF(C37="","",
IF(CONCATENATE($A37,$B37)="IIOPES",INDEX(IIOPES!$B:$B,MATCH($C37,IIOPES!$A:$A,0)),
IF(CONCATENATE($A37,$B37)="CIOPES",INDEX(CDER!$B:$B,MATCH($C37,CDER!$A:$A,0)),
IF(CONCATENATE($A37,$B37)="ISINAPI",INDEX(ISINAPI!$B:$B,MATCH($C37,ISINAPI!$A:$A,0)),
IF(CONCATENATE($A37,$B37)="CSINAPI",INDEX(CSINAPI!$B:$B,MATCH($C37,CSINAPI!$A:$A,0)),
IF(CONCATENATE($A37,$B37)="CCESAN",INDEX(CCESAN!$B:$B,MATCH($C37,CCESAN!$A:$A,0)),
IF(CONCATENATE($A37,$B37)="CSCORIO",INDEX(CSCORIO!$B:$B,MATCH($C37,CSCORIO!$A:$A,0)),
IF(CONCATENATE($A37,$B37)="MERC",INDEX(MERCADO!$B:$B,MATCH($C37,MERCADO!$A:$A,0)),
IF(CONCATENATE($A37,$B37)="CCOMP",INDEX(COMPOSICAO!$B:$B,MATCH($C37,COMPOSICAO!$A:$A,0)),""
))))))))),"*Verificar código*"))</f>
        <v xml:space="preserve">Eletrodo Revestido Aws - E6013, Diametro Igual A 2,50 Mm                                                                                                                                                                                                                                                                                                                                                                                                                                                  </v>
      </c>
      <c r="E37" s="160" t="str">
        <f>LOWER(IFERROR(
IF(CONCATENATE($A37,$B37)="IIOPES",INDEX(IIOPES!$C:$C,MATCH($C37,IIOPES!$A:$A,0)),
IF(CONCATENATE($A37,$B37)="CIOPES",INDEX(CDER!$C:$C,MATCH($C37,CDER!$A:$A,0)),
IF(CONCATENATE($A37,$B37)="ISINAPI",INDEX(ISINAPI!$C:$C,MATCH($C37,ISINAPI!$A:$A,0)),
IF(CONCATENATE($A37,$B37)="CSINAPI",INDEX(CSINAPI!$C:$C,MATCH($C37,CSINAPI!$A:$A,0)),
IF(CONCATENATE($A37,$B37)="CCESAN",INDEX(CCESAN!$C:$C,MATCH($C37,CCESAN!$A:$A,0)),
IF(CONCATENATE($A37,$B37)="CSCORIO",INDEX(CSCORIO!$C:$C,MATCH($C37,CSCORIO!$A:$A,0)),
IF(CONCATENATE($A37,$B37)="MERC",INDEX(MERCADO!$D:$D,MATCH($C37,MERCADO!$A:$A,0)),
IF(CONCATENATE($A37,$B37)="CCOMP",INDEX(COMPOSICAO!$H:$H,MATCH($C37,COMPOSICAO!$A:$A,0)),""
)))))))),""))</f>
        <v xml:space="preserve">kg    </v>
      </c>
      <c r="F37" s="384">
        <f>12/16</f>
        <v>0.75</v>
      </c>
      <c r="G37" s="210"/>
      <c r="H37" s="181">
        <f>(IFERROR(
IF(CONCATENATE($A37,$B37)="IIOPES",INDEX(IIOPES!$D:$D,MATCH($C37,IIOPES!$A:$A,0)),
IF(CONCATENATE($A37,$B37)="CIOPES",INDEX(CDER!$D:$D,MATCH($C37,CDER!$A:$A,0)),
IF(CONCATENATE($A37,$B37)="ISINAPI",INDEX(ISINAPI!$E:$E,MATCH($C37,ISINAPI!$A:$A,0)),
IF(CONCATENATE($A37,$B37)="CSINAPI",INDEX(CSINAPI!$D:$D,MATCH($C37,CSINAPI!$A:$A,0)),
IF(CONCATENATE($A37,$B37)="CCESAN",INDEX(CCESAN!$D:$D,MATCH($C37,CCESAN!$A:$A,0)),
IF(CONCATENATE($A37,$B37)="CSCORIO",INDEX(CSCORIO!$D:$D,MATCH($C37,CSCORIO!$A:$A,0)),
IF(CONCATENATE($A37,$B37)="MERC",INDEX(MERCADO!$E:$E,MATCH($C37,MERCADO!$A:$A,0)),
IF(CONCATENATE($A37,$B37)="CCOMP",INDEX(COMPOSICAO!$I:$I,MATCH($C37,COMPOSICAO!$A:$A,0)),""
)))))))),""))</f>
        <v>25.93</v>
      </c>
      <c r="I37" s="178">
        <f>IFERROR(ROUND(H37*F37*(1+G37),2),"")</f>
        <v>19.45</v>
      </c>
    </row>
    <row r="38" spans="1:9" ht="30.75" customHeight="1">
      <c r="A38" s="209" t="s">
        <v>17409</v>
      </c>
      <c r="B38" s="209" t="s">
        <v>1025</v>
      </c>
      <c r="C38" s="209">
        <v>1330</v>
      </c>
      <c r="D38" s="159" t="str">
        <f>PROPER(IFERROR(
IF(C38="","",
IF(CONCATENATE($A38,$B38)="IIOPES",INDEX(IIOPES!$B:$B,MATCH($C38,IIOPES!$A:$A,0)),
IF(CONCATENATE($A38,$B38)="CIOPES",INDEX(CDER!$B:$B,MATCH($C38,CDER!$A:$A,0)),
IF(CONCATENATE($A38,$B38)="ISINAPI",INDEX(ISINAPI!$B:$B,MATCH($C38,ISINAPI!$A:$A,0)),
IF(CONCATENATE($A38,$B38)="CSINAPI",INDEX(CSINAPI!$B:$B,MATCH($C38,CSINAPI!$A:$A,0)),
IF(CONCATENATE($A38,$B38)="CCESAN",INDEX(CCESAN!$B:$B,MATCH($C38,CCESAN!$A:$A,0)),
IF(CONCATENATE($A38,$B38)="CSCORIO",INDEX(CSCORIO!$B:$B,MATCH($C38,CSCORIO!$A:$A,0)),
IF(CONCATENATE($A38,$B38)="MERC",INDEX(MERCADO!$B:$B,MATCH($C38,MERCADO!$A:$A,0)),
IF(CONCATENATE($A38,$B38)="CCOMP",INDEX(COMPOSICAO!$B:$B,MATCH($C38,COMPOSICAO!$A:$A,0)),""
))))))))),"*Verificar código*"))</f>
        <v xml:space="preserve">Chapa De Aco Grossa, Astm A36, E = 1/4 " (6,35 Mm) 49,79 Kg/M2                                                                                                                                                                                                                                                                                                                                                                                                                                            </v>
      </c>
      <c r="E38" s="160" t="str">
        <f>LOWER(IFERROR(
IF(CONCATENATE($A38,$B38)="IIOPES",INDEX(IIOPES!$C:$C,MATCH($C38,IIOPES!$A:$A,0)),
IF(CONCATENATE($A38,$B38)="CIOPES",INDEX(CDER!$C:$C,MATCH($C38,CDER!$A:$A,0)),
IF(CONCATENATE($A38,$B38)="ISINAPI",INDEX(ISINAPI!$C:$C,MATCH($C38,ISINAPI!$A:$A,0)),
IF(CONCATENATE($A38,$B38)="CSINAPI",INDEX(CSINAPI!$C:$C,MATCH($C38,CSINAPI!$A:$A,0)),
IF(CONCATENATE($A38,$B38)="CCESAN",INDEX(CCESAN!$C:$C,MATCH($C38,CCESAN!$A:$A,0)),
IF(CONCATENATE($A38,$B38)="CSCORIO",INDEX(CSCORIO!$C:$C,MATCH($C38,CSCORIO!$A:$A,0)),
IF(CONCATENATE($A38,$B38)="MERC",INDEX(MERCADO!$D:$D,MATCH($C38,MERCADO!$A:$A,0)),
IF(CONCATENATE($A38,$B38)="CCOMP",INDEX(COMPOSICAO!$H:$H,MATCH($C38,COMPOSICAO!$A:$A,0)),""
)))))))),""))</f>
        <v xml:space="preserve">kg    </v>
      </c>
      <c r="F38" s="384">
        <f>0.25*0.25*49.79</f>
        <v>3.1118749999999999</v>
      </c>
      <c r="G38" s="210"/>
      <c r="H38" s="181">
        <f>(IFERROR(
IF(CONCATENATE($A38,$B38)="IIOPES",INDEX(IIOPES!$D:$D,MATCH($C38,IIOPES!$A:$A,0)),
IF(CONCATENATE($A38,$B38)="CIOPES",INDEX(CDER!$D:$D,MATCH($C38,CDER!$A:$A,0)),
IF(CONCATENATE($A38,$B38)="ISINAPI",INDEX(ISINAPI!$E:$E,MATCH($C38,ISINAPI!$A:$A,0)),
IF(CONCATENATE($A38,$B38)="CSINAPI",INDEX(CSINAPI!$D:$D,MATCH($C38,CSINAPI!$A:$A,0)),
IF(CONCATENATE($A38,$B38)="CCESAN",INDEX(CCESAN!$D:$D,MATCH($C38,CCESAN!$A:$A,0)),
IF(CONCATENATE($A38,$B38)="CSCORIO",INDEX(CSCORIO!$D:$D,MATCH($C38,CSCORIO!$A:$A,0)),
IF(CONCATENATE($A38,$B38)="MERC",INDEX(MERCADO!$E:$E,MATCH($C38,MERCADO!$A:$A,0)),
IF(CONCATENATE($A38,$B38)="CCOMP",INDEX(COMPOSICAO!$I:$I,MATCH($C38,COMPOSICAO!$A:$A,0)),""
)))))))),""))</f>
        <v>14.01</v>
      </c>
      <c r="I38" s="178">
        <f>IFERROR(ROUND(H38*F38*(1+G38),2),"")</f>
        <v>43.6</v>
      </c>
    </row>
    <row r="40" spans="1:9">
      <c r="A40" s="385" t="s">
        <v>1026</v>
      </c>
      <c r="B40" s="584" t="s">
        <v>1030</v>
      </c>
      <c r="C40" s="584"/>
      <c r="D40" s="584"/>
      <c r="E40" s="584"/>
      <c r="F40" s="584"/>
      <c r="G40" s="584"/>
      <c r="H40" s="170" t="s">
        <v>0</v>
      </c>
      <c r="I40" s="171" t="s">
        <v>1029</v>
      </c>
    </row>
    <row r="41" spans="1:9" ht="46.5" customHeight="1">
      <c r="A41" s="173">
        <v>4</v>
      </c>
      <c r="B41" s="585" t="s">
        <v>19742</v>
      </c>
      <c r="C41" s="585"/>
      <c r="D41" s="585"/>
      <c r="E41" s="585"/>
      <c r="F41" s="585"/>
      <c r="G41" s="585"/>
      <c r="H41" s="208" t="s">
        <v>19125</v>
      </c>
      <c r="I41" s="174">
        <f>SUM(I45+I42)</f>
        <v>91.25</v>
      </c>
    </row>
    <row r="42" spans="1:9">
      <c r="A42" s="586" t="s">
        <v>18576</v>
      </c>
      <c r="B42" s="586"/>
      <c r="C42" s="586"/>
      <c r="D42" s="586"/>
      <c r="E42" s="586"/>
      <c r="F42" s="586"/>
      <c r="G42" s="586"/>
      <c r="H42" s="179" t="s">
        <v>1020</v>
      </c>
      <c r="I42" s="180">
        <f>SUBTOTAL(9,I44:I44)</f>
        <v>0.66</v>
      </c>
    </row>
    <row r="43" spans="1:9">
      <c r="A43" s="175" t="s">
        <v>1031</v>
      </c>
      <c r="B43" s="175" t="s">
        <v>1019</v>
      </c>
      <c r="C43" s="175" t="s">
        <v>18</v>
      </c>
      <c r="D43" s="175" t="s">
        <v>1030</v>
      </c>
      <c r="E43" s="175" t="s">
        <v>19</v>
      </c>
      <c r="F43" s="176" t="s">
        <v>2089</v>
      </c>
      <c r="G43" s="176" t="s">
        <v>18577</v>
      </c>
      <c r="H43" s="177" t="s">
        <v>2090</v>
      </c>
      <c r="I43" s="177" t="s">
        <v>1020</v>
      </c>
    </row>
    <row r="44" spans="1:9" ht="21.75" customHeight="1">
      <c r="A44" s="209" t="s">
        <v>17409</v>
      </c>
      <c r="B44" s="209" t="s">
        <v>22</v>
      </c>
      <c r="C44" s="209">
        <v>10101</v>
      </c>
      <c r="D44" s="159" t="str">
        <f>PROPER(IFERROR(
IF(C44="","",
IF(CONCATENATE($A44,$B44)="IIOPES",INDEX(IIOPES!$B:$B,MATCH($C44,IIOPES!$A:$A,0)),
IF(CONCATENATE($A44,$B44)="CIOPES",INDEX(CDER!$B:$B,MATCH($C44,CDER!$A:$A,0)),
IF(CONCATENATE($A44,$B44)="ISINAPI",INDEX(ISINAPI!$B:$B,MATCH($C44,ISINAPI!$A:$A,0)),
IF(CONCATENATE($A44,$B44)="CSINAPI",INDEX(CSINAPI!$B:$B,MATCH($C44,CSINAPI!$A:$A,0)),
IF(CONCATENATE($A44,$B44)="CCESAN",INDEX(CCESAN!$B:$B,MATCH($C44,CCESAN!$A:$A,0)),
IF(CONCATENATE($A44,$B44)="CSCORIO",INDEX(CSCORIO!$B:$B,MATCH($C44,CSCORIO!$A:$A,0)),
IF(CONCATENATE($A44,$B44)="MERC",INDEX(MERCADO!$B:$B,MATCH($C44,MERCADO!$A:$A,0)),
IF(CONCATENATE($A44,$B44)="CCOMP",INDEX(COMPOSICAO!$B:$B,MATCH($C44,COMPOSICAO!$A:$A,0)),""
))))))))),"*Verificar código*"))</f>
        <v>Ajudante (Ajudante Pratico - Sinduscon)</v>
      </c>
      <c r="E44" s="160" t="str">
        <f>LOWER(IFERROR(
IF(CONCATENATE($A44,$B44)="IIOPES",INDEX(IIOPES!$C:$C,MATCH($C44,IIOPES!$A:$A,0)),
IF(CONCATENATE($A44,$B44)="CIOPES",INDEX(CDER!$C:$C,MATCH($C44,CDER!$A:$A,0)),
IF(CONCATENATE($A44,$B44)="ISINAPI",INDEX(ISINAPI!$C:$C,MATCH($C44,ISINAPI!$A:$A,0)),
IF(CONCATENATE($A44,$B44)="CSINAPI",INDEX(CSINAPI!$C:$C,MATCH($C44,CSINAPI!$A:$A,0)),
IF(CONCATENATE($A44,$B44)="CCESAN",INDEX(CCESAN!$C:$C,MATCH($C44,CCESAN!$A:$A,0)),
IF(CONCATENATE($A44,$B44)="CSCORIO",INDEX(CSCORIO!$C:$C,MATCH($C44,CSCORIO!$A:$A,0)),
IF(CONCATENATE($A44,$B44)="MERC",INDEX(MERCADO!$D:$D,MATCH($C44,MERCADO!$A:$A,0)),
IF(CONCATENATE($A44,$B44)="CCOMP",INDEX(COMPOSICAO!$H:$H,MATCH($C44,COMPOSICAO!$A:$A,0)),""
)))))))),""))</f>
        <v>h</v>
      </c>
      <c r="F44" s="210">
        <v>3.6539000000000002E-2</v>
      </c>
      <c r="G44" s="210">
        <v>0</v>
      </c>
      <c r="H44" s="181">
        <f>(IFERROR(
IF(CONCATENATE($A44,$B44)="IIOPES",INDEX(IIOPES!$D:$D,MATCH($C44,IIOPES!$A:$A,0)),
IF(CONCATENATE($A44,$B44)="CIOPES",INDEX(CDER!$D:$D,MATCH($C44,CDER!$A:$A,0)),
IF(CONCATENATE($A44,$B44)="ISINAPI",INDEX(ISINAPI!$E:$E,MATCH($C44,ISINAPI!$A:$A,0)),
IF(CONCATENATE($A44,$B44)="CSINAPI",INDEX(CSINAPI!$D:$D,MATCH($C44,CSINAPI!$A:$A,0)),
IF(CONCATENATE($A44,$B44)="CCESAN",INDEX(CCESAN!$D:$D,MATCH($C44,CCESAN!$A:$A,0)),
IF(CONCATENATE($A44,$B44)="CSCORIO",INDEX(CSCORIO!$D:$D,MATCH($C44,CSCORIO!$A:$A,0)),
IF(CONCATENATE($A44,$B44)="MERC",INDEX(MERCADO!$E:$E,MATCH($C44,MERCADO!$A:$A,0)),
IF(CONCATENATE($A44,$B44)="CCOMP",INDEX(COMPOSICAO!$I:$I,MATCH($C44,COMPOSICAO!$A:$A,0)),""
)))))))),""))</f>
        <v>18.010000000000002</v>
      </c>
      <c r="I44" s="178">
        <f>IFERROR(ROUND(H44*F44*(1+G44),2),"")</f>
        <v>0.66</v>
      </c>
    </row>
    <row r="45" spans="1:9">
      <c r="A45" s="586" t="s">
        <v>18578</v>
      </c>
      <c r="B45" s="586"/>
      <c r="C45" s="586"/>
      <c r="D45" s="586"/>
      <c r="E45" s="586"/>
      <c r="F45" s="586"/>
      <c r="G45" s="586"/>
      <c r="H45" s="179" t="s">
        <v>1020</v>
      </c>
      <c r="I45" s="180">
        <f>SUM(I47:I48)</f>
        <v>90.59</v>
      </c>
    </row>
    <row r="46" spans="1:9">
      <c r="A46" s="175" t="s">
        <v>1031</v>
      </c>
      <c r="B46" s="175" t="s">
        <v>1019</v>
      </c>
      <c r="C46" s="175" t="s">
        <v>18</v>
      </c>
      <c r="D46" s="175" t="s">
        <v>1030</v>
      </c>
      <c r="E46" s="175" t="s">
        <v>19</v>
      </c>
      <c r="F46" s="176" t="s">
        <v>2089</v>
      </c>
      <c r="G46" s="176" t="s">
        <v>18577</v>
      </c>
      <c r="H46" s="177" t="s">
        <v>2090</v>
      </c>
      <c r="I46" s="177" t="s">
        <v>1020</v>
      </c>
    </row>
    <row r="47" spans="1:9" ht="22.5">
      <c r="A47" s="209" t="s">
        <v>17409</v>
      </c>
      <c r="B47" s="209" t="s">
        <v>22</v>
      </c>
      <c r="C47" s="209">
        <v>27546</v>
      </c>
      <c r="D47" s="159" t="str">
        <f>PROPER(IFERROR(
IF(C47="","",
IF(CONCATENATE($A47,$B47)="IIOPES",INDEX(IIOPES!$B:$B,MATCH($C47,IIOPES!$A:$A,0)),
IF(CONCATENATE($A47,$B47)="CIOPES",INDEX(CDER!$B:$B,MATCH($C47,CDER!$A:$A,0)),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Tela De Arame Galv. Malha # 2" Losangular - Fio N.12 Bwg - Revest Em Pvc</v>
      </c>
      <c r="E47" s="160" t="str">
        <f>LOWER(IFERROR(
IF(CONCATENATE($A47,$B47)="IIOPES",INDEX(IIOPES!$C:$C,MATCH($C47,IIOPES!$A:$A,0)),
IF(CONCATENATE($A47,$B47)="CIOPES",INDEX(CDER!$C:$C,MATCH($C47,CDER!$A:$A,0)),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f>
        <v>m2</v>
      </c>
      <c r="F47" s="384">
        <v>0.99073840000000002</v>
      </c>
      <c r="G47" s="210">
        <v>0.52</v>
      </c>
      <c r="H47" s="181">
        <f>(IFERROR(
IF(CONCATENATE($A47,$B47)="IIOPES",INDEX(IIOPES!$D:$D,MATCH($C47,IIOPES!$A:$A,0)),
IF(CONCATENATE($A47,$B47)="CIOPES",INDEX(CDER!$D:$D,MATCH($C47,CDER!$A:$A,0)),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f>
        <v>59.82</v>
      </c>
      <c r="I47" s="178">
        <f>IFERROR(ROUND(H47*F47*(1+G47),2),"")</f>
        <v>90.08</v>
      </c>
    </row>
    <row r="48" spans="1:9">
      <c r="A48" s="209" t="s">
        <v>17409</v>
      </c>
      <c r="B48" s="209" t="s">
        <v>22</v>
      </c>
      <c r="C48" s="209">
        <v>27020</v>
      </c>
      <c r="D48" s="159" t="str">
        <f>PROPER(IFERROR(
IF(C48="","",
IF(CONCATENATE($A48,$B48)="IIOPES",INDEX(IIOPES!$B:$B,MATCH($C48,IIOPES!$A:$A,0)),
IF(CONCATENATE($A48,$B48)="CIOPES",INDEX(CDER!$B:$B,MATCH($C48,CDER!$A:$A,0)),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Arame Galvanizado N.14 Awg</v>
      </c>
      <c r="E48" s="160" t="str">
        <f>LOWER(IFERROR(
IF(CONCATENATE($A48,$B48)="IIOPES",INDEX(IIOPES!$C:$C,MATCH($C48,IIOPES!$A:$A,0)),
IF(CONCATENATE($A48,$B48)="CIOPES",INDEX(CDER!$C:$C,MATCH($C48,CDER!$A:$A,0)),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f>
        <v>m</v>
      </c>
      <c r="F48" s="384">
        <v>0.62366560000000004</v>
      </c>
      <c r="G48" s="210">
        <v>0.52</v>
      </c>
      <c r="H48" s="181">
        <f>(IFERROR(
IF(CONCATENATE($A48,$B48)="IIOPES",INDEX(IIOPES!$D:$D,MATCH($C48,IIOPES!$A:$A,0)),
IF(CONCATENATE($A48,$B48)="CIOPES",INDEX(CDER!$D:$D,MATCH($C48,CDER!$A:$A,0)),
IF(CONCATENATE($A48,$B48)="ISINAPI",INDEX(ISINAPI!$E:$E,MATCH($C48,ISINAPI!$A:$A,0)),
IF(CONCATENATE($A48,$B48)="CSINAPI",INDEX(CSINAPI!$D:$D,MATCH($C48,CSINAPI!$A:$A,0)),
IF(CONCATENATE($A48,$B48)="CCESAN",INDEX(CCESAN!$D:$D,MATCH($C48,CCESAN!$A:$A,0)),
IF(CONCATENATE($A48,$B48)="CSCORIO",INDEX(CSCORIO!$D:$D,MATCH($C48,CSCORIO!$A:$A,0)),
IF(CONCATENATE($A48,$B48)="MERC",INDEX(MERCADO!$E:$E,MATCH($C48,MERCADO!$A:$A,0)),
IF(CONCATENATE($A48,$B48)="CCOMP",INDEX(COMPOSICAO!$I:$I,MATCH($C48,COMPOSICAO!$A:$A,0)),""
)))))))),""))</f>
        <v>0.54</v>
      </c>
      <c r="I48" s="178">
        <f>IFERROR(ROUND(H48*F48*(1+G48),2),"")</f>
        <v>0.51</v>
      </c>
    </row>
    <row r="50" spans="1:10">
      <c r="A50" s="386" t="s">
        <v>1026</v>
      </c>
      <c r="B50" s="584" t="s">
        <v>1030</v>
      </c>
      <c r="C50" s="584"/>
      <c r="D50" s="584"/>
      <c r="E50" s="584"/>
      <c r="F50" s="584"/>
      <c r="G50" s="584"/>
      <c r="H50" s="170" t="s">
        <v>0</v>
      </c>
      <c r="I50" s="171" t="s">
        <v>1029</v>
      </c>
    </row>
    <row r="51" spans="1:10" ht="46.5" customHeight="1">
      <c r="A51" s="173">
        <v>5</v>
      </c>
      <c r="B51" s="585" t="s">
        <v>19743</v>
      </c>
      <c r="C51" s="585"/>
      <c r="D51" s="585"/>
      <c r="E51" s="585"/>
      <c r="F51" s="585"/>
      <c r="G51" s="585"/>
      <c r="H51" s="208" t="s">
        <v>19125</v>
      </c>
      <c r="I51" s="174">
        <f>SUM(I56+I52)</f>
        <v>619.62</v>
      </c>
      <c r="J51" s="172">
        <f>C51*D51*E51*F51</f>
        <v>0</v>
      </c>
    </row>
    <row r="52" spans="1:10">
      <c r="A52" s="586" t="s">
        <v>18576</v>
      </c>
      <c r="B52" s="586"/>
      <c r="C52" s="586"/>
      <c r="D52" s="586"/>
      <c r="E52" s="586"/>
      <c r="F52" s="586"/>
      <c r="G52" s="586"/>
      <c r="H52" s="179" t="s">
        <v>1020</v>
      </c>
      <c r="I52" s="180">
        <f>SUBTOTAL(9,I54:I55)</f>
        <v>69.849999999999994</v>
      </c>
    </row>
    <row r="53" spans="1:10">
      <c r="A53" s="175" t="s">
        <v>1031</v>
      </c>
      <c r="B53" s="175" t="s">
        <v>1019</v>
      </c>
      <c r="C53" s="175" t="s">
        <v>18</v>
      </c>
      <c r="D53" s="175" t="s">
        <v>1030</v>
      </c>
      <c r="E53" s="175" t="s">
        <v>19</v>
      </c>
      <c r="F53" s="176" t="s">
        <v>2089</v>
      </c>
      <c r="G53" s="176" t="s">
        <v>18577</v>
      </c>
      <c r="H53" s="177" t="s">
        <v>2090</v>
      </c>
      <c r="I53" s="177" t="s">
        <v>1020</v>
      </c>
    </row>
    <row r="54" spans="1:10" ht="21.75" customHeight="1">
      <c r="A54" s="209" t="s">
        <v>17409</v>
      </c>
      <c r="B54" s="209" t="s">
        <v>22</v>
      </c>
      <c r="C54" s="209">
        <v>10139</v>
      </c>
      <c r="D54" s="159" t="str">
        <f>PROPER(IFERROR(
IF(C54="","",
IF(CONCATENATE($A54,$B54)="IIOPES",INDEX(IIOPES!$B:$B,MATCH($C54,IIOPES!$A:$A,0)),
IF(CONCATENATE($A54,$B54)="CIOPES",INDEX(CDER!$B:$B,MATCH($C54,CDER!$A:$A,0)),
IF(CONCATENATE($A54,$B54)="ISINAPI",INDEX(ISINAPI!$B:$B,MATCH($C54,ISINAPI!$A:$A,0)),
IF(CONCATENATE($A54,$B54)="CSINAPI",INDEX(CSINAPI!$B:$B,MATCH($C54,CSINAPI!$A:$A,0)),
IF(CONCATENATE($A54,$B54)="CCESAN",INDEX(CCESAN!$B:$B,MATCH($C54,CCESAN!$A:$A,0)),
IF(CONCATENATE($A54,$B54)="CSCORIO",INDEX(CSCORIO!$B:$B,MATCH($C54,CSCORIO!$A:$A,0)),
IF(CONCATENATE($A54,$B54)="MERC",INDEX(MERCADO!$B:$B,MATCH($C54,MERCADO!$A:$A,0)),
IF(CONCATENATE($A54,$B54)="CCOMP",INDEX(COMPOSICAO!$B:$B,MATCH($C54,COMPOSICAO!$A:$A,0)),""
))))))))),"*Verificar código*"))</f>
        <v>Pedreiro - (Oficial - Sinduscon)</v>
      </c>
      <c r="E54" s="160" t="str">
        <f>LOWER(IFERROR(
IF(CONCATENATE($A54,$B54)="IIOPES",INDEX(IIOPES!$C:$C,MATCH($C54,IIOPES!$A:$A,0)),
IF(CONCATENATE($A54,$B54)="CIOPES",INDEX(CDER!$C:$C,MATCH($C54,CDER!$A:$A,0)),
IF(CONCATENATE($A54,$B54)="ISINAPI",INDEX(ISINAPI!$C:$C,MATCH($C54,ISINAPI!$A:$A,0)),
IF(CONCATENATE($A54,$B54)="CSINAPI",INDEX(CSINAPI!$C:$C,MATCH($C54,CSINAPI!$A:$A,0)),
IF(CONCATENATE($A54,$B54)="CCESAN",INDEX(CCESAN!$C:$C,MATCH($C54,CCESAN!$A:$A,0)),
IF(CONCATENATE($A54,$B54)="CSCORIO",INDEX(CSCORIO!$C:$C,MATCH($C54,CSCORIO!$A:$A,0)),
IF(CONCATENATE($A54,$B54)="MERC",INDEX(MERCADO!$D:$D,MATCH($C54,MERCADO!$A:$A,0)),
IF(CONCATENATE($A54,$B54)="CCOMP",INDEX(COMPOSICAO!$H:$H,MATCH($C54,COMPOSICAO!$A:$A,0)),""
)))))))),""))</f>
        <v>h</v>
      </c>
      <c r="F54" s="210">
        <v>1</v>
      </c>
      <c r="G54" s="210">
        <v>0</v>
      </c>
      <c r="H54" s="181">
        <f>(IFERROR(
IF(CONCATENATE($A54,$B54)="IIOPES",INDEX(IIOPES!$D:$D,MATCH($C54,IIOPES!$A:$A,0)),
IF(CONCATENATE($A54,$B54)="CIOPES",INDEX(CDER!$D:$D,MATCH($C54,CDER!$A:$A,0)),
IF(CONCATENATE($A54,$B54)="ISINAPI",INDEX(ISINAPI!$E:$E,MATCH($C54,ISINAPI!$A:$A,0)),
IF(CONCATENATE($A54,$B54)="CSINAPI",INDEX(CSINAPI!$D:$D,MATCH($C54,CSINAPI!$A:$A,0)),
IF(CONCATENATE($A54,$B54)="CCESAN",INDEX(CCESAN!$D:$D,MATCH($C54,CCESAN!$A:$A,0)),
IF(CONCATENATE($A54,$B54)="CSCORIO",INDEX(CSCORIO!$D:$D,MATCH($C54,CSCORIO!$A:$A,0)),
IF(CONCATENATE($A54,$B54)="MERC",INDEX(MERCADO!$E:$E,MATCH($C54,MERCADO!$A:$A,0)),
IF(CONCATENATE($A54,$B54)="CCOMP",INDEX(COMPOSICAO!$I:$I,MATCH($C54,COMPOSICAO!$A:$A,0)),""
)))))))),""))</f>
        <v>21.35</v>
      </c>
      <c r="I54" s="178">
        <f>IFERROR(ROUND(H54*F54*(1+G54),2),"")</f>
        <v>21.35</v>
      </c>
    </row>
    <row r="55" spans="1:10">
      <c r="A55" s="209" t="s">
        <v>17409</v>
      </c>
      <c r="B55" s="209" t="s">
        <v>22</v>
      </c>
      <c r="C55" s="209">
        <v>10146</v>
      </c>
      <c r="D55" s="159" t="str">
        <f>PROPER(IFERROR(
IF(C55="","",
IF(CONCATENATE($A55,$B55)="IIOPES",INDEX(IIOPES!$B:$B,MATCH($C55,IIOPES!$A:$A,0)),
IF(CONCATENATE($A55,$B55)="CIOPES",INDEX(CDER!$B:$B,MATCH($C55,CDER!$A:$A,0)),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Servente (Auxiliar De Obras - Sinduscon)</v>
      </c>
      <c r="E55" s="160" t="str">
        <f>LOWER(IFERROR(
IF(CONCATENATE($A55,$B55)="IIOPES",INDEX(IIOPES!$C:$C,MATCH($C55,IIOPES!$A:$A,0)),
IF(CONCATENATE($A55,$B55)="CIOPES",INDEX(CDER!$C:$C,MATCH($C55,CDER!$A:$A,0)),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f>
        <v>h</v>
      </c>
      <c r="F55" s="210">
        <f>3.06</f>
        <v>3.06</v>
      </c>
      <c r="G55" s="210">
        <v>0</v>
      </c>
      <c r="H55" s="181">
        <f>(IFERROR(
IF(CONCATENATE($A55,$B55)="IIOPES",INDEX(IIOPES!$D:$D,MATCH($C55,IIOPES!$A:$A,0)),
IF(CONCATENATE($A55,$B55)="CIOPES",INDEX(CDER!$D:$D,MATCH($C55,CDER!$A:$A,0)),
IF(CONCATENATE($A55,$B55)="ISINAPI",INDEX(ISINAPI!$E:$E,MATCH($C55,ISINAPI!$A:$A,0)),
IF(CONCATENATE($A55,$B55)="CSINAPI",INDEX(CSINAPI!$D:$D,MATCH($C55,CSINAPI!$A:$A,0)),
IF(CONCATENATE($A55,$B55)="CCESAN",INDEX(CCESAN!$D:$D,MATCH($C55,CCESAN!$A:$A,0)),
IF(CONCATENATE($A55,$B55)="CSCORIO",INDEX(CSCORIO!$D:$D,MATCH($C55,CSCORIO!$A:$A,0)),
IF(CONCATENATE($A55,$B55)="MERC",INDEX(MERCADO!$E:$E,MATCH($C55,MERCADO!$A:$A,0)),
IF(CONCATENATE($A55,$B55)="CCOMP",INDEX(COMPOSICAO!$I:$I,MATCH($C55,COMPOSICAO!$A:$A,0)),""
)))))))),""))</f>
        <v>15.85</v>
      </c>
      <c r="I55" s="178">
        <f>IFERROR(ROUND(H55*F55*(1+G55),2),"")</f>
        <v>48.5</v>
      </c>
    </row>
    <row r="56" spans="1:10">
      <c r="A56" s="586" t="s">
        <v>18578</v>
      </c>
      <c r="B56" s="586"/>
      <c r="C56" s="586"/>
      <c r="D56" s="586"/>
      <c r="E56" s="586"/>
      <c r="F56" s="586"/>
      <c r="G56" s="586"/>
      <c r="H56" s="179" t="s">
        <v>1020</v>
      </c>
      <c r="I56" s="180">
        <f>SUM(I58:I60)</f>
        <v>549.77</v>
      </c>
    </row>
    <row r="57" spans="1:10">
      <c r="A57" s="175" t="s">
        <v>1031</v>
      </c>
      <c r="B57" s="175" t="s">
        <v>1019</v>
      </c>
      <c r="C57" s="175" t="s">
        <v>18</v>
      </c>
      <c r="D57" s="175" t="s">
        <v>1030</v>
      </c>
      <c r="E57" s="175" t="s">
        <v>19</v>
      </c>
      <c r="F57" s="176" t="s">
        <v>2089</v>
      </c>
      <c r="G57" s="176" t="s">
        <v>18577</v>
      </c>
      <c r="H57" s="177" t="s">
        <v>2090</v>
      </c>
      <c r="I57" s="177" t="s">
        <v>1020</v>
      </c>
    </row>
    <row r="58" spans="1:10" ht="45">
      <c r="A58" s="209" t="s">
        <v>17409</v>
      </c>
      <c r="B58" s="209" t="s">
        <v>1025</v>
      </c>
      <c r="C58" s="209">
        <v>37561</v>
      </c>
      <c r="D58" s="159" t="str">
        <f>PROPER(IFERROR(
IF(C58="","",
IF(CONCATENATE($A58,$B58)="IIOPES",INDEX(IIOPES!$B:$B,MATCH($C58,IIOPES!$A:$A,0)),
IF(CONCATENATE($A58,$B58)="CIOPES",INDEX(CDER!$B:$B,MATCH($C58,CDER!$A:$A,0)),
IF(CONCATENATE($A58,$B58)="ISINAPI",INDEX(ISINAPI!$B:$B,MATCH($C58,ISINAPI!$A:$A,0)),
IF(CONCATENATE($A58,$B58)="CSINAPI",INDEX(CSINAPI!$B:$B,MATCH($C58,CSINAPI!$A:$A,0)),
IF(CONCATENATE($A58,$B58)="CCESAN",INDEX(CCESAN!$B:$B,MATCH($C58,CCESAN!$A:$A,0)),
IF(CONCATENATE($A58,$B58)="CSCORIO",INDEX(CSCORIO!$B:$B,MATCH($C58,CSCORIO!$A:$A,0)),
IF(CONCATENATE($A58,$B58)="MERC",INDEX(MERCADO!$B:$B,MATCH($C58,MERCADO!$A:$A,0)),
IF(CONCATENATE($A58,$B58)="CCOMP",INDEX(COMPOSICAO!$B:$B,MATCH($C58,COMPOSICAO!$A:$A,0)),""
))))))))),"*Verificar código*"))</f>
        <v xml:space="preserve">Portao De Correr Em Chapa Tipo Painel Lambril Quadrado, Com Porta Social Completa Incluida, Com Requadro, Acabamento Natural, Com Trilhos E Roldanas                                                                                                                                                                                                                                                                                                                                                      </v>
      </c>
      <c r="E58" s="160" t="str">
        <f>LOWER(IFERROR(
IF(CONCATENATE($A58,$B58)="IIOPES",INDEX(IIOPES!$C:$C,MATCH($C58,IIOPES!$A:$A,0)),
IF(CONCATENATE($A58,$B58)="CIOPES",INDEX(CDER!$C:$C,MATCH($C58,CDER!$A:$A,0)),
IF(CONCATENATE($A58,$B58)="ISINAPI",INDEX(ISINAPI!$C:$C,MATCH($C58,ISINAPI!$A:$A,0)),
IF(CONCATENATE($A58,$B58)="CSINAPI",INDEX(CSINAPI!$C:$C,MATCH($C58,CSINAPI!$A:$A,0)),
IF(CONCATENATE($A58,$B58)="CCESAN",INDEX(CCESAN!$C:$C,MATCH($C58,CCESAN!$A:$A,0)),
IF(CONCATENATE($A58,$B58)="CSCORIO",INDEX(CSCORIO!$C:$C,MATCH($C58,CSCORIO!$A:$A,0)),
IF(CONCATENATE($A58,$B58)="MERC",INDEX(MERCADO!$D:$D,MATCH($C58,MERCADO!$A:$A,0)),
IF(CONCATENATE($A58,$B58)="CCOMP",INDEX(COMPOSICAO!$H:$H,MATCH($C58,COMPOSICAO!$A:$A,0)),""
)))))))),""))</f>
        <v xml:space="preserve">m2    </v>
      </c>
      <c r="F58" s="210">
        <f>1</f>
        <v>1</v>
      </c>
      <c r="G58" s="210"/>
      <c r="H58" s="181">
        <f>(IFERROR(
IF(CONCATENATE($A58,$B58)="IIOPES",INDEX(IIOPES!$D:$D,MATCH($C58,IIOPES!$A:$A,0)),
IF(CONCATENATE($A58,$B58)="CIOPES",INDEX(CDER!$D:$D,MATCH($C58,CDER!$A:$A,0)),
IF(CONCATENATE($A58,$B58)="ISINAPI",INDEX(ISINAPI!$E:$E,MATCH($C58,ISINAPI!$A:$A,0)),
IF(CONCATENATE($A58,$B58)="CSINAPI",INDEX(CSINAPI!$D:$D,MATCH($C58,CSINAPI!$A:$A,0)),
IF(CONCATENATE($A58,$B58)="CCESAN",INDEX(CCESAN!$D:$D,MATCH($C58,CCESAN!$A:$A,0)),
IF(CONCATENATE($A58,$B58)="CSCORIO",INDEX(CSCORIO!$D:$D,MATCH($C58,CSCORIO!$A:$A,0)),
IF(CONCATENATE($A58,$B58)="MERC",INDEX(MERCADO!$E:$E,MATCH($C58,MERCADO!$A:$A,0)),
IF(CONCATENATE($A58,$B58)="CCOMP",INDEX(COMPOSICAO!$I:$I,MATCH($C58,COMPOSICAO!$A:$A,0)),""
)))))))),""))</f>
        <v>547.5</v>
      </c>
      <c r="I58" s="178">
        <f>IFERROR(ROUND(H58*F58*(1+G58),2),"")</f>
        <v>547.5</v>
      </c>
    </row>
    <row r="59" spans="1:10">
      <c r="A59" s="209" t="s">
        <v>17409</v>
      </c>
      <c r="B59" s="209" t="s">
        <v>22</v>
      </c>
      <c r="C59" s="209">
        <v>20503</v>
      </c>
      <c r="D59" s="159" t="str">
        <f>PROPER(IFERROR(
IF(C59="","",
IF(CONCATENATE($A59,$B59)="IIOPES",INDEX(IIOPES!$B:$B,MATCH($C59,IIOPES!$A:$A,0)),
IF(CONCATENATE($A59,$B59)="CIOPES",INDEX(CDER!$B:$B,MATCH($C59,CDER!$A:$A,0)),
IF(CONCATENATE($A59,$B59)="ISINAPI",INDEX(ISINAPI!$B:$B,MATCH($C59,ISINAPI!$A:$A,0)),
IF(CONCATENATE($A59,$B59)="CSINAPI",INDEX(CSINAPI!$B:$B,MATCH($C59,CSINAPI!$A:$A,0)),
IF(CONCATENATE($A59,$B59)="CCESAN",INDEX(CCESAN!$B:$B,MATCH($C59,CCESAN!$A:$A,0)),
IF(CONCATENATE($A59,$B59)="CSCORIO",INDEX(CSCORIO!$B:$B,MATCH($C59,CSCORIO!$A:$A,0)),
IF(CONCATENATE($A59,$B59)="MERC",INDEX(MERCADO!$B:$B,MATCH($C59,MERCADO!$A:$A,0)),
IF(CONCATENATE($A59,$B59)="CCOMP",INDEX(COMPOSICAO!$B:$B,MATCH($C59,COMPOSICAO!$A:$A,0)),""
))))))))),"*Verificar código*"))</f>
        <v>Areia Lavada Media</v>
      </c>
      <c r="E59" s="160" t="str">
        <f>LOWER(IFERROR(
IF(CONCATENATE($A59,$B59)="IIOPES",INDEX(IIOPES!$C:$C,MATCH($C59,IIOPES!$A:$A,0)),
IF(CONCATENATE($A59,$B59)="CIOPES",INDEX(CDER!$C:$C,MATCH($C59,CDER!$A:$A,0)),
IF(CONCATENATE($A59,$B59)="ISINAPI",INDEX(ISINAPI!$C:$C,MATCH($C59,ISINAPI!$A:$A,0)),
IF(CONCATENATE($A59,$B59)="CSINAPI",INDEX(CSINAPI!$C:$C,MATCH($C59,CSINAPI!$A:$A,0)),
IF(CONCATENATE($A59,$B59)="CCESAN",INDEX(CCESAN!$C:$C,MATCH($C59,CCESAN!$A:$A,0)),
IF(CONCATENATE($A59,$B59)="CSCORIO",INDEX(CSCORIO!$C:$C,MATCH($C59,CSCORIO!$A:$A,0)),
IF(CONCATENATE($A59,$B59)="MERC",INDEX(MERCADO!$D:$D,MATCH($C59,MERCADO!$A:$A,0)),
IF(CONCATENATE($A59,$B59)="CCOMP",INDEX(COMPOSICAO!$H:$H,MATCH($C59,COMPOSICAO!$A:$A,0)),""
)))))))),""))</f>
        <v>m3</v>
      </c>
      <c r="F59" s="210">
        <v>7.1739999999999998E-3</v>
      </c>
      <c r="G59" s="210"/>
      <c r="H59" s="181">
        <f>(IFERROR(
IF(CONCATENATE($A59,$B59)="IIOPES",INDEX(IIOPES!$D:$D,MATCH($C59,IIOPES!$A:$A,0)),
IF(CONCATENATE($A59,$B59)="CIOPES",INDEX(CDER!$D:$D,MATCH($C59,CDER!$A:$A,0)),
IF(CONCATENATE($A59,$B59)="ISINAPI",INDEX(ISINAPI!$E:$E,MATCH($C59,ISINAPI!$A:$A,0)),
IF(CONCATENATE($A59,$B59)="CSINAPI",INDEX(CSINAPI!$D:$D,MATCH($C59,CSINAPI!$A:$A,0)),
IF(CONCATENATE($A59,$B59)="CCESAN",INDEX(CCESAN!$D:$D,MATCH($C59,CCESAN!$A:$A,0)),
IF(CONCATENATE($A59,$B59)="CSCORIO",INDEX(CSCORIO!$D:$D,MATCH($C59,CSCORIO!$A:$A,0)),
IF(CONCATENATE($A59,$B59)="MERC",INDEX(MERCADO!$E:$E,MATCH($C59,MERCADO!$A:$A,0)),
IF(CONCATENATE($A59,$B59)="CCOMP",INDEX(COMPOSICAO!$I:$I,MATCH($C59,COMPOSICAO!$A:$A,0)),""
)))))))),""))</f>
        <v>136.66999999999999</v>
      </c>
      <c r="I59" s="178">
        <f>IFERROR(ROUND(H59*F59*(1+G59),2),"")</f>
        <v>0.98</v>
      </c>
    </row>
    <row r="60" spans="1:10">
      <c r="A60" s="209" t="s">
        <v>17409</v>
      </c>
      <c r="B60" s="209" t="s">
        <v>22</v>
      </c>
      <c r="C60" s="209">
        <v>20508</v>
      </c>
      <c r="D60" s="159" t="str">
        <f>PROPER(IFERROR(
IF(C60="","",
IF(CONCATENATE($A60,$B60)="IIOPES",INDEX(IIOPES!$B:$B,MATCH($C60,IIOPES!$A:$A,0)),
IF(CONCATENATE($A60,$B60)="CIOPES",INDEX(CDER!$B:$B,MATCH($C60,CDER!$A:$A,0)),
IF(CONCATENATE($A60,$B60)="ISINAPI",INDEX(ISINAPI!$B:$B,MATCH($C60,ISINAPI!$A:$A,0)),
IF(CONCATENATE($A60,$B60)="CSINAPI",INDEX(CSINAPI!$B:$B,MATCH($C60,CSINAPI!$A:$A,0)),
IF(CONCATENATE($A60,$B60)="CCESAN",INDEX(CCESAN!$B:$B,MATCH($C60,CCESAN!$A:$A,0)),
IF(CONCATENATE($A60,$B60)="CSCORIO",INDEX(CSCORIO!$B:$B,MATCH($C60,CSCORIO!$A:$A,0)),
IF(CONCATENATE($A60,$B60)="MERC",INDEX(MERCADO!$B:$B,MATCH($C60,MERCADO!$A:$A,0)),
IF(CONCATENATE($A60,$B60)="CCOMP",INDEX(COMPOSICAO!$B:$B,MATCH($C60,COMPOSICAO!$A:$A,0)),""
))))))))),"*Verificar código*"))</f>
        <v>Cimento Portland Cp Iii - 40</v>
      </c>
      <c r="E60" s="160" t="str">
        <f>LOWER(IFERROR(
IF(CONCATENATE($A60,$B60)="IIOPES",INDEX(IIOPES!$C:$C,MATCH($C60,IIOPES!$A:$A,0)),
IF(CONCATENATE($A60,$B60)="CIOPES",INDEX(CDER!$C:$C,MATCH($C60,CDER!$A:$A,0)),
IF(CONCATENATE($A60,$B60)="ISINAPI",INDEX(ISINAPI!$C:$C,MATCH($C60,ISINAPI!$A:$A,0)),
IF(CONCATENATE($A60,$B60)="CSINAPI",INDEX(CSINAPI!$C:$C,MATCH($C60,CSINAPI!$A:$A,0)),
IF(CONCATENATE($A60,$B60)="CCESAN",INDEX(CCESAN!$C:$C,MATCH($C60,CCESAN!$A:$A,0)),
IF(CONCATENATE($A60,$B60)="CSCORIO",INDEX(CSCORIO!$C:$C,MATCH($C60,CSCORIO!$A:$A,0)),
IF(CONCATENATE($A60,$B60)="MERC",INDEX(MERCADO!$D:$D,MATCH($C60,MERCADO!$A:$A,0)),
IF(CONCATENATE($A60,$B60)="CCOMP",INDEX(COMPOSICAO!$H:$H,MATCH($C60,COMPOSICAO!$A:$A,0)),""
)))))))),""))</f>
        <v>kg</v>
      </c>
      <c r="F60" s="210">
        <v>2.0466000000000002</v>
      </c>
      <c r="G60" s="210"/>
      <c r="H60" s="181">
        <f>(IFERROR(
IF(CONCATENATE($A60,$B60)="IIOPES",INDEX(IIOPES!$D:$D,MATCH($C60,IIOPES!$A:$A,0)),
IF(CONCATENATE($A60,$B60)="CIOPES",INDEX(CDER!$D:$D,MATCH($C60,CDER!$A:$A,0)),
IF(CONCATENATE($A60,$B60)="ISINAPI",INDEX(ISINAPI!$E:$E,MATCH($C60,ISINAPI!$A:$A,0)),
IF(CONCATENATE($A60,$B60)="CSINAPI",INDEX(CSINAPI!$D:$D,MATCH($C60,CSINAPI!$A:$A,0)),
IF(CONCATENATE($A60,$B60)="CCESAN",INDEX(CCESAN!$D:$D,MATCH($C60,CCESAN!$A:$A,0)),
IF(CONCATENATE($A60,$B60)="CSCORIO",INDEX(CSCORIO!$D:$D,MATCH($C60,CSCORIO!$A:$A,0)),
IF(CONCATENATE($A60,$B60)="MERC",INDEX(MERCADO!$E:$E,MATCH($C60,MERCADO!$A:$A,0)),
IF(CONCATENATE($A60,$B60)="CCOMP",INDEX(COMPOSICAO!$I:$I,MATCH($C60,COMPOSICAO!$A:$A,0)),""
)))))))),""))</f>
        <v>0.63</v>
      </c>
      <c r="I60" s="178">
        <f>IFERROR(ROUND(H60*F60*(1+G60),2),"")</f>
        <v>1.29</v>
      </c>
    </row>
    <row r="62" spans="1:10">
      <c r="A62" s="389" t="s">
        <v>1026</v>
      </c>
      <c r="B62" s="584" t="s">
        <v>1030</v>
      </c>
      <c r="C62" s="584"/>
      <c r="D62" s="584"/>
      <c r="E62" s="584"/>
      <c r="F62" s="584"/>
      <c r="G62" s="584"/>
      <c r="H62" s="170" t="s">
        <v>0</v>
      </c>
      <c r="I62" s="171" t="s">
        <v>1029</v>
      </c>
    </row>
    <row r="63" spans="1:10" ht="46.5" customHeight="1">
      <c r="A63" s="173">
        <v>6</v>
      </c>
      <c r="B63" s="585" t="s">
        <v>20169</v>
      </c>
      <c r="C63" s="585"/>
      <c r="D63" s="585"/>
      <c r="E63" s="585"/>
      <c r="F63" s="585"/>
      <c r="G63" s="585"/>
      <c r="H63" s="208" t="s">
        <v>19</v>
      </c>
      <c r="I63" s="174">
        <f>SUM(I68+I64)</f>
        <v>17541.830000000002</v>
      </c>
    </row>
    <row r="64" spans="1:10">
      <c r="A64" s="586" t="s">
        <v>18576</v>
      </c>
      <c r="B64" s="586"/>
      <c r="C64" s="586"/>
      <c r="D64" s="586"/>
      <c r="E64" s="586"/>
      <c r="F64" s="586"/>
      <c r="G64" s="586"/>
      <c r="H64" s="179" t="s">
        <v>1020</v>
      </c>
      <c r="I64" s="180">
        <f>SUBTOTAL(9,I66:I67)</f>
        <v>693.02</v>
      </c>
    </row>
    <row r="65" spans="1:9">
      <c r="A65" s="175" t="s">
        <v>1031</v>
      </c>
      <c r="B65" s="175" t="s">
        <v>1019</v>
      </c>
      <c r="C65" s="175" t="s">
        <v>18</v>
      </c>
      <c r="D65" s="175" t="s">
        <v>1030</v>
      </c>
      <c r="E65" s="175" t="s">
        <v>19</v>
      </c>
      <c r="F65" s="176" t="s">
        <v>2089</v>
      </c>
      <c r="G65" s="176" t="s">
        <v>18577</v>
      </c>
      <c r="H65" s="177" t="s">
        <v>2090</v>
      </c>
      <c r="I65" s="177" t="s">
        <v>1020</v>
      </c>
    </row>
    <row r="66" spans="1:9">
      <c r="A66" s="209" t="s">
        <v>17409</v>
      </c>
      <c r="B66" s="209" t="s">
        <v>22</v>
      </c>
      <c r="C66" s="209">
        <v>10146</v>
      </c>
      <c r="D66" s="159" t="str">
        <f>PROPER(IFERROR(
IF(C66="","",
IF(CONCATENATE($A66,$B66)="IIOPES",INDEX(IIOPES!$B:$B,MATCH($C66,IIOPES!$A:$A,0)),
IF(CONCATENATE($A66,$B66)="CIOPES",INDEX(CDER!$B:$B,MATCH($C66,CDER!$A:$A,0)),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Servente (Auxiliar De Obras - Sinduscon)</v>
      </c>
      <c r="E66" s="160" t="str">
        <f>LOWER(IFERROR(
IF(CONCATENATE($A66,$B66)="IIOPES",INDEX(IIOPES!$C:$C,MATCH($C66,IIOPES!$A:$A,0)),
IF(CONCATENATE($A66,$B66)="CIOPES",INDEX(CDER!$C:$C,MATCH($C66,CDER!$A:$A,0)),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f>
        <v>h</v>
      </c>
      <c r="F66" s="210">
        <v>16</v>
      </c>
      <c r="G66" s="210"/>
      <c r="H66" s="181">
        <f>(IFERROR(
IF(CONCATENATE($A66,$B66)="IIOPES",INDEX(IIOPES!$D:$D,MATCH($C66,IIOPES!$A:$A,0)),
IF(CONCATENATE($A66,$B66)="CIOPES",INDEX(CDER!$D:$D,MATCH($C66,CDER!$A:$A,0)),
IF(CONCATENATE($A66,$B66)="ISINAPI",INDEX(ISINAPI!$E:$E,MATCH($C66,ISINAPI!$A:$A,0)),
IF(CONCATENATE($A66,$B66)="CSINAPI",INDEX(CSINAPI!$D:$D,MATCH($C66,CSINAPI!$A:$A,0)),
IF(CONCATENATE($A66,$B66)="CCESAN",INDEX(CCESAN!$D:$D,MATCH($C66,CCESAN!$A:$A,0)),
IF(CONCATENATE($A66,$B66)="CSCORIO",INDEX(CSCORIO!$D:$D,MATCH($C66,CSCORIO!$A:$A,0)),
IF(CONCATENATE($A66,$B66)="MERC",INDEX(MERCADO!$E:$E,MATCH($C66,MERCADO!$A:$A,0)),
IF(CONCATENATE($A66,$B66)="CCOMP",INDEX(COMPOSICAO!$I:$I,MATCH($C66,COMPOSICAO!$A:$A,0)),""
)))))))),""))</f>
        <v>15.85</v>
      </c>
      <c r="I66" s="178">
        <f>IFERROR(ROUND(H66*F66*(1+G66),2),"")</f>
        <v>253.6</v>
      </c>
    </row>
    <row r="67" spans="1:9">
      <c r="A67" s="209" t="s">
        <v>17409</v>
      </c>
      <c r="B67" s="209" t="s">
        <v>22</v>
      </c>
      <c r="C67" s="209">
        <v>10139</v>
      </c>
      <c r="D67" s="159" t="str">
        <f>PROPER(IFERROR(
IF(C67="","",
IF(CONCATENATE($A67,$B67)="IIOPES",INDEX(IIOPES!$B:$B,MATCH($C67,IIOPES!$A:$A,0)),
IF(CONCATENATE($A67,$B67)="CIOPES",INDEX(CDER!$B:$B,MATCH($C67,CDER!$A:$A,0)),
IF(CONCATENATE($A67,$B67)="ISINAPI",INDEX(ISINAPI!$B:$B,MATCH($C67,ISINAPI!$A:$A,0)),
IF(CONCATENATE($A67,$B67)="CSINAPI",INDEX(CSINAPI!$B:$B,MATCH($C67,CSINAPI!$A:$A,0)),
IF(CONCATENATE($A67,$B67)="CCESAN",INDEX(CCESAN!$B:$B,MATCH($C67,CCESAN!$A:$A,0)),
IF(CONCATENATE($A67,$B67)="CSCORIO",INDEX(CSCORIO!$B:$B,MATCH($C67,CSCORIO!$A:$A,0)),
IF(CONCATENATE($A67,$B67)="MERC",INDEX(MERCADO!$B:$B,MATCH($C67,MERCADO!$A:$A,0)),
IF(CONCATENATE($A67,$B67)="CCOMP",INDEX(COMPOSICAO!$B:$B,MATCH($C67,COMPOSICAO!$A:$A,0)),""
))))))))),"*Verificar código*"))</f>
        <v>Pedreiro - (Oficial - Sinduscon)</v>
      </c>
      <c r="E67" s="160" t="str">
        <f>LOWER(IFERROR(
IF(CONCATENATE($A67,$B67)="IIOPES",INDEX(IIOPES!$C:$C,MATCH($C67,IIOPES!$A:$A,0)),
IF(CONCATENATE($A67,$B67)="CIOPES",INDEX(CDER!$C:$C,MATCH($C67,CDER!$A:$A,0)),
IF(CONCATENATE($A67,$B67)="ISINAPI",INDEX(ISINAPI!$C:$C,MATCH($C67,ISINAPI!$A:$A,0)),
IF(CONCATENATE($A67,$B67)="CSINAPI",INDEX(CSINAPI!$C:$C,MATCH($C67,CSINAPI!$A:$A,0)),
IF(CONCATENATE($A67,$B67)="CCESAN",INDEX(CCESAN!$C:$C,MATCH($C67,CCESAN!$A:$A,0)),
IF(CONCATENATE($A67,$B67)="CSCORIO",INDEX(CSCORIO!$C:$C,MATCH($C67,CSCORIO!$A:$A,0)),
IF(CONCATENATE($A67,$B67)="MERC",INDEX(MERCADO!$D:$D,MATCH($C67,MERCADO!$A:$A,0)),
IF(CONCATENATE($A67,$B67)="CCOMP",INDEX(COMPOSICAO!$H:$H,MATCH($C67,COMPOSICAO!$A:$A,0)),""
)))))))),""))</f>
        <v>h</v>
      </c>
      <c r="F67" s="210">
        <v>8</v>
      </c>
      <c r="G67" s="210"/>
      <c r="H67" s="181">
        <f>(IFERROR(
IF(CONCATENATE($A67,$B67)="IIOPES",INDEX(IIOPES!$D:$D,MATCH($C67,IIOPES!$A:$A,0)),
IF(CONCATENATE($A67,$B67)="CIOPES",INDEX(CDER!$D:$D,MATCH($C67,CDER!$A:$A,0)),
IF(CONCATENATE($A67,$B67)="ISINAPI",INDEX(ISINAPI!$E:$E,MATCH($C67,ISINAPI!$A:$A,0)),
IF(CONCATENATE($A67,$B67)="CSINAPI",INDEX(CSINAPI!$D:$D,MATCH($C67,CSINAPI!$A:$A,0)),
IF(CONCATENATE($A67,$B67)="CCESAN",INDEX(CCESAN!$D:$D,MATCH($C67,CCESAN!$A:$A,0)),
IF(CONCATENATE($A67,$B67)="CSCORIO",INDEX(CSCORIO!$D:$D,MATCH($C67,CSCORIO!$A:$A,0)),
IF(CONCATENATE($A67,$B67)="MERC",INDEX(MERCADO!$E:$E,MATCH($C67,MERCADO!$A:$A,0)),
IF(CONCATENATE($A67,$B67)="CCOMP",INDEX(COMPOSICAO!$I:$I,MATCH($C67,COMPOSICAO!$A:$A,0)),""
)))))))),""))</f>
        <v>21.35</v>
      </c>
      <c r="I67" s="178">
        <f>IFERROR(ROUND(H67*F67*(1+G67)*2.5727,2),"")</f>
        <v>439.42</v>
      </c>
    </row>
    <row r="68" spans="1:9">
      <c r="A68" s="586" t="s">
        <v>18578</v>
      </c>
      <c r="B68" s="586"/>
      <c r="C68" s="586"/>
      <c r="D68" s="586"/>
      <c r="E68" s="586"/>
      <c r="F68" s="586"/>
      <c r="G68" s="586"/>
      <c r="H68" s="179" t="s">
        <v>1020</v>
      </c>
      <c r="I68" s="180">
        <f>SUM(I70:I75)</f>
        <v>16848.810000000001</v>
      </c>
    </row>
    <row r="69" spans="1:9">
      <c r="A69" s="175" t="s">
        <v>1031</v>
      </c>
      <c r="B69" s="175" t="s">
        <v>1019</v>
      </c>
      <c r="C69" s="175" t="s">
        <v>18</v>
      </c>
      <c r="D69" s="175" t="s">
        <v>1030</v>
      </c>
      <c r="E69" s="175" t="s">
        <v>19</v>
      </c>
      <c r="F69" s="176" t="s">
        <v>2089</v>
      </c>
      <c r="G69" s="176" t="s">
        <v>18577</v>
      </c>
      <c r="H69" s="177" t="s">
        <v>2090</v>
      </c>
      <c r="I69" s="177" t="s">
        <v>1020</v>
      </c>
    </row>
    <row r="70" spans="1:9">
      <c r="A70" s="209" t="s">
        <v>17409</v>
      </c>
      <c r="B70" s="209" t="s">
        <v>1025</v>
      </c>
      <c r="C70" s="209">
        <v>34640</v>
      </c>
      <c r="D70" s="159" t="str">
        <f>PROPER(IFERROR(
IF(C70="","",
IF(CONCATENATE($A70,$B70)="IIOPES",INDEX(IIOPES!$B:$B,MATCH($C70,IIOPES!$A:$A,0)),
IF(CONCATENATE($A70,$B70)="CIOPES",INDEX(CDER!$B:$B,MATCH($C70,CDER!$A:$A,0)),
IF(CONCATENATE($A70,$B70)="ISINAPI",INDEX(ISINAPI!$B:$B,MATCH($C70,ISINAPI!$A:$A,0)),
IF(CONCATENATE($A70,$B70)="CSINAPI",INDEX(CSINAPI!$B:$B,MATCH($C70,CSINAPI!$A:$A,0)),
IF(CONCATENATE($A70,$B70)="CCESAN",INDEX(CCESAN!$B:$B,MATCH($C70,CCESAN!$A:$A,0)),
IF(CONCATENATE($A70,$B70)="CSCORIO",INDEX(CSCORIO!$B:$B,MATCH($C70,CSCORIO!$A:$A,0)),
IF(CONCATENATE($A70,$B70)="MERC",INDEX(MERCADO!$B:$B,MATCH($C70,MERCADO!$A:$A,0)),
IF(CONCATENATE($A70,$B70)="CCOMP",INDEX(COMPOSICAO!$B:$B,MATCH($C70,COMPOSICAO!$A:$A,0)),""
))))))))),"*Verificar código*"))</f>
        <v xml:space="preserve">Caixa D'Agua Em Polietileno 2000 Litros, Com Tampa                                                                                                                                                                                                                                                                                                                                                                                                                                                        </v>
      </c>
      <c r="E70" s="160" t="str">
        <f>LOWER(IFERROR(
IF(CONCATENATE($A70,$B70)="IIOPES",INDEX(IIOPES!$C:$C,MATCH($C70,IIOPES!$A:$A,0)),
IF(CONCATENATE($A70,$B70)="CIOPES",INDEX(CDER!$C:$C,MATCH($C70,CDER!$A:$A,0)),
IF(CONCATENATE($A70,$B70)="ISINAPI",INDEX(ISINAPI!$C:$C,MATCH($C70,ISINAPI!$A:$A,0)),
IF(CONCATENATE($A70,$B70)="CSINAPI",INDEX(CSINAPI!$C:$C,MATCH($C70,CSINAPI!$A:$A,0)),
IF(CONCATENATE($A70,$B70)="CCESAN",INDEX(CCESAN!$C:$C,MATCH($C70,CCESAN!$A:$A,0)),
IF(CONCATENATE($A70,$B70)="CSCORIO",INDEX(CSCORIO!$C:$C,MATCH($C70,CSCORIO!$A:$A,0)),
IF(CONCATENATE($A70,$B70)="MERC",INDEX(MERCADO!$D:$D,MATCH($C70,MERCADO!$A:$A,0)),
IF(CONCATENATE($A70,$B70)="CCOMP",INDEX(COMPOSICAO!$H:$H,MATCH($C70,COMPOSICAO!$A:$A,0)),""
)))))))),""))</f>
        <v xml:space="preserve">un    </v>
      </c>
      <c r="F70" s="384">
        <v>1</v>
      </c>
      <c r="G70" s="210"/>
      <c r="H70" s="181">
        <f>(IFERROR(
IF(CONCATENATE($A70,$B70)="IIOPES",INDEX(IIOPES!$D:$D,MATCH($C70,IIOPES!$A:$A,0)),
IF(CONCATENATE($A70,$B70)="CIOPES",INDEX(CDER!$D:$D,MATCH($C70,CDER!$A:$A,0)),
IF(CONCATENATE($A70,$B70)="ISINAPI",INDEX(ISINAPI!$E:$E,MATCH($C70,ISINAPI!$A:$A,0)),
IF(CONCATENATE($A70,$B70)="CSINAPI",INDEX(CSINAPI!$D:$D,MATCH($C70,CSINAPI!$A:$A,0)),
IF(CONCATENATE($A70,$B70)="CCESAN",INDEX(CCESAN!$D:$D,MATCH($C70,CCESAN!$A:$A,0)),
IF(CONCATENATE($A70,$B70)="CSCORIO",INDEX(CSCORIO!$D:$D,MATCH($C70,CSCORIO!$A:$A,0)),
IF(CONCATENATE($A70,$B70)="MERC",INDEX(MERCADO!$E:$E,MATCH($C70,MERCADO!$A:$A,0)),
IF(CONCATENATE($A70,$B70)="CCOMP",INDEX(COMPOSICAO!$I:$I,MATCH($C70,COMPOSICAO!$A:$A,0)),""
)))))))),""))</f>
        <v>1111</v>
      </c>
      <c r="I70" s="178">
        <f t="shared" ref="I70:I75" si="0">IFERROR(ROUND(H70*F70*(1+G70),2),"")</f>
        <v>1111</v>
      </c>
    </row>
    <row r="71" spans="1:9">
      <c r="A71" s="209" t="s">
        <v>17409</v>
      </c>
      <c r="B71" s="209" t="s">
        <v>1025</v>
      </c>
      <c r="C71" s="209">
        <v>41594</v>
      </c>
      <c r="D71" s="159" t="str">
        <f>PROPER(IFERROR(
IF(C71="","",
IF(CONCATENATE($A71,$B71)="IIOPES",INDEX(IIOPES!$B:$B,MATCH($C71,IIOPES!$A:$A,0)),
IF(CONCATENATE($A71,$B71)="CIOPES",INDEX(CDER!$B:$B,MATCH($C71,CDER!$A:$A,0)),
IF(CONCATENATE($A71,$B71)="ISINAPI",INDEX(ISINAPI!$B:$B,MATCH($C71,ISINAPI!$A:$A,0)),
IF(CONCATENATE($A71,$B71)="CSINAPI",INDEX(CSINAPI!$B:$B,MATCH($C71,CSINAPI!$A:$A,0)),
IF(CONCATENATE($A71,$B71)="CCESAN",INDEX(CCESAN!$B:$B,MATCH($C71,CCESAN!$A:$A,0)),
IF(CONCATENATE($A71,$B71)="CSCORIO",INDEX(CSCORIO!$B:$B,MATCH($C71,CSCORIO!$A:$A,0)),
IF(CONCATENATE($A71,$B71)="MERC",INDEX(MERCADO!$B:$B,MATCH($C71,MERCADO!$A:$A,0)),
IF(CONCATENATE($A71,$B71)="CCOMP",INDEX(COMPOSICAO!$B:$B,MATCH($C71,COMPOSICAO!$A:$A,0)),""
))))))))),"*Verificar código*"))</f>
        <v xml:space="preserve">Perfil "H" De Aco Laminado, "W" 200 X 35,9                                                                                                                                                                                                                                                                                                                                                                                                                                                                </v>
      </c>
      <c r="E71" s="160" t="str">
        <f>LOWER(IFERROR(
IF(CONCATENATE($A71,$B71)="IIOPES",INDEX(IIOPES!$C:$C,MATCH($C71,IIOPES!$A:$A,0)),
IF(CONCATENATE($A71,$B71)="CIOPES",INDEX(CDER!$C:$C,MATCH($C71,CDER!$A:$A,0)),
IF(CONCATENATE($A71,$B71)="ISINAPI",INDEX(ISINAPI!$C:$C,MATCH($C71,ISINAPI!$A:$A,0)),
IF(CONCATENATE($A71,$B71)="CSINAPI",INDEX(CSINAPI!$C:$C,MATCH($C71,CSINAPI!$A:$A,0)),
IF(CONCATENATE($A71,$B71)="CCESAN",INDEX(CCESAN!$C:$C,MATCH($C71,CCESAN!$A:$A,0)),
IF(CONCATENATE($A71,$B71)="CSCORIO",INDEX(CSCORIO!$C:$C,MATCH($C71,CSCORIO!$A:$A,0)),
IF(CONCATENATE($A71,$B71)="MERC",INDEX(MERCADO!$D:$D,MATCH($C71,MERCADO!$A:$A,0)),
IF(CONCATENATE($A71,$B71)="CCOMP",INDEX(COMPOSICAO!$H:$H,MATCH($C71,COMPOSICAO!$A:$A,0)),""
)))))))),""))</f>
        <v xml:space="preserve">kg    </v>
      </c>
      <c r="F71" s="384">
        <f>35.9*5*4+35.9*(2.2*4)</f>
        <v>1033.92</v>
      </c>
      <c r="G71" s="210"/>
      <c r="H71" s="181">
        <f>(IFERROR(
IF(CONCATENATE($A71,$B71)="IIOPES",INDEX(IIOPES!$D:$D,MATCH($C71,IIOPES!$A:$A,0)),
IF(CONCATENATE($A71,$B71)="CIOPES",INDEX(CDER!$D:$D,MATCH($C71,CDER!$A:$A,0)),
IF(CONCATENATE($A71,$B71)="ISINAPI",INDEX(ISINAPI!$E:$E,MATCH($C71,ISINAPI!$A:$A,0)),
IF(CONCATENATE($A71,$B71)="CSINAPI",INDEX(CSINAPI!$D:$D,MATCH($C71,CSINAPI!$A:$A,0)),
IF(CONCATENATE($A71,$B71)="CCESAN",INDEX(CCESAN!$D:$D,MATCH($C71,CCESAN!$A:$A,0)),
IF(CONCATENATE($A71,$B71)="CSCORIO",INDEX(CSCORIO!$D:$D,MATCH($C71,CSCORIO!$A:$A,0)),
IF(CONCATENATE($A71,$B71)="MERC",INDEX(MERCADO!$E:$E,MATCH($C71,MERCADO!$A:$A,0)),
IF(CONCATENATE($A71,$B71)="CCOMP",INDEX(COMPOSICAO!$I:$I,MATCH($C71,COMPOSICAO!$A:$A,0)),""
)))))))),""))</f>
        <v>14.4</v>
      </c>
      <c r="I71" s="178">
        <f t="shared" si="0"/>
        <v>14888.45</v>
      </c>
    </row>
    <row r="72" spans="1:9" ht="22.5">
      <c r="A72" s="209" t="s">
        <v>17409</v>
      </c>
      <c r="B72" s="209" t="s">
        <v>22</v>
      </c>
      <c r="C72" s="209">
        <v>62505</v>
      </c>
      <c r="D72" s="159" t="str">
        <f>PROPER(IFERROR(
IF(C72="","",
IF(CONCATENATE($A72,$B72)="IIOPES",INDEX(IIOPES!$B:$B,MATCH($C72,IIOPES!$A:$A,0)),
IF(CONCATENATE($A72,$B72)="CIOPES",INDEX(CDER!$B:$B,MATCH($C72,CDER!$A:$A,0)),
IF(CONCATENATE($A72,$B72)="ISINAPI",INDEX(ISINAPI!$B:$B,MATCH($C72,ISINAPI!$A:$A,0)),
IF(CONCATENATE($A72,$B72)="CSINAPI",INDEX(CSINAPI!$B:$B,MATCH($C72,CSINAPI!$A:$A,0)),
IF(CONCATENATE($A72,$B72)="CCESAN",INDEX(CCESAN!$B:$B,MATCH($C72,CCESAN!$A:$A,0)),
IF(CONCATENATE($A72,$B72)="CSCORIO",INDEX(CSCORIO!$B:$B,MATCH($C72,CSCORIO!$A:$A,0)),
IF(CONCATENATE($A72,$B72)="MERC",INDEX(MERCADO!$B:$B,MATCH($C72,MERCADO!$A:$A,0)),
IF(CONCATENATE($A72,$B72)="CCOMP",INDEX(COMPOSICAO!$B:$B,MATCH($C72,COMPOSICAO!$A:$A,0)),""
))))))))),"*Verificar código*"))</f>
        <v>Tubo De Pvc Soldavel Marrom 50Mm (Agua Fria) - Tigre, Amanco Ou Equivalente</v>
      </c>
      <c r="E72" s="160" t="str">
        <f>LOWER(IFERROR(
IF(CONCATENATE($A72,$B72)="IIOPES",INDEX(IIOPES!$C:$C,MATCH($C72,IIOPES!$A:$A,0)),
IF(CONCATENATE($A72,$B72)="CIOPES",INDEX(CDER!$C:$C,MATCH($C72,CDER!$A:$A,0)),
IF(CONCATENATE($A72,$B72)="ISINAPI",INDEX(ISINAPI!$C:$C,MATCH($C72,ISINAPI!$A:$A,0)),
IF(CONCATENATE($A72,$B72)="CSINAPI",INDEX(CSINAPI!$C:$C,MATCH($C72,CSINAPI!$A:$A,0)),
IF(CONCATENATE($A72,$B72)="CCESAN",INDEX(CCESAN!$C:$C,MATCH($C72,CCESAN!$A:$A,0)),
IF(CONCATENATE($A72,$B72)="CSCORIO",INDEX(CSCORIO!$C:$C,MATCH($C72,CSCORIO!$A:$A,0)),
IF(CONCATENATE($A72,$B72)="MERC",INDEX(MERCADO!$D:$D,MATCH($C72,MERCADO!$A:$A,0)),
IF(CONCATENATE($A72,$B72)="CCOMP",INDEX(COMPOSICAO!$H:$H,MATCH($C72,COMPOSICAO!$A:$A,0)),""
)))))))),""))</f>
        <v>m</v>
      </c>
      <c r="F72" s="384">
        <f>20</f>
        <v>20</v>
      </c>
      <c r="G72" s="210"/>
      <c r="H72" s="181">
        <f>(IFERROR(
IF(CONCATENATE($A72,$B72)="IIOPES",INDEX(IIOPES!$D:$D,MATCH($C72,IIOPES!$A:$A,0)),
IF(CONCATENATE($A72,$B72)="CIOPES",INDEX(CDER!$D:$D,MATCH($C72,CDER!$A:$A,0)),
IF(CONCATENATE($A72,$B72)="ISINAPI",INDEX(ISINAPI!$E:$E,MATCH($C72,ISINAPI!$A:$A,0)),
IF(CONCATENATE($A72,$B72)="CSINAPI",INDEX(CSINAPI!$D:$D,MATCH($C72,CSINAPI!$A:$A,0)),
IF(CONCATENATE($A72,$B72)="CCESAN",INDEX(CCESAN!$D:$D,MATCH($C72,CCESAN!$A:$A,0)),
IF(CONCATENATE($A72,$B72)="CSCORIO",INDEX(CSCORIO!$D:$D,MATCH($C72,CSCORIO!$A:$A,0)),
IF(CONCATENATE($A72,$B72)="MERC",INDEX(MERCADO!$E:$E,MATCH($C72,MERCADO!$A:$A,0)),
IF(CONCATENATE($A72,$B72)="CCOMP",INDEX(COMPOSICAO!$I:$I,MATCH($C72,COMPOSICAO!$A:$A,0)),""
)))))))),""))</f>
        <v>18.75</v>
      </c>
      <c r="I72" s="178">
        <f t="shared" si="0"/>
        <v>375</v>
      </c>
    </row>
    <row r="73" spans="1:9">
      <c r="A73" s="209" t="s">
        <v>17409</v>
      </c>
      <c r="B73" s="209" t="s">
        <v>22</v>
      </c>
      <c r="C73" s="209">
        <v>62116</v>
      </c>
      <c r="D73" s="159" t="str">
        <f>PROPER(IFERROR(
IF(C73="","",
IF(CONCATENATE($A73,$B73)="IIOPES",INDEX(IIOPES!$B:$B,MATCH($C73,IIOPES!$A:$A,0)),
IF(CONCATENATE($A73,$B73)="CIOPES",INDEX(CDER!$B:$B,MATCH($C73,CDER!$A:$A,0)),
IF(CONCATENATE($A73,$B73)="ISINAPI",INDEX(ISINAPI!$B:$B,MATCH($C73,ISINAPI!$A:$A,0)),
IF(CONCATENATE($A73,$B73)="CSINAPI",INDEX(CSINAPI!$B:$B,MATCH($C73,CSINAPI!$A:$A,0)),
IF(CONCATENATE($A73,$B73)="CCESAN",INDEX(CCESAN!$B:$B,MATCH($C73,CCESAN!$A:$A,0)),
IF(CONCATENATE($A73,$B73)="CSCORIO",INDEX(CSCORIO!$B:$B,MATCH($C73,CSCORIO!$A:$A,0)),
IF(CONCATENATE($A73,$B73)="MERC",INDEX(MERCADO!$B:$B,MATCH($C73,MERCADO!$A:$A,0)),
IF(CONCATENATE($A73,$B73)="CCOMP",INDEX(COMPOSICAO!$B:$B,MATCH($C73,COMPOSICAO!$A:$A,0)),""
))))))))),"*Verificar código*"))</f>
        <v>Adaptador Pvc Soldavel Para Registro 50Mm X 1 1/2"</v>
      </c>
      <c r="E73" s="160" t="str">
        <f>LOWER(IFERROR(
IF(CONCATENATE($A73,$B73)="IIOPES",INDEX(IIOPES!$C:$C,MATCH($C73,IIOPES!$A:$A,0)),
IF(CONCATENATE($A73,$B73)="CIOPES",INDEX(CDER!$C:$C,MATCH($C73,CDER!$A:$A,0)),
IF(CONCATENATE($A73,$B73)="ISINAPI",INDEX(ISINAPI!$C:$C,MATCH($C73,ISINAPI!$A:$A,0)),
IF(CONCATENATE($A73,$B73)="CSINAPI",INDEX(CSINAPI!$C:$C,MATCH($C73,CSINAPI!$A:$A,0)),
IF(CONCATENATE($A73,$B73)="CCESAN",INDEX(CCESAN!$C:$C,MATCH($C73,CCESAN!$A:$A,0)),
IF(CONCATENATE($A73,$B73)="CSCORIO",INDEX(CSCORIO!$C:$C,MATCH($C73,CSCORIO!$A:$A,0)),
IF(CONCATENATE($A73,$B73)="MERC",INDEX(MERCADO!$D:$D,MATCH($C73,MERCADO!$A:$A,0)),
IF(CONCATENATE($A73,$B73)="CCOMP",INDEX(COMPOSICAO!$H:$H,MATCH($C73,COMPOSICAO!$A:$A,0)),""
)))))))),""))</f>
        <v>un</v>
      </c>
      <c r="F73" s="384">
        <v>2</v>
      </c>
      <c r="G73" s="210"/>
      <c r="H73" s="181">
        <f>(IFERROR(
IF(CONCATENATE($A73,$B73)="IIOPES",INDEX(IIOPES!$D:$D,MATCH($C73,IIOPES!$A:$A,0)),
IF(CONCATENATE($A73,$B73)="CIOPES",INDEX(CDER!$D:$D,MATCH($C73,CDER!$A:$A,0)),
IF(CONCATENATE($A73,$B73)="ISINAPI",INDEX(ISINAPI!$E:$E,MATCH($C73,ISINAPI!$A:$A,0)),
IF(CONCATENATE($A73,$B73)="CSINAPI",INDEX(CSINAPI!$D:$D,MATCH($C73,CSINAPI!$A:$A,0)),
IF(CONCATENATE($A73,$B73)="CCESAN",INDEX(CCESAN!$D:$D,MATCH($C73,CCESAN!$A:$A,0)),
IF(CONCATENATE($A73,$B73)="CSCORIO",INDEX(CSCORIO!$D:$D,MATCH($C73,CSCORIO!$A:$A,0)),
IF(CONCATENATE($A73,$B73)="MERC",INDEX(MERCADO!$E:$E,MATCH($C73,MERCADO!$A:$A,0)),
IF(CONCATENATE($A73,$B73)="CCOMP",INDEX(COMPOSICAO!$I:$I,MATCH($C73,COMPOSICAO!$A:$A,0)),""
)))))))),""))</f>
        <v>6.03</v>
      </c>
      <c r="I73" s="178">
        <f t="shared" si="0"/>
        <v>12.06</v>
      </c>
    </row>
    <row r="74" spans="1:9">
      <c r="A74" s="209" t="s">
        <v>17409</v>
      </c>
      <c r="B74" s="209" t="s">
        <v>22</v>
      </c>
      <c r="C74" s="209">
        <v>63506</v>
      </c>
      <c r="D74" s="159" t="str">
        <f>PROPER(IFERROR(
IF(C74="","",
IF(CONCATENATE($A74,$B74)="IIOPES",INDEX(IIOPES!$B:$B,MATCH($C74,IIOPES!$A:$A,0)),
IF(CONCATENATE($A74,$B74)="CIOPES",INDEX(CDER!$B:$B,MATCH($C74,CDER!$A:$A,0)),
IF(CONCATENATE($A74,$B74)="ISINAPI",INDEX(ISINAPI!$B:$B,MATCH($C74,ISINAPI!$A:$A,0)),
IF(CONCATENATE($A74,$B74)="CSINAPI",INDEX(CSINAPI!$B:$B,MATCH($C74,CSINAPI!$A:$A,0)),
IF(CONCATENATE($A74,$B74)="CCESAN",INDEX(CCESAN!$B:$B,MATCH($C74,CCESAN!$A:$A,0)),
IF(CONCATENATE($A74,$B74)="CSCORIO",INDEX(CSCORIO!$B:$B,MATCH($C74,CSCORIO!$A:$A,0)),
IF(CONCATENATE($A74,$B74)="MERC",INDEX(MERCADO!$B:$B,MATCH($C74,MERCADO!$A:$A,0)),
IF(CONCATENATE($A74,$B74)="CCOMP",INDEX(COMPOSICAO!$B:$B,MATCH($C74,COMPOSICAO!$A:$A,0)),""
))))))))),"*Verificar código*"))</f>
        <v>Registro De Gaveta Bruto 50Mm - 2"</v>
      </c>
      <c r="E74" s="160" t="str">
        <f>LOWER(IFERROR(
IF(CONCATENATE($A74,$B74)="IIOPES",INDEX(IIOPES!$C:$C,MATCH($C74,IIOPES!$A:$A,0)),
IF(CONCATENATE($A74,$B74)="CIOPES",INDEX(CDER!$C:$C,MATCH($C74,CDER!$A:$A,0)),
IF(CONCATENATE($A74,$B74)="ISINAPI",INDEX(ISINAPI!$C:$C,MATCH($C74,ISINAPI!$A:$A,0)),
IF(CONCATENATE($A74,$B74)="CSINAPI",INDEX(CSINAPI!$C:$C,MATCH($C74,CSINAPI!$A:$A,0)),
IF(CONCATENATE($A74,$B74)="CCESAN",INDEX(CCESAN!$C:$C,MATCH($C74,CCESAN!$A:$A,0)),
IF(CONCATENATE($A74,$B74)="CSCORIO",INDEX(CSCORIO!$C:$C,MATCH($C74,CSCORIO!$A:$A,0)),
IF(CONCATENATE($A74,$B74)="MERC",INDEX(MERCADO!$D:$D,MATCH($C74,MERCADO!$A:$A,0)),
IF(CONCATENATE($A74,$B74)="CCOMP",INDEX(COMPOSICAO!$H:$H,MATCH($C74,COMPOSICAO!$A:$A,0)),""
)))))))),""))</f>
        <v>un</v>
      </c>
      <c r="F74" s="384">
        <v>2</v>
      </c>
      <c r="G74" s="210"/>
      <c r="H74" s="181">
        <f>(IFERROR(
IF(CONCATENATE($A74,$B74)="IIOPES",INDEX(IIOPES!$D:$D,MATCH($C74,IIOPES!$A:$A,0)),
IF(CONCATENATE($A74,$B74)="CIOPES",INDEX(CDER!$D:$D,MATCH($C74,CDER!$A:$A,0)),
IF(CONCATENATE($A74,$B74)="ISINAPI",INDEX(ISINAPI!$E:$E,MATCH($C74,ISINAPI!$A:$A,0)),
IF(CONCATENATE($A74,$B74)="CSINAPI",INDEX(CSINAPI!$D:$D,MATCH($C74,CSINAPI!$A:$A,0)),
IF(CONCATENATE($A74,$B74)="CCESAN",INDEX(CCESAN!$D:$D,MATCH($C74,CCESAN!$A:$A,0)),
IF(CONCATENATE($A74,$B74)="CSCORIO",INDEX(CSCORIO!$D:$D,MATCH($C74,CSCORIO!$A:$A,0)),
IF(CONCATENATE($A74,$B74)="MERC",INDEX(MERCADO!$E:$E,MATCH($C74,MERCADO!$A:$A,0)),
IF(CONCATENATE($A74,$B74)="CCOMP",INDEX(COMPOSICAO!$I:$I,MATCH($C74,COMPOSICAO!$A:$A,0)),""
)))))))),""))</f>
        <v>196.74</v>
      </c>
      <c r="I74" s="178">
        <f t="shared" si="0"/>
        <v>393.48</v>
      </c>
    </row>
    <row r="75" spans="1:9">
      <c r="A75" s="209" t="s">
        <v>17409</v>
      </c>
      <c r="B75" s="209" t="s">
        <v>22</v>
      </c>
      <c r="C75" s="209">
        <v>62105</v>
      </c>
      <c r="D75" s="159" t="str">
        <f>PROPER(IFERROR(
IF(C75="","",
IF(CONCATENATE($A75,$B75)="IIOPES",INDEX(IIOPES!$B:$B,MATCH($C75,IIOPES!$A:$A,0)),
IF(CONCATENATE($A75,$B75)="CIOPES",INDEX(CDER!$B:$B,MATCH($C75,CDER!$A:$A,0)),
IF(CONCATENATE($A75,$B75)="ISINAPI",INDEX(ISINAPI!$B:$B,MATCH($C75,ISINAPI!$A:$A,0)),
IF(CONCATENATE($A75,$B75)="CSINAPI",INDEX(CSINAPI!$B:$B,MATCH($C75,CSINAPI!$A:$A,0)),
IF(CONCATENATE($A75,$B75)="CCESAN",INDEX(CCESAN!$B:$B,MATCH($C75,CCESAN!$A:$A,0)),
IF(CONCATENATE($A75,$B75)="CSCORIO",INDEX(CSCORIO!$B:$B,MATCH($C75,CSCORIO!$A:$A,0)),
IF(CONCATENATE($A75,$B75)="MERC",INDEX(MERCADO!$B:$B,MATCH($C75,MERCADO!$A:$A,0)),
IF(CONCATENATE($A75,$B75)="CCOMP",INDEX(COMPOSICAO!$B:$B,MATCH($C75,COMPOSICAO!$A:$A,0)),""
))))))))),"*Verificar código*"))</f>
        <v>Adaptador Pvc Sold.Flanges Livres P/Cx.Agua 50Mm</v>
      </c>
      <c r="E75" s="160" t="str">
        <f>LOWER(IFERROR(
IF(CONCATENATE($A75,$B75)="IIOPES",INDEX(IIOPES!$C:$C,MATCH($C75,IIOPES!$A:$A,0)),
IF(CONCATENATE($A75,$B75)="CIOPES",INDEX(CDER!$C:$C,MATCH($C75,CDER!$A:$A,0)),
IF(CONCATENATE($A75,$B75)="ISINAPI",INDEX(ISINAPI!$C:$C,MATCH($C75,ISINAPI!$A:$A,0)),
IF(CONCATENATE($A75,$B75)="CSINAPI",INDEX(CSINAPI!$C:$C,MATCH($C75,CSINAPI!$A:$A,0)),
IF(CONCATENATE($A75,$B75)="CCESAN",INDEX(CCESAN!$C:$C,MATCH($C75,CCESAN!$A:$A,0)),
IF(CONCATENATE($A75,$B75)="CSCORIO",INDEX(CSCORIO!$C:$C,MATCH($C75,CSCORIO!$A:$A,0)),
IF(CONCATENATE($A75,$B75)="MERC",INDEX(MERCADO!$D:$D,MATCH($C75,MERCADO!$A:$A,0)),
IF(CONCATENATE($A75,$B75)="CCOMP",INDEX(COMPOSICAO!$H:$H,MATCH($C75,COMPOSICAO!$A:$A,0)),""
)))))))),""))</f>
        <v>un</v>
      </c>
      <c r="F75" s="384">
        <v>2</v>
      </c>
      <c r="G75" s="210"/>
      <c r="H75" s="181">
        <f>(IFERROR(
IF(CONCATENATE($A75,$B75)="IIOPES",INDEX(IIOPES!$D:$D,MATCH($C75,IIOPES!$A:$A,0)),
IF(CONCATENATE($A75,$B75)="CIOPES",INDEX(CDER!$D:$D,MATCH($C75,CDER!$A:$A,0)),
IF(CONCATENATE($A75,$B75)="ISINAPI",INDEX(ISINAPI!$E:$E,MATCH($C75,ISINAPI!$A:$A,0)),
IF(CONCATENATE($A75,$B75)="CSINAPI",INDEX(CSINAPI!$D:$D,MATCH($C75,CSINAPI!$A:$A,0)),
IF(CONCATENATE($A75,$B75)="CCESAN",INDEX(CCESAN!$D:$D,MATCH($C75,CCESAN!$A:$A,0)),
IF(CONCATENATE($A75,$B75)="CSCORIO",INDEX(CSCORIO!$D:$D,MATCH($C75,CSCORIO!$A:$A,0)),
IF(CONCATENATE($A75,$B75)="MERC",INDEX(MERCADO!$E:$E,MATCH($C75,MERCADO!$A:$A,0)),
IF(CONCATENATE($A75,$B75)="CCOMP",INDEX(COMPOSICAO!$I:$I,MATCH($C75,COMPOSICAO!$A:$A,0)),""
)))))))),""))</f>
        <v>34.409999999999997</v>
      </c>
      <c r="I75" s="178">
        <f t="shared" si="0"/>
        <v>68.819999999999993</v>
      </c>
    </row>
    <row r="493" spans="3:10">
      <c r="C493" s="404"/>
      <c r="D493" s="404"/>
      <c r="E493" s="404"/>
      <c r="F493" s="404"/>
      <c r="J493" s="404"/>
    </row>
    <row r="494" spans="3:10">
      <c r="C494" s="404"/>
      <c r="D494" s="404"/>
      <c r="E494" s="404"/>
      <c r="F494" s="404"/>
      <c r="J494" s="404"/>
    </row>
    <row r="495" spans="3:10">
      <c r="C495" s="404"/>
      <c r="D495" s="404"/>
      <c r="E495" s="404"/>
      <c r="F495" s="404"/>
      <c r="J495" s="404"/>
    </row>
    <row r="496" spans="3:10">
      <c r="C496" s="404"/>
      <c r="D496" s="404"/>
      <c r="E496" s="404"/>
      <c r="F496" s="404"/>
      <c r="J496" s="404"/>
    </row>
    <row r="497" spans="3:10">
      <c r="C497" s="404"/>
      <c r="D497" s="404"/>
      <c r="E497" s="404"/>
      <c r="F497" s="404"/>
      <c r="J497" s="404"/>
    </row>
    <row r="498" spans="3:10">
      <c r="C498" s="404"/>
      <c r="D498" s="404"/>
      <c r="E498" s="404"/>
      <c r="F498" s="404"/>
      <c r="J498" s="404"/>
    </row>
    <row r="499" spans="3:10">
      <c r="C499" s="404"/>
      <c r="D499" s="404"/>
      <c r="E499" s="404"/>
      <c r="F499" s="404"/>
      <c r="J499" s="404"/>
    </row>
    <row r="500" spans="3:10">
      <c r="C500" s="404"/>
      <c r="D500" s="404"/>
      <c r="E500" s="404"/>
      <c r="F500" s="404"/>
      <c r="J500" s="404"/>
    </row>
    <row r="506" spans="3:10">
      <c r="C506" s="404"/>
      <c r="D506" s="404"/>
      <c r="E506" s="404"/>
      <c r="G506" s="404"/>
    </row>
    <row r="507" spans="3:10">
      <c r="C507" s="404"/>
      <c r="D507" s="404"/>
      <c r="E507" s="404"/>
      <c r="G507" s="404"/>
    </row>
    <row r="508" spans="3:10">
      <c r="C508" s="404"/>
      <c r="D508" s="404"/>
      <c r="E508" s="404"/>
      <c r="G508" s="404"/>
    </row>
    <row r="509" spans="3:10">
      <c r="C509" s="404"/>
      <c r="D509" s="404"/>
      <c r="E509" s="404"/>
      <c r="G509" s="404"/>
    </row>
    <row r="510" spans="3:10">
      <c r="C510" s="404"/>
      <c r="D510" s="404"/>
      <c r="E510" s="404"/>
      <c r="G510" s="404"/>
    </row>
    <row r="511" spans="3:10">
      <c r="C511" s="404"/>
      <c r="D511" s="404"/>
      <c r="E511" s="404"/>
      <c r="G511" s="404"/>
    </row>
    <row r="512" spans="3:10">
      <c r="C512" s="404"/>
      <c r="D512" s="404"/>
      <c r="E512" s="404"/>
      <c r="G512" s="404"/>
    </row>
    <row r="513" spans="3:10">
      <c r="C513" s="404"/>
      <c r="D513" s="404"/>
      <c r="E513" s="404"/>
      <c r="G513" s="404"/>
    </row>
    <row r="514" spans="3:10">
      <c r="C514" s="404"/>
      <c r="D514" s="404"/>
      <c r="E514" s="404"/>
      <c r="G514" s="404"/>
    </row>
    <row r="515" spans="3:10">
      <c r="C515" s="404"/>
      <c r="D515" s="404"/>
      <c r="E515" s="404"/>
      <c r="G515" s="404"/>
    </row>
    <row r="516" spans="3:10">
      <c r="C516" s="404"/>
      <c r="D516" s="404"/>
      <c r="E516" s="404"/>
      <c r="G516" s="404"/>
    </row>
    <row r="517" spans="3:10">
      <c r="C517" s="404"/>
      <c r="D517" s="404"/>
      <c r="E517" s="404"/>
      <c r="G517" s="404"/>
    </row>
    <row r="518" spans="3:10">
      <c r="C518" s="404"/>
      <c r="D518" s="404"/>
      <c r="E518" s="404"/>
      <c r="G518" s="404"/>
    </row>
    <row r="519" spans="3:10">
      <c r="C519" s="404"/>
      <c r="D519" s="404"/>
      <c r="E519" s="404"/>
      <c r="G519" s="404"/>
      <c r="J519" s="172">
        <v>6.7160000000000002</v>
      </c>
    </row>
    <row r="520" spans="3:10">
      <c r="C520" s="404"/>
      <c r="D520" s="404"/>
      <c r="E520" s="404"/>
      <c r="G520" s="404"/>
    </row>
    <row r="521" spans="3:10">
      <c r="C521" s="404"/>
      <c r="D521" s="404"/>
      <c r="E521" s="404"/>
      <c r="G521" s="404"/>
    </row>
    <row r="522" spans="3:10">
      <c r="C522" s="404"/>
      <c r="D522" s="404"/>
      <c r="E522" s="404"/>
      <c r="G522" s="404"/>
    </row>
    <row r="523" spans="3:10">
      <c r="C523" s="407"/>
      <c r="D523" s="407"/>
      <c r="E523" s="407"/>
      <c r="G523" s="407"/>
      <c r="J523" s="172">
        <v>17.135999999999999</v>
      </c>
    </row>
    <row r="524" spans="3:10">
      <c r="C524" s="407"/>
      <c r="D524" s="407"/>
      <c r="E524" s="407"/>
      <c r="G524" s="407"/>
    </row>
    <row r="525" spans="3:10">
      <c r="C525" s="407"/>
      <c r="D525" s="407"/>
      <c r="E525" s="407"/>
      <c r="G525" s="407"/>
    </row>
    <row r="526" spans="3:10">
      <c r="C526" s="407"/>
      <c r="D526" s="407"/>
      <c r="E526" s="407"/>
      <c r="G526" s="407"/>
    </row>
    <row r="527" spans="3:10">
      <c r="C527" s="407"/>
      <c r="D527" s="407"/>
      <c r="E527" s="407"/>
      <c r="G527" s="407"/>
    </row>
    <row r="528" spans="3:10">
      <c r="C528" s="407"/>
      <c r="D528" s="407"/>
      <c r="E528" s="407"/>
      <c r="G528" s="407"/>
    </row>
    <row r="531" spans="3:10">
      <c r="G531" s="34" t="s">
        <v>18577</v>
      </c>
    </row>
    <row r="533" spans="3:10">
      <c r="C533" s="407"/>
      <c r="D533" s="407"/>
      <c r="E533" s="407"/>
      <c r="F533" s="407"/>
      <c r="G533" s="407"/>
      <c r="J533" s="407">
        <v>3.82</v>
      </c>
    </row>
    <row r="534" spans="3:10">
      <c r="C534" s="407"/>
      <c r="D534" s="407"/>
      <c r="E534" s="407"/>
      <c r="F534" s="407"/>
      <c r="G534" s="407"/>
      <c r="J534" s="407">
        <v>3.8159999999999998</v>
      </c>
    </row>
    <row r="535" spans="3:10">
      <c r="C535" s="407"/>
      <c r="D535" s="407"/>
      <c r="E535" s="407"/>
      <c r="F535" s="407"/>
      <c r="G535" s="407"/>
      <c r="J535" s="407"/>
    </row>
    <row r="536" spans="3:10">
      <c r="C536" s="407"/>
      <c r="D536" s="407"/>
      <c r="E536" s="407"/>
      <c r="F536" s="407"/>
      <c r="G536" s="407"/>
      <c r="J536" s="407"/>
    </row>
    <row r="537" spans="3:10">
      <c r="C537" s="407"/>
      <c r="D537" s="407"/>
      <c r="E537" s="407"/>
      <c r="F537" s="407"/>
      <c r="G537" s="407"/>
      <c r="J537" s="407">
        <v>4.3659999999999997</v>
      </c>
    </row>
    <row r="538" spans="3:10">
      <c r="C538" s="407"/>
      <c r="D538" s="407"/>
      <c r="E538" s="407"/>
      <c r="F538" s="407"/>
      <c r="G538" s="407"/>
      <c r="J538" s="407"/>
    </row>
    <row r="539" spans="3:10">
      <c r="C539" s="407"/>
      <c r="D539" s="407"/>
      <c r="E539" s="407"/>
      <c r="F539" s="407"/>
      <c r="G539" s="407"/>
      <c r="J539" s="407"/>
    </row>
    <row r="540" spans="3:10">
      <c r="C540" s="407"/>
      <c r="D540" s="407"/>
      <c r="E540" s="407"/>
      <c r="F540" s="407"/>
      <c r="G540" s="407"/>
      <c r="J540" s="407"/>
    </row>
    <row r="541" spans="3:10">
      <c r="C541" s="407"/>
      <c r="D541" s="407"/>
      <c r="E541" s="407"/>
      <c r="F541" s="407"/>
      <c r="G541" s="407"/>
      <c r="J541" s="407"/>
    </row>
    <row r="542" spans="3:10">
      <c r="C542" s="407"/>
      <c r="D542" s="407"/>
      <c r="E542" s="407"/>
      <c r="F542" s="407"/>
      <c r="G542" s="407"/>
      <c r="J542" s="407"/>
    </row>
    <row r="543" spans="3:10">
      <c r="C543" s="407"/>
      <c r="D543" s="407"/>
      <c r="E543" s="407"/>
      <c r="F543" s="407"/>
      <c r="G543" s="407"/>
      <c r="J543" s="407"/>
    </row>
    <row r="548" spans="1:10">
      <c r="J548" s="172">
        <v>1</v>
      </c>
    </row>
    <row r="553" spans="1:10">
      <c r="A553" s="413"/>
      <c r="D553" s="418"/>
      <c r="E553" s="413"/>
      <c r="F553" s="413"/>
      <c r="J553" s="413"/>
    </row>
    <row r="554" spans="1:10">
      <c r="A554" s="413"/>
      <c r="D554" s="418"/>
      <c r="E554" s="413"/>
      <c r="F554" s="413"/>
      <c r="J554" s="413"/>
    </row>
    <row r="555" spans="1:10">
      <c r="A555" s="413"/>
      <c r="D555" s="418"/>
      <c r="E555" s="413"/>
      <c r="F555" s="413"/>
      <c r="J555" s="413"/>
    </row>
    <row r="556" spans="1:10">
      <c r="A556" s="413"/>
      <c r="D556" s="418"/>
      <c r="E556" s="413"/>
      <c r="F556" s="413"/>
      <c r="J556" s="413"/>
    </row>
    <row r="557" spans="1:10">
      <c r="A557" s="413"/>
      <c r="D557" s="418"/>
      <c r="E557" s="413"/>
      <c r="F557" s="413"/>
      <c r="J557" s="413"/>
    </row>
    <row r="558" spans="1:10">
      <c r="A558" s="413"/>
      <c r="D558" s="418"/>
      <c r="E558" s="413"/>
      <c r="F558" s="413"/>
      <c r="J558" s="413"/>
    </row>
    <row r="559" spans="1:10">
      <c r="A559" s="413"/>
      <c r="D559" s="418"/>
      <c r="E559" s="413"/>
      <c r="F559" s="413"/>
      <c r="J559" s="413"/>
    </row>
    <row r="560" spans="1:10">
      <c r="A560" s="413"/>
      <c r="D560" s="418"/>
      <c r="E560" s="413"/>
      <c r="F560" s="413"/>
      <c r="J560" s="413"/>
    </row>
    <row r="561" spans="1:10">
      <c r="A561" s="413"/>
      <c r="D561" s="418"/>
      <c r="E561" s="413"/>
      <c r="F561" s="413"/>
      <c r="J561" s="413"/>
    </row>
    <row r="562" spans="1:10">
      <c r="A562" s="413"/>
      <c r="D562" s="418"/>
      <c r="E562" s="413"/>
      <c r="F562" s="413"/>
      <c r="J562" s="413"/>
    </row>
    <row r="563" spans="1:10">
      <c r="A563" s="413"/>
      <c r="D563" s="418"/>
      <c r="E563" s="413"/>
      <c r="F563" s="413"/>
      <c r="J563" s="413"/>
    </row>
    <row r="564" spans="1:10">
      <c r="A564" s="413"/>
      <c r="D564" s="418"/>
      <c r="E564" s="413"/>
      <c r="F564" s="413"/>
      <c r="J564" s="413"/>
    </row>
    <row r="565" spans="1:10">
      <c r="A565" s="413"/>
      <c r="D565" s="418"/>
      <c r="E565" s="413"/>
      <c r="F565" s="413"/>
      <c r="J565" s="413"/>
    </row>
    <row r="566" spans="1:10">
      <c r="A566" s="413"/>
      <c r="D566" s="418"/>
      <c r="E566" s="413"/>
      <c r="F566" s="413"/>
      <c r="J566" s="413"/>
    </row>
    <row r="567" spans="1:10">
      <c r="A567" s="413"/>
      <c r="D567" s="418"/>
      <c r="E567" s="413"/>
      <c r="F567" s="413"/>
      <c r="J567" s="413"/>
    </row>
    <row r="568" spans="1:10">
      <c r="A568" s="413"/>
      <c r="D568" s="418"/>
      <c r="E568" s="413"/>
      <c r="F568" s="413"/>
      <c r="J568" s="413"/>
    </row>
    <row r="569" spans="1:10">
      <c r="A569" s="413"/>
      <c r="D569" s="418"/>
      <c r="E569" s="413"/>
      <c r="F569" s="413"/>
      <c r="J569" s="413"/>
    </row>
    <row r="570" spans="1:10">
      <c r="A570" s="413"/>
      <c r="D570" s="418"/>
      <c r="E570" s="413"/>
      <c r="F570" s="413"/>
      <c r="J570" s="413"/>
    </row>
    <row r="571" spans="1:10">
      <c r="A571" s="413"/>
      <c r="D571" s="418"/>
      <c r="E571" s="413"/>
      <c r="F571" s="413"/>
      <c r="J571" s="413"/>
    </row>
    <row r="576" spans="1:10">
      <c r="A576" s="413"/>
      <c r="D576" s="413"/>
      <c r="E576" s="413"/>
      <c r="F576" s="413"/>
      <c r="J576" s="413"/>
    </row>
    <row r="577" spans="1:10">
      <c r="A577" s="413"/>
      <c r="D577" s="413"/>
      <c r="E577" s="413"/>
      <c r="F577" s="413"/>
      <c r="J577" s="413"/>
    </row>
    <row r="578" spans="1:10">
      <c r="A578" s="413"/>
      <c r="D578" s="413"/>
      <c r="E578" s="413"/>
      <c r="F578" s="413"/>
      <c r="J578" s="413"/>
    </row>
    <row r="579" spans="1:10">
      <c r="A579" s="413"/>
      <c r="D579" s="413"/>
      <c r="E579" s="413"/>
      <c r="F579" s="413"/>
      <c r="J579" s="413"/>
    </row>
    <row r="580" spans="1:10">
      <c r="A580" s="413"/>
      <c r="D580" s="413"/>
      <c r="E580" s="413"/>
      <c r="F580" s="413"/>
      <c r="J580" s="413"/>
    </row>
    <row r="585" spans="1:10">
      <c r="A585" s="413"/>
      <c r="C585" s="413"/>
      <c r="D585" s="413"/>
      <c r="E585" s="413"/>
      <c r="J585" s="413"/>
    </row>
    <row r="586" spans="1:10">
      <c r="A586" s="413"/>
      <c r="C586" s="413"/>
      <c r="D586" s="413"/>
      <c r="E586" s="413"/>
      <c r="J586" s="413"/>
    </row>
    <row r="587" spans="1:10">
      <c r="A587" s="413"/>
      <c r="C587" s="413"/>
      <c r="D587" s="413"/>
      <c r="E587" s="413"/>
      <c r="J587" s="413"/>
    </row>
    <row r="588" spans="1:10">
      <c r="A588" s="413"/>
      <c r="C588" s="413"/>
      <c r="D588" s="413"/>
      <c r="E588" s="413"/>
      <c r="J588" s="413"/>
    </row>
    <row r="589" spans="1:10">
      <c r="A589" s="413"/>
      <c r="C589" s="413"/>
      <c r="D589" s="413"/>
      <c r="E589" s="413"/>
      <c r="J589" s="413"/>
    </row>
    <row r="590" spans="1:10">
      <c r="A590" s="413"/>
      <c r="C590" s="413"/>
      <c r="D590" s="413"/>
      <c r="E590" s="413"/>
      <c r="J590" s="413"/>
    </row>
    <row r="591" spans="1:10">
      <c r="A591" s="413"/>
      <c r="C591" s="413"/>
      <c r="D591" s="413"/>
      <c r="E591" s="413"/>
      <c r="J591" s="413"/>
    </row>
    <row r="592" spans="1:10">
      <c r="A592" s="413"/>
      <c r="C592" s="413"/>
      <c r="D592" s="413"/>
      <c r="E592" s="413"/>
      <c r="J592" s="413"/>
    </row>
    <row r="593" spans="1:10">
      <c r="A593" s="413"/>
      <c r="C593" s="413"/>
      <c r="D593" s="413"/>
      <c r="E593" s="413"/>
      <c r="J593" s="413"/>
    </row>
    <row r="594" spans="1:10">
      <c r="A594" s="413"/>
      <c r="C594" s="413"/>
      <c r="D594" s="413"/>
      <c r="E594" s="413"/>
      <c r="J594" s="413"/>
    </row>
    <row r="595" spans="1:10">
      <c r="A595" s="413"/>
      <c r="C595" s="413"/>
      <c r="D595" s="413"/>
      <c r="E595" s="413"/>
      <c r="J595" s="413"/>
    </row>
    <row r="596" spans="1:10">
      <c r="A596" s="413"/>
      <c r="C596" s="413"/>
      <c r="D596" s="413"/>
      <c r="E596" s="413"/>
      <c r="J596" s="413"/>
    </row>
    <row r="597" spans="1:10">
      <c r="A597" s="413"/>
      <c r="C597" s="413"/>
      <c r="D597" s="413"/>
      <c r="E597" s="413"/>
      <c r="J597" s="413"/>
    </row>
    <row r="598" spans="1:10">
      <c r="A598" s="413"/>
      <c r="C598" s="413"/>
      <c r="D598" s="413"/>
      <c r="E598" s="413"/>
      <c r="J598" s="413"/>
    </row>
    <row r="599" spans="1:10">
      <c r="A599" s="413"/>
      <c r="C599" s="413"/>
      <c r="D599" s="413"/>
      <c r="E599" s="413"/>
      <c r="J599" s="413"/>
    </row>
    <row r="604" spans="1:10">
      <c r="A604" s="413"/>
      <c r="C604" s="413"/>
      <c r="D604" s="413"/>
      <c r="E604" s="413"/>
      <c r="J604" s="413"/>
    </row>
    <row r="605" spans="1:10">
      <c r="A605" s="413"/>
      <c r="C605" s="413"/>
      <c r="D605" s="413"/>
      <c r="E605" s="413"/>
      <c r="J605" s="413"/>
    </row>
    <row r="606" spans="1:10">
      <c r="A606" s="413"/>
      <c r="C606" s="413"/>
      <c r="D606" s="413"/>
      <c r="E606" s="413"/>
      <c r="J606" s="413"/>
    </row>
    <row r="607" spans="1:10">
      <c r="A607" s="413"/>
      <c r="C607" s="413"/>
      <c r="D607" s="413"/>
      <c r="E607" s="413"/>
      <c r="J607" s="413"/>
    </row>
    <row r="608" spans="1:10">
      <c r="A608" s="413"/>
      <c r="C608" s="413"/>
      <c r="D608" s="413"/>
      <c r="E608" s="413"/>
      <c r="J608" s="413"/>
    </row>
    <row r="609" spans="1:10">
      <c r="A609" s="413"/>
      <c r="C609" s="413"/>
      <c r="D609" s="413"/>
      <c r="E609" s="413"/>
      <c r="J609" s="413"/>
    </row>
    <row r="610" spans="1:10">
      <c r="A610" s="413"/>
      <c r="C610" s="413"/>
      <c r="D610" s="413"/>
      <c r="E610" s="413"/>
      <c r="J610" s="413"/>
    </row>
    <row r="611" spans="1:10">
      <c r="A611" s="413"/>
      <c r="C611" s="413"/>
      <c r="D611" s="413"/>
      <c r="E611" s="413"/>
      <c r="J611" s="413"/>
    </row>
    <row r="612" spans="1:10">
      <c r="A612" s="413"/>
      <c r="C612" s="413"/>
      <c r="D612" s="413"/>
      <c r="E612" s="413"/>
      <c r="J612" s="413"/>
    </row>
    <row r="613" spans="1:10">
      <c r="A613" s="413"/>
      <c r="C613" s="413"/>
      <c r="D613" s="413"/>
      <c r="E613" s="413"/>
      <c r="J613" s="413"/>
    </row>
    <row r="614" spans="1:10">
      <c r="A614" s="413"/>
      <c r="C614" s="413"/>
      <c r="D614" s="413"/>
      <c r="E614" s="413"/>
      <c r="J614" s="413"/>
    </row>
    <row r="615" spans="1:10">
      <c r="A615" s="413"/>
      <c r="C615" s="413"/>
      <c r="D615" s="413"/>
      <c r="E615" s="413"/>
      <c r="J615" s="413"/>
    </row>
    <row r="616" spans="1:10">
      <c r="A616" s="413"/>
      <c r="C616" s="413"/>
      <c r="D616" s="413"/>
      <c r="E616" s="413"/>
      <c r="J616" s="413"/>
    </row>
    <row r="621" spans="1:10">
      <c r="A621" s="413"/>
      <c r="J621" s="413"/>
    </row>
    <row r="622" spans="1:10">
      <c r="A622" s="413"/>
      <c r="J622" s="413"/>
    </row>
    <row r="627" spans="1:10">
      <c r="A627" s="413"/>
      <c r="C627" s="413"/>
      <c r="D627" s="413"/>
      <c r="E627" s="413"/>
      <c r="F627" s="413"/>
      <c r="G627" s="413"/>
      <c r="J627" s="413">
        <f>D627*E627*F627*G627</f>
        <v>0</v>
      </c>
    </row>
    <row r="628" spans="1:10">
      <c r="A628" s="413"/>
      <c r="C628" s="413"/>
      <c r="D628" s="413"/>
      <c r="E628" s="413"/>
      <c r="F628" s="413"/>
      <c r="G628" s="413"/>
      <c r="J628" s="413">
        <f t="shared" ref="J628:J637" si="1">D628*E628*F628*G628</f>
        <v>0</v>
      </c>
    </row>
    <row r="629" spans="1:10">
      <c r="A629" s="413"/>
      <c r="C629" s="413"/>
      <c r="D629" s="413"/>
      <c r="E629" s="413"/>
      <c r="F629" s="413"/>
      <c r="G629" s="413"/>
      <c r="J629" s="413">
        <f t="shared" si="1"/>
        <v>0</v>
      </c>
    </row>
    <row r="630" spans="1:10">
      <c r="A630" s="413"/>
      <c r="C630" s="413"/>
      <c r="D630" s="413"/>
      <c r="E630" s="413"/>
      <c r="F630" s="413"/>
      <c r="G630" s="413"/>
      <c r="J630" s="413">
        <f t="shared" si="1"/>
        <v>0</v>
      </c>
    </row>
    <row r="631" spans="1:10">
      <c r="A631" s="413"/>
      <c r="C631" s="413"/>
      <c r="D631" s="413"/>
      <c r="E631" s="413"/>
      <c r="F631" s="413"/>
      <c r="G631" s="413"/>
      <c r="J631" s="413">
        <f t="shared" si="1"/>
        <v>0</v>
      </c>
    </row>
    <row r="632" spans="1:10">
      <c r="A632" s="413"/>
      <c r="C632" s="413"/>
      <c r="D632" s="413"/>
      <c r="E632" s="413"/>
      <c r="F632" s="413"/>
      <c r="G632" s="413"/>
      <c r="J632" s="413">
        <f t="shared" si="1"/>
        <v>0</v>
      </c>
    </row>
    <row r="633" spans="1:10">
      <c r="A633" s="413"/>
      <c r="C633" s="413"/>
      <c r="D633" s="413"/>
      <c r="E633" s="413"/>
      <c r="F633" s="413"/>
      <c r="G633" s="413"/>
      <c r="J633" s="413">
        <f t="shared" si="1"/>
        <v>0</v>
      </c>
    </row>
    <row r="634" spans="1:10">
      <c r="A634" s="413"/>
      <c r="C634" s="413"/>
      <c r="D634" s="413"/>
      <c r="E634" s="413"/>
      <c r="F634" s="413"/>
      <c r="G634" s="413"/>
      <c r="J634" s="413">
        <f t="shared" si="1"/>
        <v>0</v>
      </c>
    </row>
    <row r="635" spans="1:10">
      <c r="A635" s="413"/>
      <c r="C635" s="413"/>
      <c r="D635" s="413"/>
      <c r="E635" s="413"/>
      <c r="F635" s="413"/>
      <c r="G635" s="413"/>
      <c r="J635" s="413">
        <f t="shared" si="1"/>
        <v>0</v>
      </c>
    </row>
    <row r="636" spans="1:10">
      <c r="A636" s="413"/>
      <c r="C636" s="413"/>
      <c r="D636" s="413"/>
      <c r="E636" s="413"/>
      <c r="F636" s="413"/>
      <c r="G636" s="413"/>
      <c r="J636" s="413">
        <f t="shared" si="1"/>
        <v>0</v>
      </c>
    </row>
    <row r="637" spans="1:10">
      <c r="A637" s="413"/>
      <c r="C637" s="413"/>
      <c r="D637" s="413"/>
      <c r="E637" s="413"/>
      <c r="F637" s="413"/>
      <c r="G637" s="413"/>
      <c r="J637" s="413">
        <f t="shared" si="1"/>
        <v>0</v>
      </c>
    </row>
    <row r="642" spans="1:10">
      <c r="A642" s="413"/>
      <c r="D642" s="413"/>
      <c r="J642" s="413"/>
    </row>
    <row r="643" spans="1:10">
      <c r="A643" s="413"/>
      <c r="D643" s="413"/>
      <c r="J643" s="413"/>
    </row>
    <row r="644" spans="1:10">
      <c r="A644" s="413"/>
      <c r="D644" s="413"/>
      <c r="J644" s="413"/>
    </row>
    <row r="645" spans="1:10">
      <c r="A645" s="413"/>
      <c r="D645" s="413"/>
      <c r="J645" s="413"/>
    </row>
    <row r="646" spans="1:10">
      <c r="A646" s="413"/>
      <c r="D646" s="413"/>
      <c r="J646" s="413"/>
    </row>
    <row r="647" spans="1:10">
      <c r="A647" s="413"/>
      <c r="D647" s="413"/>
      <c r="J647" s="413"/>
    </row>
    <row r="648" spans="1:10">
      <c r="A648" s="413"/>
      <c r="D648" s="413"/>
      <c r="J648" s="413"/>
    </row>
    <row r="653" spans="1:10">
      <c r="A653" s="413"/>
      <c r="D653" s="413"/>
      <c r="J653" s="413"/>
    </row>
    <row r="654" spans="1:10">
      <c r="A654" s="413"/>
      <c r="D654" s="413"/>
      <c r="J654" s="413"/>
    </row>
    <row r="655" spans="1:10">
      <c r="A655" s="413"/>
      <c r="D655" s="413"/>
      <c r="J655" s="413"/>
    </row>
    <row r="656" spans="1:10">
      <c r="A656" s="413"/>
      <c r="D656" s="413"/>
      <c r="J656" s="413"/>
    </row>
    <row r="657" spans="1:10">
      <c r="A657" s="413"/>
      <c r="D657" s="413"/>
      <c r="J657" s="413"/>
    </row>
    <row r="658" spans="1:10">
      <c r="A658" s="413"/>
      <c r="D658" s="413"/>
      <c r="J658" s="413"/>
    </row>
    <row r="659" spans="1:10">
      <c r="A659" s="413"/>
      <c r="D659" s="413"/>
      <c r="J659" s="413"/>
    </row>
    <row r="664" spans="1:10">
      <c r="A664" s="413"/>
      <c r="D664" s="413"/>
      <c r="J664" s="413"/>
    </row>
    <row r="665" spans="1:10">
      <c r="A665" s="413"/>
      <c r="D665" s="413"/>
      <c r="J665" s="413"/>
    </row>
    <row r="666" spans="1:10">
      <c r="A666" s="413"/>
      <c r="D666" s="413"/>
      <c r="J666" s="413"/>
    </row>
    <row r="667" spans="1:10">
      <c r="A667" s="413"/>
      <c r="D667" s="413"/>
      <c r="J667" s="413"/>
    </row>
    <row r="668" spans="1:10">
      <c r="A668" s="413"/>
      <c r="D668" s="413"/>
      <c r="J668" s="413"/>
    </row>
    <row r="669" spans="1:10">
      <c r="A669" s="413"/>
      <c r="D669" s="413"/>
      <c r="J669" s="413"/>
    </row>
    <row r="670" spans="1:10">
      <c r="A670" s="413"/>
      <c r="D670" s="413"/>
      <c r="J670" s="413"/>
    </row>
    <row r="675" spans="1:10">
      <c r="A675" s="413"/>
      <c r="J675" s="413"/>
    </row>
    <row r="680" spans="1:10">
      <c r="A680" s="413"/>
      <c r="D680" s="413"/>
      <c r="E680" s="413"/>
      <c r="J680" s="413"/>
    </row>
    <row r="681" spans="1:10">
      <c r="A681" s="413"/>
      <c r="D681" s="413"/>
      <c r="E681" s="413"/>
      <c r="J681" s="413"/>
    </row>
    <row r="682" spans="1:10">
      <c r="A682" s="413"/>
      <c r="D682" s="413"/>
      <c r="E682" s="413"/>
      <c r="J682" s="413"/>
    </row>
    <row r="683" spans="1:10">
      <c r="A683" s="413"/>
      <c r="D683" s="413"/>
      <c r="E683" s="413"/>
      <c r="J683" s="413"/>
    </row>
    <row r="684" spans="1:10">
      <c r="A684" s="413"/>
      <c r="D684" s="413"/>
      <c r="E684" s="413"/>
      <c r="J684" s="413"/>
    </row>
    <row r="689" spans="1:10">
      <c r="A689" s="413"/>
      <c r="D689" s="413"/>
      <c r="E689" s="413"/>
      <c r="F689" s="413"/>
      <c r="G689" s="413"/>
      <c r="J689" s="413"/>
    </row>
    <row r="690" spans="1:10">
      <c r="A690" s="413"/>
      <c r="D690" s="413"/>
      <c r="E690" s="413"/>
      <c r="F690" s="413"/>
      <c r="G690" s="413"/>
      <c r="J690" s="413"/>
    </row>
    <row r="691" spans="1:10">
      <c r="A691" s="413"/>
      <c r="D691" s="413"/>
      <c r="E691" s="413"/>
      <c r="F691" s="413"/>
      <c r="G691" s="413"/>
      <c r="J691" s="413"/>
    </row>
    <row r="692" spans="1:10">
      <c r="A692" s="413"/>
      <c r="D692" s="413"/>
      <c r="E692" s="413"/>
      <c r="F692" s="413"/>
      <c r="J692" s="413"/>
    </row>
    <row r="697" spans="1:10">
      <c r="A697" s="413"/>
      <c r="D697" s="420"/>
      <c r="E697" s="420"/>
      <c r="F697" s="420"/>
      <c r="J697" s="420"/>
    </row>
    <row r="698" spans="1:10">
      <c r="A698" s="413"/>
      <c r="D698" s="420"/>
      <c r="E698" s="420"/>
      <c r="F698" s="420"/>
      <c r="J698" s="420"/>
    </row>
    <row r="699" spans="1:10">
      <c r="A699" s="413"/>
      <c r="D699" s="420"/>
      <c r="E699" s="420"/>
      <c r="F699" s="420"/>
      <c r="J699" s="420"/>
    </row>
    <row r="700" spans="1:10">
      <c r="A700" s="413"/>
      <c r="D700" s="420"/>
      <c r="E700" s="420"/>
      <c r="F700" s="420"/>
      <c r="J700" s="420"/>
    </row>
    <row r="701" spans="1:10">
      <c r="A701" s="413"/>
      <c r="D701" s="420"/>
      <c r="E701" s="420"/>
      <c r="F701" s="420"/>
      <c r="J701" s="420"/>
    </row>
    <row r="702" spans="1:10">
      <c r="A702" s="413"/>
      <c r="D702" s="420"/>
      <c r="E702" s="420"/>
      <c r="F702" s="420"/>
      <c r="J702" s="420"/>
    </row>
    <row r="707" spans="1:10">
      <c r="A707" s="413"/>
      <c r="D707" s="413"/>
      <c r="E707" s="413"/>
      <c r="F707" s="413"/>
      <c r="G707" s="413"/>
      <c r="H707" s="413"/>
      <c r="I707" s="413"/>
      <c r="J707" s="413">
        <f>D707*E707*F707</f>
        <v>0</v>
      </c>
    </row>
    <row r="708" spans="1:10">
      <c r="A708" s="413"/>
      <c r="D708" s="413"/>
      <c r="E708" s="413"/>
      <c r="F708" s="413"/>
      <c r="G708" s="413"/>
      <c r="H708" s="413"/>
      <c r="I708" s="413"/>
      <c r="J708" s="413"/>
    </row>
    <row r="709" spans="1:10">
      <c r="A709" s="413"/>
      <c r="D709" s="413"/>
      <c r="E709" s="413"/>
      <c r="F709" s="413"/>
      <c r="G709" s="413"/>
      <c r="H709" s="413"/>
      <c r="I709" s="413"/>
      <c r="J709" s="413"/>
    </row>
    <row r="714" spans="1:10">
      <c r="A714" s="418"/>
      <c r="J714" s="418"/>
    </row>
    <row r="715" spans="1:10">
      <c r="A715" s="418"/>
      <c r="J715" s="418"/>
    </row>
    <row r="720" spans="1:10">
      <c r="A720" s="413"/>
      <c r="D720" s="422"/>
      <c r="E720" s="413"/>
      <c r="J720" s="422">
        <f>D720*E720</f>
        <v>0</v>
      </c>
    </row>
    <row r="721" spans="1:10">
      <c r="A721" s="413"/>
      <c r="D721" s="413"/>
      <c r="E721" s="413"/>
      <c r="J721" s="422">
        <f t="shared" ref="J721:J732" si="2">D721*E721</f>
        <v>0</v>
      </c>
    </row>
    <row r="722" spans="1:10">
      <c r="A722" s="413"/>
      <c r="D722" s="413"/>
      <c r="E722" s="413"/>
      <c r="J722" s="422">
        <f t="shared" si="2"/>
        <v>0</v>
      </c>
    </row>
    <row r="723" spans="1:10">
      <c r="A723" s="413"/>
      <c r="D723" s="413"/>
      <c r="E723" s="413"/>
      <c r="J723" s="422">
        <f t="shared" si="2"/>
        <v>0</v>
      </c>
    </row>
    <row r="724" spans="1:10">
      <c r="A724" s="413"/>
      <c r="D724" s="413"/>
      <c r="E724" s="413"/>
      <c r="J724" s="422">
        <f t="shared" si="2"/>
        <v>0</v>
      </c>
    </row>
    <row r="725" spans="1:10">
      <c r="A725" s="413"/>
      <c r="D725" s="413"/>
      <c r="E725" s="413"/>
      <c r="J725" s="422">
        <f t="shared" si="2"/>
        <v>0</v>
      </c>
    </row>
    <row r="726" spans="1:10">
      <c r="A726" s="413"/>
      <c r="D726" s="413"/>
      <c r="E726" s="413"/>
      <c r="J726" s="422">
        <f t="shared" si="2"/>
        <v>0</v>
      </c>
    </row>
    <row r="727" spans="1:10">
      <c r="A727" s="413"/>
      <c r="D727" s="413"/>
      <c r="E727" s="413"/>
      <c r="J727" s="422">
        <f t="shared" si="2"/>
        <v>0</v>
      </c>
    </row>
    <row r="728" spans="1:10">
      <c r="A728" s="413"/>
      <c r="D728" s="413"/>
      <c r="E728" s="413"/>
      <c r="J728" s="422">
        <f t="shared" si="2"/>
        <v>0</v>
      </c>
    </row>
    <row r="729" spans="1:10">
      <c r="A729" s="413"/>
      <c r="D729" s="413"/>
      <c r="E729" s="413"/>
      <c r="J729" s="422">
        <f t="shared" si="2"/>
        <v>0</v>
      </c>
    </row>
    <row r="730" spans="1:10">
      <c r="A730" s="413"/>
      <c r="D730" s="413"/>
      <c r="E730" s="413"/>
      <c r="J730" s="422">
        <f t="shared" si="2"/>
        <v>0</v>
      </c>
    </row>
    <row r="731" spans="1:10">
      <c r="A731" s="413"/>
      <c r="D731" s="413"/>
      <c r="E731" s="413"/>
      <c r="J731" s="422">
        <f t="shared" si="2"/>
        <v>0</v>
      </c>
    </row>
    <row r="732" spans="1:10">
      <c r="A732" s="413"/>
      <c r="D732" s="413"/>
      <c r="E732" s="413"/>
      <c r="J732" s="422">
        <f t="shared" si="2"/>
        <v>0</v>
      </c>
    </row>
    <row r="737" spans="1:10">
      <c r="A737" s="413"/>
      <c r="D737" s="413"/>
      <c r="E737" s="413"/>
      <c r="J737" s="413">
        <f>D737*E737</f>
        <v>0</v>
      </c>
    </row>
    <row r="738" spans="1:10">
      <c r="A738" s="413"/>
      <c r="D738" s="413"/>
      <c r="E738" s="413"/>
      <c r="J738" s="413">
        <f>D738*E738</f>
        <v>0</v>
      </c>
    </row>
    <row r="744" spans="1:10">
      <c r="A744" s="413"/>
      <c r="D744" s="413"/>
      <c r="E744" s="418"/>
      <c r="F744" s="418">
        <f>D744*E744</f>
        <v>0</v>
      </c>
      <c r="G744" s="418"/>
      <c r="J744" s="172">
        <f>F744-G744</f>
        <v>0</v>
      </c>
    </row>
    <row r="745" spans="1:10">
      <c r="A745" s="413"/>
      <c r="D745" s="413"/>
      <c r="E745" s="418"/>
      <c r="F745" s="418">
        <f t="shared" ref="F745:F758" si="3">D745*E745</f>
        <v>0</v>
      </c>
      <c r="G745" s="418"/>
      <c r="J745" s="172">
        <f t="shared" ref="J745:J758" si="4">F745-G745</f>
        <v>0</v>
      </c>
    </row>
    <row r="746" spans="1:10">
      <c r="A746" s="413"/>
      <c r="D746" s="413"/>
      <c r="E746" s="418"/>
      <c r="F746" s="418">
        <f t="shared" si="3"/>
        <v>0</v>
      </c>
      <c r="G746" s="418"/>
      <c r="J746" s="172">
        <f t="shared" si="4"/>
        <v>0</v>
      </c>
    </row>
    <row r="747" spans="1:10">
      <c r="A747" s="413"/>
      <c r="D747" s="413"/>
      <c r="E747" s="418"/>
      <c r="F747" s="418">
        <f t="shared" si="3"/>
        <v>0</v>
      </c>
      <c r="G747" s="418"/>
      <c r="J747" s="172">
        <f t="shared" si="4"/>
        <v>0</v>
      </c>
    </row>
    <row r="748" spans="1:10">
      <c r="A748" s="413"/>
      <c r="D748" s="413"/>
      <c r="E748" s="418"/>
      <c r="F748" s="418">
        <f t="shared" si="3"/>
        <v>0</v>
      </c>
      <c r="G748" s="418"/>
      <c r="J748" s="172">
        <f t="shared" si="4"/>
        <v>0</v>
      </c>
    </row>
    <row r="749" spans="1:10">
      <c r="A749" s="413"/>
      <c r="D749" s="413"/>
      <c r="E749" s="418"/>
      <c r="F749" s="418">
        <f t="shared" si="3"/>
        <v>0</v>
      </c>
      <c r="G749" s="418"/>
      <c r="J749" s="172">
        <f t="shared" si="4"/>
        <v>0</v>
      </c>
    </row>
    <row r="750" spans="1:10">
      <c r="A750" s="413"/>
      <c r="D750" s="413"/>
      <c r="E750" s="418"/>
      <c r="F750" s="418">
        <f t="shared" si="3"/>
        <v>0</v>
      </c>
      <c r="G750" s="418"/>
      <c r="J750" s="172">
        <f t="shared" si="4"/>
        <v>0</v>
      </c>
    </row>
    <row r="751" spans="1:10">
      <c r="A751" s="413"/>
      <c r="D751" s="413"/>
      <c r="E751" s="418"/>
      <c r="F751" s="418">
        <f t="shared" si="3"/>
        <v>0</v>
      </c>
      <c r="G751" s="418"/>
      <c r="J751" s="172">
        <v>26.17</v>
      </c>
    </row>
    <row r="752" spans="1:10">
      <c r="A752" s="413"/>
      <c r="D752" s="413"/>
      <c r="E752" s="418"/>
      <c r="F752" s="418">
        <f t="shared" si="3"/>
        <v>0</v>
      </c>
      <c r="G752" s="418"/>
      <c r="J752" s="172">
        <f t="shared" si="4"/>
        <v>0</v>
      </c>
    </row>
    <row r="753" spans="1:10">
      <c r="A753" s="413"/>
      <c r="D753" s="413"/>
      <c r="E753" s="418"/>
      <c r="F753" s="418">
        <f t="shared" si="3"/>
        <v>0</v>
      </c>
      <c r="G753" s="418"/>
      <c r="J753" s="172">
        <f t="shared" si="4"/>
        <v>0</v>
      </c>
    </row>
    <row r="754" spans="1:10">
      <c r="A754" s="413"/>
      <c r="D754" s="413"/>
      <c r="E754" s="418"/>
      <c r="F754" s="418">
        <f t="shared" si="3"/>
        <v>0</v>
      </c>
      <c r="G754" s="418"/>
      <c r="J754" s="172">
        <f t="shared" si="4"/>
        <v>0</v>
      </c>
    </row>
    <row r="755" spans="1:10">
      <c r="A755" s="413"/>
      <c r="D755" s="413"/>
      <c r="E755" s="418"/>
      <c r="F755" s="418">
        <f t="shared" si="3"/>
        <v>0</v>
      </c>
      <c r="G755" s="418"/>
      <c r="J755" s="172">
        <f t="shared" si="4"/>
        <v>0</v>
      </c>
    </row>
    <row r="756" spans="1:10">
      <c r="A756" s="413"/>
      <c r="D756" s="413"/>
      <c r="E756" s="418"/>
      <c r="F756" s="418">
        <f t="shared" si="3"/>
        <v>0</v>
      </c>
      <c r="G756" s="418"/>
      <c r="J756" s="172">
        <f t="shared" si="4"/>
        <v>0</v>
      </c>
    </row>
    <row r="757" spans="1:10">
      <c r="A757" s="413"/>
      <c r="D757" s="413"/>
      <c r="E757" s="418"/>
      <c r="F757" s="418">
        <f t="shared" si="3"/>
        <v>0</v>
      </c>
      <c r="G757" s="418"/>
      <c r="J757" s="172">
        <f t="shared" si="4"/>
        <v>0</v>
      </c>
    </row>
    <row r="758" spans="1:10">
      <c r="A758" s="413"/>
      <c r="D758" s="413"/>
      <c r="E758" s="418"/>
      <c r="F758" s="418">
        <f t="shared" si="3"/>
        <v>0</v>
      </c>
      <c r="G758" s="418"/>
      <c r="J758" s="172">
        <f t="shared" si="4"/>
        <v>0</v>
      </c>
    </row>
    <row r="759" spans="1:10">
      <c r="A759" s="413"/>
    </row>
    <row r="764" spans="1:10">
      <c r="A764" s="413"/>
      <c r="D764" s="413"/>
      <c r="E764" s="413"/>
      <c r="G764" s="418"/>
      <c r="J764" s="172">
        <f>D764*E764-G764</f>
        <v>0</v>
      </c>
    </row>
    <row r="765" spans="1:10">
      <c r="A765" s="413"/>
      <c r="D765" s="413"/>
      <c r="E765" s="413"/>
      <c r="G765" s="418"/>
      <c r="J765" s="172">
        <f t="shared" ref="J765:J773" si="5">D765*E765-G765</f>
        <v>0</v>
      </c>
    </row>
    <row r="766" spans="1:10">
      <c r="A766" s="413"/>
      <c r="D766" s="413"/>
      <c r="E766" s="413"/>
      <c r="G766" s="418"/>
      <c r="J766" s="172">
        <f t="shared" si="5"/>
        <v>0</v>
      </c>
    </row>
    <row r="767" spans="1:10">
      <c r="A767" s="413"/>
      <c r="D767" s="413"/>
      <c r="E767" s="413"/>
      <c r="G767" s="418"/>
      <c r="J767" s="172">
        <f t="shared" si="5"/>
        <v>0</v>
      </c>
    </row>
    <row r="768" spans="1:10">
      <c r="A768" s="413"/>
      <c r="D768" s="413"/>
      <c r="E768" s="413"/>
      <c r="G768" s="418"/>
      <c r="J768" s="172">
        <f t="shared" si="5"/>
        <v>0</v>
      </c>
    </row>
    <row r="769" spans="1:10">
      <c r="A769" s="413"/>
      <c r="D769" s="413"/>
      <c r="E769" s="413"/>
      <c r="G769" s="418"/>
      <c r="J769" s="172">
        <f t="shared" si="5"/>
        <v>0</v>
      </c>
    </row>
    <row r="770" spans="1:10">
      <c r="A770" s="413"/>
      <c r="D770" s="413"/>
      <c r="E770" s="413"/>
      <c r="G770" s="418"/>
      <c r="J770" s="172">
        <f t="shared" si="5"/>
        <v>0</v>
      </c>
    </row>
    <row r="771" spans="1:10">
      <c r="A771" s="413"/>
      <c r="D771" s="413"/>
      <c r="E771" s="413"/>
      <c r="G771" s="418"/>
      <c r="J771" s="172">
        <f t="shared" si="5"/>
        <v>0</v>
      </c>
    </row>
    <row r="772" spans="1:10">
      <c r="A772" s="413"/>
      <c r="D772" s="413"/>
      <c r="E772" s="413"/>
      <c r="G772" s="418"/>
      <c r="J772" s="172">
        <f t="shared" si="5"/>
        <v>0</v>
      </c>
    </row>
    <row r="773" spans="1:10">
      <c r="A773" s="413"/>
      <c r="D773" s="413"/>
      <c r="E773" s="413"/>
      <c r="G773" s="418"/>
      <c r="J773" s="172">
        <f t="shared" si="5"/>
        <v>0</v>
      </c>
    </row>
    <row r="774" spans="1:10">
      <c r="A774" s="413"/>
      <c r="J774" s="172">
        <v>140</v>
      </c>
    </row>
    <row r="779" spans="1:10">
      <c r="A779" s="418"/>
      <c r="D779" s="418"/>
      <c r="E779" s="418"/>
      <c r="F779" s="418">
        <f>D779*E779</f>
        <v>0</v>
      </c>
      <c r="G779" s="418"/>
      <c r="J779" s="172">
        <f>F779-G779</f>
        <v>0</v>
      </c>
    </row>
    <row r="780" spans="1:10">
      <c r="A780" s="418"/>
      <c r="D780" s="418"/>
      <c r="E780" s="418"/>
      <c r="F780" s="418">
        <f t="shared" ref="F780:F810" si="6">D780*E780</f>
        <v>0</v>
      </c>
      <c r="G780" s="418"/>
      <c r="J780" s="172">
        <f t="shared" ref="J780:J810" si="7">F780-G780</f>
        <v>0</v>
      </c>
    </row>
    <row r="781" spans="1:10">
      <c r="A781" s="418"/>
      <c r="D781" s="418"/>
      <c r="E781" s="418"/>
      <c r="F781" s="418">
        <f t="shared" si="6"/>
        <v>0</v>
      </c>
      <c r="G781" s="418"/>
      <c r="J781" s="172">
        <f t="shared" si="7"/>
        <v>0</v>
      </c>
    </row>
    <row r="782" spans="1:10">
      <c r="A782" s="418"/>
      <c r="D782" s="418"/>
      <c r="E782" s="418"/>
      <c r="F782" s="418">
        <f t="shared" si="6"/>
        <v>0</v>
      </c>
      <c r="G782" s="418"/>
      <c r="J782" s="172">
        <f t="shared" si="7"/>
        <v>0</v>
      </c>
    </row>
    <row r="783" spans="1:10">
      <c r="A783" s="418"/>
      <c r="D783" s="418"/>
      <c r="E783" s="418"/>
      <c r="F783" s="418">
        <f t="shared" si="6"/>
        <v>0</v>
      </c>
      <c r="G783" s="418"/>
      <c r="J783" s="172">
        <f t="shared" si="7"/>
        <v>0</v>
      </c>
    </row>
    <row r="784" spans="1:10">
      <c r="A784" s="418"/>
      <c r="D784" s="418"/>
      <c r="E784" s="418"/>
      <c r="F784" s="418">
        <f t="shared" si="6"/>
        <v>0</v>
      </c>
      <c r="G784" s="418"/>
      <c r="J784" s="172">
        <f t="shared" si="7"/>
        <v>0</v>
      </c>
    </row>
    <row r="785" spans="1:10">
      <c r="A785" s="418"/>
      <c r="D785" s="418"/>
      <c r="E785" s="418"/>
      <c r="F785" s="418">
        <f t="shared" si="6"/>
        <v>0</v>
      </c>
      <c r="G785" s="418"/>
      <c r="J785" s="172">
        <f t="shared" si="7"/>
        <v>0</v>
      </c>
    </row>
    <row r="786" spans="1:10">
      <c r="A786" s="418"/>
      <c r="D786" s="418"/>
      <c r="E786" s="418"/>
      <c r="F786" s="418">
        <f t="shared" si="6"/>
        <v>0</v>
      </c>
      <c r="G786" s="418"/>
      <c r="J786" s="172">
        <f t="shared" si="7"/>
        <v>0</v>
      </c>
    </row>
    <row r="787" spans="1:10">
      <c r="A787" s="418"/>
      <c r="D787" s="418"/>
      <c r="E787" s="418"/>
      <c r="F787" s="418">
        <f t="shared" si="6"/>
        <v>0</v>
      </c>
      <c r="G787" s="418"/>
      <c r="J787" s="172">
        <f t="shared" si="7"/>
        <v>0</v>
      </c>
    </row>
    <row r="788" spans="1:10">
      <c r="A788" s="418"/>
      <c r="D788" s="418"/>
      <c r="E788" s="418"/>
      <c r="F788" s="418">
        <f t="shared" si="6"/>
        <v>0</v>
      </c>
      <c r="G788" s="418"/>
      <c r="J788" s="172">
        <f t="shared" si="7"/>
        <v>0</v>
      </c>
    </row>
    <row r="789" spans="1:10">
      <c r="A789" s="418"/>
      <c r="D789" s="418"/>
      <c r="E789" s="418"/>
      <c r="F789" s="418">
        <f t="shared" si="6"/>
        <v>0</v>
      </c>
      <c r="G789" s="418"/>
      <c r="J789" s="172">
        <f t="shared" si="7"/>
        <v>0</v>
      </c>
    </row>
    <row r="790" spans="1:10">
      <c r="A790" s="418"/>
      <c r="D790" s="418"/>
      <c r="E790" s="418"/>
      <c r="F790" s="418">
        <f t="shared" si="6"/>
        <v>0</v>
      </c>
      <c r="G790" s="418"/>
      <c r="J790" s="172">
        <v>30.42</v>
      </c>
    </row>
    <row r="791" spans="1:10">
      <c r="A791" s="418"/>
      <c r="D791" s="418"/>
      <c r="E791" s="418"/>
      <c r="F791" s="418">
        <f t="shared" si="6"/>
        <v>0</v>
      </c>
      <c r="G791" s="418"/>
      <c r="J791" s="172">
        <f t="shared" si="7"/>
        <v>0</v>
      </c>
    </row>
    <row r="792" spans="1:10">
      <c r="A792" s="418"/>
      <c r="D792" s="418"/>
      <c r="E792" s="418"/>
      <c r="F792" s="418">
        <f t="shared" si="6"/>
        <v>0</v>
      </c>
      <c r="G792" s="418"/>
      <c r="J792" s="172">
        <f t="shared" si="7"/>
        <v>0</v>
      </c>
    </row>
    <row r="793" spans="1:10">
      <c r="A793" s="418"/>
      <c r="D793" s="418"/>
      <c r="E793" s="418"/>
      <c r="F793" s="418">
        <f t="shared" si="6"/>
        <v>0</v>
      </c>
      <c r="G793" s="418"/>
      <c r="J793" s="172">
        <f t="shared" si="7"/>
        <v>0</v>
      </c>
    </row>
    <row r="794" spans="1:10">
      <c r="A794" s="418"/>
      <c r="D794" s="418"/>
      <c r="E794" s="418"/>
      <c r="F794" s="418">
        <f t="shared" si="6"/>
        <v>0</v>
      </c>
      <c r="G794" s="418"/>
      <c r="J794" s="172">
        <f t="shared" si="7"/>
        <v>0</v>
      </c>
    </row>
    <row r="795" spans="1:10">
      <c r="A795" s="418"/>
      <c r="D795" s="418"/>
      <c r="E795" s="418"/>
      <c r="F795" s="418">
        <f t="shared" si="6"/>
        <v>0</v>
      </c>
      <c r="G795" s="418"/>
      <c r="J795" s="172">
        <v>7.85</v>
      </c>
    </row>
    <row r="796" spans="1:10">
      <c r="A796" s="418"/>
      <c r="D796" s="418"/>
      <c r="E796" s="418"/>
      <c r="F796" s="418">
        <f t="shared" si="6"/>
        <v>0</v>
      </c>
      <c r="G796" s="418"/>
      <c r="J796" s="172">
        <v>3.9</v>
      </c>
    </row>
    <row r="797" spans="1:10">
      <c r="A797" s="418"/>
      <c r="D797" s="418"/>
      <c r="E797" s="418"/>
      <c r="F797" s="418">
        <f t="shared" si="6"/>
        <v>0</v>
      </c>
      <c r="G797" s="418"/>
      <c r="J797" s="172">
        <v>7.85</v>
      </c>
    </row>
    <row r="798" spans="1:10">
      <c r="A798" s="418"/>
      <c r="D798" s="418"/>
      <c r="E798" s="418"/>
      <c r="F798" s="418">
        <f t="shared" si="6"/>
        <v>0</v>
      </c>
      <c r="G798" s="418"/>
      <c r="J798" s="172">
        <v>6.8</v>
      </c>
    </row>
    <row r="799" spans="1:10">
      <c r="A799" s="418"/>
      <c r="D799" s="418"/>
      <c r="E799" s="418"/>
      <c r="F799" s="418">
        <f t="shared" si="6"/>
        <v>0</v>
      </c>
      <c r="G799" s="418"/>
      <c r="J799" s="172">
        <v>12.6</v>
      </c>
    </row>
    <row r="800" spans="1:10">
      <c r="A800" s="418"/>
      <c r="D800" s="418"/>
      <c r="E800" s="418"/>
      <c r="F800" s="418">
        <f t="shared" si="6"/>
        <v>0</v>
      </c>
      <c r="G800" s="418"/>
      <c r="J800" s="172">
        <f t="shared" si="7"/>
        <v>0</v>
      </c>
    </row>
    <row r="801" spans="1:10">
      <c r="A801" s="418"/>
      <c r="D801" s="418"/>
      <c r="E801" s="418"/>
      <c r="F801" s="418">
        <f t="shared" si="6"/>
        <v>0</v>
      </c>
      <c r="G801" s="418"/>
      <c r="J801" s="172">
        <v>20.16</v>
      </c>
    </row>
    <row r="802" spans="1:10">
      <c r="A802" s="418"/>
      <c r="D802" s="418"/>
      <c r="E802" s="418"/>
      <c r="F802" s="418">
        <f t="shared" si="6"/>
        <v>0</v>
      </c>
      <c r="G802" s="418"/>
      <c r="J802" s="172">
        <f t="shared" si="7"/>
        <v>0</v>
      </c>
    </row>
    <row r="803" spans="1:10">
      <c r="A803" s="418"/>
      <c r="D803" s="418"/>
      <c r="E803" s="418"/>
      <c r="F803" s="418">
        <f t="shared" si="6"/>
        <v>0</v>
      </c>
      <c r="G803" s="418"/>
      <c r="J803" s="172">
        <v>20.2</v>
      </c>
    </row>
    <row r="804" spans="1:10">
      <c r="A804" s="418"/>
      <c r="D804" s="418"/>
      <c r="E804" s="418"/>
      <c r="F804" s="418">
        <f t="shared" si="6"/>
        <v>0</v>
      </c>
      <c r="G804" s="418"/>
      <c r="J804" s="172">
        <f t="shared" si="7"/>
        <v>0</v>
      </c>
    </row>
    <row r="805" spans="1:10">
      <c r="A805" s="418"/>
      <c r="D805" s="418"/>
      <c r="E805" s="418"/>
      <c r="F805" s="418">
        <f t="shared" si="6"/>
        <v>0</v>
      </c>
      <c r="G805" s="418"/>
      <c r="J805" s="172">
        <v>7.58</v>
      </c>
    </row>
    <row r="806" spans="1:10">
      <c r="A806" s="418"/>
      <c r="D806" s="418"/>
      <c r="E806" s="418"/>
      <c r="F806" s="418">
        <f t="shared" si="6"/>
        <v>0</v>
      </c>
      <c r="G806" s="418"/>
      <c r="J806" s="172">
        <f t="shared" si="7"/>
        <v>0</v>
      </c>
    </row>
    <row r="807" spans="1:10">
      <c r="A807" s="418"/>
      <c r="D807" s="418"/>
      <c r="E807" s="418"/>
      <c r="F807" s="418">
        <f t="shared" si="6"/>
        <v>0</v>
      </c>
      <c r="G807" s="418"/>
      <c r="J807" s="172">
        <f t="shared" si="7"/>
        <v>0</v>
      </c>
    </row>
    <row r="808" spans="1:10">
      <c r="A808" s="418"/>
      <c r="D808" s="418"/>
      <c r="E808" s="418"/>
      <c r="F808" s="418">
        <f t="shared" si="6"/>
        <v>0</v>
      </c>
      <c r="G808" s="418"/>
      <c r="J808" s="172">
        <f t="shared" si="7"/>
        <v>0</v>
      </c>
    </row>
    <row r="809" spans="1:10">
      <c r="A809" s="418"/>
      <c r="D809" s="418"/>
      <c r="E809" s="418"/>
      <c r="F809" s="418">
        <f t="shared" si="6"/>
        <v>0</v>
      </c>
      <c r="G809" s="418"/>
      <c r="J809" s="172">
        <v>48.12</v>
      </c>
    </row>
    <row r="810" spans="1:10">
      <c r="A810" s="418"/>
      <c r="D810" s="418"/>
      <c r="E810" s="418"/>
      <c r="F810" s="418">
        <f t="shared" si="6"/>
        <v>0</v>
      </c>
      <c r="G810" s="418"/>
      <c r="J810" s="172">
        <f t="shared" si="7"/>
        <v>0</v>
      </c>
    </row>
    <row r="815" spans="1:10">
      <c r="A815" s="418"/>
      <c r="D815" s="418"/>
      <c r="E815" s="418"/>
      <c r="J815" s="172">
        <f>D815*E815-F815</f>
        <v>0</v>
      </c>
    </row>
    <row r="816" spans="1:10">
      <c r="A816" s="418"/>
      <c r="D816" s="418"/>
      <c r="E816" s="418"/>
      <c r="J816" s="172">
        <f t="shared" ref="J816:J820" si="8">D816*E816-F816</f>
        <v>0</v>
      </c>
    </row>
    <row r="817" spans="1:10">
      <c r="A817" s="418"/>
      <c r="D817" s="418"/>
      <c r="E817" s="418"/>
      <c r="J817" s="172">
        <v>28.2</v>
      </c>
    </row>
    <row r="818" spans="1:10">
      <c r="A818" s="418"/>
      <c r="D818" s="418"/>
      <c r="E818" s="418"/>
      <c r="J818" s="172">
        <v>48.36</v>
      </c>
    </row>
    <row r="819" spans="1:10">
      <c r="A819" s="418"/>
      <c r="D819" s="418"/>
      <c r="E819" s="418"/>
      <c r="J819" s="172">
        <f t="shared" si="8"/>
        <v>0</v>
      </c>
    </row>
    <row r="820" spans="1:10">
      <c r="A820" s="418"/>
      <c r="D820" s="418"/>
      <c r="E820" s="418"/>
      <c r="J820" s="172">
        <f t="shared" si="8"/>
        <v>0</v>
      </c>
    </row>
    <row r="821" spans="1:10">
      <c r="A821" s="418"/>
      <c r="D821" s="418"/>
      <c r="E821" s="418"/>
      <c r="J821" s="172">
        <v>64.400000000000006</v>
      </c>
    </row>
    <row r="822" spans="1:10">
      <c r="A822" s="418"/>
      <c r="D822" s="418"/>
      <c r="E822" s="418"/>
      <c r="J822" s="172">
        <v>350</v>
      </c>
    </row>
    <row r="827" spans="1:10">
      <c r="A827" s="418"/>
      <c r="D827" s="418"/>
      <c r="E827" s="418"/>
      <c r="J827" s="172">
        <f>D827*E827</f>
        <v>0</v>
      </c>
    </row>
    <row r="832" spans="1:10">
      <c r="A832" s="418"/>
      <c r="D832" s="36">
        <v>150</v>
      </c>
      <c r="J832" s="172">
        <f>D832</f>
        <v>150</v>
      </c>
    </row>
    <row r="837" spans="1:10">
      <c r="A837" s="425"/>
      <c r="J837" s="172">
        <v>165</v>
      </c>
    </row>
    <row r="843" spans="1:10">
      <c r="A843" s="413"/>
      <c r="D843" s="413"/>
      <c r="J843" s="172">
        <f>D843</f>
        <v>0</v>
      </c>
    </row>
    <row r="844" spans="1:10">
      <c r="A844" s="413"/>
      <c r="D844" s="413"/>
      <c r="J844" s="172">
        <f t="shared" ref="J844:J863" si="9">D844</f>
        <v>0</v>
      </c>
    </row>
    <row r="845" spans="1:10">
      <c r="A845" s="413"/>
      <c r="D845" s="413"/>
      <c r="J845" s="172">
        <f t="shared" si="9"/>
        <v>0</v>
      </c>
    </row>
    <row r="846" spans="1:10">
      <c r="A846" s="413"/>
      <c r="D846" s="413"/>
      <c r="J846" s="172">
        <f t="shared" si="9"/>
        <v>0</v>
      </c>
    </row>
    <row r="847" spans="1:10">
      <c r="A847" s="418"/>
      <c r="D847" s="413"/>
      <c r="J847" s="172">
        <f t="shared" si="9"/>
        <v>0</v>
      </c>
    </row>
    <row r="848" spans="1:10">
      <c r="A848" s="418"/>
      <c r="D848" s="413"/>
      <c r="J848" s="172">
        <f t="shared" si="9"/>
        <v>0</v>
      </c>
    </row>
    <row r="849" spans="1:10">
      <c r="A849" s="418"/>
      <c r="D849" s="413"/>
      <c r="J849" s="172">
        <f t="shared" si="9"/>
        <v>0</v>
      </c>
    </row>
    <row r="850" spans="1:10">
      <c r="A850" s="418"/>
      <c r="D850" s="413"/>
      <c r="J850" s="172">
        <f t="shared" si="9"/>
        <v>0</v>
      </c>
    </row>
    <row r="851" spans="1:10">
      <c r="A851" s="418"/>
      <c r="D851" s="413"/>
      <c r="J851" s="172">
        <f t="shared" si="9"/>
        <v>0</v>
      </c>
    </row>
    <row r="852" spans="1:10">
      <c r="A852" s="418"/>
      <c r="D852" s="413"/>
      <c r="J852" s="172">
        <f t="shared" si="9"/>
        <v>0</v>
      </c>
    </row>
    <row r="853" spans="1:10">
      <c r="A853" s="418"/>
      <c r="D853" s="413"/>
      <c r="J853" s="172">
        <f t="shared" si="9"/>
        <v>0</v>
      </c>
    </row>
    <row r="854" spans="1:10">
      <c r="A854" s="418"/>
      <c r="D854" s="413"/>
      <c r="J854" s="172">
        <f t="shared" si="9"/>
        <v>0</v>
      </c>
    </row>
    <row r="855" spans="1:10">
      <c r="A855" s="418"/>
      <c r="D855" s="413"/>
      <c r="J855" s="172">
        <f t="shared" si="9"/>
        <v>0</v>
      </c>
    </row>
    <row r="856" spans="1:10">
      <c r="A856" s="418"/>
      <c r="D856" s="413"/>
      <c r="J856" s="172">
        <f t="shared" si="9"/>
        <v>0</v>
      </c>
    </row>
    <row r="857" spans="1:10">
      <c r="A857" s="418"/>
      <c r="D857" s="413"/>
      <c r="J857" s="172">
        <f t="shared" si="9"/>
        <v>0</v>
      </c>
    </row>
    <row r="858" spans="1:10">
      <c r="A858" s="418"/>
      <c r="D858" s="413"/>
      <c r="J858" s="172">
        <f t="shared" si="9"/>
        <v>0</v>
      </c>
    </row>
    <row r="859" spans="1:10">
      <c r="A859" s="418"/>
      <c r="D859" s="413"/>
      <c r="J859" s="172">
        <f t="shared" si="9"/>
        <v>0</v>
      </c>
    </row>
    <row r="860" spans="1:10">
      <c r="A860" s="418"/>
      <c r="D860" s="413"/>
      <c r="J860" s="172">
        <f t="shared" si="9"/>
        <v>0</v>
      </c>
    </row>
    <row r="861" spans="1:10">
      <c r="A861" s="418"/>
      <c r="D861" s="413"/>
      <c r="J861" s="172">
        <f t="shared" si="9"/>
        <v>0</v>
      </c>
    </row>
    <row r="862" spans="1:10">
      <c r="A862" s="418"/>
      <c r="D862" s="413"/>
      <c r="J862" s="172">
        <f t="shared" si="9"/>
        <v>0</v>
      </c>
    </row>
    <row r="863" spans="1:10">
      <c r="J863" s="172">
        <f t="shared" si="9"/>
        <v>0</v>
      </c>
    </row>
    <row r="867" spans="1:10">
      <c r="A867" s="418"/>
      <c r="E867" s="418"/>
      <c r="J867" s="172">
        <f>E867</f>
        <v>0</v>
      </c>
    </row>
    <row r="868" spans="1:10">
      <c r="A868" s="418"/>
      <c r="E868" s="418"/>
      <c r="J868" s="172">
        <f t="shared" ref="J868:J878" si="10">E868</f>
        <v>0</v>
      </c>
    </row>
    <row r="869" spans="1:10">
      <c r="A869" s="418"/>
      <c r="E869" s="418"/>
      <c r="J869" s="172">
        <f t="shared" si="10"/>
        <v>0</v>
      </c>
    </row>
    <row r="870" spans="1:10">
      <c r="A870" s="418"/>
      <c r="E870" s="418"/>
      <c r="J870" s="172">
        <f t="shared" si="10"/>
        <v>0</v>
      </c>
    </row>
    <row r="871" spans="1:10">
      <c r="A871" s="418"/>
      <c r="E871" s="418"/>
      <c r="J871" s="172">
        <f t="shared" si="10"/>
        <v>0</v>
      </c>
    </row>
    <row r="872" spans="1:10">
      <c r="A872" s="418"/>
      <c r="E872" s="418"/>
      <c r="J872" s="172">
        <f t="shared" si="10"/>
        <v>0</v>
      </c>
    </row>
    <row r="873" spans="1:10">
      <c r="A873" s="418"/>
      <c r="E873" s="418"/>
      <c r="J873" s="172">
        <f t="shared" si="10"/>
        <v>0</v>
      </c>
    </row>
    <row r="874" spans="1:10">
      <c r="A874" s="418"/>
      <c r="E874" s="418"/>
      <c r="J874" s="172">
        <f t="shared" si="10"/>
        <v>0</v>
      </c>
    </row>
    <row r="875" spans="1:10">
      <c r="A875" s="418"/>
      <c r="E875" s="418"/>
      <c r="J875" s="172">
        <f t="shared" si="10"/>
        <v>0</v>
      </c>
    </row>
    <row r="876" spans="1:10">
      <c r="A876" s="418"/>
      <c r="E876" s="418"/>
      <c r="J876" s="172">
        <f t="shared" si="10"/>
        <v>0</v>
      </c>
    </row>
    <row r="877" spans="1:10">
      <c r="A877" s="418"/>
      <c r="E877" s="418"/>
      <c r="J877" s="172">
        <f t="shared" si="10"/>
        <v>0</v>
      </c>
    </row>
    <row r="878" spans="1:10">
      <c r="A878" s="418"/>
      <c r="E878" s="418"/>
      <c r="J878" s="172">
        <f t="shared" si="10"/>
        <v>0</v>
      </c>
    </row>
    <row r="883" spans="1:10">
      <c r="A883" s="418"/>
      <c r="D883" s="418"/>
      <c r="J883" s="172">
        <f>D883</f>
        <v>0</v>
      </c>
    </row>
    <row r="884" spans="1:10">
      <c r="A884" s="418"/>
      <c r="D884" s="418"/>
      <c r="J884" s="172">
        <f t="shared" ref="J884:J886" si="11">D884</f>
        <v>0</v>
      </c>
    </row>
    <row r="885" spans="1:10">
      <c r="A885" s="418"/>
      <c r="D885" s="418"/>
      <c r="J885" s="172">
        <f t="shared" si="11"/>
        <v>0</v>
      </c>
    </row>
    <row r="886" spans="1:10">
      <c r="A886" s="418"/>
      <c r="D886" s="418"/>
      <c r="J886" s="172">
        <f t="shared" si="11"/>
        <v>0</v>
      </c>
    </row>
    <row r="891" spans="1:10">
      <c r="A891" s="418"/>
      <c r="D891" s="418"/>
      <c r="J891" s="172">
        <f>D891</f>
        <v>0</v>
      </c>
    </row>
    <row r="892" spans="1:10">
      <c r="A892" s="418"/>
      <c r="D892" s="418"/>
      <c r="J892" s="172">
        <f t="shared" ref="J892:J895" si="12">D892</f>
        <v>0</v>
      </c>
    </row>
    <row r="893" spans="1:10">
      <c r="A893" s="418"/>
      <c r="D893" s="418"/>
      <c r="J893" s="172">
        <f t="shared" si="12"/>
        <v>0</v>
      </c>
    </row>
    <row r="894" spans="1:10">
      <c r="A894" s="418"/>
      <c r="D894" s="418"/>
      <c r="J894" s="172">
        <f t="shared" si="12"/>
        <v>0</v>
      </c>
    </row>
    <row r="895" spans="1:10">
      <c r="J895" s="172">
        <f t="shared" si="12"/>
        <v>0</v>
      </c>
    </row>
    <row r="899" spans="1:10">
      <c r="A899" s="418"/>
      <c r="D899" s="418"/>
      <c r="J899" s="172">
        <f t="shared" ref="J899:J906" si="13">D899</f>
        <v>0</v>
      </c>
    </row>
    <row r="900" spans="1:10">
      <c r="A900" s="418"/>
      <c r="D900" s="418"/>
      <c r="J900" s="172">
        <f t="shared" si="13"/>
        <v>0</v>
      </c>
    </row>
    <row r="901" spans="1:10">
      <c r="A901" s="418"/>
      <c r="D901" s="418"/>
      <c r="J901" s="172">
        <f t="shared" si="13"/>
        <v>0</v>
      </c>
    </row>
    <row r="902" spans="1:10">
      <c r="A902" s="418"/>
      <c r="D902" s="418"/>
      <c r="J902" s="172">
        <f t="shared" si="13"/>
        <v>0</v>
      </c>
    </row>
    <row r="903" spans="1:10">
      <c r="A903" s="418"/>
      <c r="D903" s="418"/>
      <c r="J903" s="172">
        <f t="shared" si="13"/>
        <v>0</v>
      </c>
    </row>
    <row r="904" spans="1:10">
      <c r="A904" s="418"/>
      <c r="D904" s="418"/>
      <c r="J904" s="172">
        <f t="shared" si="13"/>
        <v>0</v>
      </c>
    </row>
    <row r="905" spans="1:10">
      <c r="A905" s="418"/>
      <c r="D905" s="418"/>
      <c r="J905" s="172">
        <f t="shared" si="13"/>
        <v>0</v>
      </c>
    </row>
    <row r="906" spans="1:10">
      <c r="A906" s="418"/>
      <c r="D906" s="418"/>
      <c r="J906" s="172">
        <f t="shared" si="13"/>
        <v>0</v>
      </c>
    </row>
    <row r="911" spans="1:10">
      <c r="A911" s="418"/>
      <c r="D911" s="418"/>
      <c r="J911" s="172">
        <f t="shared" ref="J911:J915" si="14">D911</f>
        <v>0</v>
      </c>
    </row>
    <row r="912" spans="1:10">
      <c r="A912" s="418"/>
      <c r="D912" s="418"/>
      <c r="J912" s="172">
        <f t="shared" si="14"/>
        <v>0</v>
      </c>
    </row>
    <row r="913" spans="1:10">
      <c r="A913" s="418"/>
      <c r="D913" s="418"/>
      <c r="J913" s="172">
        <f t="shared" si="14"/>
        <v>0</v>
      </c>
    </row>
    <row r="914" spans="1:10">
      <c r="A914" s="418"/>
      <c r="D914" s="418"/>
      <c r="J914" s="172">
        <f t="shared" si="14"/>
        <v>0</v>
      </c>
    </row>
    <row r="915" spans="1:10">
      <c r="A915" s="418"/>
      <c r="D915" s="418"/>
      <c r="J915" s="172">
        <f t="shared" si="14"/>
        <v>0</v>
      </c>
    </row>
    <row r="920" spans="1:10">
      <c r="A920" s="418"/>
      <c r="D920" s="418"/>
      <c r="J920" s="172">
        <f t="shared" ref="J920:J932" si="15">D920</f>
        <v>0</v>
      </c>
    </row>
    <row r="921" spans="1:10">
      <c r="A921" s="418"/>
      <c r="D921" s="418"/>
      <c r="J921" s="172">
        <f t="shared" si="15"/>
        <v>0</v>
      </c>
    </row>
    <row r="922" spans="1:10">
      <c r="A922" s="418"/>
      <c r="D922" s="418"/>
      <c r="J922" s="172">
        <f t="shared" si="15"/>
        <v>0</v>
      </c>
    </row>
    <row r="923" spans="1:10">
      <c r="A923" s="418"/>
      <c r="D923" s="418"/>
      <c r="J923" s="172">
        <f t="shared" si="15"/>
        <v>0</v>
      </c>
    </row>
    <row r="924" spans="1:10">
      <c r="A924" s="418"/>
      <c r="D924" s="418"/>
      <c r="J924" s="172">
        <f t="shared" si="15"/>
        <v>0</v>
      </c>
    </row>
    <row r="925" spans="1:10">
      <c r="A925" s="418"/>
      <c r="D925" s="418"/>
      <c r="J925" s="172">
        <f t="shared" si="15"/>
        <v>0</v>
      </c>
    </row>
    <row r="926" spans="1:10">
      <c r="A926" s="418"/>
      <c r="D926" s="418"/>
      <c r="J926" s="172">
        <f t="shared" si="15"/>
        <v>0</v>
      </c>
    </row>
    <row r="927" spans="1:10">
      <c r="A927" s="418"/>
      <c r="D927" s="418"/>
      <c r="J927" s="172">
        <f t="shared" si="15"/>
        <v>0</v>
      </c>
    </row>
    <row r="928" spans="1:10">
      <c r="A928" s="418"/>
      <c r="D928" s="418"/>
      <c r="J928" s="172">
        <f t="shared" si="15"/>
        <v>0</v>
      </c>
    </row>
    <row r="929" spans="1:10">
      <c r="A929" s="418"/>
      <c r="D929" s="418"/>
      <c r="J929" s="172">
        <f t="shared" si="15"/>
        <v>0</v>
      </c>
    </row>
    <row r="930" spans="1:10">
      <c r="A930" s="418"/>
      <c r="D930" s="418"/>
      <c r="J930" s="172">
        <f t="shared" si="15"/>
        <v>0</v>
      </c>
    </row>
    <row r="931" spans="1:10">
      <c r="A931" s="418"/>
      <c r="D931" s="418"/>
      <c r="J931" s="172">
        <f t="shared" si="15"/>
        <v>0</v>
      </c>
    </row>
    <row r="932" spans="1:10">
      <c r="A932" s="418"/>
      <c r="D932" s="418"/>
      <c r="J932" s="172">
        <f t="shared" si="15"/>
        <v>0</v>
      </c>
    </row>
    <row r="937" spans="1:10">
      <c r="A937" s="418"/>
      <c r="D937" s="36">
        <v>1</v>
      </c>
      <c r="J937" s="172">
        <f t="shared" ref="J937:J938" si="16">D937</f>
        <v>1</v>
      </c>
    </row>
    <row r="938" spans="1:10">
      <c r="A938" s="418"/>
      <c r="D938" s="36">
        <v>1</v>
      </c>
      <c r="J938" s="172">
        <f t="shared" si="16"/>
        <v>1</v>
      </c>
    </row>
    <row r="943" spans="1:10">
      <c r="A943" s="418"/>
      <c r="D943" s="418"/>
      <c r="J943" s="172">
        <f t="shared" ref="J943:J954" si="17">D943</f>
        <v>0</v>
      </c>
    </row>
    <row r="944" spans="1:10">
      <c r="A944" s="418"/>
      <c r="D944" s="418"/>
      <c r="J944" s="172">
        <f t="shared" si="17"/>
        <v>0</v>
      </c>
    </row>
    <row r="945" spans="1:10">
      <c r="A945" s="418"/>
      <c r="D945" s="418"/>
      <c r="J945" s="172">
        <f t="shared" si="17"/>
        <v>0</v>
      </c>
    </row>
    <row r="946" spans="1:10">
      <c r="A946" s="418"/>
      <c r="D946" s="418"/>
      <c r="J946" s="172">
        <f t="shared" si="17"/>
        <v>0</v>
      </c>
    </row>
    <row r="947" spans="1:10">
      <c r="A947" s="418"/>
      <c r="D947" s="418"/>
      <c r="J947" s="172">
        <f t="shared" si="17"/>
        <v>0</v>
      </c>
    </row>
    <row r="948" spans="1:10">
      <c r="A948" s="418"/>
      <c r="D948" s="418"/>
      <c r="J948" s="172">
        <f t="shared" si="17"/>
        <v>0</v>
      </c>
    </row>
    <row r="949" spans="1:10">
      <c r="A949" s="418"/>
      <c r="D949" s="418"/>
      <c r="J949" s="172">
        <f t="shared" si="17"/>
        <v>0</v>
      </c>
    </row>
    <row r="950" spans="1:10">
      <c r="A950" s="418"/>
      <c r="D950" s="418"/>
      <c r="J950" s="172">
        <f t="shared" si="17"/>
        <v>0</v>
      </c>
    </row>
    <row r="951" spans="1:10">
      <c r="A951" s="418"/>
      <c r="D951" s="418"/>
      <c r="J951" s="172">
        <f t="shared" si="17"/>
        <v>0</v>
      </c>
    </row>
    <row r="952" spans="1:10">
      <c r="A952" s="418"/>
      <c r="D952" s="418"/>
      <c r="J952" s="172">
        <f t="shared" si="17"/>
        <v>0</v>
      </c>
    </row>
    <row r="953" spans="1:10">
      <c r="A953" s="418"/>
      <c r="D953" s="418"/>
      <c r="J953" s="172">
        <f t="shared" si="17"/>
        <v>0</v>
      </c>
    </row>
    <row r="954" spans="1:10">
      <c r="A954" s="418"/>
      <c r="D954" s="418"/>
      <c r="J954" s="172">
        <f t="shared" si="17"/>
        <v>0</v>
      </c>
    </row>
    <row r="959" spans="1:10">
      <c r="A959" s="418"/>
      <c r="D959" s="418"/>
      <c r="J959" s="172">
        <f t="shared" ref="J959:J970" si="18">D959</f>
        <v>0</v>
      </c>
    </row>
    <row r="960" spans="1:10">
      <c r="A960" s="418"/>
      <c r="D960" s="418"/>
      <c r="J960" s="172">
        <f t="shared" si="18"/>
        <v>0</v>
      </c>
    </row>
    <row r="961" spans="1:10">
      <c r="A961" s="418"/>
      <c r="D961" s="418"/>
      <c r="J961" s="172">
        <f t="shared" si="18"/>
        <v>0</v>
      </c>
    </row>
    <row r="962" spans="1:10">
      <c r="A962" s="418"/>
      <c r="D962" s="418"/>
      <c r="J962" s="172">
        <f t="shared" si="18"/>
        <v>0</v>
      </c>
    </row>
    <row r="963" spans="1:10">
      <c r="A963" s="418"/>
      <c r="D963" s="418"/>
      <c r="J963" s="172">
        <f t="shared" si="18"/>
        <v>0</v>
      </c>
    </row>
    <row r="964" spans="1:10">
      <c r="A964" s="418"/>
      <c r="D964" s="418"/>
      <c r="J964" s="172">
        <f t="shared" si="18"/>
        <v>0</v>
      </c>
    </row>
    <row r="965" spans="1:10">
      <c r="A965" s="418"/>
      <c r="D965" s="418"/>
      <c r="J965" s="172">
        <f t="shared" si="18"/>
        <v>0</v>
      </c>
    </row>
    <row r="966" spans="1:10">
      <c r="A966" s="418"/>
      <c r="D966" s="418"/>
      <c r="J966" s="172">
        <f t="shared" si="18"/>
        <v>0</v>
      </c>
    </row>
    <row r="967" spans="1:10">
      <c r="A967" s="418"/>
      <c r="D967" s="418"/>
      <c r="J967" s="172">
        <f t="shared" si="18"/>
        <v>0</v>
      </c>
    </row>
    <row r="968" spans="1:10">
      <c r="A968" s="418"/>
      <c r="D968" s="418"/>
      <c r="J968" s="172">
        <f t="shared" si="18"/>
        <v>0</v>
      </c>
    </row>
    <row r="969" spans="1:10">
      <c r="A969" s="418"/>
      <c r="D969" s="418"/>
      <c r="J969" s="172">
        <f t="shared" si="18"/>
        <v>0</v>
      </c>
    </row>
    <row r="970" spans="1:10">
      <c r="A970" s="418"/>
      <c r="D970" s="418"/>
      <c r="J970" s="172">
        <f t="shared" si="18"/>
        <v>0</v>
      </c>
    </row>
    <row r="975" spans="1:10">
      <c r="A975" s="35" t="s">
        <v>20510</v>
      </c>
      <c r="D975" s="36">
        <v>22</v>
      </c>
      <c r="J975" s="172">
        <f t="shared" ref="J975" si="19">D975</f>
        <v>22</v>
      </c>
    </row>
    <row r="980" spans="1:10">
      <c r="A980" s="35" t="s">
        <v>20511</v>
      </c>
      <c r="D980" s="36">
        <v>8</v>
      </c>
      <c r="J980" s="172">
        <f t="shared" ref="J980" si="20">D980</f>
        <v>8</v>
      </c>
    </row>
    <row r="985" spans="1:10">
      <c r="A985" s="407"/>
      <c r="D985" s="407"/>
      <c r="J985" s="172">
        <f t="shared" ref="J985:J994" si="21">D985</f>
        <v>0</v>
      </c>
    </row>
    <row r="986" spans="1:10">
      <c r="A986" s="407"/>
      <c r="D986" s="407"/>
      <c r="J986" s="172">
        <f t="shared" si="21"/>
        <v>0</v>
      </c>
    </row>
    <row r="987" spans="1:10">
      <c r="A987" s="407"/>
      <c r="D987" s="407"/>
      <c r="J987" s="172">
        <f t="shared" si="21"/>
        <v>0</v>
      </c>
    </row>
    <row r="988" spans="1:10">
      <c r="A988" s="407"/>
      <c r="D988" s="407"/>
      <c r="J988" s="172">
        <f t="shared" si="21"/>
        <v>0</v>
      </c>
    </row>
    <row r="989" spans="1:10">
      <c r="A989" s="407"/>
      <c r="D989" s="407"/>
      <c r="J989" s="172">
        <f t="shared" si="21"/>
        <v>0</v>
      </c>
    </row>
    <row r="990" spans="1:10">
      <c r="A990" s="407"/>
      <c r="D990" s="407"/>
      <c r="J990" s="172">
        <f t="shared" si="21"/>
        <v>0</v>
      </c>
    </row>
    <row r="991" spans="1:10">
      <c r="A991" s="407"/>
      <c r="D991" s="407"/>
      <c r="J991" s="172">
        <f t="shared" si="21"/>
        <v>0</v>
      </c>
    </row>
    <row r="992" spans="1:10">
      <c r="A992" s="407"/>
      <c r="D992" s="407"/>
      <c r="J992" s="172">
        <f t="shared" si="21"/>
        <v>0</v>
      </c>
    </row>
    <row r="993" spans="1:10">
      <c r="A993" s="407"/>
      <c r="D993" s="407"/>
      <c r="J993" s="172">
        <f t="shared" si="21"/>
        <v>0</v>
      </c>
    </row>
    <row r="994" spans="1:10">
      <c r="A994" s="407"/>
      <c r="D994" s="407"/>
      <c r="J994" s="172">
        <f t="shared" si="21"/>
        <v>0</v>
      </c>
    </row>
    <row r="999" spans="1:10">
      <c r="A999" s="407"/>
      <c r="D999" s="407"/>
      <c r="J999" s="172">
        <f>D999</f>
        <v>0</v>
      </c>
    </row>
    <row r="1000" spans="1:10">
      <c r="A1000" s="407"/>
      <c r="D1000" s="407"/>
      <c r="J1000" s="172">
        <f t="shared" ref="J1000:J1008" si="22">D1000</f>
        <v>0</v>
      </c>
    </row>
    <row r="1001" spans="1:10">
      <c r="A1001" s="407"/>
      <c r="D1001" s="407"/>
      <c r="J1001" s="172">
        <f t="shared" si="22"/>
        <v>0</v>
      </c>
    </row>
    <row r="1002" spans="1:10">
      <c r="A1002" s="407"/>
      <c r="D1002" s="407"/>
      <c r="J1002" s="172">
        <f t="shared" si="22"/>
        <v>0</v>
      </c>
    </row>
    <row r="1003" spans="1:10">
      <c r="A1003" s="407"/>
      <c r="D1003" s="407"/>
      <c r="J1003" s="172">
        <f t="shared" si="22"/>
        <v>0</v>
      </c>
    </row>
    <row r="1004" spans="1:10">
      <c r="A1004" s="407"/>
      <c r="D1004" s="407"/>
      <c r="J1004" s="172">
        <f t="shared" si="22"/>
        <v>0</v>
      </c>
    </row>
    <row r="1005" spans="1:10">
      <c r="A1005" s="407"/>
      <c r="D1005" s="407"/>
      <c r="J1005" s="172">
        <f t="shared" si="22"/>
        <v>0</v>
      </c>
    </row>
    <row r="1006" spans="1:10">
      <c r="A1006" s="407"/>
      <c r="D1006" s="407"/>
      <c r="J1006" s="172">
        <f t="shared" si="22"/>
        <v>0</v>
      </c>
    </row>
    <row r="1007" spans="1:10">
      <c r="A1007" s="407"/>
      <c r="D1007" s="407"/>
      <c r="J1007" s="172">
        <f t="shared" si="22"/>
        <v>0</v>
      </c>
    </row>
    <row r="1008" spans="1:10">
      <c r="A1008" s="407"/>
      <c r="D1008" s="407"/>
      <c r="J1008" s="172">
        <f t="shared" si="22"/>
        <v>0</v>
      </c>
    </row>
    <row r="1014" spans="1:10">
      <c r="A1014" s="418"/>
      <c r="D1014" s="418"/>
      <c r="J1014" s="172">
        <f>D1014</f>
        <v>0</v>
      </c>
    </row>
    <row r="1015" spans="1:10">
      <c r="A1015" s="418"/>
      <c r="D1015" s="418"/>
      <c r="J1015" s="172">
        <f t="shared" ref="J1015:J1016" si="23">D1015</f>
        <v>0</v>
      </c>
    </row>
    <row r="1016" spans="1:10">
      <c r="A1016" s="418"/>
      <c r="D1016" s="418"/>
      <c r="J1016" s="172">
        <f t="shared" si="23"/>
        <v>0</v>
      </c>
    </row>
    <row r="1022" spans="1:10">
      <c r="A1022" s="413"/>
      <c r="D1022" s="418"/>
      <c r="J1022" s="172">
        <f>D1022</f>
        <v>0</v>
      </c>
    </row>
    <row r="1023" spans="1:10">
      <c r="A1023" s="413"/>
      <c r="D1023" s="418"/>
      <c r="J1023" s="172">
        <f t="shared" ref="J1023:J1025" si="24">D1023</f>
        <v>0</v>
      </c>
    </row>
    <row r="1024" spans="1:10">
      <c r="A1024" s="413"/>
      <c r="D1024" s="418"/>
      <c r="J1024" s="172">
        <f t="shared" si="24"/>
        <v>0</v>
      </c>
    </row>
    <row r="1025" spans="1:10">
      <c r="A1025" s="413"/>
      <c r="D1025" s="418"/>
      <c r="J1025" s="172">
        <f t="shared" si="24"/>
        <v>0</v>
      </c>
    </row>
    <row r="1030" spans="1:10">
      <c r="A1030" s="413"/>
      <c r="D1030" s="418"/>
      <c r="J1030" s="172">
        <f t="shared" ref="J1030:J1031" si="25">D1030</f>
        <v>0</v>
      </c>
    </row>
    <row r="1031" spans="1:10">
      <c r="A1031" s="413"/>
      <c r="D1031" s="418"/>
      <c r="J1031" s="172">
        <f t="shared" si="25"/>
        <v>0</v>
      </c>
    </row>
    <row r="1036" spans="1:10">
      <c r="A1036" s="413"/>
      <c r="D1036" s="418"/>
      <c r="J1036" s="172">
        <f t="shared" ref="J1036" si="26">D1036</f>
        <v>0</v>
      </c>
    </row>
    <row r="1037" spans="1:10">
      <c r="D1037" s="418"/>
    </row>
    <row r="1041" spans="1:10">
      <c r="A1041" s="407"/>
      <c r="D1041" s="36">
        <v>1</v>
      </c>
      <c r="J1041" s="172">
        <f t="shared" ref="J1041" si="27">D1041</f>
        <v>1</v>
      </c>
    </row>
    <row r="1046" spans="1:10">
      <c r="A1046" s="418"/>
      <c r="D1046" s="418"/>
      <c r="J1046" s="172">
        <f t="shared" ref="J1046:J1050" si="28">D1046</f>
        <v>0</v>
      </c>
    </row>
    <row r="1047" spans="1:10">
      <c r="A1047" s="418"/>
      <c r="D1047" s="418"/>
      <c r="J1047" s="172">
        <f t="shared" si="28"/>
        <v>0</v>
      </c>
    </row>
    <row r="1048" spans="1:10">
      <c r="A1048" s="418"/>
      <c r="D1048" s="418"/>
      <c r="J1048" s="172">
        <f t="shared" si="28"/>
        <v>0</v>
      </c>
    </row>
    <row r="1049" spans="1:10">
      <c r="A1049" s="418"/>
      <c r="D1049" s="418"/>
      <c r="J1049" s="172">
        <f t="shared" si="28"/>
        <v>0</v>
      </c>
    </row>
    <row r="1050" spans="1:10">
      <c r="A1050" s="418"/>
      <c r="D1050" s="418"/>
      <c r="J1050" s="172">
        <f t="shared" si="28"/>
        <v>0</v>
      </c>
    </row>
    <row r="1055" spans="1:10">
      <c r="A1055" s="418"/>
      <c r="D1055" s="418"/>
      <c r="J1055" s="172">
        <f t="shared" ref="J1055:J1060" si="29">D1055</f>
        <v>0</v>
      </c>
    </row>
    <row r="1056" spans="1:10">
      <c r="A1056" s="418"/>
      <c r="D1056" s="418"/>
      <c r="J1056" s="172">
        <f t="shared" si="29"/>
        <v>0</v>
      </c>
    </row>
    <row r="1057" spans="1:10">
      <c r="A1057" s="418"/>
      <c r="D1057" s="418"/>
      <c r="J1057" s="172">
        <f t="shared" si="29"/>
        <v>0</v>
      </c>
    </row>
    <row r="1058" spans="1:10">
      <c r="A1058" s="418"/>
      <c r="D1058" s="418"/>
      <c r="J1058" s="172">
        <f t="shared" si="29"/>
        <v>0</v>
      </c>
    </row>
    <row r="1059" spans="1:10">
      <c r="A1059" s="418"/>
      <c r="D1059" s="418"/>
      <c r="J1059" s="172">
        <f t="shared" si="29"/>
        <v>0</v>
      </c>
    </row>
    <row r="1060" spans="1:10">
      <c r="A1060" s="418"/>
      <c r="D1060" s="418"/>
      <c r="J1060" s="172">
        <f t="shared" si="29"/>
        <v>0</v>
      </c>
    </row>
    <row r="1065" spans="1:10">
      <c r="A1065" s="418"/>
      <c r="D1065" s="418"/>
      <c r="E1065" s="418"/>
      <c r="F1065" s="418"/>
      <c r="J1065" s="172">
        <f>D1065*E1065*F1065</f>
        <v>0</v>
      </c>
    </row>
    <row r="1066" spans="1:10">
      <c r="A1066" s="418"/>
      <c r="D1066" s="418"/>
      <c r="E1066" s="418"/>
      <c r="F1066" s="418"/>
      <c r="J1066" s="172">
        <f t="shared" ref="J1066:J1068" si="30">D1066*E1066*F1066</f>
        <v>0</v>
      </c>
    </row>
    <row r="1067" spans="1:10">
      <c r="A1067" s="418"/>
      <c r="D1067" s="418"/>
      <c r="E1067" s="418">
        <v>0.6</v>
      </c>
      <c r="F1067" s="418">
        <v>1</v>
      </c>
      <c r="J1067" s="172">
        <f t="shared" si="30"/>
        <v>0</v>
      </c>
    </row>
    <row r="1068" spans="1:10">
      <c r="A1068" s="418"/>
      <c r="D1068" s="418"/>
      <c r="E1068" s="418"/>
      <c r="F1068" s="418"/>
      <c r="J1068" s="172">
        <f t="shared" si="30"/>
        <v>0</v>
      </c>
    </row>
    <row r="1073" spans="1:10">
      <c r="A1073" s="418"/>
      <c r="D1073" s="418"/>
      <c r="J1073" s="172">
        <f>D1073</f>
        <v>0</v>
      </c>
    </row>
    <row r="1078" spans="1:10">
      <c r="A1078" s="418"/>
      <c r="D1078" s="418"/>
      <c r="J1078" s="172">
        <f>D1078</f>
        <v>0</v>
      </c>
    </row>
    <row r="1079" spans="1:10">
      <c r="A1079" s="418"/>
      <c r="D1079" s="418"/>
      <c r="J1079" s="172">
        <f t="shared" ref="J1079:J1081" si="31">D1079</f>
        <v>0</v>
      </c>
    </row>
    <row r="1080" spans="1:10">
      <c r="A1080" s="418"/>
      <c r="D1080" s="418"/>
      <c r="J1080" s="172">
        <f t="shared" si="31"/>
        <v>0</v>
      </c>
    </row>
    <row r="1081" spans="1:10">
      <c r="A1081" s="418"/>
      <c r="D1081" s="418"/>
      <c r="J1081" s="172">
        <f t="shared" si="31"/>
        <v>0</v>
      </c>
    </row>
    <row r="1087" spans="1:10">
      <c r="A1087" s="418"/>
      <c r="D1087" s="418"/>
      <c r="J1087" s="172">
        <f t="shared" ref="J1087:J1090" si="32">D1087</f>
        <v>0</v>
      </c>
    </row>
    <row r="1088" spans="1:10">
      <c r="A1088" s="418"/>
      <c r="D1088" s="418"/>
      <c r="J1088" s="172">
        <f t="shared" si="32"/>
        <v>0</v>
      </c>
    </row>
    <row r="1089" spans="1:10">
      <c r="A1089" s="418"/>
      <c r="D1089" s="418"/>
      <c r="J1089" s="172">
        <f t="shared" si="32"/>
        <v>0</v>
      </c>
    </row>
    <row r="1090" spans="1:10">
      <c r="A1090" s="418"/>
      <c r="D1090" s="418"/>
      <c r="J1090" s="172">
        <f t="shared" si="32"/>
        <v>0</v>
      </c>
    </row>
    <row r="1095" spans="1:10">
      <c r="A1095" s="418"/>
      <c r="D1095" s="418"/>
      <c r="J1095" s="172">
        <f t="shared" ref="J1095:J1098" si="33">D1095</f>
        <v>0</v>
      </c>
    </row>
    <row r="1096" spans="1:10">
      <c r="A1096" s="418"/>
      <c r="D1096" s="418"/>
      <c r="J1096" s="172">
        <f t="shared" si="33"/>
        <v>0</v>
      </c>
    </row>
    <row r="1097" spans="1:10">
      <c r="A1097" s="418"/>
      <c r="D1097" s="418"/>
      <c r="J1097" s="172">
        <f t="shared" si="33"/>
        <v>0</v>
      </c>
    </row>
    <row r="1098" spans="1:10">
      <c r="A1098" s="418"/>
      <c r="D1098" s="418"/>
      <c r="J1098" s="172">
        <f t="shared" si="33"/>
        <v>0</v>
      </c>
    </row>
    <row r="1103" spans="1:10">
      <c r="A1103" s="418"/>
      <c r="D1103" s="418"/>
      <c r="J1103" s="172">
        <f t="shared" ref="J1103:J1104" si="34">D1103</f>
        <v>0</v>
      </c>
    </row>
    <row r="1104" spans="1:10">
      <c r="A1104" s="418"/>
      <c r="D1104" s="418"/>
      <c r="J1104" s="172">
        <f t="shared" si="34"/>
        <v>0</v>
      </c>
    </row>
    <row r="1109" spans="1:10">
      <c r="A1109" s="413"/>
      <c r="D1109" s="418"/>
      <c r="J1109" s="172">
        <f t="shared" ref="J1109:J1112" si="35">D1109</f>
        <v>0</v>
      </c>
    </row>
    <row r="1110" spans="1:10">
      <c r="A1110" s="413"/>
      <c r="D1110" s="418"/>
      <c r="J1110" s="172">
        <f t="shared" si="35"/>
        <v>0</v>
      </c>
    </row>
    <row r="1111" spans="1:10">
      <c r="A1111" s="413"/>
      <c r="D1111" s="418"/>
      <c r="J1111" s="172">
        <f t="shared" si="35"/>
        <v>0</v>
      </c>
    </row>
    <row r="1112" spans="1:10">
      <c r="A1112" s="413"/>
      <c r="D1112" s="418"/>
      <c r="J1112" s="172">
        <f t="shared" si="35"/>
        <v>0</v>
      </c>
    </row>
    <row r="1117" spans="1:10">
      <c r="A1117" s="418"/>
      <c r="D1117" s="418">
        <v>1</v>
      </c>
      <c r="J1117" s="172">
        <f t="shared" ref="J1117" si="36">D1117</f>
        <v>1</v>
      </c>
    </row>
    <row r="1122" spans="1:10">
      <c r="A1122" s="406" t="s">
        <v>20231</v>
      </c>
      <c r="D1122" s="418">
        <v>1</v>
      </c>
      <c r="J1122" s="172">
        <f t="shared" ref="J1122" si="37">D1122</f>
        <v>1</v>
      </c>
    </row>
    <row r="1127" spans="1:10">
      <c r="A1127" s="406" t="s">
        <v>20231</v>
      </c>
      <c r="D1127" s="418">
        <v>1</v>
      </c>
      <c r="J1127" s="172">
        <f t="shared" ref="J1127" si="38">D1127</f>
        <v>1</v>
      </c>
    </row>
    <row r="1132" spans="1:10">
      <c r="A1132" s="406" t="s">
        <v>20518</v>
      </c>
      <c r="D1132" s="417">
        <v>1</v>
      </c>
      <c r="J1132" s="172">
        <f t="shared" ref="J1132" si="39">D1132</f>
        <v>1</v>
      </c>
    </row>
    <row r="1137" spans="1:10" ht="33.75">
      <c r="A1137" s="406" t="s">
        <v>20516</v>
      </c>
      <c r="D1137" s="417">
        <v>1</v>
      </c>
      <c r="J1137" s="172">
        <f t="shared" ref="J1137:J1138" si="40">D1137</f>
        <v>1</v>
      </c>
    </row>
    <row r="1138" spans="1:10" ht="33.75">
      <c r="A1138" s="406" t="s">
        <v>20517</v>
      </c>
      <c r="D1138" s="417">
        <v>1</v>
      </c>
      <c r="J1138" s="172">
        <f t="shared" si="40"/>
        <v>1</v>
      </c>
    </row>
    <row r="1143" spans="1:10" ht="33.75">
      <c r="A1143" s="406" t="s">
        <v>20516</v>
      </c>
      <c r="D1143" s="36">
        <v>1</v>
      </c>
      <c r="J1143" s="172">
        <f t="shared" ref="J1143:J1144" si="41">D1143</f>
        <v>1</v>
      </c>
    </row>
    <row r="1144" spans="1:10" ht="33.75">
      <c r="A1144" s="406" t="s">
        <v>20520</v>
      </c>
      <c r="D1144" s="36">
        <v>1</v>
      </c>
      <c r="J1144" s="172">
        <f t="shared" si="41"/>
        <v>1</v>
      </c>
    </row>
    <row r="1149" spans="1:10" ht="33.75">
      <c r="A1149" s="405" t="s">
        <v>20516</v>
      </c>
      <c r="D1149" s="36">
        <v>1</v>
      </c>
      <c r="J1149" s="172">
        <f t="shared" ref="J1149:J1150" si="42">D1149</f>
        <v>1</v>
      </c>
    </row>
    <row r="1150" spans="1:10" ht="33.75">
      <c r="A1150" s="405" t="s">
        <v>20520</v>
      </c>
      <c r="D1150" s="36">
        <v>1</v>
      </c>
      <c r="J1150" s="172">
        <f t="shared" si="42"/>
        <v>1</v>
      </c>
    </row>
    <row r="1156" spans="1:10" ht="33.75">
      <c r="A1156" s="406" t="s">
        <v>20522</v>
      </c>
      <c r="J1156" s="172">
        <v>527</v>
      </c>
    </row>
    <row r="1161" spans="1:10" ht="33.75">
      <c r="A1161" s="406" t="s">
        <v>20522</v>
      </c>
      <c r="J1161" s="172">
        <v>527</v>
      </c>
    </row>
    <row r="1166" spans="1:10">
      <c r="A1166" s="406" t="s">
        <v>20246</v>
      </c>
      <c r="D1166" s="417">
        <v>7</v>
      </c>
      <c r="E1166" s="417">
        <v>1.6</v>
      </c>
      <c r="J1166" s="172">
        <f>D1166*E1166</f>
        <v>11.200000000000001</v>
      </c>
    </row>
    <row r="1167" spans="1:10">
      <c r="A1167" s="406" t="s">
        <v>20247</v>
      </c>
      <c r="D1167" s="417">
        <v>7</v>
      </c>
      <c r="E1167" s="417">
        <v>1.6</v>
      </c>
      <c r="J1167" s="172">
        <f t="shared" ref="J1167:J1169" si="43">D1167*E1167</f>
        <v>11.200000000000001</v>
      </c>
    </row>
    <row r="1168" spans="1:10">
      <c r="A1168" s="406" t="s">
        <v>20228</v>
      </c>
      <c r="D1168" s="417">
        <v>7</v>
      </c>
      <c r="E1168" s="417">
        <v>1.6</v>
      </c>
      <c r="J1168" s="172">
        <f t="shared" si="43"/>
        <v>11.200000000000001</v>
      </c>
    </row>
    <row r="1169" spans="1:10" ht="22.5">
      <c r="A1169" s="406" t="s">
        <v>20348</v>
      </c>
      <c r="D1169" s="417">
        <v>6</v>
      </c>
      <c r="E1169" s="417">
        <v>8.4</v>
      </c>
      <c r="J1169" s="172">
        <f t="shared" si="43"/>
        <v>50.400000000000006</v>
      </c>
    </row>
    <row r="1174" spans="1:10">
      <c r="A1174" s="406" t="s">
        <v>20246</v>
      </c>
      <c r="J1174" s="172">
        <v>7</v>
      </c>
    </row>
    <row r="1175" spans="1:10">
      <c r="A1175" s="406" t="s">
        <v>20247</v>
      </c>
      <c r="J1175" s="172">
        <v>7</v>
      </c>
    </row>
    <row r="1176" spans="1:10">
      <c r="A1176" s="406" t="s">
        <v>20228</v>
      </c>
      <c r="J1176" s="172">
        <v>7</v>
      </c>
    </row>
    <row r="1177" spans="1:10" ht="22.5">
      <c r="A1177" s="406" t="s">
        <v>20348</v>
      </c>
      <c r="J1177" s="172">
        <v>28.8</v>
      </c>
    </row>
    <row r="1182" spans="1:10" ht="33.75">
      <c r="A1182" s="406" t="s">
        <v>20523</v>
      </c>
      <c r="J1182" s="172">
        <v>30</v>
      </c>
    </row>
    <row r="1187" spans="1:10">
      <c r="A1187" s="406" t="s">
        <v>20246</v>
      </c>
      <c r="D1187" s="417">
        <v>6</v>
      </c>
      <c r="E1187" s="417">
        <v>3</v>
      </c>
      <c r="J1187" s="172">
        <f>D1187*E1187</f>
        <v>18</v>
      </c>
    </row>
    <row r="1188" spans="1:10">
      <c r="A1188" s="406" t="s">
        <v>20247</v>
      </c>
      <c r="D1188" s="417">
        <v>6</v>
      </c>
      <c r="E1188" s="417">
        <v>3</v>
      </c>
      <c r="J1188" s="172">
        <f t="shared" ref="J1188:J1191" si="44">D1188*E1188</f>
        <v>18</v>
      </c>
    </row>
    <row r="1189" spans="1:10">
      <c r="A1189" s="406" t="s">
        <v>20228</v>
      </c>
      <c r="D1189" s="417">
        <v>6</v>
      </c>
      <c r="E1189" s="417">
        <v>3</v>
      </c>
      <c r="J1189" s="172">
        <f t="shared" si="44"/>
        <v>18</v>
      </c>
    </row>
    <row r="1190" spans="1:10" ht="22.5">
      <c r="A1190" s="406" t="s">
        <v>20348</v>
      </c>
      <c r="D1190" s="417">
        <v>3</v>
      </c>
      <c r="E1190" s="417">
        <v>1</v>
      </c>
      <c r="J1190" s="172">
        <f t="shared" si="44"/>
        <v>3</v>
      </c>
    </row>
    <row r="1191" spans="1:10" ht="22.5">
      <c r="A1191" s="406" t="s">
        <v>20348</v>
      </c>
      <c r="D1191" s="417">
        <v>6</v>
      </c>
      <c r="E1191" s="417">
        <v>2</v>
      </c>
      <c r="J1191" s="172">
        <f t="shared" si="44"/>
        <v>12</v>
      </c>
    </row>
    <row r="1196" spans="1:10" ht="22.5">
      <c r="A1196" s="406" t="s">
        <v>20524</v>
      </c>
      <c r="J1196" s="172">
        <v>2</v>
      </c>
    </row>
    <row r="1197" spans="1:10" ht="22.5">
      <c r="A1197" s="406" t="s">
        <v>20525</v>
      </c>
      <c r="J1197" s="172">
        <v>2</v>
      </c>
    </row>
    <row r="1198" spans="1:10" ht="22.5">
      <c r="A1198" s="406" t="s">
        <v>20526</v>
      </c>
      <c r="J1198" s="172">
        <v>2</v>
      </c>
    </row>
    <row r="1199" spans="1:10" ht="33.75">
      <c r="A1199" s="406" t="s">
        <v>20527</v>
      </c>
      <c r="J1199" s="172">
        <v>3</v>
      </c>
    </row>
    <row r="1204" spans="1:10">
      <c r="A1204" s="406" t="s">
        <v>20246</v>
      </c>
      <c r="E1204" s="417">
        <v>7</v>
      </c>
      <c r="F1204" s="417">
        <v>1.6</v>
      </c>
      <c r="J1204" s="172">
        <f>E1204*F1204</f>
        <v>11.200000000000001</v>
      </c>
    </row>
    <row r="1205" spans="1:10">
      <c r="A1205" s="406" t="s">
        <v>20247</v>
      </c>
      <c r="E1205" s="417">
        <v>7</v>
      </c>
      <c r="F1205" s="417">
        <v>1.6</v>
      </c>
      <c r="J1205" s="172">
        <f t="shared" ref="J1205:J1207" si="45">E1205*F1205</f>
        <v>11.200000000000001</v>
      </c>
    </row>
    <row r="1206" spans="1:10">
      <c r="A1206" s="406" t="s">
        <v>20228</v>
      </c>
      <c r="E1206" s="417">
        <v>7</v>
      </c>
      <c r="F1206" s="417">
        <v>1.6</v>
      </c>
      <c r="J1206" s="172">
        <f t="shared" si="45"/>
        <v>11.200000000000001</v>
      </c>
    </row>
    <row r="1207" spans="1:10" ht="22.5">
      <c r="A1207" s="406" t="s">
        <v>20348</v>
      </c>
      <c r="E1207" s="417">
        <v>8.4</v>
      </c>
      <c r="F1207" s="417">
        <v>6</v>
      </c>
      <c r="J1207" s="172">
        <f t="shared" si="45"/>
        <v>50.400000000000006</v>
      </c>
    </row>
    <row r="1212" spans="1:10" ht="56.25">
      <c r="A1212" s="406" t="s">
        <v>20528</v>
      </c>
      <c r="J1212" s="172">
        <v>55.4</v>
      </c>
    </row>
    <row r="1218" spans="1:10">
      <c r="A1218" s="35" t="s">
        <v>20529</v>
      </c>
      <c r="D1218" s="36">
        <v>960</v>
      </c>
      <c r="J1218" s="172">
        <f>D1218</f>
        <v>960</v>
      </c>
    </row>
    <row r="1223" spans="1:10">
      <c r="E1223" s="428"/>
      <c r="F1223" s="34">
        <f>J8</f>
        <v>0</v>
      </c>
    </row>
    <row r="1224" spans="1:10">
      <c r="E1224" s="409">
        <v>47.75</v>
      </c>
      <c r="F1224" s="34">
        <f>E1224*0.05</f>
        <v>2.3875000000000002</v>
      </c>
    </row>
    <row r="1225" spans="1:10">
      <c r="E1225" s="428"/>
      <c r="F1225" s="34">
        <f>J49</f>
        <v>0</v>
      </c>
    </row>
    <row r="1226" spans="1:10">
      <c r="E1226" s="428"/>
      <c r="F1226" s="34">
        <f>J75*0.25</f>
        <v>0</v>
      </c>
    </row>
    <row r="1227" spans="1:10">
      <c r="E1227" s="409">
        <v>68.5</v>
      </c>
    </row>
    <row r="1228" spans="1:10">
      <c r="E1228" s="409">
        <v>151.77000000000001</v>
      </c>
    </row>
    <row r="1229" spans="1:10">
      <c r="E1229" s="409">
        <v>2.35</v>
      </c>
    </row>
    <row r="1230" spans="1:10">
      <c r="E1230" s="409">
        <v>8.6300000000000008</v>
      </c>
    </row>
    <row r="1231" spans="1:10">
      <c r="E1231" s="409">
        <v>14.11</v>
      </c>
    </row>
    <row r="1232" spans="1:10">
      <c r="E1232" s="409">
        <v>117.35</v>
      </c>
    </row>
    <row r="1233" spans="1:5">
      <c r="E1233" s="409">
        <v>655.59</v>
      </c>
    </row>
    <row r="1234" spans="1:5">
      <c r="E1234" s="409">
        <v>140.96</v>
      </c>
    </row>
    <row r="1235" spans="1:5">
      <c r="E1235" s="409">
        <v>504.45</v>
      </c>
    </row>
    <row r="1236" spans="1:5">
      <c r="E1236" s="409">
        <v>279.45</v>
      </c>
    </row>
    <row r="1237" spans="1:5">
      <c r="E1237" s="409">
        <v>225</v>
      </c>
    </row>
    <row r="1242" spans="1:5">
      <c r="D1242" s="36">
        <v>23</v>
      </c>
    </row>
    <row r="1247" spans="1:5" ht="22.5">
      <c r="A1247" s="411" t="s">
        <v>20288</v>
      </c>
      <c r="D1247" s="36">
        <v>1</v>
      </c>
    </row>
    <row r="1252" spans="1:10" ht="56.25">
      <c r="A1252" s="412" t="s">
        <v>20530</v>
      </c>
      <c r="J1252" s="172">
        <v>6</v>
      </c>
    </row>
    <row r="1257" spans="1:10">
      <c r="A1257" s="405" t="s">
        <v>20349</v>
      </c>
      <c r="J1257" s="172">
        <v>2</v>
      </c>
    </row>
    <row r="1262" spans="1:10">
      <c r="A1262" s="405" t="s">
        <v>20349</v>
      </c>
      <c r="J1262" s="172">
        <v>2</v>
      </c>
    </row>
    <row r="1267" spans="1:10">
      <c r="A1267" s="35" t="s">
        <v>20531</v>
      </c>
      <c r="J1267" s="172">
        <v>1</v>
      </c>
    </row>
    <row r="1272" spans="1:10">
      <c r="A1272" s="35" t="s">
        <v>20532</v>
      </c>
      <c r="J1272" s="172">
        <v>1</v>
      </c>
    </row>
    <row r="1275" spans="1:10">
      <c r="J1275" s="172">
        <f>ROUND(SUM(J1277:J1277),2)</f>
        <v>1</v>
      </c>
    </row>
    <row r="1277" spans="1:10">
      <c r="A1277" s="35" t="s">
        <v>20227</v>
      </c>
      <c r="J1277" s="172">
        <v>1</v>
      </c>
    </row>
  </sheetData>
  <mergeCells count="27">
    <mergeCell ref="A6:G6"/>
    <mergeCell ref="A11:G11"/>
    <mergeCell ref="B50:G50"/>
    <mergeCell ref="B51:G51"/>
    <mergeCell ref="A52:G52"/>
    <mergeCell ref="B16:G16"/>
    <mergeCell ref="B40:G40"/>
    <mergeCell ref="B41:G41"/>
    <mergeCell ref="A42:G42"/>
    <mergeCell ref="A45:G45"/>
    <mergeCell ref="A17:G17"/>
    <mergeCell ref="B27:G27"/>
    <mergeCell ref="B28:G28"/>
    <mergeCell ref="A29:G29"/>
    <mergeCell ref="A34:G34"/>
    <mergeCell ref="A20:G20"/>
    <mergeCell ref="A1:K1"/>
    <mergeCell ref="B3:I3"/>
    <mergeCell ref="B2:I2"/>
    <mergeCell ref="B4:G4"/>
    <mergeCell ref="B5:G5"/>
    <mergeCell ref="B62:G62"/>
    <mergeCell ref="B63:G63"/>
    <mergeCell ref="A64:G64"/>
    <mergeCell ref="A68:G68"/>
    <mergeCell ref="B15:G15"/>
    <mergeCell ref="A56:G56"/>
  </mergeCells>
  <conditionalFormatting sqref="D19 D22:D23 D36 D13">
    <cfRule type="expression" dxfId="26" priority="87">
      <formula>IF($D13="*verificar código*",TRUE,FALSE)</formula>
    </cfRule>
  </conditionalFormatting>
  <conditionalFormatting sqref="D9">
    <cfRule type="expression" dxfId="25" priority="53">
      <formula>IF($D9="*verificar código*",TRUE,FALSE)</formula>
    </cfRule>
  </conditionalFormatting>
  <conditionalFormatting sqref="D14">
    <cfRule type="expression" dxfId="24" priority="46">
      <formula>IF($D14="*verificar código*",TRUE,FALSE)</formula>
    </cfRule>
  </conditionalFormatting>
  <conditionalFormatting sqref="D24">
    <cfRule type="expression" dxfId="23" priority="38">
      <formula>IF($D24="*verificar código*",TRUE,FALSE)</formula>
    </cfRule>
  </conditionalFormatting>
  <conditionalFormatting sqref="D8">
    <cfRule type="expression" dxfId="22" priority="37">
      <formula>IF($D8="*verificar código*",TRUE,FALSE)</formula>
    </cfRule>
  </conditionalFormatting>
  <conditionalFormatting sqref="D31">
    <cfRule type="expression" dxfId="21" priority="32">
      <formula>IF($D31="*verificar código*",TRUE,FALSE)</formula>
    </cfRule>
  </conditionalFormatting>
  <conditionalFormatting sqref="D32">
    <cfRule type="expression" dxfId="20" priority="33">
      <formula>IF($D32="*verificar código*",TRUE,FALSE)</formula>
    </cfRule>
  </conditionalFormatting>
  <conditionalFormatting sqref="D25">
    <cfRule type="expression" dxfId="19" priority="28">
      <formula>IF($D25="*verificar código*",TRUE,FALSE)</formula>
    </cfRule>
  </conditionalFormatting>
  <conditionalFormatting sqref="D44">
    <cfRule type="expression" dxfId="18" priority="25">
      <formula>IF($D44="*verificar código*",TRUE,FALSE)</formula>
    </cfRule>
  </conditionalFormatting>
  <conditionalFormatting sqref="D54">
    <cfRule type="expression" dxfId="17" priority="22">
      <formula>IF($D54="*verificar código*",TRUE,FALSE)</formula>
    </cfRule>
  </conditionalFormatting>
  <conditionalFormatting sqref="D55">
    <cfRule type="expression" dxfId="16" priority="23">
      <formula>IF($D55="*verificar código*",TRUE,FALSE)</formula>
    </cfRule>
  </conditionalFormatting>
  <conditionalFormatting sqref="D66">
    <cfRule type="expression" dxfId="15" priority="20">
      <formula>IF($D66="*verificar código*",TRUE,FALSE)</formula>
    </cfRule>
  </conditionalFormatting>
  <conditionalFormatting sqref="D33">
    <cfRule type="expression" dxfId="14" priority="18">
      <formula>IF($D33="*verificar código*",TRUE,FALSE)</formula>
    </cfRule>
  </conditionalFormatting>
  <conditionalFormatting sqref="D58">
    <cfRule type="expression" dxfId="13" priority="13">
      <formula>IF($D58="*verificar código*",TRUE,FALSE)</formula>
    </cfRule>
  </conditionalFormatting>
  <conditionalFormatting sqref="D37">
    <cfRule type="expression" dxfId="12" priority="17">
      <formula>IF($D37="*verificar código*",TRUE,FALSE)</formula>
    </cfRule>
  </conditionalFormatting>
  <conditionalFormatting sqref="D38">
    <cfRule type="expression" dxfId="11" priority="16">
      <formula>IF($D38="*verificar código*",TRUE,FALSE)</formula>
    </cfRule>
  </conditionalFormatting>
  <conditionalFormatting sqref="D47">
    <cfRule type="expression" dxfId="10" priority="15">
      <formula>IF($D47="*verificar código*",TRUE,FALSE)</formula>
    </cfRule>
  </conditionalFormatting>
  <conditionalFormatting sqref="D48">
    <cfRule type="expression" dxfId="9" priority="14">
      <formula>IF($D48="*verificar código*",TRUE,FALSE)</formula>
    </cfRule>
  </conditionalFormatting>
  <conditionalFormatting sqref="D59">
    <cfRule type="expression" dxfId="8" priority="12">
      <formula>IF($D59="*verificar código*",TRUE,FALSE)</formula>
    </cfRule>
  </conditionalFormatting>
  <conditionalFormatting sqref="D60">
    <cfRule type="expression" dxfId="7" priority="11">
      <formula>IF($D60="*verificar código*",TRUE,FALSE)</formula>
    </cfRule>
  </conditionalFormatting>
  <conditionalFormatting sqref="D70">
    <cfRule type="expression" dxfId="6" priority="8">
      <formula>IF($D70="*verificar código*",TRUE,FALSE)</formula>
    </cfRule>
  </conditionalFormatting>
  <conditionalFormatting sqref="D71">
    <cfRule type="expression" dxfId="5" priority="7">
      <formula>IF($D71="*verificar código*",TRUE,FALSE)</formula>
    </cfRule>
  </conditionalFormatting>
  <conditionalFormatting sqref="D73">
    <cfRule type="expression" dxfId="4" priority="3">
      <formula>IF($D73="*verificar código*",TRUE,FALSE)</formula>
    </cfRule>
  </conditionalFormatting>
  <conditionalFormatting sqref="D74">
    <cfRule type="expression" dxfId="3" priority="2">
      <formula>IF($D74="*verificar código*",TRUE,FALSE)</formula>
    </cfRule>
  </conditionalFormatting>
  <conditionalFormatting sqref="D75">
    <cfRule type="expression" dxfId="2" priority="1">
      <formula>IF($D75="*verificar código*",TRUE,FALSE)</formula>
    </cfRule>
  </conditionalFormatting>
  <conditionalFormatting sqref="D67">
    <cfRule type="expression" dxfId="1" priority="5">
      <formula>IF($D67="*verificar código*",TRUE,FALSE)</formula>
    </cfRule>
  </conditionalFormatting>
  <conditionalFormatting sqref="D72">
    <cfRule type="expression" dxfId="0" priority="4">
      <formula>IF($D72="*verificar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8:A9 A19 A13:A14 A31:A33 A22:A25 A44 A36:A38 A54:A55 A47:A48 A58:A60 A66:A67 A70:A75">
      <formula1>ETAPA</formula1>
    </dataValidation>
    <dataValidation type="list" allowBlank="1" showInputMessage="1" showErrorMessage="1" errorTitle="Entrar informação" error="Informar referencial de preço válido." sqref="B8:B9 B19 B13:B14 B31:B33 B22:B25 B44 B36:B38 B54:B55 B47:B48 B58:B60 B66:B67 B70:B75">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rowBreaks count="1" manualBreakCount="1">
    <brk id="4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91" bestFit="1" customWidth="1"/>
    <col min="2" max="2" width="21.375" style="91" customWidth="1"/>
    <col min="3" max="3" width="13.5" style="91" customWidth="1"/>
    <col min="4" max="5" width="11.75" style="91" customWidth="1"/>
    <col min="6" max="6" width="0" style="30" hidden="1" customWidth="1"/>
    <col min="7" max="16383" width="9" style="30" hidden="1"/>
    <col min="16384" max="16384" width="0.875" style="30" customWidth="1"/>
  </cols>
  <sheetData>
    <row r="1" spans="1:996 16376:16376" ht="28.35" customHeight="1">
      <c r="A1" s="596" t="s">
        <v>17427</v>
      </c>
      <c r="B1" s="596"/>
      <c r="C1" s="596"/>
      <c r="D1" s="596"/>
      <c r="E1" s="596"/>
    </row>
    <row r="2" spans="1:996 16376:16376" s="167" customFormat="1" ht="20.100000000000001" customHeight="1">
      <c r="A2" s="248" t="str">
        <f>BDI!$A$4</f>
        <v>OBRA:</v>
      </c>
      <c r="B2" s="597" t="str">
        <f>BDI!$B$4</f>
        <v>NOME DA ESCOLA</v>
      </c>
      <c r="C2" s="597"/>
      <c r="D2" s="597"/>
      <c r="E2" s="597"/>
      <c r="F2" s="279"/>
      <c r="G2" s="227"/>
      <c r="H2" s="227"/>
      <c r="I2" s="227"/>
      <c r="J2" s="168"/>
      <c r="K2" s="168"/>
      <c r="L2" s="161"/>
      <c r="M2" s="162"/>
      <c r="N2" s="162"/>
      <c r="O2" s="162"/>
      <c r="P2" s="163"/>
      <c r="Q2" s="164"/>
      <c r="R2" s="165"/>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6"/>
      <c r="XEV2" s="167" t="s">
        <v>22</v>
      </c>
    </row>
    <row r="3" spans="1:996 16376:16376" s="167" customFormat="1" ht="20.100000000000001" customHeight="1">
      <c r="A3" s="248" t="str">
        <f>BDI!$A$5</f>
        <v>ENDEREÇO:</v>
      </c>
      <c r="B3" s="577" t="str">
        <f>BDI!$B$5</f>
        <v>ENDEREÇO DA ESCOLA</v>
      </c>
      <c r="C3" s="577"/>
      <c r="D3" s="577"/>
      <c r="E3" s="577"/>
      <c r="F3" s="279"/>
      <c r="G3" s="227"/>
      <c r="H3" s="227"/>
      <c r="I3" s="227"/>
      <c r="J3" s="169"/>
      <c r="K3" s="169"/>
      <c r="L3" s="161"/>
      <c r="M3" s="162"/>
      <c r="N3" s="162"/>
      <c r="O3" s="162"/>
      <c r="P3" s="163"/>
      <c r="Q3" s="164"/>
      <c r="R3" s="165"/>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6"/>
      <c r="XEV3" s="167" t="s">
        <v>1920</v>
      </c>
    </row>
    <row r="4" spans="1:996 16376:16376">
      <c r="A4" s="280" t="s">
        <v>1027</v>
      </c>
      <c r="B4" s="594" t="s">
        <v>1030</v>
      </c>
      <c r="C4" s="594"/>
      <c r="D4" s="281" t="s">
        <v>19</v>
      </c>
      <c r="E4" s="281" t="s">
        <v>1029</v>
      </c>
    </row>
    <row r="5" spans="1:996 16376:16376" ht="72" customHeight="1">
      <c r="A5" s="282"/>
      <c r="B5" s="595"/>
      <c r="C5" s="595"/>
      <c r="D5" s="283"/>
      <c r="E5" s="284">
        <f>LARGE(E13,1)</f>
        <v>0</v>
      </c>
    </row>
    <row r="6" spans="1:996 16376:16376" ht="5.65" customHeight="1">
      <c r="A6" s="285"/>
      <c r="B6" s="286"/>
      <c r="C6" s="285"/>
      <c r="D6" s="285"/>
      <c r="E6" s="285"/>
    </row>
    <row r="7" spans="1:996 16376:16376">
      <c r="A7" s="591" t="s">
        <v>17411</v>
      </c>
      <c r="B7" s="591" t="s">
        <v>17412</v>
      </c>
      <c r="C7" s="591" t="s">
        <v>17418</v>
      </c>
      <c r="D7" s="591" t="s">
        <v>1029</v>
      </c>
      <c r="E7" s="591"/>
    </row>
    <row r="8" spans="1:996 16376:16376">
      <c r="A8" s="591"/>
      <c r="B8" s="591"/>
      <c r="C8" s="591"/>
      <c r="D8" s="287" t="s">
        <v>1028</v>
      </c>
      <c r="E8" s="287" t="s">
        <v>1921</v>
      </c>
    </row>
    <row r="9" spans="1:996 16376:16376">
      <c r="A9" s="591"/>
      <c r="B9" s="591"/>
      <c r="C9" s="591"/>
      <c r="D9" s="288">
        <v>44317</v>
      </c>
      <c r="E9" s="288">
        <f>ORCAMENTO!I5</f>
        <v>44866</v>
      </c>
    </row>
    <row r="10" spans="1:996 16376:16376" ht="28.5" customHeight="1">
      <c r="A10" s="289"/>
      <c r="B10" s="290"/>
      <c r="C10" s="291"/>
      <c r="D10" s="292"/>
      <c r="E10" s="293">
        <f>D10</f>
        <v>0</v>
      </c>
    </row>
    <row r="11" spans="1:996 16376:16376" ht="28.5" customHeight="1">
      <c r="A11" s="289"/>
      <c r="B11" s="290"/>
      <c r="C11" s="291"/>
      <c r="D11" s="292"/>
      <c r="E11" s="293">
        <f>D11</f>
        <v>0</v>
      </c>
    </row>
    <row r="12" spans="1:996 16376:16376" ht="28.5" customHeight="1">
      <c r="A12" s="289"/>
      <c r="B12" s="290"/>
      <c r="C12" s="291"/>
      <c r="D12" s="292"/>
      <c r="E12" s="293">
        <f>D12</f>
        <v>0</v>
      </c>
    </row>
    <row r="13" spans="1:996 16376:16376">
      <c r="A13" s="592" t="s">
        <v>17421</v>
      </c>
      <c r="B13" s="294" t="s">
        <v>17419</v>
      </c>
      <c r="C13" s="295"/>
      <c r="D13" s="296" t="s">
        <v>17413</v>
      </c>
      <c r="E13" s="297">
        <f>ROUND(AVERAGE(E10:E12),2)</f>
        <v>0</v>
      </c>
    </row>
    <row r="14" spans="1:996 16376:16376">
      <c r="A14" s="593"/>
      <c r="B14" s="294" t="s">
        <v>17420</v>
      </c>
      <c r="C14" s="295"/>
      <c r="D14" s="296" t="s">
        <v>18592</v>
      </c>
      <c r="E14" s="297">
        <f>ROUND(MEDIAN(E10:E12),2)</f>
        <v>0</v>
      </c>
    </row>
    <row r="15" spans="1:996 16376:16376"/>
    <row r="16" spans="1:996 16376:16376">
      <c r="A16" s="387" t="s">
        <v>1027</v>
      </c>
      <c r="B16" s="594" t="s">
        <v>1030</v>
      </c>
      <c r="C16" s="594"/>
      <c r="D16" s="281" t="s">
        <v>19</v>
      </c>
      <c r="E16" s="281" t="s">
        <v>1029</v>
      </c>
    </row>
    <row r="17" spans="1:5" ht="72" customHeight="1">
      <c r="A17" s="282">
        <f>COUNTIF($A$4:$A16,$A$4)</f>
        <v>2</v>
      </c>
      <c r="B17" s="595"/>
      <c r="C17" s="595"/>
      <c r="D17" s="283"/>
      <c r="E17" s="284">
        <f>LARGE(E25,1)</f>
        <v>0</v>
      </c>
    </row>
    <row r="18" spans="1:5" ht="5.65" customHeight="1">
      <c r="A18" s="285"/>
      <c r="B18" s="286"/>
      <c r="C18" s="285"/>
      <c r="D18" s="285"/>
      <c r="E18" s="285"/>
    </row>
    <row r="19" spans="1:5">
      <c r="A19" s="591" t="s">
        <v>17411</v>
      </c>
      <c r="B19" s="591" t="s">
        <v>17412</v>
      </c>
      <c r="C19" s="591" t="s">
        <v>17418</v>
      </c>
      <c r="D19" s="591" t="s">
        <v>1029</v>
      </c>
      <c r="E19" s="591"/>
    </row>
    <row r="20" spans="1:5">
      <c r="A20" s="591"/>
      <c r="B20" s="591"/>
      <c r="C20" s="591"/>
      <c r="D20" s="388" t="s">
        <v>1028</v>
      </c>
      <c r="E20" s="388" t="s">
        <v>1921</v>
      </c>
    </row>
    <row r="21" spans="1:5">
      <c r="A21" s="591"/>
      <c r="B21" s="591"/>
      <c r="C21" s="591"/>
      <c r="D21" s="288">
        <v>44317</v>
      </c>
      <c r="E21" s="288">
        <f>ORCAMENTO!I16</f>
        <v>59.91</v>
      </c>
    </row>
    <row r="22" spans="1:5" ht="28.5" customHeight="1">
      <c r="A22" s="289"/>
      <c r="B22" s="290"/>
      <c r="C22" s="291"/>
      <c r="D22" s="292"/>
      <c r="E22" s="293">
        <f>D22</f>
        <v>0</v>
      </c>
    </row>
    <row r="23" spans="1:5" ht="28.5" customHeight="1">
      <c r="A23" s="289"/>
      <c r="B23" s="290"/>
      <c r="C23" s="291"/>
      <c r="D23" s="292"/>
      <c r="E23" s="293">
        <f>D23</f>
        <v>0</v>
      </c>
    </row>
    <row r="24" spans="1:5" ht="28.5" customHeight="1">
      <c r="A24" s="289"/>
      <c r="B24" s="290"/>
      <c r="C24" s="291"/>
      <c r="D24" s="292"/>
      <c r="E24" s="293">
        <f>D24</f>
        <v>0</v>
      </c>
    </row>
    <row r="25" spans="1:5">
      <c r="A25" s="592" t="s">
        <v>17421</v>
      </c>
      <c r="B25" s="294" t="s">
        <v>17419</v>
      </c>
      <c r="C25" s="295"/>
      <c r="D25" s="296" t="s">
        <v>17413</v>
      </c>
      <c r="E25" s="297">
        <f>ROUND(AVERAGE(E22:E24),2)</f>
        <v>0</v>
      </c>
    </row>
    <row r="26" spans="1:5">
      <c r="A26" s="593"/>
      <c r="B26" s="294" t="s">
        <v>17420</v>
      </c>
      <c r="C26" s="295"/>
      <c r="D26" s="296" t="s">
        <v>18592</v>
      </c>
      <c r="E26" s="297">
        <f>ROUND(MEDIAN(E22:E24),2)</f>
        <v>0</v>
      </c>
    </row>
    <row r="27" spans="1:5"/>
    <row r="28" spans="1:5">
      <c r="A28" s="390" t="s">
        <v>1027</v>
      </c>
      <c r="B28" s="594" t="s">
        <v>1030</v>
      </c>
      <c r="C28" s="594"/>
      <c r="D28" s="281" t="s">
        <v>19</v>
      </c>
      <c r="E28" s="281" t="s">
        <v>1029</v>
      </c>
    </row>
    <row r="29" spans="1:5" ht="72" customHeight="1">
      <c r="A29" s="282">
        <f>COUNTIF($A$4:$A28,$A$4)</f>
        <v>3</v>
      </c>
      <c r="B29" s="595"/>
      <c r="C29" s="595"/>
      <c r="D29" s="283" t="s">
        <v>4</v>
      </c>
      <c r="E29" s="284" t="e">
        <f>LARGE(E37,1)</f>
        <v>#DIV/0!</v>
      </c>
    </row>
    <row r="30" spans="1:5" ht="5.65" customHeight="1">
      <c r="A30" s="285"/>
      <c r="B30" s="286"/>
      <c r="C30" s="285"/>
      <c r="D30" s="285"/>
      <c r="E30" s="285"/>
    </row>
    <row r="31" spans="1:5">
      <c r="A31" s="591" t="s">
        <v>17411</v>
      </c>
      <c r="B31" s="591" t="s">
        <v>17412</v>
      </c>
      <c r="C31" s="591" t="s">
        <v>17418</v>
      </c>
      <c r="D31" s="591" t="s">
        <v>1029</v>
      </c>
      <c r="E31" s="591"/>
    </row>
    <row r="32" spans="1:5">
      <c r="A32" s="591"/>
      <c r="B32" s="591"/>
      <c r="C32" s="591"/>
      <c r="D32" s="391" t="s">
        <v>1028</v>
      </c>
      <c r="E32" s="391" t="s">
        <v>1921</v>
      </c>
    </row>
    <row r="33" spans="1:5">
      <c r="A33" s="591"/>
      <c r="B33" s="591"/>
      <c r="C33" s="591"/>
      <c r="D33" s="288">
        <v>44317</v>
      </c>
      <c r="E33" s="288">
        <f>ORCAMENTO!I27</f>
        <v>1137.25</v>
      </c>
    </row>
    <row r="34" spans="1:5" ht="28.5" customHeight="1">
      <c r="A34" s="289"/>
      <c r="B34" s="290"/>
      <c r="C34" s="291"/>
      <c r="D34" s="292">
        <v>41</v>
      </c>
      <c r="E34" s="293"/>
    </row>
    <row r="35" spans="1:5" ht="28.5" customHeight="1">
      <c r="A35" s="289"/>
      <c r="B35" s="290"/>
      <c r="C35" s="291"/>
      <c r="D35" s="292">
        <v>36.9</v>
      </c>
      <c r="E35" s="293"/>
    </row>
    <row r="36" spans="1:5" ht="28.5" customHeight="1">
      <c r="A36" s="289"/>
      <c r="B36" s="290"/>
      <c r="C36" s="291"/>
      <c r="D36" s="292">
        <v>36.9</v>
      </c>
      <c r="E36" s="293"/>
    </row>
    <row r="37" spans="1:5">
      <c r="A37" s="592" t="s">
        <v>17421</v>
      </c>
      <c r="B37" s="294" t="s">
        <v>17419</v>
      </c>
      <c r="C37" s="295"/>
      <c r="D37" s="296" t="s">
        <v>17413</v>
      </c>
      <c r="E37" s="297" t="e">
        <f>ROUND(AVERAGE(E34:E36),2)</f>
        <v>#DIV/0!</v>
      </c>
    </row>
    <row r="38" spans="1:5">
      <c r="A38" s="593"/>
      <c r="B38" s="294" t="s">
        <v>17420</v>
      </c>
      <c r="C38" s="295"/>
      <c r="D38" s="296" t="s">
        <v>18592</v>
      </c>
      <c r="E38" s="297" t="e">
        <f>ROUND(MEDIAN(E34:E36),2)</f>
        <v>#NUM!</v>
      </c>
    </row>
    <row r="39" spans="1:5"/>
    <row r="40" spans="1:5"/>
    <row r="41" spans="1:5"/>
    <row r="42" spans="1:5"/>
    <row r="43" spans="1:5"/>
    <row r="44" spans="1:5"/>
    <row r="45" spans="1:5"/>
    <row r="46" spans="1:5"/>
    <row r="47" spans="1:5"/>
    <row r="48" spans="1:5"/>
    <row r="49"/>
    <row r="50"/>
  </sheetData>
  <mergeCells count="24">
    <mergeCell ref="D19:E19"/>
    <mergeCell ref="A25:A26"/>
    <mergeCell ref="B16:C16"/>
    <mergeCell ref="B17:C17"/>
    <mergeCell ref="A19:A21"/>
    <mergeCell ref="B19:B21"/>
    <mergeCell ref="C19:C21"/>
    <mergeCell ref="A13:A14"/>
    <mergeCell ref="B4:C4"/>
    <mergeCell ref="B5:C5"/>
    <mergeCell ref="A1:E1"/>
    <mergeCell ref="D7:E7"/>
    <mergeCell ref="C7:C9"/>
    <mergeCell ref="B7:B9"/>
    <mergeCell ref="A7:A9"/>
    <mergeCell ref="B2:E2"/>
    <mergeCell ref="B3:E3"/>
    <mergeCell ref="D31:E31"/>
    <mergeCell ref="A37:A38"/>
    <mergeCell ref="B28:C28"/>
    <mergeCell ref="B29:C29"/>
    <mergeCell ref="A31:A33"/>
    <mergeCell ref="B31:B33"/>
    <mergeCell ref="C31:C3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O49"/>
  <sheetViews>
    <sheetView zoomScaleNormal="100" workbookViewId="0">
      <selection activeCell="G23" sqref="G23"/>
    </sheetView>
  </sheetViews>
  <sheetFormatPr defaultColWidth="9" defaultRowHeight="14.25" zeroHeight="1"/>
  <cols>
    <col min="1" max="1" width="9" style="29" customWidth="1"/>
    <col min="2" max="2" width="19.375" style="29" bestFit="1" customWidth="1"/>
    <col min="3" max="3" width="11.875" style="29" customWidth="1"/>
    <col min="4" max="9" width="12.625" style="29" customWidth="1"/>
    <col min="10" max="10" width="9" style="133" customWidth="1"/>
    <col min="11" max="11" width="5" style="133" customWidth="1"/>
    <col min="12" max="12" width="13.375" style="133" bestFit="1" customWidth="1"/>
    <col min="13" max="13" width="13.5" style="133" customWidth="1"/>
    <col min="14" max="15" width="9" style="133"/>
    <col min="16" max="18" width="9" style="122"/>
    <col min="19" max="16384" width="9" style="29"/>
  </cols>
  <sheetData>
    <row r="1" spans="1:989 16369:16369" s="24" customFormat="1" ht="24.95" customHeight="1">
      <c r="A1" s="575" t="s">
        <v>17425</v>
      </c>
      <c r="B1" s="575"/>
      <c r="C1" s="575"/>
      <c r="D1" s="575"/>
      <c r="E1" s="575"/>
      <c r="F1" s="575"/>
      <c r="G1" s="575"/>
      <c r="H1" s="575"/>
      <c r="I1" s="575"/>
      <c r="J1" s="123"/>
      <c r="K1" s="127"/>
      <c r="L1" s="128"/>
      <c r="M1" s="128"/>
      <c r="N1" s="128"/>
      <c r="O1" s="128"/>
      <c r="P1" s="118"/>
      <c r="Q1" s="118"/>
      <c r="R1" s="118"/>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5"/>
      <c r="XEO1" s="24" t="s">
        <v>1025</v>
      </c>
    </row>
    <row r="2" spans="1:989 16369:16369" s="24" customFormat="1" ht="18" customHeight="1">
      <c r="A2" s="248" t="str">
        <f>BDI!$A$4</f>
        <v>OBRA:</v>
      </c>
      <c r="B2" s="601" t="str">
        <f>ORCAMENTO!C2</f>
        <v>EMEIEF PROFESSORA LEA HOLZ</v>
      </c>
      <c r="C2" s="599"/>
      <c r="D2" s="599"/>
      <c r="E2" s="599"/>
      <c r="F2" s="599"/>
      <c r="G2" s="599"/>
      <c r="H2" s="599"/>
      <c r="I2" s="599"/>
      <c r="J2" s="123"/>
      <c r="K2" s="129"/>
      <c r="L2" s="128"/>
      <c r="M2" s="128"/>
      <c r="N2" s="128"/>
      <c r="O2" s="128"/>
      <c r="P2" s="118"/>
      <c r="Q2" s="118"/>
      <c r="R2" s="118"/>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5"/>
      <c r="XEO2" s="24" t="s">
        <v>22</v>
      </c>
    </row>
    <row r="3" spans="1:989 16369:16369" s="24" customFormat="1" ht="20.100000000000001" customHeight="1">
      <c r="A3" s="248" t="str">
        <f>BDI!$A$5</f>
        <v>ENDEREÇO:</v>
      </c>
      <c r="B3" s="599" t="str">
        <f>ORCAMENTO!C5</f>
        <v>R. Sete de Setembro, 1 - Mauá</v>
      </c>
      <c r="C3" s="599"/>
      <c r="D3" s="599"/>
      <c r="E3" s="599"/>
      <c r="F3" s="599"/>
      <c r="G3" s="599"/>
      <c r="H3" s="599"/>
      <c r="I3" s="599"/>
      <c r="J3" s="123"/>
      <c r="K3" s="129"/>
      <c r="L3" s="128"/>
      <c r="M3" s="128"/>
      <c r="N3" s="128"/>
      <c r="O3" s="128"/>
      <c r="P3" s="118"/>
      <c r="Q3" s="118"/>
      <c r="R3" s="118"/>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5"/>
      <c r="XEO3" s="24" t="s">
        <v>1920</v>
      </c>
    </row>
    <row r="4" spans="1:989 16369:16369" s="27" customFormat="1" ht="20.100000000000001" customHeight="1">
      <c r="A4" s="299" t="s">
        <v>1018</v>
      </c>
      <c r="B4" s="299" t="s">
        <v>1030</v>
      </c>
      <c r="C4" s="299" t="s">
        <v>2095</v>
      </c>
      <c r="D4" s="300">
        <v>1</v>
      </c>
      <c r="E4" s="300">
        <f>D4+1</f>
        <v>2</v>
      </c>
      <c r="F4" s="300">
        <f>E4+1</f>
        <v>3</v>
      </c>
      <c r="G4" s="300">
        <f>F4+1</f>
        <v>4</v>
      </c>
      <c r="H4" s="300">
        <f>G4+1</f>
        <v>5</v>
      </c>
      <c r="I4" s="300">
        <f t="shared" ref="I4" si="0">H4+1</f>
        <v>6</v>
      </c>
      <c r="J4" s="125"/>
      <c r="K4" s="125"/>
      <c r="L4" s="125"/>
      <c r="M4" s="125"/>
      <c r="N4" s="125"/>
      <c r="O4" s="125"/>
      <c r="P4" s="119"/>
      <c r="Q4" s="119"/>
      <c r="R4" s="119"/>
    </row>
    <row r="5" spans="1:989 16369:16369" s="28" customFormat="1" ht="15.75" customHeight="1">
      <c r="A5" s="593">
        <v>1</v>
      </c>
      <c r="B5" s="600" t="str">
        <f>INDEX(ORCAMENTO!$E:$E,MATCH($A5,ORCAMENTO!$B:$B,0))</f>
        <v>SERVIÇOS PRELIMINARES</v>
      </c>
      <c r="C5" s="301">
        <f>INDEX(ORCAMENTO!$J:$J,MATCH($A5,ORCAMENTO!$B:$B,0))</f>
        <v>9364.4500000000007</v>
      </c>
      <c r="D5" s="302">
        <f t="shared" ref="D5:H5" si="1">D6*$C5</f>
        <v>9364.4500000000007</v>
      </c>
      <c r="E5" s="302">
        <f t="shared" si="1"/>
        <v>0</v>
      </c>
      <c r="F5" s="302">
        <f t="shared" si="1"/>
        <v>0</v>
      </c>
      <c r="G5" s="302">
        <f t="shared" si="1"/>
        <v>0</v>
      </c>
      <c r="H5" s="302">
        <f t="shared" si="1"/>
        <v>0</v>
      </c>
      <c r="I5" s="302"/>
      <c r="J5" s="125"/>
      <c r="K5" s="124" t="s">
        <v>17410</v>
      </c>
      <c r="L5" s="126">
        <f t="shared" ref="L5:L18" si="2">SUM(D5:I5)</f>
        <v>9364.4500000000007</v>
      </c>
      <c r="M5" s="130">
        <f>L5-C5</f>
        <v>0</v>
      </c>
      <c r="N5" s="125"/>
      <c r="O5" s="125"/>
      <c r="P5" s="120"/>
      <c r="Q5" s="120"/>
      <c r="R5" s="120"/>
    </row>
    <row r="6" spans="1:989 16369:16369" s="28" customFormat="1" ht="13.5" customHeight="1">
      <c r="A6" s="593"/>
      <c r="B6" s="600"/>
      <c r="C6" s="303">
        <f>C5/$C$29</f>
        <v>9.1576656960568187E-3</v>
      </c>
      <c r="D6" s="304">
        <v>1</v>
      </c>
      <c r="E6" s="304"/>
      <c r="F6" s="304"/>
      <c r="G6" s="304"/>
      <c r="H6" s="304"/>
      <c r="I6" s="304"/>
      <c r="J6" s="125"/>
      <c r="K6" s="124" t="s">
        <v>987</v>
      </c>
      <c r="L6" s="131">
        <f t="shared" si="2"/>
        <v>1</v>
      </c>
      <c r="M6" s="125"/>
      <c r="N6" s="125"/>
      <c r="O6" s="125"/>
      <c r="P6" s="120"/>
      <c r="Q6" s="120"/>
      <c r="R6" s="120"/>
    </row>
    <row r="7" spans="1:989 16369:16369" s="28" customFormat="1" ht="15" customHeight="1">
      <c r="A7" s="593">
        <v>2</v>
      </c>
      <c r="B7" s="600" t="str">
        <f>INDEX(ORCAMENTO!$E:$E,MATCH(A7,ORCAMENTO!$B:$B,0))</f>
        <v>DEMOLIÇÕES E RETIRADAS</v>
      </c>
      <c r="C7" s="301">
        <f>INDEX(ORCAMENTO!$J:$J,MATCH($A7,ORCAMENTO!$B:$B,0))</f>
        <v>42281.85</v>
      </c>
      <c r="D7" s="302">
        <f t="shared" ref="D7:H7" si="3">D8*$C7</f>
        <v>13953.0105</v>
      </c>
      <c r="E7" s="302">
        <f t="shared" si="3"/>
        <v>13953.0105</v>
      </c>
      <c r="F7" s="302">
        <f t="shared" si="3"/>
        <v>14375.829</v>
      </c>
      <c r="G7" s="302">
        <f t="shared" si="3"/>
        <v>0</v>
      </c>
      <c r="H7" s="302">
        <f t="shared" si="3"/>
        <v>0</v>
      </c>
      <c r="I7" s="302"/>
      <c r="J7" s="125"/>
      <c r="K7" s="124" t="s">
        <v>17410</v>
      </c>
      <c r="L7" s="126">
        <f t="shared" si="2"/>
        <v>42281.85</v>
      </c>
      <c r="M7" s="130">
        <f>L7-C7</f>
        <v>0</v>
      </c>
      <c r="N7" s="125"/>
      <c r="O7" s="125"/>
      <c r="P7" s="120"/>
      <c r="Q7" s="120"/>
      <c r="R7" s="120"/>
    </row>
    <row r="8" spans="1:989 16369:16369" s="28" customFormat="1" ht="14.25" customHeight="1">
      <c r="A8" s="593"/>
      <c r="B8" s="600"/>
      <c r="C8" s="303">
        <f>C7/$C$29</f>
        <v>4.134818887503483E-2</v>
      </c>
      <c r="D8" s="304">
        <v>0.33</v>
      </c>
      <c r="E8" s="304">
        <v>0.33</v>
      </c>
      <c r="F8" s="304">
        <v>0.34</v>
      </c>
      <c r="G8" s="304"/>
      <c r="H8" s="304"/>
      <c r="I8" s="304"/>
      <c r="J8" s="125"/>
      <c r="K8" s="124" t="s">
        <v>987</v>
      </c>
      <c r="L8" s="131">
        <f t="shared" si="2"/>
        <v>1</v>
      </c>
      <c r="M8" s="125"/>
      <c r="N8" s="125"/>
      <c r="O8" s="125"/>
      <c r="P8" s="120"/>
      <c r="Q8" s="120"/>
      <c r="R8" s="120"/>
    </row>
    <row r="9" spans="1:989 16369:16369" s="28" customFormat="1" ht="13.5" customHeight="1">
      <c r="A9" s="593">
        <v>3</v>
      </c>
      <c r="B9" s="600" t="str">
        <f>INDEX(ORCAMENTO!$E:$E,MATCH(A9,ORCAMENTO!$B:$B,0))</f>
        <v>ESTRUTURAS DE CONCRETO</v>
      </c>
      <c r="C9" s="301">
        <f>INDEX(ORCAMENTO!$J:$J,MATCH($A9,ORCAMENTO!$B:$B,0))</f>
        <v>12740.880000000001</v>
      </c>
      <c r="D9" s="302">
        <f t="shared" ref="D9:H9" si="4">D10*$C9</f>
        <v>0</v>
      </c>
      <c r="E9" s="302">
        <f t="shared" si="4"/>
        <v>0</v>
      </c>
      <c r="F9" s="302">
        <f t="shared" si="4"/>
        <v>4204.4904000000006</v>
      </c>
      <c r="G9" s="302">
        <f t="shared" si="4"/>
        <v>4204.4904000000006</v>
      </c>
      <c r="H9" s="302">
        <f t="shared" si="4"/>
        <v>4331.8992000000007</v>
      </c>
      <c r="I9" s="302"/>
      <c r="J9" s="125"/>
      <c r="K9" s="124" t="s">
        <v>17410</v>
      </c>
      <c r="L9" s="126">
        <f t="shared" si="2"/>
        <v>12740.880000000001</v>
      </c>
      <c r="M9" s="130">
        <f>L9-C9</f>
        <v>0</v>
      </c>
      <c r="N9" s="125"/>
      <c r="O9" s="125"/>
      <c r="P9" s="120"/>
      <c r="Q9" s="120"/>
      <c r="R9" s="120"/>
    </row>
    <row r="10" spans="1:989 16369:16369" s="28" customFormat="1" ht="13.5" customHeight="1">
      <c r="A10" s="593"/>
      <c r="B10" s="600"/>
      <c r="C10" s="303">
        <f>C9/$C$29</f>
        <v>1.2459537902768063E-2</v>
      </c>
      <c r="D10" s="304"/>
      <c r="E10" s="304"/>
      <c r="F10" s="304">
        <v>0.33</v>
      </c>
      <c r="G10" s="304">
        <v>0.33</v>
      </c>
      <c r="H10" s="304">
        <v>0.34</v>
      </c>
      <c r="I10" s="304"/>
      <c r="J10" s="125"/>
      <c r="K10" s="124" t="s">
        <v>987</v>
      </c>
      <c r="L10" s="131">
        <f t="shared" si="2"/>
        <v>1</v>
      </c>
      <c r="M10" s="125"/>
      <c r="N10" s="125"/>
      <c r="O10" s="125"/>
      <c r="P10" s="120"/>
      <c r="Q10" s="120"/>
      <c r="R10" s="120"/>
    </row>
    <row r="11" spans="1:989 16369:16369" s="28" customFormat="1" ht="17.25" customHeight="1">
      <c r="A11" s="593">
        <v>4</v>
      </c>
      <c r="B11" s="600" t="str">
        <f>INDEX(ORCAMENTO!$E:$E,MATCH(A11,ORCAMENTO!$B:$B,0))</f>
        <v>PAREDES</v>
      </c>
      <c r="C11" s="301">
        <f>INDEX(ORCAMENTO!$J:$J,MATCH($A11,ORCAMENTO!$B:$B,0))</f>
        <v>144551.32999999999</v>
      </c>
      <c r="D11" s="302">
        <f t="shared" ref="D11:H11" si="5">D12*$C11</f>
        <v>0</v>
      </c>
      <c r="E11" s="302">
        <f t="shared" si="5"/>
        <v>47701.938900000001</v>
      </c>
      <c r="F11" s="302">
        <f t="shared" si="5"/>
        <v>47701.938900000001</v>
      </c>
      <c r="G11" s="302">
        <f t="shared" si="5"/>
        <v>49147.4522</v>
      </c>
      <c r="H11" s="302">
        <f t="shared" si="5"/>
        <v>0</v>
      </c>
      <c r="I11" s="302"/>
      <c r="J11" s="125"/>
      <c r="K11" s="124" t="s">
        <v>17410</v>
      </c>
      <c r="L11" s="126">
        <f t="shared" si="2"/>
        <v>144551.33000000002</v>
      </c>
      <c r="M11" s="130">
        <f>L11-C11</f>
        <v>0</v>
      </c>
      <c r="N11" s="125"/>
      <c r="O11" s="125"/>
      <c r="P11" s="120"/>
      <c r="Q11" s="120"/>
      <c r="R11" s="120"/>
    </row>
    <row r="12" spans="1:989 16369:16369" s="28" customFormat="1" ht="20.100000000000001" customHeight="1">
      <c r="A12" s="593"/>
      <c r="B12" s="600"/>
      <c r="C12" s="303">
        <f>C11/$C$29</f>
        <v>0.14135937039125507</v>
      </c>
      <c r="D12" s="304"/>
      <c r="E12" s="304">
        <v>0.33</v>
      </c>
      <c r="F12" s="304">
        <v>0.33</v>
      </c>
      <c r="G12" s="304">
        <v>0.34</v>
      </c>
      <c r="H12" s="304"/>
      <c r="I12" s="304"/>
      <c r="J12" s="125"/>
      <c r="K12" s="124" t="s">
        <v>987</v>
      </c>
      <c r="L12" s="131">
        <f t="shared" si="2"/>
        <v>1</v>
      </c>
      <c r="M12" s="125"/>
      <c r="N12" s="125"/>
      <c r="O12" s="125"/>
      <c r="P12" s="120"/>
      <c r="Q12" s="120"/>
      <c r="R12" s="120"/>
    </row>
    <row r="13" spans="1:989 16369:16369" s="28" customFormat="1" ht="15.75" customHeight="1">
      <c r="A13" s="593">
        <v>5</v>
      </c>
      <c r="B13" s="600" t="str">
        <f>INDEX(ORCAMENTO!$E:$E,MATCH(A13,ORCAMENTO!$B:$B,0))</f>
        <v>PISO</v>
      </c>
      <c r="C13" s="301">
        <f>INDEX(ORCAMENTO!$J:$J,MATCH($A13,ORCAMENTO!$B:$B,0))</f>
        <v>105957.04999999999</v>
      </c>
      <c r="D13" s="302">
        <f t="shared" ref="D13:H13" si="6">D14*$C13</f>
        <v>0</v>
      </c>
      <c r="E13" s="302">
        <f t="shared" si="6"/>
        <v>0</v>
      </c>
      <c r="F13" s="302">
        <f t="shared" si="6"/>
        <v>26489.262499999997</v>
      </c>
      <c r="G13" s="302">
        <f t="shared" si="6"/>
        <v>26489.262499999997</v>
      </c>
      <c r="H13" s="302">
        <f t="shared" si="6"/>
        <v>26489.262499999997</v>
      </c>
      <c r="I13" s="302">
        <f>I14*$C13</f>
        <v>26489.262499999997</v>
      </c>
      <c r="J13" s="125"/>
      <c r="K13" s="124" t="s">
        <v>17410</v>
      </c>
      <c r="L13" s="126">
        <f t="shared" si="2"/>
        <v>105957.04999999999</v>
      </c>
      <c r="M13" s="130">
        <f>L13-C13</f>
        <v>0</v>
      </c>
      <c r="N13" s="125"/>
      <c r="O13" s="125"/>
      <c r="P13" s="120"/>
      <c r="Q13" s="120"/>
      <c r="R13" s="120"/>
    </row>
    <row r="14" spans="1:989 16369:16369" s="28" customFormat="1" ht="20.100000000000001" customHeight="1">
      <c r="A14" s="593"/>
      <c r="B14" s="600"/>
      <c r="C14" s="303">
        <f>C13/$C$29</f>
        <v>0.10361732317865725</v>
      </c>
      <c r="D14" s="304"/>
      <c r="E14" s="304"/>
      <c r="F14" s="304">
        <v>0.25</v>
      </c>
      <c r="G14" s="304">
        <v>0.25</v>
      </c>
      <c r="H14" s="304">
        <v>0.25</v>
      </c>
      <c r="I14" s="304">
        <v>0.25</v>
      </c>
      <c r="J14" s="125"/>
      <c r="K14" s="124" t="s">
        <v>987</v>
      </c>
      <c r="L14" s="131">
        <f t="shared" si="2"/>
        <v>1</v>
      </c>
      <c r="M14" s="125"/>
      <c r="N14" s="125"/>
      <c r="O14" s="125"/>
      <c r="P14" s="120"/>
      <c r="Q14" s="120"/>
      <c r="R14" s="120"/>
    </row>
    <row r="15" spans="1:989 16369:16369" s="28" customFormat="1" ht="17.25" customHeight="1">
      <c r="A15" s="593">
        <v>6</v>
      </c>
      <c r="B15" s="600" t="str">
        <f>INDEX(ORCAMENTO!$E:$E,MATCH(A15,ORCAMENTO!$B:$B,0))</f>
        <v>ESQUADRIAS</v>
      </c>
      <c r="C15" s="301">
        <f>INDEX(ORCAMENTO!$J:$J,MATCH($A15,ORCAMENTO!$B:$B,0))</f>
        <v>262861.8</v>
      </c>
      <c r="D15" s="302">
        <f t="shared" ref="D15:G15" si="7">D16*$C15</f>
        <v>65715.45</v>
      </c>
      <c r="E15" s="302">
        <f t="shared" si="7"/>
        <v>65715.45</v>
      </c>
      <c r="F15" s="302">
        <f t="shared" si="7"/>
        <v>65715.45</v>
      </c>
      <c r="G15" s="302">
        <f t="shared" si="7"/>
        <v>65715.45</v>
      </c>
      <c r="H15" s="302"/>
      <c r="I15" s="302"/>
      <c r="J15" s="125"/>
      <c r="K15" s="124" t="s">
        <v>17410</v>
      </c>
      <c r="L15" s="126">
        <f t="shared" si="2"/>
        <v>262861.8</v>
      </c>
      <c r="M15" s="130">
        <f>L15-C15</f>
        <v>0</v>
      </c>
      <c r="N15" s="125"/>
      <c r="O15" s="125"/>
      <c r="P15" s="120"/>
      <c r="Q15" s="120"/>
      <c r="R15" s="120"/>
    </row>
    <row r="16" spans="1:989 16369:16369" s="28" customFormat="1" ht="20.100000000000001" customHeight="1">
      <c r="A16" s="593"/>
      <c r="B16" s="600"/>
      <c r="C16" s="303">
        <f>C15/$C$29</f>
        <v>0.25705732730312486</v>
      </c>
      <c r="D16" s="304">
        <v>0.25</v>
      </c>
      <c r="E16" s="304">
        <v>0.25</v>
      </c>
      <c r="F16" s="304">
        <v>0.25</v>
      </c>
      <c r="G16" s="304">
        <v>0.25</v>
      </c>
      <c r="H16" s="304"/>
      <c r="I16" s="304"/>
      <c r="J16" s="125"/>
      <c r="K16" s="124" t="s">
        <v>987</v>
      </c>
      <c r="L16" s="131">
        <f t="shared" si="2"/>
        <v>1</v>
      </c>
      <c r="M16" s="125"/>
      <c r="N16" s="125"/>
      <c r="O16" s="125"/>
      <c r="P16" s="120"/>
      <c r="Q16" s="120"/>
      <c r="R16" s="120"/>
    </row>
    <row r="17" spans="1:18" s="28" customFormat="1" ht="15" customHeight="1">
      <c r="A17" s="593">
        <v>7</v>
      </c>
      <c r="B17" s="600" t="str">
        <f>INDEX(ORCAMENTO!$E:$E,MATCH(A17,ORCAMENTO!$B:$B,0))</f>
        <v>PINTURA</v>
      </c>
      <c r="C17" s="301">
        <f>INDEX(ORCAMENTO!$J:$J,MATCH($A17,ORCAMENTO!$B:$B,0))</f>
        <v>91675.9</v>
      </c>
      <c r="D17" s="302">
        <f t="shared" ref="D17:I17" si="8">D18*$C17</f>
        <v>0</v>
      </c>
      <c r="E17" s="302"/>
      <c r="F17" s="302">
        <f t="shared" si="8"/>
        <v>0</v>
      </c>
      <c r="G17" s="302">
        <f t="shared" si="8"/>
        <v>0</v>
      </c>
      <c r="H17" s="302">
        <f t="shared" si="8"/>
        <v>45837.95</v>
      </c>
      <c r="I17" s="302">
        <f t="shared" si="8"/>
        <v>45837.95</v>
      </c>
      <c r="J17" s="125"/>
      <c r="K17" s="124" t="s">
        <v>17410</v>
      </c>
      <c r="L17" s="126">
        <f t="shared" si="2"/>
        <v>91675.9</v>
      </c>
      <c r="M17" s="130">
        <f>L17-C17</f>
        <v>0</v>
      </c>
      <c r="N17" s="125"/>
      <c r="O17" s="125"/>
      <c r="P17" s="120"/>
      <c r="Q17" s="120"/>
      <c r="R17" s="120"/>
    </row>
    <row r="18" spans="1:18" s="28" customFormat="1" ht="20.100000000000001" customHeight="1">
      <c r="A18" s="593"/>
      <c r="B18" s="600"/>
      <c r="C18" s="303">
        <f>C17/$C$29</f>
        <v>8.9651527274440576E-2</v>
      </c>
      <c r="D18" s="304"/>
      <c r="E18" s="304"/>
      <c r="F18" s="304"/>
      <c r="G18" s="304"/>
      <c r="H18" s="304">
        <v>0.5</v>
      </c>
      <c r="I18" s="304">
        <v>0.5</v>
      </c>
      <c r="J18" s="125"/>
      <c r="K18" s="124" t="s">
        <v>987</v>
      </c>
      <c r="L18" s="131">
        <f t="shared" si="2"/>
        <v>1</v>
      </c>
      <c r="M18" s="125"/>
      <c r="N18" s="125"/>
      <c r="O18" s="125"/>
      <c r="P18" s="120"/>
      <c r="Q18" s="120"/>
      <c r="R18" s="120"/>
    </row>
    <row r="19" spans="1:18" s="28" customFormat="1" ht="20.100000000000001" customHeight="1">
      <c r="A19" s="593">
        <v>8</v>
      </c>
      <c r="B19" s="600" t="str">
        <f>INDEX(ORCAMENTO!$E:$E,MATCH(A19,ORCAMENTO!$B:$B,0))</f>
        <v>INSTALAÇÕES E EQUIPAMENTOS ELÉTRICOS</v>
      </c>
      <c r="C19" s="301">
        <f>INDEX(ORCAMENTO!$J:$J,MATCH($A19,ORCAMENTO!$B:$B,0))</f>
        <v>58367.599999999991</v>
      </c>
      <c r="D19" s="302">
        <f t="shared" ref="D19:I19" si="9">D20*$C19</f>
        <v>0</v>
      </c>
      <c r="E19" s="302"/>
      <c r="F19" s="302">
        <f t="shared" si="9"/>
        <v>0</v>
      </c>
      <c r="G19" s="302">
        <f t="shared" si="9"/>
        <v>17510.279999999995</v>
      </c>
      <c r="H19" s="302">
        <f t="shared" si="9"/>
        <v>17510.279999999995</v>
      </c>
      <c r="I19" s="302">
        <f t="shared" si="9"/>
        <v>23347.039999999997</v>
      </c>
      <c r="J19" s="125"/>
      <c r="K19" s="124" t="s">
        <v>17410</v>
      </c>
      <c r="L19" s="126">
        <f>SUM(E19:I19)</f>
        <v>58367.599999999991</v>
      </c>
      <c r="M19" s="130">
        <f>L19-C19</f>
        <v>0</v>
      </c>
      <c r="N19" s="125"/>
      <c r="O19" s="125"/>
      <c r="P19" s="120"/>
      <c r="Q19" s="120"/>
      <c r="R19" s="120"/>
    </row>
    <row r="20" spans="1:18" s="28" customFormat="1" ht="20.100000000000001" customHeight="1">
      <c r="A20" s="593"/>
      <c r="B20" s="600"/>
      <c r="C20" s="303">
        <f>C19/$C$29</f>
        <v>5.707873588744302E-2</v>
      </c>
      <c r="D20" s="304"/>
      <c r="E20" s="304"/>
      <c r="F20" s="304"/>
      <c r="G20" s="304">
        <v>0.3</v>
      </c>
      <c r="H20" s="304">
        <v>0.3</v>
      </c>
      <c r="I20" s="304">
        <v>0.4</v>
      </c>
      <c r="J20" s="125"/>
      <c r="K20" s="124" t="s">
        <v>987</v>
      </c>
      <c r="L20" s="131">
        <f>SUM(E20:I20)</f>
        <v>1</v>
      </c>
      <c r="M20" s="125"/>
      <c r="N20" s="125"/>
      <c r="O20" s="125"/>
      <c r="P20" s="120"/>
      <c r="Q20" s="120"/>
      <c r="R20" s="120"/>
    </row>
    <row r="21" spans="1:18" s="28" customFormat="1" ht="15" customHeight="1">
      <c r="A21" s="593">
        <v>9</v>
      </c>
      <c r="B21" s="600" t="str">
        <f>INDEX(ORCAMENTO!$E:$E,MATCH(A21,ORCAMENTO!$B:$B,0))</f>
        <v>INSTALAÇÕES E EQUIPAMENTOS HIDRÁULICOS</v>
      </c>
      <c r="C21" s="301">
        <f>INDEX(ORCAMENTO!$J:$J,MATCH($A21,ORCAMENTO!$B:$B,0))</f>
        <v>31828.299999999996</v>
      </c>
      <c r="D21" s="302">
        <f t="shared" ref="D21:I21" si="10">D22*$C21</f>
        <v>0</v>
      </c>
      <c r="E21" s="302">
        <f t="shared" si="10"/>
        <v>0</v>
      </c>
      <c r="F21" s="302">
        <f t="shared" si="10"/>
        <v>0</v>
      </c>
      <c r="G21" s="302">
        <f t="shared" si="10"/>
        <v>6365.66</v>
      </c>
      <c r="H21" s="302">
        <f t="shared" si="10"/>
        <v>9548.489999999998</v>
      </c>
      <c r="I21" s="302">
        <f t="shared" si="10"/>
        <v>15914.149999999998</v>
      </c>
      <c r="J21" s="125"/>
      <c r="K21" s="124" t="s">
        <v>17410</v>
      </c>
      <c r="L21" s="126">
        <f t="shared" ref="L21:L30" si="11">SUM(D21:I21)</f>
        <v>31828.299999999996</v>
      </c>
      <c r="M21" s="130">
        <f>L21-C21</f>
        <v>0</v>
      </c>
      <c r="N21" s="125"/>
      <c r="O21" s="125"/>
      <c r="P21" s="120"/>
      <c r="Q21" s="120"/>
      <c r="R21" s="120"/>
    </row>
    <row r="22" spans="1:18" s="28" customFormat="1" ht="20.100000000000001" customHeight="1">
      <c r="A22" s="593"/>
      <c r="B22" s="600"/>
      <c r="C22" s="303">
        <f>C21/$C$29</f>
        <v>3.1125472512940445E-2</v>
      </c>
      <c r="D22" s="304"/>
      <c r="E22" s="304"/>
      <c r="F22" s="304"/>
      <c r="G22" s="304">
        <v>0.2</v>
      </c>
      <c r="H22" s="304">
        <v>0.3</v>
      </c>
      <c r="I22" s="304">
        <v>0.5</v>
      </c>
      <c r="J22" s="125"/>
      <c r="K22" s="124" t="s">
        <v>987</v>
      </c>
      <c r="L22" s="131">
        <f t="shared" si="11"/>
        <v>1</v>
      </c>
      <c r="M22" s="125"/>
      <c r="N22" s="125"/>
      <c r="O22" s="125"/>
      <c r="P22" s="120"/>
      <c r="Q22" s="120"/>
      <c r="R22" s="120"/>
    </row>
    <row r="23" spans="1:18" s="28" customFormat="1" ht="15.75" customHeight="1">
      <c r="A23" s="593">
        <v>10</v>
      </c>
      <c r="B23" s="600" t="str">
        <f>INDEX(ORCAMENTO!$E:$E,MATCH(A23,ORCAMENTO!$B:$B,0))</f>
        <v>COBERTURA</v>
      </c>
      <c r="C23" s="301">
        <f>INDEX(ORCAMENTO!$J:$J,MATCH($A23,ORCAMENTO!$B:$B,0))</f>
        <v>190351.09</v>
      </c>
      <c r="D23" s="302">
        <f t="shared" ref="D23:I23" si="12">D24*$C23</f>
        <v>0</v>
      </c>
      <c r="E23" s="302">
        <f t="shared" si="12"/>
        <v>0</v>
      </c>
      <c r="F23" s="302">
        <f t="shared" si="12"/>
        <v>0</v>
      </c>
      <c r="G23" s="302">
        <f t="shared" si="12"/>
        <v>66622.881499999989</v>
      </c>
      <c r="H23" s="302">
        <f t="shared" si="12"/>
        <v>47587.772499999999</v>
      </c>
      <c r="I23" s="302">
        <f t="shared" si="12"/>
        <v>76140.436000000002</v>
      </c>
      <c r="J23" s="125"/>
      <c r="K23" s="124" t="s">
        <v>17410</v>
      </c>
      <c r="L23" s="126">
        <f t="shared" si="11"/>
        <v>190351.08999999997</v>
      </c>
      <c r="M23" s="130">
        <f>L23-C23</f>
        <v>0</v>
      </c>
      <c r="N23" s="125"/>
      <c r="O23" s="125"/>
      <c r="P23" s="120"/>
      <c r="Q23" s="120"/>
      <c r="R23" s="120"/>
    </row>
    <row r="24" spans="1:18" s="28" customFormat="1" ht="15.75" customHeight="1">
      <c r="A24" s="593"/>
      <c r="B24" s="600"/>
      <c r="C24" s="303">
        <f>C23/$C$29</f>
        <v>0.18614778733401574</v>
      </c>
      <c r="D24" s="304"/>
      <c r="E24" s="304"/>
      <c r="F24" s="304"/>
      <c r="G24" s="304">
        <v>0.35</v>
      </c>
      <c r="H24" s="304">
        <v>0.25</v>
      </c>
      <c r="I24" s="304">
        <v>0.4</v>
      </c>
      <c r="J24" s="125"/>
      <c r="K24" s="124" t="s">
        <v>987</v>
      </c>
      <c r="L24" s="131">
        <f t="shared" si="11"/>
        <v>1</v>
      </c>
      <c r="M24" s="125"/>
      <c r="N24" s="125"/>
      <c r="O24" s="125"/>
      <c r="P24" s="120"/>
      <c r="Q24" s="120"/>
      <c r="R24" s="120"/>
    </row>
    <row r="25" spans="1:18" s="28" customFormat="1" ht="20.100000000000001" customHeight="1">
      <c r="A25" s="593">
        <v>11</v>
      </c>
      <c r="B25" s="600" t="str">
        <f>INDEX(ORCAMENTO!$E:$E,MATCH(A25,ORCAMENTO!$B:$B,0))</f>
        <v>SERVIÇOS COMPLEMENTARES</v>
      </c>
      <c r="C25" s="301">
        <f>INDEX(ORCAMENTO!$J:$J,MATCH($A25,ORCAMENTO!$B:$B,0))</f>
        <v>70946.099999999991</v>
      </c>
      <c r="D25" s="302">
        <f t="shared" ref="D25:I27" si="13">D26*$C25</f>
        <v>0</v>
      </c>
      <c r="E25" s="302"/>
      <c r="F25" s="302"/>
      <c r="G25" s="302">
        <f t="shared" si="13"/>
        <v>0</v>
      </c>
      <c r="H25" s="302">
        <f t="shared" si="13"/>
        <v>35473.049999999996</v>
      </c>
      <c r="I25" s="302">
        <f t="shared" si="13"/>
        <v>35473.049999999996</v>
      </c>
      <c r="J25" s="125"/>
      <c r="K25" s="124" t="s">
        <v>17410</v>
      </c>
      <c r="L25" s="126">
        <f t="shared" si="11"/>
        <v>70946.099999999991</v>
      </c>
      <c r="M25" s="130">
        <f>L25-C25</f>
        <v>0</v>
      </c>
      <c r="N25" s="125"/>
      <c r="O25" s="125"/>
      <c r="P25" s="120"/>
      <c r="Q25" s="120"/>
      <c r="R25" s="120"/>
    </row>
    <row r="26" spans="1:18" s="28" customFormat="1" ht="13.5" customHeight="1">
      <c r="A26" s="593"/>
      <c r="B26" s="600"/>
      <c r="C26" s="303">
        <f>C25/$C$29</f>
        <v>6.9379479439691222E-2</v>
      </c>
      <c r="D26" s="304"/>
      <c r="E26" s="304"/>
      <c r="F26" s="304"/>
      <c r="G26" s="304"/>
      <c r="H26" s="304">
        <v>0.5</v>
      </c>
      <c r="I26" s="304">
        <v>0.5</v>
      </c>
      <c r="J26" s="125"/>
      <c r="K26" s="124" t="s">
        <v>987</v>
      </c>
      <c r="L26" s="131">
        <f t="shared" si="11"/>
        <v>1</v>
      </c>
      <c r="M26" s="125"/>
      <c r="N26" s="125"/>
      <c r="O26" s="125"/>
      <c r="P26" s="120"/>
      <c r="Q26" s="120"/>
      <c r="R26" s="120"/>
    </row>
    <row r="27" spans="1:18" s="28" customFormat="1" ht="15.75" customHeight="1">
      <c r="A27" s="593">
        <v>12</v>
      </c>
      <c r="B27" s="600" t="str">
        <f>INDEX(ORCAMENTO!$E:$E,MATCH(A27,ORCAMENTO!$B:$B,0))</f>
        <v>INSTALAÇÕES DE GÁS</v>
      </c>
      <c r="C27" s="301">
        <f>INDEX(ORCAMENTO!$J:$J,MATCH($A27,ORCAMENTO!$B:$B,0))</f>
        <v>1654.11</v>
      </c>
      <c r="D27" s="302">
        <f t="shared" si="13"/>
        <v>0</v>
      </c>
      <c r="E27" s="302"/>
      <c r="F27" s="302"/>
      <c r="G27" s="302"/>
      <c r="H27" s="302">
        <f t="shared" si="13"/>
        <v>0</v>
      </c>
      <c r="I27" s="302">
        <f>C27*I28</f>
        <v>1654.11</v>
      </c>
      <c r="J27" s="125"/>
      <c r="K27" s="124" t="s">
        <v>17410</v>
      </c>
      <c r="L27" s="126">
        <f t="shared" si="11"/>
        <v>1654.11</v>
      </c>
      <c r="M27" s="130">
        <f>L27-C27</f>
        <v>0</v>
      </c>
      <c r="N27" s="125"/>
      <c r="O27" s="125"/>
      <c r="P27" s="120"/>
      <c r="Q27" s="120"/>
      <c r="R27" s="120"/>
    </row>
    <row r="28" spans="1:18" s="28" customFormat="1" ht="16.5" customHeight="1">
      <c r="A28" s="593"/>
      <c r="B28" s="600"/>
      <c r="C28" s="303">
        <f>C27/$C$29</f>
        <v>1.6175842045720295E-3</v>
      </c>
      <c r="D28" s="304"/>
      <c r="E28" s="304"/>
      <c r="F28" s="304"/>
      <c r="G28" s="304"/>
      <c r="H28" s="304"/>
      <c r="I28" s="304">
        <v>1</v>
      </c>
      <c r="J28" s="125"/>
      <c r="K28" s="124" t="s">
        <v>987</v>
      </c>
      <c r="L28" s="131">
        <f t="shared" si="11"/>
        <v>1</v>
      </c>
      <c r="M28" s="125"/>
      <c r="N28" s="125"/>
      <c r="O28" s="125"/>
      <c r="P28" s="120"/>
      <c r="Q28" s="120"/>
      <c r="R28" s="120"/>
    </row>
    <row r="29" spans="1:18" s="28" customFormat="1" ht="20.100000000000001" customHeight="1">
      <c r="A29" s="598" t="s">
        <v>17445</v>
      </c>
      <c r="B29" s="598"/>
      <c r="C29" s="305">
        <f t="shared" ref="C29:I29" si="14">SUMIF($K$5:$K$28,$K29,C$5:C$28)</f>
        <v>1022580.46</v>
      </c>
      <c r="D29" s="306">
        <f t="shared" si="14"/>
        <v>89032.910499999998</v>
      </c>
      <c r="E29" s="306">
        <f t="shared" si="14"/>
        <v>127370.39939999999</v>
      </c>
      <c r="F29" s="306">
        <f t="shared" si="14"/>
        <v>158486.97080000001</v>
      </c>
      <c r="G29" s="306">
        <f t="shared" si="14"/>
        <v>236055.47659999997</v>
      </c>
      <c r="H29" s="306">
        <f t="shared" si="14"/>
        <v>186778.70419999998</v>
      </c>
      <c r="I29" s="306">
        <f t="shared" si="14"/>
        <v>224855.99849999996</v>
      </c>
      <c r="J29" s="125"/>
      <c r="K29" s="124" t="s">
        <v>17410</v>
      </c>
      <c r="L29" s="126">
        <f t="shared" si="11"/>
        <v>1022580.46</v>
      </c>
      <c r="M29" s="130">
        <f>L29-C29</f>
        <v>0</v>
      </c>
      <c r="N29" s="125"/>
      <c r="O29" s="125"/>
      <c r="P29" s="120"/>
      <c r="Q29" s="120"/>
      <c r="R29" s="120"/>
    </row>
    <row r="30" spans="1:18" s="28" customFormat="1" ht="20.100000000000001" customHeight="1">
      <c r="A30" s="598" t="s">
        <v>17448</v>
      </c>
      <c r="B30" s="598"/>
      <c r="C30" s="307">
        <f>SUMIF($K$5:$K$28,$K30,C$5:C$28)</f>
        <v>1</v>
      </c>
      <c r="D30" s="308">
        <f t="shared" ref="D30:H30" si="15">D29/$C$29</f>
        <v>8.7066899850599538E-2</v>
      </c>
      <c r="E30" s="308">
        <f t="shared" si="15"/>
        <v>0.12455782638365689</v>
      </c>
      <c r="F30" s="308">
        <f t="shared" si="15"/>
        <v>0.15498728657498503</v>
      </c>
      <c r="G30" s="308">
        <f t="shared" si="15"/>
        <v>0.23084293689711222</v>
      </c>
      <c r="H30" s="308">
        <f t="shared" si="15"/>
        <v>0.18265428639229034</v>
      </c>
      <c r="I30" s="308">
        <f t="shared" ref="I30" si="16">I29/$C$29</f>
        <v>0.21989076390135595</v>
      </c>
      <c r="J30" s="125"/>
      <c r="K30" s="124" t="s">
        <v>987</v>
      </c>
      <c r="L30" s="131">
        <f t="shared" si="11"/>
        <v>1</v>
      </c>
      <c r="M30" s="125"/>
      <c r="N30" s="125"/>
      <c r="O30" s="125"/>
      <c r="P30" s="120"/>
      <c r="Q30" s="120"/>
      <c r="R30" s="120"/>
    </row>
    <row r="31" spans="1:18" s="28" customFormat="1" ht="20.100000000000001" customHeight="1">
      <c r="A31" s="598" t="s">
        <v>17446</v>
      </c>
      <c r="B31" s="598"/>
      <c r="C31" s="309"/>
      <c r="D31" s="310">
        <f>D29</f>
        <v>89032.910499999998</v>
      </c>
      <c r="E31" s="310">
        <f t="shared" ref="E31:I32" si="17">E29+D31</f>
        <v>216403.30989999999</v>
      </c>
      <c r="F31" s="310">
        <f t="shared" si="17"/>
        <v>374890.2807</v>
      </c>
      <c r="G31" s="310">
        <f t="shared" si="17"/>
        <v>610945.75729999994</v>
      </c>
      <c r="H31" s="310">
        <f t="shared" si="17"/>
        <v>797724.46149999998</v>
      </c>
      <c r="I31" s="310">
        <f t="shared" si="17"/>
        <v>1022580.46</v>
      </c>
      <c r="J31" s="125"/>
      <c r="K31" s="125"/>
      <c r="L31" s="298"/>
      <c r="M31" s="125"/>
      <c r="N31" s="125"/>
      <c r="O31" s="125"/>
      <c r="P31" s="120"/>
      <c r="Q31" s="120"/>
      <c r="R31" s="120"/>
    </row>
    <row r="32" spans="1:18" s="28" customFormat="1" ht="20.100000000000001" customHeight="1">
      <c r="A32" s="598" t="s">
        <v>17447</v>
      </c>
      <c r="B32" s="598"/>
      <c r="C32" s="309"/>
      <c r="D32" s="311">
        <f>D30</f>
        <v>8.7066899850599538E-2</v>
      </c>
      <c r="E32" s="311">
        <f t="shared" si="17"/>
        <v>0.21162472623425643</v>
      </c>
      <c r="F32" s="311">
        <f t="shared" si="17"/>
        <v>0.36661201280924149</v>
      </c>
      <c r="G32" s="311">
        <f t="shared" si="17"/>
        <v>0.59745494970635371</v>
      </c>
      <c r="H32" s="311">
        <f t="shared" si="17"/>
        <v>0.78010923609864402</v>
      </c>
      <c r="I32" s="311">
        <f t="shared" si="17"/>
        <v>1</v>
      </c>
      <c r="J32" s="125"/>
      <c r="K32" s="125"/>
      <c r="L32" s="131"/>
      <c r="M32" s="125"/>
      <c r="N32" s="125"/>
      <c r="O32" s="125"/>
      <c r="P32" s="120"/>
      <c r="Q32" s="120"/>
      <c r="R32" s="120"/>
    </row>
    <row r="33" spans="10:18" s="26" customFormat="1" ht="12" hidden="1">
      <c r="J33" s="132"/>
      <c r="K33" s="132"/>
      <c r="L33" s="132"/>
      <c r="M33" s="132"/>
      <c r="N33" s="132"/>
      <c r="O33" s="132"/>
      <c r="P33" s="121"/>
      <c r="Q33" s="121"/>
      <c r="R33" s="121"/>
    </row>
    <row r="34" spans="10:18" s="26" customFormat="1" ht="12" hidden="1">
      <c r="J34" s="132"/>
      <c r="K34" s="132"/>
      <c r="L34" s="132"/>
      <c r="M34" s="132"/>
      <c r="N34" s="132"/>
      <c r="O34" s="132"/>
      <c r="P34" s="121"/>
      <c r="Q34" s="121"/>
      <c r="R34" s="121"/>
    </row>
    <row r="35" spans="10:18" s="26" customFormat="1" ht="12" hidden="1">
      <c r="J35" s="132"/>
      <c r="K35" s="132"/>
      <c r="L35" s="132"/>
      <c r="M35" s="132"/>
      <c r="N35" s="132"/>
      <c r="O35" s="132"/>
      <c r="P35" s="121"/>
      <c r="Q35" s="121"/>
      <c r="R35" s="121"/>
    </row>
    <row r="36" spans="10:18" s="26" customFormat="1" ht="12" hidden="1">
      <c r="J36" s="132"/>
      <c r="K36" s="132"/>
      <c r="L36" s="132"/>
      <c r="M36" s="132"/>
      <c r="N36" s="132"/>
      <c r="O36" s="132"/>
      <c r="P36" s="121"/>
      <c r="Q36" s="121"/>
      <c r="R36" s="121"/>
    </row>
    <row r="37" spans="10:18" s="26" customFormat="1" ht="12" hidden="1">
      <c r="J37" s="132"/>
      <c r="K37" s="132"/>
      <c r="L37" s="132"/>
      <c r="M37" s="132"/>
      <c r="N37" s="132"/>
      <c r="O37" s="132"/>
      <c r="P37" s="121"/>
      <c r="Q37" s="121"/>
      <c r="R37" s="121"/>
    </row>
    <row r="38" spans="10:18" s="26" customFormat="1" ht="12" hidden="1">
      <c r="J38" s="132"/>
      <c r="K38" s="132"/>
      <c r="L38" s="132"/>
      <c r="M38" s="132"/>
      <c r="N38" s="132"/>
      <c r="O38" s="132"/>
      <c r="P38" s="121"/>
      <c r="Q38" s="121"/>
      <c r="R38" s="121"/>
    </row>
    <row r="39" spans="10:18" s="26" customFormat="1" ht="12" hidden="1">
      <c r="J39" s="132"/>
      <c r="K39" s="132"/>
      <c r="L39" s="132"/>
      <c r="M39" s="132"/>
      <c r="N39" s="132"/>
      <c r="O39" s="132"/>
      <c r="P39" s="121"/>
      <c r="Q39" s="121"/>
      <c r="R39" s="121"/>
    </row>
    <row r="40" spans="10:18" s="26" customFormat="1" ht="12" hidden="1">
      <c r="J40" s="132"/>
      <c r="K40" s="132"/>
      <c r="L40" s="132"/>
      <c r="M40" s="132"/>
      <c r="N40" s="132"/>
      <c r="O40" s="132"/>
      <c r="P40" s="121"/>
      <c r="Q40" s="121"/>
      <c r="R40" s="121"/>
    </row>
    <row r="41" spans="10:18" s="26" customFormat="1" ht="12" hidden="1">
      <c r="J41" s="132"/>
      <c r="K41" s="132"/>
      <c r="L41" s="132"/>
      <c r="M41" s="132"/>
      <c r="N41" s="132"/>
      <c r="O41" s="132"/>
      <c r="P41" s="121"/>
      <c r="Q41" s="121"/>
      <c r="R41" s="121"/>
    </row>
    <row r="42" spans="10:18" s="26" customFormat="1" ht="12" hidden="1">
      <c r="J42" s="132"/>
      <c r="K42" s="132"/>
      <c r="L42" s="132"/>
      <c r="M42" s="132"/>
      <c r="N42" s="132"/>
      <c r="O42" s="132"/>
      <c r="P42" s="121"/>
      <c r="Q42" s="121"/>
      <c r="R42" s="121"/>
    </row>
    <row r="43" spans="10:18" s="26" customFormat="1" ht="12" hidden="1">
      <c r="J43" s="132"/>
      <c r="K43" s="132"/>
      <c r="L43" s="132"/>
      <c r="M43" s="132"/>
      <c r="N43" s="132"/>
      <c r="O43" s="132"/>
      <c r="P43" s="121"/>
      <c r="Q43" s="121"/>
      <c r="R43" s="121"/>
    </row>
    <row r="44" spans="10:18" s="26" customFormat="1" ht="12" hidden="1">
      <c r="J44" s="132"/>
      <c r="K44" s="132"/>
      <c r="L44" s="132"/>
      <c r="M44" s="132"/>
      <c r="N44" s="132"/>
      <c r="O44" s="132"/>
      <c r="P44" s="121"/>
      <c r="Q44" s="121"/>
      <c r="R44" s="121"/>
    </row>
    <row r="45" spans="10:18" s="26" customFormat="1" ht="12" hidden="1">
      <c r="J45" s="132"/>
      <c r="K45" s="132"/>
      <c r="L45" s="132"/>
      <c r="M45" s="132"/>
      <c r="N45" s="132"/>
      <c r="O45" s="132"/>
      <c r="P45" s="121"/>
      <c r="Q45" s="121"/>
      <c r="R45" s="121"/>
    </row>
    <row r="46" spans="10:18" s="26" customFormat="1" ht="12" hidden="1">
      <c r="J46" s="132"/>
      <c r="K46" s="132"/>
      <c r="L46" s="132"/>
      <c r="M46" s="132"/>
      <c r="N46" s="132"/>
      <c r="O46" s="132"/>
      <c r="P46" s="121"/>
      <c r="Q46" s="121"/>
      <c r="R46" s="121"/>
    </row>
    <row r="47" spans="10:18" s="26" customFormat="1" ht="12" hidden="1">
      <c r="J47" s="132"/>
      <c r="K47" s="132"/>
      <c r="L47" s="132"/>
      <c r="M47" s="132"/>
      <c r="N47" s="132"/>
      <c r="O47" s="132"/>
      <c r="P47" s="121"/>
      <c r="Q47" s="121"/>
      <c r="R47" s="121"/>
    </row>
    <row r="48" spans="10:18" s="26" customFormat="1" ht="12" hidden="1">
      <c r="J48" s="132"/>
      <c r="K48" s="132"/>
      <c r="L48" s="132"/>
      <c r="M48" s="132"/>
      <c r="N48" s="132"/>
      <c r="O48" s="132"/>
      <c r="P48" s="121"/>
      <c r="Q48" s="121"/>
      <c r="R48" s="121"/>
    </row>
    <row r="49" spans="10:18" s="26" customFormat="1" ht="12" hidden="1">
      <c r="J49" s="132"/>
      <c r="K49" s="132"/>
      <c r="L49" s="132"/>
      <c r="M49" s="132"/>
      <c r="N49" s="132"/>
      <c r="O49" s="132"/>
      <c r="P49" s="121"/>
      <c r="Q49" s="121"/>
      <c r="R49" s="121"/>
    </row>
  </sheetData>
  <mergeCells count="31">
    <mergeCell ref="A19:A20"/>
    <mergeCell ref="B19:B20"/>
    <mergeCell ref="A21:A22"/>
    <mergeCell ref="B21:B22"/>
    <mergeCell ref="A27:A28"/>
    <mergeCell ref="B27:B28"/>
    <mergeCell ref="A23:A24"/>
    <mergeCell ref="B23:B24"/>
    <mergeCell ref="A25:A26"/>
    <mergeCell ref="B25:B26"/>
    <mergeCell ref="B13:B14"/>
    <mergeCell ref="A15:A16"/>
    <mergeCell ref="B15:B16"/>
    <mergeCell ref="A17:A18"/>
    <mergeCell ref="B17:B18"/>
    <mergeCell ref="A29:B29"/>
    <mergeCell ref="A30:B30"/>
    <mergeCell ref="A31:B31"/>
    <mergeCell ref="A32:B32"/>
    <mergeCell ref="A1:I1"/>
    <mergeCell ref="B3:I3"/>
    <mergeCell ref="B7:B8"/>
    <mergeCell ref="B9:B10"/>
    <mergeCell ref="B11:B12"/>
    <mergeCell ref="A5:A6"/>
    <mergeCell ref="A9:A10"/>
    <mergeCell ref="A11:A12"/>
    <mergeCell ref="B2:I2"/>
    <mergeCell ref="B5:B6"/>
    <mergeCell ref="A7:A8"/>
    <mergeCell ref="A13:A14"/>
  </mergeCells>
  <dataValidations disablePrompts="1" count="1">
    <dataValidation type="list" errorStyle="warning" allowBlank="1" showInputMessage="1" showErrorMessage="1" error="Selecionar Referencial compatível" sqref="XEO1:XFD3">
      <formula1>DADOS</formula1>
    </dataValidation>
  </dataValidations>
  <pageMargins left="0.51181102362204722" right="0.51181102362204722" top="0.78740157480314965" bottom="0.78740157480314965" header="0.31496062992125984" footer="0.31496062992125984"/>
  <pageSetup paperSize="9" scale="88"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609"/>
  <sheetViews>
    <sheetView zoomScaleNormal="100" workbookViewId="0">
      <pane ySplit="2" topLeftCell="A7279" activePane="bottomLeft" state="frozen"/>
      <selection pane="bottomLeft" activeCell="D7588" sqref="D7588"/>
    </sheetView>
  </sheetViews>
  <sheetFormatPr defaultColWidth="0" defaultRowHeight="11.25"/>
  <cols>
    <col min="1" max="1" width="20.625" style="401" customWidth="1"/>
    <col min="2" max="2" width="63.375" style="185" customWidth="1"/>
    <col min="3" max="3" width="5.625" style="186" customWidth="1"/>
    <col min="4" max="4" width="15.625" style="459" customWidth="1"/>
    <col min="5" max="5" width="13.375" style="17" hidden="1" customWidth="1"/>
    <col min="6" max="1013" width="8.375" style="15" hidden="1" customWidth="1"/>
    <col min="1014" max="1014" width="8.375" style="16" hidden="1" customWidth="1"/>
    <col min="1015" max="16384" width="9" style="16" hidden="1"/>
  </cols>
  <sheetData>
    <row r="1" spans="1:4">
      <c r="A1" s="399" t="s">
        <v>20167</v>
      </c>
      <c r="B1" s="182">
        <v>44866</v>
      </c>
      <c r="C1" s="512" t="s">
        <v>18581</v>
      </c>
      <c r="D1" s="512"/>
    </row>
    <row r="2" spans="1:4">
      <c r="A2" s="400" t="s">
        <v>2096</v>
      </c>
      <c r="B2" s="184" t="s">
        <v>1030</v>
      </c>
      <c r="C2" s="184" t="s">
        <v>19</v>
      </c>
      <c r="D2" s="460" t="s">
        <v>2090</v>
      </c>
    </row>
    <row r="3" spans="1:4" ht="13.5">
      <c r="A3" s="458">
        <v>97141</v>
      </c>
      <c r="B3" s="247" t="s">
        <v>2120</v>
      </c>
      <c r="C3" s="247" t="s">
        <v>1</v>
      </c>
      <c r="D3" s="456">
        <v>8.3699999999999992</v>
      </c>
    </row>
    <row r="4" spans="1:4" ht="13.5">
      <c r="A4" s="458">
        <v>97142</v>
      </c>
      <c r="B4" s="247" t="s">
        <v>2121</v>
      </c>
      <c r="C4" s="247" t="s">
        <v>1</v>
      </c>
      <c r="D4" s="456">
        <v>9.31</v>
      </c>
    </row>
    <row r="5" spans="1:4" ht="13.5">
      <c r="A5" s="458">
        <v>97143</v>
      </c>
      <c r="B5" s="247" t="s">
        <v>2122</v>
      </c>
      <c r="C5" s="247" t="s">
        <v>1</v>
      </c>
      <c r="D5" s="456">
        <v>11.64</v>
      </c>
    </row>
    <row r="6" spans="1:4" ht="13.5">
      <c r="A6" s="458">
        <v>97144</v>
      </c>
      <c r="B6" s="247" t="s">
        <v>2123</v>
      </c>
      <c r="C6" s="247" t="s">
        <v>1</v>
      </c>
      <c r="D6" s="456">
        <v>13.96</v>
      </c>
    </row>
    <row r="7" spans="1:4" ht="13.5">
      <c r="A7" s="458">
        <v>97145</v>
      </c>
      <c r="B7" s="247" t="s">
        <v>2124</v>
      </c>
      <c r="C7" s="247" t="s">
        <v>1</v>
      </c>
      <c r="D7" s="456">
        <v>16.329999999999998</v>
      </c>
    </row>
    <row r="8" spans="1:4" ht="13.5">
      <c r="A8" s="458">
        <v>97146</v>
      </c>
      <c r="B8" s="247" t="s">
        <v>2125</v>
      </c>
      <c r="C8" s="247" t="s">
        <v>1</v>
      </c>
      <c r="D8" s="456">
        <v>18.68</v>
      </c>
    </row>
    <row r="9" spans="1:4" ht="13.5">
      <c r="A9" s="458">
        <v>97147</v>
      </c>
      <c r="B9" s="247" t="s">
        <v>2126</v>
      </c>
      <c r="C9" s="247" t="s">
        <v>1</v>
      </c>
      <c r="D9" s="456">
        <v>21.06</v>
      </c>
    </row>
    <row r="10" spans="1:4" ht="13.5">
      <c r="A10" s="458">
        <v>97148</v>
      </c>
      <c r="B10" s="247" t="s">
        <v>2127</v>
      </c>
      <c r="C10" s="247" t="s">
        <v>1</v>
      </c>
      <c r="D10" s="456">
        <v>23.41</v>
      </c>
    </row>
    <row r="11" spans="1:4" ht="13.5">
      <c r="A11" s="458">
        <v>97149</v>
      </c>
      <c r="B11" s="247" t="s">
        <v>2128</v>
      </c>
      <c r="C11" s="247" t="s">
        <v>1</v>
      </c>
      <c r="D11" s="456">
        <v>25.8</v>
      </c>
    </row>
    <row r="12" spans="1:4" ht="13.5">
      <c r="A12" s="458">
        <v>97150</v>
      </c>
      <c r="B12" s="247" t="s">
        <v>2129</v>
      </c>
      <c r="C12" s="247" t="s">
        <v>1</v>
      </c>
      <c r="D12" s="456">
        <v>33.020000000000003</v>
      </c>
    </row>
    <row r="13" spans="1:4" ht="13.5">
      <c r="A13" s="458">
        <v>97151</v>
      </c>
      <c r="B13" s="247" t="s">
        <v>2130</v>
      </c>
      <c r="C13" s="247" t="s">
        <v>1</v>
      </c>
      <c r="D13" s="456">
        <v>38.479999999999997</v>
      </c>
    </row>
    <row r="14" spans="1:4" ht="13.5">
      <c r="A14" s="458">
        <v>97152</v>
      </c>
      <c r="B14" s="247" t="s">
        <v>2131</v>
      </c>
      <c r="C14" s="247" t="s">
        <v>1</v>
      </c>
      <c r="D14" s="456">
        <v>43.64</v>
      </c>
    </row>
    <row r="15" spans="1:4" ht="13.5">
      <c r="A15" s="458">
        <v>97153</v>
      </c>
      <c r="B15" s="247" t="s">
        <v>2132</v>
      </c>
      <c r="C15" s="247" t="s">
        <v>1</v>
      </c>
      <c r="D15" s="456">
        <v>48.99</v>
      </c>
    </row>
    <row r="16" spans="1:4" ht="13.5">
      <c r="A16" s="458">
        <v>97154</v>
      </c>
      <c r="B16" s="247" t="s">
        <v>2133</v>
      </c>
      <c r="C16" s="247" t="s">
        <v>1</v>
      </c>
      <c r="D16" s="456">
        <v>54.38</v>
      </c>
    </row>
    <row r="17" spans="1:4" ht="13.5">
      <c r="A17" s="458">
        <v>97155</v>
      </c>
      <c r="B17" s="247" t="s">
        <v>2134</v>
      </c>
      <c r="C17" s="247" t="s">
        <v>1</v>
      </c>
      <c r="D17" s="456">
        <v>59.76</v>
      </c>
    </row>
    <row r="18" spans="1:4" ht="13.5">
      <c r="A18" s="458">
        <v>97156</v>
      </c>
      <c r="B18" s="247" t="s">
        <v>2135</v>
      </c>
      <c r="C18" s="247" t="s">
        <v>1</v>
      </c>
      <c r="D18" s="456">
        <v>71.02</v>
      </c>
    </row>
    <row r="19" spans="1:4" ht="13.5">
      <c r="A19" s="458">
        <v>97157</v>
      </c>
      <c r="B19" s="247" t="s">
        <v>2136</v>
      </c>
      <c r="C19" s="247" t="s">
        <v>1</v>
      </c>
      <c r="D19" s="456">
        <v>5.13</v>
      </c>
    </row>
    <row r="20" spans="1:4" ht="13.5">
      <c r="A20" s="458">
        <v>97158</v>
      </c>
      <c r="B20" s="247" t="s">
        <v>2137</v>
      </c>
      <c r="C20" s="247" t="s">
        <v>1</v>
      </c>
      <c r="D20" s="456">
        <v>5.7</v>
      </c>
    </row>
    <row r="21" spans="1:4" ht="13.5">
      <c r="A21" s="458">
        <v>97159</v>
      </c>
      <c r="B21" s="247" t="s">
        <v>2138</v>
      </c>
      <c r="C21" s="247" t="s">
        <v>1</v>
      </c>
      <c r="D21" s="456">
        <v>7.14</v>
      </c>
    </row>
    <row r="22" spans="1:4" ht="13.5">
      <c r="A22" s="458">
        <v>97160</v>
      </c>
      <c r="B22" s="247" t="s">
        <v>2139</v>
      </c>
      <c r="C22" s="247" t="s">
        <v>1</v>
      </c>
      <c r="D22" s="456">
        <v>8.56</v>
      </c>
    </row>
    <row r="23" spans="1:4" ht="13.5">
      <c r="A23" s="458">
        <v>97161</v>
      </c>
      <c r="B23" s="247" t="s">
        <v>2140</v>
      </c>
      <c r="C23" s="247" t="s">
        <v>1</v>
      </c>
      <c r="D23" s="456">
        <v>10.029999999999999</v>
      </c>
    </row>
    <row r="24" spans="1:4" ht="13.5">
      <c r="A24" s="458">
        <v>97162</v>
      </c>
      <c r="B24" s="247" t="s">
        <v>2141</v>
      </c>
      <c r="C24" s="247" t="s">
        <v>1</v>
      </c>
      <c r="D24" s="456">
        <v>11.48</v>
      </c>
    </row>
    <row r="25" spans="1:4" ht="13.5">
      <c r="A25" s="458">
        <v>97163</v>
      </c>
      <c r="B25" s="247" t="s">
        <v>2142</v>
      </c>
      <c r="C25" s="247" t="s">
        <v>1</v>
      </c>
      <c r="D25" s="456">
        <v>12.96</v>
      </c>
    </row>
    <row r="26" spans="1:4" ht="13.5">
      <c r="A26" s="458">
        <v>97164</v>
      </c>
      <c r="B26" s="247" t="s">
        <v>2143</v>
      </c>
      <c r="C26" s="247" t="s">
        <v>1</v>
      </c>
      <c r="D26" s="456">
        <v>14.41</v>
      </c>
    </row>
    <row r="27" spans="1:4" ht="13.5">
      <c r="A27" s="458">
        <v>97165</v>
      </c>
      <c r="B27" s="247" t="s">
        <v>2144</v>
      </c>
      <c r="C27" s="247" t="s">
        <v>1</v>
      </c>
      <c r="D27" s="456">
        <v>15.9</v>
      </c>
    </row>
    <row r="28" spans="1:4" ht="13.5">
      <c r="A28" s="458">
        <v>97166</v>
      </c>
      <c r="B28" s="247" t="s">
        <v>2145</v>
      </c>
      <c r="C28" s="247" t="s">
        <v>1</v>
      </c>
      <c r="D28" s="456">
        <v>20.34</v>
      </c>
    </row>
    <row r="29" spans="1:4" ht="13.5">
      <c r="A29" s="458">
        <v>97167</v>
      </c>
      <c r="B29" s="247" t="s">
        <v>2146</v>
      </c>
      <c r="C29" s="247" t="s">
        <v>1</v>
      </c>
      <c r="D29" s="456">
        <v>23.73</v>
      </c>
    </row>
    <row r="30" spans="1:4" ht="13.5">
      <c r="A30" s="458">
        <v>97168</v>
      </c>
      <c r="B30" s="247" t="s">
        <v>2147</v>
      </c>
      <c r="C30" s="247" t="s">
        <v>1</v>
      </c>
      <c r="D30" s="456">
        <v>26.83</v>
      </c>
    </row>
    <row r="31" spans="1:4" ht="13.5">
      <c r="A31" s="458">
        <v>97169</v>
      </c>
      <c r="B31" s="247" t="s">
        <v>2148</v>
      </c>
      <c r="C31" s="247" t="s">
        <v>1</v>
      </c>
      <c r="D31" s="456">
        <v>30.1</v>
      </c>
    </row>
    <row r="32" spans="1:4" ht="13.5">
      <c r="A32" s="458">
        <v>97170</v>
      </c>
      <c r="B32" s="247" t="s">
        <v>2149</v>
      </c>
      <c r="C32" s="247" t="s">
        <v>1</v>
      </c>
      <c r="D32" s="456">
        <v>33.43</v>
      </c>
    </row>
    <row r="33" spans="1:4" ht="13.5">
      <c r="A33" s="458">
        <v>97171</v>
      </c>
      <c r="B33" s="247" t="s">
        <v>2150</v>
      </c>
      <c r="C33" s="247" t="s">
        <v>1</v>
      </c>
      <c r="D33" s="456">
        <v>36.76</v>
      </c>
    </row>
    <row r="34" spans="1:4" ht="13.5">
      <c r="A34" s="458">
        <v>97172</v>
      </c>
      <c r="B34" s="247" t="s">
        <v>2151</v>
      </c>
      <c r="C34" s="247" t="s">
        <v>1</v>
      </c>
      <c r="D34" s="456">
        <v>43.9</v>
      </c>
    </row>
    <row r="35" spans="1:4" ht="13.5">
      <c r="A35" s="458">
        <v>97173</v>
      </c>
      <c r="B35" s="247" t="s">
        <v>2152</v>
      </c>
      <c r="C35" s="247" t="s">
        <v>1</v>
      </c>
      <c r="D35" s="456">
        <v>36.32</v>
      </c>
    </row>
    <row r="36" spans="1:4" ht="13.5">
      <c r="A36" s="458">
        <v>97174</v>
      </c>
      <c r="B36" s="247" t="s">
        <v>2153</v>
      </c>
      <c r="C36" s="247" t="s">
        <v>1</v>
      </c>
      <c r="D36" s="456">
        <v>42.05</v>
      </c>
    </row>
    <row r="37" spans="1:4" ht="13.5">
      <c r="A37" s="458">
        <v>97175</v>
      </c>
      <c r="B37" s="247" t="s">
        <v>2154</v>
      </c>
      <c r="C37" s="247" t="s">
        <v>1</v>
      </c>
      <c r="D37" s="456">
        <v>47.77</v>
      </c>
    </row>
    <row r="38" spans="1:4" ht="13.5">
      <c r="A38" s="458">
        <v>97176</v>
      </c>
      <c r="B38" s="247" t="s">
        <v>2155</v>
      </c>
      <c r="C38" s="247" t="s">
        <v>1</v>
      </c>
      <c r="D38" s="456">
        <v>53.5</v>
      </c>
    </row>
    <row r="39" spans="1:4" ht="13.5">
      <c r="A39" s="458">
        <v>97177</v>
      </c>
      <c r="B39" s="247" t="s">
        <v>2156</v>
      </c>
      <c r="C39" s="247" t="s">
        <v>1</v>
      </c>
      <c r="D39" s="456">
        <v>64.959999999999994</v>
      </c>
    </row>
    <row r="40" spans="1:4" ht="13.5">
      <c r="A40" s="458">
        <v>97178</v>
      </c>
      <c r="B40" s="247" t="s">
        <v>2157</v>
      </c>
      <c r="C40" s="247" t="s">
        <v>1</v>
      </c>
      <c r="D40" s="456">
        <v>76.42</v>
      </c>
    </row>
    <row r="41" spans="1:4" ht="13.5">
      <c r="A41" s="458">
        <v>97179</v>
      </c>
      <c r="B41" s="247" t="s">
        <v>2158</v>
      </c>
      <c r="C41" s="247" t="s">
        <v>1</v>
      </c>
      <c r="D41" s="456">
        <v>87.87</v>
      </c>
    </row>
    <row r="42" spans="1:4" ht="13.5">
      <c r="A42" s="458">
        <v>97180</v>
      </c>
      <c r="B42" s="247" t="s">
        <v>2159</v>
      </c>
      <c r="C42" s="247" t="s">
        <v>1</v>
      </c>
      <c r="D42" s="456">
        <v>99.32</v>
      </c>
    </row>
    <row r="43" spans="1:4" ht="13.5">
      <c r="A43" s="458">
        <v>97181</v>
      </c>
      <c r="B43" s="247" t="s">
        <v>2160</v>
      </c>
      <c r="C43" s="247" t="s">
        <v>1</v>
      </c>
      <c r="D43" s="456">
        <v>115.7</v>
      </c>
    </row>
    <row r="44" spans="1:4" ht="13.5">
      <c r="A44" s="458">
        <v>97182</v>
      </c>
      <c r="B44" s="247" t="s">
        <v>2161</v>
      </c>
      <c r="C44" s="247" t="s">
        <v>1</v>
      </c>
      <c r="D44" s="456">
        <v>127.7</v>
      </c>
    </row>
    <row r="45" spans="1:4" ht="13.5">
      <c r="A45" s="458">
        <v>97183</v>
      </c>
      <c r="B45" s="247" t="s">
        <v>2162</v>
      </c>
      <c r="C45" s="247" t="s">
        <v>1</v>
      </c>
      <c r="D45" s="456">
        <v>29.24</v>
      </c>
    </row>
    <row r="46" spans="1:4" ht="13.5">
      <c r="A46" s="458">
        <v>97184</v>
      </c>
      <c r="B46" s="247" t="s">
        <v>2163</v>
      </c>
      <c r="C46" s="247" t="s">
        <v>1</v>
      </c>
      <c r="D46" s="456">
        <v>33.92</v>
      </c>
    </row>
    <row r="47" spans="1:4" ht="13.5">
      <c r="A47" s="458">
        <v>97185</v>
      </c>
      <c r="B47" s="247" t="s">
        <v>2164</v>
      </c>
      <c r="C47" s="247" t="s">
        <v>1</v>
      </c>
      <c r="D47" s="456">
        <v>38.6</v>
      </c>
    </row>
    <row r="48" spans="1:4" ht="13.5">
      <c r="A48" s="458">
        <v>97186</v>
      </c>
      <c r="B48" s="247" t="s">
        <v>2165</v>
      </c>
      <c r="C48" s="247" t="s">
        <v>1</v>
      </c>
      <c r="D48" s="456">
        <v>43.28</v>
      </c>
    </row>
    <row r="49" spans="1:4" ht="13.5">
      <c r="A49" s="458">
        <v>97187</v>
      </c>
      <c r="B49" s="247" t="s">
        <v>2166</v>
      </c>
      <c r="C49" s="247" t="s">
        <v>1</v>
      </c>
      <c r="D49" s="456">
        <v>52.63</v>
      </c>
    </row>
    <row r="50" spans="1:4" ht="13.5">
      <c r="A50" s="458">
        <v>97188</v>
      </c>
      <c r="B50" s="247" t="s">
        <v>2167</v>
      </c>
      <c r="C50" s="247" t="s">
        <v>1</v>
      </c>
      <c r="D50" s="456">
        <v>62.01</v>
      </c>
    </row>
    <row r="51" spans="1:4" ht="13.5">
      <c r="A51" s="458">
        <v>97189</v>
      </c>
      <c r="B51" s="247" t="s">
        <v>2168</v>
      </c>
      <c r="C51" s="247" t="s">
        <v>1</v>
      </c>
      <c r="D51" s="456">
        <v>71.349999999999994</v>
      </c>
    </row>
    <row r="52" spans="1:4" ht="13.5">
      <c r="A52" s="458">
        <v>97190</v>
      </c>
      <c r="B52" s="247" t="s">
        <v>2169</v>
      </c>
      <c r="C52" s="247" t="s">
        <v>1</v>
      </c>
      <c r="D52" s="456">
        <v>80.7</v>
      </c>
    </row>
    <row r="53" spans="1:4" ht="13.5">
      <c r="A53" s="458">
        <v>97191</v>
      </c>
      <c r="B53" s="247" t="s">
        <v>2170</v>
      </c>
      <c r="C53" s="247" t="s">
        <v>1</v>
      </c>
      <c r="D53" s="456">
        <v>93.73</v>
      </c>
    </row>
    <row r="54" spans="1:4" ht="13.5">
      <c r="A54" s="458">
        <v>97192</v>
      </c>
      <c r="B54" s="247" t="s">
        <v>2171</v>
      </c>
      <c r="C54" s="247" t="s">
        <v>1</v>
      </c>
      <c r="D54" s="456">
        <v>103.47</v>
      </c>
    </row>
    <row r="55" spans="1:4" ht="13.5">
      <c r="A55" s="458">
        <v>90694</v>
      </c>
      <c r="B55" s="247" t="s">
        <v>18620</v>
      </c>
      <c r="C55" s="247" t="s">
        <v>1</v>
      </c>
      <c r="D55" s="456">
        <v>47.88</v>
      </c>
    </row>
    <row r="56" spans="1:4" ht="13.5">
      <c r="A56" s="458">
        <v>90695</v>
      </c>
      <c r="B56" s="247" t="s">
        <v>18621</v>
      </c>
      <c r="C56" s="247" t="s">
        <v>1</v>
      </c>
      <c r="D56" s="456">
        <v>99.85</v>
      </c>
    </row>
    <row r="57" spans="1:4" ht="13.5">
      <c r="A57" s="458">
        <v>90696</v>
      </c>
      <c r="B57" s="247" t="s">
        <v>18622</v>
      </c>
      <c r="C57" s="247" t="s">
        <v>1</v>
      </c>
      <c r="D57" s="456">
        <v>148.41999999999999</v>
      </c>
    </row>
    <row r="58" spans="1:4" ht="13.5">
      <c r="A58" s="458">
        <v>90697</v>
      </c>
      <c r="B58" s="247" t="s">
        <v>18623</v>
      </c>
      <c r="C58" s="247" t="s">
        <v>1</v>
      </c>
      <c r="D58" s="456">
        <v>250.32</v>
      </c>
    </row>
    <row r="59" spans="1:4" ht="13.5">
      <c r="A59" s="458">
        <v>90698</v>
      </c>
      <c r="B59" s="247" t="s">
        <v>18624</v>
      </c>
      <c r="C59" s="247" t="s">
        <v>1</v>
      </c>
      <c r="D59" s="456">
        <v>401.55</v>
      </c>
    </row>
    <row r="60" spans="1:4" ht="13.5">
      <c r="A60" s="458">
        <v>90699</v>
      </c>
      <c r="B60" s="247" t="s">
        <v>18625</v>
      </c>
      <c r="C60" s="247" t="s">
        <v>1</v>
      </c>
      <c r="D60" s="456">
        <v>496.52</v>
      </c>
    </row>
    <row r="61" spans="1:4" ht="13.5">
      <c r="A61" s="458">
        <v>90700</v>
      </c>
      <c r="B61" s="247" t="s">
        <v>18626</v>
      </c>
      <c r="C61" s="247" t="s">
        <v>1</v>
      </c>
      <c r="D61" s="456">
        <v>644.01</v>
      </c>
    </row>
    <row r="62" spans="1:4" ht="13.5">
      <c r="A62" s="458">
        <v>90701</v>
      </c>
      <c r="B62" s="247" t="s">
        <v>18627</v>
      </c>
      <c r="C62" s="247" t="s">
        <v>1</v>
      </c>
      <c r="D62" s="456">
        <v>80.78</v>
      </c>
    </row>
    <row r="63" spans="1:4" ht="13.5">
      <c r="A63" s="458">
        <v>90702</v>
      </c>
      <c r="B63" s="247" t="s">
        <v>18628</v>
      </c>
      <c r="C63" s="247" t="s">
        <v>1</v>
      </c>
      <c r="D63" s="456">
        <v>129.63999999999999</v>
      </c>
    </row>
    <row r="64" spans="1:4" ht="13.5">
      <c r="A64" s="458">
        <v>90703</v>
      </c>
      <c r="B64" s="247" t="s">
        <v>18629</v>
      </c>
      <c r="C64" s="247" t="s">
        <v>1</v>
      </c>
      <c r="D64" s="456">
        <v>214.2</v>
      </c>
    </row>
    <row r="65" spans="1:4" ht="13.5">
      <c r="A65" s="458">
        <v>90704</v>
      </c>
      <c r="B65" s="247" t="s">
        <v>18630</v>
      </c>
      <c r="C65" s="247" t="s">
        <v>1</v>
      </c>
      <c r="D65" s="456">
        <v>303.13</v>
      </c>
    </row>
    <row r="66" spans="1:4" ht="13.5">
      <c r="A66" s="458">
        <v>90705</v>
      </c>
      <c r="B66" s="247" t="s">
        <v>18631</v>
      </c>
      <c r="C66" s="247" t="s">
        <v>1</v>
      </c>
      <c r="D66" s="456">
        <v>414.2</v>
      </c>
    </row>
    <row r="67" spans="1:4" ht="13.5">
      <c r="A67" s="458">
        <v>90706</v>
      </c>
      <c r="B67" s="247" t="s">
        <v>18632</v>
      </c>
      <c r="C67" s="247" t="s">
        <v>1</v>
      </c>
      <c r="D67" s="456">
        <v>485.43</v>
      </c>
    </row>
    <row r="68" spans="1:4" ht="13.5">
      <c r="A68" s="458">
        <v>90708</v>
      </c>
      <c r="B68" s="247" t="s">
        <v>18633</v>
      </c>
      <c r="C68" s="247" t="s">
        <v>1</v>
      </c>
      <c r="D68" s="456">
        <v>908.35</v>
      </c>
    </row>
    <row r="69" spans="1:4" ht="13.5">
      <c r="A69" s="458">
        <v>90724</v>
      </c>
      <c r="B69" s="247" t="s">
        <v>18634</v>
      </c>
      <c r="C69" s="247" t="s">
        <v>2</v>
      </c>
      <c r="D69" s="456">
        <v>23</v>
      </c>
    </row>
    <row r="70" spans="1:4" ht="13.5">
      <c r="A70" s="458">
        <v>90725</v>
      </c>
      <c r="B70" s="247" t="s">
        <v>18635</v>
      </c>
      <c r="C70" s="247" t="s">
        <v>2</v>
      </c>
      <c r="D70" s="456">
        <v>28.3</v>
      </c>
    </row>
    <row r="71" spans="1:4" ht="13.5">
      <c r="A71" s="458">
        <v>90726</v>
      </c>
      <c r="B71" s="247" t="s">
        <v>18636</v>
      </c>
      <c r="C71" s="247" t="s">
        <v>2</v>
      </c>
      <c r="D71" s="456">
        <v>33.64</v>
      </c>
    </row>
    <row r="72" spans="1:4" ht="13.5">
      <c r="A72" s="458">
        <v>90727</v>
      </c>
      <c r="B72" s="247" t="s">
        <v>18637</v>
      </c>
      <c r="C72" s="247" t="s">
        <v>2</v>
      </c>
      <c r="D72" s="456">
        <v>38.94</v>
      </c>
    </row>
    <row r="73" spans="1:4" ht="13.5">
      <c r="A73" s="458">
        <v>90728</v>
      </c>
      <c r="B73" s="247" t="s">
        <v>18638</v>
      </c>
      <c r="C73" s="247" t="s">
        <v>2</v>
      </c>
      <c r="D73" s="456">
        <v>44.22</v>
      </c>
    </row>
    <row r="74" spans="1:4" ht="13.5">
      <c r="A74" s="458">
        <v>90729</v>
      </c>
      <c r="B74" s="247" t="s">
        <v>18639</v>
      </c>
      <c r="C74" s="247" t="s">
        <v>2</v>
      </c>
      <c r="D74" s="456">
        <v>49.52</v>
      </c>
    </row>
    <row r="75" spans="1:4" ht="13.5">
      <c r="A75" s="458">
        <v>90730</v>
      </c>
      <c r="B75" s="247" t="s">
        <v>18640</v>
      </c>
      <c r="C75" s="247" t="s">
        <v>2</v>
      </c>
      <c r="D75" s="456">
        <v>54.82</v>
      </c>
    </row>
    <row r="76" spans="1:4" ht="13.5">
      <c r="A76" s="458">
        <v>90731</v>
      </c>
      <c r="B76" s="247" t="s">
        <v>18641</v>
      </c>
      <c r="C76" s="247" t="s">
        <v>2</v>
      </c>
      <c r="D76" s="456">
        <v>60.1</v>
      </c>
    </row>
    <row r="77" spans="1:4" ht="13.5">
      <c r="A77" s="458">
        <v>90732</v>
      </c>
      <c r="B77" s="247" t="s">
        <v>18642</v>
      </c>
      <c r="C77" s="247" t="s">
        <v>2</v>
      </c>
      <c r="D77" s="456">
        <v>75.98</v>
      </c>
    </row>
    <row r="78" spans="1:4" ht="13.5">
      <c r="A78" s="458">
        <v>90733</v>
      </c>
      <c r="B78" s="247" t="s">
        <v>18643</v>
      </c>
      <c r="C78" s="247" t="s">
        <v>1</v>
      </c>
      <c r="D78" s="456">
        <v>3.25</v>
      </c>
    </row>
    <row r="79" spans="1:4" ht="13.5">
      <c r="A79" s="458">
        <v>90734</v>
      </c>
      <c r="B79" s="247" t="s">
        <v>18644</v>
      </c>
      <c r="C79" s="247" t="s">
        <v>1</v>
      </c>
      <c r="D79" s="456">
        <v>3.84</v>
      </c>
    </row>
    <row r="80" spans="1:4" ht="13.5">
      <c r="A80" s="458">
        <v>90735</v>
      </c>
      <c r="B80" s="247" t="s">
        <v>18645</v>
      </c>
      <c r="C80" s="247" t="s">
        <v>1</v>
      </c>
      <c r="D80" s="456">
        <v>4.4400000000000004</v>
      </c>
    </row>
    <row r="81" spans="1:4" ht="13.5">
      <c r="A81" s="458">
        <v>90736</v>
      </c>
      <c r="B81" s="247" t="s">
        <v>18646</v>
      </c>
      <c r="C81" s="247" t="s">
        <v>1</v>
      </c>
      <c r="D81" s="456">
        <v>5.04</v>
      </c>
    </row>
    <row r="82" spans="1:4" ht="13.5">
      <c r="A82" s="458">
        <v>90737</v>
      </c>
      <c r="B82" s="247" t="s">
        <v>18647</v>
      </c>
      <c r="C82" s="247" t="s">
        <v>1</v>
      </c>
      <c r="D82" s="456">
        <v>5.64</v>
      </c>
    </row>
    <row r="83" spans="1:4" ht="13.5">
      <c r="A83" s="458">
        <v>90738</v>
      </c>
      <c r="B83" s="247" t="s">
        <v>18648</v>
      </c>
      <c r="C83" s="247" t="s">
        <v>1</v>
      </c>
      <c r="D83" s="456">
        <v>6.24</v>
      </c>
    </row>
    <row r="84" spans="1:4" ht="13.5">
      <c r="A84" s="458">
        <v>90739</v>
      </c>
      <c r="B84" s="247" t="s">
        <v>18649</v>
      </c>
      <c r="C84" s="247" t="s">
        <v>1</v>
      </c>
      <c r="D84" s="456">
        <v>9.1</v>
      </c>
    </row>
    <row r="85" spans="1:4" ht="13.5">
      <c r="A85" s="458">
        <v>90740</v>
      </c>
      <c r="B85" s="247" t="s">
        <v>18650</v>
      </c>
      <c r="C85" s="247" t="s">
        <v>1</v>
      </c>
      <c r="D85" s="456">
        <v>4.28</v>
      </c>
    </row>
    <row r="86" spans="1:4" ht="13.5">
      <c r="A86" s="458">
        <v>90741</v>
      </c>
      <c r="B86" s="247" t="s">
        <v>18651</v>
      </c>
      <c r="C86" s="247" t="s">
        <v>1</v>
      </c>
      <c r="D86" s="456">
        <v>4.88</v>
      </c>
    </row>
    <row r="87" spans="1:4" ht="13.5">
      <c r="A87" s="458">
        <v>90742</v>
      </c>
      <c r="B87" s="247" t="s">
        <v>18652</v>
      </c>
      <c r="C87" s="247" t="s">
        <v>1</v>
      </c>
      <c r="D87" s="456">
        <v>5.48</v>
      </c>
    </row>
    <row r="88" spans="1:4" ht="13.5">
      <c r="A88" s="458">
        <v>90743</v>
      </c>
      <c r="B88" s="247" t="s">
        <v>18653</v>
      </c>
      <c r="C88" s="247" t="s">
        <v>1</v>
      </c>
      <c r="D88" s="456">
        <v>6.08</v>
      </c>
    </row>
    <row r="89" spans="1:4" ht="13.5">
      <c r="A89" s="458">
        <v>90744</v>
      </c>
      <c r="B89" s="247" t="s">
        <v>18654</v>
      </c>
      <c r="C89" s="247" t="s">
        <v>1</v>
      </c>
      <c r="D89" s="456">
        <v>6.68</v>
      </c>
    </row>
    <row r="90" spans="1:4" ht="13.5">
      <c r="A90" s="458">
        <v>90745</v>
      </c>
      <c r="B90" s="247" t="s">
        <v>18655</v>
      </c>
      <c r="C90" s="247" t="s">
        <v>1</v>
      </c>
      <c r="D90" s="456">
        <v>10.16</v>
      </c>
    </row>
    <row r="91" spans="1:4" ht="13.5">
      <c r="A91" s="458">
        <v>90746</v>
      </c>
      <c r="B91" s="247" t="s">
        <v>18656</v>
      </c>
      <c r="C91" s="247" t="s">
        <v>1</v>
      </c>
      <c r="D91" s="456">
        <v>3.5</v>
      </c>
    </row>
    <row r="92" spans="1:4" ht="13.5">
      <c r="A92" s="458">
        <v>90747</v>
      </c>
      <c r="B92" s="247" t="s">
        <v>18657</v>
      </c>
      <c r="C92" s="247" t="s">
        <v>1</v>
      </c>
      <c r="D92" s="456">
        <v>17.25</v>
      </c>
    </row>
    <row r="93" spans="1:4" ht="13.5">
      <c r="A93" s="458">
        <v>94869</v>
      </c>
      <c r="B93" s="247" t="s">
        <v>18658</v>
      </c>
      <c r="C93" s="247" t="s">
        <v>1</v>
      </c>
      <c r="D93" s="456">
        <v>160.41</v>
      </c>
    </row>
    <row r="94" spans="1:4" ht="13.5">
      <c r="A94" s="458">
        <v>94870</v>
      </c>
      <c r="B94" s="247" t="s">
        <v>18659</v>
      </c>
      <c r="C94" s="247" t="s">
        <v>1</v>
      </c>
      <c r="D94" s="456">
        <v>2.0099999999999998</v>
      </c>
    </row>
    <row r="95" spans="1:4" ht="13.5">
      <c r="A95" s="458">
        <v>94871</v>
      </c>
      <c r="B95" s="247" t="s">
        <v>18660</v>
      </c>
      <c r="C95" s="247" t="s">
        <v>1</v>
      </c>
      <c r="D95" s="456">
        <v>250.94</v>
      </c>
    </row>
    <row r="96" spans="1:4" ht="13.5">
      <c r="A96" s="458">
        <v>94872</v>
      </c>
      <c r="B96" s="247" t="s">
        <v>18661</v>
      </c>
      <c r="C96" s="247" t="s">
        <v>1</v>
      </c>
      <c r="D96" s="456">
        <v>2.78</v>
      </c>
    </row>
    <row r="97" spans="1:4" ht="13.5">
      <c r="A97" s="458">
        <v>94875</v>
      </c>
      <c r="B97" s="247" t="s">
        <v>18662</v>
      </c>
      <c r="C97" s="247" t="s">
        <v>1</v>
      </c>
      <c r="D97" s="456">
        <v>1475.23</v>
      </c>
    </row>
    <row r="98" spans="1:4" ht="13.5">
      <c r="A98" s="458">
        <v>94876</v>
      </c>
      <c r="B98" s="247" t="s">
        <v>18663</v>
      </c>
      <c r="C98" s="247" t="s">
        <v>1</v>
      </c>
      <c r="D98" s="456">
        <v>29.3</v>
      </c>
    </row>
    <row r="99" spans="1:4" ht="13.5">
      <c r="A99" s="458">
        <v>94878</v>
      </c>
      <c r="B99" s="247" t="s">
        <v>19471</v>
      </c>
      <c r="C99" s="247" t="s">
        <v>1</v>
      </c>
      <c r="D99" s="456">
        <v>33.83</v>
      </c>
    </row>
    <row r="100" spans="1:4" ht="13.5">
      <c r="A100" s="458">
        <v>94879</v>
      </c>
      <c r="B100" s="247" t="s">
        <v>19472</v>
      </c>
      <c r="C100" s="247" t="s">
        <v>1</v>
      </c>
      <c r="D100" s="456">
        <v>2271.34</v>
      </c>
    </row>
    <row r="101" spans="1:4" ht="13.5">
      <c r="A101" s="458">
        <v>94880</v>
      </c>
      <c r="B101" s="247" t="s">
        <v>19473</v>
      </c>
      <c r="C101" s="247" t="s">
        <v>1</v>
      </c>
      <c r="D101" s="456">
        <v>43.91</v>
      </c>
    </row>
    <row r="102" spans="1:4" ht="13.5">
      <c r="A102" s="458">
        <v>94881</v>
      </c>
      <c r="B102" s="247" t="s">
        <v>19474</v>
      </c>
      <c r="C102" s="247" t="s">
        <v>1</v>
      </c>
      <c r="D102" s="456">
        <v>3129.36</v>
      </c>
    </row>
    <row r="103" spans="1:4" ht="13.5">
      <c r="A103" s="458">
        <v>94882</v>
      </c>
      <c r="B103" s="247" t="s">
        <v>19475</v>
      </c>
      <c r="C103" s="247" t="s">
        <v>1</v>
      </c>
      <c r="D103" s="456">
        <v>50.91</v>
      </c>
    </row>
    <row r="104" spans="1:4" ht="13.5">
      <c r="A104" s="458">
        <v>94884</v>
      </c>
      <c r="B104" s="247" t="s">
        <v>19476</v>
      </c>
      <c r="C104" s="247" t="s">
        <v>1</v>
      </c>
      <c r="D104" s="456">
        <v>65.069999999999993</v>
      </c>
    </row>
    <row r="105" spans="1:4" ht="13.5">
      <c r="A105" s="458">
        <v>97121</v>
      </c>
      <c r="B105" s="247" t="s">
        <v>2172</v>
      </c>
      <c r="C105" s="247" t="s">
        <v>1</v>
      </c>
      <c r="D105" s="456">
        <v>1.96</v>
      </c>
    </row>
    <row r="106" spans="1:4" ht="13.5">
      <c r="A106" s="458">
        <v>97122</v>
      </c>
      <c r="B106" s="247" t="s">
        <v>2173</v>
      </c>
      <c r="C106" s="247" t="s">
        <v>1</v>
      </c>
      <c r="D106" s="456">
        <v>2.73</v>
      </c>
    </row>
    <row r="107" spans="1:4" ht="13.5">
      <c r="A107" s="458">
        <v>97123</v>
      </c>
      <c r="B107" s="247" t="s">
        <v>2174</v>
      </c>
      <c r="C107" s="247" t="s">
        <v>1</v>
      </c>
      <c r="D107" s="456">
        <v>3.47</v>
      </c>
    </row>
    <row r="108" spans="1:4" ht="13.5">
      <c r="A108" s="458">
        <v>97124</v>
      </c>
      <c r="B108" s="247" t="s">
        <v>2175</v>
      </c>
      <c r="C108" s="247" t="s">
        <v>1</v>
      </c>
      <c r="D108" s="456">
        <v>0.88</v>
      </c>
    </row>
    <row r="109" spans="1:4" ht="13.5">
      <c r="A109" s="458">
        <v>97125</v>
      </c>
      <c r="B109" s="247" t="s">
        <v>2176</v>
      </c>
      <c r="C109" s="247" t="s">
        <v>1</v>
      </c>
      <c r="D109" s="456">
        <v>1.26</v>
      </c>
    </row>
    <row r="110" spans="1:4" ht="13.5">
      <c r="A110" s="458">
        <v>97126</v>
      </c>
      <c r="B110" s="247" t="s">
        <v>2177</v>
      </c>
      <c r="C110" s="247" t="s">
        <v>1</v>
      </c>
      <c r="D110" s="456">
        <v>1.6</v>
      </c>
    </row>
    <row r="111" spans="1:4" ht="13.5">
      <c r="A111" s="458">
        <v>102264</v>
      </c>
      <c r="B111" s="247" t="s">
        <v>18664</v>
      </c>
      <c r="C111" s="247" t="s">
        <v>1</v>
      </c>
      <c r="D111" s="456">
        <v>29.31</v>
      </c>
    </row>
    <row r="112" spans="1:4" ht="13.5">
      <c r="A112" s="458">
        <v>102265</v>
      </c>
      <c r="B112" s="247" t="s">
        <v>18665</v>
      </c>
      <c r="C112" s="247" t="s">
        <v>2</v>
      </c>
      <c r="D112" s="456">
        <v>97.15</v>
      </c>
    </row>
    <row r="113" spans="1:4" ht="13.5">
      <c r="A113" s="458">
        <v>102266</v>
      </c>
      <c r="B113" s="247" t="s">
        <v>18666</v>
      </c>
      <c r="C113" s="247" t="s">
        <v>2</v>
      </c>
      <c r="D113" s="456">
        <v>107.74</v>
      </c>
    </row>
    <row r="114" spans="1:4" ht="13.5">
      <c r="A114" s="458">
        <v>102267</v>
      </c>
      <c r="B114" s="247" t="s">
        <v>18667</v>
      </c>
      <c r="C114" s="247" t="s">
        <v>2</v>
      </c>
      <c r="D114" s="456">
        <v>123.68</v>
      </c>
    </row>
    <row r="115" spans="1:4" ht="13.5">
      <c r="A115" s="458">
        <v>102268</v>
      </c>
      <c r="B115" s="247" t="s">
        <v>18668</v>
      </c>
      <c r="C115" s="247" t="s">
        <v>2</v>
      </c>
      <c r="D115" s="456">
        <v>139.55000000000001</v>
      </c>
    </row>
    <row r="116" spans="1:4" ht="13.5">
      <c r="A116" s="458">
        <v>102269</v>
      </c>
      <c r="B116" s="247" t="s">
        <v>18669</v>
      </c>
      <c r="C116" s="247" t="s">
        <v>2</v>
      </c>
      <c r="D116" s="456">
        <v>171.3</v>
      </c>
    </row>
    <row r="117" spans="1:4" ht="13.5">
      <c r="A117" s="458">
        <v>92833</v>
      </c>
      <c r="B117" s="247" t="s">
        <v>2178</v>
      </c>
      <c r="C117" s="247" t="s">
        <v>1</v>
      </c>
      <c r="D117" s="456">
        <v>190.95</v>
      </c>
    </row>
    <row r="118" spans="1:4" ht="13.5">
      <c r="A118" s="458">
        <v>92834</v>
      </c>
      <c r="B118" s="247" t="s">
        <v>2179</v>
      </c>
      <c r="C118" s="247" t="s">
        <v>1</v>
      </c>
      <c r="D118" s="456">
        <v>9.01</v>
      </c>
    </row>
    <row r="119" spans="1:4" ht="13.5">
      <c r="A119" s="458">
        <v>92835</v>
      </c>
      <c r="B119" s="247" t="s">
        <v>2180</v>
      </c>
      <c r="C119" s="247" t="s">
        <v>1</v>
      </c>
      <c r="D119" s="456">
        <v>200.25</v>
      </c>
    </row>
    <row r="120" spans="1:4" ht="13.5">
      <c r="A120" s="458">
        <v>92836</v>
      </c>
      <c r="B120" s="247" t="s">
        <v>2181</v>
      </c>
      <c r="C120" s="247" t="s">
        <v>1</v>
      </c>
      <c r="D120" s="456">
        <v>11.54</v>
      </c>
    </row>
    <row r="121" spans="1:4" ht="13.5">
      <c r="A121" s="458">
        <v>92837</v>
      </c>
      <c r="B121" s="247" t="s">
        <v>2182</v>
      </c>
      <c r="C121" s="247" t="s">
        <v>1</v>
      </c>
      <c r="D121" s="456">
        <v>353.14</v>
      </c>
    </row>
    <row r="122" spans="1:4" ht="13.5">
      <c r="A122" s="458">
        <v>92838</v>
      </c>
      <c r="B122" s="247" t="s">
        <v>2183</v>
      </c>
      <c r="C122" s="247" t="s">
        <v>1</v>
      </c>
      <c r="D122" s="456">
        <v>13.83</v>
      </c>
    </row>
    <row r="123" spans="1:4" ht="13.5">
      <c r="A123" s="458">
        <v>92839</v>
      </c>
      <c r="B123" s="247" t="s">
        <v>2184</v>
      </c>
      <c r="C123" s="247" t="s">
        <v>1</v>
      </c>
      <c r="D123" s="456">
        <v>432.01</v>
      </c>
    </row>
    <row r="124" spans="1:4" ht="13.5">
      <c r="A124" s="458">
        <v>92840</v>
      </c>
      <c r="B124" s="247" t="s">
        <v>2185</v>
      </c>
      <c r="C124" s="247" t="s">
        <v>1</v>
      </c>
      <c r="D124" s="456">
        <v>16.399999999999999</v>
      </c>
    </row>
    <row r="125" spans="1:4" ht="13.5">
      <c r="A125" s="458">
        <v>92841</v>
      </c>
      <c r="B125" s="247" t="s">
        <v>2186</v>
      </c>
      <c r="C125" s="247" t="s">
        <v>1</v>
      </c>
      <c r="D125" s="456">
        <v>562.77</v>
      </c>
    </row>
    <row r="126" spans="1:4" ht="13.5">
      <c r="A126" s="458">
        <v>92842</v>
      </c>
      <c r="B126" s="247" t="s">
        <v>2187</v>
      </c>
      <c r="C126" s="247" t="s">
        <v>1</v>
      </c>
      <c r="D126" s="456">
        <v>18.71</v>
      </c>
    </row>
    <row r="127" spans="1:4" ht="13.5">
      <c r="A127" s="458">
        <v>92843</v>
      </c>
      <c r="B127" s="247" t="s">
        <v>17747</v>
      </c>
      <c r="C127" s="247" t="s">
        <v>1</v>
      </c>
      <c r="D127" s="456">
        <v>583.4</v>
      </c>
    </row>
    <row r="128" spans="1:4" ht="13.5">
      <c r="A128" s="458">
        <v>92844</v>
      </c>
      <c r="B128" s="247" t="s">
        <v>2188</v>
      </c>
      <c r="C128" s="247" t="s">
        <v>1</v>
      </c>
      <c r="D128" s="456">
        <v>21.28</v>
      </c>
    </row>
    <row r="129" spans="1:4" ht="13.5">
      <c r="A129" s="458">
        <v>92845</v>
      </c>
      <c r="B129" s="247" t="s">
        <v>17748</v>
      </c>
      <c r="C129" s="247" t="s">
        <v>1</v>
      </c>
      <c r="D129" s="456">
        <v>863.26</v>
      </c>
    </row>
    <row r="130" spans="1:4" ht="13.5">
      <c r="A130" s="458">
        <v>92846</v>
      </c>
      <c r="B130" s="247" t="s">
        <v>2189</v>
      </c>
      <c r="C130" s="247" t="s">
        <v>1</v>
      </c>
      <c r="D130" s="456">
        <v>23.56</v>
      </c>
    </row>
    <row r="131" spans="1:4" ht="13.5">
      <c r="A131" s="458">
        <v>92847</v>
      </c>
      <c r="B131" s="247" t="s">
        <v>2190</v>
      </c>
      <c r="C131" s="247" t="s">
        <v>1</v>
      </c>
      <c r="D131" s="456">
        <v>887.71</v>
      </c>
    </row>
    <row r="132" spans="1:4" ht="13.5">
      <c r="A132" s="458">
        <v>92848</v>
      </c>
      <c r="B132" s="247" t="s">
        <v>2191</v>
      </c>
      <c r="C132" s="247" t="s">
        <v>1</v>
      </c>
      <c r="D132" s="456">
        <v>26.17</v>
      </c>
    </row>
    <row r="133" spans="1:4" ht="13.5">
      <c r="A133" s="458">
        <v>92849</v>
      </c>
      <c r="B133" s="247" t="s">
        <v>2192</v>
      </c>
      <c r="C133" s="247" t="s">
        <v>1</v>
      </c>
      <c r="D133" s="456">
        <v>199.02</v>
      </c>
    </row>
    <row r="134" spans="1:4" ht="13.5">
      <c r="A134" s="458">
        <v>92850</v>
      </c>
      <c r="B134" s="247" t="s">
        <v>2193</v>
      </c>
      <c r="C134" s="247" t="s">
        <v>1</v>
      </c>
      <c r="D134" s="456">
        <v>17.079999999999998</v>
      </c>
    </row>
    <row r="135" spans="1:4" ht="13.5">
      <c r="A135" s="458">
        <v>92851</v>
      </c>
      <c r="B135" s="247" t="s">
        <v>2194</v>
      </c>
      <c r="C135" s="247" t="s">
        <v>1</v>
      </c>
      <c r="D135" s="456">
        <v>210.26</v>
      </c>
    </row>
    <row r="136" spans="1:4" ht="13.5">
      <c r="A136" s="458">
        <v>92852</v>
      </c>
      <c r="B136" s="247" t="s">
        <v>2195</v>
      </c>
      <c r="C136" s="247" t="s">
        <v>1</v>
      </c>
      <c r="D136" s="456">
        <v>21.55</v>
      </c>
    </row>
    <row r="137" spans="1:4" ht="13.5">
      <c r="A137" s="458">
        <v>92853</v>
      </c>
      <c r="B137" s="247" t="s">
        <v>2196</v>
      </c>
      <c r="C137" s="247" t="s">
        <v>1</v>
      </c>
      <c r="D137" s="456">
        <v>365.56</v>
      </c>
    </row>
    <row r="138" spans="1:4" ht="13.5">
      <c r="A138" s="458">
        <v>92854</v>
      </c>
      <c r="B138" s="247" t="s">
        <v>2197</v>
      </c>
      <c r="C138" s="247" t="s">
        <v>1</v>
      </c>
      <c r="D138" s="456">
        <v>26.25</v>
      </c>
    </row>
    <row r="139" spans="1:4" ht="13.5">
      <c r="A139" s="458">
        <v>92855</v>
      </c>
      <c r="B139" s="247" t="s">
        <v>2198</v>
      </c>
      <c r="C139" s="247" t="s">
        <v>1</v>
      </c>
      <c r="D139" s="456">
        <v>446.54</v>
      </c>
    </row>
    <row r="140" spans="1:4" ht="13.5">
      <c r="A140" s="458">
        <v>92856</v>
      </c>
      <c r="B140" s="247" t="s">
        <v>2199</v>
      </c>
      <c r="C140" s="247" t="s">
        <v>1</v>
      </c>
      <c r="D140" s="456">
        <v>30.93</v>
      </c>
    </row>
    <row r="141" spans="1:4" ht="13.5">
      <c r="A141" s="458">
        <v>92857</v>
      </c>
      <c r="B141" s="247" t="s">
        <v>2200</v>
      </c>
      <c r="C141" s="247" t="s">
        <v>1</v>
      </c>
      <c r="D141" s="456">
        <v>579.44000000000005</v>
      </c>
    </row>
    <row r="142" spans="1:4" ht="13.5">
      <c r="A142" s="458">
        <v>92858</v>
      </c>
      <c r="B142" s="247" t="s">
        <v>2201</v>
      </c>
      <c r="C142" s="247" t="s">
        <v>1</v>
      </c>
      <c r="D142" s="456">
        <v>35.380000000000003</v>
      </c>
    </row>
    <row r="143" spans="1:4" ht="13.5">
      <c r="A143" s="458">
        <v>92859</v>
      </c>
      <c r="B143" s="247" t="s">
        <v>17749</v>
      </c>
      <c r="C143" s="247" t="s">
        <v>1</v>
      </c>
      <c r="D143" s="456">
        <v>602.29999999999995</v>
      </c>
    </row>
    <row r="144" spans="1:4" ht="13.5">
      <c r="A144" s="458">
        <v>92860</v>
      </c>
      <c r="B144" s="247" t="s">
        <v>2202</v>
      </c>
      <c r="C144" s="247" t="s">
        <v>1</v>
      </c>
      <c r="D144" s="456">
        <v>40.18</v>
      </c>
    </row>
    <row r="145" spans="1:4" ht="13.5">
      <c r="A145" s="458">
        <v>92861</v>
      </c>
      <c r="B145" s="247" t="s">
        <v>17750</v>
      </c>
      <c r="C145" s="247" t="s">
        <v>1</v>
      </c>
      <c r="D145" s="456">
        <v>884.56</v>
      </c>
    </row>
    <row r="146" spans="1:4" ht="13.5">
      <c r="A146" s="458">
        <v>92862</v>
      </c>
      <c r="B146" s="247" t="s">
        <v>2203</v>
      </c>
      <c r="C146" s="247" t="s">
        <v>1</v>
      </c>
      <c r="D146" s="456">
        <v>44.86</v>
      </c>
    </row>
    <row r="147" spans="1:4" ht="13.5">
      <c r="A147" s="458">
        <v>92863</v>
      </c>
      <c r="B147" s="247" t="s">
        <v>2204</v>
      </c>
      <c r="C147" s="247" t="s">
        <v>1</v>
      </c>
      <c r="D147" s="456">
        <v>911.09</v>
      </c>
    </row>
    <row r="148" spans="1:4" ht="13.5">
      <c r="A148" s="458">
        <v>92864</v>
      </c>
      <c r="B148" s="247" t="s">
        <v>2205</v>
      </c>
      <c r="C148" s="247" t="s">
        <v>1</v>
      </c>
      <c r="D148" s="456">
        <v>49.55</v>
      </c>
    </row>
    <row r="149" spans="1:4" ht="13.5">
      <c r="A149" s="458">
        <v>92210</v>
      </c>
      <c r="B149" s="247" t="s">
        <v>2206</v>
      </c>
      <c r="C149" s="247" t="s">
        <v>1</v>
      </c>
      <c r="D149" s="456">
        <v>158.91999999999999</v>
      </c>
    </row>
    <row r="150" spans="1:4" ht="13.5">
      <c r="A150" s="458">
        <v>92211</v>
      </c>
      <c r="B150" s="247" t="s">
        <v>2207</v>
      </c>
      <c r="C150" s="247" t="s">
        <v>1</v>
      </c>
      <c r="D150" s="456">
        <v>191.03</v>
      </c>
    </row>
    <row r="151" spans="1:4" ht="13.5">
      <c r="A151" s="458">
        <v>92212</v>
      </c>
      <c r="B151" s="247" t="s">
        <v>2208</v>
      </c>
      <c r="C151" s="247" t="s">
        <v>1</v>
      </c>
      <c r="D151" s="456">
        <v>282.14999999999998</v>
      </c>
    </row>
    <row r="152" spans="1:4" ht="13.5">
      <c r="A152" s="458">
        <v>92213</v>
      </c>
      <c r="B152" s="247" t="s">
        <v>2209</v>
      </c>
      <c r="C152" s="247" t="s">
        <v>1</v>
      </c>
      <c r="D152" s="456">
        <v>369.06</v>
      </c>
    </row>
    <row r="153" spans="1:4" ht="13.5">
      <c r="A153" s="458">
        <v>92214</v>
      </c>
      <c r="B153" s="247" t="s">
        <v>2210</v>
      </c>
      <c r="C153" s="247" t="s">
        <v>1</v>
      </c>
      <c r="D153" s="456">
        <v>445.04</v>
      </c>
    </row>
    <row r="154" spans="1:4" ht="13.5">
      <c r="A154" s="458">
        <v>92215</v>
      </c>
      <c r="B154" s="247" t="s">
        <v>2211</v>
      </c>
      <c r="C154" s="247" t="s">
        <v>1</v>
      </c>
      <c r="D154" s="456">
        <v>510.7</v>
      </c>
    </row>
    <row r="155" spans="1:4" ht="13.5">
      <c r="A155" s="458">
        <v>92216</v>
      </c>
      <c r="B155" s="247" t="s">
        <v>2212</v>
      </c>
      <c r="C155" s="247" t="s">
        <v>1</v>
      </c>
      <c r="D155" s="456">
        <v>534.88</v>
      </c>
    </row>
    <row r="156" spans="1:4" ht="13.5">
      <c r="A156" s="458">
        <v>92219</v>
      </c>
      <c r="B156" s="247" t="s">
        <v>2213</v>
      </c>
      <c r="C156" s="247" t="s">
        <v>1</v>
      </c>
      <c r="D156" s="456">
        <v>168.94</v>
      </c>
    </row>
    <row r="157" spans="1:4" ht="13.5">
      <c r="A157" s="458">
        <v>92220</v>
      </c>
      <c r="B157" s="247" t="s">
        <v>2214</v>
      </c>
      <c r="C157" s="247" t="s">
        <v>1</v>
      </c>
      <c r="D157" s="456">
        <v>203.46</v>
      </c>
    </row>
    <row r="158" spans="1:4" ht="13.5">
      <c r="A158" s="458">
        <v>92221</v>
      </c>
      <c r="B158" s="247" t="s">
        <v>2215</v>
      </c>
      <c r="C158" s="247" t="s">
        <v>1</v>
      </c>
      <c r="D158" s="456">
        <v>296.7</v>
      </c>
    </row>
    <row r="159" spans="1:4" ht="13.5">
      <c r="A159" s="458">
        <v>92222</v>
      </c>
      <c r="B159" s="247" t="s">
        <v>2216</v>
      </c>
      <c r="C159" s="247" t="s">
        <v>1</v>
      </c>
      <c r="D159" s="456">
        <v>385.99</v>
      </c>
    </row>
    <row r="160" spans="1:4" ht="13.5">
      <c r="A160" s="458">
        <v>92223</v>
      </c>
      <c r="B160" s="247" t="s">
        <v>2217</v>
      </c>
      <c r="C160" s="247" t="s">
        <v>1</v>
      </c>
      <c r="D160" s="456">
        <v>463.96</v>
      </c>
    </row>
    <row r="161" spans="1:4" ht="13.5">
      <c r="A161" s="458">
        <v>92224</v>
      </c>
      <c r="B161" s="247" t="s">
        <v>2218</v>
      </c>
      <c r="C161" s="247" t="s">
        <v>1</v>
      </c>
      <c r="D161" s="456">
        <v>531.67999999999995</v>
      </c>
    </row>
    <row r="162" spans="1:4" ht="13.5">
      <c r="A162" s="458">
        <v>92226</v>
      </c>
      <c r="B162" s="247" t="s">
        <v>2219</v>
      </c>
      <c r="C162" s="247" t="s">
        <v>1</v>
      </c>
      <c r="D162" s="456">
        <v>558.39</v>
      </c>
    </row>
    <row r="163" spans="1:4" ht="13.5">
      <c r="A163" s="458">
        <v>92808</v>
      </c>
      <c r="B163" s="247" t="s">
        <v>2220</v>
      </c>
      <c r="C163" s="247" t="s">
        <v>1</v>
      </c>
      <c r="D163" s="456">
        <v>40.61</v>
      </c>
    </row>
    <row r="164" spans="1:4" ht="13.5">
      <c r="A164" s="458">
        <v>92809</v>
      </c>
      <c r="B164" s="247" t="s">
        <v>2221</v>
      </c>
      <c r="C164" s="247" t="s">
        <v>1</v>
      </c>
      <c r="D164" s="456">
        <v>52.05</v>
      </c>
    </row>
    <row r="165" spans="1:4" ht="13.5">
      <c r="A165" s="458">
        <v>92810</v>
      </c>
      <c r="B165" s="247" t="s">
        <v>2222</v>
      </c>
      <c r="C165" s="247" t="s">
        <v>1</v>
      </c>
      <c r="D165" s="456">
        <v>63.3</v>
      </c>
    </row>
    <row r="166" spans="1:4" ht="13.5">
      <c r="A166" s="458">
        <v>92811</v>
      </c>
      <c r="B166" s="247" t="s">
        <v>2223</v>
      </c>
      <c r="C166" s="247" t="s">
        <v>1</v>
      </c>
      <c r="D166" s="456">
        <v>75.34</v>
      </c>
    </row>
    <row r="167" spans="1:4" ht="13.5">
      <c r="A167" s="458">
        <v>92812</v>
      </c>
      <c r="B167" s="247" t="s">
        <v>2224</v>
      </c>
      <c r="C167" s="247" t="s">
        <v>1</v>
      </c>
      <c r="D167" s="456">
        <v>87.17</v>
      </c>
    </row>
    <row r="168" spans="1:4" ht="13.5">
      <c r="A168" s="458">
        <v>92813</v>
      </c>
      <c r="B168" s="247" t="s">
        <v>2225</v>
      </c>
      <c r="C168" s="247" t="s">
        <v>1</v>
      </c>
      <c r="D168" s="456">
        <v>100.94</v>
      </c>
    </row>
    <row r="169" spans="1:4" ht="13.5">
      <c r="A169" s="458">
        <v>92814</v>
      </c>
      <c r="B169" s="247" t="s">
        <v>2226</v>
      </c>
      <c r="C169" s="247" t="s">
        <v>1</v>
      </c>
      <c r="D169" s="456">
        <v>115.33</v>
      </c>
    </row>
    <row r="170" spans="1:4" ht="13.5">
      <c r="A170" s="458">
        <v>92815</v>
      </c>
      <c r="B170" s="247" t="s">
        <v>2227</v>
      </c>
      <c r="C170" s="247" t="s">
        <v>1</v>
      </c>
      <c r="D170" s="456">
        <v>131.69</v>
      </c>
    </row>
    <row r="171" spans="1:4" ht="13.5">
      <c r="A171" s="458">
        <v>92816</v>
      </c>
      <c r="B171" s="247" t="s">
        <v>2228</v>
      </c>
      <c r="C171" s="247" t="s">
        <v>1</v>
      </c>
      <c r="D171" s="456">
        <v>766.97</v>
      </c>
    </row>
    <row r="172" spans="1:4" ht="13.5">
      <c r="A172" s="458">
        <v>92817</v>
      </c>
      <c r="B172" s="247" t="s">
        <v>2229</v>
      </c>
      <c r="C172" s="247" t="s">
        <v>1</v>
      </c>
      <c r="D172" s="456">
        <v>164.79</v>
      </c>
    </row>
    <row r="173" spans="1:4" ht="13.5">
      <c r="A173" s="458">
        <v>92818</v>
      </c>
      <c r="B173" s="247" t="s">
        <v>2230</v>
      </c>
      <c r="C173" s="247" t="s">
        <v>1</v>
      </c>
      <c r="D173" s="456">
        <v>1094.26</v>
      </c>
    </row>
    <row r="174" spans="1:4" ht="13.5">
      <c r="A174" s="458">
        <v>92819</v>
      </c>
      <c r="B174" s="247" t="s">
        <v>2231</v>
      </c>
      <c r="C174" s="247" t="s">
        <v>1</v>
      </c>
      <c r="D174" s="456">
        <v>221.82</v>
      </c>
    </row>
    <row r="175" spans="1:4" ht="13.5">
      <c r="A175" s="458">
        <v>92820</v>
      </c>
      <c r="B175" s="247" t="s">
        <v>2232</v>
      </c>
      <c r="C175" s="247" t="s">
        <v>1</v>
      </c>
      <c r="D175" s="456">
        <v>48.43</v>
      </c>
    </row>
    <row r="176" spans="1:4" ht="13.5">
      <c r="A176" s="458">
        <v>92821</v>
      </c>
      <c r="B176" s="247" t="s">
        <v>2233</v>
      </c>
      <c r="C176" s="247" t="s">
        <v>1</v>
      </c>
      <c r="D176" s="456">
        <v>62.07</v>
      </c>
    </row>
    <row r="177" spans="1:4" ht="13.5">
      <c r="A177" s="458">
        <v>92822</v>
      </c>
      <c r="B177" s="247" t="s">
        <v>2234</v>
      </c>
      <c r="C177" s="247" t="s">
        <v>1</v>
      </c>
      <c r="D177" s="456">
        <v>75.73</v>
      </c>
    </row>
    <row r="178" spans="1:4" ht="13.5">
      <c r="A178" s="458">
        <v>92824</v>
      </c>
      <c r="B178" s="247" t="s">
        <v>2235</v>
      </c>
      <c r="C178" s="247" t="s">
        <v>1</v>
      </c>
      <c r="D178" s="456">
        <v>89.89</v>
      </c>
    </row>
    <row r="179" spans="1:4" ht="13.5">
      <c r="A179" s="458">
        <v>92825</v>
      </c>
      <c r="B179" s="247" t="s">
        <v>2236</v>
      </c>
      <c r="C179" s="247" t="s">
        <v>1</v>
      </c>
      <c r="D179" s="456">
        <v>104.1</v>
      </c>
    </row>
    <row r="180" spans="1:4" ht="13.5">
      <c r="A180" s="458">
        <v>92826</v>
      </c>
      <c r="B180" s="247" t="s">
        <v>2237</v>
      </c>
      <c r="C180" s="247" t="s">
        <v>1</v>
      </c>
      <c r="D180" s="456">
        <v>119.86</v>
      </c>
    </row>
    <row r="181" spans="1:4" ht="13.5">
      <c r="A181" s="458">
        <v>92827</v>
      </c>
      <c r="B181" s="247" t="s">
        <v>2238</v>
      </c>
      <c r="C181" s="247" t="s">
        <v>1</v>
      </c>
      <c r="D181" s="456">
        <v>136.31</v>
      </c>
    </row>
    <row r="182" spans="1:4" ht="13.5">
      <c r="A182" s="458">
        <v>92828</v>
      </c>
      <c r="B182" s="247" t="s">
        <v>2239</v>
      </c>
      <c r="C182" s="247" t="s">
        <v>1</v>
      </c>
      <c r="D182" s="456">
        <v>155.19999999999999</v>
      </c>
    </row>
    <row r="183" spans="1:4" ht="13.5">
      <c r="A183" s="458">
        <v>92829</v>
      </c>
      <c r="B183" s="247" t="s">
        <v>2240</v>
      </c>
      <c r="C183" s="247" t="s">
        <v>1</v>
      </c>
      <c r="D183" s="456">
        <v>794.71</v>
      </c>
    </row>
    <row r="184" spans="1:4" ht="13.5">
      <c r="A184" s="458">
        <v>92830</v>
      </c>
      <c r="B184" s="247" t="s">
        <v>2241</v>
      </c>
      <c r="C184" s="247" t="s">
        <v>1</v>
      </c>
      <c r="D184" s="456">
        <v>192.53</v>
      </c>
    </row>
    <row r="185" spans="1:4" ht="13.5">
      <c r="A185" s="458">
        <v>92831</v>
      </c>
      <c r="B185" s="247" t="s">
        <v>2242</v>
      </c>
      <c r="C185" s="247" t="s">
        <v>1</v>
      </c>
      <c r="D185" s="456">
        <v>1128.3699999999999</v>
      </c>
    </row>
    <row r="186" spans="1:4" ht="13.5">
      <c r="A186" s="458">
        <v>92832</v>
      </c>
      <c r="B186" s="247" t="s">
        <v>2243</v>
      </c>
      <c r="C186" s="247" t="s">
        <v>1</v>
      </c>
      <c r="D186" s="456">
        <v>255.93</v>
      </c>
    </row>
    <row r="187" spans="1:4" ht="13.5">
      <c r="A187" s="458">
        <v>95565</v>
      </c>
      <c r="B187" s="247" t="s">
        <v>2244</v>
      </c>
      <c r="C187" s="247" t="s">
        <v>1</v>
      </c>
      <c r="D187" s="456">
        <v>135.31</v>
      </c>
    </row>
    <row r="188" spans="1:4" ht="13.5">
      <c r="A188" s="458">
        <v>95566</v>
      </c>
      <c r="B188" s="247" t="s">
        <v>2245</v>
      </c>
      <c r="C188" s="247" t="s">
        <v>1</v>
      </c>
      <c r="D188" s="456">
        <v>143.13</v>
      </c>
    </row>
    <row r="189" spans="1:4" ht="13.5">
      <c r="A189" s="458">
        <v>95567</v>
      </c>
      <c r="B189" s="247" t="s">
        <v>2246</v>
      </c>
      <c r="C189" s="247" t="s">
        <v>1</v>
      </c>
      <c r="D189" s="456">
        <v>102.41</v>
      </c>
    </row>
    <row r="190" spans="1:4" ht="13.5">
      <c r="A190" s="458">
        <v>95568</v>
      </c>
      <c r="B190" s="247" t="s">
        <v>2247</v>
      </c>
      <c r="C190" s="247" t="s">
        <v>1</v>
      </c>
      <c r="D190" s="456">
        <v>125.07</v>
      </c>
    </row>
    <row r="191" spans="1:4" ht="13.5">
      <c r="A191" s="458">
        <v>95569</v>
      </c>
      <c r="B191" s="247" t="s">
        <v>2248</v>
      </c>
      <c r="C191" s="247" t="s">
        <v>1</v>
      </c>
      <c r="D191" s="456">
        <v>171.98</v>
      </c>
    </row>
    <row r="192" spans="1:4" ht="13.5">
      <c r="A192" s="458">
        <v>95570</v>
      </c>
      <c r="B192" s="247" t="s">
        <v>2249</v>
      </c>
      <c r="C192" s="247" t="s">
        <v>1</v>
      </c>
      <c r="D192" s="456">
        <v>110.23</v>
      </c>
    </row>
    <row r="193" spans="1:4" ht="13.5">
      <c r="A193" s="458">
        <v>95571</v>
      </c>
      <c r="B193" s="247" t="s">
        <v>2250</v>
      </c>
      <c r="C193" s="247" t="s">
        <v>1</v>
      </c>
      <c r="D193" s="456">
        <v>135.09</v>
      </c>
    </row>
    <row r="194" spans="1:4" ht="13.5">
      <c r="A194" s="458">
        <v>95572</v>
      </c>
      <c r="B194" s="247" t="s">
        <v>2251</v>
      </c>
      <c r="C194" s="247" t="s">
        <v>1</v>
      </c>
      <c r="D194" s="456">
        <v>184.41</v>
      </c>
    </row>
    <row r="195" spans="1:4" ht="13.5">
      <c r="A195" s="458">
        <v>97127</v>
      </c>
      <c r="B195" s="247" t="s">
        <v>2252</v>
      </c>
      <c r="C195" s="247" t="s">
        <v>1</v>
      </c>
      <c r="D195" s="456">
        <v>4.9800000000000004</v>
      </c>
    </row>
    <row r="196" spans="1:4" ht="13.5">
      <c r="A196" s="458">
        <v>97128</v>
      </c>
      <c r="B196" s="247" t="s">
        <v>2253</v>
      </c>
      <c r="C196" s="247" t="s">
        <v>1</v>
      </c>
      <c r="D196" s="456">
        <v>10.210000000000001</v>
      </c>
    </row>
    <row r="197" spans="1:4" ht="13.5">
      <c r="A197" s="458">
        <v>97129</v>
      </c>
      <c r="B197" s="247" t="s">
        <v>2254</v>
      </c>
      <c r="C197" s="247" t="s">
        <v>1</v>
      </c>
      <c r="D197" s="456">
        <v>12.57</v>
      </c>
    </row>
    <row r="198" spans="1:4" ht="13.5">
      <c r="A198" s="458">
        <v>97130</v>
      </c>
      <c r="B198" s="247" t="s">
        <v>2255</v>
      </c>
      <c r="C198" s="247" t="s">
        <v>1</v>
      </c>
      <c r="D198" s="456">
        <v>14.92</v>
      </c>
    </row>
    <row r="199" spans="1:4" ht="13.5">
      <c r="A199" s="458">
        <v>97131</v>
      </c>
      <c r="B199" s="247" t="s">
        <v>2256</v>
      </c>
      <c r="C199" s="247" t="s">
        <v>1</v>
      </c>
      <c r="D199" s="456">
        <v>17.260000000000002</v>
      </c>
    </row>
    <row r="200" spans="1:4" ht="13.5">
      <c r="A200" s="458">
        <v>97132</v>
      </c>
      <c r="B200" s="247" t="s">
        <v>2257</v>
      </c>
      <c r="C200" s="247" t="s">
        <v>1</v>
      </c>
      <c r="D200" s="456">
        <v>19.59</v>
      </c>
    </row>
    <row r="201" spans="1:4" ht="13.5">
      <c r="A201" s="458">
        <v>97133</v>
      </c>
      <c r="B201" s="247" t="s">
        <v>2258</v>
      </c>
      <c r="C201" s="247" t="s">
        <v>1</v>
      </c>
      <c r="D201" s="456">
        <v>24.27</v>
      </c>
    </row>
    <row r="202" spans="1:4" ht="13.5">
      <c r="A202" s="458">
        <v>97134</v>
      </c>
      <c r="B202" s="247" t="s">
        <v>2259</v>
      </c>
      <c r="C202" s="247" t="s">
        <v>1</v>
      </c>
      <c r="D202" s="456">
        <v>2.3199999999999998</v>
      </c>
    </row>
    <row r="203" spans="1:4" ht="13.5">
      <c r="A203" s="458">
        <v>97135</v>
      </c>
      <c r="B203" s="247" t="s">
        <v>2260</v>
      </c>
      <c r="C203" s="247" t="s">
        <v>1</v>
      </c>
      <c r="D203" s="456">
        <v>5.29</v>
      </c>
    </row>
    <row r="204" spans="1:4" ht="13.5">
      <c r="A204" s="458">
        <v>97136</v>
      </c>
      <c r="B204" s="247" t="s">
        <v>2261</v>
      </c>
      <c r="C204" s="247" t="s">
        <v>1</v>
      </c>
      <c r="D204" s="456">
        <v>6.51</v>
      </c>
    </row>
    <row r="205" spans="1:4" ht="13.5">
      <c r="A205" s="458">
        <v>97137</v>
      </c>
      <c r="B205" s="247" t="s">
        <v>2262</v>
      </c>
      <c r="C205" s="247" t="s">
        <v>1</v>
      </c>
      <c r="D205" s="456">
        <v>7.74</v>
      </c>
    </row>
    <row r="206" spans="1:4" ht="13.5">
      <c r="A206" s="458">
        <v>97138</v>
      </c>
      <c r="B206" s="247" t="s">
        <v>2263</v>
      </c>
      <c r="C206" s="247" t="s">
        <v>1</v>
      </c>
      <c r="D206" s="456">
        <v>8.9600000000000009</v>
      </c>
    </row>
    <row r="207" spans="1:4" ht="13.5">
      <c r="A207" s="458">
        <v>97139</v>
      </c>
      <c r="B207" s="247" t="s">
        <v>2264</v>
      </c>
      <c r="C207" s="247" t="s">
        <v>1</v>
      </c>
      <c r="D207" s="456">
        <v>10.17</v>
      </c>
    </row>
    <row r="208" spans="1:4" ht="13.5">
      <c r="A208" s="458">
        <v>97140</v>
      </c>
      <c r="B208" s="247" t="s">
        <v>2265</v>
      </c>
      <c r="C208" s="247" t="s">
        <v>1</v>
      </c>
      <c r="D208" s="456">
        <v>12.6</v>
      </c>
    </row>
    <row r="209" spans="1:4" ht="13.5">
      <c r="A209" s="458">
        <v>103089</v>
      </c>
      <c r="B209" s="247" t="s">
        <v>19754</v>
      </c>
      <c r="C209" s="247" t="s">
        <v>1</v>
      </c>
      <c r="D209" s="456">
        <v>9.89</v>
      </c>
    </row>
    <row r="210" spans="1:4" ht="13.5">
      <c r="A210" s="458">
        <v>103090</v>
      </c>
      <c r="B210" s="247" t="s">
        <v>19755</v>
      </c>
      <c r="C210" s="247" t="s">
        <v>1</v>
      </c>
      <c r="D210" s="456">
        <v>11.8</v>
      </c>
    </row>
    <row r="211" spans="1:4" ht="13.5">
      <c r="A211" s="458">
        <v>103091</v>
      </c>
      <c r="B211" s="247" t="s">
        <v>19756</v>
      </c>
      <c r="C211" s="247" t="s">
        <v>1</v>
      </c>
      <c r="D211" s="456">
        <v>16.57</v>
      </c>
    </row>
    <row r="212" spans="1:4" ht="13.5">
      <c r="A212" s="458">
        <v>103092</v>
      </c>
      <c r="B212" s="247" t="s">
        <v>19757</v>
      </c>
      <c r="C212" s="247" t="s">
        <v>1</v>
      </c>
      <c r="D212" s="456">
        <v>21.32</v>
      </c>
    </row>
    <row r="213" spans="1:4" ht="13.5">
      <c r="A213" s="458">
        <v>103093</v>
      </c>
      <c r="B213" s="247" t="s">
        <v>19758</v>
      </c>
      <c r="C213" s="247" t="s">
        <v>1</v>
      </c>
      <c r="D213" s="456">
        <v>32.61</v>
      </c>
    </row>
    <row r="214" spans="1:4" ht="13.5">
      <c r="A214" s="458">
        <v>103094</v>
      </c>
      <c r="B214" s="247" t="s">
        <v>19759</v>
      </c>
      <c r="C214" s="247" t="s">
        <v>1</v>
      </c>
      <c r="D214" s="456">
        <v>37.409999999999997</v>
      </c>
    </row>
    <row r="215" spans="1:4" ht="13.5">
      <c r="A215" s="458">
        <v>103095</v>
      </c>
      <c r="B215" s="247" t="s">
        <v>19760</v>
      </c>
      <c r="C215" s="247" t="s">
        <v>1</v>
      </c>
      <c r="D215" s="456">
        <v>48.65</v>
      </c>
    </row>
    <row r="216" spans="1:4" ht="13.5">
      <c r="A216" s="458">
        <v>103096</v>
      </c>
      <c r="B216" s="247" t="s">
        <v>19761</v>
      </c>
      <c r="C216" s="247" t="s">
        <v>1</v>
      </c>
      <c r="D216" s="456">
        <v>53.45</v>
      </c>
    </row>
    <row r="217" spans="1:4" ht="13.5">
      <c r="A217" s="458">
        <v>103097</v>
      </c>
      <c r="B217" s="247" t="s">
        <v>19762</v>
      </c>
      <c r="C217" s="247" t="s">
        <v>1</v>
      </c>
      <c r="D217" s="456">
        <v>64.709999999999994</v>
      </c>
    </row>
    <row r="218" spans="1:4" ht="13.5">
      <c r="A218" s="458">
        <v>103098</v>
      </c>
      <c r="B218" s="247" t="s">
        <v>19763</v>
      </c>
      <c r="C218" s="247" t="s">
        <v>1</v>
      </c>
      <c r="D218" s="456">
        <v>69.5</v>
      </c>
    </row>
    <row r="219" spans="1:4" ht="13.5">
      <c r="A219" s="458">
        <v>103099</v>
      </c>
      <c r="B219" s="247" t="s">
        <v>19764</v>
      </c>
      <c r="C219" s="247" t="s">
        <v>1</v>
      </c>
      <c r="D219" s="456">
        <v>79.03</v>
      </c>
    </row>
    <row r="220" spans="1:4" ht="13.5">
      <c r="A220" s="458">
        <v>103100</v>
      </c>
      <c r="B220" s="247" t="s">
        <v>19765</v>
      </c>
      <c r="C220" s="247" t="s">
        <v>1</v>
      </c>
      <c r="D220" s="456">
        <v>84.29</v>
      </c>
    </row>
    <row r="221" spans="1:4" ht="13.5">
      <c r="A221" s="458">
        <v>103101</v>
      </c>
      <c r="B221" s="247" t="s">
        <v>19766</v>
      </c>
      <c r="C221" s="247" t="s">
        <v>1</v>
      </c>
      <c r="D221" s="456">
        <v>92.83</v>
      </c>
    </row>
    <row r="222" spans="1:4" ht="13.5">
      <c r="A222" s="458">
        <v>103102</v>
      </c>
      <c r="B222" s="247" t="s">
        <v>19767</v>
      </c>
      <c r="C222" s="247" t="s">
        <v>1</v>
      </c>
      <c r="D222" s="456">
        <v>106.9</v>
      </c>
    </row>
    <row r="223" spans="1:4" ht="13.5">
      <c r="A223" s="458">
        <v>103103</v>
      </c>
      <c r="B223" s="247" t="s">
        <v>19768</v>
      </c>
      <c r="C223" s="247" t="s">
        <v>1</v>
      </c>
      <c r="D223" s="456">
        <v>115.43</v>
      </c>
    </row>
    <row r="224" spans="1:4" ht="13.5">
      <c r="A224" s="458">
        <v>103104</v>
      </c>
      <c r="B224" s="247" t="s">
        <v>19769</v>
      </c>
      <c r="C224" s="247" t="s">
        <v>1</v>
      </c>
      <c r="D224" s="456">
        <v>138.04</v>
      </c>
    </row>
    <row r="225" spans="1:4" ht="13.5">
      <c r="A225" s="458">
        <v>103105</v>
      </c>
      <c r="B225" s="247" t="s">
        <v>19770</v>
      </c>
      <c r="C225" s="247" t="s">
        <v>2</v>
      </c>
      <c r="D225" s="456">
        <v>42.26</v>
      </c>
    </row>
    <row r="226" spans="1:4" ht="13.5">
      <c r="A226" s="458">
        <v>103106</v>
      </c>
      <c r="B226" s="247" t="s">
        <v>19771</v>
      </c>
      <c r="C226" s="247" t="s">
        <v>2</v>
      </c>
      <c r="D226" s="456">
        <v>50.29</v>
      </c>
    </row>
    <row r="227" spans="1:4" ht="13.5">
      <c r="A227" s="458">
        <v>103107</v>
      </c>
      <c r="B227" s="247" t="s">
        <v>19772</v>
      </c>
      <c r="C227" s="247" t="s">
        <v>2</v>
      </c>
      <c r="D227" s="456">
        <v>70.349999999999994</v>
      </c>
    </row>
    <row r="228" spans="1:4" ht="13.5">
      <c r="A228" s="458">
        <v>103108</v>
      </c>
      <c r="B228" s="247" t="s">
        <v>19773</v>
      </c>
      <c r="C228" s="247" t="s">
        <v>2</v>
      </c>
      <c r="D228" s="456">
        <v>90.43</v>
      </c>
    </row>
    <row r="229" spans="1:4" ht="13.5">
      <c r="A229" s="458">
        <v>103109</v>
      </c>
      <c r="B229" s="247" t="s">
        <v>19774</v>
      </c>
      <c r="C229" s="247" t="s">
        <v>2</v>
      </c>
      <c r="D229" s="456">
        <v>148.24</v>
      </c>
    </row>
    <row r="230" spans="1:4" ht="13.5">
      <c r="A230" s="458">
        <v>103110</v>
      </c>
      <c r="B230" s="247" t="s">
        <v>19775</v>
      </c>
      <c r="C230" s="247" t="s">
        <v>2</v>
      </c>
      <c r="D230" s="456">
        <v>168.31</v>
      </c>
    </row>
    <row r="231" spans="1:4" ht="13.5">
      <c r="A231" s="458">
        <v>103111</v>
      </c>
      <c r="B231" s="247" t="s">
        <v>19776</v>
      </c>
      <c r="C231" s="247" t="s">
        <v>2</v>
      </c>
      <c r="D231" s="456">
        <v>226.1</v>
      </c>
    </row>
    <row r="232" spans="1:4" ht="13.5">
      <c r="A232" s="458">
        <v>103112</v>
      </c>
      <c r="B232" s="247" t="s">
        <v>19777</v>
      </c>
      <c r="C232" s="247" t="s">
        <v>2</v>
      </c>
      <c r="D232" s="456">
        <v>246.16</v>
      </c>
    </row>
    <row r="233" spans="1:4" ht="13.5">
      <c r="A233" s="458">
        <v>103113</v>
      </c>
      <c r="B233" s="247" t="s">
        <v>19778</v>
      </c>
      <c r="C233" s="247" t="s">
        <v>2</v>
      </c>
      <c r="D233" s="456">
        <v>303.95</v>
      </c>
    </row>
    <row r="234" spans="1:4" ht="13.5">
      <c r="A234" s="458">
        <v>103114</v>
      </c>
      <c r="B234" s="247" t="s">
        <v>19779</v>
      </c>
      <c r="C234" s="247" t="s">
        <v>2</v>
      </c>
      <c r="D234" s="456">
        <v>324.02999999999997</v>
      </c>
    </row>
    <row r="235" spans="1:4" ht="13.5">
      <c r="A235" s="458">
        <v>103115</v>
      </c>
      <c r="B235" s="247" t="s">
        <v>19780</v>
      </c>
      <c r="C235" s="247" t="s">
        <v>2</v>
      </c>
      <c r="D235" s="456">
        <v>364.17</v>
      </c>
    </row>
    <row r="236" spans="1:4" ht="13.5">
      <c r="A236" s="458">
        <v>103116</v>
      </c>
      <c r="B236" s="247" t="s">
        <v>19781</v>
      </c>
      <c r="C236" s="247" t="s">
        <v>2</v>
      </c>
      <c r="D236" s="456">
        <v>442.04</v>
      </c>
    </row>
    <row r="237" spans="1:4" ht="13.5">
      <c r="A237" s="458">
        <v>103117</v>
      </c>
      <c r="B237" s="247" t="s">
        <v>19782</v>
      </c>
      <c r="C237" s="247" t="s">
        <v>2</v>
      </c>
      <c r="D237" s="456">
        <v>482.19</v>
      </c>
    </row>
    <row r="238" spans="1:4" ht="13.5">
      <c r="A238" s="458">
        <v>103118</v>
      </c>
      <c r="B238" s="247" t="s">
        <v>19783</v>
      </c>
      <c r="C238" s="247" t="s">
        <v>2</v>
      </c>
      <c r="D238" s="456">
        <v>560.04999999999995</v>
      </c>
    </row>
    <row r="239" spans="1:4" ht="13.5">
      <c r="A239" s="458">
        <v>103119</v>
      </c>
      <c r="B239" s="247" t="s">
        <v>19784</v>
      </c>
      <c r="C239" s="247" t="s">
        <v>2</v>
      </c>
      <c r="D239" s="456">
        <v>600.20000000000005</v>
      </c>
    </row>
    <row r="240" spans="1:4" ht="13.5">
      <c r="A240" s="458">
        <v>103120</v>
      </c>
      <c r="B240" s="247" t="s">
        <v>19785</v>
      </c>
      <c r="C240" s="247" t="s">
        <v>2</v>
      </c>
      <c r="D240" s="456">
        <v>718.21</v>
      </c>
    </row>
    <row r="241" spans="1:4" ht="13.5">
      <c r="A241" s="458">
        <v>103121</v>
      </c>
      <c r="B241" s="247" t="s">
        <v>19786</v>
      </c>
      <c r="C241" s="247" t="s">
        <v>2</v>
      </c>
      <c r="D241" s="456">
        <v>55.25</v>
      </c>
    </row>
    <row r="242" spans="1:4" ht="13.5">
      <c r="A242" s="458">
        <v>103122</v>
      </c>
      <c r="B242" s="247" t="s">
        <v>19787</v>
      </c>
      <c r="C242" s="247" t="s">
        <v>2</v>
      </c>
      <c r="D242" s="456">
        <v>67.290000000000006</v>
      </c>
    </row>
    <row r="243" spans="1:4" ht="13.5">
      <c r="A243" s="458">
        <v>103123</v>
      </c>
      <c r="B243" s="247" t="s">
        <v>19788</v>
      </c>
      <c r="C243" s="247" t="s">
        <v>2</v>
      </c>
      <c r="D243" s="456">
        <v>97.42</v>
      </c>
    </row>
    <row r="244" spans="1:4" ht="13.5">
      <c r="A244" s="458">
        <v>103124</v>
      </c>
      <c r="B244" s="247" t="s">
        <v>19789</v>
      </c>
      <c r="C244" s="247" t="s">
        <v>2</v>
      </c>
      <c r="D244" s="456">
        <v>127.51</v>
      </c>
    </row>
    <row r="245" spans="1:4" ht="13.5">
      <c r="A245" s="458">
        <v>103125</v>
      </c>
      <c r="B245" s="247" t="s">
        <v>19790</v>
      </c>
      <c r="C245" s="247" t="s">
        <v>2</v>
      </c>
      <c r="D245" s="456">
        <v>214.21</v>
      </c>
    </row>
    <row r="246" spans="1:4" ht="13.5">
      <c r="A246" s="458">
        <v>103126</v>
      </c>
      <c r="B246" s="247" t="s">
        <v>19791</v>
      </c>
      <c r="C246" s="247" t="s">
        <v>2</v>
      </c>
      <c r="D246" s="456">
        <v>244.31</v>
      </c>
    </row>
    <row r="247" spans="1:4" ht="13.5">
      <c r="A247" s="458">
        <v>103127</v>
      </c>
      <c r="B247" s="247" t="s">
        <v>19792</v>
      </c>
      <c r="C247" s="247" t="s">
        <v>2</v>
      </c>
      <c r="D247" s="456">
        <v>331</v>
      </c>
    </row>
    <row r="248" spans="1:4" ht="13.5">
      <c r="A248" s="458">
        <v>103128</v>
      </c>
      <c r="B248" s="247" t="s">
        <v>19793</v>
      </c>
      <c r="C248" s="247" t="s">
        <v>2</v>
      </c>
      <c r="D248" s="456">
        <v>361.12</v>
      </c>
    </row>
    <row r="249" spans="1:4" ht="13.5">
      <c r="A249" s="458">
        <v>103129</v>
      </c>
      <c r="B249" s="247" t="s">
        <v>19794</v>
      </c>
      <c r="C249" s="247" t="s">
        <v>2</v>
      </c>
      <c r="D249" s="456">
        <v>447.82</v>
      </c>
    </row>
    <row r="250" spans="1:4" ht="13.5">
      <c r="A250" s="458">
        <v>103130</v>
      </c>
      <c r="B250" s="247" t="s">
        <v>19795</v>
      </c>
      <c r="C250" s="247" t="s">
        <v>2</v>
      </c>
      <c r="D250" s="456">
        <v>477.91</v>
      </c>
    </row>
    <row r="251" spans="1:4" ht="13.5">
      <c r="A251" s="458">
        <v>103131</v>
      </c>
      <c r="B251" s="247" t="s">
        <v>19796</v>
      </c>
      <c r="C251" s="247" t="s">
        <v>2</v>
      </c>
      <c r="D251" s="456">
        <v>538.14</v>
      </c>
    </row>
    <row r="252" spans="1:4" ht="13.5">
      <c r="A252" s="458">
        <v>103132</v>
      </c>
      <c r="B252" s="247" t="s">
        <v>19797</v>
      </c>
      <c r="C252" s="247" t="s">
        <v>2</v>
      </c>
      <c r="D252" s="456">
        <v>654.92999999999995</v>
      </c>
    </row>
    <row r="253" spans="1:4" ht="13.5">
      <c r="A253" s="458">
        <v>103133</v>
      </c>
      <c r="B253" s="247" t="s">
        <v>19798</v>
      </c>
      <c r="C253" s="247" t="s">
        <v>2</v>
      </c>
      <c r="D253" s="456">
        <v>715.15</v>
      </c>
    </row>
    <row r="254" spans="1:4" ht="13.5">
      <c r="A254" s="458">
        <v>103134</v>
      </c>
      <c r="B254" s="247" t="s">
        <v>19799</v>
      </c>
      <c r="C254" s="247" t="s">
        <v>2</v>
      </c>
      <c r="D254" s="456">
        <v>831.94</v>
      </c>
    </row>
    <row r="255" spans="1:4" ht="13.5">
      <c r="A255" s="458">
        <v>103135</v>
      </c>
      <c r="B255" s="247" t="s">
        <v>19800</v>
      </c>
      <c r="C255" s="247" t="s">
        <v>2</v>
      </c>
      <c r="D255" s="456">
        <v>892.17</v>
      </c>
    </row>
    <row r="256" spans="1:4" ht="13.5">
      <c r="A256" s="458">
        <v>103136</v>
      </c>
      <c r="B256" s="247" t="s">
        <v>19801</v>
      </c>
      <c r="C256" s="247" t="s">
        <v>2</v>
      </c>
      <c r="D256" s="456">
        <v>1069.18</v>
      </c>
    </row>
    <row r="257" spans="1:4" ht="13.5">
      <c r="A257" s="458">
        <v>103137</v>
      </c>
      <c r="B257" s="247" t="s">
        <v>19802</v>
      </c>
      <c r="C257" s="247" t="s">
        <v>2</v>
      </c>
      <c r="D257" s="456">
        <v>29.29</v>
      </c>
    </row>
    <row r="258" spans="1:4" ht="13.5">
      <c r="A258" s="458">
        <v>103138</v>
      </c>
      <c r="B258" s="247" t="s">
        <v>19803</v>
      </c>
      <c r="C258" s="247" t="s">
        <v>2</v>
      </c>
      <c r="D258" s="456">
        <v>33.28</v>
      </c>
    </row>
    <row r="259" spans="1:4" ht="13.5">
      <c r="A259" s="458">
        <v>103139</v>
      </c>
      <c r="B259" s="247" t="s">
        <v>19804</v>
      </c>
      <c r="C259" s="247" t="s">
        <v>2</v>
      </c>
      <c r="D259" s="456">
        <v>43.34</v>
      </c>
    </row>
    <row r="260" spans="1:4" ht="13.5">
      <c r="A260" s="458">
        <v>103140</v>
      </c>
      <c r="B260" s="247" t="s">
        <v>19805</v>
      </c>
      <c r="C260" s="247" t="s">
        <v>2</v>
      </c>
      <c r="D260" s="456">
        <v>53.35</v>
      </c>
    </row>
    <row r="261" spans="1:4" ht="13.5">
      <c r="A261" s="458">
        <v>103141</v>
      </c>
      <c r="B261" s="247" t="s">
        <v>19806</v>
      </c>
      <c r="C261" s="247" t="s">
        <v>2</v>
      </c>
      <c r="D261" s="456">
        <v>82.26</v>
      </c>
    </row>
    <row r="262" spans="1:4" ht="13.5">
      <c r="A262" s="458">
        <v>103142</v>
      </c>
      <c r="B262" s="247" t="s">
        <v>19807</v>
      </c>
      <c r="C262" s="247" t="s">
        <v>2</v>
      </c>
      <c r="D262" s="456">
        <v>92.29</v>
      </c>
    </row>
    <row r="263" spans="1:4" ht="13.5">
      <c r="A263" s="458">
        <v>103143</v>
      </c>
      <c r="B263" s="247" t="s">
        <v>19808</v>
      </c>
      <c r="C263" s="247" t="s">
        <v>2</v>
      </c>
      <c r="D263" s="456">
        <v>121.2</v>
      </c>
    </row>
    <row r="264" spans="1:4" ht="13.5">
      <c r="A264" s="458">
        <v>103144</v>
      </c>
      <c r="B264" s="247" t="s">
        <v>19809</v>
      </c>
      <c r="C264" s="247" t="s">
        <v>2</v>
      </c>
      <c r="D264" s="456">
        <v>131.22</v>
      </c>
    </row>
    <row r="265" spans="1:4" ht="13.5">
      <c r="A265" s="458">
        <v>103145</v>
      </c>
      <c r="B265" s="247" t="s">
        <v>19810</v>
      </c>
      <c r="C265" s="247" t="s">
        <v>2</v>
      </c>
      <c r="D265" s="456">
        <v>160.13</v>
      </c>
    </row>
    <row r="266" spans="1:4" ht="13.5">
      <c r="A266" s="458">
        <v>103146</v>
      </c>
      <c r="B266" s="247" t="s">
        <v>19811</v>
      </c>
      <c r="C266" s="247" t="s">
        <v>2</v>
      </c>
      <c r="D266" s="456">
        <v>170.15</v>
      </c>
    </row>
    <row r="267" spans="1:4" ht="13.5">
      <c r="A267" s="458">
        <v>103147</v>
      </c>
      <c r="B267" s="247" t="s">
        <v>19812</v>
      </c>
      <c r="C267" s="247" t="s">
        <v>2</v>
      </c>
      <c r="D267" s="456">
        <v>190.23</v>
      </c>
    </row>
    <row r="268" spans="1:4" ht="13.5">
      <c r="A268" s="458">
        <v>103148</v>
      </c>
      <c r="B268" s="247" t="s">
        <v>19813</v>
      </c>
      <c r="C268" s="247" t="s">
        <v>2</v>
      </c>
      <c r="D268" s="456">
        <v>229.16</v>
      </c>
    </row>
    <row r="269" spans="1:4" ht="13.5">
      <c r="A269" s="458">
        <v>103149</v>
      </c>
      <c r="B269" s="247" t="s">
        <v>19814</v>
      </c>
      <c r="C269" s="247" t="s">
        <v>2</v>
      </c>
      <c r="D269" s="456">
        <v>249.23</v>
      </c>
    </row>
    <row r="270" spans="1:4" ht="13.5">
      <c r="A270" s="458">
        <v>103150</v>
      </c>
      <c r="B270" s="247" t="s">
        <v>19815</v>
      </c>
      <c r="C270" s="247" t="s">
        <v>2</v>
      </c>
      <c r="D270" s="456">
        <v>288.11</v>
      </c>
    </row>
    <row r="271" spans="1:4" ht="13.5">
      <c r="A271" s="458">
        <v>103151</v>
      </c>
      <c r="B271" s="247" t="s">
        <v>19816</v>
      </c>
      <c r="C271" s="247" t="s">
        <v>2</v>
      </c>
      <c r="D271" s="456">
        <v>308.24</v>
      </c>
    </row>
    <row r="272" spans="1:4" ht="13.5">
      <c r="A272" s="458">
        <v>103152</v>
      </c>
      <c r="B272" s="247" t="s">
        <v>19817</v>
      </c>
      <c r="C272" s="247" t="s">
        <v>2</v>
      </c>
      <c r="D272" s="456">
        <v>367.24</v>
      </c>
    </row>
    <row r="273" spans="1:4" ht="13.5">
      <c r="A273" s="458">
        <v>103372</v>
      </c>
      <c r="B273" s="247" t="s">
        <v>25701</v>
      </c>
      <c r="C273" s="247" t="s">
        <v>1</v>
      </c>
      <c r="D273" s="456">
        <v>6.06</v>
      </c>
    </row>
    <row r="274" spans="1:4" ht="13.5">
      <c r="A274" s="458">
        <v>103373</v>
      </c>
      <c r="B274" s="247" t="s">
        <v>25702</v>
      </c>
      <c r="C274" s="247" t="s">
        <v>1</v>
      </c>
      <c r="D274" s="456">
        <v>11.89</v>
      </c>
    </row>
    <row r="275" spans="1:4" ht="13.5">
      <c r="A275" s="458">
        <v>103376</v>
      </c>
      <c r="B275" s="247" t="s">
        <v>25703</v>
      </c>
      <c r="C275" s="247" t="s">
        <v>1</v>
      </c>
      <c r="D275" s="456">
        <v>142.26</v>
      </c>
    </row>
    <row r="276" spans="1:4" ht="13.5">
      <c r="A276" s="458">
        <v>103377</v>
      </c>
      <c r="B276" s="247" t="s">
        <v>25704</v>
      </c>
      <c r="C276" s="247" t="s">
        <v>1</v>
      </c>
      <c r="D276" s="456">
        <v>304.58</v>
      </c>
    </row>
    <row r="277" spans="1:4" ht="13.5">
      <c r="A277" s="458">
        <v>103379</v>
      </c>
      <c r="B277" s="247" t="s">
        <v>25705</v>
      </c>
      <c r="C277" s="247" t="s">
        <v>1</v>
      </c>
      <c r="D277" s="456">
        <v>474.29</v>
      </c>
    </row>
    <row r="278" spans="1:4" ht="13.5">
      <c r="A278" s="458">
        <v>103383</v>
      </c>
      <c r="B278" s="247" t="s">
        <v>25706</v>
      </c>
      <c r="C278" s="247" t="s">
        <v>1</v>
      </c>
      <c r="D278" s="456">
        <v>1162.51</v>
      </c>
    </row>
    <row r="279" spans="1:4" ht="13.5">
      <c r="A279" s="458">
        <v>103385</v>
      </c>
      <c r="B279" s="247" t="s">
        <v>25707</v>
      </c>
      <c r="C279" s="247" t="s">
        <v>1</v>
      </c>
      <c r="D279" s="456">
        <v>1874.05</v>
      </c>
    </row>
    <row r="280" spans="1:4" ht="13.5">
      <c r="A280" s="458">
        <v>103387</v>
      </c>
      <c r="B280" s="247" t="s">
        <v>25708</v>
      </c>
      <c r="C280" s="247" t="s">
        <v>1</v>
      </c>
      <c r="D280" s="456">
        <v>3288.15</v>
      </c>
    </row>
    <row r="281" spans="1:4" ht="13.5">
      <c r="A281" s="458">
        <v>103389</v>
      </c>
      <c r="B281" s="247" t="s">
        <v>25709</v>
      </c>
      <c r="C281" s="247" t="s">
        <v>1</v>
      </c>
      <c r="D281" s="456">
        <v>4890.08</v>
      </c>
    </row>
    <row r="282" spans="1:4" ht="13.5">
      <c r="A282" s="458">
        <v>103391</v>
      </c>
      <c r="B282" s="247" t="s">
        <v>25710</v>
      </c>
      <c r="C282" s="247" t="s">
        <v>1</v>
      </c>
      <c r="D282" s="456">
        <v>3217.48</v>
      </c>
    </row>
    <row r="283" spans="1:4" ht="13.5">
      <c r="A283" s="458">
        <v>103392</v>
      </c>
      <c r="B283" s="247" t="s">
        <v>25711</v>
      </c>
      <c r="C283" s="247" t="s">
        <v>1</v>
      </c>
      <c r="D283" s="456">
        <v>5262.31</v>
      </c>
    </row>
    <row r="284" spans="1:4" ht="13.5">
      <c r="A284" s="458">
        <v>103393</v>
      </c>
      <c r="B284" s="247" t="s">
        <v>25712</v>
      </c>
      <c r="C284" s="247" t="s">
        <v>1</v>
      </c>
      <c r="D284" s="456">
        <v>5803.7</v>
      </c>
    </row>
    <row r="285" spans="1:4" ht="13.5">
      <c r="A285" s="458">
        <v>103394</v>
      </c>
      <c r="B285" s="247" t="s">
        <v>25713</v>
      </c>
      <c r="C285" s="247" t="s">
        <v>1</v>
      </c>
      <c r="D285" s="456">
        <v>4296.34</v>
      </c>
    </row>
    <row r="286" spans="1:4" ht="13.5">
      <c r="A286" s="458">
        <v>103395</v>
      </c>
      <c r="B286" s="247" t="s">
        <v>25714</v>
      </c>
      <c r="C286" s="247" t="s">
        <v>1</v>
      </c>
      <c r="D286" s="456">
        <v>2129.6</v>
      </c>
    </row>
    <row r="287" spans="1:4" ht="13.5">
      <c r="A287" s="458">
        <v>103396</v>
      </c>
      <c r="B287" s="247" t="s">
        <v>25715</v>
      </c>
      <c r="C287" s="247" t="s">
        <v>1</v>
      </c>
      <c r="D287" s="456">
        <v>1433.17</v>
      </c>
    </row>
    <row r="288" spans="1:4" ht="13.5">
      <c r="A288" s="458">
        <v>103397</v>
      </c>
      <c r="B288" s="247" t="s">
        <v>25716</v>
      </c>
      <c r="C288" s="247" t="s">
        <v>2</v>
      </c>
      <c r="D288" s="456">
        <v>3.51</v>
      </c>
    </row>
    <row r="289" spans="1:4" ht="13.5">
      <c r="A289" s="458">
        <v>103398</v>
      </c>
      <c r="B289" s="247" t="s">
        <v>25717</v>
      </c>
      <c r="C289" s="247" t="s">
        <v>2</v>
      </c>
      <c r="D289" s="456">
        <v>5.62</v>
      </c>
    </row>
    <row r="290" spans="1:4" ht="13.5">
      <c r="A290" s="458">
        <v>103399</v>
      </c>
      <c r="B290" s="247" t="s">
        <v>25718</v>
      </c>
      <c r="C290" s="247" t="s">
        <v>2</v>
      </c>
      <c r="D290" s="456">
        <v>11.09</v>
      </c>
    </row>
    <row r="291" spans="1:4" ht="13.5">
      <c r="A291" s="458">
        <v>103400</v>
      </c>
      <c r="B291" s="247" t="s">
        <v>25719</v>
      </c>
      <c r="C291" s="247" t="s">
        <v>2</v>
      </c>
      <c r="D291" s="456">
        <v>15.83</v>
      </c>
    </row>
    <row r="292" spans="1:4" ht="13.5">
      <c r="A292" s="458">
        <v>103401</v>
      </c>
      <c r="B292" s="247" t="s">
        <v>25720</v>
      </c>
      <c r="C292" s="247" t="s">
        <v>2</v>
      </c>
      <c r="D292" s="456">
        <v>19.36</v>
      </c>
    </row>
    <row r="293" spans="1:4" ht="13.5">
      <c r="A293" s="458">
        <v>103402</v>
      </c>
      <c r="B293" s="247" t="s">
        <v>25721</v>
      </c>
      <c r="C293" s="247" t="s">
        <v>2</v>
      </c>
      <c r="D293" s="456">
        <v>28.17</v>
      </c>
    </row>
    <row r="294" spans="1:4" ht="13.5">
      <c r="A294" s="458">
        <v>103403</v>
      </c>
      <c r="B294" s="247" t="s">
        <v>25722</v>
      </c>
      <c r="C294" s="247" t="s">
        <v>2</v>
      </c>
      <c r="D294" s="456">
        <v>31.68</v>
      </c>
    </row>
    <row r="295" spans="1:4" ht="13.5">
      <c r="A295" s="458">
        <v>103404</v>
      </c>
      <c r="B295" s="247" t="s">
        <v>25723</v>
      </c>
      <c r="C295" s="247" t="s">
        <v>2</v>
      </c>
      <c r="D295" s="456">
        <v>35.21</v>
      </c>
    </row>
    <row r="296" spans="1:4" ht="13.5">
      <c r="A296" s="458">
        <v>103405</v>
      </c>
      <c r="B296" s="247" t="s">
        <v>25724</v>
      </c>
      <c r="C296" s="247" t="s">
        <v>2</v>
      </c>
      <c r="D296" s="456">
        <v>39.61</v>
      </c>
    </row>
    <row r="297" spans="1:4" ht="13.5">
      <c r="A297" s="458">
        <v>103406</v>
      </c>
      <c r="B297" s="247" t="s">
        <v>25725</v>
      </c>
      <c r="C297" s="247" t="s">
        <v>2</v>
      </c>
      <c r="D297" s="456">
        <v>44.02</v>
      </c>
    </row>
    <row r="298" spans="1:4" ht="13.5">
      <c r="A298" s="458">
        <v>103407</v>
      </c>
      <c r="B298" s="247" t="s">
        <v>25726</v>
      </c>
      <c r="C298" s="247" t="s">
        <v>2</v>
      </c>
      <c r="D298" s="456">
        <v>49.3</v>
      </c>
    </row>
    <row r="299" spans="1:4" ht="13.5">
      <c r="A299" s="458">
        <v>103408</v>
      </c>
      <c r="B299" s="247" t="s">
        <v>25727</v>
      </c>
      <c r="C299" s="247" t="s">
        <v>2</v>
      </c>
      <c r="D299" s="456">
        <v>55.46</v>
      </c>
    </row>
    <row r="300" spans="1:4" ht="13.5">
      <c r="A300" s="458">
        <v>103409</v>
      </c>
      <c r="B300" s="247" t="s">
        <v>25728</v>
      </c>
      <c r="C300" s="247" t="s">
        <v>2</v>
      </c>
      <c r="D300" s="456">
        <v>62.5</v>
      </c>
    </row>
    <row r="301" spans="1:4" ht="13.5">
      <c r="A301" s="458">
        <v>103410</v>
      </c>
      <c r="B301" s="247" t="s">
        <v>25729</v>
      </c>
      <c r="C301" s="247" t="s">
        <v>2</v>
      </c>
      <c r="D301" s="456">
        <v>70.42</v>
      </c>
    </row>
    <row r="302" spans="1:4" ht="13.5">
      <c r="A302" s="458">
        <v>103411</v>
      </c>
      <c r="B302" s="247" t="s">
        <v>25730</v>
      </c>
      <c r="C302" s="247" t="s">
        <v>2</v>
      </c>
      <c r="D302" s="456">
        <v>7.04</v>
      </c>
    </row>
    <row r="303" spans="1:4" ht="13.5">
      <c r="A303" s="458">
        <v>103412</v>
      </c>
      <c r="B303" s="247" t="s">
        <v>25731</v>
      </c>
      <c r="C303" s="247" t="s">
        <v>2</v>
      </c>
      <c r="D303" s="456">
        <v>11.26</v>
      </c>
    </row>
    <row r="304" spans="1:4" ht="13.5">
      <c r="A304" s="458">
        <v>103413</v>
      </c>
      <c r="B304" s="247" t="s">
        <v>25732</v>
      </c>
      <c r="C304" s="247" t="s">
        <v>2</v>
      </c>
      <c r="D304" s="456">
        <v>22.17</v>
      </c>
    </row>
    <row r="305" spans="1:4" ht="13.5">
      <c r="A305" s="458">
        <v>103414</v>
      </c>
      <c r="B305" s="247" t="s">
        <v>25733</v>
      </c>
      <c r="C305" s="247" t="s">
        <v>2</v>
      </c>
      <c r="D305" s="456">
        <v>31.68</v>
      </c>
    </row>
    <row r="306" spans="1:4" ht="13.5">
      <c r="A306" s="458">
        <v>103415</v>
      </c>
      <c r="B306" s="247" t="s">
        <v>25734</v>
      </c>
      <c r="C306" s="247" t="s">
        <v>2</v>
      </c>
      <c r="D306" s="456">
        <v>38.729999999999997</v>
      </c>
    </row>
    <row r="307" spans="1:4" ht="13.5">
      <c r="A307" s="458">
        <v>103416</v>
      </c>
      <c r="B307" s="247" t="s">
        <v>25735</v>
      </c>
      <c r="C307" s="247" t="s">
        <v>2</v>
      </c>
      <c r="D307" s="456">
        <v>56.34</v>
      </c>
    </row>
    <row r="308" spans="1:4" ht="13.5">
      <c r="A308" s="458">
        <v>103417</v>
      </c>
      <c r="B308" s="247" t="s">
        <v>25736</v>
      </c>
      <c r="C308" s="247" t="s">
        <v>2</v>
      </c>
      <c r="D308" s="456">
        <v>63.38</v>
      </c>
    </row>
    <row r="309" spans="1:4" ht="13.5">
      <c r="A309" s="458">
        <v>103418</v>
      </c>
      <c r="B309" s="247" t="s">
        <v>25737</v>
      </c>
      <c r="C309" s="247" t="s">
        <v>2</v>
      </c>
      <c r="D309" s="456">
        <v>70.42</v>
      </c>
    </row>
    <row r="310" spans="1:4" ht="13.5">
      <c r="A310" s="458">
        <v>103419</v>
      </c>
      <c r="B310" s="247" t="s">
        <v>25738</v>
      </c>
      <c r="C310" s="247" t="s">
        <v>2</v>
      </c>
      <c r="D310" s="456">
        <v>79.23</v>
      </c>
    </row>
    <row r="311" spans="1:4" ht="13.5">
      <c r="A311" s="458">
        <v>103420</v>
      </c>
      <c r="B311" s="247" t="s">
        <v>25739</v>
      </c>
      <c r="C311" s="247" t="s">
        <v>2</v>
      </c>
      <c r="D311" s="456">
        <v>88.04</v>
      </c>
    </row>
    <row r="312" spans="1:4" ht="13.5">
      <c r="A312" s="458">
        <v>103421</v>
      </c>
      <c r="B312" s="247" t="s">
        <v>25740</v>
      </c>
      <c r="C312" s="247" t="s">
        <v>2</v>
      </c>
      <c r="D312" s="456">
        <v>98.61</v>
      </c>
    </row>
    <row r="313" spans="1:4" ht="13.5">
      <c r="A313" s="458">
        <v>103422</v>
      </c>
      <c r="B313" s="247" t="s">
        <v>25741</v>
      </c>
      <c r="C313" s="247" t="s">
        <v>2</v>
      </c>
      <c r="D313" s="456">
        <v>110.93</v>
      </c>
    </row>
    <row r="314" spans="1:4" ht="13.5">
      <c r="A314" s="458">
        <v>103423</v>
      </c>
      <c r="B314" s="247" t="s">
        <v>25742</v>
      </c>
      <c r="C314" s="247" t="s">
        <v>2</v>
      </c>
      <c r="D314" s="456">
        <v>125.02</v>
      </c>
    </row>
    <row r="315" spans="1:4" ht="13.5">
      <c r="A315" s="458">
        <v>103424</v>
      </c>
      <c r="B315" s="247" t="s">
        <v>25743</v>
      </c>
      <c r="C315" s="247" t="s">
        <v>2</v>
      </c>
      <c r="D315" s="456">
        <v>140.87</v>
      </c>
    </row>
    <row r="316" spans="1:4" ht="13.5">
      <c r="A316" s="458">
        <v>103425</v>
      </c>
      <c r="B316" s="247" t="s">
        <v>25744</v>
      </c>
      <c r="C316" s="247" t="s">
        <v>2</v>
      </c>
      <c r="D316" s="456">
        <v>16.79</v>
      </c>
    </row>
    <row r="317" spans="1:4" ht="13.5">
      <c r="A317" s="458">
        <v>103426</v>
      </c>
      <c r="B317" s="247" t="s">
        <v>25745</v>
      </c>
      <c r="C317" s="247" t="s">
        <v>2</v>
      </c>
      <c r="D317" s="456">
        <v>19.93</v>
      </c>
    </row>
    <row r="318" spans="1:4" ht="13.5">
      <c r="A318" s="458">
        <v>103427</v>
      </c>
      <c r="B318" s="247" t="s">
        <v>25746</v>
      </c>
      <c r="C318" s="247" t="s">
        <v>2</v>
      </c>
      <c r="D318" s="456">
        <v>39.99</v>
      </c>
    </row>
    <row r="319" spans="1:4" ht="13.5">
      <c r="A319" s="458">
        <v>103428</v>
      </c>
      <c r="B319" s="247" t="s">
        <v>25747</v>
      </c>
      <c r="C319" s="247" t="s">
        <v>2</v>
      </c>
      <c r="D319" s="456">
        <v>272.79000000000002</v>
      </c>
    </row>
    <row r="320" spans="1:4" ht="13.5">
      <c r="A320" s="458">
        <v>103429</v>
      </c>
      <c r="B320" s="247" t="s">
        <v>25748</v>
      </c>
      <c r="C320" s="247" t="s">
        <v>2</v>
      </c>
      <c r="D320" s="456">
        <v>3074.75</v>
      </c>
    </row>
    <row r="321" spans="1:4" ht="13.5">
      <c r="A321" s="458">
        <v>103430</v>
      </c>
      <c r="B321" s="247" t="s">
        <v>25749</v>
      </c>
      <c r="C321" s="247" t="s">
        <v>2</v>
      </c>
      <c r="D321" s="456">
        <v>36.369999999999997</v>
      </c>
    </row>
    <row r="322" spans="1:4" ht="13.5">
      <c r="A322" s="458">
        <v>103431</v>
      </c>
      <c r="B322" s="247" t="s">
        <v>25750</v>
      </c>
      <c r="C322" s="247" t="s">
        <v>2</v>
      </c>
      <c r="D322" s="456">
        <v>63.59</v>
      </c>
    </row>
    <row r="323" spans="1:4" ht="13.5">
      <c r="A323" s="458">
        <v>103432</v>
      </c>
      <c r="B323" s="247" t="s">
        <v>25751</v>
      </c>
      <c r="C323" s="247" t="s">
        <v>2</v>
      </c>
      <c r="D323" s="456">
        <v>1746.25</v>
      </c>
    </row>
    <row r="324" spans="1:4" ht="13.5">
      <c r="A324" s="458">
        <v>103433</v>
      </c>
      <c r="B324" s="247" t="s">
        <v>25752</v>
      </c>
      <c r="C324" s="247" t="s">
        <v>2</v>
      </c>
      <c r="D324" s="456">
        <v>36.31</v>
      </c>
    </row>
    <row r="325" spans="1:4" ht="13.5">
      <c r="A325" s="458">
        <v>103434</v>
      </c>
      <c r="B325" s="247" t="s">
        <v>25753</v>
      </c>
      <c r="C325" s="247" t="s">
        <v>2</v>
      </c>
      <c r="D325" s="456">
        <v>50.11</v>
      </c>
    </row>
    <row r="326" spans="1:4" ht="13.5">
      <c r="A326" s="458">
        <v>103435</v>
      </c>
      <c r="B326" s="247" t="s">
        <v>25754</v>
      </c>
      <c r="C326" s="247" t="s">
        <v>2</v>
      </c>
      <c r="D326" s="456">
        <v>93.15</v>
      </c>
    </row>
    <row r="327" spans="1:4" ht="13.5">
      <c r="A327" s="458">
        <v>103436</v>
      </c>
      <c r="B327" s="247" t="s">
        <v>25755</v>
      </c>
      <c r="C327" s="247" t="s">
        <v>2</v>
      </c>
      <c r="D327" s="456">
        <v>2475.38</v>
      </c>
    </row>
    <row r="328" spans="1:4" ht="13.5">
      <c r="A328" s="458">
        <v>103437</v>
      </c>
      <c r="B328" s="247" t="s">
        <v>25756</v>
      </c>
      <c r="C328" s="247" t="s">
        <v>2</v>
      </c>
      <c r="D328" s="456">
        <v>193.38</v>
      </c>
    </row>
    <row r="329" spans="1:4" ht="13.5">
      <c r="A329" s="458">
        <v>103438</v>
      </c>
      <c r="B329" s="247" t="s">
        <v>25757</v>
      </c>
      <c r="C329" s="247" t="s">
        <v>2</v>
      </c>
      <c r="D329" s="456">
        <v>193.38</v>
      </c>
    </row>
    <row r="330" spans="1:4" ht="13.5">
      <c r="A330" s="458">
        <v>103439</v>
      </c>
      <c r="B330" s="247" t="s">
        <v>25758</v>
      </c>
      <c r="C330" s="247" t="s">
        <v>2</v>
      </c>
      <c r="D330" s="456">
        <v>228.38</v>
      </c>
    </row>
    <row r="331" spans="1:4" ht="13.5">
      <c r="A331" s="458">
        <v>103440</v>
      </c>
      <c r="B331" s="247" t="s">
        <v>25759</v>
      </c>
      <c r="C331" s="247" t="s">
        <v>2</v>
      </c>
      <c r="D331" s="456">
        <v>432.89</v>
      </c>
    </row>
    <row r="332" spans="1:4" ht="13.5">
      <c r="A332" s="458">
        <v>103441</v>
      </c>
      <c r="B332" s="247" t="s">
        <v>25760</v>
      </c>
      <c r="C332" s="247" t="s">
        <v>2</v>
      </c>
      <c r="D332" s="456">
        <v>438.56</v>
      </c>
    </row>
    <row r="333" spans="1:4" ht="13.5">
      <c r="A333" s="458">
        <v>103442</v>
      </c>
      <c r="B333" s="247" t="s">
        <v>25761</v>
      </c>
      <c r="C333" s="247" t="s">
        <v>2</v>
      </c>
      <c r="D333" s="456">
        <v>575.38</v>
      </c>
    </row>
    <row r="334" spans="1:4" ht="13.5">
      <c r="A334" s="458">
        <v>93206</v>
      </c>
      <c r="B334" s="247" t="s">
        <v>2266</v>
      </c>
      <c r="C334" s="247" t="s">
        <v>4</v>
      </c>
      <c r="D334" s="456">
        <v>1090.3499999999999</v>
      </c>
    </row>
    <row r="335" spans="1:4" ht="13.5">
      <c r="A335" s="458">
        <v>93207</v>
      </c>
      <c r="B335" s="247" t="s">
        <v>2267</v>
      </c>
      <c r="C335" s="247" t="s">
        <v>4</v>
      </c>
      <c r="D335" s="456">
        <v>1191.1500000000001</v>
      </c>
    </row>
    <row r="336" spans="1:4" ht="13.5">
      <c r="A336" s="458">
        <v>93208</v>
      </c>
      <c r="B336" s="247" t="s">
        <v>2268</v>
      </c>
      <c r="C336" s="247" t="s">
        <v>4</v>
      </c>
      <c r="D336" s="456">
        <v>977.49</v>
      </c>
    </row>
    <row r="337" spans="1:4" ht="13.5">
      <c r="A337" s="458">
        <v>93209</v>
      </c>
      <c r="B337" s="247" t="s">
        <v>2269</v>
      </c>
      <c r="C337" s="247" t="s">
        <v>4</v>
      </c>
      <c r="D337" s="456">
        <v>913.57</v>
      </c>
    </row>
    <row r="338" spans="1:4" ht="13.5">
      <c r="A338" s="458">
        <v>93210</v>
      </c>
      <c r="B338" s="247" t="s">
        <v>2270</v>
      </c>
      <c r="C338" s="247" t="s">
        <v>4</v>
      </c>
      <c r="D338" s="456">
        <v>607.1</v>
      </c>
    </row>
    <row r="339" spans="1:4" ht="13.5">
      <c r="A339" s="458">
        <v>93211</v>
      </c>
      <c r="B339" s="247" t="s">
        <v>2271</v>
      </c>
      <c r="C339" s="247" t="s">
        <v>4</v>
      </c>
      <c r="D339" s="456">
        <v>571.54999999999995</v>
      </c>
    </row>
    <row r="340" spans="1:4" ht="13.5">
      <c r="A340" s="458">
        <v>93212</v>
      </c>
      <c r="B340" s="247" t="s">
        <v>2272</v>
      </c>
      <c r="C340" s="247" t="s">
        <v>4</v>
      </c>
      <c r="D340" s="456">
        <v>1037.29</v>
      </c>
    </row>
    <row r="341" spans="1:4" ht="13.5">
      <c r="A341" s="458">
        <v>93213</v>
      </c>
      <c r="B341" s="247" t="s">
        <v>2273</v>
      </c>
      <c r="C341" s="247" t="s">
        <v>4</v>
      </c>
      <c r="D341" s="456">
        <v>986</v>
      </c>
    </row>
    <row r="342" spans="1:4" ht="13.5">
      <c r="A342" s="458">
        <v>93214</v>
      </c>
      <c r="B342" s="247" t="s">
        <v>2274</v>
      </c>
      <c r="C342" s="247" t="s">
        <v>2</v>
      </c>
      <c r="D342" s="456">
        <v>7008.91</v>
      </c>
    </row>
    <row r="343" spans="1:4" ht="13.5">
      <c r="A343" s="458">
        <v>93243</v>
      </c>
      <c r="B343" s="247" t="s">
        <v>2275</v>
      </c>
      <c r="C343" s="247" t="s">
        <v>2</v>
      </c>
      <c r="D343" s="456">
        <v>10820.01</v>
      </c>
    </row>
    <row r="344" spans="1:4" ht="13.5">
      <c r="A344" s="458">
        <v>93582</v>
      </c>
      <c r="B344" s="247" t="s">
        <v>2276</v>
      </c>
      <c r="C344" s="247" t="s">
        <v>4</v>
      </c>
      <c r="D344" s="456">
        <v>296.22000000000003</v>
      </c>
    </row>
    <row r="345" spans="1:4" ht="13.5">
      <c r="A345" s="458">
        <v>93583</v>
      </c>
      <c r="B345" s="247" t="s">
        <v>2277</v>
      </c>
      <c r="C345" s="247" t="s">
        <v>4</v>
      </c>
      <c r="D345" s="456">
        <v>470.62</v>
      </c>
    </row>
    <row r="346" spans="1:4" ht="13.5">
      <c r="A346" s="458">
        <v>93584</v>
      </c>
      <c r="B346" s="247" t="s">
        <v>2278</v>
      </c>
      <c r="C346" s="247" t="s">
        <v>4</v>
      </c>
      <c r="D346" s="456">
        <v>983.22</v>
      </c>
    </row>
    <row r="347" spans="1:4" ht="13.5">
      <c r="A347" s="458">
        <v>93585</v>
      </c>
      <c r="B347" s="247" t="s">
        <v>2279</v>
      </c>
      <c r="C347" s="247" t="s">
        <v>4</v>
      </c>
      <c r="D347" s="456">
        <v>1324.02</v>
      </c>
    </row>
    <row r="348" spans="1:4" ht="13.5">
      <c r="A348" s="458">
        <v>98441</v>
      </c>
      <c r="B348" s="247" t="s">
        <v>2280</v>
      </c>
      <c r="C348" s="247" t="s">
        <v>4</v>
      </c>
      <c r="D348" s="456">
        <v>172.55</v>
      </c>
    </row>
    <row r="349" spans="1:4" ht="13.5">
      <c r="A349" s="458">
        <v>98442</v>
      </c>
      <c r="B349" s="247" t="s">
        <v>2281</v>
      </c>
      <c r="C349" s="247" t="s">
        <v>4</v>
      </c>
      <c r="D349" s="456">
        <v>175.63</v>
      </c>
    </row>
    <row r="350" spans="1:4" ht="13.5">
      <c r="A350" s="458">
        <v>98443</v>
      </c>
      <c r="B350" s="247" t="s">
        <v>2282</v>
      </c>
      <c r="C350" s="247" t="s">
        <v>4</v>
      </c>
      <c r="D350" s="456">
        <v>153.26</v>
      </c>
    </row>
    <row r="351" spans="1:4" ht="13.5">
      <c r="A351" s="458">
        <v>98444</v>
      </c>
      <c r="B351" s="247" t="s">
        <v>2283</v>
      </c>
      <c r="C351" s="247" t="s">
        <v>4</v>
      </c>
      <c r="D351" s="456">
        <v>155.46</v>
      </c>
    </row>
    <row r="352" spans="1:4" ht="13.5">
      <c r="A352" s="458">
        <v>98445</v>
      </c>
      <c r="B352" s="247" t="s">
        <v>2284</v>
      </c>
      <c r="C352" s="247" t="s">
        <v>4</v>
      </c>
      <c r="D352" s="456">
        <v>206.43</v>
      </c>
    </row>
    <row r="353" spans="1:4" ht="13.5">
      <c r="A353" s="458">
        <v>98446</v>
      </c>
      <c r="B353" s="247" t="s">
        <v>2285</v>
      </c>
      <c r="C353" s="247" t="s">
        <v>4</v>
      </c>
      <c r="D353" s="456">
        <v>261.75</v>
      </c>
    </row>
    <row r="354" spans="1:4" ht="13.5">
      <c r="A354" s="458">
        <v>98447</v>
      </c>
      <c r="B354" s="247" t="s">
        <v>2286</v>
      </c>
      <c r="C354" s="247" t="s">
        <v>4</v>
      </c>
      <c r="D354" s="456">
        <v>179.44</v>
      </c>
    </row>
    <row r="355" spans="1:4" ht="13.5">
      <c r="A355" s="458">
        <v>98448</v>
      </c>
      <c r="B355" s="247" t="s">
        <v>2287</v>
      </c>
      <c r="C355" s="247" t="s">
        <v>4</v>
      </c>
      <c r="D355" s="456">
        <v>222.91</v>
      </c>
    </row>
    <row r="356" spans="1:4" ht="13.5">
      <c r="A356" s="458">
        <v>98449</v>
      </c>
      <c r="B356" s="247" t="s">
        <v>2288</v>
      </c>
      <c r="C356" s="247" t="s">
        <v>4</v>
      </c>
      <c r="D356" s="456">
        <v>222.68</v>
      </c>
    </row>
    <row r="357" spans="1:4" ht="13.5">
      <c r="A357" s="458">
        <v>98450</v>
      </c>
      <c r="B357" s="247" t="s">
        <v>2289</v>
      </c>
      <c r="C357" s="247" t="s">
        <v>4</v>
      </c>
      <c r="D357" s="456">
        <v>227.17</v>
      </c>
    </row>
    <row r="358" spans="1:4" ht="13.5">
      <c r="A358" s="458">
        <v>98451</v>
      </c>
      <c r="B358" s="247" t="s">
        <v>2290</v>
      </c>
      <c r="C358" s="247" t="s">
        <v>4</v>
      </c>
      <c r="D358" s="456">
        <v>200.73</v>
      </c>
    </row>
    <row r="359" spans="1:4" ht="13.5">
      <c r="A359" s="458">
        <v>98452</v>
      </c>
      <c r="B359" s="247" t="s">
        <v>2291</v>
      </c>
      <c r="C359" s="247" t="s">
        <v>4</v>
      </c>
      <c r="D359" s="456">
        <v>203.45</v>
      </c>
    </row>
    <row r="360" spans="1:4" ht="13.5">
      <c r="A360" s="458">
        <v>98453</v>
      </c>
      <c r="B360" s="247" t="s">
        <v>2292</v>
      </c>
      <c r="C360" s="247" t="s">
        <v>4</v>
      </c>
      <c r="D360" s="456">
        <v>261.95</v>
      </c>
    </row>
    <row r="361" spans="1:4" ht="13.5">
      <c r="A361" s="458">
        <v>98454</v>
      </c>
      <c r="B361" s="247" t="s">
        <v>2293</v>
      </c>
      <c r="C361" s="247" t="s">
        <v>4</v>
      </c>
      <c r="D361" s="456">
        <v>330.28</v>
      </c>
    </row>
    <row r="362" spans="1:4" ht="13.5">
      <c r="A362" s="458">
        <v>98455</v>
      </c>
      <c r="B362" s="247" t="s">
        <v>2294</v>
      </c>
      <c r="C362" s="247" t="s">
        <v>4</v>
      </c>
      <c r="D362" s="456">
        <v>232.3</v>
      </c>
    </row>
    <row r="363" spans="1:4" ht="13.5">
      <c r="A363" s="458">
        <v>98456</v>
      </c>
      <c r="B363" s="247" t="s">
        <v>2295</v>
      </c>
      <c r="C363" s="247" t="s">
        <v>4</v>
      </c>
      <c r="D363" s="456">
        <v>287.91000000000003</v>
      </c>
    </row>
    <row r="364" spans="1:4" ht="13.5">
      <c r="A364" s="458">
        <v>98458</v>
      </c>
      <c r="B364" s="247" t="s">
        <v>2296</v>
      </c>
      <c r="C364" s="247" t="s">
        <v>4</v>
      </c>
      <c r="D364" s="456">
        <v>167.2</v>
      </c>
    </row>
    <row r="365" spans="1:4" ht="13.5">
      <c r="A365" s="458">
        <v>98459</v>
      </c>
      <c r="B365" s="247" t="s">
        <v>2297</v>
      </c>
      <c r="C365" s="247" t="s">
        <v>4</v>
      </c>
      <c r="D365" s="456">
        <v>132.11000000000001</v>
      </c>
    </row>
    <row r="366" spans="1:4" ht="13.5">
      <c r="A366" s="458">
        <v>98460</v>
      </c>
      <c r="B366" s="247" t="s">
        <v>2298</v>
      </c>
      <c r="C366" s="247" t="s">
        <v>4</v>
      </c>
      <c r="D366" s="456">
        <v>210.99</v>
      </c>
    </row>
    <row r="367" spans="1:4" ht="13.5">
      <c r="A367" s="458">
        <v>98461</v>
      </c>
      <c r="B367" s="247" t="s">
        <v>17449</v>
      </c>
      <c r="C367" s="247" t="s">
        <v>2</v>
      </c>
      <c r="D367" s="456">
        <v>6125.52</v>
      </c>
    </row>
    <row r="368" spans="1:4" ht="13.5">
      <c r="A368" s="458">
        <v>98462</v>
      </c>
      <c r="B368" s="247" t="s">
        <v>17450</v>
      </c>
      <c r="C368" s="247" t="s">
        <v>2</v>
      </c>
      <c r="D368" s="456">
        <v>9300.65</v>
      </c>
    </row>
    <row r="369" spans="1:4" ht="13.5">
      <c r="A369" s="458">
        <v>5631</v>
      </c>
      <c r="B369" s="247" t="s">
        <v>2299</v>
      </c>
      <c r="C369" s="247" t="s">
        <v>2300</v>
      </c>
      <c r="D369" s="456">
        <v>222.64</v>
      </c>
    </row>
    <row r="370" spans="1:4" ht="13.5">
      <c r="A370" s="458">
        <v>5678</v>
      </c>
      <c r="B370" s="247" t="s">
        <v>2301</v>
      </c>
      <c r="C370" s="247" t="s">
        <v>2300</v>
      </c>
      <c r="D370" s="456">
        <v>152.16</v>
      </c>
    </row>
    <row r="371" spans="1:4" ht="13.5">
      <c r="A371" s="458">
        <v>5680</v>
      </c>
      <c r="B371" s="247" t="s">
        <v>2302</v>
      </c>
      <c r="C371" s="247" t="s">
        <v>2300</v>
      </c>
      <c r="D371" s="456">
        <v>138.75</v>
      </c>
    </row>
    <row r="372" spans="1:4" ht="13.5">
      <c r="A372" s="458">
        <v>5684</v>
      </c>
      <c r="B372" s="247" t="s">
        <v>2303</v>
      </c>
      <c r="C372" s="247" t="s">
        <v>2300</v>
      </c>
      <c r="D372" s="456">
        <v>157.83000000000001</v>
      </c>
    </row>
    <row r="373" spans="1:4" ht="13.5">
      <c r="A373" s="458">
        <v>5689</v>
      </c>
      <c r="B373" s="247" t="s">
        <v>2304</v>
      </c>
      <c r="C373" s="247" t="s">
        <v>2300</v>
      </c>
      <c r="D373" s="456">
        <v>7.34</v>
      </c>
    </row>
    <row r="374" spans="1:4" ht="13.5">
      <c r="A374" s="458">
        <v>5795</v>
      </c>
      <c r="B374" s="247" t="s">
        <v>2305</v>
      </c>
      <c r="C374" s="247" t="s">
        <v>2300</v>
      </c>
      <c r="D374" s="456">
        <v>17.63</v>
      </c>
    </row>
    <row r="375" spans="1:4" ht="13.5">
      <c r="A375" s="458">
        <v>5811</v>
      </c>
      <c r="B375" s="247" t="s">
        <v>2306</v>
      </c>
      <c r="C375" s="247" t="s">
        <v>2300</v>
      </c>
      <c r="D375" s="456">
        <v>184.99</v>
      </c>
    </row>
    <row r="376" spans="1:4" ht="13.5">
      <c r="A376" s="458">
        <v>5823</v>
      </c>
      <c r="B376" s="247" t="s">
        <v>2307</v>
      </c>
      <c r="C376" s="247" t="s">
        <v>2300</v>
      </c>
      <c r="D376" s="456">
        <v>184.52</v>
      </c>
    </row>
    <row r="377" spans="1:4" ht="13.5">
      <c r="A377" s="458">
        <v>5824</v>
      </c>
      <c r="B377" s="247" t="s">
        <v>2308</v>
      </c>
      <c r="C377" s="247" t="s">
        <v>2300</v>
      </c>
      <c r="D377" s="456">
        <v>200.89</v>
      </c>
    </row>
    <row r="378" spans="1:4" ht="13.5">
      <c r="A378" s="458">
        <v>5835</v>
      </c>
      <c r="B378" s="247" t="s">
        <v>2309</v>
      </c>
      <c r="C378" s="247" t="s">
        <v>2300</v>
      </c>
      <c r="D378" s="456">
        <v>390.63</v>
      </c>
    </row>
    <row r="379" spans="1:4" ht="13.5">
      <c r="A379" s="458">
        <v>5839</v>
      </c>
      <c r="B379" s="247" t="s">
        <v>2310</v>
      </c>
      <c r="C379" s="247" t="s">
        <v>2300</v>
      </c>
      <c r="D379" s="456">
        <v>11.02</v>
      </c>
    </row>
    <row r="380" spans="1:4" ht="13.5">
      <c r="A380" s="458">
        <v>5843</v>
      </c>
      <c r="B380" s="247" t="s">
        <v>2311</v>
      </c>
      <c r="C380" s="247" t="s">
        <v>2300</v>
      </c>
      <c r="D380" s="456">
        <v>176.5</v>
      </c>
    </row>
    <row r="381" spans="1:4" ht="13.5">
      <c r="A381" s="458">
        <v>5847</v>
      </c>
      <c r="B381" s="247" t="s">
        <v>2312</v>
      </c>
      <c r="C381" s="247" t="s">
        <v>2300</v>
      </c>
      <c r="D381" s="456">
        <v>270.49</v>
      </c>
    </row>
    <row r="382" spans="1:4" ht="13.5">
      <c r="A382" s="458">
        <v>5851</v>
      </c>
      <c r="B382" s="247" t="s">
        <v>2313</v>
      </c>
      <c r="C382" s="247" t="s">
        <v>2300</v>
      </c>
      <c r="D382" s="456">
        <v>257.45</v>
      </c>
    </row>
    <row r="383" spans="1:4" ht="13.5">
      <c r="A383" s="458">
        <v>5855</v>
      </c>
      <c r="B383" s="247" t="s">
        <v>2314</v>
      </c>
      <c r="C383" s="247" t="s">
        <v>2300</v>
      </c>
      <c r="D383" s="456">
        <v>681.06</v>
      </c>
    </row>
    <row r="384" spans="1:4" ht="13.5">
      <c r="A384" s="458">
        <v>5863</v>
      </c>
      <c r="B384" s="247" t="s">
        <v>2315</v>
      </c>
      <c r="C384" s="247" t="s">
        <v>2300</v>
      </c>
      <c r="D384" s="456">
        <v>22.38</v>
      </c>
    </row>
    <row r="385" spans="1:4" ht="13.5">
      <c r="A385" s="458">
        <v>5867</v>
      </c>
      <c r="B385" s="247" t="s">
        <v>2316</v>
      </c>
      <c r="C385" s="247" t="s">
        <v>2300</v>
      </c>
      <c r="D385" s="456">
        <v>156.77000000000001</v>
      </c>
    </row>
    <row r="386" spans="1:4" ht="13.5">
      <c r="A386" s="458">
        <v>5875</v>
      </c>
      <c r="B386" s="247" t="s">
        <v>2317</v>
      </c>
      <c r="C386" s="247" t="s">
        <v>2300</v>
      </c>
      <c r="D386" s="456">
        <v>139.47999999999999</v>
      </c>
    </row>
    <row r="387" spans="1:4" ht="13.5">
      <c r="A387" s="458">
        <v>5879</v>
      </c>
      <c r="B387" s="247" t="s">
        <v>2318</v>
      </c>
      <c r="C387" s="247" t="s">
        <v>2300</v>
      </c>
      <c r="D387" s="456">
        <v>135.11000000000001</v>
      </c>
    </row>
    <row r="388" spans="1:4" ht="13.5">
      <c r="A388" s="458">
        <v>5882</v>
      </c>
      <c r="B388" s="247" t="s">
        <v>2319</v>
      </c>
      <c r="C388" s="247" t="s">
        <v>2300</v>
      </c>
      <c r="D388" s="456">
        <v>125.32</v>
      </c>
    </row>
    <row r="389" spans="1:4" ht="13.5">
      <c r="A389" s="458">
        <v>5890</v>
      </c>
      <c r="B389" s="247" t="s">
        <v>2320</v>
      </c>
      <c r="C389" s="247" t="s">
        <v>2300</v>
      </c>
      <c r="D389" s="456">
        <v>190.94</v>
      </c>
    </row>
    <row r="390" spans="1:4" ht="13.5">
      <c r="A390" s="458">
        <v>5894</v>
      </c>
      <c r="B390" s="247" t="s">
        <v>2321</v>
      </c>
      <c r="C390" s="247" t="s">
        <v>2300</v>
      </c>
      <c r="D390" s="456">
        <v>197.78</v>
      </c>
    </row>
    <row r="391" spans="1:4" ht="13.5">
      <c r="A391" s="458">
        <v>5901</v>
      </c>
      <c r="B391" s="247" t="s">
        <v>2322</v>
      </c>
      <c r="C391" s="247" t="s">
        <v>2300</v>
      </c>
      <c r="D391" s="456">
        <v>306.56</v>
      </c>
    </row>
    <row r="392" spans="1:4" ht="13.5">
      <c r="A392" s="458">
        <v>5909</v>
      </c>
      <c r="B392" s="247" t="s">
        <v>2323</v>
      </c>
      <c r="C392" s="247" t="s">
        <v>2300</v>
      </c>
      <c r="D392" s="456">
        <v>30.24</v>
      </c>
    </row>
    <row r="393" spans="1:4" ht="13.5">
      <c r="A393" s="458">
        <v>5921</v>
      </c>
      <c r="B393" s="247" t="s">
        <v>2324</v>
      </c>
      <c r="C393" s="247" t="s">
        <v>2300</v>
      </c>
      <c r="D393" s="456">
        <v>5.75</v>
      </c>
    </row>
    <row r="394" spans="1:4" ht="13.5">
      <c r="A394" s="458">
        <v>5928</v>
      </c>
      <c r="B394" s="247" t="s">
        <v>2325</v>
      </c>
      <c r="C394" s="247" t="s">
        <v>2300</v>
      </c>
      <c r="D394" s="456">
        <v>266.29000000000002</v>
      </c>
    </row>
    <row r="395" spans="1:4" ht="13.5">
      <c r="A395" s="458">
        <v>5932</v>
      </c>
      <c r="B395" s="247" t="s">
        <v>2326</v>
      </c>
      <c r="C395" s="247" t="s">
        <v>2300</v>
      </c>
      <c r="D395" s="456">
        <v>253.48</v>
      </c>
    </row>
    <row r="396" spans="1:4" ht="13.5">
      <c r="A396" s="458">
        <v>5940</v>
      </c>
      <c r="B396" s="247" t="s">
        <v>2327</v>
      </c>
      <c r="C396" s="247" t="s">
        <v>2300</v>
      </c>
      <c r="D396" s="456">
        <v>199.09</v>
      </c>
    </row>
    <row r="397" spans="1:4" ht="13.5">
      <c r="A397" s="458">
        <v>5944</v>
      </c>
      <c r="B397" s="247" t="s">
        <v>2328</v>
      </c>
      <c r="C397" s="247" t="s">
        <v>2300</v>
      </c>
      <c r="D397" s="456">
        <v>242.77</v>
      </c>
    </row>
    <row r="398" spans="1:4" ht="13.5">
      <c r="A398" s="458">
        <v>5953</v>
      </c>
      <c r="B398" s="247" t="s">
        <v>2329</v>
      </c>
      <c r="C398" s="247" t="s">
        <v>2300</v>
      </c>
      <c r="D398" s="456">
        <v>63.82</v>
      </c>
    </row>
    <row r="399" spans="1:4" ht="13.5">
      <c r="A399" s="458">
        <v>6259</v>
      </c>
      <c r="B399" s="247" t="s">
        <v>2330</v>
      </c>
      <c r="C399" s="247" t="s">
        <v>2300</v>
      </c>
      <c r="D399" s="456">
        <v>248.94</v>
      </c>
    </row>
    <row r="400" spans="1:4" ht="13.5">
      <c r="A400" s="458">
        <v>6879</v>
      </c>
      <c r="B400" s="247" t="s">
        <v>2331</v>
      </c>
      <c r="C400" s="247" t="s">
        <v>2300</v>
      </c>
      <c r="D400" s="456">
        <v>207.65</v>
      </c>
    </row>
    <row r="401" spans="1:4" ht="13.5">
      <c r="A401" s="458">
        <v>7030</v>
      </c>
      <c r="B401" s="247" t="s">
        <v>2332</v>
      </c>
      <c r="C401" s="247" t="s">
        <v>2300</v>
      </c>
      <c r="D401" s="456">
        <v>295.70999999999998</v>
      </c>
    </row>
    <row r="402" spans="1:4" ht="13.5">
      <c r="A402" s="458">
        <v>7042</v>
      </c>
      <c r="B402" s="247" t="s">
        <v>2333</v>
      </c>
      <c r="C402" s="247" t="s">
        <v>2300</v>
      </c>
      <c r="D402" s="456">
        <v>20.11</v>
      </c>
    </row>
    <row r="403" spans="1:4" ht="13.5">
      <c r="A403" s="458">
        <v>7049</v>
      </c>
      <c r="B403" s="247" t="s">
        <v>2334</v>
      </c>
      <c r="C403" s="247" t="s">
        <v>2300</v>
      </c>
      <c r="D403" s="456">
        <v>221.99</v>
      </c>
    </row>
    <row r="404" spans="1:4" ht="13.5">
      <c r="A404" s="458">
        <v>67826</v>
      </c>
      <c r="B404" s="247" t="s">
        <v>2335</v>
      </c>
      <c r="C404" s="247" t="s">
        <v>2300</v>
      </c>
      <c r="D404" s="456">
        <v>164.89</v>
      </c>
    </row>
    <row r="405" spans="1:4" ht="13.5">
      <c r="A405" s="458">
        <v>73417</v>
      </c>
      <c r="B405" s="247" t="s">
        <v>2336</v>
      </c>
      <c r="C405" s="247" t="s">
        <v>2300</v>
      </c>
      <c r="D405" s="456">
        <v>209.28</v>
      </c>
    </row>
    <row r="406" spans="1:4" ht="13.5">
      <c r="A406" s="458">
        <v>73436</v>
      </c>
      <c r="B406" s="247" t="s">
        <v>2337</v>
      </c>
      <c r="C406" s="247" t="s">
        <v>2300</v>
      </c>
      <c r="D406" s="456">
        <v>201.87</v>
      </c>
    </row>
    <row r="407" spans="1:4" ht="13.5">
      <c r="A407" s="458">
        <v>73467</v>
      </c>
      <c r="B407" s="247" t="s">
        <v>2338</v>
      </c>
      <c r="C407" s="247" t="s">
        <v>2300</v>
      </c>
      <c r="D407" s="456">
        <v>238.87</v>
      </c>
    </row>
    <row r="408" spans="1:4" ht="13.5">
      <c r="A408" s="458">
        <v>73536</v>
      </c>
      <c r="B408" s="247" t="s">
        <v>2339</v>
      </c>
      <c r="C408" s="247" t="s">
        <v>2300</v>
      </c>
      <c r="D408" s="456">
        <v>17.010000000000002</v>
      </c>
    </row>
    <row r="409" spans="1:4" ht="13.5">
      <c r="A409" s="458">
        <v>83362</v>
      </c>
      <c r="B409" s="247" t="s">
        <v>2340</v>
      </c>
      <c r="C409" s="247" t="s">
        <v>2300</v>
      </c>
      <c r="D409" s="456">
        <v>257.99</v>
      </c>
    </row>
    <row r="410" spans="1:4" ht="13.5">
      <c r="A410" s="458">
        <v>83765</v>
      </c>
      <c r="B410" s="247" t="s">
        <v>2341</v>
      </c>
      <c r="C410" s="247" t="s">
        <v>2300</v>
      </c>
      <c r="D410" s="456">
        <v>99.15</v>
      </c>
    </row>
    <row r="411" spans="1:4" ht="13.5">
      <c r="A411" s="458">
        <v>87445</v>
      </c>
      <c r="B411" s="247" t="s">
        <v>2342</v>
      </c>
      <c r="C411" s="247" t="s">
        <v>2300</v>
      </c>
      <c r="D411" s="456">
        <v>5.57</v>
      </c>
    </row>
    <row r="412" spans="1:4" ht="13.5">
      <c r="A412" s="458">
        <v>88386</v>
      </c>
      <c r="B412" s="247" t="s">
        <v>2343</v>
      </c>
      <c r="C412" s="247" t="s">
        <v>2300</v>
      </c>
      <c r="D412" s="456">
        <v>4.1900000000000004</v>
      </c>
    </row>
    <row r="413" spans="1:4" ht="13.5">
      <c r="A413" s="458">
        <v>88393</v>
      </c>
      <c r="B413" s="247" t="s">
        <v>2344</v>
      </c>
      <c r="C413" s="247" t="s">
        <v>2300</v>
      </c>
      <c r="D413" s="456">
        <v>5.73</v>
      </c>
    </row>
    <row r="414" spans="1:4" ht="13.5">
      <c r="A414" s="458">
        <v>88399</v>
      </c>
      <c r="B414" s="247" t="s">
        <v>2345</v>
      </c>
      <c r="C414" s="247" t="s">
        <v>2300</v>
      </c>
      <c r="D414" s="456">
        <v>3.11</v>
      </c>
    </row>
    <row r="415" spans="1:4" ht="13.5">
      <c r="A415" s="458">
        <v>88418</v>
      </c>
      <c r="B415" s="247" t="s">
        <v>2346</v>
      </c>
      <c r="C415" s="247" t="s">
        <v>2300</v>
      </c>
      <c r="D415" s="456">
        <v>12.4</v>
      </c>
    </row>
    <row r="416" spans="1:4" ht="13.5">
      <c r="A416" s="458">
        <v>88433</v>
      </c>
      <c r="B416" s="247" t="s">
        <v>2347</v>
      </c>
      <c r="C416" s="247" t="s">
        <v>2300</v>
      </c>
      <c r="D416" s="456">
        <v>16.170000000000002</v>
      </c>
    </row>
    <row r="417" spans="1:4" ht="13.5">
      <c r="A417" s="458">
        <v>88830</v>
      </c>
      <c r="B417" s="247" t="s">
        <v>2348</v>
      </c>
      <c r="C417" s="247" t="s">
        <v>2300</v>
      </c>
      <c r="D417" s="456">
        <v>1.62</v>
      </c>
    </row>
    <row r="418" spans="1:4" ht="13.5">
      <c r="A418" s="458">
        <v>88843</v>
      </c>
      <c r="B418" s="247" t="s">
        <v>2349</v>
      </c>
      <c r="C418" s="247" t="s">
        <v>2300</v>
      </c>
      <c r="D418" s="456">
        <v>215.85</v>
      </c>
    </row>
    <row r="419" spans="1:4" ht="13.5">
      <c r="A419" s="458">
        <v>88907</v>
      </c>
      <c r="B419" s="247" t="s">
        <v>2350</v>
      </c>
      <c r="C419" s="247" t="s">
        <v>2300</v>
      </c>
      <c r="D419" s="456">
        <v>264.85000000000002</v>
      </c>
    </row>
    <row r="420" spans="1:4" ht="13.5">
      <c r="A420" s="458">
        <v>89021</v>
      </c>
      <c r="B420" s="247" t="s">
        <v>2351</v>
      </c>
      <c r="C420" s="247" t="s">
        <v>2300</v>
      </c>
      <c r="D420" s="456">
        <v>2.2599999999999998</v>
      </c>
    </row>
    <row r="421" spans="1:4" ht="13.5">
      <c r="A421" s="458">
        <v>89028</v>
      </c>
      <c r="B421" s="247" t="s">
        <v>2352</v>
      </c>
      <c r="C421" s="247" t="s">
        <v>2300</v>
      </c>
      <c r="D421" s="456">
        <v>198.92</v>
      </c>
    </row>
    <row r="422" spans="1:4" ht="13.5">
      <c r="A422" s="458">
        <v>89032</v>
      </c>
      <c r="B422" s="247" t="s">
        <v>2353</v>
      </c>
      <c r="C422" s="247" t="s">
        <v>2300</v>
      </c>
      <c r="D422" s="456">
        <v>193.98</v>
      </c>
    </row>
    <row r="423" spans="1:4" ht="13.5">
      <c r="A423" s="458">
        <v>89035</v>
      </c>
      <c r="B423" s="247" t="s">
        <v>2354</v>
      </c>
      <c r="C423" s="247" t="s">
        <v>2300</v>
      </c>
      <c r="D423" s="456">
        <v>132.83000000000001</v>
      </c>
    </row>
    <row r="424" spans="1:4" ht="13.5">
      <c r="A424" s="458">
        <v>89225</v>
      </c>
      <c r="B424" s="247" t="s">
        <v>2355</v>
      </c>
      <c r="C424" s="247" t="s">
        <v>2300</v>
      </c>
      <c r="D424" s="456">
        <v>4.6399999999999997</v>
      </c>
    </row>
    <row r="425" spans="1:4" ht="13.5">
      <c r="A425" s="458">
        <v>89234</v>
      </c>
      <c r="B425" s="247" t="s">
        <v>2356</v>
      </c>
      <c r="C425" s="247" t="s">
        <v>2300</v>
      </c>
      <c r="D425" s="456">
        <v>602.84</v>
      </c>
    </row>
    <row r="426" spans="1:4" ht="13.5">
      <c r="A426" s="458">
        <v>89242</v>
      </c>
      <c r="B426" s="247" t="s">
        <v>2357</v>
      </c>
      <c r="C426" s="247" t="s">
        <v>2300</v>
      </c>
      <c r="D426" s="456">
        <v>1431.01</v>
      </c>
    </row>
    <row r="427" spans="1:4" ht="13.5">
      <c r="A427" s="458">
        <v>89250</v>
      </c>
      <c r="B427" s="247" t="s">
        <v>2358</v>
      </c>
      <c r="C427" s="247" t="s">
        <v>2300</v>
      </c>
      <c r="D427" s="456">
        <v>1238.76</v>
      </c>
    </row>
    <row r="428" spans="1:4" ht="13.5">
      <c r="A428" s="458">
        <v>89257</v>
      </c>
      <c r="B428" s="247" t="s">
        <v>2359</v>
      </c>
      <c r="C428" s="247" t="s">
        <v>2300</v>
      </c>
      <c r="D428" s="456">
        <v>337.8</v>
      </c>
    </row>
    <row r="429" spans="1:4" ht="13.5">
      <c r="A429" s="458">
        <v>89272</v>
      </c>
      <c r="B429" s="247" t="s">
        <v>2360</v>
      </c>
      <c r="C429" s="247" t="s">
        <v>2300</v>
      </c>
      <c r="D429" s="456">
        <v>219.43</v>
      </c>
    </row>
    <row r="430" spans="1:4" ht="13.5">
      <c r="A430" s="458">
        <v>89278</v>
      </c>
      <c r="B430" s="247" t="s">
        <v>2361</v>
      </c>
      <c r="C430" s="247" t="s">
        <v>2300</v>
      </c>
      <c r="D430" s="456">
        <v>12.75</v>
      </c>
    </row>
    <row r="431" spans="1:4" ht="13.5">
      <c r="A431" s="458">
        <v>89843</v>
      </c>
      <c r="B431" s="247" t="s">
        <v>2362</v>
      </c>
      <c r="C431" s="247" t="s">
        <v>2300</v>
      </c>
      <c r="D431" s="456">
        <v>217.68</v>
      </c>
    </row>
    <row r="432" spans="1:4" ht="13.5">
      <c r="A432" s="458">
        <v>89876</v>
      </c>
      <c r="B432" s="247" t="s">
        <v>2363</v>
      </c>
      <c r="C432" s="247" t="s">
        <v>2300</v>
      </c>
      <c r="D432" s="456">
        <v>305.73</v>
      </c>
    </row>
    <row r="433" spans="1:4" ht="13.5">
      <c r="A433" s="458">
        <v>89883</v>
      </c>
      <c r="B433" s="247" t="s">
        <v>2364</v>
      </c>
      <c r="C433" s="247" t="s">
        <v>2300</v>
      </c>
      <c r="D433" s="456">
        <v>341.13</v>
      </c>
    </row>
    <row r="434" spans="1:4" ht="13.5">
      <c r="A434" s="458">
        <v>90586</v>
      </c>
      <c r="B434" s="247" t="s">
        <v>2365</v>
      </c>
      <c r="C434" s="247" t="s">
        <v>2300</v>
      </c>
      <c r="D434" s="456">
        <v>1.35</v>
      </c>
    </row>
    <row r="435" spans="1:4" ht="13.5">
      <c r="A435" s="458">
        <v>90625</v>
      </c>
      <c r="B435" s="247" t="s">
        <v>2366</v>
      </c>
      <c r="C435" s="247" t="s">
        <v>2300</v>
      </c>
      <c r="D435" s="456">
        <v>5.78</v>
      </c>
    </row>
    <row r="436" spans="1:4" ht="13.5">
      <c r="A436" s="458">
        <v>90631</v>
      </c>
      <c r="B436" s="247" t="s">
        <v>2367</v>
      </c>
      <c r="C436" s="247" t="s">
        <v>2300</v>
      </c>
      <c r="D436" s="456">
        <v>153.82</v>
      </c>
    </row>
    <row r="437" spans="1:4" ht="13.5">
      <c r="A437" s="458">
        <v>90637</v>
      </c>
      <c r="B437" s="247" t="s">
        <v>2368</v>
      </c>
      <c r="C437" s="247" t="s">
        <v>2300</v>
      </c>
      <c r="D437" s="456">
        <v>13.19</v>
      </c>
    </row>
    <row r="438" spans="1:4" ht="13.5">
      <c r="A438" s="458">
        <v>90643</v>
      </c>
      <c r="B438" s="247" t="s">
        <v>2369</v>
      </c>
      <c r="C438" s="247" t="s">
        <v>2300</v>
      </c>
      <c r="D438" s="456">
        <v>26.3</v>
      </c>
    </row>
    <row r="439" spans="1:4" ht="13.5">
      <c r="A439" s="458">
        <v>90650</v>
      </c>
      <c r="B439" s="247" t="s">
        <v>2370</v>
      </c>
      <c r="C439" s="247" t="s">
        <v>2300</v>
      </c>
      <c r="D439" s="456">
        <v>9.2899999999999991</v>
      </c>
    </row>
    <row r="440" spans="1:4" ht="13.5">
      <c r="A440" s="458">
        <v>90656</v>
      </c>
      <c r="B440" s="247" t="s">
        <v>2371</v>
      </c>
      <c r="C440" s="247" t="s">
        <v>2300</v>
      </c>
      <c r="D440" s="456">
        <v>13.08</v>
      </c>
    </row>
    <row r="441" spans="1:4" ht="13.5">
      <c r="A441" s="458">
        <v>90662</v>
      </c>
      <c r="B441" s="247" t="s">
        <v>2372</v>
      </c>
      <c r="C441" s="247" t="s">
        <v>2300</v>
      </c>
      <c r="D441" s="456">
        <v>13.66</v>
      </c>
    </row>
    <row r="442" spans="1:4" ht="13.5">
      <c r="A442" s="458">
        <v>90668</v>
      </c>
      <c r="B442" s="247" t="s">
        <v>2373</v>
      </c>
      <c r="C442" s="247" t="s">
        <v>2300</v>
      </c>
      <c r="D442" s="456">
        <v>32.270000000000003</v>
      </c>
    </row>
    <row r="443" spans="1:4" ht="13.5">
      <c r="A443" s="458">
        <v>90674</v>
      </c>
      <c r="B443" s="247" t="s">
        <v>2374</v>
      </c>
      <c r="C443" s="247" t="s">
        <v>2300</v>
      </c>
      <c r="D443" s="456">
        <v>742.12</v>
      </c>
    </row>
    <row r="444" spans="1:4" ht="13.5">
      <c r="A444" s="458">
        <v>90680</v>
      </c>
      <c r="B444" s="247" t="s">
        <v>2375</v>
      </c>
      <c r="C444" s="247" t="s">
        <v>2300</v>
      </c>
      <c r="D444" s="456">
        <v>414.79</v>
      </c>
    </row>
    <row r="445" spans="1:4" ht="13.5">
      <c r="A445" s="458">
        <v>90686</v>
      </c>
      <c r="B445" s="247" t="s">
        <v>2376</v>
      </c>
      <c r="C445" s="247" t="s">
        <v>2300</v>
      </c>
      <c r="D445" s="456">
        <v>146.47</v>
      </c>
    </row>
    <row r="446" spans="1:4" ht="13.5">
      <c r="A446" s="458">
        <v>90692</v>
      </c>
      <c r="B446" s="247" t="s">
        <v>2377</v>
      </c>
      <c r="C446" s="247" t="s">
        <v>2300</v>
      </c>
      <c r="D446" s="456">
        <v>114.36</v>
      </c>
    </row>
    <row r="447" spans="1:4" ht="13.5">
      <c r="A447" s="458">
        <v>90964</v>
      </c>
      <c r="B447" s="247" t="s">
        <v>2378</v>
      </c>
      <c r="C447" s="247" t="s">
        <v>2300</v>
      </c>
      <c r="D447" s="456">
        <v>32.200000000000003</v>
      </c>
    </row>
    <row r="448" spans="1:4" ht="13.5">
      <c r="A448" s="458">
        <v>90972</v>
      </c>
      <c r="B448" s="247" t="s">
        <v>2379</v>
      </c>
      <c r="C448" s="247" t="s">
        <v>2300</v>
      </c>
      <c r="D448" s="456">
        <v>82.67</v>
      </c>
    </row>
    <row r="449" spans="1:4" ht="13.5">
      <c r="A449" s="458">
        <v>90979</v>
      </c>
      <c r="B449" s="247" t="s">
        <v>2380</v>
      </c>
      <c r="C449" s="247" t="s">
        <v>2300</v>
      </c>
      <c r="D449" s="456">
        <v>213.65</v>
      </c>
    </row>
    <row r="450" spans="1:4" ht="13.5">
      <c r="A450" s="458">
        <v>90991</v>
      </c>
      <c r="B450" s="247" t="s">
        <v>2381</v>
      </c>
      <c r="C450" s="247" t="s">
        <v>2300</v>
      </c>
      <c r="D450" s="456">
        <v>216.24</v>
      </c>
    </row>
    <row r="451" spans="1:4" ht="13.5">
      <c r="A451" s="458">
        <v>90999</v>
      </c>
      <c r="B451" s="247" t="s">
        <v>2382</v>
      </c>
      <c r="C451" s="247" t="s">
        <v>2300</v>
      </c>
      <c r="D451" s="456">
        <v>109.59</v>
      </c>
    </row>
    <row r="452" spans="1:4" ht="13.5">
      <c r="A452" s="458">
        <v>91031</v>
      </c>
      <c r="B452" s="247" t="s">
        <v>2383</v>
      </c>
      <c r="C452" s="247" t="s">
        <v>2300</v>
      </c>
      <c r="D452" s="456">
        <v>243.14</v>
      </c>
    </row>
    <row r="453" spans="1:4" ht="13.5">
      <c r="A453" s="458">
        <v>91277</v>
      </c>
      <c r="B453" s="247" t="s">
        <v>2384</v>
      </c>
      <c r="C453" s="247" t="s">
        <v>2300</v>
      </c>
      <c r="D453" s="456">
        <v>8.0500000000000007</v>
      </c>
    </row>
    <row r="454" spans="1:4" ht="13.5">
      <c r="A454" s="458">
        <v>91283</v>
      </c>
      <c r="B454" s="247" t="s">
        <v>2385</v>
      </c>
      <c r="C454" s="247" t="s">
        <v>2300</v>
      </c>
      <c r="D454" s="456">
        <v>8.7899999999999991</v>
      </c>
    </row>
    <row r="455" spans="1:4" ht="13.5">
      <c r="A455" s="458">
        <v>91386</v>
      </c>
      <c r="B455" s="247" t="s">
        <v>2386</v>
      </c>
      <c r="C455" s="247" t="s">
        <v>2300</v>
      </c>
      <c r="D455" s="456">
        <v>245.9</v>
      </c>
    </row>
    <row r="456" spans="1:4" ht="13.5">
      <c r="A456" s="458">
        <v>91533</v>
      </c>
      <c r="B456" s="247" t="s">
        <v>2387</v>
      </c>
      <c r="C456" s="247" t="s">
        <v>2300</v>
      </c>
      <c r="D456" s="456">
        <v>32.01</v>
      </c>
    </row>
    <row r="457" spans="1:4" ht="13.5">
      <c r="A457" s="458">
        <v>91634</v>
      </c>
      <c r="B457" s="247" t="s">
        <v>2388</v>
      </c>
      <c r="C457" s="247" t="s">
        <v>2300</v>
      </c>
      <c r="D457" s="456">
        <v>225.69</v>
      </c>
    </row>
    <row r="458" spans="1:4" ht="13.5">
      <c r="A458" s="458">
        <v>91645</v>
      </c>
      <c r="B458" s="247" t="s">
        <v>2389</v>
      </c>
      <c r="C458" s="247" t="s">
        <v>2300</v>
      </c>
      <c r="D458" s="456">
        <v>462.81</v>
      </c>
    </row>
    <row r="459" spans="1:4" ht="13.5">
      <c r="A459" s="458">
        <v>91692</v>
      </c>
      <c r="B459" s="247" t="s">
        <v>2390</v>
      </c>
      <c r="C459" s="247" t="s">
        <v>2300</v>
      </c>
      <c r="D459" s="456">
        <v>26.6</v>
      </c>
    </row>
    <row r="460" spans="1:4" ht="13.5">
      <c r="A460" s="458">
        <v>92043</v>
      </c>
      <c r="B460" s="247" t="s">
        <v>2391</v>
      </c>
      <c r="C460" s="247" t="s">
        <v>2300</v>
      </c>
      <c r="D460" s="456">
        <v>13.74</v>
      </c>
    </row>
    <row r="461" spans="1:4" ht="13.5">
      <c r="A461" s="458">
        <v>92106</v>
      </c>
      <c r="B461" s="247" t="s">
        <v>2392</v>
      </c>
      <c r="C461" s="247" t="s">
        <v>2300</v>
      </c>
      <c r="D461" s="456">
        <v>345.48</v>
      </c>
    </row>
    <row r="462" spans="1:4" ht="13.5">
      <c r="A462" s="458">
        <v>92112</v>
      </c>
      <c r="B462" s="247" t="s">
        <v>2393</v>
      </c>
      <c r="C462" s="247" t="s">
        <v>2300</v>
      </c>
      <c r="D462" s="456">
        <v>3.05</v>
      </c>
    </row>
    <row r="463" spans="1:4" ht="13.5">
      <c r="A463" s="458">
        <v>92118</v>
      </c>
      <c r="B463" s="247" t="s">
        <v>2394</v>
      </c>
      <c r="C463" s="247" t="s">
        <v>2300</v>
      </c>
      <c r="D463" s="456">
        <v>0.39</v>
      </c>
    </row>
    <row r="464" spans="1:4" ht="13.5">
      <c r="A464" s="458">
        <v>92138</v>
      </c>
      <c r="B464" s="247" t="s">
        <v>2395</v>
      </c>
      <c r="C464" s="247" t="s">
        <v>2300</v>
      </c>
      <c r="D464" s="456">
        <v>93.13</v>
      </c>
    </row>
    <row r="465" spans="1:4" ht="13.5">
      <c r="A465" s="458">
        <v>92145</v>
      </c>
      <c r="B465" s="247" t="s">
        <v>2396</v>
      </c>
      <c r="C465" s="247" t="s">
        <v>2300</v>
      </c>
      <c r="D465" s="456">
        <v>65.97</v>
      </c>
    </row>
    <row r="466" spans="1:4" ht="13.5">
      <c r="A466" s="458">
        <v>92242</v>
      </c>
      <c r="B466" s="247" t="s">
        <v>2397</v>
      </c>
      <c r="C466" s="247" t="s">
        <v>2300</v>
      </c>
      <c r="D466" s="456">
        <v>407.65</v>
      </c>
    </row>
    <row r="467" spans="1:4" ht="13.5">
      <c r="A467" s="458">
        <v>92716</v>
      </c>
      <c r="B467" s="247" t="s">
        <v>2398</v>
      </c>
      <c r="C467" s="247" t="s">
        <v>2300</v>
      </c>
      <c r="D467" s="456">
        <v>88.91</v>
      </c>
    </row>
    <row r="468" spans="1:4" ht="13.5">
      <c r="A468" s="458">
        <v>92960</v>
      </c>
      <c r="B468" s="247" t="s">
        <v>2399</v>
      </c>
      <c r="C468" s="247" t="s">
        <v>2300</v>
      </c>
      <c r="D468" s="456">
        <v>19.86</v>
      </c>
    </row>
    <row r="469" spans="1:4" ht="13.5">
      <c r="A469" s="458">
        <v>92966</v>
      </c>
      <c r="B469" s="247" t="s">
        <v>2400</v>
      </c>
      <c r="C469" s="247" t="s">
        <v>2300</v>
      </c>
      <c r="D469" s="456">
        <v>17.7</v>
      </c>
    </row>
    <row r="470" spans="1:4" ht="13.5">
      <c r="A470" s="458">
        <v>93224</v>
      </c>
      <c r="B470" s="247" t="s">
        <v>2401</v>
      </c>
      <c r="C470" s="247" t="s">
        <v>2300</v>
      </c>
      <c r="D470" s="456">
        <v>1107.02</v>
      </c>
    </row>
    <row r="471" spans="1:4" ht="13.5">
      <c r="A471" s="458">
        <v>93233</v>
      </c>
      <c r="B471" s="247" t="s">
        <v>2402</v>
      </c>
      <c r="C471" s="247" t="s">
        <v>2300</v>
      </c>
      <c r="D471" s="456">
        <v>4.57</v>
      </c>
    </row>
    <row r="472" spans="1:4" ht="13.5">
      <c r="A472" s="458">
        <v>93272</v>
      </c>
      <c r="B472" s="247" t="s">
        <v>2403</v>
      </c>
      <c r="C472" s="247" t="s">
        <v>2300</v>
      </c>
      <c r="D472" s="456">
        <v>101.39</v>
      </c>
    </row>
    <row r="473" spans="1:4" ht="13.5">
      <c r="A473" s="458">
        <v>93281</v>
      </c>
      <c r="B473" s="247" t="s">
        <v>2404</v>
      </c>
      <c r="C473" s="247" t="s">
        <v>2300</v>
      </c>
      <c r="D473" s="456">
        <v>23.43</v>
      </c>
    </row>
    <row r="474" spans="1:4" ht="13.5">
      <c r="A474" s="458">
        <v>93287</v>
      </c>
      <c r="B474" s="247" t="s">
        <v>2405</v>
      </c>
      <c r="C474" s="247" t="s">
        <v>2300</v>
      </c>
      <c r="D474" s="456">
        <v>336.44</v>
      </c>
    </row>
    <row r="475" spans="1:4" ht="13.5">
      <c r="A475" s="458">
        <v>93402</v>
      </c>
      <c r="B475" s="247" t="s">
        <v>2406</v>
      </c>
      <c r="C475" s="247" t="s">
        <v>2300</v>
      </c>
      <c r="D475" s="456">
        <v>260.64</v>
      </c>
    </row>
    <row r="476" spans="1:4" ht="13.5">
      <c r="A476" s="458">
        <v>93408</v>
      </c>
      <c r="B476" s="247" t="s">
        <v>2407</v>
      </c>
      <c r="C476" s="247" t="s">
        <v>2300</v>
      </c>
      <c r="D476" s="456">
        <v>93.24</v>
      </c>
    </row>
    <row r="477" spans="1:4" ht="13.5">
      <c r="A477" s="458">
        <v>93415</v>
      </c>
      <c r="B477" s="247" t="s">
        <v>2408</v>
      </c>
      <c r="C477" s="247" t="s">
        <v>2300</v>
      </c>
      <c r="D477" s="456">
        <v>12.61</v>
      </c>
    </row>
    <row r="478" spans="1:4" ht="13.5">
      <c r="A478" s="458">
        <v>93421</v>
      </c>
      <c r="B478" s="247" t="s">
        <v>2409</v>
      </c>
      <c r="C478" s="247" t="s">
        <v>2300</v>
      </c>
      <c r="D478" s="456">
        <v>82.7</v>
      </c>
    </row>
    <row r="479" spans="1:4" ht="13.5">
      <c r="A479" s="458">
        <v>93427</v>
      </c>
      <c r="B479" s="247" t="s">
        <v>2410</v>
      </c>
      <c r="C479" s="247" t="s">
        <v>2300</v>
      </c>
      <c r="D479" s="456">
        <v>189.27</v>
      </c>
    </row>
    <row r="480" spans="1:4" ht="13.5">
      <c r="A480" s="458">
        <v>93433</v>
      </c>
      <c r="B480" s="247" t="s">
        <v>2411</v>
      </c>
      <c r="C480" s="247" t="s">
        <v>2300</v>
      </c>
      <c r="D480" s="456">
        <v>2758.27</v>
      </c>
    </row>
    <row r="481" spans="1:4" ht="13.5">
      <c r="A481" s="458">
        <v>93439</v>
      </c>
      <c r="B481" s="247" t="s">
        <v>2412</v>
      </c>
      <c r="C481" s="247" t="s">
        <v>2300</v>
      </c>
      <c r="D481" s="456">
        <v>232.92</v>
      </c>
    </row>
    <row r="482" spans="1:4" ht="13.5">
      <c r="A482" s="458">
        <v>95121</v>
      </c>
      <c r="B482" s="247" t="s">
        <v>2413</v>
      </c>
      <c r="C482" s="247" t="s">
        <v>2300</v>
      </c>
      <c r="D482" s="456">
        <v>265.73</v>
      </c>
    </row>
    <row r="483" spans="1:4" ht="13.5">
      <c r="A483" s="458">
        <v>95127</v>
      </c>
      <c r="B483" s="247" t="s">
        <v>2414</v>
      </c>
      <c r="C483" s="247" t="s">
        <v>2300</v>
      </c>
      <c r="D483" s="456">
        <v>232.12</v>
      </c>
    </row>
    <row r="484" spans="1:4" ht="13.5">
      <c r="A484" s="458">
        <v>95133</v>
      </c>
      <c r="B484" s="247" t="s">
        <v>2415</v>
      </c>
      <c r="C484" s="247" t="s">
        <v>2300</v>
      </c>
      <c r="D484" s="456">
        <v>184.15</v>
      </c>
    </row>
    <row r="485" spans="1:4" ht="13.5">
      <c r="A485" s="458">
        <v>95139</v>
      </c>
      <c r="B485" s="247" t="s">
        <v>2416</v>
      </c>
      <c r="C485" s="247" t="s">
        <v>2300</v>
      </c>
      <c r="D485" s="456">
        <v>0.06</v>
      </c>
    </row>
    <row r="486" spans="1:4" ht="13.5">
      <c r="A486" s="458">
        <v>95212</v>
      </c>
      <c r="B486" s="247" t="s">
        <v>2417</v>
      </c>
      <c r="C486" s="247" t="s">
        <v>2300</v>
      </c>
      <c r="D486" s="456">
        <v>161.99</v>
      </c>
    </row>
    <row r="487" spans="1:4" ht="13.5">
      <c r="A487" s="458">
        <v>95258</v>
      </c>
      <c r="B487" s="247" t="s">
        <v>2418</v>
      </c>
      <c r="C487" s="247" t="s">
        <v>2300</v>
      </c>
      <c r="D487" s="456">
        <v>17.36</v>
      </c>
    </row>
    <row r="488" spans="1:4" ht="13.5">
      <c r="A488" s="458">
        <v>95264</v>
      </c>
      <c r="B488" s="247" t="s">
        <v>2419</v>
      </c>
      <c r="C488" s="247" t="s">
        <v>2300</v>
      </c>
      <c r="D488" s="456">
        <v>5.4</v>
      </c>
    </row>
    <row r="489" spans="1:4" ht="13.5">
      <c r="A489" s="458">
        <v>95270</v>
      </c>
      <c r="B489" s="247" t="s">
        <v>2420</v>
      </c>
      <c r="C489" s="247" t="s">
        <v>2300</v>
      </c>
      <c r="D489" s="456">
        <v>7.87</v>
      </c>
    </row>
    <row r="490" spans="1:4" ht="13.5">
      <c r="A490" s="458">
        <v>95276</v>
      </c>
      <c r="B490" s="247" t="s">
        <v>2421</v>
      </c>
      <c r="C490" s="247" t="s">
        <v>2300</v>
      </c>
      <c r="D490" s="456">
        <v>2.83</v>
      </c>
    </row>
    <row r="491" spans="1:4" ht="13.5">
      <c r="A491" s="458">
        <v>95282</v>
      </c>
      <c r="B491" s="247" t="s">
        <v>25762</v>
      </c>
      <c r="C491" s="247" t="s">
        <v>2300</v>
      </c>
      <c r="D491" s="456">
        <v>8.06</v>
      </c>
    </row>
    <row r="492" spans="1:4" ht="13.5">
      <c r="A492" s="458">
        <v>95620</v>
      </c>
      <c r="B492" s="247" t="s">
        <v>2422</v>
      </c>
      <c r="C492" s="247" t="s">
        <v>2300</v>
      </c>
      <c r="D492" s="456">
        <v>16.95</v>
      </c>
    </row>
    <row r="493" spans="1:4" ht="13.5">
      <c r="A493" s="458">
        <v>95631</v>
      </c>
      <c r="B493" s="247" t="s">
        <v>2423</v>
      </c>
      <c r="C493" s="247" t="s">
        <v>2300</v>
      </c>
      <c r="D493" s="456">
        <v>230.12</v>
      </c>
    </row>
    <row r="494" spans="1:4" ht="13.5">
      <c r="A494" s="458">
        <v>95702</v>
      </c>
      <c r="B494" s="247" t="s">
        <v>2424</v>
      </c>
      <c r="C494" s="247" t="s">
        <v>2300</v>
      </c>
      <c r="D494" s="456">
        <v>35.25</v>
      </c>
    </row>
    <row r="495" spans="1:4" ht="13.5">
      <c r="A495" s="458">
        <v>95708</v>
      </c>
      <c r="B495" s="247" t="s">
        <v>2425</v>
      </c>
      <c r="C495" s="247" t="s">
        <v>2300</v>
      </c>
      <c r="D495" s="456">
        <v>150.57</v>
      </c>
    </row>
    <row r="496" spans="1:4" ht="13.5">
      <c r="A496" s="458">
        <v>95714</v>
      </c>
      <c r="B496" s="247" t="s">
        <v>2426</v>
      </c>
      <c r="C496" s="247" t="s">
        <v>2300</v>
      </c>
      <c r="D496" s="456">
        <v>272.35000000000002</v>
      </c>
    </row>
    <row r="497" spans="1:4" ht="13.5">
      <c r="A497" s="458">
        <v>95720</v>
      </c>
      <c r="B497" s="247" t="s">
        <v>2427</v>
      </c>
      <c r="C497" s="247" t="s">
        <v>2300</v>
      </c>
      <c r="D497" s="456">
        <v>266.88</v>
      </c>
    </row>
    <row r="498" spans="1:4" ht="13.5">
      <c r="A498" s="458">
        <v>95872</v>
      </c>
      <c r="B498" s="247" t="s">
        <v>2428</v>
      </c>
      <c r="C498" s="247" t="s">
        <v>2300</v>
      </c>
      <c r="D498" s="456">
        <v>321.18</v>
      </c>
    </row>
    <row r="499" spans="1:4" ht="13.5">
      <c r="A499" s="458">
        <v>96013</v>
      </c>
      <c r="B499" s="247" t="s">
        <v>2429</v>
      </c>
      <c r="C499" s="247" t="s">
        <v>2300</v>
      </c>
      <c r="D499" s="456">
        <v>186.32</v>
      </c>
    </row>
    <row r="500" spans="1:4" ht="13.5">
      <c r="A500" s="458">
        <v>96020</v>
      </c>
      <c r="B500" s="247" t="s">
        <v>2430</v>
      </c>
      <c r="C500" s="247" t="s">
        <v>2300</v>
      </c>
      <c r="D500" s="456">
        <v>185.76</v>
      </c>
    </row>
    <row r="501" spans="1:4" ht="13.5">
      <c r="A501" s="458">
        <v>96028</v>
      </c>
      <c r="B501" s="247" t="s">
        <v>2431</v>
      </c>
      <c r="C501" s="247" t="s">
        <v>2300</v>
      </c>
      <c r="D501" s="456">
        <v>142.09</v>
      </c>
    </row>
    <row r="502" spans="1:4" ht="13.5">
      <c r="A502" s="458">
        <v>96035</v>
      </c>
      <c r="B502" s="247" t="s">
        <v>2432</v>
      </c>
      <c r="C502" s="247" t="s">
        <v>2300</v>
      </c>
      <c r="D502" s="456">
        <v>256.58</v>
      </c>
    </row>
    <row r="503" spans="1:4" ht="13.5">
      <c r="A503" s="458">
        <v>96157</v>
      </c>
      <c r="B503" s="247" t="s">
        <v>2433</v>
      </c>
      <c r="C503" s="247" t="s">
        <v>2300</v>
      </c>
      <c r="D503" s="456">
        <v>142.65</v>
      </c>
    </row>
    <row r="504" spans="1:4" ht="13.5">
      <c r="A504" s="458">
        <v>96158</v>
      </c>
      <c r="B504" s="247" t="s">
        <v>2434</v>
      </c>
      <c r="C504" s="247" t="s">
        <v>2300</v>
      </c>
      <c r="D504" s="456">
        <v>129.88</v>
      </c>
    </row>
    <row r="505" spans="1:4" ht="13.5">
      <c r="A505" s="458">
        <v>96245</v>
      </c>
      <c r="B505" s="247" t="s">
        <v>2435</v>
      </c>
      <c r="C505" s="247" t="s">
        <v>2300</v>
      </c>
      <c r="D505" s="456">
        <v>95.45</v>
      </c>
    </row>
    <row r="506" spans="1:4" ht="13.5">
      <c r="A506" s="458">
        <v>96463</v>
      </c>
      <c r="B506" s="247" t="s">
        <v>2436</v>
      </c>
      <c r="C506" s="247" t="s">
        <v>2300</v>
      </c>
      <c r="D506" s="456">
        <v>214.12</v>
      </c>
    </row>
    <row r="507" spans="1:4" ht="13.5">
      <c r="A507" s="458">
        <v>98764</v>
      </c>
      <c r="B507" s="247" t="s">
        <v>2437</v>
      </c>
      <c r="C507" s="247" t="s">
        <v>2300</v>
      </c>
      <c r="D507" s="456">
        <v>3.84</v>
      </c>
    </row>
    <row r="508" spans="1:4" ht="13.5">
      <c r="A508" s="458">
        <v>99833</v>
      </c>
      <c r="B508" s="247" t="s">
        <v>2438</v>
      </c>
      <c r="C508" s="247" t="s">
        <v>2300</v>
      </c>
      <c r="D508" s="456">
        <v>3.72</v>
      </c>
    </row>
    <row r="509" spans="1:4" ht="13.5">
      <c r="A509" s="458">
        <v>100641</v>
      </c>
      <c r="B509" s="247" t="s">
        <v>2439</v>
      </c>
      <c r="C509" s="247" t="s">
        <v>2300</v>
      </c>
      <c r="D509" s="456">
        <v>523.36</v>
      </c>
    </row>
    <row r="510" spans="1:4" ht="13.5">
      <c r="A510" s="458">
        <v>100647</v>
      </c>
      <c r="B510" s="247" t="s">
        <v>2440</v>
      </c>
      <c r="C510" s="247" t="s">
        <v>2300</v>
      </c>
      <c r="D510" s="456">
        <v>1117.31</v>
      </c>
    </row>
    <row r="511" spans="1:4" ht="13.5">
      <c r="A511" s="458">
        <v>102275</v>
      </c>
      <c r="B511" s="247" t="s">
        <v>18670</v>
      </c>
      <c r="C511" s="247" t="s">
        <v>2300</v>
      </c>
      <c r="D511" s="456">
        <v>17.54</v>
      </c>
    </row>
    <row r="512" spans="1:4" ht="13.5">
      <c r="A512" s="458">
        <v>104091</v>
      </c>
      <c r="B512" s="247" t="s">
        <v>25763</v>
      </c>
      <c r="C512" s="247" t="s">
        <v>2300</v>
      </c>
      <c r="D512" s="456">
        <v>0.73</v>
      </c>
    </row>
    <row r="513" spans="1:4" ht="13.5">
      <c r="A513" s="458">
        <v>104097</v>
      </c>
      <c r="B513" s="247" t="s">
        <v>25764</v>
      </c>
      <c r="C513" s="247" t="s">
        <v>2300</v>
      </c>
      <c r="D513" s="456">
        <v>1.01</v>
      </c>
    </row>
    <row r="514" spans="1:4" ht="13.5">
      <c r="A514" s="458">
        <v>5632</v>
      </c>
      <c r="B514" s="247" t="s">
        <v>2441</v>
      </c>
      <c r="C514" s="247" t="s">
        <v>2442</v>
      </c>
      <c r="D514" s="456">
        <v>86.01</v>
      </c>
    </row>
    <row r="515" spans="1:4" ht="13.5">
      <c r="A515" s="458">
        <v>5679</v>
      </c>
      <c r="B515" s="247" t="s">
        <v>2443</v>
      </c>
      <c r="C515" s="247" t="s">
        <v>2442</v>
      </c>
      <c r="D515" s="456">
        <v>59.5</v>
      </c>
    </row>
    <row r="516" spans="1:4" ht="13.5">
      <c r="A516" s="458">
        <v>5681</v>
      </c>
      <c r="B516" s="247" t="s">
        <v>2444</v>
      </c>
      <c r="C516" s="247" t="s">
        <v>2442</v>
      </c>
      <c r="D516" s="456">
        <v>55.86</v>
      </c>
    </row>
    <row r="517" spans="1:4" ht="13.5">
      <c r="A517" s="458">
        <v>5685</v>
      </c>
      <c r="B517" s="247" t="s">
        <v>2445</v>
      </c>
      <c r="C517" s="247" t="s">
        <v>2442</v>
      </c>
      <c r="D517" s="456">
        <v>55.88</v>
      </c>
    </row>
    <row r="518" spans="1:4" ht="13.5">
      <c r="A518" s="458">
        <v>5690</v>
      </c>
      <c r="B518" s="247" t="s">
        <v>2446</v>
      </c>
      <c r="C518" s="247" t="s">
        <v>2442</v>
      </c>
      <c r="D518" s="456">
        <v>4.5599999999999996</v>
      </c>
    </row>
    <row r="519" spans="1:4" ht="13.5">
      <c r="A519" s="458">
        <v>5806</v>
      </c>
      <c r="B519" s="247" t="s">
        <v>2447</v>
      </c>
      <c r="C519" s="247" t="s">
        <v>2442</v>
      </c>
      <c r="D519" s="456">
        <v>0.23</v>
      </c>
    </row>
    <row r="520" spans="1:4" ht="13.5">
      <c r="A520" s="458">
        <v>5826</v>
      </c>
      <c r="B520" s="247" t="s">
        <v>2448</v>
      </c>
      <c r="C520" s="247" t="s">
        <v>2442</v>
      </c>
      <c r="D520" s="456">
        <v>43.85</v>
      </c>
    </row>
    <row r="521" spans="1:4" ht="13.5">
      <c r="A521" s="458">
        <v>5829</v>
      </c>
      <c r="B521" s="247" t="s">
        <v>2449</v>
      </c>
      <c r="C521" s="247" t="s">
        <v>2442</v>
      </c>
      <c r="D521" s="456">
        <v>130.96</v>
      </c>
    </row>
    <row r="522" spans="1:4" ht="13.5">
      <c r="A522" s="458">
        <v>5837</v>
      </c>
      <c r="B522" s="247" t="s">
        <v>2450</v>
      </c>
      <c r="C522" s="247" t="s">
        <v>2442</v>
      </c>
      <c r="D522" s="456">
        <v>138.49</v>
      </c>
    </row>
    <row r="523" spans="1:4" ht="13.5">
      <c r="A523" s="458">
        <v>5841</v>
      </c>
      <c r="B523" s="247" t="s">
        <v>2451</v>
      </c>
      <c r="C523" s="247" t="s">
        <v>2442</v>
      </c>
      <c r="D523" s="456">
        <v>5.24</v>
      </c>
    </row>
    <row r="524" spans="1:4" ht="13.5">
      <c r="A524" s="458">
        <v>5845</v>
      </c>
      <c r="B524" s="247" t="s">
        <v>2452</v>
      </c>
      <c r="C524" s="247" t="s">
        <v>2442</v>
      </c>
      <c r="D524" s="456">
        <v>49.01</v>
      </c>
    </row>
    <row r="525" spans="1:4" ht="13.5">
      <c r="A525" s="458">
        <v>5849</v>
      </c>
      <c r="B525" s="247" t="s">
        <v>2453</v>
      </c>
      <c r="C525" s="247" t="s">
        <v>2442</v>
      </c>
      <c r="D525" s="456">
        <v>78.56</v>
      </c>
    </row>
    <row r="526" spans="1:4" ht="13.5">
      <c r="A526" s="458">
        <v>5853</v>
      </c>
      <c r="B526" s="247" t="s">
        <v>2454</v>
      </c>
      <c r="C526" s="247" t="s">
        <v>2442</v>
      </c>
      <c r="D526" s="456">
        <v>78.88</v>
      </c>
    </row>
    <row r="527" spans="1:4" ht="13.5">
      <c r="A527" s="458">
        <v>5857</v>
      </c>
      <c r="B527" s="247" t="s">
        <v>2455</v>
      </c>
      <c r="C527" s="247" t="s">
        <v>2442</v>
      </c>
      <c r="D527" s="456">
        <v>195.84</v>
      </c>
    </row>
    <row r="528" spans="1:4" ht="13.5">
      <c r="A528" s="458">
        <v>5865</v>
      </c>
      <c r="B528" s="247" t="s">
        <v>2456</v>
      </c>
      <c r="C528" s="247" t="s">
        <v>2442</v>
      </c>
      <c r="D528" s="456">
        <v>10.66</v>
      </c>
    </row>
    <row r="529" spans="1:4" ht="13.5">
      <c r="A529" s="458">
        <v>5869</v>
      </c>
      <c r="B529" s="247" t="s">
        <v>2457</v>
      </c>
      <c r="C529" s="247" t="s">
        <v>2442</v>
      </c>
      <c r="D529" s="456">
        <v>63.94</v>
      </c>
    </row>
    <row r="530" spans="1:4" ht="13.5">
      <c r="A530" s="458">
        <v>5877</v>
      </c>
      <c r="B530" s="247" t="s">
        <v>2458</v>
      </c>
      <c r="C530" s="247" t="s">
        <v>2442</v>
      </c>
      <c r="D530" s="456">
        <v>58.35</v>
      </c>
    </row>
    <row r="531" spans="1:4" ht="13.5">
      <c r="A531" s="458">
        <v>5881</v>
      </c>
      <c r="B531" s="247" t="s">
        <v>2459</v>
      </c>
      <c r="C531" s="247" t="s">
        <v>2442</v>
      </c>
      <c r="D531" s="456">
        <v>68.83</v>
      </c>
    </row>
    <row r="532" spans="1:4" ht="13.5">
      <c r="A532" s="458">
        <v>5884</v>
      </c>
      <c r="B532" s="247" t="s">
        <v>2460</v>
      </c>
      <c r="C532" s="247" t="s">
        <v>2442</v>
      </c>
      <c r="D532" s="456">
        <v>48.02</v>
      </c>
    </row>
    <row r="533" spans="1:4" ht="13.5">
      <c r="A533" s="458">
        <v>5892</v>
      </c>
      <c r="B533" s="247" t="s">
        <v>2461</v>
      </c>
      <c r="C533" s="247" t="s">
        <v>2442</v>
      </c>
      <c r="D533" s="456">
        <v>40.57</v>
      </c>
    </row>
    <row r="534" spans="1:4" ht="13.5">
      <c r="A534" s="458">
        <v>5896</v>
      </c>
      <c r="B534" s="247" t="s">
        <v>2462</v>
      </c>
      <c r="C534" s="247" t="s">
        <v>2442</v>
      </c>
      <c r="D534" s="456">
        <v>42.31</v>
      </c>
    </row>
    <row r="535" spans="1:4" ht="13.5">
      <c r="A535" s="458">
        <v>5903</v>
      </c>
      <c r="B535" s="247" t="s">
        <v>2463</v>
      </c>
      <c r="C535" s="247" t="s">
        <v>2442</v>
      </c>
      <c r="D535" s="456">
        <v>53.8</v>
      </c>
    </row>
    <row r="536" spans="1:4" ht="13.5">
      <c r="A536" s="458">
        <v>5911</v>
      </c>
      <c r="B536" s="247" t="s">
        <v>2464</v>
      </c>
      <c r="C536" s="247" t="s">
        <v>2442</v>
      </c>
      <c r="D536" s="456">
        <v>22.86</v>
      </c>
    </row>
    <row r="537" spans="1:4" ht="13.5">
      <c r="A537" s="458">
        <v>5923</v>
      </c>
      <c r="B537" s="247" t="s">
        <v>2465</v>
      </c>
      <c r="C537" s="247" t="s">
        <v>2442</v>
      </c>
      <c r="D537" s="456">
        <v>3.57</v>
      </c>
    </row>
    <row r="538" spans="1:4" ht="13.5">
      <c r="A538" s="458">
        <v>5930</v>
      </c>
      <c r="B538" s="247" t="s">
        <v>2466</v>
      </c>
      <c r="C538" s="247" t="s">
        <v>2442</v>
      </c>
      <c r="D538" s="456">
        <v>55</v>
      </c>
    </row>
    <row r="539" spans="1:4" ht="13.5">
      <c r="A539" s="458">
        <v>5934</v>
      </c>
      <c r="B539" s="247" t="s">
        <v>2467</v>
      </c>
      <c r="C539" s="247" t="s">
        <v>2442</v>
      </c>
      <c r="D539" s="456">
        <v>85.14</v>
      </c>
    </row>
    <row r="540" spans="1:4" ht="13.5">
      <c r="A540" s="458">
        <v>5942</v>
      </c>
      <c r="B540" s="247" t="s">
        <v>2468</v>
      </c>
      <c r="C540" s="247" t="s">
        <v>2442</v>
      </c>
      <c r="D540" s="456">
        <v>72.59</v>
      </c>
    </row>
    <row r="541" spans="1:4" ht="13.5">
      <c r="A541" s="458">
        <v>5946</v>
      </c>
      <c r="B541" s="247" t="s">
        <v>2469</v>
      </c>
      <c r="C541" s="247" t="s">
        <v>2442</v>
      </c>
      <c r="D541" s="456">
        <v>91.27</v>
      </c>
    </row>
    <row r="542" spans="1:4" ht="13.5">
      <c r="A542" s="458">
        <v>5952</v>
      </c>
      <c r="B542" s="247" t="s">
        <v>2470</v>
      </c>
      <c r="C542" s="247" t="s">
        <v>2442</v>
      </c>
      <c r="D542" s="456">
        <v>16.309999999999999</v>
      </c>
    </row>
    <row r="543" spans="1:4" ht="13.5">
      <c r="A543" s="458">
        <v>5954</v>
      </c>
      <c r="B543" s="247" t="s">
        <v>2471</v>
      </c>
      <c r="C543" s="247" t="s">
        <v>2442</v>
      </c>
      <c r="D543" s="456">
        <v>5.59</v>
      </c>
    </row>
    <row r="544" spans="1:4" ht="13.5">
      <c r="A544" s="458">
        <v>5961</v>
      </c>
      <c r="B544" s="247" t="s">
        <v>2472</v>
      </c>
      <c r="C544" s="247" t="s">
        <v>2442</v>
      </c>
      <c r="D544" s="456">
        <v>43.69</v>
      </c>
    </row>
    <row r="545" spans="1:4" ht="13.5">
      <c r="A545" s="458">
        <v>6260</v>
      </c>
      <c r="B545" s="247" t="s">
        <v>2473</v>
      </c>
      <c r="C545" s="247" t="s">
        <v>2442</v>
      </c>
      <c r="D545" s="456">
        <v>45.28</v>
      </c>
    </row>
    <row r="546" spans="1:4" ht="13.5">
      <c r="A546" s="458">
        <v>6880</v>
      </c>
      <c r="B546" s="247" t="s">
        <v>2474</v>
      </c>
      <c r="C546" s="247" t="s">
        <v>2442</v>
      </c>
      <c r="D546" s="456">
        <v>75.78</v>
      </c>
    </row>
    <row r="547" spans="1:4" ht="13.5">
      <c r="A547" s="458">
        <v>7031</v>
      </c>
      <c r="B547" s="247" t="s">
        <v>2475</v>
      </c>
      <c r="C547" s="247" t="s">
        <v>2442</v>
      </c>
      <c r="D547" s="456">
        <v>6.02</v>
      </c>
    </row>
    <row r="548" spans="1:4" ht="13.5">
      <c r="A548" s="458">
        <v>7043</v>
      </c>
      <c r="B548" s="247" t="s">
        <v>2476</v>
      </c>
      <c r="C548" s="247" t="s">
        <v>2442</v>
      </c>
      <c r="D548" s="456">
        <v>0.3</v>
      </c>
    </row>
    <row r="549" spans="1:4" ht="13.5">
      <c r="A549" s="458">
        <v>7050</v>
      </c>
      <c r="B549" s="247" t="s">
        <v>2477</v>
      </c>
      <c r="C549" s="247" t="s">
        <v>2442</v>
      </c>
      <c r="D549" s="456">
        <v>69.540000000000006</v>
      </c>
    </row>
    <row r="550" spans="1:4" ht="13.5">
      <c r="A550" s="458">
        <v>67827</v>
      </c>
      <c r="B550" s="247" t="s">
        <v>2478</v>
      </c>
      <c r="C550" s="247" t="s">
        <v>2442</v>
      </c>
      <c r="D550" s="456">
        <v>44.45</v>
      </c>
    </row>
    <row r="551" spans="1:4" ht="13.5">
      <c r="A551" s="458">
        <v>73395</v>
      </c>
      <c r="B551" s="247" t="s">
        <v>2479</v>
      </c>
      <c r="C551" s="247" t="s">
        <v>2442</v>
      </c>
      <c r="D551" s="456">
        <v>7.8</v>
      </c>
    </row>
    <row r="552" spans="1:4" ht="13.5">
      <c r="A552" s="458">
        <v>83766</v>
      </c>
      <c r="B552" s="247" t="s">
        <v>2480</v>
      </c>
      <c r="C552" s="247" t="s">
        <v>2442</v>
      </c>
      <c r="D552" s="456">
        <v>35.840000000000003</v>
      </c>
    </row>
    <row r="553" spans="1:4" ht="13.5">
      <c r="A553" s="458">
        <v>84013</v>
      </c>
      <c r="B553" s="247" t="s">
        <v>2481</v>
      </c>
      <c r="C553" s="247" t="s">
        <v>2442</v>
      </c>
      <c r="D553" s="456">
        <v>83.28</v>
      </c>
    </row>
    <row r="554" spans="1:4" ht="13.5">
      <c r="A554" s="458">
        <v>87446</v>
      </c>
      <c r="B554" s="247" t="s">
        <v>2482</v>
      </c>
      <c r="C554" s="247" t="s">
        <v>2442</v>
      </c>
      <c r="D554" s="456">
        <v>0.44</v>
      </c>
    </row>
    <row r="555" spans="1:4" ht="13.5">
      <c r="A555" s="458">
        <v>88392</v>
      </c>
      <c r="B555" s="247" t="s">
        <v>2483</v>
      </c>
      <c r="C555" s="247" t="s">
        <v>2442</v>
      </c>
      <c r="D555" s="456">
        <v>0.88</v>
      </c>
    </row>
    <row r="556" spans="1:4" ht="13.5">
      <c r="A556" s="458">
        <v>88398</v>
      </c>
      <c r="B556" s="247" t="s">
        <v>2484</v>
      </c>
      <c r="C556" s="247" t="s">
        <v>2442</v>
      </c>
      <c r="D556" s="456">
        <v>1.05</v>
      </c>
    </row>
    <row r="557" spans="1:4" ht="13.5">
      <c r="A557" s="458">
        <v>88404</v>
      </c>
      <c r="B557" s="247" t="s">
        <v>2485</v>
      </c>
      <c r="C557" s="247" t="s">
        <v>2442</v>
      </c>
      <c r="D557" s="456">
        <v>0.83</v>
      </c>
    </row>
    <row r="558" spans="1:4" ht="13.5">
      <c r="A558" s="458">
        <v>88430</v>
      </c>
      <c r="B558" s="247" t="s">
        <v>2486</v>
      </c>
      <c r="C558" s="247" t="s">
        <v>2442</v>
      </c>
      <c r="D558" s="456">
        <v>5.47</v>
      </c>
    </row>
    <row r="559" spans="1:4" ht="13.5">
      <c r="A559" s="458">
        <v>88438</v>
      </c>
      <c r="B559" s="247" t="s">
        <v>2487</v>
      </c>
      <c r="C559" s="247" t="s">
        <v>2442</v>
      </c>
      <c r="D559" s="456">
        <v>7.25</v>
      </c>
    </row>
    <row r="560" spans="1:4" ht="13.5">
      <c r="A560" s="458">
        <v>88831</v>
      </c>
      <c r="B560" s="247" t="s">
        <v>2488</v>
      </c>
      <c r="C560" s="247" t="s">
        <v>2442</v>
      </c>
      <c r="D560" s="456">
        <v>0.33</v>
      </c>
    </row>
    <row r="561" spans="1:4" ht="13.5">
      <c r="A561" s="458">
        <v>88844</v>
      </c>
      <c r="B561" s="247" t="s">
        <v>2489</v>
      </c>
      <c r="C561" s="247" t="s">
        <v>2442</v>
      </c>
      <c r="D561" s="456">
        <v>68.98</v>
      </c>
    </row>
    <row r="562" spans="1:4" ht="13.5">
      <c r="A562" s="458">
        <v>88908</v>
      </c>
      <c r="B562" s="247" t="s">
        <v>2490</v>
      </c>
      <c r="C562" s="247" t="s">
        <v>2442</v>
      </c>
      <c r="D562" s="456">
        <v>92.7</v>
      </c>
    </row>
    <row r="563" spans="1:4" ht="13.5">
      <c r="A563" s="458">
        <v>89022</v>
      </c>
      <c r="B563" s="247" t="s">
        <v>2491</v>
      </c>
      <c r="C563" s="247" t="s">
        <v>2442</v>
      </c>
      <c r="D563" s="456">
        <v>0.38</v>
      </c>
    </row>
    <row r="564" spans="1:4" ht="13.5">
      <c r="A564" s="458">
        <v>89027</v>
      </c>
      <c r="B564" s="247" t="s">
        <v>2492</v>
      </c>
      <c r="C564" s="247" t="s">
        <v>2442</v>
      </c>
      <c r="D564" s="456">
        <v>4.8899999999999997</v>
      </c>
    </row>
    <row r="565" spans="1:4" ht="13.5">
      <c r="A565" s="458">
        <v>89031</v>
      </c>
      <c r="B565" s="247" t="s">
        <v>2493</v>
      </c>
      <c r="C565" s="247" t="s">
        <v>2442</v>
      </c>
      <c r="D565" s="456">
        <v>67.13</v>
      </c>
    </row>
    <row r="566" spans="1:4" ht="13.5">
      <c r="A566" s="458">
        <v>89036</v>
      </c>
      <c r="B566" s="247" t="s">
        <v>2494</v>
      </c>
      <c r="C566" s="247" t="s">
        <v>2442</v>
      </c>
      <c r="D566" s="456">
        <v>43.26</v>
      </c>
    </row>
    <row r="567" spans="1:4" ht="13.5">
      <c r="A567" s="458">
        <v>89218</v>
      </c>
      <c r="B567" s="247" t="s">
        <v>2495</v>
      </c>
      <c r="C567" s="247" t="s">
        <v>2442</v>
      </c>
      <c r="D567" s="456">
        <v>87.4</v>
      </c>
    </row>
    <row r="568" spans="1:4" ht="13.5">
      <c r="A568" s="458">
        <v>89226</v>
      </c>
      <c r="B568" s="247" t="s">
        <v>2496</v>
      </c>
      <c r="C568" s="247" t="s">
        <v>2442</v>
      </c>
      <c r="D568" s="456">
        <v>1.36</v>
      </c>
    </row>
    <row r="569" spans="1:4" ht="13.5">
      <c r="A569" s="458">
        <v>89235</v>
      </c>
      <c r="B569" s="247" t="s">
        <v>2497</v>
      </c>
      <c r="C569" s="247" t="s">
        <v>2442</v>
      </c>
      <c r="D569" s="456">
        <v>180.19</v>
      </c>
    </row>
    <row r="570" spans="1:4" ht="13.5">
      <c r="A570" s="458">
        <v>89243</v>
      </c>
      <c r="B570" s="247" t="s">
        <v>2498</v>
      </c>
      <c r="C570" s="247" t="s">
        <v>2442</v>
      </c>
      <c r="D570" s="456">
        <v>386.73</v>
      </c>
    </row>
    <row r="571" spans="1:4" ht="13.5">
      <c r="A571" s="458">
        <v>89251</v>
      </c>
      <c r="B571" s="247" t="s">
        <v>2499</v>
      </c>
      <c r="C571" s="247" t="s">
        <v>2442</v>
      </c>
      <c r="D571" s="456">
        <v>339.41</v>
      </c>
    </row>
    <row r="572" spans="1:4" ht="13.5">
      <c r="A572" s="458">
        <v>89258</v>
      </c>
      <c r="B572" s="247" t="s">
        <v>2500</v>
      </c>
      <c r="C572" s="247" t="s">
        <v>2442</v>
      </c>
      <c r="D572" s="456">
        <v>118.11</v>
      </c>
    </row>
    <row r="573" spans="1:4" ht="13.5">
      <c r="A573" s="458">
        <v>89273</v>
      </c>
      <c r="B573" s="247" t="s">
        <v>2501</v>
      </c>
      <c r="C573" s="247" t="s">
        <v>2442</v>
      </c>
      <c r="D573" s="456">
        <v>104.82</v>
      </c>
    </row>
    <row r="574" spans="1:4" ht="13.5">
      <c r="A574" s="458">
        <v>89279</v>
      </c>
      <c r="B574" s="247" t="s">
        <v>2502</v>
      </c>
      <c r="C574" s="247" t="s">
        <v>2442</v>
      </c>
      <c r="D574" s="456">
        <v>1.65</v>
      </c>
    </row>
    <row r="575" spans="1:4" ht="13.5">
      <c r="A575" s="458">
        <v>89877</v>
      </c>
      <c r="B575" s="247" t="s">
        <v>2503</v>
      </c>
      <c r="C575" s="247" t="s">
        <v>2442</v>
      </c>
      <c r="D575" s="456">
        <v>60.53</v>
      </c>
    </row>
    <row r="576" spans="1:4" ht="13.5">
      <c r="A576" s="458">
        <v>89884</v>
      </c>
      <c r="B576" s="247" t="s">
        <v>2504</v>
      </c>
      <c r="C576" s="247" t="s">
        <v>2442</v>
      </c>
      <c r="D576" s="456">
        <v>63.03</v>
      </c>
    </row>
    <row r="577" spans="1:4" ht="13.5">
      <c r="A577" s="458">
        <v>90587</v>
      </c>
      <c r="B577" s="247" t="s">
        <v>2505</v>
      </c>
      <c r="C577" s="247" t="s">
        <v>2442</v>
      </c>
      <c r="D577" s="456">
        <v>0.56000000000000005</v>
      </c>
    </row>
    <row r="578" spans="1:4" ht="13.5">
      <c r="A578" s="458">
        <v>90626</v>
      </c>
      <c r="B578" s="247" t="s">
        <v>2506</v>
      </c>
      <c r="C578" s="247" t="s">
        <v>2442</v>
      </c>
      <c r="D578" s="456">
        <v>1.57</v>
      </c>
    </row>
    <row r="579" spans="1:4" ht="13.5">
      <c r="A579" s="458">
        <v>90632</v>
      </c>
      <c r="B579" s="247" t="s">
        <v>2507</v>
      </c>
      <c r="C579" s="247" t="s">
        <v>2442</v>
      </c>
      <c r="D579" s="456">
        <v>85.97</v>
      </c>
    </row>
    <row r="580" spans="1:4" ht="13.5">
      <c r="A580" s="458">
        <v>90638</v>
      </c>
      <c r="B580" s="247" t="s">
        <v>2508</v>
      </c>
      <c r="C580" s="247" t="s">
        <v>2442</v>
      </c>
      <c r="D580" s="456">
        <v>4.2</v>
      </c>
    </row>
    <row r="581" spans="1:4" ht="13.5">
      <c r="A581" s="458">
        <v>90644</v>
      </c>
      <c r="B581" s="247" t="s">
        <v>2509</v>
      </c>
      <c r="C581" s="247" t="s">
        <v>2442</v>
      </c>
      <c r="D581" s="456">
        <v>6.28</v>
      </c>
    </row>
    <row r="582" spans="1:4" ht="13.5">
      <c r="A582" s="458">
        <v>90651</v>
      </c>
      <c r="B582" s="247" t="s">
        <v>2510</v>
      </c>
      <c r="C582" s="247" t="s">
        <v>2442</v>
      </c>
      <c r="D582" s="456">
        <v>0.85</v>
      </c>
    </row>
    <row r="583" spans="1:4" ht="13.5">
      <c r="A583" s="458">
        <v>90657</v>
      </c>
      <c r="B583" s="247" t="s">
        <v>2511</v>
      </c>
      <c r="C583" s="247" t="s">
        <v>2442</v>
      </c>
      <c r="D583" s="456">
        <v>4.08</v>
      </c>
    </row>
    <row r="584" spans="1:4" ht="13.5">
      <c r="A584" s="458">
        <v>90663</v>
      </c>
      <c r="B584" s="247" t="s">
        <v>2512</v>
      </c>
      <c r="C584" s="247" t="s">
        <v>2442</v>
      </c>
      <c r="D584" s="456">
        <v>4.38</v>
      </c>
    </row>
    <row r="585" spans="1:4" ht="13.5">
      <c r="A585" s="458">
        <v>90669</v>
      </c>
      <c r="B585" s="247" t="s">
        <v>2513</v>
      </c>
      <c r="C585" s="247" t="s">
        <v>2442</v>
      </c>
      <c r="D585" s="456">
        <v>7.51</v>
      </c>
    </row>
    <row r="586" spans="1:4" ht="13.5">
      <c r="A586" s="458">
        <v>90675</v>
      </c>
      <c r="B586" s="247" t="s">
        <v>2514</v>
      </c>
      <c r="C586" s="247" t="s">
        <v>2442</v>
      </c>
      <c r="D586" s="456">
        <v>303.92</v>
      </c>
    </row>
    <row r="587" spans="1:4" ht="13.5">
      <c r="A587" s="458">
        <v>90681</v>
      </c>
      <c r="B587" s="247" t="s">
        <v>2515</v>
      </c>
      <c r="C587" s="247" t="s">
        <v>2442</v>
      </c>
      <c r="D587" s="456">
        <v>164.98</v>
      </c>
    </row>
    <row r="588" spans="1:4" ht="13.5">
      <c r="A588" s="458">
        <v>90687</v>
      </c>
      <c r="B588" s="247" t="s">
        <v>2516</v>
      </c>
      <c r="C588" s="247" t="s">
        <v>2442</v>
      </c>
      <c r="D588" s="456">
        <v>54.27</v>
      </c>
    </row>
    <row r="589" spans="1:4" ht="13.5">
      <c r="A589" s="458">
        <v>90693</v>
      </c>
      <c r="B589" s="247" t="s">
        <v>2517</v>
      </c>
      <c r="C589" s="247" t="s">
        <v>2442</v>
      </c>
      <c r="D589" s="456">
        <v>45.84</v>
      </c>
    </row>
    <row r="590" spans="1:4" ht="13.5">
      <c r="A590" s="458">
        <v>90965</v>
      </c>
      <c r="B590" s="247" t="s">
        <v>2518</v>
      </c>
      <c r="C590" s="247" t="s">
        <v>2442</v>
      </c>
      <c r="D590" s="456">
        <v>7.47</v>
      </c>
    </row>
    <row r="591" spans="1:4" ht="13.5">
      <c r="A591" s="458">
        <v>90973</v>
      </c>
      <c r="B591" s="247" t="s">
        <v>2519</v>
      </c>
      <c r="C591" s="247" t="s">
        <v>2442</v>
      </c>
      <c r="D591" s="456">
        <v>7.49</v>
      </c>
    </row>
    <row r="592" spans="1:4" ht="13.5">
      <c r="A592" s="458">
        <v>90982</v>
      </c>
      <c r="B592" s="247" t="s">
        <v>2520</v>
      </c>
      <c r="C592" s="247" t="s">
        <v>2442</v>
      </c>
      <c r="D592" s="456">
        <v>19.03</v>
      </c>
    </row>
    <row r="593" spans="1:4" ht="13.5">
      <c r="A593" s="458">
        <v>91001</v>
      </c>
      <c r="B593" s="247" t="s">
        <v>2521</v>
      </c>
      <c r="C593" s="247" t="s">
        <v>2442</v>
      </c>
      <c r="D593" s="456">
        <v>8.8800000000000008</v>
      </c>
    </row>
    <row r="594" spans="1:4" ht="13.5">
      <c r="A594" s="458">
        <v>91032</v>
      </c>
      <c r="B594" s="247" t="s">
        <v>2522</v>
      </c>
      <c r="C594" s="247" t="s">
        <v>2442</v>
      </c>
      <c r="D594" s="456">
        <v>47.59</v>
      </c>
    </row>
    <row r="595" spans="1:4" ht="13.5">
      <c r="A595" s="458">
        <v>91278</v>
      </c>
      <c r="B595" s="247" t="s">
        <v>2523</v>
      </c>
      <c r="C595" s="247" t="s">
        <v>2442</v>
      </c>
      <c r="D595" s="456">
        <v>0.53</v>
      </c>
    </row>
    <row r="596" spans="1:4" ht="13.5">
      <c r="A596" s="458">
        <v>91285</v>
      </c>
      <c r="B596" s="247" t="s">
        <v>2524</v>
      </c>
      <c r="C596" s="247" t="s">
        <v>2442</v>
      </c>
      <c r="D596" s="456">
        <v>0.85</v>
      </c>
    </row>
    <row r="597" spans="1:4" ht="13.5">
      <c r="A597" s="458">
        <v>91387</v>
      </c>
      <c r="B597" s="247" t="s">
        <v>2525</v>
      </c>
      <c r="C597" s="247" t="s">
        <v>2442</v>
      </c>
      <c r="D597" s="456">
        <v>50.64</v>
      </c>
    </row>
    <row r="598" spans="1:4" ht="13.5">
      <c r="A598" s="458">
        <v>91395</v>
      </c>
      <c r="B598" s="247" t="s">
        <v>2526</v>
      </c>
      <c r="C598" s="247" t="s">
        <v>2442</v>
      </c>
      <c r="D598" s="456">
        <v>42.01</v>
      </c>
    </row>
    <row r="599" spans="1:4" ht="13.5">
      <c r="A599" s="458">
        <v>91486</v>
      </c>
      <c r="B599" s="247" t="s">
        <v>2527</v>
      </c>
      <c r="C599" s="247" t="s">
        <v>2442</v>
      </c>
      <c r="D599" s="456">
        <v>51.86</v>
      </c>
    </row>
    <row r="600" spans="1:4" ht="13.5">
      <c r="A600" s="458">
        <v>91534</v>
      </c>
      <c r="B600" s="247" t="s">
        <v>2528</v>
      </c>
      <c r="C600" s="247" t="s">
        <v>2442</v>
      </c>
      <c r="D600" s="456">
        <v>26.18</v>
      </c>
    </row>
    <row r="601" spans="1:4" ht="13.5">
      <c r="A601" s="458">
        <v>91635</v>
      </c>
      <c r="B601" s="247" t="s">
        <v>2529</v>
      </c>
      <c r="C601" s="247" t="s">
        <v>2442</v>
      </c>
      <c r="D601" s="456">
        <v>48.75</v>
      </c>
    </row>
    <row r="602" spans="1:4" ht="13.5">
      <c r="A602" s="458">
        <v>91646</v>
      </c>
      <c r="B602" s="247" t="s">
        <v>2530</v>
      </c>
      <c r="C602" s="247" t="s">
        <v>2442</v>
      </c>
      <c r="D602" s="456">
        <v>72.67</v>
      </c>
    </row>
    <row r="603" spans="1:4" ht="13.5">
      <c r="A603" s="458">
        <v>91693</v>
      </c>
      <c r="B603" s="247" t="s">
        <v>2531</v>
      </c>
      <c r="C603" s="247" t="s">
        <v>2442</v>
      </c>
      <c r="D603" s="456">
        <v>25.48</v>
      </c>
    </row>
    <row r="604" spans="1:4" ht="13.5">
      <c r="A604" s="458">
        <v>92044</v>
      </c>
      <c r="B604" s="247" t="s">
        <v>2532</v>
      </c>
      <c r="C604" s="247" t="s">
        <v>2442</v>
      </c>
      <c r="D604" s="456">
        <v>7.83</v>
      </c>
    </row>
    <row r="605" spans="1:4" ht="13.5">
      <c r="A605" s="458">
        <v>92107</v>
      </c>
      <c r="B605" s="247" t="s">
        <v>2533</v>
      </c>
      <c r="C605" s="247" t="s">
        <v>2442</v>
      </c>
      <c r="D605" s="456">
        <v>72.599999999999994</v>
      </c>
    </row>
    <row r="606" spans="1:4" ht="13.5">
      <c r="A606" s="458">
        <v>92113</v>
      </c>
      <c r="B606" s="247" t="s">
        <v>2534</v>
      </c>
      <c r="C606" s="247" t="s">
        <v>2442</v>
      </c>
      <c r="D606" s="456">
        <v>0.98</v>
      </c>
    </row>
    <row r="607" spans="1:4" ht="13.5">
      <c r="A607" s="458">
        <v>92119</v>
      </c>
      <c r="B607" s="247" t="s">
        <v>2535</v>
      </c>
      <c r="C607" s="247" t="s">
        <v>2442</v>
      </c>
      <c r="D607" s="456">
        <v>0.24</v>
      </c>
    </row>
    <row r="608" spans="1:4" ht="13.5">
      <c r="A608" s="458">
        <v>92139</v>
      </c>
      <c r="B608" s="247" t="s">
        <v>2536</v>
      </c>
      <c r="C608" s="247" t="s">
        <v>2442</v>
      </c>
      <c r="D608" s="456">
        <v>38.32</v>
      </c>
    </row>
    <row r="609" spans="1:4" ht="13.5">
      <c r="A609" s="458">
        <v>92146</v>
      </c>
      <c r="B609" s="247" t="s">
        <v>2537</v>
      </c>
      <c r="C609" s="247" t="s">
        <v>2442</v>
      </c>
      <c r="D609" s="456">
        <v>27.98</v>
      </c>
    </row>
    <row r="610" spans="1:4" ht="13.5">
      <c r="A610" s="458">
        <v>92243</v>
      </c>
      <c r="B610" s="247" t="s">
        <v>2538</v>
      </c>
      <c r="C610" s="247" t="s">
        <v>2442</v>
      </c>
      <c r="D610" s="456">
        <v>60.82</v>
      </c>
    </row>
    <row r="611" spans="1:4" ht="13.5">
      <c r="A611" s="458">
        <v>92717</v>
      </c>
      <c r="B611" s="247" t="s">
        <v>2539</v>
      </c>
      <c r="C611" s="247" t="s">
        <v>2442</v>
      </c>
      <c r="D611" s="456">
        <v>0.33</v>
      </c>
    </row>
    <row r="612" spans="1:4" ht="13.5">
      <c r="A612" s="458">
        <v>92961</v>
      </c>
      <c r="B612" s="247" t="s">
        <v>2540</v>
      </c>
      <c r="C612" s="247" t="s">
        <v>2442</v>
      </c>
      <c r="D612" s="456">
        <v>4.8600000000000003</v>
      </c>
    </row>
    <row r="613" spans="1:4" ht="13.5">
      <c r="A613" s="458">
        <v>92967</v>
      </c>
      <c r="B613" s="247" t="s">
        <v>2541</v>
      </c>
      <c r="C613" s="247" t="s">
        <v>2442</v>
      </c>
      <c r="D613" s="456">
        <v>16.34</v>
      </c>
    </row>
    <row r="614" spans="1:4" ht="13.5">
      <c r="A614" s="458">
        <v>93225</v>
      </c>
      <c r="B614" s="247" t="s">
        <v>2542</v>
      </c>
      <c r="C614" s="247" t="s">
        <v>2442</v>
      </c>
      <c r="D614" s="456">
        <v>458.51</v>
      </c>
    </row>
    <row r="615" spans="1:4" ht="13.5">
      <c r="A615" s="458">
        <v>93234</v>
      </c>
      <c r="B615" s="247" t="s">
        <v>2543</v>
      </c>
      <c r="C615" s="247" t="s">
        <v>2442</v>
      </c>
      <c r="D615" s="456">
        <v>0.41</v>
      </c>
    </row>
    <row r="616" spans="1:4" ht="13.5">
      <c r="A616" s="458">
        <v>93244</v>
      </c>
      <c r="B616" s="247" t="s">
        <v>2544</v>
      </c>
      <c r="C616" s="247" t="s">
        <v>2442</v>
      </c>
      <c r="D616" s="456">
        <v>57.28</v>
      </c>
    </row>
    <row r="617" spans="1:4" ht="13.5">
      <c r="A617" s="458">
        <v>93274</v>
      </c>
      <c r="B617" s="247" t="s">
        <v>2545</v>
      </c>
      <c r="C617" s="247" t="s">
        <v>2442</v>
      </c>
      <c r="D617" s="456">
        <v>68.400000000000006</v>
      </c>
    </row>
    <row r="618" spans="1:4" ht="13.5">
      <c r="A618" s="458">
        <v>93282</v>
      </c>
      <c r="B618" s="247" t="s">
        <v>2546</v>
      </c>
      <c r="C618" s="247" t="s">
        <v>2442</v>
      </c>
      <c r="D618" s="456">
        <v>22.53</v>
      </c>
    </row>
    <row r="619" spans="1:4" ht="13.5">
      <c r="A619" s="458">
        <v>93288</v>
      </c>
      <c r="B619" s="247" t="s">
        <v>2547</v>
      </c>
      <c r="C619" s="247" t="s">
        <v>2442</v>
      </c>
      <c r="D619" s="456">
        <v>167.52</v>
      </c>
    </row>
    <row r="620" spans="1:4" ht="13.5">
      <c r="A620" s="458">
        <v>93403</v>
      </c>
      <c r="B620" s="247" t="s">
        <v>2548</v>
      </c>
      <c r="C620" s="247" t="s">
        <v>2442</v>
      </c>
      <c r="D620" s="456">
        <v>52.18</v>
      </c>
    </row>
    <row r="621" spans="1:4" ht="13.5">
      <c r="A621" s="458">
        <v>93409</v>
      </c>
      <c r="B621" s="247" t="s">
        <v>2549</v>
      </c>
      <c r="C621" s="247" t="s">
        <v>2442</v>
      </c>
      <c r="D621" s="456">
        <v>32.479999999999997</v>
      </c>
    </row>
    <row r="622" spans="1:4" ht="13.5">
      <c r="A622" s="458">
        <v>93416</v>
      </c>
      <c r="B622" s="247" t="s">
        <v>2550</v>
      </c>
      <c r="C622" s="247" t="s">
        <v>2442</v>
      </c>
      <c r="D622" s="456">
        <v>0.36</v>
      </c>
    </row>
    <row r="623" spans="1:4" ht="13.5">
      <c r="A623" s="458">
        <v>93422</v>
      </c>
      <c r="B623" s="247" t="s">
        <v>2551</v>
      </c>
      <c r="C623" s="247" t="s">
        <v>2442</v>
      </c>
      <c r="D623" s="456">
        <v>4.9000000000000004</v>
      </c>
    </row>
    <row r="624" spans="1:4" ht="13.5">
      <c r="A624" s="458">
        <v>93428</v>
      </c>
      <c r="B624" s="247" t="s">
        <v>2552</v>
      </c>
      <c r="C624" s="247" t="s">
        <v>2442</v>
      </c>
      <c r="D624" s="456">
        <v>6.94</v>
      </c>
    </row>
    <row r="625" spans="1:4" ht="13.5">
      <c r="A625" s="458">
        <v>93434</v>
      </c>
      <c r="B625" s="247" t="s">
        <v>2553</v>
      </c>
      <c r="C625" s="247" t="s">
        <v>2442</v>
      </c>
      <c r="D625" s="456">
        <v>230.78</v>
      </c>
    </row>
    <row r="626" spans="1:4" ht="13.5">
      <c r="A626" s="458">
        <v>93440</v>
      </c>
      <c r="B626" s="247" t="s">
        <v>2554</v>
      </c>
      <c r="C626" s="247" t="s">
        <v>2442</v>
      </c>
      <c r="D626" s="456">
        <v>101.6</v>
      </c>
    </row>
    <row r="627" spans="1:4" ht="13.5">
      <c r="A627" s="458">
        <v>95122</v>
      </c>
      <c r="B627" s="247" t="s">
        <v>2555</v>
      </c>
      <c r="C627" s="247" t="s">
        <v>2442</v>
      </c>
      <c r="D627" s="456">
        <v>156.69</v>
      </c>
    </row>
    <row r="628" spans="1:4" ht="13.5">
      <c r="A628" s="458">
        <v>95128</v>
      </c>
      <c r="B628" s="247" t="s">
        <v>2556</v>
      </c>
      <c r="C628" s="247" t="s">
        <v>2442</v>
      </c>
      <c r="D628" s="456">
        <v>48.04</v>
      </c>
    </row>
    <row r="629" spans="1:4" ht="13.5">
      <c r="A629" s="458">
        <v>95140</v>
      </c>
      <c r="B629" s="247" t="s">
        <v>2557</v>
      </c>
      <c r="C629" s="247" t="s">
        <v>2442</v>
      </c>
      <c r="D629" s="456">
        <v>0.03</v>
      </c>
    </row>
    <row r="630" spans="1:4" ht="13.5">
      <c r="A630" s="458">
        <v>95213</v>
      </c>
      <c r="B630" s="247" t="s">
        <v>2558</v>
      </c>
      <c r="C630" s="247" t="s">
        <v>2442</v>
      </c>
      <c r="D630" s="456">
        <v>96.47</v>
      </c>
    </row>
    <row r="631" spans="1:4" ht="13.5">
      <c r="A631" s="458">
        <v>95259</v>
      </c>
      <c r="B631" s="247" t="s">
        <v>2559</v>
      </c>
      <c r="C631" s="247" t="s">
        <v>2442</v>
      </c>
      <c r="D631" s="456">
        <v>16.18</v>
      </c>
    </row>
    <row r="632" spans="1:4" ht="13.5">
      <c r="A632" s="458">
        <v>95265</v>
      </c>
      <c r="B632" s="247" t="s">
        <v>2560</v>
      </c>
      <c r="C632" s="247" t="s">
        <v>2442</v>
      </c>
      <c r="D632" s="456">
        <v>0.67</v>
      </c>
    </row>
    <row r="633" spans="1:4" ht="13.5">
      <c r="A633" s="458">
        <v>95271</v>
      </c>
      <c r="B633" s="247" t="s">
        <v>2561</v>
      </c>
      <c r="C633" s="247" t="s">
        <v>2442</v>
      </c>
      <c r="D633" s="456">
        <v>0.5</v>
      </c>
    </row>
    <row r="634" spans="1:4" ht="13.5">
      <c r="A634" s="458">
        <v>95277</v>
      </c>
      <c r="B634" s="247" t="s">
        <v>2562</v>
      </c>
      <c r="C634" s="247" t="s">
        <v>2442</v>
      </c>
      <c r="D634" s="456">
        <v>0.5</v>
      </c>
    </row>
    <row r="635" spans="1:4" ht="13.5">
      <c r="A635" s="458">
        <v>95283</v>
      </c>
      <c r="B635" s="247" t="s">
        <v>25765</v>
      </c>
      <c r="C635" s="247" t="s">
        <v>2442</v>
      </c>
      <c r="D635" s="456">
        <v>0.6</v>
      </c>
    </row>
    <row r="636" spans="1:4" ht="13.5">
      <c r="A636" s="458">
        <v>95621</v>
      </c>
      <c r="B636" s="247" t="s">
        <v>2563</v>
      </c>
      <c r="C636" s="247" t="s">
        <v>2442</v>
      </c>
      <c r="D636" s="456">
        <v>15.99</v>
      </c>
    </row>
    <row r="637" spans="1:4" ht="13.5">
      <c r="A637" s="458">
        <v>95632</v>
      </c>
      <c r="B637" s="247" t="s">
        <v>2564</v>
      </c>
      <c r="C637" s="247" t="s">
        <v>2442</v>
      </c>
      <c r="D637" s="456">
        <v>73.41</v>
      </c>
    </row>
    <row r="638" spans="1:4" ht="13.5">
      <c r="A638" s="458">
        <v>95703</v>
      </c>
      <c r="B638" s="247" t="s">
        <v>2565</v>
      </c>
      <c r="C638" s="247" t="s">
        <v>2442</v>
      </c>
      <c r="D638" s="456">
        <v>28.89</v>
      </c>
    </row>
    <row r="639" spans="1:4" ht="13.5">
      <c r="A639" s="458">
        <v>95709</v>
      </c>
      <c r="B639" s="247" t="s">
        <v>2566</v>
      </c>
      <c r="C639" s="247" t="s">
        <v>2442</v>
      </c>
      <c r="D639" s="456">
        <v>83.46</v>
      </c>
    </row>
    <row r="640" spans="1:4" ht="13.5">
      <c r="A640" s="458">
        <v>95715</v>
      </c>
      <c r="B640" s="247" t="s">
        <v>2567</v>
      </c>
      <c r="C640" s="247" t="s">
        <v>2442</v>
      </c>
      <c r="D640" s="456">
        <v>96.27</v>
      </c>
    </row>
    <row r="641" spans="1:4" ht="13.5">
      <c r="A641" s="458">
        <v>95721</v>
      </c>
      <c r="B641" s="247" t="s">
        <v>2568</v>
      </c>
      <c r="C641" s="247" t="s">
        <v>2442</v>
      </c>
      <c r="D641" s="456">
        <v>93.67</v>
      </c>
    </row>
    <row r="642" spans="1:4" ht="13.5">
      <c r="A642" s="458">
        <v>95873</v>
      </c>
      <c r="B642" s="247" t="s">
        <v>2569</v>
      </c>
      <c r="C642" s="247" t="s">
        <v>2442</v>
      </c>
      <c r="D642" s="456">
        <v>11.1</v>
      </c>
    </row>
    <row r="643" spans="1:4" ht="13.5">
      <c r="A643" s="458">
        <v>96014</v>
      </c>
      <c r="B643" s="247" t="s">
        <v>2570</v>
      </c>
      <c r="C643" s="247" t="s">
        <v>2442</v>
      </c>
      <c r="D643" s="456">
        <v>54.02</v>
      </c>
    </row>
    <row r="644" spans="1:4" ht="13.5">
      <c r="A644" s="458">
        <v>96021</v>
      </c>
      <c r="B644" s="247" t="s">
        <v>2571</v>
      </c>
      <c r="C644" s="247" t="s">
        <v>2442</v>
      </c>
      <c r="D644" s="456">
        <v>53.73</v>
      </c>
    </row>
    <row r="645" spans="1:4" ht="13.5">
      <c r="A645" s="458">
        <v>96029</v>
      </c>
      <c r="B645" s="247" t="s">
        <v>2572</v>
      </c>
      <c r="C645" s="247" t="s">
        <v>2442</v>
      </c>
      <c r="D645" s="456">
        <v>47.98</v>
      </c>
    </row>
    <row r="646" spans="1:4" ht="13.5">
      <c r="A646" s="458">
        <v>96036</v>
      </c>
      <c r="B646" s="247" t="s">
        <v>2573</v>
      </c>
      <c r="C646" s="247" t="s">
        <v>2442</v>
      </c>
      <c r="D646" s="456">
        <v>56.4</v>
      </c>
    </row>
    <row r="647" spans="1:4" ht="13.5">
      <c r="A647" s="458">
        <v>96155</v>
      </c>
      <c r="B647" s="247" t="s">
        <v>2574</v>
      </c>
      <c r="C647" s="247" t="s">
        <v>2442</v>
      </c>
      <c r="D647" s="456">
        <v>48.27</v>
      </c>
    </row>
    <row r="648" spans="1:4" ht="13.5">
      <c r="A648" s="458">
        <v>96156</v>
      </c>
      <c r="B648" s="247" t="s">
        <v>2575</v>
      </c>
      <c r="C648" s="247" t="s">
        <v>2442</v>
      </c>
      <c r="D648" s="456">
        <v>53.1</v>
      </c>
    </row>
    <row r="649" spans="1:4" ht="13.5">
      <c r="A649" s="458">
        <v>96159</v>
      </c>
      <c r="B649" s="247" t="s">
        <v>2576</v>
      </c>
      <c r="C649" s="247" t="s">
        <v>2442</v>
      </c>
      <c r="D649" s="456">
        <v>86.8</v>
      </c>
    </row>
    <row r="650" spans="1:4" ht="13.5">
      <c r="A650" s="458">
        <v>96246</v>
      </c>
      <c r="B650" s="247" t="s">
        <v>2577</v>
      </c>
      <c r="C650" s="247" t="s">
        <v>2442</v>
      </c>
      <c r="D650" s="456">
        <v>50.19</v>
      </c>
    </row>
    <row r="651" spans="1:4" ht="13.5">
      <c r="A651" s="458">
        <v>96464</v>
      </c>
      <c r="B651" s="247" t="s">
        <v>2578</v>
      </c>
      <c r="C651" s="247" t="s">
        <v>2442</v>
      </c>
      <c r="D651" s="456">
        <v>79.17</v>
      </c>
    </row>
    <row r="652" spans="1:4" ht="13.5">
      <c r="A652" s="458">
        <v>98765</v>
      </c>
      <c r="B652" s="247" t="s">
        <v>2579</v>
      </c>
      <c r="C652" s="247" t="s">
        <v>2442</v>
      </c>
      <c r="D652" s="456">
        <v>0.12</v>
      </c>
    </row>
    <row r="653" spans="1:4" ht="13.5">
      <c r="A653" s="458">
        <v>99834</v>
      </c>
      <c r="B653" s="247" t="s">
        <v>2580</v>
      </c>
      <c r="C653" s="247" t="s">
        <v>2442</v>
      </c>
      <c r="D653" s="456">
        <v>0.17</v>
      </c>
    </row>
    <row r="654" spans="1:4" ht="13.5">
      <c r="A654" s="458">
        <v>100642</v>
      </c>
      <c r="B654" s="247" t="s">
        <v>2581</v>
      </c>
      <c r="C654" s="247" t="s">
        <v>2442</v>
      </c>
      <c r="D654" s="456">
        <v>156.07</v>
      </c>
    </row>
    <row r="655" spans="1:4" ht="13.5">
      <c r="A655" s="458">
        <v>100648</v>
      </c>
      <c r="B655" s="247" t="s">
        <v>2582</v>
      </c>
      <c r="C655" s="247" t="s">
        <v>2442</v>
      </c>
      <c r="D655" s="456">
        <v>373.82</v>
      </c>
    </row>
    <row r="656" spans="1:4" ht="13.5">
      <c r="A656" s="458">
        <v>102274</v>
      </c>
      <c r="B656" s="247" t="s">
        <v>18671</v>
      </c>
      <c r="C656" s="247" t="s">
        <v>2442</v>
      </c>
      <c r="D656" s="456">
        <v>15.64</v>
      </c>
    </row>
    <row r="657" spans="1:4" ht="13.5">
      <c r="A657" s="458">
        <v>104092</v>
      </c>
      <c r="B657" s="247" t="s">
        <v>25766</v>
      </c>
      <c r="C657" s="247" t="s">
        <v>2442</v>
      </c>
      <c r="D657" s="456">
        <v>0.13</v>
      </c>
    </row>
    <row r="658" spans="1:4" ht="13.5">
      <c r="A658" s="458">
        <v>104098</v>
      </c>
      <c r="B658" s="247" t="s">
        <v>25767</v>
      </c>
      <c r="C658" s="247" t="s">
        <v>2442</v>
      </c>
      <c r="D658" s="456">
        <v>0.18</v>
      </c>
    </row>
    <row r="659" spans="1:4" ht="13.5">
      <c r="A659" s="458">
        <v>5089</v>
      </c>
      <c r="B659" s="247" t="s">
        <v>2583</v>
      </c>
      <c r="C659" s="247" t="s">
        <v>5</v>
      </c>
      <c r="D659" s="456">
        <v>40.369999999999997</v>
      </c>
    </row>
    <row r="660" spans="1:4" ht="13.5">
      <c r="A660" s="458">
        <v>5627</v>
      </c>
      <c r="B660" s="247" t="s">
        <v>2584</v>
      </c>
      <c r="C660" s="247" t="s">
        <v>5</v>
      </c>
      <c r="D660" s="456">
        <v>52.36</v>
      </c>
    </row>
    <row r="661" spans="1:4" ht="13.5">
      <c r="A661" s="458">
        <v>5628</v>
      </c>
      <c r="B661" s="247" t="s">
        <v>2585</v>
      </c>
      <c r="C661" s="247" t="s">
        <v>5</v>
      </c>
      <c r="D661" s="456">
        <v>7.1</v>
      </c>
    </row>
    <row r="662" spans="1:4" ht="13.5">
      <c r="A662" s="458">
        <v>5629</v>
      </c>
      <c r="B662" s="247" t="s">
        <v>2586</v>
      </c>
      <c r="C662" s="247" t="s">
        <v>5</v>
      </c>
      <c r="D662" s="456">
        <v>65.45</v>
      </c>
    </row>
    <row r="663" spans="1:4" ht="13.5">
      <c r="A663" s="458">
        <v>5630</v>
      </c>
      <c r="B663" s="247" t="s">
        <v>2587</v>
      </c>
      <c r="C663" s="247" t="s">
        <v>5</v>
      </c>
      <c r="D663" s="456">
        <v>71.180000000000007</v>
      </c>
    </row>
    <row r="664" spans="1:4" ht="13.5">
      <c r="A664" s="458">
        <v>5658</v>
      </c>
      <c r="B664" s="247" t="s">
        <v>2588</v>
      </c>
      <c r="C664" s="247" t="s">
        <v>5</v>
      </c>
      <c r="D664" s="456">
        <v>2.78</v>
      </c>
    </row>
    <row r="665" spans="1:4" ht="13.5">
      <c r="A665" s="458">
        <v>5664</v>
      </c>
      <c r="B665" s="247" t="s">
        <v>2589</v>
      </c>
      <c r="C665" s="247" t="s">
        <v>5</v>
      </c>
      <c r="D665" s="456">
        <v>36.28</v>
      </c>
    </row>
    <row r="666" spans="1:4" ht="13.5">
      <c r="A666" s="458">
        <v>5667</v>
      </c>
      <c r="B666" s="247" t="s">
        <v>2590</v>
      </c>
      <c r="C666" s="247" t="s">
        <v>5</v>
      </c>
      <c r="D666" s="456">
        <v>32.26</v>
      </c>
    </row>
    <row r="667" spans="1:4" ht="13.5">
      <c r="A667" s="458">
        <v>5668</v>
      </c>
      <c r="B667" s="247" t="s">
        <v>2591</v>
      </c>
      <c r="C667" s="247" t="s">
        <v>5</v>
      </c>
      <c r="D667" s="456">
        <v>50.63</v>
      </c>
    </row>
    <row r="668" spans="1:4" ht="13.5">
      <c r="A668" s="458">
        <v>5674</v>
      </c>
      <c r="B668" s="247" t="s">
        <v>2592</v>
      </c>
      <c r="C668" s="247" t="s">
        <v>5</v>
      </c>
      <c r="D668" s="456">
        <v>38.83</v>
      </c>
    </row>
    <row r="669" spans="1:4" ht="13.5">
      <c r="A669" s="458">
        <v>5692</v>
      </c>
      <c r="B669" s="247" t="s">
        <v>2593</v>
      </c>
      <c r="C669" s="247" t="s">
        <v>5</v>
      </c>
      <c r="D669" s="456">
        <v>0.24</v>
      </c>
    </row>
    <row r="670" spans="1:4" ht="13.5">
      <c r="A670" s="458">
        <v>5693</v>
      </c>
      <c r="B670" s="247" t="s">
        <v>2594</v>
      </c>
      <c r="C670" s="247" t="s">
        <v>5</v>
      </c>
      <c r="D670" s="456">
        <v>16.54</v>
      </c>
    </row>
    <row r="671" spans="1:4" ht="13.5">
      <c r="A671" s="458">
        <v>5695</v>
      </c>
      <c r="B671" s="247" t="s">
        <v>2595</v>
      </c>
      <c r="C671" s="247" t="s">
        <v>5</v>
      </c>
      <c r="D671" s="456">
        <v>29.4</v>
      </c>
    </row>
    <row r="672" spans="1:4" ht="13.5">
      <c r="A672" s="458">
        <v>5703</v>
      </c>
      <c r="B672" s="247" t="s">
        <v>2596</v>
      </c>
      <c r="C672" s="247" t="s">
        <v>5</v>
      </c>
      <c r="D672" s="456">
        <v>18.559999999999999</v>
      </c>
    </row>
    <row r="673" spans="1:4" ht="13.5">
      <c r="A673" s="458">
        <v>5705</v>
      </c>
      <c r="B673" s="247" t="s">
        <v>2597</v>
      </c>
      <c r="C673" s="247" t="s">
        <v>5</v>
      </c>
      <c r="D673" s="456">
        <v>28.35</v>
      </c>
    </row>
    <row r="674" spans="1:4" ht="13.5">
      <c r="A674" s="458">
        <v>5707</v>
      </c>
      <c r="B674" s="247" t="s">
        <v>2598</v>
      </c>
      <c r="C674" s="247" t="s">
        <v>5</v>
      </c>
      <c r="D674" s="456">
        <v>59.32</v>
      </c>
    </row>
    <row r="675" spans="1:4" ht="13.5">
      <c r="A675" s="458">
        <v>5710</v>
      </c>
      <c r="B675" s="247" t="s">
        <v>2599</v>
      </c>
      <c r="C675" s="247" t="s">
        <v>5</v>
      </c>
      <c r="D675" s="456">
        <v>153.79</v>
      </c>
    </row>
    <row r="676" spans="1:4" ht="13.5">
      <c r="A676" s="458">
        <v>5711</v>
      </c>
      <c r="B676" s="247" t="s">
        <v>2600</v>
      </c>
      <c r="C676" s="247" t="s">
        <v>5</v>
      </c>
      <c r="D676" s="456">
        <v>98.35</v>
      </c>
    </row>
    <row r="677" spans="1:4" ht="13.5">
      <c r="A677" s="458">
        <v>5714</v>
      </c>
      <c r="B677" s="247" t="s">
        <v>2601</v>
      </c>
      <c r="C677" s="247" t="s">
        <v>5</v>
      </c>
      <c r="D677" s="456">
        <v>15.15</v>
      </c>
    </row>
    <row r="678" spans="1:4" ht="13.5">
      <c r="A678" s="458">
        <v>5715</v>
      </c>
      <c r="B678" s="247" t="s">
        <v>2602</v>
      </c>
      <c r="C678" s="247" t="s">
        <v>5</v>
      </c>
      <c r="D678" s="456">
        <v>74.42</v>
      </c>
    </row>
    <row r="679" spans="1:4" ht="13.5">
      <c r="A679" s="458">
        <v>5718</v>
      </c>
      <c r="B679" s="247" t="s">
        <v>2603</v>
      </c>
      <c r="C679" s="247" t="s">
        <v>5</v>
      </c>
      <c r="D679" s="456">
        <v>117.39</v>
      </c>
    </row>
    <row r="680" spans="1:4" ht="13.5">
      <c r="A680" s="458">
        <v>5721</v>
      </c>
      <c r="B680" s="247" t="s">
        <v>2604</v>
      </c>
      <c r="C680" s="247" t="s">
        <v>5</v>
      </c>
      <c r="D680" s="456">
        <v>103.57</v>
      </c>
    </row>
    <row r="681" spans="1:4" ht="13.5">
      <c r="A681" s="458">
        <v>5722</v>
      </c>
      <c r="B681" s="247" t="s">
        <v>2605</v>
      </c>
      <c r="C681" s="247" t="s">
        <v>5</v>
      </c>
      <c r="D681" s="456">
        <v>239.54</v>
      </c>
    </row>
    <row r="682" spans="1:4" ht="13.5">
      <c r="A682" s="458">
        <v>5724</v>
      </c>
      <c r="B682" s="247" t="s">
        <v>2606</v>
      </c>
      <c r="C682" s="247" t="s">
        <v>5</v>
      </c>
      <c r="D682" s="456">
        <v>57.85</v>
      </c>
    </row>
    <row r="683" spans="1:4" ht="13.5">
      <c r="A683" s="458">
        <v>5727</v>
      </c>
      <c r="B683" s="247" t="s">
        <v>2607</v>
      </c>
      <c r="C683" s="247" t="s">
        <v>5</v>
      </c>
      <c r="D683" s="456">
        <v>11.72</v>
      </c>
    </row>
    <row r="684" spans="1:4" ht="13.5">
      <c r="A684" s="458">
        <v>5729</v>
      </c>
      <c r="B684" s="247" t="s">
        <v>2608</v>
      </c>
      <c r="C684" s="247" t="s">
        <v>5</v>
      </c>
      <c r="D684" s="456">
        <v>47.69</v>
      </c>
    </row>
    <row r="685" spans="1:4" ht="13.5">
      <c r="A685" s="458">
        <v>5730</v>
      </c>
      <c r="B685" s="247" t="s">
        <v>2609</v>
      </c>
      <c r="C685" s="247" t="s">
        <v>5</v>
      </c>
      <c r="D685" s="456">
        <v>45.14</v>
      </c>
    </row>
    <row r="686" spans="1:4" ht="13.5">
      <c r="A686" s="458">
        <v>5735</v>
      </c>
      <c r="B686" s="247" t="s">
        <v>2610</v>
      </c>
      <c r="C686" s="247" t="s">
        <v>5</v>
      </c>
      <c r="D686" s="456">
        <v>35</v>
      </c>
    </row>
    <row r="687" spans="1:4" ht="13.5">
      <c r="A687" s="458">
        <v>5736</v>
      </c>
      <c r="B687" s="247" t="s">
        <v>2611</v>
      </c>
      <c r="C687" s="247" t="s">
        <v>5</v>
      </c>
      <c r="D687" s="456">
        <v>46.13</v>
      </c>
    </row>
    <row r="688" spans="1:4" ht="13.5">
      <c r="A688" s="458">
        <v>5738</v>
      </c>
      <c r="B688" s="247" t="s">
        <v>2612</v>
      </c>
      <c r="C688" s="247" t="s">
        <v>5</v>
      </c>
      <c r="D688" s="456">
        <v>42.4</v>
      </c>
    </row>
    <row r="689" spans="1:4" ht="13.5">
      <c r="A689" s="458">
        <v>5739</v>
      </c>
      <c r="B689" s="247" t="s">
        <v>2613</v>
      </c>
      <c r="C689" s="247" t="s">
        <v>5</v>
      </c>
      <c r="D689" s="456">
        <v>53.06</v>
      </c>
    </row>
    <row r="690" spans="1:4" ht="13.5">
      <c r="A690" s="458">
        <v>5741</v>
      </c>
      <c r="B690" s="247" t="s">
        <v>2614</v>
      </c>
      <c r="C690" s="247" t="s">
        <v>5</v>
      </c>
      <c r="D690" s="456">
        <v>46.83</v>
      </c>
    </row>
    <row r="691" spans="1:4" ht="13.5">
      <c r="A691" s="458">
        <v>5742</v>
      </c>
      <c r="B691" s="247" t="s">
        <v>2615</v>
      </c>
      <c r="C691" s="247" t="s">
        <v>5</v>
      </c>
      <c r="D691" s="456">
        <v>30.47</v>
      </c>
    </row>
    <row r="692" spans="1:4" ht="13.5">
      <c r="A692" s="458">
        <v>5747</v>
      </c>
      <c r="B692" s="247" t="s">
        <v>2616</v>
      </c>
      <c r="C692" s="247" t="s">
        <v>5</v>
      </c>
      <c r="D692" s="456">
        <v>174.7</v>
      </c>
    </row>
    <row r="693" spans="1:4" ht="13.5">
      <c r="A693" s="458">
        <v>5751</v>
      </c>
      <c r="B693" s="247" t="s">
        <v>2617</v>
      </c>
      <c r="C693" s="247" t="s">
        <v>5</v>
      </c>
      <c r="D693" s="456">
        <v>24.39</v>
      </c>
    </row>
    <row r="694" spans="1:4" ht="13.5">
      <c r="A694" s="458">
        <v>5754</v>
      </c>
      <c r="B694" s="247" t="s">
        <v>2618</v>
      </c>
      <c r="C694" s="247" t="s">
        <v>5</v>
      </c>
      <c r="D694" s="456">
        <v>26.78</v>
      </c>
    </row>
    <row r="695" spans="1:4" ht="13.5">
      <c r="A695" s="458">
        <v>5763</v>
      </c>
      <c r="B695" s="247" t="s">
        <v>2619</v>
      </c>
      <c r="C695" s="247" t="s">
        <v>5</v>
      </c>
      <c r="D695" s="456">
        <v>40.19</v>
      </c>
    </row>
    <row r="696" spans="1:4" ht="13.5">
      <c r="A696" s="458">
        <v>5765</v>
      </c>
      <c r="B696" s="247" t="s">
        <v>2620</v>
      </c>
      <c r="C696" s="247" t="s">
        <v>5</v>
      </c>
      <c r="D696" s="456">
        <v>5.08</v>
      </c>
    </row>
    <row r="697" spans="1:4" ht="13.5">
      <c r="A697" s="458">
        <v>5766</v>
      </c>
      <c r="B697" s="247" t="s">
        <v>2621</v>
      </c>
      <c r="C697" s="247" t="s">
        <v>5</v>
      </c>
      <c r="D697" s="456">
        <v>2.2999999999999998</v>
      </c>
    </row>
    <row r="698" spans="1:4" ht="13.5">
      <c r="A698" s="458">
        <v>5779</v>
      </c>
      <c r="B698" s="247" t="s">
        <v>2622</v>
      </c>
      <c r="C698" s="247" t="s">
        <v>5</v>
      </c>
      <c r="D698" s="456">
        <v>75.87</v>
      </c>
    </row>
    <row r="699" spans="1:4" ht="13.5">
      <c r="A699" s="458">
        <v>5787</v>
      </c>
      <c r="B699" s="247" t="s">
        <v>2623</v>
      </c>
      <c r="C699" s="247" t="s">
        <v>5</v>
      </c>
      <c r="D699" s="456">
        <v>77.73</v>
      </c>
    </row>
    <row r="700" spans="1:4" ht="13.5">
      <c r="A700" s="458">
        <v>5797</v>
      </c>
      <c r="B700" s="247" t="s">
        <v>2624</v>
      </c>
      <c r="C700" s="247" t="s">
        <v>5</v>
      </c>
      <c r="D700" s="456">
        <v>6.15</v>
      </c>
    </row>
    <row r="701" spans="1:4" ht="13.5">
      <c r="A701" s="458">
        <v>5800</v>
      </c>
      <c r="B701" s="247" t="s">
        <v>2625</v>
      </c>
      <c r="C701" s="247" t="s">
        <v>5</v>
      </c>
      <c r="D701" s="456">
        <v>0.38</v>
      </c>
    </row>
    <row r="702" spans="1:4" ht="13.5">
      <c r="A702" s="458">
        <v>7032</v>
      </c>
      <c r="B702" s="247" t="s">
        <v>2626</v>
      </c>
      <c r="C702" s="247" t="s">
        <v>5</v>
      </c>
      <c r="D702" s="456">
        <v>5.1100000000000003</v>
      </c>
    </row>
    <row r="703" spans="1:4" ht="13.5">
      <c r="A703" s="458">
        <v>7033</v>
      </c>
      <c r="B703" s="247" t="s">
        <v>2627</v>
      </c>
      <c r="C703" s="247" t="s">
        <v>5</v>
      </c>
      <c r="D703" s="456">
        <v>0.91</v>
      </c>
    </row>
    <row r="704" spans="1:4" ht="13.5">
      <c r="A704" s="458">
        <v>7034</v>
      </c>
      <c r="B704" s="247" t="s">
        <v>2628</v>
      </c>
      <c r="C704" s="247" t="s">
        <v>5</v>
      </c>
      <c r="D704" s="456">
        <v>6.39</v>
      </c>
    </row>
    <row r="705" spans="1:4" ht="13.5">
      <c r="A705" s="458">
        <v>7035</v>
      </c>
      <c r="B705" s="247" t="s">
        <v>2629</v>
      </c>
      <c r="C705" s="247" t="s">
        <v>5</v>
      </c>
      <c r="D705" s="456">
        <v>283.3</v>
      </c>
    </row>
    <row r="706" spans="1:4" ht="13.5">
      <c r="A706" s="458">
        <v>7038</v>
      </c>
      <c r="B706" s="247" t="s">
        <v>2630</v>
      </c>
      <c r="C706" s="247" t="s">
        <v>5</v>
      </c>
      <c r="D706" s="456">
        <v>48.5</v>
      </c>
    </row>
    <row r="707" spans="1:4" ht="13.5">
      <c r="A707" s="458">
        <v>7039</v>
      </c>
      <c r="B707" s="247" t="s">
        <v>2631</v>
      </c>
      <c r="C707" s="247" t="s">
        <v>5</v>
      </c>
      <c r="D707" s="456">
        <v>6.73</v>
      </c>
    </row>
    <row r="708" spans="1:4" ht="13.5">
      <c r="A708" s="458">
        <v>7040</v>
      </c>
      <c r="B708" s="247" t="s">
        <v>2632</v>
      </c>
      <c r="C708" s="247" t="s">
        <v>5</v>
      </c>
      <c r="D708" s="456">
        <v>60.69</v>
      </c>
    </row>
    <row r="709" spans="1:4" ht="13.5">
      <c r="A709" s="458">
        <v>7044</v>
      </c>
      <c r="B709" s="247" t="s">
        <v>2633</v>
      </c>
      <c r="C709" s="247" t="s">
        <v>5</v>
      </c>
      <c r="D709" s="456">
        <v>0.27</v>
      </c>
    </row>
    <row r="710" spans="1:4" ht="13.5">
      <c r="A710" s="458">
        <v>7045</v>
      </c>
      <c r="B710" s="247" t="s">
        <v>2634</v>
      </c>
      <c r="C710" s="247" t="s">
        <v>5</v>
      </c>
      <c r="D710" s="456">
        <v>0.03</v>
      </c>
    </row>
    <row r="711" spans="1:4" ht="13.5">
      <c r="A711" s="458">
        <v>7046</v>
      </c>
      <c r="B711" s="247" t="s">
        <v>2635</v>
      </c>
      <c r="C711" s="247" t="s">
        <v>5</v>
      </c>
      <c r="D711" s="456">
        <v>0.28999999999999998</v>
      </c>
    </row>
    <row r="712" spans="1:4" ht="13.5">
      <c r="A712" s="458">
        <v>7047</v>
      </c>
      <c r="B712" s="247" t="s">
        <v>2636</v>
      </c>
      <c r="C712" s="247" t="s">
        <v>5</v>
      </c>
      <c r="D712" s="456">
        <v>19.52</v>
      </c>
    </row>
    <row r="713" spans="1:4" ht="13.5">
      <c r="A713" s="458">
        <v>7051</v>
      </c>
      <c r="B713" s="247" t="s">
        <v>2637</v>
      </c>
      <c r="C713" s="247" t="s">
        <v>5</v>
      </c>
      <c r="D713" s="456">
        <v>43.02</v>
      </c>
    </row>
    <row r="714" spans="1:4" ht="13.5">
      <c r="A714" s="458">
        <v>7052</v>
      </c>
      <c r="B714" s="247" t="s">
        <v>2638</v>
      </c>
      <c r="C714" s="247" t="s">
        <v>5</v>
      </c>
      <c r="D714" s="456">
        <v>5.97</v>
      </c>
    </row>
    <row r="715" spans="1:4" ht="13.5">
      <c r="A715" s="458">
        <v>7053</v>
      </c>
      <c r="B715" s="247" t="s">
        <v>2639</v>
      </c>
      <c r="C715" s="247" t="s">
        <v>5</v>
      </c>
      <c r="D715" s="456">
        <v>53.83</v>
      </c>
    </row>
    <row r="716" spans="1:4" ht="13.5">
      <c r="A716" s="458">
        <v>7054</v>
      </c>
      <c r="B716" s="247" t="s">
        <v>2640</v>
      </c>
      <c r="C716" s="247" t="s">
        <v>5</v>
      </c>
      <c r="D716" s="456">
        <v>98.62</v>
      </c>
    </row>
    <row r="717" spans="1:4" ht="13.5">
      <c r="A717" s="458">
        <v>7058</v>
      </c>
      <c r="B717" s="247" t="s">
        <v>2641</v>
      </c>
      <c r="C717" s="247" t="s">
        <v>5</v>
      </c>
      <c r="D717" s="456">
        <v>16.850000000000001</v>
      </c>
    </row>
    <row r="718" spans="1:4" ht="13.5">
      <c r="A718" s="458">
        <v>7059</v>
      </c>
      <c r="B718" s="247" t="s">
        <v>2642</v>
      </c>
      <c r="C718" s="247" t="s">
        <v>5</v>
      </c>
      <c r="D718" s="456">
        <v>3.31</v>
      </c>
    </row>
    <row r="719" spans="1:4" ht="13.5">
      <c r="A719" s="458">
        <v>7060</v>
      </c>
      <c r="B719" s="247" t="s">
        <v>2643</v>
      </c>
      <c r="C719" s="247" t="s">
        <v>5</v>
      </c>
      <c r="D719" s="456">
        <v>30.42</v>
      </c>
    </row>
    <row r="720" spans="1:4" ht="13.5">
      <c r="A720" s="458">
        <v>7061</v>
      </c>
      <c r="B720" s="247" t="s">
        <v>2644</v>
      </c>
      <c r="C720" s="247" t="s">
        <v>5</v>
      </c>
      <c r="D720" s="456">
        <v>90.02</v>
      </c>
    </row>
    <row r="721" spans="1:4" ht="13.5">
      <c r="A721" s="458">
        <v>7063</v>
      </c>
      <c r="B721" s="247" t="s">
        <v>2645</v>
      </c>
      <c r="C721" s="247" t="s">
        <v>5</v>
      </c>
      <c r="D721" s="456">
        <v>18.899999999999999</v>
      </c>
    </row>
    <row r="722" spans="1:4" ht="13.5">
      <c r="A722" s="458">
        <v>7064</v>
      </c>
      <c r="B722" s="247" t="s">
        <v>2646</v>
      </c>
      <c r="C722" s="247" t="s">
        <v>5</v>
      </c>
      <c r="D722" s="456">
        <v>2.62</v>
      </c>
    </row>
    <row r="723" spans="1:4" ht="13.5">
      <c r="A723" s="458">
        <v>7065</v>
      </c>
      <c r="B723" s="247" t="s">
        <v>2647</v>
      </c>
      <c r="C723" s="247" t="s">
        <v>5</v>
      </c>
      <c r="D723" s="456">
        <v>20.68</v>
      </c>
    </row>
    <row r="724" spans="1:4" ht="13.5">
      <c r="A724" s="458">
        <v>7066</v>
      </c>
      <c r="B724" s="247" t="s">
        <v>2648</v>
      </c>
      <c r="C724" s="247" t="s">
        <v>5</v>
      </c>
      <c r="D724" s="456">
        <v>106.81</v>
      </c>
    </row>
    <row r="725" spans="1:4" ht="13.5">
      <c r="A725" s="458">
        <v>53786</v>
      </c>
      <c r="B725" s="247" t="s">
        <v>2649</v>
      </c>
      <c r="C725" s="247" t="s">
        <v>5</v>
      </c>
      <c r="D725" s="456">
        <v>56.38</v>
      </c>
    </row>
    <row r="726" spans="1:4" ht="13.5">
      <c r="A726" s="458">
        <v>53788</v>
      </c>
      <c r="B726" s="247" t="s">
        <v>2650</v>
      </c>
      <c r="C726" s="247" t="s">
        <v>5</v>
      </c>
      <c r="D726" s="456">
        <v>63.12</v>
      </c>
    </row>
    <row r="727" spans="1:4" ht="13.5">
      <c r="A727" s="458">
        <v>53792</v>
      </c>
      <c r="B727" s="247" t="s">
        <v>2651</v>
      </c>
      <c r="C727" s="247" t="s">
        <v>5</v>
      </c>
      <c r="D727" s="456">
        <v>111.9</v>
      </c>
    </row>
    <row r="728" spans="1:4" ht="13.5">
      <c r="A728" s="458">
        <v>53794</v>
      </c>
      <c r="B728" s="247" t="s">
        <v>2652</v>
      </c>
      <c r="C728" s="247" t="s">
        <v>5</v>
      </c>
      <c r="D728" s="456">
        <v>35</v>
      </c>
    </row>
    <row r="729" spans="1:4" ht="13.5">
      <c r="A729" s="458">
        <v>53797</v>
      </c>
      <c r="B729" s="247" t="s">
        <v>2653</v>
      </c>
      <c r="C729" s="247" t="s">
        <v>5</v>
      </c>
      <c r="D729" s="456">
        <v>128.69</v>
      </c>
    </row>
    <row r="730" spans="1:4" ht="13.5">
      <c r="A730" s="458">
        <v>53804</v>
      </c>
      <c r="B730" s="247" t="s">
        <v>2654</v>
      </c>
      <c r="C730" s="247" t="s">
        <v>5</v>
      </c>
      <c r="D730" s="456">
        <v>5.78</v>
      </c>
    </row>
    <row r="731" spans="1:4" ht="13.5">
      <c r="A731" s="458">
        <v>53806</v>
      </c>
      <c r="B731" s="247" t="s">
        <v>2655</v>
      </c>
      <c r="C731" s="247" t="s">
        <v>5</v>
      </c>
      <c r="D731" s="456">
        <v>74.540000000000006</v>
      </c>
    </row>
    <row r="732" spans="1:4" ht="13.5">
      <c r="A732" s="458">
        <v>53810</v>
      </c>
      <c r="B732" s="247" t="s">
        <v>2656</v>
      </c>
      <c r="C732" s="247" t="s">
        <v>5</v>
      </c>
      <c r="D732" s="456">
        <v>75</v>
      </c>
    </row>
    <row r="733" spans="1:4" ht="13.5">
      <c r="A733" s="458">
        <v>53814</v>
      </c>
      <c r="B733" s="247" t="s">
        <v>2657</v>
      </c>
      <c r="C733" s="247" t="s">
        <v>5</v>
      </c>
      <c r="D733" s="456">
        <v>245.68</v>
      </c>
    </row>
    <row r="734" spans="1:4" ht="13.5">
      <c r="A734" s="458">
        <v>53817</v>
      </c>
      <c r="B734" s="247" t="s">
        <v>2658</v>
      </c>
      <c r="C734" s="247" t="s">
        <v>5</v>
      </c>
      <c r="D734" s="456">
        <v>69</v>
      </c>
    </row>
    <row r="735" spans="1:4" ht="13.5">
      <c r="A735" s="458">
        <v>53818</v>
      </c>
      <c r="B735" s="247" t="s">
        <v>2659</v>
      </c>
      <c r="C735" s="247" t="s">
        <v>5</v>
      </c>
      <c r="D735" s="456">
        <v>9.36</v>
      </c>
    </row>
    <row r="736" spans="1:4" ht="13.5">
      <c r="A736" s="458">
        <v>53827</v>
      </c>
      <c r="B736" s="247" t="s">
        <v>2660</v>
      </c>
      <c r="C736" s="247" t="s">
        <v>5</v>
      </c>
      <c r="D736" s="456">
        <v>125.98</v>
      </c>
    </row>
    <row r="737" spans="1:4" ht="13.5">
      <c r="A737" s="458">
        <v>53829</v>
      </c>
      <c r="B737" s="247" t="s">
        <v>2661</v>
      </c>
      <c r="C737" s="247" t="s">
        <v>5</v>
      </c>
      <c r="D737" s="456">
        <v>128.69</v>
      </c>
    </row>
    <row r="738" spans="1:4" ht="13.5">
      <c r="A738" s="458">
        <v>53831</v>
      </c>
      <c r="B738" s="247" t="s">
        <v>2662</v>
      </c>
      <c r="C738" s="247" t="s">
        <v>5</v>
      </c>
      <c r="D738" s="456">
        <v>212.57</v>
      </c>
    </row>
    <row r="739" spans="1:4" ht="13.5">
      <c r="A739" s="458">
        <v>53840</v>
      </c>
      <c r="B739" s="247" t="s">
        <v>2663</v>
      </c>
      <c r="C739" s="247" t="s">
        <v>5</v>
      </c>
      <c r="D739" s="456">
        <v>3.14</v>
      </c>
    </row>
    <row r="740" spans="1:4" ht="13.5">
      <c r="A740" s="458">
        <v>53841</v>
      </c>
      <c r="B740" s="247" t="s">
        <v>2664</v>
      </c>
      <c r="C740" s="247" t="s">
        <v>5</v>
      </c>
      <c r="D740" s="456">
        <v>2.1800000000000002</v>
      </c>
    </row>
    <row r="741" spans="1:4" ht="13.5">
      <c r="A741" s="458">
        <v>53849</v>
      </c>
      <c r="B741" s="247" t="s">
        <v>2665</v>
      </c>
      <c r="C741" s="247" t="s">
        <v>5</v>
      </c>
      <c r="D741" s="456">
        <v>92.47</v>
      </c>
    </row>
    <row r="742" spans="1:4" ht="13.5">
      <c r="A742" s="458">
        <v>53857</v>
      </c>
      <c r="B742" s="247" t="s">
        <v>2666</v>
      </c>
      <c r="C742" s="247" t="s">
        <v>5</v>
      </c>
      <c r="D742" s="456">
        <v>76</v>
      </c>
    </row>
    <row r="743" spans="1:4" ht="13.5">
      <c r="A743" s="458">
        <v>53858</v>
      </c>
      <c r="B743" s="247" t="s">
        <v>2667</v>
      </c>
      <c r="C743" s="247" t="s">
        <v>5</v>
      </c>
      <c r="D743" s="456">
        <v>50.5</v>
      </c>
    </row>
    <row r="744" spans="1:4" ht="13.5">
      <c r="A744" s="458">
        <v>53861</v>
      </c>
      <c r="B744" s="247" t="s">
        <v>2668</v>
      </c>
      <c r="C744" s="247" t="s">
        <v>5</v>
      </c>
      <c r="D744" s="456">
        <v>73.77</v>
      </c>
    </row>
    <row r="745" spans="1:4" ht="13.5">
      <c r="A745" s="458">
        <v>53863</v>
      </c>
      <c r="B745" s="247" t="s">
        <v>2669</v>
      </c>
      <c r="C745" s="247" t="s">
        <v>5</v>
      </c>
      <c r="D745" s="456">
        <v>1.32</v>
      </c>
    </row>
    <row r="746" spans="1:4" ht="13.5">
      <c r="A746" s="458">
        <v>53865</v>
      </c>
      <c r="B746" s="247" t="s">
        <v>2670</v>
      </c>
      <c r="C746" s="247" t="s">
        <v>5</v>
      </c>
      <c r="D746" s="456">
        <v>52.08</v>
      </c>
    </row>
    <row r="747" spans="1:4" ht="13.5">
      <c r="A747" s="458">
        <v>53866</v>
      </c>
      <c r="B747" s="247" t="s">
        <v>2671</v>
      </c>
      <c r="C747" s="247" t="s">
        <v>5</v>
      </c>
      <c r="D747" s="456">
        <v>1.5</v>
      </c>
    </row>
    <row r="748" spans="1:4" ht="13.5">
      <c r="A748" s="458">
        <v>53882</v>
      </c>
      <c r="B748" s="247" t="s">
        <v>2672</v>
      </c>
      <c r="C748" s="247" t="s">
        <v>5</v>
      </c>
      <c r="D748" s="456">
        <v>28.96</v>
      </c>
    </row>
    <row r="749" spans="1:4" ht="13.5">
      <c r="A749" s="458">
        <v>55263</v>
      </c>
      <c r="B749" s="247" t="s">
        <v>2673</v>
      </c>
      <c r="C749" s="247" t="s">
        <v>5</v>
      </c>
      <c r="D749" s="456">
        <v>71.180000000000007</v>
      </c>
    </row>
    <row r="750" spans="1:4" ht="13.5">
      <c r="A750" s="458">
        <v>73303</v>
      </c>
      <c r="B750" s="247" t="s">
        <v>2674</v>
      </c>
      <c r="C750" s="247" t="s">
        <v>5</v>
      </c>
      <c r="D750" s="456">
        <v>6.61</v>
      </c>
    </row>
    <row r="751" spans="1:4" ht="13.5">
      <c r="A751" s="458">
        <v>73307</v>
      </c>
      <c r="B751" s="247" t="s">
        <v>2675</v>
      </c>
      <c r="C751" s="247" t="s">
        <v>5</v>
      </c>
      <c r="D751" s="456">
        <v>5.9</v>
      </c>
    </row>
    <row r="752" spans="1:4" ht="13.5">
      <c r="A752" s="458">
        <v>73309</v>
      </c>
      <c r="B752" s="247" t="s">
        <v>2676</v>
      </c>
      <c r="C752" s="247" t="s">
        <v>5</v>
      </c>
      <c r="D752" s="456">
        <v>32.26</v>
      </c>
    </row>
    <row r="753" spans="1:4" ht="13.5">
      <c r="A753" s="458">
        <v>73311</v>
      </c>
      <c r="B753" s="247" t="s">
        <v>2677</v>
      </c>
      <c r="C753" s="247" t="s">
        <v>5</v>
      </c>
      <c r="D753" s="456">
        <v>196.77</v>
      </c>
    </row>
    <row r="754" spans="1:4" ht="13.5">
      <c r="A754" s="458">
        <v>73313</v>
      </c>
      <c r="B754" s="247" t="s">
        <v>2678</v>
      </c>
      <c r="C754" s="247" t="s">
        <v>5</v>
      </c>
      <c r="D754" s="456">
        <v>4.47</v>
      </c>
    </row>
    <row r="755" spans="1:4" ht="13.5">
      <c r="A755" s="458">
        <v>73315</v>
      </c>
      <c r="B755" s="247" t="s">
        <v>2679</v>
      </c>
      <c r="C755" s="247" t="s">
        <v>5</v>
      </c>
      <c r="D755" s="456">
        <v>63.12</v>
      </c>
    </row>
    <row r="756" spans="1:4" ht="13.5">
      <c r="A756" s="458">
        <v>73335</v>
      </c>
      <c r="B756" s="247" t="s">
        <v>2680</v>
      </c>
      <c r="C756" s="247" t="s">
        <v>5</v>
      </c>
      <c r="D756" s="456">
        <v>25.86</v>
      </c>
    </row>
    <row r="757" spans="1:4" ht="13.5">
      <c r="A757" s="458">
        <v>73340</v>
      </c>
      <c r="B757" s="247" t="s">
        <v>2681</v>
      </c>
      <c r="C757" s="247" t="s">
        <v>5</v>
      </c>
      <c r="D757" s="456">
        <v>171</v>
      </c>
    </row>
    <row r="758" spans="1:4" ht="13.5">
      <c r="A758" s="458">
        <v>83361</v>
      </c>
      <c r="B758" s="247" t="s">
        <v>2682</v>
      </c>
      <c r="C758" s="247" t="s">
        <v>5</v>
      </c>
      <c r="D758" s="456">
        <v>35.130000000000003</v>
      </c>
    </row>
    <row r="759" spans="1:4" ht="13.5">
      <c r="A759" s="458">
        <v>83761</v>
      </c>
      <c r="B759" s="247" t="s">
        <v>2683</v>
      </c>
      <c r="C759" s="247" t="s">
        <v>5</v>
      </c>
      <c r="D759" s="456">
        <v>8.81</v>
      </c>
    </row>
    <row r="760" spans="1:4" ht="13.5">
      <c r="A760" s="458">
        <v>83762</v>
      </c>
      <c r="B760" s="247" t="s">
        <v>2684</v>
      </c>
      <c r="C760" s="247" t="s">
        <v>5</v>
      </c>
      <c r="D760" s="456">
        <v>7.86</v>
      </c>
    </row>
    <row r="761" spans="1:4" ht="13.5">
      <c r="A761" s="458">
        <v>83763</v>
      </c>
      <c r="B761" s="247" t="s">
        <v>2685</v>
      </c>
      <c r="C761" s="247" t="s">
        <v>5</v>
      </c>
      <c r="D761" s="456">
        <v>55.45</v>
      </c>
    </row>
    <row r="762" spans="1:4" ht="13.5">
      <c r="A762" s="458">
        <v>83764</v>
      </c>
      <c r="B762" s="247" t="s">
        <v>2686</v>
      </c>
      <c r="C762" s="247" t="s">
        <v>5</v>
      </c>
      <c r="D762" s="456">
        <v>1.58</v>
      </c>
    </row>
    <row r="763" spans="1:4" ht="13.5">
      <c r="A763" s="458">
        <v>87026</v>
      </c>
      <c r="B763" s="247" t="s">
        <v>2687</v>
      </c>
      <c r="C763" s="247" t="s">
        <v>5</v>
      </c>
      <c r="D763" s="456">
        <v>0.43</v>
      </c>
    </row>
    <row r="764" spans="1:4" ht="13.5">
      <c r="A764" s="458">
        <v>87441</v>
      </c>
      <c r="B764" s="247" t="s">
        <v>25768</v>
      </c>
      <c r="C764" s="247" t="s">
        <v>5</v>
      </c>
      <c r="D764" s="456">
        <v>0.4</v>
      </c>
    </row>
    <row r="765" spans="1:4" ht="13.5">
      <c r="A765" s="458">
        <v>87442</v>
      </c>
      <c r="B765" s="247" t="s">
        <v>25769</v>
      </c>
      <c r="C765" s="247" t="s">
        <v>5</v>
      </c>
      <c r="D765" s="456">
        <v>0.04</v>
      </c>
    </row>
    <row r="766" spans="1:4" ht="13.5">
      <c r="A766" s="458">
        <v>87443</v>
      </c>
      <c r="B766" s="247" t="s">
        <v>25770</v>
      </c>
      <c r="C766" s="247" t="s">
        <v>5</v>
      </c>
      <c r="D766" s="456">
        <v>0.51</v>
      </c>
    </row>
    <row r="767" spans="1:4" ht="13.5">
      <c r="A767" s="458">
        <v>87444</v>
      </c>
      <c r="B767" s="247" t="s">
        <v>25771</v>
      </c>
      <c r="C767" s="247" t="s">
        <v>5</v>
      </c>
      <c r="D767" s="456">
        <v>4.62</v>
      </c>
    </row>
    <row r="768" spans="1:4" ht="13.5">
      <c r="A768" s="458">
        <v>88387</v>
      </c>
      <c r="B768" s="247" t="s">
        <v>2688</v>
      </c>
      <c r="C768" s="247" t="s">
        <v>5</v>
      </c>
      <c r="D768" s="456">
        <v>0.79</v>
      </c>
    </row>
    <row r="769" spans="1:4" ht="13.5">
      <c r="A769" s="458">
        <v>88389</v>
      </c>
      <c r="B769" s="247" t="s">
        <v>2689</v>
      </c>
      <c r="C769" s="247" t="s">
        <v>5</v>
      </c>
      <c r="D769" s="456">
        <v>0.09</v>
      </c>
    </row>
    <row r="770" spans="1:4" ht="13.5">
      <c r="A770" s="458">
        <v>88390</v>
      </c>
      <c r="B770" s="247" t="s">
        <v>2690</v>
      </c>
      <c r="C770" s="247" t="s">
        <v>5</v>
      </c>
      <c r="D770" s="456">
        <v>0.87</v>
      </c>
    </row>
    <row r="771" spans="1:4" ht="13.5">
      <c r="A771" s="458">
        <v>88391</v>
      </c>
      <c r="B771" s="247" t="s">
        <v>2691</v>
      </c>
      <c r="C771" s="247" t="s">
        <v>5</v>
      </c>
      <c r="D771" s="456">
        <v>2.44</v>
      </c>
    </row>
    <row r="772" spans="1:4" ht="13.5">
      <c r="A772" s="458">
        <v>88394</v>
      </c>
      <c r="B772" s="247" t="s">
        <v>2692</v>
      </c>
      <c r="C772" s="247" t="s">
        <v>5</v>
      </c>
      <c r="D772" s="456">
        <v>0.94</v>
      </c>
    </row>
    <row r="773" spans="1:4" ht="13.5">
      <c r="A773" s="458">
        <v>88395</v>
      </c>
      <c r="B773" s="247" t="s">
        <v>2693</v>
      </c>
      <c r="C773" s="247" t="s">
        <v>5</v>
      </c>
      <c r="D773" s="456">
        <v>0.11</v>
      </c>
    </row>
    <row r="774" spans="1:4" ht="13.5">
      <c r="A774" s="458">
        <v>88396</v>
      </c>
      <c r="B774" s="247" t="s">
        <v>2694</v>
      </c>
      <c r="C774" s="247" t="s">
        <v>5</v>
      </c>
      <c r="D774" s="456">
        <v>1.03</v>
      </c>
    </row>
    <row r="775" spans="1:4" ht="13.5">
      <c r="A775" s="458">
        <v>88397</v>
      </c>
      <c r="B775" s="247" t="s">
        <v>2695</v>
      </c>
      <c r="C775" s="247" t="s">
        <v>5</v>
      </c>
      <c r="D775" s="456">
        <v>3.65</v>
      </c>
    </row>
    <row r="776" spans="1:4" ht="13.5">
      <c r="A776" s="458">
        <v>88400</v>
      </c>
      <c r="B776" s="247" t="s">
        <v>2696</v>
      </c>
      <c r="C776" s="247" t="s">
        <v>5</v>
      </c>
      <c r="D776" s="456">
        <v>0.75</v>
      </c>
    </row>
    <row r="777" spans="1:4" ht="13.5">
      <c r="A777" s="458">
        <v>88401</v>
      </c>
      <c r="B777" s="247" t="s">
        <v>2697</v>
      </c>
      <c r="C777" s="247" t="s">
        <v>5</v>
      </c>
      <c r="D777" s="456">
        <v>0.08</v>
      </c>
    </row>
    <row r="778" spans="1:4" ht="13.5">
      <c r="A778" s="458">
        <v>88402</v>
      </c>
      <c r="B778" s="247" t="s">
        <v>2698</v>
      </c>
      <c r="C778" s="247" t="s">
        <v>5</v>
      </c>
      <c r="D778" s="456">
        <v>0.82</v>
      </c>
    </row>
    <row r="779" spans="1:4" ht="13.5">
      <c r="A779" s="458">
        <v>88403</v>
      </c>
      <c r="B779" s="247" t="s">
        <v>2699</v>
      </c>
      <c r="C779" s="247" t="s">
        <v>5</v>
      </c>
      <c r="D779" s="456">
        <v>1.46</v>
      </c>
    </row>
    <row r="780" spans="1:4" ht="13.5">
      <c r="A780" s="458">
        <v>88419</v>
      </c>
      <c r="B780" s="247" t="s">
        <v>2700</v>
      </c>
      <c r="C780" s="247" t="s">
        <v>5</v>
      </c>
      <c r="D780" s="456">
        <v>4.8899999999999997</v>
      </c>
    </row>
    <row r="781" spans="1:4" ht="13.5">
      <c r="A781" s="458">
        <v>88422</v>
      </c>
      <c r="B781" s="247" t="s">
        <v>2701</v>
      </c>
      <c r="C781" s="247" t="s">
        <v>5</v>
      </c>
      <c r="D781" s="456">
        <v>0.57999999999999996</v>
      </c>
    </row>
    <row r="782" spans="1:4" ht="13.5">
      <c r="A782" s="458">
        <v>88425</v>
      </c>
      <c r="B782" s="247" t="s">
        <v>2702</v>
      </c>
      <c r="C782" s="247" t="s">
        <v>5</v>
      </c>
      <c r="D782" s="456">
        <v>6.11</v>
      </c>
    </row>
    <row r="783" spans="1:4" ht="13.5">
      <c r="A783" s="458">
        <v>88427</v>
      </c>
      <c r="B783" s="247" t="s">
        <v>2703</v>
      </c>
      <c r="C783" s="247" t="s">
        <v>5</v>
      </c>
      <c r="D783" s="456">
        <v>0.82</v>
      </c>
    </row>
    <row r="784" spans="1:4" ht="13.5">
      <c r="A784" s="458">
        <v>88434</v>
      </c>
      <c r="B784" s="247" t="s">
        <v>2704</v>
      </c>
      <c r="C784" s="247" t="s">
        <v>5</v>
      </c>
      <c r="D784" s="456">
        <v>6.48</v>
      </c>
    </row>
    <row r="785" spans="1:4" ht="13.5">
      <c r="A785" s="458">
        <v>88435</v>
      </c>
      <c r="B785" s="247" t="s">
        <v>2705</v>
      </c>
      <c r="C785" s="247" t="s">
        <v>5</v>
      </c>
      <c r="D785" s="456">
        <v>0.77</v>
      </c>
    </row>
    <row r="786" spans="1:4" ht="13.5">
      <c r="A786" s="458">
        <v>88436</v>
      </c>
      <c r="B786" s="247" t="s">
        <v>2706</v>
      </c>
      <c r="C786" s="247" t="s">
        <v>5</v>
      </c>
      <c r="D786" s="456">
        <v>8.1</v>
      </c>
    </row>
    <row r="787" spans="1:4" ht="13.5">
      <c r="A787" s="458">
        <v>88437</v>
      </c>
      <c r="B787" s="247" t="s">
        <v>2707</v>
      </c>
      <c r="C787" s="247" t="s">
        <v>5</v>
      </c>
      <c r="D787" s="456">
        <v>0.82</v>
      </c>
    </row>
    <row r="788" spans="1:4" ht="13.5">
      <c r="A788" s="458">
        <v>88569</v>
      </c>
      <c r="B788" s="247" t="s">
        <v>2708</v>
      </c>
      <c r="C788" s="247" t="s">
        <v>5</v>
      </c>
      <c r="D788" s="456">
        <v>4.34</v>
      </c>
    </row>
    <row r="789" spans="1:4" ht="13.5">
      <c r="A789" s="458">
        <v>88570</v>
      </c>
      <c r="B789" s="247" t="s">
        <v>2709</v>
      </c>
      <c r="C789" s="247" t="s">
        <v>5</v>
      </c>
      <c r="D789" s="456">
        <v>0.72</v>
      </c>
    </row>
    <row r="790" spans="1:4" ht="13.5">
      <c r="A790" s="458">
        <v>88826</v>
      </c>
      <c r="B790" s="247" t="s">
        <v>2710</v>
      </c>
      <c r="C790" s="247" t="s">
        <v>5</v>
      </c>
      <c r="D790" s="456">
        <v>0.3</v>
      </c>
    </row>
    <row r="791" spans="1:4" ht="13.5">
      <c r="A791" s="458">
        <v>88827</v>
      </c>
      <c r="B791" s="247" t="s">
        <v>2711</v>
      </c>
      <c r="C791" s="247" t="s">
        <v>5</v>
      </c>
      <c r="D791" s="456">
        <v>0.03</v>
      </c>
    </row>
    <row r="792" spans="1:4" ht="13.5">
      <c r="A792" s="458">
        <v>88828</v>
      </c>
      <c r="B792" s="247" t="s">
        <v>2712</v>
      </c>
      <c r="C792" s="247" t="s">
        <v>5</v>
      </c>
      <c r="D792" s="456">
        <v>0.32</v>
      </c>
    </row>
    <row r="793" spans="1:4" ht="13.5">
      <c r="A793" s="458">
        <v>88829</v>
      </c>
      <c r="B793" s="247" t="s">
        <v>2713</v>
      </c>
      <c r="C793" s="247" t="s">
        <v>5</v>
      </c>
      <c r="D793" s="456">
        <v>0.97</v>
      </c>
    </row>
    <row r="794" spans="1:4" ht="13.5">
      <c r="A794" s="458">
        <v>88832</v>
      </c>
      <c r="B794" s="247" t="s">
        <v>2714</v>
      </c>
      <c r="C794" s="247" t="s">
        <v>5</v>
      </c>
      <c r="D794" s="456">
        <v>49.95</v>
      </c>
    </row>
    <row r="795" spans="1:4" ht="13.5">
      <c r="A795" s="458">
        <v>88834</v>
      </c>
      <c r="B795" s="247" t="s">
        <v>2715</v>
      </c>
      <c r="C795" s="247" t="s">
        <v>5</v>
      </c>
      <c r="D795" s="456">
        <v>6.78</v>
      </c>
    </row>
    <row r="796" spans="1:4" ht="13.5">
      <c r="A796" s="458">
        <v>88835</v>
      </c>
      <c r="B796" s="247" t="s">
        <v>2716</v>
      </c>
      <c r="C796" s="247" t="s">
        <v>5</v>
      </c>
      <c r="D796" s="456">
        <v>62.44</v>
      </c>
    </row>
    <row r="797" spans="1:4" ht="13.5">
      <c r="A797" s="458">
        <v>88836</v>
      </c>
      <c r="B797" s="247" t="s">
        <v>2717</v>
      </c>
      <c r="C797" s="247" t="s">
        <v>5</v>
      </c>
      <c r="D797" s="456">
        <v>70.52</v>
      </c>
    </row>
    <row r="798" spans="1:4" ht="13.5">
      <c r="A798" s="458">
        <v>88839</v>
      </c>
      <c r="B798" s="247" t="s">
        <v>2718</v>
      </c>
      <c r="C798" s="247" t="s">
        <v>5</v>
      </c>
      <c r="D798" s="456">
        <v>33.869999999999997</v>
      </c>
    </row>
    <row r="799" spans="1:4" ht="13.5">
      <c r="A799" s="458">
        <v>88840</v>
      </c>
      <c r="B799" s="247" t="s">
        <v>2719</v>
      </c>
      <c r="C799" s="247" t="s">
        <v>5</v>
      </c>
      <c r="D799" s="456">
        <v>7.62</v>
      </c>
    </row>
    <row r="800" spans="1:4" ht="13.5">
      <c r="A800" s="458">
        <v>88841</v>
      </c>
      <c r="B800" s="247" t="s">
        <v>2720</v>
      </c>
      <c r="C800" s="247" t="s">
        <v>5</v>
      </c>
      <c r="D800" s="456">
        <v>60.55</v>
      </c>
    </row>
    <row r="801" spans="1:4" ht="13.5">
      <c r="A801" s="458">
        <v>88842</v>
      </c>
      <c r="B801" s="247" t="s">
        <v>2721</v>
      </c>
      <c r="C801" s="247" t="s">
        <v>5</v>
      </c>
      <c r="D801" s="456">
        <v>86.32</v>
      </c>
    </row>
    <row r="802" spans="1:4" ht="13.5">
      <c r="A802" s="458">
        <v>88847</v>
      </c>
      <c r="B802" s="247" t="s">
        <v>2722</v>
      </c>
      <c r="C802" s="247" t="s">
        <v>5</v>
      </c>
      <c r="D802" s="456">
        <v>24.98</v>
      </c>
    </row>
    <row r="803" spans="1:4" ht="13.5">
      <c r="A803" s="458">
        <v>88848</v>
      </c>
      <c r="B803" s="247" t="s">
        <v>2723</v>
      </c>
      <c r="C803" s="247" t="s">
        <v>5</v>
      </c>
      <c r="D803" s="456">
        <v>5.24</v>
      </c>
    </row>
    <row r="804" spans="1:4" ht="13.5">
      <c r="A804" s="458">
        <v>88853</v>
      </c>
      <c r="B804" s="247" t="s">
        <v>2724</v>
      </c>
      <c r="C804" s="247" t="s">
        <v>5</v>
      </c>
      <c r="D804" s="456">
        <v>0.21</v>
      </c>
    </row>
    <row r="805" spans="1:4" ht="13.5">
      <c r="A805" s="458">
        <v>88854</v>
      </c>
      <c r="B805" s="247" t="s">
        <v>2725</v>
      </c>
      <c r="C805" s="247" t="s">
        <v>5</v>
      </c>
      <c r="D805" s="456">
        <v>0.02</v>
      </c>
    </row>
    <row r="806" spans="1:4" ht="13.5">
      <c r="A806" s="458">
        <v>88855</v>
      </c>
      <c r="B806" s="247" t="s">
        <v>2726</v>
      </c>
      <c r="C806" s="247" t="s">
        <v>5</v>
      </c>
      <c r="D806" s="456">
        <v>4</v>
      </c>
    </row>
    <row r="807" spans="1:4" ht="13.5">
      <c r="A807" s="458">
        <v>88856</v>
      </c>
      <c r="B807" s="247" t="s">
        <v>2727</v>
      </c>
      <c r="C807" s="247" t="s">
        <v>5</v>
      </c>
      <c r="D807" s="456">
        <v>0.56000000000000005</v>
      </c>
    </row>
    <row r="808" spans="1:4" ht="13.5">
      <c r="A808" s="458">
        <v>88857</v>
      </c>
      <c r="B808" s="247" t="s">
        <v>2728</v>
      </c>
      <c r="C808" s="247" t="s">
        <v>5</v>
      </c>
      <c r="D808" s="456">
        <v>29.02</v>
      </c>
    </row>
    <row r="809" spans="1:4" ht="13.5">
      <c r="A809" s="458">
        <v>88858</v>
      </c>
      <c r="B809" s="247" t="s">
        <v>2729</v>
      </c>
      <c r="C809" s="247" t="s">
        <v>5</v>
      </c>
      <c r="D809" s="456">
        <v>3.93</v>
      </c>
    </row>
    <row r="810" spans="1:4" ht="13.5">
      <c r="A810" s="458">
        <v>88859</v>
      </c>
      <c r="B810" s="247" t="s">
        <v>2730</v>
      </c>
      <c r="C810" s="247" t="s">
        <v>5</v>
      </c>
      <c r="D810" s="456">
        <v>25.81</v>
      </c>
    </row>
    <row r="811" spans="1:4" ht="13.5">
      <c r="A811" s="458">
        <v>88860</v>
      </c>
      <c r="B811" s="247" t="s">
        <v>2731</v>
      </c>
      <c r="C811" s="247" t="s">
        <v>5</v>
      </c>
      <c r="D811" s="456">
        <v>3.5</v>
      </c>
    </row>
    <row r="812" spans="1:4" ht="13.5">
      <c r="A812" s="458">
        <v>88900</v>
      </c>
      <c r="B812" s="247" t="s">
        <v>2732</v>
      </c>
      <c r="C812" s="247" t="s">
        <v>5</v>
      </c>
      <c r="D812" s="456">
        <v>58.25</v>
      </c>
    </row>
    <row r="813" spans="1:4" ht="13.5">
      <c r="A813" s="458">
        <v>88902</v>
      </c>
      <c r="B813" s="247" t="s">
        <v>2733</v>
      </c>
      <c r="C813" s="247" t="s">
        <v>5</v>
      </c>
      <c r="D813" s="456">
        <v>7.9</v>
      </c>
    </row>
    <row r="814" spans="1:4" ht="13.5">
      <c r="A814" s="458">
        <v>88903</v>
      </c>
      <c r="B814" s="247" t="s">
        <v>2734</v>
      </c>
      <c r="C814" s="247" t="s">
        <v>5</v>
      </c>
      <c r="D814" s="456">
        <v>72.81</v>
      </c>
    </row>
    <row r="815" spans="1:4" ht="13.5">
      <c r="A815" s="458">
        <v>88904</v>
      </c>
      <c r="B815" s="247" t="s">
        <v>2735</v>
      </c>
      <c r="C815" s="247" t="s">
        <v>5</v>
      </c>
      <c r="D815" s="456">
        <v>99.34</v>
      </c>
    </row>
    <row r="816" spans="1:4" ht="13.5">
      <c r="A816" s="458">
        <v>89009</v>
      </c>
      <c r="B816" s="247" t="s">
        <v>2736</v>
      </c>
      <c r="C816" s="247" t="s">
        <v>5</v>
      </c>
      <c r="D816" s="456">
        <v>41.95</v>
      </c>
    </row>
    <row r="817" spans="1:4" ht="13.5">
      <c r="A817" s="458">
        <v>89010</v>
      </c>
      <c r="B817" s="247" t="s">
        <v>2737</v>
      </c>
      <c r="C817" s="247" t="s">
        <v>5</v>
      </c>
      <c r="D817" s="456">
        <v>9.44</v>
      </c>
    </row>
    <row r="818" spans="1:4" ht="13.5">
      <c r="A818" s="458">
        <v>89011</v>
      </c>
      <c r="B818" s="247" t="s">
        <v>2738</v>
      </c>
      <c r="C818" s="247" t="s">
        <v>5</v>
      </c>
      <c r="D818" s="456">
        <v>28</v>
      </c>
    </row>
    <row r="819" spans="1:4" ht="13.5">
      <c r="A819" s="458">
        <v>89012</v>
      </c>
      <c r="B819" s="247" t="s">
        <v>2739</v>
      </c>
      <c r="C819" s="247" t="s">
        <v>5</v>
      </c>
      <c r="D819" s="456">
        <v>3.8</v>
      </c>
    </row>
    <row r="820" spans="1:4" ht="13.5">
      <c r="A820" s="458">
        <v>89013</v>
      </c>
      <c r="B820" s="247" t="s">
        <v>2740</v>
      </c>
      <c r="C820" s="247" t="s">
        <v>5</v>
      </c>
      <c r="D820" s="456">
        <v>137.41999999999999</v>
      </c>
    </row>
    <row r="821" spans="1:4" ht="13.5">
      <c r="A821" s="458">
        <v>89014</v>
      </c>
      <c r="B821" s="247" t="s">
        <v>2741</v>
      </c>
      <c r="C821" s="247" t="s">
        <v>5</v>
      </c>
      <c r="D821" s="456">
        <v>30.93</v>
      </c>
    </row>
    <row r="822" spans="1:4" ht="13.5">
      <c r="A822" s="458">
        <v>89015</v>
      </c>
      <c r="B822" s="247" t="s">
        <v>2742</v>
      </c>
      <c r="C822" s="247" t="s">
        <v>5</v>
      </c>
      <c r="D822" s="456">
        <v>4.62</v>
      </c>
    </row>
    <row r="823" spans="1:4" ht="13.5">
      <c r="A823" s="458">
        <v>89016</v>
      </c>
      <c r="B823" s="247" t="s">
        <v>2743</v>
      </c>
      <c r="C823" s="247" t="s">
        <v>5</v>
      </c>
      <c r="D823" s="456">
        <v>0.62</v>
      </c>
    </row>
    <row r="824" spans="1:4" ht="13.5">
      <c r="A824" s="458">
        <v>89017</v>
      </c>
      <c r="B824" s="247" t="s">
        <v>2744</v>
      </c>
      <c r="C824" s="247" t="s">
        <v>5</v>
      </c>
      <c r="D824" s="456">
        <v>41.69</v>
      </c>
    </row>
    <row r="825" spans="1:4" ht="13.5">
      <c r="A825" s="458">
        <v>89018</v>
      </c>
      <c r="B825" s="247" t="s">
        <v>2745</v>
      </c>
      <c r="C825" s="247" t="s">
        <v>5</v>
      </c>
      <c r="D825" s="456">
        <v>9.3800000000000008</v>
      </c>
    </row>
    <row r="826" spans="1:4" ht="13.5">
      <c r="A826" s="458">
        <v>89019</v>
      </c>
      <c r="B826" s="247" t="s">
        <v>2746</v>
      </c>
      <c r="C826" s="247" t="s">
        <v>5</v>
      </c>
      <c r="D826" s="456">
        <v>0.34</v>
      </c>
    </row>
    <row r="827" spans="1:4" ht="13.5">
      <c r="A827" s="458">
        <v>89020</v>
      </c>
      <c r="B827" s="247" t="s">
        <v>2747</v>
      </c>
      <c r="C827" s="247" t="s">
        <v>5</v>
      </c>
      <c r="D827" s="456">
        <v>0.04</v>
      </c>
    </row>
    <row r="828" spans="1:4" ht="13.5">
      <c r="A828" s="458">
        <v>89023</v>
      </c>
      <c r="B828" s="247" t="s">
        <v>2748</v>
      </c>
      <c r="C828" s="247" t="s">
        <v>5</v>
      </c>
      <c r="D828" s="456">
        <v>4.1500000000000004</v>
      </c>
    </row>
    <row r="829" spans="1:4" ht="13.5">
      <c r="A829" s="458">
        <v>89024</v>
      </c>
      <c r="B829" s="247" t="s">
        <v>2749</v>
      </c>
      <c r="C829" s="247" t="s">
        <v>5</v>
      </c>
      <c r="D829" s="456">
        <v>0.74</v>
      </c>
    </row>
    <row r="830" spans="1:4" ht="13.5">
      <c r="A830" s="458">
        <v>89025</v>
      </c>
      <c r="B830" s="247" t="s">
        <v>2750</v>
      </c>
      <c r="C830" s="247" t="s">
        <v>5</v>
      </c>
      <c r="D830" s="456">
        <v>5.19</v>
      </c>
    </row>
    <row r="831" spans="1:4" ht="13.5">
      <c r="A831" s="458">
        <v>89026</v>
      </c>
      <c r="B831" s="247" t="s">
        <v>2751</v>
      </c>
      <c r="C831" s="247" t="s">
        <v>5</v>
      </c>
      <c r="D831" s="456">
        <v>188.84</v>
      </c>
    </row>
    <row r="832" spans="1:4" ht="13.5">
      <c r="A832" s="458">
        <v>89029</v>
      </c>
      <c r="B832" s="247" t="s">
        <v>2752</v>
      </c>
      <c r="C832" s="247" t="s">
        <v>5</v>
      </c>
      <c r="D832" s="456">
        <v>32.36</v>
      </c>
    </row>
    <row r="833" spans="1:4" ht="13.5">
      <c r="A833" s="458">
        <v>89030</v>
      </c>
      <c r="B833" s="247" t="s">
        <v>2753</v>
      </c>
      <c r="C833" s="247" t="s">
        <v>5</v>
      </c>
      <c r="D833" s="456">
        <v>7.28</v>
      </c>
    </row>
    <row r="834" spans="1:4" ht="13.5">
      <c r="A834" s="458">
        <v>89033</v>
      </c>
      <c r="B834" s="247" t="s">
        <v>2754</v>
      </c>
      <c r="C834" s="247" t="s">
        <v>5</v>
      </c>
      <c r="D834" s="456">
        <v>13.85</v>
      </c>
    </row>
    <row r="835" spans="1:4" ht="13.5">
      <c r="A835" s="458">
        <v>89034</v>
      </c>
      <c r="B835" s="247" t="s">
        <v>2755</v>
      </c>
      <c r="C835" s="247" t="s">
        <v>5</v>
      </c>
      <c r="D835" s="456">
        <v>1.92</v>
      </c>
    </row>
    <row r="836" spans="1:4" ht="13.5">
      <c r="A836" s="458">
        <v>89128</v>
      </c>
      <c r="B836" s="247" t="s">
        <v>2756</v>
      </c>
      <c r="C836" s="247" t="s">
        <v>5</v>
      </c>
      <c r="D836" s="456">
        <v>42.56</v>
      </c>
    </row>
    <row r="837" spans="1:4" ht="13.5">
      <c r="A837" s="458">
        <v>89129</v>
      </c>
      <c r="B837" s="247" t="s">
        <v>2757</v>
      </c>
      <c r="C837" s="247" t="s">
        <v>5</v>
      </c>
      <c r="D837" s="456">
        <v>5.77</v>
      </c>
    </row>
    <row r="838" spans="1:4" ht="13.5">
      <c r="A838" s="458">
        <v>89130</v>
      </c>
      <c r="B838" s="247" t="s">
        <v>2758</v>
      </c>
      <c r="C838" s="247" t="s">
        <v>5</v>
      </c>
      <c r="D838" s="456">
        <v>59.01</v>
      </c>
    </row>
    <row r="839" spans="1:4" ht="13.5">
      <c r="A839" s="458">
        <v>89131</v>
      </c>
      <c r="B839" s="247" t="s">
        <v>2759</v>
      </c>
      <c r="C839" s="247" t="s">
        <v>5</v>
      </c>
      <c r="D839" s="456">
        <v>8</v>
      </c>
    </row>
    <row r="840" spans="1:4" ht="13.5">
      <c r="A840" s="458">
        <v>89210</v>
      </c>
      <c r="B840" s="247" t="s">
        <v>2760</v>
      </c>
      <c r="C840" s="247" t="s">
        <v>5</v>
      </c>
      <c r="D840" s="456">
        <v>31.03</v>
      </c>
    </row>
    <row r="841" spans="1:4" ht="13.5">
      <c r="A841" s="458">
        <v>89211</v>
      </c>
      <c r="B841" s="247" t="s">
        <v>2761</v>
      </c>
      <c r="C841" s="247" t="s">
        <v>5</v>
      </c>
      <c r="D841" s="456">
        <v>4.3</v>
      </c>
    </row>
    <row r="842" spans="1:4" ht="13.5">
      <c r="A842" s="458">
        <v>89212</v>
      </c>
      <c r="B842" s="247" t="s">
        <v>2762</v>
      </c>
      <c r="C842" s="247" t="s">
        <v>5</v>
      </c>
      <c r="D842" s="456">
        <v>29.5</v>
      </c>
    </row>
    <row r="843" spans="1:4" ht="13.5">
      <c r="A843" s="458">
        <v>89213</v>
      </c>
      <c r="B843" s="247" t="s">
        <v>2763</v>
      </c>
      <c r="C843" s="247" t="s">
        <v>5</v>
      </c>
      <c r="D843" s="456">
        <v>4.6399999999999997</v>
      </c>
    </row>
    <row r="844" spans="1:4" ht="13.5">
      <c r="A844" s="458">
        <v>89214</v>
      </c>
      <c r="B844" s="247" t="s">
        <v>2764</v>
      </c>
      <c r="C844" s="247" t="s">
        <v>5</v>
      </c>
      <c r="D844" s="456">
        <v>27.7</v>
      </c>
    </row>
    <row r="845" spans="1:4" ht="13.5">
      <c r="A845" s="458">
        <v>89215</v>
      </c>
      <c r="B845" s="247" t="s">
        <v>2765</v>
      </c>
      <c r="C845" s="247" t="s">
        <v>5</v>
      </c>
      <c r="D845" s="456">
        <v>102.58</v>
      </c>
    </row>
    <row r="846" spans="1:4" ht="13.5">
      <c r="A846" s="458">
        <v>89221</v>
      </c>
      <c r="B846" s="247" t="s">
        <v>2766</v>
      </c>
      <c r="C846" s="247" t="s">
        <v>5</v>
      </c>
      <c r="D846" s="456">
        <v>1.22</v>
      </c>
    </row>
    <row r="847" spans="1:4" ht="13.5">
      <c r="A847" s="458">
        <v>89222</v>
      </c>
      <c r="B847" s="247" t="s">
        <v>2767</v>
      </c>
      <c r="C847" s="247" t="s">
        <v>5</v>
      </c>
      <c r="D847" s="456">
        <v>0.14000000000000001</v>
      </c>
    </row>
    <row r="848" spans="1:4" ht="13.5">
      <c r="A848" s="458">
        <v>89223</v>
      </c>
      <c r="B848" s="247" t="s">
        <v>2768</v>
      </c>
      <c r="C848" s="247" t="s">
        <v>5</v>
      </c>
      <c r="D848" s="456">
        <v>1.33</v>
      </c>
    </row>
    <row r="849" spans="1:4" ht="13.5">
      <c r="A849" s="458">
        <v>89224</v>
      </c>
      <c r="B849" s="247" t="s">
        <v>2769</v>
      </c>
      <c r="C849" s="247" t="s">
        <v>5</v>
      </c>
      <c r="D849" s="456">
        <v>1.95</v>
      </c>
    </row>
    <row r="850" spans="1:4" ht="13.5">
      <c r="A850" s="458">
        <v>89228</v>
      </c>
      <c r="B850" s="247" t="s">
        <v>2770</v>
      </c>
      <c r="C850" s="247" t="s">
        <v>5</v>
      </c>
      <c r="D850" s="456">
        <v>47.2</v>
      </c>
    </row>
    <row r="851" spans="1:4" ht="13.5">
      <c r="A851" s="458">
        <v>89229</v>
      </c>
      <c r="B851" s="247" t="s">
        <v>2771</v>
      </c>
      <c r="C851" s="247" t="s">
        <v>5</v>
      </c>
      <c r="D851" s="456">
        <v>8.49</v>
      </c>
    </row>
    <row r="852" spans="1:4" ht="13.5">
      <c r="A852" s="458">
        <v>89230</v>
      </c>
      <c r="B852" s="247" t="s">
        <v>2772</v>
      </c>
      <c r="C852" s="247" t="s">
        <v>5</v>
      </c>
      <c r="D852" s="456">
        <v>133.44999999999999</v>
      </c>
    </row>
    <row r="853" spans="1:4" ht="13.5">
      <c r="A853" s="458">
        <v>89231</v>
      </c>
      <c r="B853" s="247" t="s">
        <v>2773</v>
      </c>
      <c r="C853" s="247" t="s">
        <v>5</v>
      </c>
      <c r="D853" s="456">
        <v>21.14</v>
      </c>
    </row>
    <row r="854" spans="1:4" ht="13.5">
      <c r="A854" s="458">
        <v>89232</v>
      </c>
      <c r="B854" s="247" t="s">
        <v>2774</v>
      </c>
      <c r="C854" s="247" t="s">
        <v>5</v>
      </c>
      <c r="D854" s="456">
        <v>238.04</v>
      </c>
    </row>
    <row r="855" spans="1:4" ht="13.5">
      <c r="A855" s="458">
        <v>89233</v>
      </c>
      <c r="B855" s="247" t="s">
        <v>2775</v>
      </c>
      <c r="C855" s="247" t="s">
        <v>5</v>
      </c>
      <c r="D855" s="456">
        <v>184.61</v>
      </c>
    </row>
    <row r="856" spans="1:4" ht="13.5">
      <c r="A856" s="458">
        <v>89236</v>
      </c>
      <c r="B856" s="247" t="s">
        <v>2776</v>
      </c>
      <c r="C856" s="247" t="s">
        <v>5</v>
      </c>
      <c r="D856" s="456">
        <v>311.74</v>
      </c>
    </row>
    <row r="857" spans="1:4" ht="13.5">
      <c r="A857" s="458">
        <v>89237</v>
      </c>
      <c r="B857" s="247" t="s">
        <v>2777</v>
      </c>
      <c r="C857" s="247" t="s">
        <v>5</v>
      </c>
      <c r="D857" s="456">
        <v>49.39</v>
      </c>
    </row>
    <row r="858" spans="1:4" ht="13.5">
      <c r="A858" s="458">
        <v>89238</v>
      </c>
      <c r="B858" s="247" t="s">
        <v>2778</v>
      </c>
      <c r="C858" s="247" t="s">
        <v>5</v>
      </c>
      <c r="D858" s="456">
        <v>556.07000000000005</v>
      </c>
    </row>
    <row r="859" spans="1:4" ht="13.5">
      <c r="A859" s="458">
        <v>89239</v>
      </c>
      <c r="B859" s="247" t="s">
        <v>2779</v>
      </c>
      <c r="C859" s="247" t="s">
        <v>5</v>
      </c>
      <c r="D859" s="456">
        <v>488.21</v>
      </c>
    </row>
    <row r="860" spans="1:4" ht="13.5">
      <c r="A860" s="458">
        <v>89240</v>
      </c>
      <c r="B860" s="247" t="s">
        <v>2780</v>
      </c>
      <c r="C860" s="247" t="s">
        <v>5</v>
      </c>
      <c r="D860" s="456">
        <v>95.67</v>
      </c>
    </row>
    <row r="861" spans="1:4" ht="13.5">
      <c r="A861" s="458">
        <v>89241</v>
      </c>
      <c r="B861" s="247" t="s">
        <v>2781</v>
      </c>
      <c r="C861" s="247" t="s">
        <v>5</v>
      </c>
      <c r="D861" s="456">
        <v>17.22</v>
      </c>
    </row>
    <row r="862" spans="1:4" ht="13.5">
      <c r="A862" s="458">
        <v>89246</v>
      </c>
      <c r="B862" s="247" t="s">
        <v>2782</v>
      </c>
      <c r="C862" s="247" t="s">
        <v>5</v>
      </c>
      <c r="D862" s="456">
        <v>270.89</v>
      </c>
    </row>
    <row r="863" spans="1:4" ht="13.5">
      <c r="A863" s="458">
        <v>89247</v>
      </c>
      <c r="B863" s="247" t="s">
        <v>2783</v>
      </c>
      <c r="C863" s="247" t="s">
        <v>5</v>
      </c>
      <c r="D863" s="456">
        <v>42.92</v>
      </c>
    </row>
    <row r="864" spans="1:4" ht="13.5">
      <c r="A864" s="458">
        <v>89248</v>
      </c>
      <c r="B864" s="247" t="s">
        <v>2784</v>
      </c>
      <c r="C864" s="247" t="s">
        <v>5</v>
      </c>
      <c r="D864" s="456">
        <v>483.19</v>
      </c>
    </row>
    <row r="865" spans="1:4" ht="13.5">
      <c r="A865" s="458">
        <v>89249</v>
      </c>
      <c r="B865" s="247" t="s">
        <v>2785</v>
      </c>
      <c r="C865" s="247" t="s">
        <v>5</v>
      </c>
      <c r="D865" s="456">
        <v>416.16</v>
      </c>
    </row>
    <row r="866" spans="1:4" ht="13.5">
      <c r="A866" s="458">
        <v>89253</v>
      </c>
      <c r="B866" s="247" t="s">
        <v>2786</v>
      </c>
      <c r="C866" s="247" t="s">
        <v>5</v>
      </c>
      <c r="D866" s="456">
        <v>78.400000000000006</v>
      </c>
    </row>
    <row r="867" spans="1:4" ht="13.5">
      <c r="A867" s="458">
        <v>89254</v>
      </c>
      <c r="B867" s="247" t="s">
        <v>2787</v>
      </c>
      <c r="C867" s="247" t="s">
        <v>5</v>
      </c>
      <c r="D867" s="456">
        <v>14.11</v>
      </c>
    </row>
    <row r="868" spans="1:4" ht="13.5">
      <c r="A868" s="458">
        <v>89255</v>
      </c>
      <c r="B868" s="247" t="s">
        <v>2788</v>
      </c>
      <c r="C868" s="247" t="s">
        <v>5</v>
      </c>
      <c r="D868" s="456">
        <v>126.03</v>
      </c>
    </row>
    <row r="869" spans="1:4" ht="13.5">
      <c r="A869" s="458">
        <v>89256</v>
      </c>
      <c r="B869" s="247" t="s">
        <v>2789</v>
      </c>
      <c r="C869" s="247" t="s">
        <v>5</v>
      </c>
      <c r="D869" s="456">
        <v>93.66</v>
      </c>
    </row>
    <row r="870" spans="1:4" ht="13.5">
      <c r="A870" s="458">
        <v>89259</v>
      </c>
      <c r="B870" s="247" t="s">
        <v>2790</v>
      </c>
      <c r="C870" s="247" t="s">
        <v>5</v>
      </c>
      <c r="D870" s="456">
        <v>22.13</v>
      </c>
    </row>
    <row r="871" spans="1:4" ht="13.5">
      <c r="A871" s="458">
        <v>89260</v>
      </c>
      <c r="B871" s="247" t="s">
        <v>2791</v>
      </c>
      <c r="C871" s="247" t="s">
        <v>5</v>
      </c>
      <c r="D871" s="456">
        <v>4.03</v>
      </c>
    </row>
    <row r="872" spans="1:4" ht="13.5">
      <c r="A872" s="458">
        <v>89262</v>
      </c>
      <c r="B872" s="247" t="s">
        <v>2792</v>
      </c>
      <c r="C872" s="247" t="s">
        <v>5</v>
      </c>
      <c r="D872" s="456">
        <v>36.590000000000003</v>
      </c>
    </row>
    <row r="873" spans="1:4" ht="13.5">
      <c r="A873" s="458">
        <v>89264</v>
      </c>
      <c r="B873" s="247" t="s">
        <v>2793</v>
      </c>
      <c r="C873" s="247" t="s">
        <v>5</v>
      </c>
      <c r="D873" s="456">
        <v>15.53</v>
      </c>
    </row>
    <row r="874" spans="1:4" ht="13.5">
      <c r="A874" s="458">
        <v>89265</v>
      </c>
      <c r="B874" s="247" t="s">
        <v>2794</v>
      </c>
      <c r="C874" s="247" t="s">
        <v>5</v>
      </c>
      <c r="D874" s="456">
        <v>3.15</v>
      </c>
    </row>
    <row r="875" spans="1:4" ht="13.5">
      <c r="A875" s="458">
        <v>89266</v>
      </c>
      <c r="B875" s="247" t="s">
        <v>2795</v>
      </c>
      <c r="C875" s="247" t="s">
        <v>5</v>
      </c>
      <c r="D875" s="456">
        <v>2.5</v>
      </c>
    </row>
    <row r="876" spans="1:4" ht="13.5">
      <c r="A876" s="458">
        <v>89267</v>
      </c>
      <c r="B876" s="247" t="s">
        <v>2796</v>
      </c>
      <c r="C876" s="247" t="s">
        <v>5</v>
      </c>
      <c r="D876" s="456">
        <v>51.36</v>
      </c>
    </row>
    <row r="877" spans="1:4" ht="13.5">
      <c r="A877" s="458">
        <v>89268</v>
      </c>
      <c r="B877" s="247" t="s">
        <v>2797</v>
      </c>
      <c r="C877" s="247" t="s">
        <v>5</v>
      </c>
      <c r="D877" s="456">
        <v>9.24</v>
      </c>
    </row>
    <row r="878" spans="1:4" ht="13.5">
      <c r="A878" s="458">
        <v>89269</v>
      </c>
      <c r="B878" s="247" t="s">
        <v>2798</v>
      </c>
      <c r="C878" s="247" t="s">
        <v>5</v>
      </c>
      <c r="D878" s="456">
        <v>7.31</v>
      </c>
    </row>
    <row r="879" spans="1:4" ht="13.5">
      <c r="A879" s="458">
        <v>89270</v>
      </c>
      <c r="B879" s="247" t="s">
        <v>2799</v>
      </c>
      <c r="C879" s="247" t="s">
        <v>5</v>
      </c>
      <c r="D879" s="456">
        <v>82.56</v>
      </c>
    </row>
    <row r="880" spans="1:4" ht="13.5">
      <c r="A880" s="458">
        <v>89271</v>
      </c>
      <c r="B880" s="247" t="s">
        <v>2800</v>
      </c>
      <c r="C880" s="247" t="s">
        <v>5</v>
      </c>
      <c r="D880" s="456">
        <v>32.049999999999997</v>
      </c>
    </row>
    <row r="881" spans="1:4" ht="13.5">
      <c r="A881" s="458">
        <v>89274</v>
      </c>
      <c r="B881" s="247" t="s">
        <v>25772</v>
      </c>
      <c r="C881" s="247" t="s">
        <v>5</v>
      </c>
      <c r="D881" s="456">
        <v>1.48</v>
      </c>
    </row>
    <row r="882" spans="1:4" ht="13.5">
      <c r="A882" s="458">
        <v>89275</v>
      </c>
      <c r="B882" s="247" t="s">
        <v>25773</v>
      </c>
      <c r="C882" s="247" t="s">
        <v>5</v>
      </c>
      <c r="D882" s="456">
        <v>0.17</v>
      </c>
    </row>
    <row r="883" spans="1:4" ht="13.5">
      <c r="A883" s="458">
        <v>89276</v>
      </c>
      <c r="B883" s="247" t="s">
        <v>25774</v>
      </c>
      <c r="C883" s="247" t="s">
        <v>5</v>
      </c>
      <c r="D883" s="456">
        <v>1.85</v>
      </c>
    </row>
    <row r="884" spans="1:4" ht="13.5">
      <c r="A884" s="458">
        <v>89277</v>
      </c>
      <c r="B884" s="247" t="s">
        <v>25775</v>
      </c>
      <c r="C884" s="247" t="s">
        <v>5</v>
      </c>
      <c r="D884" s="456">
        <v>9.25</v>
      </c>
    </row>
    <row r="885" spans="1:4" ht="13.5">
      <c r="A885" s="458">
        <v>89280</v>
      </c>
      <c r="B885" s="247" t="s">
        <v>2801</v>
      </c>
      <c r="C885" s="247" t="s">
        <v>5</v>
      </c>
      <c r="D885" s="456">
        <v>38.1</v>
      </c>
    </row>
    <row r="886" spans="1:4" ht="13.5">
      <c r="A886" s="458">
        <v>89281</v>
      </c>
      <c r="B886" s="247" t="s">
        <v>2802</v>
      </c>
      <c r="C886" s="247" t="s">
        <v>5</v>
      </c>
      <c r="D886" s="456">
        <v>5.29</v>
      </c>
    </row>
    <row r="887" spans="1:4" ht="13.5">
      <c r="A887" s="458">
        <v>89870</v>
      </c>
      <c r="B887" s="247" t="s">
        <v>2803</v>
      </c>
      <c r="C887" s="247" t="s">
        <v>5</v>
      </c>
      <c r="D887" s="456">
        <v>29.39</v>
      </c>
    </row>
    <row r="888" spans="1:4" ht="13.5">
      <c r="A888" s="458">
        <v>89871</v>
      </c>
      <c r="B888" s="247" t="s">
        <v>2804</v>
      </c>
      <c r="C888" s="247" t="s">
        <v>5</v>
      </c>
      <c r="D888" s="456">
        <v>5.28</v>
      </c>
    </row>
    <row r="889" spans="1:4" ht="13.5">
      <c r="A889" s="458">
        <v>89872</v>
      </c>
      <c r="B889" s="247" t="s">
        <v>2805</v>
      </c>
      <c r="C889" s="247" t="s">
        <v>5</v>
      </c>
      <c r="D889" s="456">
        <v>4.1900000000000004</v>
      </c>
    </row>
    <row r="890" spans="1:4" ht="13.5">
      <c r="A890" s="458">
        <v>89873</v>
      </c>
      <c r="B890" s="247" t="s">
        <v>2806</v>
      </c>
      <c r="C890" s="247" t="s">
        <v>5</v>
      </c>
      <c r="D890" s="456">
        <v>50.41</v>
      </c>
    </row>
    <row r="891" spans="1:4" ht="13.5">
      <c r="A891" s="458">
        <v>89874</v>
      </c>
      <c r="B891" s="247" t="s">
        <v>2807</v>
      </c>
      <c r="C891" s="247" t="s">
        <v>5</v>
      </c>
      <c r="D891" s="456">
        <v>194.79</v>
      </c>
    </row>
    <row r="892" spans="1:4" ht="13.5">
      <c r="A892" s="458">
        <v>89878</v>
      </c>
      <c r="B892" s="247" t="s">
        <v>2808</v>
      </c>
      <c r="C892" s="247" t="s">
        <v>5</v>
      </c>
      <c r="D892" s="456">
        <v>31.41</v>
      </c>
    </row>
    <row r="893" spans="1:4" ht="13.5">
      <c r="A893" s="458">
        <v>89879</v>
      </c>
      <c r="B893" s="247" t="s">
        <v>2809</v>
      </c>
      <c r="C893" s="247" t="s">
        <v>5</v>
      </c>
      <c r="D893" s="456">
        <v>5.55</v>
      </c>
    </row>
    <row r="894" spans="1:4" ht="13.5">
      <c r="A894" s="458">
        <v>89880</v>
      </c>
      <c r="B894" s="247" t="s">
        <v>2810</v>
      </c>
      <c r="C894" s="247" t="s">
        <v>5</v>
      </c>
      <c r="D894" s="456">
        <v>4.4000000000000004</v>
      </c>
    </row>
    <row r="895" spans="1:4" ht="13.5">
      <c r="A895" s="458">
        <v>89881</v>
      </c>
      <c r="B895" s="247" t="s">
        <v>2811</v>
      </c>
      <c r="C895" s="247" t="s">
        <v>5</v>
      </c>
      <c r="D895" s="456">
        <v>53.36</v>
      </c>
    </row>
    <row r="896" spans="1:4" ht="13.5">
      <c r="A896" s="458">
        <v>89882</v>
      </c>
      <c r="B896" s="247" t="s">
        <v>2812</v>
      </c>
      <c r="C896" s="247" t="s">
        <v>5</v>
      </c>
      <c r="D896" s="456">
        <v>224.74</v>
      </c>
    </row>
    <row r="897" spans="1:4" ht="13.5">
      <c r="A897" s="458">
        <v>90582</v>
      </c>
      <c r="B897" s="247" t="s">
        <v>2813</v>
      </c>
      <c r="C897" s="247" t="s">
        <v>5</v>
      </c>
      <c r="D897" s="456">
        <v>0.5</v>
      </c>
    </row>
    <row r="898" spans="1:4" ht="13.5">
      <c r="A898" s="458">
        <v>90583</v>
      </c>
      <c r="B898" s="247" t="s">
        <v>2814</v>
      </c>
      <c r="C898" s="247" t="s">
        <v>5</v>
      </c>
      <c r="D898" s="456">
        <v>0.06</v>
      </c>
    </row>
    <row r="899" spans="1:4" ht="13.5">
      <c r="A899" s="458">
        <v>90584</v>
      </c>
      <c r="B899" s="247" t="s">
        <v>2815</v>
      </c>
      <c r="C899" s="247" t="s">
        <v>5</v>
      </c>
      <c r="D899" s="456">
        <v>0.39</v>
      </c>
    </row>
    <row r="900" spans="1:4" ht="13.5">
      <c r="A900" s="458">
        <v>90585</v>
      </c>
      <c r="B900" s="247" t="s">
        <v>2816</v>
      </c>
      <c r="C900" s="247" t="s">
        <v>5</v>
      </c>
      <c r="D900" s="456">
        <v>0.4</v>
      </c>
    </row>
    <row r="901" spans="1:4" ht="13.5">
      <c r="A901" s="458">
        <v>90621</v>
      </c>
      <c r="B901" s="247" t="s">
        <v>2817</v>
      </c>
      <c r="C901" s="247" t="s">
        <v>5</v>
      </c>
      <c r="D901" s="456">
        <v>1.41</v>
      </c>
    </row>
    <row r="902" spans="1:4" ht="13.5">
      <c r="A902" s="458">
        <v>90622</v>
      </c>
      <c r="B902" s="247" t="s">
        <v>2818</v>
      </c>
      <c r="C902" s="247" t="s">
        <v>5</v>
      </c>
      <c r="D902" s="456">
        <v>0.16</v>
      </c>
    </row>
    <row r="903" spans="1:4" ht="13.5">
      <c r="A903" s="458">
        <v>90623</v>
      </c>
      <c r="B903" s="247" t="s">
        <v>2819</v>
      </c>
      <c r="C903" s="247" t="s">
        <v>5</v>
      </c>
      <c r="D903" s="456">
        <v>1.77</v>
      </c>
    </row>
    <row r="904" spans="1:4" ht="13.5">
      <c r="A904" s="458">
        <v>90624</v>
      </c>
      <c r="B904" s="247" t="s">
        <v>2820</v>
      </c>
      <c r="C904" s="247" t="s">
        <v>5</v>
      </c>
      <c r="D904" s="456">
        <v>2.44</v>
      </c>
    </row>
    <row r="905" spans="1:4" ht="13.5">
      <c r="A905" s="458">
        <v>90627</v>
      </c>
      <c r="B905" s="247" t="s">
        <v>2821</v>
      </c>
      <c r="C905" s="247" t="s">
        <v>5</v>
      </c>
      <c r="D905" s="456">
        <v>53.29</v>
      </c>
    </row>
    <row r="906" spans="1:4" ht="13.5">
      <c r="A906" s="458">
        <v>90628</v>
      </c>
      <c r="B906" s="247" t="s">
        <v>2822</v>
      </c>
      <c r="C906" s="247" t="s">
        <v>5</v>
      </c>
      <c r="D906" s="456">
        <v>7.29</v>
      </c>
    </row>
    <row r="907" spans="1:4" ht="13.5">
      <c r="A907" s="458">
        <v>90629</v>
      </c>
      <c r="B907" s="247" t="s">
        <v>2823</v>
      </c>
      <c r="C907" s="247" t="s">
        <v>5</v>
      </c>
      <c r="D907" s="456">
        <v>66.69</v>
      </c>
    </row>
    <row r="908" spans="1:4" ht="13.5">
      <c r="A908" s="458">
        <v>90630</v>
      </c>
      <c r="B908" s="247" t="s">
        <v>2824</v>
      </c>
      <c r="C908" s="247" t="s">
        <v>5</v>
      </c>
      <c r="D908" s="456">
        <v>1.1599999999999999</v>
      </c>
    </row>
    <row r="909" spans="1:4" ht="13.5">
      <c r="A909" s="458">
        <v>90633</v>
      </c>
      <c r="B909" s="247" t="s">
        <v>2825</v>
      </c>
      <c r="C909" s="247" t="s">
        <v>5</v>
      </c>
      <c r="D909" s="456">
        <v>3.76</v>
      </c>
    </row>
    <row r="910" spans="1:4" ht="13.5">
      <c r="A910" s="458">
        <v>90634</v>
      </c>
      <c r="B910" s="247" t="s">
        <v>2826</v>
      </c>
      <c r="C910" s="247" t="s">
        <v>5</v>
      </c>
      <c r="D910" s="456">
        <v>0.44</v>
      </c>
    </row>
    <row r="911" spans="1:4" ht="13.5">
      <c r="A911" s="458">
        <v>90635</v>
      </c>
      <c r="B911" s="247" t="s">
        <v>2827</v>
      </c>
      <c r="C911" s="247" t="s">
        <v>5</v>
      </c>
      <c r="D911" s="456">
        <v>4.1100000000000003</v>
      </c>
    </row>
    <row r="912" spans="1:4" ht="13.5">
      <c r="A912" s="458">
        <v>90636</v>
      </c>
      <c r="B912" s="247" t="s">
        <v>2828</v>
      </c>
      <c r="C912" s="247" t="s">
        <v>5</v>
      </c>
      <c r="D912" s="456">
        <v>4.88</v>
      </c>
    </row>
    <row r="913" spans="1:4" ht="13.5">
      <c r="A913" s="458">
        <v>90639</v>
      </c>
      <c r="B913" s="247" t="s">
        <v>2829</v>
      </c>
      <c r="C913" s="247" t="s">
        <v>5</v>
      </c>
      <c r="D913" s="456">
        <v>5.62</v>
      </c>
    </row>
    <row r="914" spans="1:4" ht="13.5">
      <c r="A914" s="458">
        <v>90640</v>
      </c>
      <c r="B914" s="247" t="s">
        <v>2830</v>
      </c>
      <c r="C914" s="247" t="s">
        <v>5</v>
      </c>
      <c r="D914" s="456">
        <v>0.66</v>
      </c>
    </row>
    <row r="915" spans="1:4" ht="13.5">
      <c r="A915" s="458">
        <v>90641</v>
      </c>
      <c r="B915" s="247" t="s">
        <v>2831</v>
      </c>
      <c r="C915" s="247" t="s">
        <v>5</v>
      </c>
      <c r="D915" s="456">
        <v>6.14</v>
      </c>
    </row>
    <row r="916" spans="1:4" ht="13.5">
      <c r="A916" s="458">
        <v>90642</v>
      </c>
      <c r="B916" s="247" t="s">
        <v>2832</v>
      </c>
      <c r="C916" s="247" t="s">
        <v>5</v>
      </c>
      <c r="D916" s="456">
        <v>13.88</v>
      </c>
    </row>
    <row r="917" spans="1:4" ht="13.5">
      <c r="A917" s="458">
        <v>90646</v>
      </c>
      <c r="B917" s="247" t="s">
        <v>2833</v>
      </c>
      <c r="C917" s="247" t="s">
        <v>5</v>
      </c>
      <c r="D917" s="456">
        <v>0.76</v>
      </c>
    </row>
    <row r="918" spans="1:4" ht="13.5">
      <c r="A918" s="458">
        <v>90647</v>
      </c>
      <c r="B918" s="247" t="s">
        <v>2834</v>
      </c>
      <c r="C918" s="247" t="s">
        <v>5</v>
      </c>
      <c r="D918" s="456">
        <v>0.09</v>
      </c>
    </row>
    <row r="919" spans="1:4" ht="13.5">
      <c r="A919" s="458">
        <v>90648</v>
      </c>
      <c r="B919" s="247" t="s">
        <v>2835</v>
      </c>
      <c r="C919" s="247" t="s">
        <v>5</v>
      </c>
      <c r="D919" s="456">
        <v>0.84</v>
      </c>
    </row>
    <row r="920" spans="1:4" ht="13.5">
      <c r="A920" s="458">
        <v>90649</v>
      </c>
      <c r="B920" s="247" t="s">
        <v>2836</v>
      </c>
      <c r="C920" s="247" t="s">
        <v>5</v>
      </c>
      <c r="D920" s="456">
        <v>7.6</v>
      </c>
    </row>
    <row r="921" spans="1:4" ht="13.5">
      <c r="A921" s="458">
        <v>90652</v>
      </c>
      <c r="B921" s="247" t="s">
        <v>2837</v>
      </c>
      <c r="C921" s="247" t="s">
        <v>5</v>
      </c>
      <c r="D921" s="456">
        <v>3.65</v>
      </c>
    </row>
    <row r="922" spans="1:4" ht="13.5">
      <c r="A922" s="458">
        <v>90653</v>
      </c>
      <c r="B922" s="247" t="s">
        <v>2838</v>
      </c>
      <c r="C922" s="247" t="s">
        <v>5</v>
      </c>
      <c r="D922" s="456">
        <v>0.43</v>
      </c>
    </row>
    <row r="923" spans="1:4" ht="13.5">
      <c r="A923" s="458">
        <v>90654</v>
      </c>
      <c r="B923" s="247" t="s">
        <v>2839</v>
      </c>
      <c r="C923" s="247" t="s">
        <v>5</v>
      </c>
      <c r="D923" s="456">
        <v>4</v>
      </c>
    </row>
    <row r="924" spans="1:4" ht="13.5">
      <c r="A924" s="458">
        <v>90655</v>
      </c>
      <c r="B924" s="247" t="s">
        <v>2840</v>
      </c>
      <c r="C924" s="247" t="s">
        <v>5</v>
      </c>
      <c r="D924" s="456">
        <v>5</v>
      </c>
    </row>
    <row r="925" spans="1:4" ht="13.5">
      <c r="A925" s="458">
        <v>90658</v>
      </c>
      <c r="B925" s="247" t="s">
        <v>2841</v>
      </c>
      <c r="C925" s="247" t="s">
        <v>5</v>
      </c>
      <c r="D925" s="456">
        <v>3.92</v>
      </c>
    </row>
    <row r="926" spans="1:4" ht="13.5">
      <c r="A926" s="458">
        <v>90659</v>
      </c>
      <c r="B926" s="247" t="s">
        <v>2842</v>
      </c>
      <c r="C926" s="247" t="s">
        <v>5</v>
      </c>
      <c r="D926" s="456">
        <v>0.46</v>
      </c>
    </row>
    <row r="927" spans="1:4" ht="13.5">
      <c r="A927" s="458">
        <v>90660</v>
      </c>
      <c r="B927" s="247" t="s">
        <v>2843</v>
      </c>
      <c r="C927" s="247" t="s">
        <v>5</v>
      </c>
      <c r="D927" s="456">
        <v>4.28</v>
      </c>
    </row>
    <row r="928" spans="1:4" ht="13.5">
      <c r="A928" s="458">
        <v>90661</v>
      </c>
      <c r="B928" s="247" t="s">
        <v>2844</v>
      </c>
      <c r="C928" s="247" t="s">
        <v>5</v>
      </c>
      <c r="D928" s="456">
        <v>5</v>
      </c>
    </row>
    <row r="929" spans="1:4" ht="13.5">
      <c r="A929" s="458">
        <v>90664</v>
      </c>
      <c r="B929" s="247" t="s">
        <v>2845</v>
      </c>
      <c r="C929" s="247" t="s">
        <v>5</v>
      </c>
      <c r="D929" s="456">
        <v>6.6</v>
      </c>
    </row>
    <row r="930" spans="1:4" ht="13.5">
      <c r="A930" s="458">
        <v>90665</v>
      </c>
      <c r="B930" s="247" t="s">
        <v>2846</v>
      </c>
      <c r="C930" s="247" t="s">
        <v>5</v>
      </c>
      <c r="D930" s="456">
        <v>0.91</v>
      </c>
    </row>
    <row r="931" spans="1:4" ht="13.5">
      <c r="A931" s="458">
        <v>90666</v>
      </c>
      <c r="B931" s="247" t="s">
        <v>2847</v>
      </c>
      <c r="C931" s="247" t="s">
        <v>5</v>
      </c>
      <c r="D931" s="456">
        <v>8.24</v>
      </c>
    </row>
    <row r="932" spans="1:4" ht="13.5">
      <c r="A932" s="458">
        <v>90667</v>
      </c>
      <c r="B932" s="247" t="s">
        <v>2848</v>
      </c>
      <c r="C932" s="247" t="s">
        <v>5</v>
      </c>
      <c r="D932" s="456">
        <v>16.52</v>
      </c>
    </row>
    <row r="933" spans="1:4" ht="13.5">
      <c r="A933" s="458">
        <v>90670</v>
      </c>
      <c r="B933" s="247" t="s">
        <v>2849</v>
      </c>
      <c r="C933" s="247" t="s">
        <v>5</v>
      </c>
      <c r="D933" s="456">
        <v>244.58</v>
      </c>
    </row>
    <row r="934" spans="1:4" ht="13.5">
      <c r="A934" s="458">
        <v>90671</v>
      </c>
      <c r="B934" s="247" t="s">
        <v>2850</v>
      </c>
      <c r="C934" s="247" t="s">
        <v>5</v>
      </c>
      <c r="D934" s="456">
        <v>33.950000000000003</v>
      </c>
    </row>
    <row r="935" spans="1:4" ht="13.5">
      <c r="A935" s="458">
        <v>90672</v>
      </c>
      <c r="B935" s="247" t="s">
        <v>2851</v>
      </c>
      <c r="C935" s="247" t="s">
        <v>5</v>
      </c>
      <c r="D935" s="456">
        <v>306.07</v>
      </c>
    </row>
    <row r="936" spans="1:4" ht="13.5">
      <c r="A936" s="458">
        <v>90673</v>
      </c>
      <c r="B936" s="247" t="s">
        <v>2852</v>
      </c>
      <c r="C936" s="247" t="s">
        <v>5</v>
      </c>
      <c r="D936" s="456">
        <v>132.13</v>
      </c>
    </row>
    <row r="937" spans="1:4" ht="13.5">
      <c r="A937" s="458">
        <v>90676</v>
      </c>
      <c r="B937" s="247" t="s">
        <v>2853</v>
      </c>
      <c r="C937" s="247" t="s">
        <v>5</v>
      </c>
      <c r="D937" s="456">
        <v>110.13</v>
      </c>
    </row>
    <row r="938" spans="1:4" ht="13.5">
      <c r="A938" s="458">
        <v>90677</v>
      </c>
      <c r="B938" s="247" t="s">
        <v>2854</v>
      </c>
      <c r="C938" s="247" t="s">
        <v>5</v>
      </c>
      <c r="D938" s="456">
        <v>16.5</v>
      </c>
    </row>
    <row r="939" spans="1:4" ht="13.5">
      <c r="A939" s="458">
        <v>90678</v>
      </c>
      <c r="B939" s="247" t="s">
        <v>2855</v>
      </c>
      <c r="C939" s="247" t="s">
        <v>5</v>
      </c>
      <c r="D939" s="456">
        <v>148.47999999999999</v>
      </c>
    </row>
    <row r="940" spans="1:4" ht="13.5">
      <c r="A940" s="458">
        <v>90679</v>
      </c>
      <c r="B940" s="247" t="s">
        <v>2856</v>
      </c>
      <c r="C940" s="247" t="s">
        <v>5</v>
      </c>
      <c r="D940" s="456">
        <v>101.33</v>
      </c>
    </row>
    <row r="941" spans="1:4" ht="13.5">
      <c r="A941" s="458">
        <v>90682</v>
      </c>
      <c r="B941" s="247" t="s">
        <v>2857</v>
      </c>
      <c r="C941" s="247" t="s">
        <v>5</v>
      </c>
      <c r="D941" s="456">
        <v>26.83</v>
      </c>
    </row>
    <row r="942" spans="1:4" ht="13.5">
      <c r="A942" s="458">
        <v>90683</v>
      </c>
      <c r="B942" s="247" t="s">
        <v>2858</v>
      </c>
      <c r="C942" s="247" t="s">
        <v>5</v>
      </c>
      <c r="D942" s="456">
        <v>3.18</v>
      </c>
    </row>
    <row r="943" spans="1:4" ht="13.5">
      <c r="A943" s="458">
        <v>90684</v>
      </c>
      <c r="B943" s="247" t="s">
        <v>2859</v>
      </c>
      <c r="C943" s="247" t="s">
        <v>5</v>
      </c>
      <c r="D943" s="456">
        <v>29.34</v>
      </c>
    </row>
    <row r="944" spans="1:4" ht="13.5">
      <c r="A944" s="458">
        <v>90685</v>
      </c>
      <c r="B944" s="247" t="s">
        <v>2860</v>
      </c>
      <c r="C944" s="247" t="s">
        <v>5</v>
      </c>
      <c r="D944" s="456">
        <v>62.86</v>
      </c>
    </row>
    <row r="945" spans="1:4" ht="13.5">
      <c r="A945" s="458">
        <v>90688</v>
      </c>
      <c r="B945" s="247" t="s">
        <v>2861</v>
      </c>
      <c r="C945" s="247" t="s">
        <v>5</v>
      </c>
      <c r="D945" s="456">
        <v>19.600000000000001</v>
      </c>
    </row>
    <row r="946" spans="1:4" ht="13.5">
      <c r="A946" s="458">
        <v>90689</v>
      </c>
      <c r="B946" s="247" t="s">
        <v>2862</v>
      </c>
      <c r="C946" s="247" t="s">
        <v>5</v>
      </c>
      <c r="D946" s="456">
        <v>1.98</v>
      </c>
    </row>
    <row r="947" spans="1:4" ht="13.5">
      <c r="A947" s="458">
        <v>90690</v>
      </c>
      <c r="B947" s="247" t="s">
        <v>2863</v>
      </c>
      <c r="C947" s="247" t="s">
        <v>5</v>
      </c>
      <c r="D947" s="456">
        <v>24.5</v>
      </c>
    </row>
    <row r="948" spans="1:4" ht="13.5">
      <c r="A948" s="458">
        <v>90691</v>
      </c>
      <c r="B948" s="247" t="s">
        <v>2864</v>
      </c>
      <c r="C948" s="247" t="s">
        <v>5</v>
      </c>
      <c r="D948" s="456">
        <v>44.02</v>
      </c>
    </row>
    <row r="949" spans="1:4" ht="13.5">
      <c r="A949" s="458">
        <v>90957</v>
      </c>
      <c r="B949" s="247" t="s">
        <v>2865</v>
      </c>
      <c r="C949" s="247" t="s">
        <v>5</v>
      </c>
      <c r="D949" s="456">
        <v>4.91</v>
      </c>
    </row>
    <row r="950" spans="1:4" ht="13.5">
      <c r="A950" s="458">
        <v>90958</v>
      </c>
      <c r="B950" s="247" t="s">
        <v>2866</v>
      </c>
      <c r="C950" s="247" t="s">
        <v>5</v>
      </c>
      <c r="D950" s="456">
        <v>0.68</v>
      </c>
    </row>
    <row r="951" spans="1:4" ht="13.5">
      <c r="A951" s="458">
        <v>90960</v>
      </c>
      <c r="B951" s="247" t="s">
        <v>2867</v>
      </c>
      <c r="C951" s="247" t="s">
        <v>5</v>
      </c>
      <c r="D951" s="456">
        <v>6.56</v>
      </c>
    </row>
    <row r="952" spans="1:4" ht="13.5">
      <c r="A952" s="458">
        <v>90961</v>
      </c>
      <c r="B952" s="247" t="s">
        <v>2868</v>
      </c>
      <c r="C952" s="247" t="s">
        <v>5</v>
      </c>
      <c r="D952" s="456">
        <v>0.91</v>
      </c>
    </row>
    <row r="953" spans="1:4" ht="13.5">
      <c r="A953" s="458">
        <v>90962</v>
      </c>
      <c r="B953" s="247" t="s">
        <v>2869</v>
      </c>
      <c r="C953" s="247" t="s">
        <v>5</v>
      </c>
      <c r="D953" s="456">
        <v>8.2100000000000009</v>
      </c>
    </row>
    <row r="954" spans="1:4" ht="13.5">
      <c r="A954" s="458">
        <v>90963</v>
      </c>
      <c r="B954" s="247" t="s">
        <v>2870</v>
      </c>
      <c r="C954" s="247" t="s">
        <v>5</v>
      </c>
      <c r="D954" s="456">
        <v>16.52</v>
      </c>
    </row>
    <row r="955" spans="1:4" ht="13.5">
      <c r="A955" s="458">
        <v>90968</v>
      </c>
      <c r="B955" s="247" t="s">
        <v>2871</v>
      </c>
      <c r="C955" s="247" t="s">
        <v>5</v>
      </c>
      <c r="D955" s="456">
        <v>6.58</v>
      </c>
    </row>
    <row r="956" spans="1:4" ht="13.5">
      <c r="A956" s="458">
        <v>90969</v>
      </c>
      <c r="B956" s="247" t="s">
        <v>2872</v>
      </c>
      <c r="C956" s="247" t="s">
        <v>5</v>
      </c>
      <c r="D956" s="456">
        <v>0.91</v>
      </c>
    </row>
    <row r="957" spans="1:4" ht="13.5">
      <c r="A957" s="458">
        <v>90970</v>
      </c>
      <c r="B957" s="247" t="s">
        <v>2873</v>
      </c>
      <c r="C957" s="247" t="s">
        <v>5</v>
      </c>
      <c r="D957" s="456">
        <v>8.23</v>
      </c>
    </row>
    <row r="958" spans="1:4" ht="13.5">
      <c r="A958" s="458">
        <v>90971</v>
      </c>
      <c r="B958" s="247" t="s">
        <v>2874</v>
      </c>
      <c r="C958" s="247" t="s">
        <v>5</v>
      </c>
      <c r="D958" s="456">
        <v>66.95</v>
      </c>
    </row>
    <row r="959" spans="1:4" ht="13.5">
      <c r="A959" s="458">
        <v>90975</v>
      </c>
      <c r="B959" s="247" t="s">
        <v>2875</v>
      </c>
      <c r="C959" s="247" t="s">
        <v>5</v>
      </c>
      <c r="D959" s="456">
        <v>16.71</v>
      </c>
    </row>
    <row r="960" spans="1:4" ht="13.5">
      <c r="A960" s="458">
        <v>90976</v>
      </c>
      <c r="B960" s="247" t="s">
        <v>2876</v>
      </c>
      <c r="C960" s="247" t="s">
        <v>5</v>
      </c>
      <c r="D960" s="456">
        <v>2.3199999999999998</v>
      </c>
    </row>
    <row r="961" spans="1:4" ht="13.5">
      <c r="A961" s="458">
        <v>90977</v>
      </c>
      <c r="B961" s="247" t="s">
        <v>2877</v>
      </c>
      <c r="C961" s="247" t="s">
        <v>5</v>
      </c>
      <c r="D961" s="456">
        <v>20.91</v>
      </c>
    </row>
    <row r="962" spans="1:4" ht="13.5">
      <c r="A962" s="458">
        <v>90978</v>
      </c>
      <c r="B962" s="247" t="s">
        <v>2878</v>
      </c>
      <c r="C962" s="247" t="s">
        <v>5</v>
      </c>
      <c r="D962" s="456">
        <v>173.71</v>
      </c>
    </row>
    <row r="963" spans="1:4" ht="13.5">
      <c r="A963" s="458">
        <v>90992</v>
      </c>
      <c r="B963" s="247" t="s">
        <v>2879</v>
      </c>
      <c r="C963" s="247" t="s">
        <v>5</v>
      </c>
      <c r="D963" s="456">
        <v>7.8</v>
      </c>
    </row>
    <row r="964" spans="1:4" ht="13.5">
      <c r="A964" s="458">
        <v>90993</v>
      </c>
      <c r="B964" s="247" t="s">
        <v>2880</v>
      </c>
      <c r="C964" s="247" t="s">
        <v>5</v>
      </c>
      <c r="D964" s="456">
        <v>1.08</v>
      </c>
    </row>
    <row r="965" spans="1:4" ht="13.5">
      <c r="A965" s="458">
        <v>90994</v>
      </c>
      <c r="B965" s="247" t="s">
        <v>2881</v>
      </c>
      <c r="C965" s="247" t="s">
        <v>5</v>
      </c>
      <c r="D965" s="456">
        <v>9.76</v>
      </c>
    </row>
    <row r="966" spans="1:4" ht="13.5">
      <c r="A966" s="458">
        <v>90995</v>
      </c>
      <c r="B966" s="247" t="s">
        <v>2882</v>
      </c>
      <c r="C966" s="247" t="s">
        <v>5</v>
      </c>
      <c r="D966" s="456">
        <v>90.95</v>
      </c>
    </row>
    <row r="967" spans="1:4" ht="13.5">
      <c r="A967" s="458">
        <v>91021</v>
      </c>
      <c r="B967" s="247" t="s">
        <v>2883</v>
      </c>
      <c r="C967" s="247" t="s">
        <v>5</v>
      </c>
      <c r="D967" s="456">
        <v>12.96</v>
      </c>
    </row>
    <row r="968" spans="1:4" ht="13.5">
      <c r="A968" s="458">
        <v>91026</v>
      </c>
      <c r="B968" s="247" t="s">
        <v>2884</v>
      </c>
      <c r="C968" s="247" t="s">
        <v>5</v>
      </c>
      <c r="D968" s="456">
        <v>18.239999999999998</v>
      </c>
    </row>
    <row r="969" spans="1:4" ht="13.5">
      <c r="A969" s="458">
        <v>91027</v>
      </c>
      <c r="B969" s="247" t="s">
        <v>2885</v>
      </c>
      <c r="C969" s="247" t="s">
        <v>5</v>
      </c>
      <c r="D969" s="456">
        <v>3.73</v>
      </c>
    </row>
    <row r="970" spans="1:4" ht="13.5">
      <c r="A970" s="458">
        <v>91028</v>
      </c>
      <c r="B970" s="247" t="s">
        <v>2886</v>
      </c>
      <c r="C970" s="247" t="s">
        <v>5</v>
      </c>
      <c r="D970" s="456">
        <v>2.95</v>
      </c>
    </row>
    <row r="971" spans="1:4" ht="13.5">
      <c r="A971" s="458">
        <v>91029</v>
      </c>
      <c r="B971" s="247" t="s">
        <v>2887</v>
      </c>
      <c r="C971" s="247" t="s">
        <v>5</v>
      </c>
      <c r="D971" s="456">
        <v>33.479999999999997</v>
      </c>
    </row>
    <row r="972" spans="1:4" ht="13.5">
      <c r="A972" s="458">
        <v>91030</v>
      </c>
      <c r="B972" s="247" t="s">
        <v>2888</v>
      </c>
      <c r="C972" s="247" t="s">
        <v>5</v>
      </c>
      <c r="D972" s="456">
        <v>162.07</v>
      </c>
    </row>
    <row r="973" spans="1:4" ht="13.5">
      <c r="A973" s="458">
        <v>91273</v>
      </c>
      <c r="B973" s="247" t="s">
        <v>2889</v>
      </c>
      <c r="C973" s="247" t="s">
        <v>5</v>
      </c>
      <c r="D973" s="456">
        <v>0.47</v>
      </c>
    </row>
    <row r="974" spans="1:4" ht="13.5">
      <c r="A974" s="458">
        <v>91274</v>
      </c>
      <c r="B974" s="247" t="s">
        <v>2890</v>
      </c>
      <c r="C974" s="247" t="s">
        <v>5</v>
      </c>
      <c r="D974" s="456">
        <v>0.06</v>
      </c>
    </row>
    <row r="975" spans="1:4" ht="13.5">
      <c r="A975" s="458">
        <v>91275</v>
      </c>
      <c r="B975" s="247" t="s">
        <v>2891</v>
      </c>
      <c r="C975" s="247" t="s">
        <v>5</v>
      </c>
      <c r="D975" s="456">
        <v>0.6</v>
      </c>
    </row>
    <row r="976" spans="1:4" ht="13.5">
      <c r="A976" s="458">
        <v>91276</v>
      </c>
      <c r="B976" s="247" t="s">
        <v>2892</v>
      </c>
      <c r="C976" s="247" t="s">
        <v>5</v>
      </c>
      <c r="D976" s="456">
        <v>6.92</v>
      </c>
    </row>
    <row r="977" spans="1:4" ht="13.5">
      <c r="A977" s="458">
        <v>91279</v>
      </c>
      <c r="B977" s="247" t="s">
        <v>2893</v>
      </c>
      <c r="C977" s="247" t="s">
        <v>5</v>
      </c>
      <c r="D977" s="456">
        <v>0.77</v>
      </c>
    </row>
    <row r="978" spans="1:4" ht="13.5">
      <c r="A978" s="458">
        <v>91280</v>
      </c>
      <c r="B978" s="247" t="s">
        <v>2894</v>
      </c>
      <c r="C978" s="247" t="s">
        <v>5</v>
      </c>
      <c r="D978" s="456">
        <v>0.08</v>
      </c>
    </row>
    <row r="979" spans="1:4" ht="13.5">
      <c r="A979" s="458">
        <v>91281</v>
      </c>
      <c r="B979" s="247" t="s">
        <v>2895</v>
      </c>
      <c r="C979" s="247" t="s">
        <v>5</v>
      </c>
      <c r="D979" s="456">
        <v>0.97</v>
      </c>
    </row>
    <row r="980" spans="1:4" ht="13.5">
      <c r="A980" s="458">
        <v>91282</v>
      </c>
      <c r="B980" s="247" t="s">
        <v>2896</v>
      </c>
      <c r="C980" s="247" t="s">
        <v>5</v>
      </c>
      <c r="D980" s="456">
        <v>6.97</v>
      </c>
    </row>
    <row r="981" spans="1:4" ht="13.5">
      <c r="A981" s="458">
        <v>91354</v>
      </c>
      <c r="B981" s="247" t="s">
        <v>2897</v>
      </c>
      <c r="C981" s="247" t="s">
        <v>5</v>
      </c>
      <c r="D981" s="456">
        <v>13.01</v>
      </c>
    </row>
    <row r="982" spans="1:4" ht="13.5">
      <c r="A982" s="458">
        <v>91355</v>
      </c>
      <c r="B982" s="247" t="s">
        <v>2898</v>
      </c>
      <c r="C982" s="247" t="s">
        <v>5</v>
      </c>
      <c r="D982" s="456">
        <v>2.73</v>
      </c>
    </row>
    <row r="983" spans="1:4" ht="13.5">
      <c r="A983" s="458">
        <v>91356</v>
      </c>
      <c r="B983" s="247" t="s">
        <v>2899</v>
      </c>
      <c r="C983" s="247" t="s">
        <v>5</v>
      </c>
      <c r="D983" s="456">
        <v>2.16</v>
      </c>
    </row>
    <row r="984" spans="1:4" ht="13.5">
      <c r="A984" s="458">
        <v>91359</v>
      </c>
      <c r="B984" s="247" t="s">
        <v>2900</v>
      </c>
      <c r="C984" s="247" t="s">
        <v>5</v>
      </c>
      <c r="D984" s="456">
        <v>16.87</v>
      </c>
    </row>
    <row r="985" spans="1:4" ht="13.5">
      <c r="A985" s="458">
        <v>91360</v>
      </c>
      <c r="B985" s="247" t="s">
        <v>2901</v>
      </c>
      <c r="C985" s="247" t="s">
        <v>5</v>
      </c>
      <c r="D985" s="456">
        <v>3.2</v>
      </c>
    </row>
    <row r="986" spans="1:4" ht="13.5">
      <c r="A986" s="458">
        <v>91361</v>
      </c>
      <c r="B986" s="247" t="s">
        <v>2902</v>
      </c>
      <c r="C986" s="247" t="s">
        <v>5</v>
      </c>
      <c r="D986" s="456">
        <v>2.54</v>
      </c>
    </row>
    <row r="987" spans="1:4" ht="13.5">
      <c r="A987" s="458">
        <v>91367</v>
      </c>
      <c r="B987" s="247" t="s">
        <v>2903</v>
      </c>
      <c r="C987" s="247" t="s">
        <v>5</v>
      </c>
      <c r="D987" s="456">
        <v>16.29</v>
      </c>
    </row>
    <row r="988" spans="1:4" ht="13.5">
      <c r="A988" s="458">
        <v>91368</v>
      </c>
      <c r="B988" s="247" t="s">
        <v>2904</v>
      </c>
      <c r="C988" s="247" t="s">
        <v>5</v>
      </c>
      <c r="D988" s="456">
        <v>3.2</v>
      </c>
    </row>
    <row r="989" spans="1:4" ht="13.5">
      <c r="A989" s="458">
        <v>91369</v>
      </c>
      <c r="B989" s="247" t="s">
        <v>2905</v>
      </c>
      <c r="C989" s="247" t="s">
        <v>5</v>
      </c>
      <c r="D989" s="456">
        <v>2.5299999999999998</v>
      </c>
    </row>
    <row r="990" spans="1:4" ht="13.5">
      <c r="A990" s="458">
        <v>91375</v>
      </c>
      <c r="B990" s="247" t="s">
        <v>2906</v>
      </c>
      <c r="C990" s="247" t="s">
        <v>5</v>
      </c>
      <c r="D990" s="456">
        <v>14.28</v>
      </c>
    </row>
    <row r="991" spans="1:4" ht="13.5">
      <c r="A991" s="458">
        <v>91376</v>
      </c>
      <c r="B991" s="247" t="s">
        <v>2907</v>
      </c>
      <c r="C991" s="247" t="s">
        <v>5</v>
      </c>
      <c r="D991" s="456">
        <v>2.99</v>
      </c>
    </row>
    <row r="992" spans="1:4" ht="13.5">
      <c r="A992" s="458">
        <v>91377</v>
      </c>
      <c r="B992" s="247" t="s">
        <v>2908</v>
      </c>
      <c r="C992" s="247" t="s">
        <v>5</v>
      </c>
      <c r="D992" s="456">
        <v>2.37</v>
      </c>
    </row>
    <row r="993" spans="1:4" ht="13.5">
      <c r="A993" s="458">
        <v>91380</v>
      </c>
      <c r="B993" s="247" t="s">
        <v>2909</v>
      </c>
      <c r="C993" s="247" t="s">
        <v>5</v>
      </c>
      <c r="D993" s="456">
        <v>21.44</v>
      </c>
    </row>
    <row r="994" spans="1:4" ht="13.5">
      <c r="A994" s="458">
        <v>91381</v>
      </c>
      <c r="B994" s="247" t="s">
        <v>2910</v>
      </c>
      <c r="C994" s="247" t="s">
        <v>5</v>
      </c>
      <c r="D994" s="456">
        <v>4.2</v>
      </c>
    </row>
    <row r="995" spans="1:4" ht="13.5">
      <c r="A995" s="458">
        <v>91382</v>
      </c>
      <c r="B995" s="247" t="s">
        <v>2911</v>
      </c>
      <c r="C995" s="247" t="s">
        <v>5</v>
      </c>
      <c r="D995" s="456">
        <v>3.33</v>
      </c>
    </row>
    <row r="996" spans="1:4" ht="13.5">
      <c r="A996" s="458">
        <v>91383</v>
      </c>
      <c r="B996" s="247" t="s">
        <v>2912</v>
      </c>
      <c r="C996" s="247" t="s">
        <v>5</v>
      </c>
      <c r="D996" s="456">
        <v>38.61</v>
      </c>
    </row>
    <row r="997" spans="1:4" ht="13.5">
      <c r="A997" s="458">
        <v>91384</v>
      </c>
      <c r="B997" s="247" t="s">
        <v>2913</v>
      </c>
      <c r="C997" s="247" t="s">
        <v>5</v>
      </c>
      <c r="D997" s="456">
        <v>156.65</v>
      </c>
    </row>
    <row r="998" spans="1:4" ht="13.5">
      <c r="A998" s="458">
        <v>91390</v>
      </c>
      <c r="B998" s="247" t="s">
        <v>2914</v>
      </c>
      <c r="C998" s="247" t="s">
        <v>5</v>
      </c>
      <c r="D998" s="456">
        <v>14.18</v>
      </c>
    </row>
    <row r="999" spans="1:4" ht="13.5">
      <c r="A999" s="458">
        <v>91391</v>
      </c>
      <c r="B999" s="247" t="s">
        <v>2915</v>
      </c>
      <c r="C999" s="247" t="s">
        <v>5</v>
      </c>
      <c r="D999" s="456">
        <v>2.88</v>
      </c>
    </row>
    <row r="1000" spans="1:4" ht="13.5">
      <c r="A1000" s="458">
        <v>91392</v>
      </c>
      <c r="B1000" s="247" t="s">
        <v>2916</v>
      </c>
      <c r="C1000" s="247" t="s">
        <v>5</v>
      </c>
      <c r="D1000" s="456">
        <v>2.2799999999999998</v>
      </c>
    </row>
    <row r="1001" spans="1:4" ht="13.5">
      <c r="A1001" s="458">
        <v>91396</v>
      </c>
      <c r="B1001" s="247" t="s">
        <v>2917</v>
      </c>
      <c r="C1001" s="247" t="s">
        <v>5</v>
      </c>
      <c r="D1001" s="456">
        <v>23.14</v>
      </c>
    </row>
    <row r="1002" spans="1:4" ht="13.5">
      <c r="A1002" s="458">
        <v>91397</v>
      </c>
      <c r="B1002" s="247" t="s">
        <v>2918</v>
      </c>
      <c r="C1002" s="247" t="s">
        <v>5</v>
      </c>
      <c r="D1002" s="456">
        <v>4.46</v>
      </c>
    </row>
    <row r="1003" spans="1:4" ht="13.5">
      <c r="A1003" s="458">
        <v>91398</v>
      </c>
      <c r="B1003" s="247" t="s">
        <v>2919</v>
      </c>
      <c r="C1003" s="247" t="s">
        <v>5</v>
      </c>
      <c r="D1003" s="456">
        <v>3.53</v>
      </c>
    </row>
    <row r="1004" spans="1:4" ht="13.5">
      <c r="A1004" s="458">
        <v>91402</v>
      </c>
      <c r="B1004" s="247" t="s">
        <v>2920</v>
      </c>
      <c r="C1004" s="247" t="s">
        <v>5</v>
      </c>
      <c r="D1004" s="456">
        <v>2.62</v>
      </c>
    </row>
    <row r="1005" spans="1:4" ht="13.5">
      <c r="A1005" s="458">
        <v>91466</v>
      </c>
      <c r="B1005" s="247" t="s">
        <v>2921</v>
      </c>
      <c r="C1005" s="247" t="s">
        <v>5</v>
      </c>
      <c r="D1005" s="456">
        <v>3.19</v>
      </c>
    </row>
    <row r="1006" spans="1:4" ht="13.5">
      <c r="A1006" s="458">
        <v>91467</v>
      </c>
      <c r="B1006" s="247" t="s">
        <v>2922</v>
      </c>
      <c r="C1006" s="247" t="s">
        <v>5</v>
      </c>
      <c r="D1006" s="456">
        <v>174.7</v>
      </c>
    </row>
    <row r="1007" spans="1:4" ht="13.5">
      <c r="A1007" s="458">
        <v>91468</v>
      </c>
      <c r="B1007" s="247" t="s">
        <v>2923</v>
      </c>
      <c r="C1007" s="247" t="s">
        <v>5</v>
      </c>
      <c r="D1007" s="456">
        <v>21.59</v>
      </c>
    </row>
    <row r="1008" spans="1:4" ht="13.5">
      <c r="A1008" s="458">
        <v>91469</v>
      </c>
      <c r="B1008" s="247" t="s">
        <v>2924</v>
      </c>
      <c r="C1008" s="247" t="s">
        <v>5</v>
      </c>
      <c r="D1008" s="456">
        <v>4.2300000000000004</v>
      </c>
    </row>
    <row r="1009" spans="1:4" ht="13.5">
      <c r="A1009" s="458">
        <v>91484</v>
      </c>
      <c r="B1009" s="247" t="s">
        <v>2925</v>
      </c>
      <c r="C1009" s="247" t="s">
        <v>5</v>
      </c>
      <c r="D1009" s="456">
        <v>3.37</v>
      </c>
    </row>
    <row r="1010" spans="1:4" ht="13.5">
      <c r="A1010" s="458">
        <v>91485</v>
      </c>
      <c r="B1010" s="247" t="s">
        <v>2926</v>
      </c>
      <c r="C1010" s="247" t="s">
        <v>5</v>
      </c>
      <c r="D1010" s="456">
        <v>171</v>
      </c>
    </row>
    <row r="1011" spans="1:4" ht="13.5">
      <c r="A1011" s="458">
        <v>91529</v>
      </c>
      <c r="B1011" s="247" t="s">
        <v>2927</v>
      </c>
      <c r="C1011" s="247" t="s">
        <v>5</v>
      </c>
      <c r="D1011" s="456">
        <v>0.7</v>
      </c>
    </row>
    <row r="1012" spans="1:4" ht="13.5">
      <c r="A1012" s="458">
        <v>91530</v>
      </c>
      <c r="B1012" s="247" t="s">
        <v>2928</v>
      </c>
      <c r="C1012" s="247" t="s">
        <v>5</v>
      </c>
      <c r="D1012" s="456">
        <v>0.09</v>
      </c>
    </row>
    <row r="1013" spans="1:4" ht="13.5">
      <c r="A1013" s="458">
        <v>91531</v>
      </c>
      <c r="B1013" s="247" t="s">
        <v>2929</v>
      </c>
      <c r="C1013" s="247" t="s">
        <v>5</v>
      </c>
      <c r="D1013" s="456">
        <v>0.88</v>
      </c>
    </row>
    <row r="1014" spans="1:4" ht="13.5">
      <c r="A1014" s="458">
        <v>91532</v>
      </c>
      <c r="B1014" s="247" t="s">
        <v>2930</v>
      </c>
      <c r="C1014" s="247" t="s">
        <v>5</v>
      </c>
      <c r="D1014" s="456">
        <v>4.95</v>
      </c>
    </row>
    <row r="1015" spans="1:4" ht="13.5">
      <c r="A1015" s="458">
        <v>91629</v>
      </c>
      <c r="B1015" s="247" t="s">
        <v>2931</v>
      </c>
      <c r="C1015" s="247" t="s">
        <v>5</v>
      </c>
      <c r="D1015" s="456">
        <v>17.37</v>
      </c>
    </row>
    <row r="1016" spans="1:4" ht="13.5">
      <c r="A1016" s="458">
        <v>91630</v>
      </c>
      <c r="B1016" s="247" t="s">
        <v>2932</v>
      </c>
      <c r="C1016" s="247" t="s">
        <v>5</v>
      </c>
      <c r="D1016" s="456">
        <v>3.2</v>
      </c>
    </row>
    <row r="1017" spans="1:4" ht="13.5">
      <c r="A1017" s="458">
        <v>91631</v>
      </c>
      <c r="B1017" s="247" t="s">
        <v>2933</v>
      </c>
      <c r="C1017" s="247" t="s">
        <v>5</v>
      </c>
      <c r="D1017" s="456">
        <v>2.5299999999999998</v>
      </c>
    </row>
    <row r="1018" spans="1:4" ht="13.5">
      <c r="A1018" s="458">
        <v>91632</v>
      </c>
      <c r="B1018" s="247" t="s">
        <v>2934</v>
      </c>
      <c r="C1018" s="247" t="s">
        <v>5</v>
      </c>
      <c r="D1018" s="456">
        <v>29.08</v>
      </c>
    </row>
    <row r="1019" spans="1:4" ht="13.5">
      <c r="A1019" s="458">
        <v>91633</v>
      </c>
      <c r="B1019" s="247" t="s">
        <v>2935</v>
      </c>
      <c r="C1019" s="247" t="s">
        <v>5</v>
      </c>
      <c r="D1019" s="456">
        <v>147.86000000000001</v>
      </c>
    </row>
    <row r="1020" spans="1:4" ht="13.5">
      <c r="A1020" s="458">
        <v>91640</v>
      </c>
      <c r="B1020" s="247" t="s">
        <v>2936</v>
      </c>
      <c r="C1020" s="247" t="s">
        <v>5</v>
      </c>
      <c r="D1020" s="456">
        <v>32.32</v>
      </c>
    </row>
    <row r="1021" spans="1:4" ht="13.5">
      <c r="A1021" s="458">
        <v>91641</v>
      </c>
      <c r="B1021" s="247" t="s">
        <v>2937</v>
      </c>
      <c r="C1021" s="247" t="s">
        <v>5</v>
      </c>
      <c r="D1021" s="456">
        <v>6.6</v>
      </c>
    </row>
    <row r="1022" spans="1:4" ht="13.5">
      <c r="A1022" s="458">
        <v>91642</v>
      </c>
      <c r="B1022" s="247" t="s">
        <v>2938</v>
      </c>
      <c r="C1022" s="247" t="s">
        <v>5</v>
      </c>
      <c r="D1022" s="456">
        <v>5.23</v>
      </c>
    </row>
    <row r="1023" spans="1:4" ht="13.5">
      <c r="A1023" s="458">
        <v>91643</v>
      </c>
      <c r="B1023" s="247" t="s">
        <v>2939</v>
      </c>
      <c r="C1023" s="247" t="s">
        <v>5</v>
      </c>
      <c r="D1023" s="456">
        <v>57.4</v>
      </c>
    </row>
    <row r="1024" spans="1:4" ht="13.5">
      <c r="A1024" s="458">
        <v>91644</v>
      </c>
      <c r="B1024" s="247" t="s">
        <v>2940</v>
      </c>
      <c r="C1024" s="247" t="s">
        <v>5</v>
      </c>
      <c r="D1024" s="456">
        <v>332.74</v>
      </c>
    </row>
    <row r="1025" spans="1:4" ht="13.5">
      <c r="A1025" s="458">
        <v>91688</v>
      </c>
      <c r="B1025" s="247" t="s">
        <v>2941</v>
      </c>
      <c r="C1025" s="247" t="s">
        <v>5</v>
      </c>
      <c r="D1025" s="456">
        <v>0.09</v>
      </c>
    </row>
    <row r="1026" spans="1:4" ht="13.5">
      <c r="A1026" s="458">
        <v>91689</v>
      </c>
      <c r="B1026" s="247" t="s">
        <v>2942</v>
      </c>
      <c r="C1026" s="247" t="s">
        <v>5</v>
      </c>
      <c r="D1026" s="456">
        <v>0</v>
      </c>
    </row>
    <row r="1027" spans="1:4" ht="13.5">
      <c r="A1027" s="458">
        <v>91690</v>
      </c>
      <c r="B1027" s="247" t="s">
        <v>2943</v>
      </c>
      <c r="C1027" s="247" t="s">
        <v>5</v>
      </c>
      <c r="D1027" s="456">
        <v>0.06</v>
      </c>
    </row>
    <row r="1028" spans="1:4" ht="13.5">
      <c r="A1028" s="458">
        <v>91691</v>
      </c>
      <c r="B1028" s="247" t="s">
        <v>2944</v>
      </c>
      <c r="C1028" s="247" t="s">
        <v>5</v>
      </c>
      <c r="D1028" s="456">
        <v>1.06</v>
      </c>
    </row>
    <row r="1029" spans="1:4" ht="13.5">
      <c r="A1029" s="458">
        <v>92040</v>
      </c>
      <c r="B1029" s="247" t="s">
        <v>2945</v>
      </c>
      <c r="C1029" s="247" t="s">
        <v>5</v>
      </c>
      <c r="D1029" s="456">
        <v>7.09</v>
      </c>
    </row>
    <row r="1030" spans="1:4" ht="13.5">
      <c r="A1030" s="458">
        <v>92041</v>
      </c>
      <c r="B1030" s="247" t="s">
        <v>2946</v>
      </c>
      <c r="C1030" s="247" t="s">
        <v>5</v>
      </c>
      <c r="D1030" s="456">
        <v>0.74</v>
      </c>
    </row>
    <row r="1031" spans="1:4" ht="13.5">
      <c r="A1031" s="458">
        <v>92042</v>
      </c>
      <c r="B1031" s="247" t="s">
        <v>2947</v>
      </c>
      <c r="C1031" s="247" t="s">
        <v>5</v>
      </c>
      <c r="D1031" s="456">
        <v>5.91</v>
      </c>
    </row>
    <row r="1032" spans="1:4" ht="13.5">
      <c r="A1032" s="458">
        <v>92101</v>
      </c>
      <c r="B1032" s="247" t="s">
        <v>2948</v>
      </c>
      <c r="C1032" s="247" t="s">
        <v>5</v>
      </c>
      <c r="D1032" s="456">
        <v>39.24</v>
      </c>
    </row>
    <row r="1033" spans="1:4" ht="13.5">
      <c r="A1033" s="458">
        <v>92102</v>
      </c>
      <c r="B1033" s="247" t="s">
        <v>2949</v>
      </c>
      <c r="C1033" s="247" t="s">
        <v>5</v>
      </c>
      <c r="D1033" s="456">
        <v>5.93</v>
      </c>
    </row>
    <row r="1034" spans="1:4" ht="13.5">
      <c r="A1034" s="458">
        <v>92103</v>
      </c>
      <c r="B1034" s="247" t="s">
        <v>2950</v>
      </c>
      <c r="C1034" s="247" t="s">
        <v>5</v>
      </c>
      <c r="D1034" s="456">
        <v>4.76</v>
      </c>
    </row>
    <row r="1035" spans="1:4" ht="13.5">
      <c r="A1035" s="458">
        <v>92104</v>
      </c>
      <c r="B1035" s="247" t="s">
        <v>2951</v>
      </c>
      <c r="C1035" s="247" t="s">
        <v>5</v>
      </c>
      <c r="D1035" s="456">
        <v>60.31</v>
      </c>
    </row>
    <row r="1036" spans="1:4" ht="13.5">
      <c r="A1036" s="458">
        <v>92105</v>
      </c>
      <c r="B1036" s="247" t="s">
        <v>2952</v>
      </c>
      <c r="C1036" s="247" t="s">
        <v>5</v>
      </c>
      <c r="D1036" s="456">
        <v>212.57</v>
      </c>
    </row>
    <row r="1037" spans="1:4" ht="13.5">
      <c r="A1037" s="458">
        <v>92108</v>
      </c>
      <c r="B1037" s="247" t="s">
        <v>2953</v>
      </c>
      <c r="C1037" s="247" t="s">
        <v>5</v>
      </c>
      <c r="D1037" s="456">
        <v>0.88</v>
      </c>
    </row>
    <row r="1038" spans="1:4" ht="13.5">
      <c r="A1038" s="458">
        <v>92109</v>
      </c>
      <c r="B1038" s="247" t="s">
        <v>2954</v>
      </c>
      <c r="C1038" s="247" t="s">
        <v>5</v>
      </c>
      <c r="D1038" s="456">
        <v>0.1</v>
      </c>
    </row>
    <row r="1039" spans="1:4" ht="13.5">
      <c r="A1039" s="458">
        <v>92110</v>
      </c>
      <c r="B1039" s="247" t="s">
        <v>2955</v>
      </c>
      <c r="C1039" s="247" t="s">
        <v>5</v>
      </c>
      <c r="D1039" s="456">
        <v>1.1000000000000001</v>
      </c>
    </row>
    <row r="1040" spans="1:4" ht="13.5">
      <c r="A1040" s="458">
        <v>92111</v>
      </c>
      <c r="B1040" s="247" t="s">
        <v>2956</v>
      </c>
      <c r="C1040" s="247" t="s">
        <v>5</v>
      </c>
      <c r="D1040" s="456">
        <v>0.97</v>
      </c>
    </row>
    <row r="1041" spans="1:4" ht="13.5">
      <c r="A1041" s="458">
        <v>92114</v>
      </c>
      <c r="B1041" s="247" t="s">
        <v>2957</v>
      </c>
      <c r="C1041" s="247" t="s">
        <v>5</v>
      </c>
      <c r="D1041" s="456">
        <v>0.22</v>
      </c>
    </row>
    <row r="1042" spans="1:4" ht="13.5">
      <c r="A1042" s="458">
        <v>92115</v>
      </c>
      <c r="B1042" s="247" t="s">
        <v>2958</v>
      </c>
      <c r="C1042" s="247" t="s">
        <v>5</v>
      </c>
      <c r="D1042" s="456">
        <v>0.02</v>
      </c>
    </row>
    <row r="1043" spans="1:4" ht="13.5">
      <c r="A1043" s="458">
        <v>92116</v>
      </c>
      <c r="B1043" s="247" t="s">
        <v>2959</v>
      </c>
      <c r="C1043" s="247" t="s">
        <v>5</v>
      </c>
      <c r="D1043" s="456">
        <v>0.15</v>
      </c>
    </row>
    <row r="1044" spans="1:4" ht="13.5">
      <c r="A1044" s="458">
        <v>92133</v>
      </c>
      <c r="B1044" s="247" t="s">
        <v>2960</v>
      </c>
      <c r="C1044" s="247" t="s">
        <v>5</v>
      </c>
      <c r="D1044" s="456">
        <v>12.71</v>
      </c>
    </row>
    <row r="1045" spans="1:4" ht="13.5">
      <c r="A1045" s="458">
        <v>92134</v>
      </c>
      <c r="B1045" s="247" t="s">
        <v>2961</v>
      </c>
      <c r="C1045" s="247" t="s">
        <v>5</v>
      </c>
      <c r="D1045" s="456">
        <v>2.0099999999999998</v>
      </c>
    </row>
    <row r="1046" spans="1:4" ht="13.5">
      <c r="A1046" s="458">
        <v>92135</v>
      </c>
      <c r="B1046" s="247" t="s">
        <v>2962</v>
      </c>
      <c r="C1046" s="247" t="s">
        <v>5</v>
      </c>
      <c r="D1046" s="456">
        <v>1.58</v>
      </c>
    </row>
    <row r="1047" spans="1:4" ht="13.5">
      <c r="A1047" s="458">
        <v>92136</v>
      </c>
      <c r="B1047" s="247" t="s">
        <v>2963</v>
      </c>
      <c r="C1047" s="247" t="s">
        <v>5</v>
      </c>
      <c r="D1047" s="456">
        <v>15.88</v>
      </c>
    </row>
    <row r="1048" spans="1:4" ht="13.5">
      <c r="A1048" s="458">
        <v>92137</v>
      </c>
      <c r="B1048" s="247" t="s">
        <v>2964</v>
      </c>
      <c r="C1048" s="247" t="s">
        <v>5</v>
      </c>
      <c r="D1048" s="456">
        <v>38.93</v>
      </c>
    </row>
    <row r="1049" spans="1:4" ht="13.5">
      <c r="A1049" s="458">
        <v>92140</v>
      </c>
      <c r="B1049" s="247" t="s">
        <v>2965</v>
      </c>
      <c r="C1049" s="247" t="s">
        <v>5</v>
      </c>
      <c r="D1049" s="456">
        <v>4.6500000000000004</v>
      </c>
    </row>
    <row r="1050" spans="1:4" ht="13.5">
      <c r="A1050" s="458">
        <v>92141</v>
      </c>
      <c r="B1050" s="247" t="s">
        <v>2966</v>
      </c>
      <c r="C1050" s="247" t="s">
        <v>5</v>
      </c>
      <c r="D1050" s="456">
        <v>0.73</v>
      </c>
    </row>
    <row r="1051" spans="1:4" ht="13.5">
      <c r="A1051" s="458">
        <v>92142</v>
      </c>
      <c r="B1051" s="247" t="s">
        <v>2967</v>
      </c>
      <c r="C1051" s="247" t="s">
        <v>5</v>
      </c>
      <c r="D1051" s="456">
        <v>0.57999999999999996</v>
      </c>
    </row>
    <row r="1052" spans="1:4" ht="13.5">
      <c r="A1052" s="458">
        <v>92143</v>
      </c>
      <c r="B1052" s="247" t="s">
        <v>2968</v>
      </c>
      <c r="C1052" s="247" t="s">
        <v>5</v>
      </c>
      <c r="D1052" s="456">
        <v>5.82</v>
      </c>
    </row>
    <row r="1053" spans="1:4" ht="13.5">
      <c r="A1053" s="458">
        <v>92144</v>
      </c>
      <c r="B1053" s="247" t="s">
        <v>2969</v>
      </c>
      <c r="C1053" s="247" t="s">
        <v>5</v>
      </c>
      <c r="D1053" s="456">
        <v>32.17</v>
      </c>
    </row>
    <row r="1054" spans="1:4" ht="13.5">
      <c r="A1054" s="458">
        <v>92237</v>
      </c>
      <c r="B1054" s="247" t="s">
        <v>2970</v>
      </c>
      <c r="C1054" s="247" t="s">
        <v>5</v>
      </c>
      <c r="D1054" s="456">
        <v>23.67</v>
      </c>
    </row>
    <row r="1055" spans="1:4" ht="13.5">
      <c r="A1055" s="458">
        <v>92238</v>
      </c>
      <c r="B1055" s="247" t="s">
        <v>2971</v>
      </c>
      <c r="C1055" s="247" t="s">
        <v>5</v>
      </c>
      <c r="D1055" s="456">
        <v>4.8099999999999996</v>
      </c>
    </row>
    <row r="1056" spans="1:4" ht="13.5">
      <c r="A1056" s="458">
        <v>92239</v>
      </c>
      <c r="B1056" s="247" t="s">
        <v>2972</v>
      </c>
      <c r="C1056" s="247" t="s">
        <v>5</v>
      </c>
      <c r="D1056" s="456">
        <v>3.82</v>
      </c>
    </row>
    <row r="1057" spans="1:4" ht="13.5">
      <c r="A1057" s="458">
        <v>92240</v>
      </c>
      <c r="B1057" s="247" t="s">
        <v>2973</v>
      </c>
      <c r="C1057" s="247" t="s">
        <v>5</v>
      </c>
      <c r="D1057" s="456">
        <v>41.78</v>
      </c>
    </row>
    <row r="1058" spans="1:4" ht="13.5">
      <c r="A1058" s="458">
        <v>92241</v>
      </c>
      <c r="B1058" s="247" t="s">
        <v>2974</v>
      </c>
      <c r="C1058" s="247" t="s">
        <v>5</v>
      </c>
      <c r="D1058" s="456">
        <v>305.05</v>
      </c>
    </row>
    <row r="1059" spans="1:4" ht="13.5">
      <c r="A1059" s="458">
        <v>92712</v>
      </c>
      <c r="B1059" s="247" t="s">
        <v>2975</v>
      </c>
      <c r="C1059" s="247" t="s">
        <v>5</v>
      </c>
      <c r="D1059" s="456">
        <v>0.3</v>
      </c>
    </row>
    <row r="1060" spans="1:4" ht="13.5">
      <c r="A1060" s="458">
        <v>92713</v>
      </c>
      <c r="B1060" s="247" t="s">
        <v>2976</v>
      </c>
      <c r="C1060" s="247" t="s">
        <v>5</v>
      </c>
      <c r="D1060" s="456">
        <v>0.03</v>
      </c>
    </row>
    <row r="1061" spans="1:4" ht="13.5">
      <c r="A1061" s="458">
        <v>92714</v>
      </c>
      <c r="B1061" s="247" t="s">
        <v>2977</v>
      </c>
      <c r="C1061" s="247" t="s">
        <v>5</v>
      </c>
      <c r="D1061" s="456">
        <v>0.37</v>
      </c>
    </row>
    <row r="1062" spans="1:4" ht="13.5">
      <c r="A1062" s="458">
        <v>92715</v>
      </c>
      <c r="B1062" s="247" t="s">
        <v>2978</v>
      </c>
      <c r="C1062" s="247" t="s">
        <v>5</v>
      </c>
      <c r="D1062" s="456">
        <v>88.21</v>
      </c>
    </row>
    <row r="1063" spans="1:4" ht="13.5">
      <c r="A1063" s="458">
        <v>92956</v>
      </c>
      <c r="B1063" s="247" t="s">
        <v>2979</v>
      </c>
      <c r="C1063" s="247" t="s">
        <v>5</v>
      </c>
      <c r="D1063" s="456">
        <v>4.3499999999999996</v>
      </c>
    </row>
    <row r="1064" spans="1:4" ht="13.5">
      <c r="A1064" s="458">
        <v>92957</v>
      </c>
      <c r="B1064" s="247" t="s">
        <v>2980</v>
      </c>
      <c r="C1064" s="247" t="s">
        <v>5</v>
      </c>
      <c r="D1064" s="456">
        <v>0.51</v>
      </c>
    </row>
    <row r="1065" spans="1:4" ht="13.5">
      <c r="A1065" s="458">
        <v>92958</v>
      </c>
      <c r="B1065" s="247" t="s">
        <v>2981</v>
      </c>
      <c r="C1065" s="247" t="s">
        <v>5</v>
      </c>
      <c r="D1065" s="456">
        <v>4.76</v>
      </c>
    </row>
    <row r="1066" spans="1:4" ht="13.5">
      <c r="A1066" s="458">
        <v>92959</v>
      </c>
      <c r="B1066" s="247" t="s">
        <v>2982</v>
      </c>
      <c r="C1066" s="247" t="s">
        <v>5</v>
      </c>
      <c r="D1066" s="456">
        <v>10.24</v>
      </c>
    </row>
    <row r="1067" spans="1:4" ht="13.5">
      <c r="A1067" s="458">
        <v>92963</v>
      </c>
      <c r="B1067" s="247" t="s">
        <v>2983</v>
      </c>
      <c r="C1067" s="247" t="s">
        <v>5</v>
      </c>
      <c r="D1067" s="456">
        <v>1.0900000000000001</v>
      </c>
    </row>
    <row r="1068" spans="1:4" ht="13.5">
      <c r="A1068" s="458">
        <v>92964</v>
      </c>
      <c r="B1068" s="247" t="s">
        <v>2984</v>
      </c>
      <c r="C1068" s="247" t="s">
        <v>5</v>
      </c>
      <c r="D1068" s="456">
        <v>0.12</v>
      </c>
    </row>
    <row r="1069" spans="1:4" ht="13.5">
      <c r="A1069" s="458">
        <v>92965</v>
      </c>
      <c r="B1069" s="247" t="s">
        <v>2985</v>
      </c>
      <c r="C1069" s="247" t="s">
        <v>5</v>
      </c>
      <c r="D1069" s="456">
        <v>1.36</v>
      </c>
    </row>
    <row r="1070" spans="1:4" ht="13.5">
      <c r="A1070" s="458">
        <v>93220</v>
      </c>
      <c r="B1070" s="247" t="s">
        <v>2986</v>
      </c>
      <c r="C1070" s="247" t="s">
        <v>5</v>
      </c>
      <c r="D1070" s="456">
        <v>380.32</v>
      </c>
    </row>
    <row r="1071" spans="1:4" ht="13.5">
      <c r="A1071" s="458">
        <v>93221</v>
      </c>
      <c r="B1071" s="247" t="s">
        <v>2987</v>
      </c>
      <c r="C1071" s="247" t="s">
        <v>5</v>
      </c>
      <c r="D1071" s="456">
        <v>52.8</v>
      </c>
    </row>
    <row r="1072" spans="1:4" ht="13.5">
      <c r="A1072" s="458">
        <v>93222</v>
      </c>
      <c r="B1072" s="247" t="s">
        <v>2988</v>
      </c>
      <c r="C1072" s="247" t="s">
        <v>5</v>
      </c>
      <c r="D1072" s="456">
        <v>475.93</v>
      </c>
    </row>
    <row r="1073" spans="1:4" ht="13.5">
      <c r="A1073" s="458">
        <v>93223</v>
      </c>
      <c r="B1073" s="247" t="s">
        <v>2989</v>
      </c>
      <c r="C1073" s="247" t="s">
        <v>5</v>
      </c>
      <c r="D1073" s="456">
        <v>172.58</v>
      </c>
    </row>
    <row r="1074" spans="1:4" ht="13.5">
      <c r="A1074" s="458">
        <v>93229</v>
      </c>
      <c r="B1074" s="247" t="s">
        <v>25776</v>
      </c>
      <c r="C1074" s="247" t="s">
        <v>5</v>
      </c>
      <c r="D1074" s="456">
        <v>0.37</v>
      </c>
    </row>
    <row r="1075" spans="1:4" ht="13.5">
      <c r="A1075" s="458">
        <v>93230</v>
      </c>
      <c r="B1075" s="247" t="s">
        <v>25777</v>
      </c>
      <c r="C1075" s="247" t="s">
        <v>5</v>
      </c>
      <c r="D1075" s="456">
        <v>0.04</v>
      </c>
    </row>
    <row r="1076" spans="1:4" ht="13.5">
      <c r="A1076" s="458">
        <v>93231</v>
      </c>
      <c r="B1076" s="247" t="s">
        <v>25778</v>
      </c>
      <c r="C1076" s="247" t="s">
        <v>5</v>
      </c>
      <c r="D1076" s="456">
        <v>0.46</v>
      </c>
    </row>
    <row r="1077" spans="1:4" ht="13.5">
      <c r="A1077" s="458">
        <v>93232</v>
      </c>
      <c r="B1077" s="247" t="s">
        <v>25779</v>
      </c>
      <c r="C1077" s="247" t="s">
        <v>5</v>
      </c>
      <c r="D1077" s="456">
        <v>3.7</v>
      </c>
    </row>
    <row r="1078" spans="1:4" ht="13.5">
      <c r="A1078" s="458">
        <v>93235</v>
      </c>
      <c r="B1078" s="247" t="s">
        <v>2990</v>
      </c>
      <c r="C1078" s="247" t="s">
        <v>5</v>
      </c>
      <c r="D1078" s="456">
        <v>1.19</v>
      </c>
    </row>
    <row r="1079" spans="1:4" ht="13.5">
      <c r="A1079" s="458">
        <v>93238</v>
      </c>
      <c r="B1079" s="247" t="s">
        <v>2991</v>
      </c>
      <c r="C1079" s="247" t="s">
        <v>5</v>
      </c>
      <c r="D1079" s="456">
        <v>1.3</v>
      </c>
    </row>
    <row r="1080" spans="1:4" ht="13.5">
      <c r="A1080" s="458">
        <v>93239</v>
      </c>
      <c r="B1080" s="247" t="s">
        <v>2992</v>
      </c>
      <c r="C1080" s="247" t="s">
        <v>5</v>
      </c>
      <c r="D1080" s="456">
        <v>5.88</v>
      </c>
    </row>
    <row r="1081" spans="1:4" ht="13.5">
      <c r="A1081" s="458">
        <v>93240</v>
      </c>
      <c r="B1081" s="247" t="s">
        <v>2993</v>
      </c>
      <c r="C1081" s="247" t="s">
        <v>5</v>
      </c>
      <c r="D1081" s="456">
        <v>13.22</v>
      </c>
    </row>
    <row r="1082" spans="1:4" ht="13.5">
      <c r="A1082" s="458">
        <v>93267</v>
      </c>
      <c r="B1082" s="247" t="s">
        <v>2994</v>
      </c>
      <c r="C1082" s="247" t="s">
        <v>5</v>
      </c>
      <c r="D1082" s="456">
        <v>26.43</v>
      </c>
    </row>
    <row r="1083" spans="1:4" ht="13.5">
      <c r="A1083" s="458">
        <v>93269</v>
      </c>
      <c r="B1083" s="247" t="s">
        <v>2995</v>
      </c>
      <c r="C1083" s="247" t="s">
        <v>5</v>
      </c>
      <c r="D1083" s="456">
        <v>5.0599999999999996</v>
      </c>
    </row>
    <row r="1084" spans="1:4" ht="13.5">
      <c r="A1084" s="458">
        <v>93270</v>
      </c>
      <c r="B1084" s="247" t="s">
        <v>2996</v>
      </c>
      <c r="C1084" s="247" t="s">
        <v>5</v>
      </c>
      <c r="D1084" s="456">
        <v>25.7</v>
      </c>
    </row>
    <row r="1085" spans="1:4" ht="13.5">
      <c r="A1085" s="458">
        <v>93271</v>
      </c>
      <c r="B1085" s="247" t="s">
        <v>2997</v>
      </c>
      <c r="C1085" s="247" t="s">
        <v>5</v>
      </c>
      <c r="D1085" s="456">
        <v>7.29</v>
      </c>
    </row>
    <row r="1086" spans="1:4" ht="13.5">
      <c r="A1086" s="458">
        <v>93277</v>
      </c>
      <c r="B1086" s="247" t="s">
        <v>2998</v>
      </c>
      <c r="C1086" s="247" t="s">
        <v>5</v>
      </c>
      <c r="D1086" s="456">
        <v>0.32</v>
      </c>
    </row>
    <row r="1087" spans="1:4" ht="13.5">
      <c r="A1087" s="458">
        <v>93278</v>
      </c>
      <c r="B1087" s="247" t="s">
        <v>2999</v>
      </c>
      <c r="C1087" s="247" t="s">
        <v>5</v>
      </c>
      <c r="D1087" s="456">
        <v>0.03</v>
      </c>
    </row>
    <row r="1088" spans="1:4" ht="13.5">
      <c r="A1088" s="458">
        <v>93279</v>
      </c>
      <c r="B1088" s="247" t="s">
        <v>3000</v>
      </c>
      <c r="C1088" s="247" t="s">
        <v>5</v>
      </c>
      <c r="D1088" s="456">
        <v>0.3</v>
      </c>
    </row>
    <row r="1089" spans="1:4" ht="13.5">
      <c r="A1089" s="458">
        <v>93280</v>
      </c>
      <c r="B1089" s="247" t="s">
        <v>3001</v>
      </c>
      <c r="C1089" s="247" t="s">
        <v>5</v>
      </c>
      <c r="D1089" s="456">
        <v>0.6</v>
      </c>
    </row>
    <row r="1090" spans="1:4" ht="13.5">
      <c r="A1090" s="458">
        <v>93283</v>
      </c>
      <c r="B1090" s="247" t="s">
        <v>3002</v>
      </c>
      <c r="C1090" s="247" t="s">
        <v>5</v>
      </c>
      <c r="D1090" s="456">
        <v>98.77</v>
      </c>
    </row>
    <row r="1091" spans="1:4" ht="13.5">
      <c r="A1091" s="458">
        <v>93284</v>
      </c>
      <c r="B1091" s="247" t="s">
        <v>3003</v>
      </c>
      <c r="C1091" s="247" t="s">
        <v>5</v>
      </c>
      <c r="D1091" s="456">
        <v>17.77</v>
      </c>
    </row>
    <row r="1092" spans="1:4" ht="13.5">
      <c r="A1092" s="458">
        <v>93285</v>
      </c>
      <c r="B1092" s="247" t="s">
        <v>3004</v>
      </c>
      <c r="C1092" s="247" t="s">
        <v>5</v>
      </c>
      <c r="D1092" s="456">
        <v>158.78</v>
      </c>
    </row>
    <row r="1093" spans="1:4" ht="13.5">
      <c r="A1093" s="458">
        <v>93286</v>
      </c>
      <c r="B1093" s="247" t="s">
        <v>3005</v>
      </c>
      <c r="C1093" s="247" t="s">
        <v>5</v>
      </c>
      <c r="D1093" s="456">
        <v>10.14</v>
      </c>
    </row>
    <row r="1094" spans="1:4" ht="13.5">
      <c r="A1094" s="458">
        <v>93296</v>
      </c>
      <c r="B1094" s="247" t="s">
        <v>3006</v>
      </c>
      <c r="C1094" s="247" t="s">
        <v>5</v>
      </c>
      <c r="D1094" s="456">
        <v>14.07</v>
      </c>
    </row>
    <row r="1095" spans="1:4" ht="13.5">
      <c r="A1095" s="458">
        <v>93397</v>
      </c>
      <c r="B1095" s="247" t="s">
        <v>3007</v>
      </c>
      <c r="C1095" s="247" t="s">
        <v>5</v>
      </c>
      <c r="D1095" s="456">
        <v>19.86</v>
      </c>
    </row>
    <row r="1096" spans="1:4" ht="13.5">
      <c r="A1096" s="458">
        <v>93398</v>
      </c>
      <c r="B1096" s="247" t="s">
        <v>3008</v>
      </c>
      <c r="C1096" s="247" t="s">
        <v>5</v>
      </c>
      <c r="D1096" s="456">
        <v>3.72</v>
      </c>
    </row>
    <row r="1097" spans="1:4" ht="13.5">
      <c r="A1097" s="458">
        <v>93399</v>
      </c>
      <c r="B1097" s="247" t="s">
        <v>3009</v>
      </c>
      <c r="C1097" s="247" t="s">
        <v>5</v>
      </c>
      <c r="D1097" s="456">
        <v>2.95</v>
      </c>
    </row>
    <row r="1098" spans="1:4" ht="13.5">
      <c r="A1098" s="458">
        <v>93400</v>
      </c>
      <c r="B1098" s="247" t="s">
        <v>3010</v>
      </c>
      <c r="C1098" s="247" t="s">
        <v>5</v>
      </c>
      <c r="D1098" s="456">
        <v>33.76</v>
      </c>
    </row>
    <row r="1099" spans="1:4" ht="13.5">
      <c r="A1099" s="458">
        <v>93401</v>
      </c>
      <c r="B1099" s="247" t="s">
        <v>3011</v>
      </c>
      <c r="C1099" s="247" t="s">
        <v>5</v>
      </c>
      <c r="D1099" s="456">
        <v>174.7</v>
      </c>
    </row>
    <row r="1100" spans="1:4" ht="13.5">
      <c r="A1100" s="458">
        <v>93404</v>
      </c>
      <c r="B1100" s="247" t="s">
        <v>3012</v>
      </c>
      <c r="C1100" s="247" t="s">
        <v>5</v>
      </c>
      <c r="D1100" s="456">
        <v>7.24</v>
      </c>
    </row>
    <row r="1101" spans="1:4" ht="13.5">
      <c r="A1101" s="458">
        <v>93405</v>
      </c>
      <c r="B1101" s="247" t="s">
        <v>3013</v>
      </c>
      <c r="C1101" s="247" t="s">
        <v>5</v>
      </c>
      <c r="D1101" s="456">
        <v>0.94</v>
      </c>
    </row>
    <row r="1102" spans="1:4" ht="13.5">
      <c r="A1102" s="458">
        <v>93406</v>
      </c>
      <c r="B1102" s="247" t="s">
        <v>3014</v>
      </c>
      <c r="C1102" s="247" t="s">
        <v>5</v>
      </c>
      <c r="D1102" s="456">
        <v>8.68</v>
      </c>
    </row>
    <row r="1103" spans="1:4" ht="13.5">
      <c r="A1103" s="458">
        <v>93407</v>
      </c>
      <c r="B1103" s="247" t="s">
        <v>3015</v>
      </c>
      <c r="C1103" s="247" t="s">
        <v>5</v>
      </c>
      <c r="D1103" s="456">
        <v>52.08</v>
      </c>
    </row>
    <row r="1104" spans="1:4" ht="13.5">
      <c r="A1104" s="458">
        <v>93411</v>
      </c>
      <c r="B1104" s="247" t="s">
        <v>3016</v>
      </c>
      <c r="C1104" s="247" t="s">
        <v>5</v>
      </c>
      <c r="D1104" s="456">
        <v>0.31</v>
      </c>
    </row>
    <row r="1105" spans="1:4" ht="13.5">
      <c r="A1105" s="458">
        <v>93412</v>
      </c>
      <c r="B1105" s="247" t="s">
        <v>3017</v>
      </c>
      <c r="C1105" s="247" t="s">
        <v>5</v>
      </c>
      <c r="D1105" s="456">
        <v>0.05</v>
      </c>
    </row>
    <row r="1106" spans="1:4" ht="13.5">
      <c r="A1106" s="458">
        <v>93413</v>
      </c>
      <c r="B1106" s="247" t="s">
        <v>3018</v>
      </c>
      <c r="C1106" s="247" t="s">
        <v>5</v>
      </c>
      <c r="D1106" s="456">
        <v>0.28000000000000003</v>
      </c>
    </row>
    <row r="1107" spans="1:4" ht="13.5">
      <c r="A1107" s="458">
        <v>93414</v>
      </c>
      <c r="B1107" s="247" t="s">
        <v>3019</v>
      </c>
      <c r="C1107" s="247" t="s">
        <v>5</v>
      </c>
      <c r="D1107" s="456">
        <v>11.97</v>
      </c>
    </row>
    <row r="1108" spans="1:4" ht="13.5">
      <c r="A1108" s="458">
        <v>93417</v>
      </c>
      <c r="B1108" s="247" t="s">
        <v>3020</v>
      </c>
      <c r="C1108" s="247" t="s">
        <v>5</v>
      </c>
      <c r="D1108" s="456">
        <v>4.16</v>
      </c>
    </row>
    <row r="1109" spans="1:4" ht="13.5">
      <c r="A1109" s="458">
        <v>93418</v>
      </c>
      <c r="B1109" s="247" t="s">
        <v>3021</v>
      </c>
      <c r="C1109" s="247" t="s">
        <v>5</v>
      </c>
      <c r="D1109" s="456">
        <v>0.74</v>
      </c>
    </row>
    <row r="1110" spans="1:4" ht="13.5">
      <c r="A1110" s="458">
        <v>93419</v>
      </c>
      <c r="B1110" s="247" t="s">
        <v>3022</v>
      </c>
      <c r="C1110" s="247" t="s">
        <v>5</v>
      </c>
      <c r="D1110" s="456">
        <v>3.71</v>
      </c>
    </row>
    <row r="1111" spans="1:4" ht="13.5">
      <c r="A1111" s="458">
        <v>93420</v>
      </c>
      <c r="B1111" s="247" t="s">
        <v>3023</v>
      </c>
      <c r="C1111" s="247" t="s">
        <v>5</v>
      </c>
      <c r="D1111" s="456">
        <v>74.09</v>
      </c>
    </row>
    <row r="1112" spans="1:4" ht="13.5">
      <c r="A1112" s="458">
        <v>93423</v>
      </c>
      <c r="B1112" s="247" t="s">
        <v>3024</v>
      </c>
      <c r="C1112" s="247" t="s">
        <v>5</v>
      </c>
      <c r="D1112" s="456">
        <v>5.88</v>
      </c>
    </row>
    <row r="1113" spans="1:4" ht="13.5">
      <c r="A1113" s="458">
        <v>93424</v>
      </c>
      <c r="B1113" s="247" t="s">
        <v>3025</v>
      </c>
      <c r="C1113" s="247" t="s">
        <v>5</v>
      </c>
      <c r="D1113" s="456">
        <v>1.06</v>
      </c>
    </row>
    <row r="1114" spans="1:4" ht="13.5">
      <c r="A1114" s="458">
        <v>93425</v>
      </c>
      <c r="B1114" s="247" t="s">
        <v>3026</v>
      </c>
      <c r="C1114" s="247" t="s">
        <v>5</v>
      </c>
      <c r="D1114" s="456">
        <v>5.25</v>
      </c>
    </row>
    <row r="1115" spans="1:4" ht="13.5">
      <c r="A1115" s="458">
        <v>93426</v>
      </c>
      <c r="B1115" s="247" t="s">
        <v>3027</v>
      </c>
      <c r="C1115" s="247" t="s">
        <v>5</v>
      </c>
      <c r="D1115" s="456">
        <v>177.08</v>
      </c>
    </row>
    <row r="1116" spans="1:4" ht="13.5">
      <c r="A1116" s="458">
        <v>93429</v>
      </c>
      <c r="B1116" s="247" t="s">
        <v>3028</v>
      </c>
      <c r="C1116" s="247" t="s">
        <v>5</v>
      </c>
      <c r="D1116" s="456">
        <v>118.22</v>
      </c>
    </row>
    <row r="1117" spans="1:4" ht="13.5">
      <c r="A1117" s="458">
        <v>93430</v>
      </c>
      <c r="B1117" s="247" t="s">
        <v>3029</v>
      </c>
      <c r="C1117" s="247" t="s">
        <v>5</v>
      </c>
      <c r="D1117" s="456">
        <v>18.63</v>
      </c>
    </row>
    <row r="1118" spans="1:4" ht="13.5">
      <c r="A1118" s="458">
        <v>93431</v>
      </c>
      <c r="B1118" s="247" t="s">
        <v>3030</v>
      </c>
      <c r="C1118" s="247" t="s">
        <v>5</v>
      </c>
      <c r="D1118" s="456">
        <v>147.88999999999999</v>
      </c>
    </row>
    <row r="1119" spans="1:4" ht="13.5">
      <c r="A1119" s="458">
        <v>93432</v>
      </c>
      <c r="B1119" s="247" t="s">
        <v>3031</v>
      </c>
      <c r="C1119" s="247" t="s">
        <v>5</v>
      </c>
      <c r="D1119" s="456">
        <v>2379.6</v>
      </c>
    </row>
    <row r="1120" spans="1:4" ht="13.5">
      <c r="A1120" s="458">
        <v>93435</v>
      </c>
      <c r="B1120" s="247" t="s">
        <v>3032</v>
      </c>
      <c r="C1120" s="247" t="s">
        <v>5</v>
      </c>
      <c r="D1120" s="456">
        <v>6.63</v>
      </c>
    </row>
    <row r="1121" spans="1:4" ht="13.5">
      <c r="A1121" s="458">
        <v>93436</v>
      </c>
      <c r="B1121" s="247" t="s">
        <v>3033</v>
      </c>
      <c r="C1121" s="247" t="s">
        <v>5</v>
      </c>
      <c r="D1121" s="456">
        <v>1.04</v>
      </c>
    </row>
    <row r="1122" spans="1:4" ht="13.5">
      <c r="A1122" s="458">
        <v>93437</v>
      </c>
      <c r="B1122" s="247" t="s">
        <v>3034</v>
      </c>
      <c r="C1122" s="247" t="s">
        <v>5</v>
      </c>
      <c r="D1122" s="456">
        <v>7.26</v>
      </c>
    </row>
    <row r="1123" spans="1:4" ht="13.5">
      <c r="A1123" s="458">
        <v>93438</v>
      </c>
      <c r="B1123" s="247" t="s">
        <v>3035</v>
      </c>
      <c r="C1123" s="247" t="s">
        <v>5</v>
      </c>
      <c r="D1123" s="456">
        <v>124.06</v>
      </c>
    </row>
    <row r="1124" spans="1:4" ht="13.5">
      <c r="A1124" s="458">
        <v>95114</v>
      </c>
      <c r="B1124" s="247" t="s">
        <v>3036</v>
      </c>
      <c r="C1124" s="247" t="s">
        <v>5</v>
      </c>
      <c r="D1124" s="456">
        <v>1.06</v>
      </c>
    </row>
    <row r="1125" spans="1:4" ht="13.5">
      <c r="A1125" s="458">
        <v>95115</v>
      </c>
      <c r="B1125" s="247" t="s">
        <v>3037</v>
      </c>
      <c r="C1125" s="247" t="s">
        <v>5</v>
      </c>
      <c r="D1125" s="456">
        <v>0.12</v>
      </c>
    </row>
    <row r="1126" spans="1:4" ht="13.5">
      <c r="A1126" s="458">
        <v>95116</v>
      </c>
      <c r="B1126" s="247" t="s">
        <v>3038</v>
      </c>
      <c r="C1126" s="247" t="s">
        <v>5</v>
      </c>
      <c r="D1126" s="456">
        <v>31.99</v>
      </c>
    </row>
    <row r="1127" spans="1:4" ht="13.5">
      <c r="A1127" s="458">
        <v>95117</v>
      </c>
      <c r="B1127" s="247" t="s">
        <v>3039</v>
      </c>
      <c r="C1127" s="247" t="s">
        <v>5</v>
      </c>
      <c r="D1127" s="456">
        <v>5.04</v>
      </c>
    </row>
    <row r="1128" spans="1:4" ht="13.5">
      <c r="A1128" s="458">
        <v>95118</v>
      </c>
      <c r="B1128" s="247" t="s">
        <v>3040</v>
      </c>
      <c r="C1128" s="247" t="s">
        <v>5</v>
      </c>
      <c r="D1128" s="456">
        <v>54.22</v>
      </c>
    </row>
    <row r="1129" spans="1:4" ht="13.5">
      <c r="A1129" s="458">
        <v>95119</v>
      </c>
      <c r="B1129" s="247" t="s">
        <v>3041</v>
      </c>
      <c r="C1129" s="247" t="s">
        <v>5</v>
      </c>
      <c r="D1129" s="456">
        <v>8.5399999999999991</v>
      </c>
    </row>
    <row r="1130" spans="1:4" ht="13.5">
      <c r="A1130" s="458">
        <v>95120</v>
      </c>
      <c r="B1130" s="247" t="s">
        <v>3042</v>
      </c>
      <c r="C1130" s="247" t="s">
        <v>5</v>
      </c>
      <c r="D1130" s="456">
        <v>49.72</v>
      </c>
    </row>
    <row r="1131" spans="1:4" ht="13.5">
      <c r="A1131" s="458">
        <v>95123</v>
      </c>
      <c r="B1131" s="247" t="s">
        <v>3043</v>
      </c>
      <c r="C1131" s="247" t="s">
        <v>5</v>
      </c>
      <c r="D1131" s="456">
        <v>19.57</v>
      </c>
    </row>
    <row r="1132" spans="1:4" ht="13.5">
      <c r="A1132" s="458">
        <v>95124</v>
      </c>
      <c r="B1132" s="247" t="s">
        <v>3044</v>
      </c>
      <c r="C1132" s="247" t="s">
        <v>5</v>
      </c>
      <c r="D1132" s="456">
        <v>3.08</v>
      </c>
    </row>
    <row r="1133" spans="1:4" ht="13.5">
      <c r="A1133" s="458">
        <v>95125</v>
      </c>
      <c r="B1133" s="247" t="s">
        <v>3045</v>
      </c>
      <c r="C1133" s="247" t="s">
        <v>5</v>
      </c>
      <c r="D1133" s="456">
        <v>21.41</v>
      </c>
    </row>
    <row r="1134" spans="1:4" ht="13.5">
      <c r="A1134" s="458">
        <v>95126</v>
      </c>
      <c r="B1134" s="247" t="s">
        <v>3046</v>
      </c>
      <c r="C1134" s="247" t="s">
        <v>5</v>
      </c>
      <c r="D1134" s="456">
        <v>162.66999999999999</v>
      </c>
    </row>
    <row r="1135" spans="1:4" ht="13.5">
      <c r="A1135" s="458">
        <v>95129</v>
      </c>
      <c r="B1135" s="247" t="s">
        <v>3047</v>
      </c>
      <c r="C1135" s="247" t="s">
        <v>5</v>
      </c>
      <c r="D1135" s="456">
        <v>52.44</v>
      </c>
    </row>
    <row r="1136" spans="1:4" ht="13.5">
      <c r="A1136" s="458">
        <v>95130</v>
      </c>
      <c r="B1136" s="247" t="s">
        <v>3048</v>
      </c>
      <c r="C1136" s="247" t="s">
        <v>5</v>
      </c>
      <c r="D1136" s="456">
        <v>9.7200000000000006</v>
      </c>
    </row>
    <row r="1137" spans="1:4" ht="13.5">
      <c r="A1137" s="458">
        <v>95131</v>
      </c>
      <c r="B1137" s="247" t="s">
        <v>3049</v>
      </c>
      <c r="C1137" s="247" t="s">
        <v>5</v>
      </c>
      <c r="D1137" s="456">
        <v>61.73</v>
      </c>
    </row>
    <row r="1138" spans="1:4" ht="13.5">
      <c r="A1138" s="458">
        <v>95132</v>
      </c>
      <c r="B1138" s="247" t="s">
        <v>3050</v>
      </c>
      <c r="C1138" s="247" t="s">
        <v>5</v>
      </c>
      <c r="D1138" s="456">
        <v>35.619999999999997</v>
      </c>
    </row>
    <row r="1139" spans="1:4" ht="13.5">
      <c r="A1139" s="458">
        <v>95136</v>
      </c>
      <c r="B1139" s="247" t="s">
        <v>3051</v>
      </c>
      <c r="C1139" s="247" t="s">
        <v>5</v>
      </c>
      <c r="D1139" s="456">
        <v>0.03</v>
      </c>
    </row>
    <row r="1140" spans="1:4" ht="13.5">
      <c r="A1140" s="458">
        <v>95137</v>
      </c>
      <c r="B1140" s="247" t="s">
        <v>3052</v>
      </c>
      <c r="C1140" s="247" t="s">
        <v>5</v>
      </c>
      <c r="D1140" s="456">
        <v>0</v>
      </c>
    </row>
    <row r="1141" spans="1:4" ht="13.5">
      <c r="A1141" s="458">
        <v>95138</v>
      </c>
      <c r="B1141" s="247" t="s">
        <v>3053</v>
      </c>
      <c r="C1141" s="247" t="s">
        <v>5</v>
      </c>
      <c r="D1141" s="456">
        <v>0.03</v>
      </c>
    </row>
    <row r="1142" spans="1:4" ht="13.5">
      <c r="A1142" s="458">
        <v>95208</v>
      </c>
      <c r="B1142" s="247" t="s">
        <v>3054</v>
      </c>
      <c r="C1142" s="247" t="s">
        <v>5</v>
      </c>
      <c r="D1142" s="456">
        <v>53.24</v>
      </c>
    </row>
    <row r="1143" spans="1:4" ht="13.5">
      <c r="A1143" s="458">
        <v>95209</v>
      </c>
      <c r="B1143" s="247" t="s">
        <v>3055</v>
      </c>
      <c r="C1143" s="247" t="s">
        <v>5</v>
      </c>
      <c r="D1143" s="456">
        <v>6.32</v>
      </c>
    </row>
    <row r="1144" spans="1:4" ht="13.5">
      <c r="A1144" s="458">
        <v>95210</v>
      </c>
      <c r="B1144" s="247" t="s">
        <v>3056</v>
      </c>
      <c r="C1144" s="247" t="s">
        <v>5</v>
      </c>
      <c r="D1144" s="456">
        <v>58.23</v>
      </c>
    </row>
    <row r="1145" spans="1:4" ht="13.5">
      <c r="A1145" s="458">
        <v>95211</v>
      </c>
      <c r="B1145" s="247" t="s">
        <v>3057</v>
      </c>
      <c r="C1145" s="247" t="s">
        <v>5</v>
      </c>
      <c r="D1145" s="456">
        <v>7.29</v>
      </c>
    </row>
    <row r="1146" spans="1:4" ht="13.5">
      <c r="A1146" s="458">
        <v>95217</v>
      </c>
      <c r="B1146" s="247" t="s">
        <v>3058</v>
      </c>
      <c r="C1146" s="247" t="s">
        <v>5</v>
      </c>
      <c r="D1146" s="456">
        <v>0.49</v>
      </c>
    </row>
    <row r="1147" spans="1:4" ht="13.5">
      <c r="A1147" s="458">
        <v>95255</v>
      </c>
      <c r="B1147" s="247" t="s">
        <v>3059</v>
      </c>
      <c r="C1147" s="247" t="s">
        <v>5</v>
      </c>
      <c r="D1147" s="456">
        <v>0.94</v>
      </c>
    </row>
    <row r="1148" spans="1:4" ht="13.5">
      <c r="A1148" s="458">
        <v>95256</v>
      </c>
      <c r="B1148" s="247" t="s">
        <v>3060</v>
      </c>
      <c r="C1148" s="247" t="s">
        <v>5</v>
      </c>
      <c r="D1148" s="456">
        <v>0.11</v>
      </c>
    </row>
    <row r="1149" spans="1:4" ht="13.5">
      <c r="A1149" s="458">
        <v>95257</v>
      </c>
      <c r="B1149" s="247" t="s">
        <v>3061</v>
      </c>
      <c r="C1149" s="247" t="s">
        <v>5</v>
      </c>
      <c r="D1149" s="456">
        <v>1.18</v>
      </c>
    </row>
    <row r="1150" spans="1:4" ht="13.5">
      <c r="A1150" s="458">
        <v>95260</v>
      </c>
      <c r="B1150" s="247" t="s">
        <v>3062</v>
      </c>
      <c r="C1150" s="247" t="s">
        <v>5</v>
      </c>
      <c r="D1150" s="456">
        <v>0.56999999999999995</v>
      </c>
    </row>
    <row r="1151" spans="1:4" ht="13.5">
      <c r="A1151" s="458">
        <v>95261</v>
      </c>
      <c r="B1151" s="247" t="s">
        <v>3063</v>
      </c>
      <c r="C1151" s="247" t="s">
        <v>5</v>
      </c>
      <c r="D1151" s="456">
        <v>0.1</v>
      </c>
    </row>
    <row r="1152" spans="1:4" ht="13.5">
      <c r="A1152" s="458">
        <v>95262</v>
      </c>
      <c r="B1152" s="247" t="s">
        <v>3064</v>
      </c>
      <c r="C1152" s="247" t="s">
        <v>5</v>
      </c>
      <c r="D1152" s="456">
        <v>0.98</v>
      </c>
    </row>
    <row r="1153" spans="1:4" ht="13.5">
      <c r="A1153" s="458">
        <v>95263</v>
      </c>
      <c r="B1153" s="247" t="s">
        <v>3065</v>
      </c>
      <c r="C1153" s="247" t="s">
        <v>5</v>
      </c>
      <c r="D1153" s="456">
        <v>3.75</v>
      </c>
    </row>
    <row r="1154" spans="1:4" ht="13.5">
      <c r="A1154" s="458">
        <v>95266</v>
      </c>
      <c r="B1154" s="247" t="s">
        <v>3066</v>
      </c>
      <c r="C1154" s="247" t="s">
        <v>5</v>
      </c>
      <c r="D1154" s="456">
        <v>0.46</v>
      </c>
    </row>
    <row r="1155" spans="1:4" ht="13.5">
      <c r="A1155" s="458">
        <v>95267</v>
      </c>
      <c r="B1155" s="247" t="s">
        <v>3067</v>
      </c>
      <c r="C1155" s="247" t="s">
        <v>5</v>
      </c>
      <c r="D1155" s="456">
        <v>0.04</v>
      </c>
    </row>
    <row r="1156" spans="1:4" ht="13.5">
      <c r="A1156" s="458">
        <v>95268</v>
      </c>
      <c r="B1156" s="247" t="s">
        <v>3068</v>
      </c>
      <c r="C1156" s="247" t="s">
        <v>5</v>
      </c>
      <c r="D1156" s="456">
        <v>0.45</v>
      </c>
    </row>
    <row r="1157" spans="1:4" ht="13.5">
      <c r="A1157" s="458">
        <v>95269</v>
      </c>
      <c r="B1157" s="247" t="s">
        <v>3069</v>
      </c>
      <c r="C1157" s="247" t="s">
        <v>5</v>
      </c>
      <c r="D1157" s="456">
        <v>6.92</v>
      </c>
    </row>
    <row r="1158" spans="1:4" ht="13.5">
      <c r="A1158" s="458">
        <v>95272</v>
      </c>
      <c r="B1158" s="247" t="s">
        <v>3070</v>
      </c>
      <c r="C1158" s="247" t="s">
        <v>5</v>
      </c>
      <c r="D1158" s="456">
        <v>0.45</v>
      </c>
    </row>
    <row r="1159" spans="1:4" ht="13.5">
      <c r="A1159" s="458">
        <v>95273</v>
      </c>
      <c r="B1159" s="247" t="s">
        <v>3071</v>
      </c>
      <c r="C1159" s="247" t="s">
        <v>5</v>
      </c>
      <c r="D1159" s="456">
        <v>0.05</v>
      </c>
    </row>
    <row r="1160" spans="1:4" ht="13.5">
      <c r="A1160" s="458">
        <v>95274</v>
      </c>
      <c r="B1160" s="247" t="s">
        <v>3072</v>
      </c>
      <c r="C1160" s="247" t="s">
        <v>5</v>
      </c>
      <c r="D1160" s="456">
        <v>0.35</v>
      </c>
    </row>
    <row r="1161" spans="1:4" ht="13.5">
      <c r="A1161" s="458">
        <v>95275</v>
      </c>
      <c r="B1161" s="247" t="s">
        <v>3073</v>
      </c>
      <c r="C1161" s="247" t="s">
        <v>5</v>
      </c>
      <c r="D1161" s="456">
        <v>1.98</v>
      </c>
    </row>
    <row r="1162" spans="1:4" ht="13.5">
      <c r="A1162" s="458">
        <v>95278</v>
      </c>
      <c r="B1162" s="247" t="s">
        <v>25780</v>
      </c>
      <c r="C1162" s="247" t="s">
        <v>5</v>
      </c>
      <c r="D1162" s="456">
        <v>0.55000000000000004</v>
      </c>
    </row>
    <row r="1163" spans="1:4" ht="13.5">
      <c r="A1163" s="458">
        <v>95279</v>
      </c>
      <c r="B1163" s="247" t="s">
        <v>25781</v>
      </c>
      <c r="C1163" s="247" t="s">
        <v>5</v>
      </c>
      <c r="D1163" s="456">
        <v>0.05</v>
      </c>
    </row>
    <row r="1164" spans="1:4" ht="13.5">
      <c r="A1164" s="458">
        <v>95280</v>
      </c>
      <c r="B1164" s="247" t="s">
        <v>25782</v>
      </c>
      <c r="C1164" s="247" t="s">
        <v>5</v>
      </c>
      <c r="D1164" s="456">
        <v>0.54</v>
      </c>
    </row>
    <row r="1165" spans="1:4" ht="13.5">
      <c r="A1165" s="458">
        <v>95281</v>
      </c>
      <c r="B1165" s="247" t="s">
        <v>25783</v>
      </c>
      <c r="C1165" s="247" t="s">
        <v>5</v>
      </c>
      <c r="D1165" s="456">
        <v>6.92</v>
      </c>
    </row>
    <row r="1166" spans="1:4" ht="13.5">
      <c r="A1166" s="458">
        <v>95617</v>
      </c>
      <c r="B1166" s="247" t="s">
        <v>3074</v>
      </c>
      <c r="C1166" s="247" t="s">
        <v>5</v>
      </c>
      <c r="D1166" s="456">
        <v>0.77</v>
      </c>
    </row>
    <row r="1167" spans="1:4" ht="13.5">
      <c r="A1167" s="458">
        <v>95618</v>
      </c>
      <c r="B1167" s="247" t="s">
        <v>3075</v>
      </c>
      <c r="C1167" s="247" t="s">
        <v>5</v>
      </c>
      <c r="D1167" s="456">
        <v>0.09</v>
      </c>
    </row>
    <row r="1168" spans="1:4" ht="13.5">
      <c r="A1168" s="458">
        <v>95619</v>
      </c>
      <c r="B1168" s="247" t="s">
        <v>3076</v>
      </c>
      <c r="C1168" s="247" t="s">
        <v>5</v>
      </c>
      <c r="D1168" s="456">
        <v>0.96</v>
      </c>
    </row>
    <row r="1169" spans="1:4" ht="13.5">
      <c r="A1169" s="458">
        <v>95627</v>
      </c>
      <c r="B1169" s="247" t="s">
        <v>3077</v>
      </c>
      <c r="C1169" s="247" t="s">
        <v>5</v>
      </c>
      <c r="D1169" s="456">
        <v>46.42</v>
      </c>
    </row>
    <row r="1170" spans="1:4" ht="13.5">
      <c r="A1170" s="458">
        <v>95628</v>
      </c>
      <c r="B1170" s="247" t="s">
        <v>3078</v>
      </c>
      <c r="C1170" s="247" t="s">
        <v>5</v>
      </c>
      <c r="D1170" s="456">
        <v>6.44</v>
      </c>
    </row>
    <row r="1171" spans="1:4" ht="13.5">
      <c r="A1171" s="458">
        <v>95629</v>
      </c>
      <c r="B1171" s="247" t="s">
        <v>3079</v>
      </c>
      <c r="C1171" s="247" t="s">
        <v>5</v>
      </c>
      <c r="D1171" s="456">
        <v>58.09</v>
      </c>
    </row>
    <row r="1172" spans="1:4" ht="13.5">
      <c r="A1172" s="458">
        <v>95630</v>
      </c>
      <c r="B1172" s="247" t="s">
        <v>3080</v>
      </c>
      <c r="C1172" s="247" t="s">
        <v>5</v>
      </c>
      <c r="D1172" s="456">
        <v>98.62</v>
      </c>
    </row>
    <row r="1173" spans="1:4" ht="13.5">
      <c r="A1173" s="458">
        <v>95698</v>
      </c>
      <c r="B1173" s="247" t="s">
        <v>3081</v>
      </c>
      <c r="C1173" s="247" t="s">
        <v>5</v>
      </c>
      <c r="D1173" s="456">
        <v>3.13</v>
      </c>
    </row>
    <row r="1174" spans="1:4" ht="13.5">
      <c r="A1174" s="458">
        <v>95699</v>
      </c>
      <c r="B1174" s="247" t="s">
        <v>3082</v>
      </c>
      <c r="C1174" s="247" t="s">
        <v>5</v>
      </c>
      <c r="D1174" s="456">
        <v>0.37</v>
      </c>
    </row>
    <row r="1175" spans="1:4" ht="13.5">
      <c r="A1175" s="458">
        <v>95700</v>
      </c>
      <c r="B1175" s="247" t="s">
        <v>3083</v>
      </c>
      <c r="C1175" s="247" t="s">
        <v>5</v>
      </c>
      <c r="D1175" s="456">
        <v>3.92</v>
      </c>
    </row>
    <row r="1176" spans="1:4" ht="13.5">
      <c r="A1176" s="458">
        <v>95701</v>
      </c>
      <c r="B1176" s="247" t="s">
        <v>3084</v>
      </c>
      <c r="C1176" s="247" t="s">
        <v>5</v>
      </c>
      <c r="D1176" s="456">
        <v>2.44</v>
      </c>
    </row>
    <row r="1177" spans="1:4" ht="13.5">
      <c r="A1177" s="458">
        <v>95704</v>
      </c>
      <c r="B1177" s="247" t="s">
        <v>3085</v>
      </c>
      <c r="C1177" s="247" t="s">
        <v>5</v>
      </c>
      <c r="D1177" s="456">
        <v>51.08</v>
      </c>
    </row>
    <row r="1178" spans="1:4" ht="13.5">
      <c r="A1178" s="458">
        <v>95705</v>
      </c>
      <c r="B1178" s="247" t="s">
        <v>3086</v>
      </c>
      <c r="C1178" s="247" t="s">
        <v>5</v>
      </c>
      <c r="D1178" s="456">
        <v>6.99</v>
      </c>
    </row>
    <row r="1179" spans="1:4" ht="13.5">
      <c r="A1179" s="458">
        <v>95706</v>
      </c>
      <c r="B1179" s="247" t="s">
        <v>3087</v>
      </c>
      <c r="C1179" s="247" t="s">
        <v>5</v>
      </c>
      <c r="D1179" s="456">
        <v>63.92</v>
      </c>
    </row>
    <row r="1180" spans="1:4" ht="13.5">
      <c r="A1180" s="458">
        <v>95707</v>
      </c>
      <c r="B1180" s="247" t="s">
        <v>3088</v>
      </c>
      <c r="C1180" s="247" t="s">
        <v>5</v>
      </c>
      <c r="D1180" s="456">
        <v>3.19</v>
      </c>
    </row>
    <row r="1181" spans="1:4" ht="13.5">
      <c r="A1181" s="458">
        <v>95710</v>
      </c>
      <c r="B1181" s="247" t="s">
        <v>3089</v>
      </c>
      <c r="C1181" s="247" t="s">
        <v>5</v>
      </c>
      <c r="D1181" s="456">
        <v>61.39</v>
      </c>
    </row>
    <row r="1182" spans="1:4" ht="13.5">
      <c r="A1182" s="458">
        <v>95711</v>
      </c>
      <c r="B1182" s="247" t="s">
        <v>3090</v>
      </c>
      <c r="C1182" s="247" t="s">
        <v>5</v>
      </c>
      <c r="D1182" s="456">
        <v>8.33</v>
      </c>
    </row>
    <row r="1183" spans="1:4" ht="13.5">
      <c r="A1183" s="458">
        <v>95712</v>
      </c>
      <c r="B1183" s="247" t="s">
        <v>3091</v>
      </c>
      <c r="C1183" s="247" t="s">
        <v>5</v>
      </c>
      <c r="D1183" s="456">
        <v>76.739999999999995</v>
      </c>
    </row>
    <row r="1184" spans="1:4" ht="13.5">
      <c r="A1184" s="458">
        <v>95713</v>
      </c>
      <c r="B1184" s="247" t="s">
        <v>3092</v>
      </c>
      <c r="C1184" s="247" t="s">
        <v>5</v>
      </c>
      <c r="D1184" s="456">
        <v>99.34</v>
      </c>
    </row>
    <row r="1185" spans="1:4" ht="13.5">
      <c r="A1185" s="458">
        <v>95716</v>
      </c>
      <c r="B1185" s="247" t="s">
        <v>3093</v>
      </c>
      <c r="C1185" s="247" t="s">
        <v>5</v>
      </c>
      <c r="D1185" s="456">
        <v>59.1</v>
      </c>
    </row>
    <row r="1186" spans="1:4" ht="13.5">
      <c r="A1186" s="458">
        <v>95717</v>
      </c>
      <c r="B1186" s="247" t="s">
        <v>3094</v>
      </c>
      <c r="C1186" s="247" t="s">
        <v>5</v>
      </c>
      <c r="D1186" s="456">
        <v>8.02</v>
      </c>
    </row>
    <row r="1187" spans="1:4" ht="13.5">
      <c r="A1187" s="458">
        <v>95718</v>
      </c>
      <c r="B1187" s="247" t="s">
        <v>3095</v>
      </c>
      <c r="C1187" s="247" t="s">
        <v>5</v>
      </c>
      <c r="D1187" s="456">
        <v>73.87</v>
      </c>
    </row>
    <row r="1188" spans="1:4" ht="13.5">
      <c r="A1188" s="458">
        <v>95719</v>
      </c>
      <c r="B1188" s="247" t="s">
        <v>3096</v>
      </c>
      <c r="C1188" s="247" t="s">
        <v>5</v>
      </c>
      <c r="D1188" s="456">
        <v>99.34</v>
      </c>
    </row>
    <row r="1189" spans="1:4" ht="13.5">
      <c r="A1189" s="458">
        <v>95869</v>
      </c>
      <c r="B1189" s="247" t="s">
        <v>3097</v>
      </c>
      <c r="C1189" s="247" t="s">
        <v>5</v>
      </c>
      <c r="D1189" s="456">
        <v>1.69</v>
      </c>
    </row>
    <row r="1190" spans="1:4" ht="13.5">
      <c r="A1190" s="458">
        <v>95870</v>
      </c>
      <c r="B1190" s="247" t="s">
        <v>3098</v>
      </c>
      <c r="C1190" s="247" t="s">
        <v>5</v>
      </c>
      <c r="D1190" s="456">
        <v>8.4</v>
      </c>
    </row>
    <row r="1191" spans="1:4" ht="13.5">
      <c r="A1191" s="458">
        <v>95871</v>
      </c>
      <c r="B1191" s="247" t="s">
        <v>3099</v>
      </c>
      <c r="C1191" s="247" t="s">
        <v>5</v>
      </c>
      <c r="D1191" s="456">
        <v>301.68</v>
      </c>
    </row>
    <row r="1192" spans="1:4" ht="13.5">
      <c r="A1192" s="458">
        <v>95874</v>
      </c>
      <c r="B1192" s="247" t="s">
        <v>3100</v>
      </c>
      <c r="C1192" s="247" t="s">
        <v>5</v>
      </c>
      <c r="D1192" s="456">
        <v>9.41</v>
      </c>
    </row>
    <row r="1193" spans="1:4" ht="13.5">
      <c r="A1193" s="458">
        <v>96008</v>
      </c>
      <c r="B1193" s="247" t="s">
        <v>3101</v>
      </c>
      <c r="C1193" s="247" t="s">
        <v>5</v>
      </c>
      <c r="D1193" s="456">
        <v>23.3</v>
      </c>
    </row>
    <row r="1194" spans="1:4" ht="13.5">
      <c r="A1194" s="458">
        <v>96009</v>
      </c>
      <c r="B1194" s="247" t="s">
        <v>3102</v>
      </c>
      <c r="C1194" s="247" t="s">
        <v>5</v>
      </c>
      <c r="D1194" s="456">
        <v>3.23</v>
      </c>
    </row>
    <row r="1195" spans="1:4" ht="13.5">
      <c r="A1195" s="458">
        <v>96011</v>
      </c>
      <c r="B1195" s="247" t="s">
        <v>3103</v>
      </c>
      <c r="C1195" s="247" t="s">
        <v>5</v>
      </c>
      <c r="D1195" s="456">
        <v>25.49</v>
      </c>
    </row>
    <row r="1196" spans="1:4" ht="13.5">
      <c r="A1196" s="458">
        <v>96012</v>
      </c>
      <c r="B1196" s="247" t="s">
        <v>3104</v>
      </c>
      <c r="C1196" s="247" t="s">
        <v>5</v>
      </c>
      <c r="D1196" s="456">
        <v>106.81</v>
      </c>
    </row>
    <row r="1197" spans="1:4" ht="13.5">
      <c r="A1197" s="458">
        <v>96015</v>
      </c>
      <c r="B1197" s="247" t="s">
        <v>3105</v>
      </c>
      <c r="C1197" s="247" t="s">
        <v>5</v>
      </c>
      <c r="D1197" s="456">
        <v>23.05</v>
      </c>
    </row>
    <row r="1198" spans="1:4" ht="13.5">
      <c r="A1198" s="458">
        <v>96016</v>
      </c>
      <c r="B1198" s="247" t="s">
        <v>3106</v>
      </c>
      <c r="C1198" s="247" t="s">
        <v>5</v>
      </c>
      <c r="D1198" s="456">
        <v>3.19</v>
      </c>
    </row>
    <row r="1199" spans="1:4" ht="13.5">
      <c r="A1199" s="458">
        <v>96018</v>
      </c>
      <c r="B1199" s="247" t="s">
        <v>3107</v>
      </c>
      <c r="C1199" s="247" t="s">
        <v>5</v>
      </c>
      <c r="D1199" s="456">
        <v>25.22</v>
      </c>
    </row>
    <row r="1200" spans="1:4" ht="13.5">
      <c r="A1200" s="458">
        <v>96019</v>
      </c>
      <c r="B1200" s="247" t="s">
        <v>3108</v>
      </c>
      <c r="C1200" s="247" t="s">
        <v>5</v>
      </c>
      <c r="D1200" s="456">
        <v>106.81</v>
      </c>
    </row>
    <row r="1201" spans="1:4" ht="13.5">
      <c r="A1201" s="458">
        <v>96023</v>
      </c>
      <c r="B1201" s="247" t="s">
        <v>3109</v>
      </c>
      <c r="C1201" s="247" t="s">
        <v>5</v>
      </c>
      <c r="D1201" s="456">
        <v>18</v>
      </c>
    </row>
    <row r="1202" spans="1:4" ht="13.5">
      <c r="A1202" s="458">
        <v>96024</v>
      </c>
      <c r="B1202" s="247" t="s">
        <v>3110</v>
      </c>
      <c r="C1202" s="247" t="s">
        <v>5</v>
      </c>
      <c r="D1202" s="456">
        <v>2.4900000000000002</v>
      </c>
    </row>
    <row r="1203" spans="1:4" ht="13.5">
      <c r="A1203" s="458">
        <v>96026</v>
      </c>
      <c r="B1203" s="247" t="s">
        <v>3111</v>
      </c>
      <c r="C1203" s="247" t="s">
        <v>5</v>
      </c>
      <c r="D1203" s="456">
        <v>19.690000000000001</v>
      </c>
    </row>
    <row r="1204" spans="1:4" ht="13.5">
      <c r="A1204" s="458">
        <v>96027</v>
      </c>
      <c r="B1204" s="247" t="s">
        <v>3112</v>
      </c>
      <c r="C1204" s="247" t="s">
        <v>5</v>
      </c>
      <c r="D1204" s="456">
        <v>74.42</v>
      </c>
    </row>
    <row r="1205" spans="1:4" ht="13.5">
      <c r="A1205" s="458">
        <v>96030</v>
      </c>
      <c r="B1205" s="247" t="s">
        <v>3113</v>
      </c>
      <c r="C1205" s="247" t="s">
        <v>5</v>
      </c>
      <c r="D1205" s="456">
        <v>25.94</v>
      </c>
    </row>
    <row r="1206" spans="1:4" ht="13.5">
      <c r="A1206" s="458">
        <v>96031</v>
      </c>
      <c r="B1206" s="247" t="s">
        <v>3114</v>
      </c>
      <c r="C1206" s="247" t="s">
        <v>5</v>
      </c>
      <c r="D1206" s="456">
        <v>4.9000000000000004</v>
      </c>
    </row>
    <row r="1207" spans="1:4" ht="13.5">
      <c r="A1207" s="458">
        <v>96032</v>
      </c>
      <c r="B1207" s="247" t="s">
        <v>3115</v>
      </c>
      <c r="C1207" s="247" t="s">
        <v>5</v>
      </c>
      <c r="D1207" s="456">
        <v>3.89</v>
      </c>
    </row>
    <row r="1208" spans="1:4" ht="13.5">
      <c r="A1208" s="458">
        <v>96033</v>
      </c>
      <c r="B1208" s="247" t="s">
        <v>3116</v>
      </c>
      <c r="C1208" s="247" t="s">
        <v>5</v>
      </c>
      <c r="D1208" s="456">
        <v>43.53</v>
      </c>
    </row>
    <row r="1209" spans="1:4" ht="13.5">
      <c r="A1209" s="458">
        <v>96034</v>
      </c>
      <c r="B1209" s="247" t="s">
        <v>3117</v>
      </c>
      <c r="C1209" s="247" t="s">
        <v>5</v>
      </c>
      <c r="D1209" s="456">
        <v>156.65</v>
      </c>
    </row>
    <row r="1210" spans="1:4" ht="13.5">
      <c r="A1210" s="458">
        <v>96053</v>
      </c>
      <c r="B1210" s="247" t="s">
        <v>3118</v>
      </c>
      <c r="C1210" s="247" t="s">
        <v>5</v>
      </c>
      <c r="D1210" s="456">
        <v>18.25</v>
      </c>
    </row>
    <row r="1211" spans="1:4" ht="13.5">
      <c r="A1211" s="458">
        <v>96054</v>
      </c>
      <c r="B1211" s="247" t="s">
        <v>3119</v>
      </c>
      <c r="C1211" s="247" t="s">
        <v>5</v>
      </c>
      <c r="D1211" s="456">
        <v>26.2</v>
      </c>
    </row>
    <row r="1212" spans="1:4" ht="13.5">
      <c r="A1212" s="458">
        <v>96055</v>
      </c>
      <c r="B1212" s="247" t="s">
        <v>3120</v>
      </c>
      <c r="C1212" s="247" t="s">
        <v>5</v>
      </c>
      <c r="D1212" s="456">
        <v>2.5299999999999998</v>
      </c>
    </row>
    <row r="1213" spans="1:4" ht="13.5">
      <c r="A1213" s="458">
        <v>96056</v>
      </c>
      <c r="B1213" s="247" t="s">
        <v>3121</v>
      </c>
      <c r="C1213" s="247" t="s">
        <v>5</v>
      </c>
      <c r="D1213" s="456">
        <v>19.96</v>
      </c>
    </row>
    <row r="1214" spans="1:4" ht="13.5">
      <c r="A1214" s="458">
        <v>96057</v>
      </c>
      <c r="B1214" s="247" t="s">
        <v>3122</v>
      </c>
      <c r="C1214" s="247" t="s">
        <v>5</v>
      </c>
      <c r="D1214" s="456">
        <v>74.42</v>
      </c>
    </row>
    <row r="1215" spans="1:4" ht="13.5">
      <c r="A1215" s="458">
        <v>96060</v>
      </c>
      <c r="B1215" s="247" t="s">
        <v>3123</v>
      </c>
      <c r="C1215" s="247" t="s">
        <v>5</v>
      </c>
      <c r="D1215" s="456">
        <v>2.64</v>
      </c>
    </row>
    <row r="1216" spans="1:4" ht="13.5">
      <c r="A1216" s="458">
        <v>96061</v>
      </c>
      <c r="B1216" s="247" t="s">
        <v>3124</v>
      </c>
      <c r="C1216" s="247" t="s">
        <v>5</v>
      </c>
      <c r="D1216" s="456">
        <v>32.76</v>
      </c>
    </row>
    <row r="1217" spans="1:4" ht="13.5">
      <c r="A1217" s="458">
        <v>96062</v>
      </c>
      <c r="B1217" s="247" t="s">
        <v>3125</v>
      </c>
      <c r="C1217" s="247" t="s">
        <v>5</v>
      </c>
      <c r="D1217" s="456">
        <v>44.02</v>
      </c>
    </row>
    <row r="1218" spans="1:4" ht="13.5">
      <c r="A1218" s="458">
        <v>96241</v>
      </c>
      <c r="B1218" s="247" t="s">
        <v>3126</v>
      </c>
      <c r="C1218" s="247" t="s">
        <v>5</v>
      </c>
      <c r="D1218" s="456">
        <v>20.82</v>
      </c>
    </row>
    <row r="1219" spans="1:4" ht="13.5">
      <c r="A1219" s="458">
        <v>96242</v>
      </c>
      <c r="B1219" s="247" t="s">
        <v>3127</v>
      </c>
      <c r="C1219" s="247" t="s">
        <v>5</v>
      </c>
      <c r="D1219" s="456">
        <v>2.82</v>
      </c>
    </row>
    <row r="1220" spans="1:4" ht="13.5">
      <c r="A1220" s="458">
        <v>96243</v>
      </c>
      <c r="B1220" s="247" t="s">
        <v>3128</v>
      </c>
      <c r="C1220" s="247" t="s">
        <v>5</v>
      </c>
      <c r="D1220" s="456">
        <v>26.03</v>
      </c>
    </row>
    <row r="1221" spans="1:4" ht="13.5">
      <c r="A1221" s="458">
        <v>96244</v>
      </c>
      <c r="B1221" s="247" t="s">
        <v>3129</v>
      </c>
      <c r="C1221" s="247" t="s">
        <v>5</v>
      </c>
      <c r="D1221" s="456">
        <v>19.23</v>
      </c>
    </row>
    <row r="1222" spans="1:4" ht="13.5">
      <c r="A1222" s="458">
        <v>96301</v>
      </c>
      <c r="B1222" s="247" t="s">
        <v>3130</v>
      </c>
      <c r="C1222" s="247" t="s">
        <v>5</v>
      </c>
      <c r="D1222" s="456">
        <v>54.26</v>
      </c>
    </row>
    <row r="1223" spans="1:4" ht="13.5">
      <c r="A1223" s="458">
        <v>96457</v>
      </c>
      <c r="B1223" s="247" t="s">
        <v>3131</v>
      </c>
      <c r="C1223" s="247" t="s">
        <v>5</v>
      </c>
      <c r="D1223" s="456">
        <v>70.52</v>
      </c>
    </row>
    <row r="1224" spans="1:4" ht="13.5">
      <c r="A1224" s="458">
        <v>96458</v>
      </c>
      <c r="B1224" s="247" t="s">
        <v>3132</v>
      </c>
      <c r="C1224" s="247" t="s">
        <v>5</v>
      </c>
      <c r="D1224" s="456">
        <v>64.430000000000007</v>
      </c>
    </row>
    <row r="1225" spans="1:4" ht="13.5">
      <c r="A1225" s="458">
        <v>96459</v>
      </c>
      <c r="B1225" s="247" t="s">
        <v>3133</v>
      </c>
      <c r="C1225" s="247" t="s">
        <v>5</v>
      </c>
      <c r="D1225" s="456">
        <v>7.14</v>
      </c>
    </row>
    <row r="1226" spans="1:4" ht="13.5">
      <c r="A1226" s="458">
        <v>96460</v>
      </c>
      <c r="B1226" s="247" t="s">
        <v>3134</v>
      </c>
      <c r="C1226" s="247" t="s">
        <v>5</v>
      </c>
      <c r="D1226" s="456">
        <v>51.48</v>
      </c>
    </row>
    <row r="1227" spans="1:4" ht="13.5">
      <c r="A1227" s="458">
        <v>98760</v>
      </c>
      <c r="B1227" s="247" t="s">
        <v>3135</v>
      </c>
      <c r="C1227" s="247" t="s">
        <v>5</v>
      </c>
      <c r="D1227" s="456">
        <v>0.11</v>
      </c>
    </row>
    <row r="1228" spans="1:4" ht="13.5">
      <c r="A1228" s="458">
        <v>98761</v>
      </c>
      <c r="B1228" s="247" t="s">
        <v>3136</v>
      </c>
      <c r="C1228" s="247" t="s">
        <v>5</v>
      </c>
      <c r="D1228" s="456">
        <v>0.01</v>
      </c>
    </row>
    <row r="1229" spans="1:4" ht="13.5">
      <c r="A1229" s="458">
        <v>98762</v>
      </c>
      <c r="B1229" s="247" t="s">
        <v>3137</v>
      </c>
      <c r="C1229" s="247" t="s">
        <v>5</v>
      </c>
      <c r="D1229" s="456">
        <v>0.14000000000000001</v>
      </c>
    </row>
    <row r="1230" spans="1:4" ht="13.5">
      <c r="A1230" s="458">
        <v>98763</v>
      </c>
      <c r="B1230" s="247" t="s">
        <v>3138</v>
      </c>
      <c r="C1230" s="247" t="s">
        <v>5</v>
      </c>
      <c r="D1230" s="456">
        <v>3.58</v>
      </c>
    </row>
    <row r="1231" spans="1:4" ht="13.5">
      <c r="A1231" s="458">
        <v>99829</v>
      </c>
      <c r="B1231" s="247" t="s">
        <v>3139</v>
      </c>
      <c r="C1231" s="247" t="s">
        <v>5</v>
      </c>
      <c r="D1231" s="456">
        <v>0.16</v>
      </c>
    </row>
    <row r="1232" spans="1:4" ht="13.5">
      <c r="A1232" s="458">
        <v>99830</v>
      </c>
      <c r="B1232" s="247" t="s">
        <v>3140</v>
      </c>
      <c r="C1232" s="247" t="s">
        <v>5</v>
      </c>
      <c r="D1232" s="456">
        <v>0.01</v>
      </c>
    </row>
    <row r="1233" spans="1:4" ht="13.5">
      <c r="A1233" s="458">
        <v>99831</v>
      </c>
      <c r="B1233" s="247" t="s">
        <v>3141</v>
      </c>
      <c r="C1233" s="247" t="s">
        <v>5</v>
      </c>
      <c r="D1233" s="456">
        <v>0.11</v>
      </c>
    </row>
    <row r="1234" spans="1:4" ht="13.5">
      <c r="A1234" s="458">
        <v>99832</v>
      </c>
      <c r="B1234" s="247" t="s">
        <v>3142</v>
      </c>
      <c r="C1234" s="247" t="s">
        <v>5</v>
      </c>
      <c r="D1234" s="456">
        <v>3.44</v>
      </c>
    </row>
    <row r="1235" spans="1:4" ht="13.5">
      <c r="A1235" s="458">
        <v>100637</v>
      </c>
      <c r="B1235" s="247" t="s">
        <v>3143</v>
      </c>
      <c r="C1235" s="247" t="s">
        <v>5</v>
      </c>
      <c r="D1235" s="456">
        <v>113</v>
      </c>
    </row>
    <row r="1236" spans="1:4" ht="13.5">
      <c r="A1236" s="458">
        <v>100638</v>
      </c>
      <c r="B1236" s="247" t="s">
        <v>3144</v>
      </c>
      <c r="C1236" s="247" t="s">
        <v>5</v>
      </c>
      <c r="D1236" s="456">
        <v>20.34</v>
      </c>
    </row>
    <row r="1237" spans="1:4" ht="13.5">
      <c r="A1237" s="458">
        <v>100639</v>
      </c>
      <c r="B1237" s="247" t="s">
        <v>3145</v>
      </c>
      <c r="C1237" s="247" t="s">
        <v>5</v>
      </c>
      <c r="D1237" s="456">
        <v>181.65</v>
      </c>
    </row>
    <row r="1238" spans="1:4" ht="13.5">
      <c r="A1238" s="458">
        <v>100640</v>
      </c>
      <c r="B1238" s="247" t="s">
        <v>3146</v>
      </c>
      <c r="C1238" s="247" t="s">
        <v>5</v>
      </c>
      <c r="D1238" s="456">
        <v>185.64</v>
      </c>
    </row>
    <row r="1239" spans="1:4" ht="13.5">
      <c r="A1239" s="458">
        <v>100643</v>
      </c>
      <c r="B1239" s="247" t="s">
        <v>3147</v>
      </c>
      <c r="C1239" s="247" t="s">
        <v>5</v>
      </c>
      <c r="D1239" s="456">
        <v>297.54000000000002</v>
      </c>
    </row>
    <row r="1240" spans="1:4" ht="13.5">
      <c r="A1240" s="458">
        <v>100644</v>
      </c>
      <c r="B1240" s="247" t="s">
        <v>3148</v>
      </c>
      <c r="C1240" s="247" t="s">
        <v>5</v>
      </c>
      <c r="D1240" s="456">
        <v>53.55</v>
      </c>
    </row>
    <row r="1241" spans="1:4" ht="13.5">
      <c r="A1241" s="458">
        <v>100645</v>
      </c>
      <c r="B1241" s="247" t="s">
        <v>3149</v>
      </c>
      <c r="C1241" s="247" t="s">
        <v>5</v>
      </c>
      <c r="D1241" s="456">
        <v>478.29</v>
      </c>
    </row>
    <row r="1242" spans="1:4" ht="13.5">
      <c r="A1242" s="458">
        <v>100646</v>
      </c>
      <c r="B1242" s="247" t="s">
        <v>3150</v>
      </c>
      <c r="C1242" s="247" t="s">
        <v>5</v>
      </c>
      <c r="D1242" s="456">
        <v>265.2</v>
      </c>
    </row>
    <row r="1243" spans="1:4" ht="13.5">
      <c r="A1243" s="458">
        <v>102270</v>
      </c>
      <c r="B1243" s="247" t="s">
        <v>18672</v>
      </c>
      <c r="C1243" s="247" t="s">
        <v>5</v>
      </c>
      <c r="D1243" s="456">
        <v>0.46</v>
      </c>
    </row>
    <row r="1244" spans="1:4" ht="13.5">
      <c r="A1244" s="458">
        <v>102271</v>
      </c>
      <c r="B1244" s="247" t="s">
        <v>18673</v>
      </c>
      <c r="C1244" s="247" t="s">
        <v>5</v>
      </c>
      <c r="D1244" s="456">
        <v>0.05</v>
      </c>
    </row>
    <row r="1245" spans="1:4" ht="13.5">
      <c r="A1245" s="458">
        <v>102272</v>
      </c>
      <c r="B1245" s="247" t="s">
        <v>18674</v>
      </c>
      <c r="C1245" s="247" t="s">
        <v>5</v>
      </c>
      <c r="D1245" s="456">
        <v>0.57999999999999996</v>
      </c>
    </row>
    <row r="1246" spans="1:4" ht="13.5">
      <c r="A1246" s="458">
        <v>102273</v>
      </c>
      <c r="B1246" s="247" t="s">
        <v>18675</v>
      </c>
      <c r="C1246" s="247" t="s">
        <v>5</v>
      </c>
      <c r="D1246" s="456">
        <v>1.32</v>
      </c>
    </row>
    <row r="1247" spans="1:4" ht="13.5">
      <c r="A1247" s="458">
        <v>102809</v>
      </c>
      <c r="B1247" s="247" t="s">
        <v>25784</v>
      </c>
      <c r="C1247" s="247" t="s">
        <v>5</v>
      </c>
      <c r="D1247" s="456">
        <v>17.72</v>
      </c>
    </row>
    <row r="1248" spans="1:4" ht="13.5">
      <c r="A1248" s="458">
        <v>102815</v>
      </c>
      <c r="B1248" s="247" t="s">
        <v>25785</v>
      </c>
      <c r="C1248" s="247" t="s">
        <v>5</v>
      </c>
      <c r="D1248" s="456">
        <v>2.65</v>
      </c>
    </row>
    <row r="1249" spans="1:4" ht="13.5">
      <c r="A1249" s="458">
        <v>102826</v>
      </c>
      <c r="B1249" s="247" t="s">
        <v>25786</v>
      </c>
      <c r="C1249" s="247" t="s">
        <v>5</v>
      </c>
      <c r="D1249" s="456">
        <v>4.97</v>
      </c>
    </row>
    <row r="1250" spans="1:4" ht="13.5">
      <c r="A1250" s="458">
        <v>102832</v>
      </c>
      <c r="B1250" s="247" t="s">
        <v>25787</v>
      </c>
      <c r="C1250" s="247" t="s">
        <v>5</v>
      </c>
      <c r="D1250" s="456">
        <v>6.63</v>
      </c>
    </row>
    <row r="1251" spans="1:4" ht="13.5">
      <c r="A1251" s="458">
        <v>102843</v>
      </c>
      <c r="B1251" s="247" t="s">
        <v>25788</v>
      </c>
      <c r="C1251" s="247" t="s">
        <v>5</v>
      </c>
      <c r="D1251" s="456">
        <v>148.72</v>
      </c>
    </row>
    <row r="1252" spans="1:4" ht="13.5">
      <c r="A1252" s="458">
        <v>102849</v>
      </c>
      <c r="B1252" s="247" t="s">
        <v>25789</v>
      </c>
      <c r="C1252" s="247" t="s">
        <v>5</v>
      </c>
      <c r="D1252" s="456">
        <v>72.709999999999994</v>
      </c>
    </row>
    <row r="1253" spans="1:4" ht="13.5">
      <c r="A1253" s="458">
        <v>102855</v>
      </c>
      <c r="B1253" s="247" t="s">
        <v>25790</v>
      </c>
      <c r="C1253" s="247" t="s">
        <v>5</v>
      </c>
      <c r="D1253" s="456">
        <v>72.709999999999994</v>
      </c>
    </row>
    <row r="1254" spans="1:4" ht="13.5">
      <c r="A1254" s="458">
        <v>102861</v>
      </c>
      <c r="B1254" s="247" t="s">
        <v>25791</v>
      </c>
      <c r="C1254" s="247" t="s">
        <v>5</v>
      </c>
      <c r="D1254" s="456">
        <v>0.97</v>
      </c>
    </row>
    <row r="1255" spans="1:4" ht="13.5">
      <c r="A1255" s="458">
        <v>102867</v>
      </c>
      <c r="B1255" s="247" t="s">
        <v>25792</v>
      </c>
      <c r="C1255" s="247" t="s">
        <v>5</v>
      </c>
      <c r="D1255" s="456">
        <v>0.53</v>
      </c>
    </row>
    <row r="1256" spans="1:4" ht="13.5">
      <c r="A1256" s="458">
        <v>102873</v>
      </c>
      <c r="B1256" s="247" t="s">
        <v>25793</v>
      </c>
      <c r="C1256" s="247" t="s">
        <v>5</v>
      </c>
      <c r="D1256" s="456">
        <v>132.13</v>
      </c>
    </row>
    <row r="1257" spans="1:4" ht="13.5">
      <c r="A1257" s="458">
        <v>102879</v>
      </c>
      <c r="B1257" s="247" t="s">
        <v>25794</v>
      </c>
      <c r="C1257" s="247" t="s">
        <v>5</v>
      </c>
      <c r="D1257" s="456">
        <v>198.3</v>
      </c>
    </row>
    <row r="1258" spans="1:4" ht="13.5">
      <c r="A1258" s="458">
        <v>102885</v>
      </c>
      <c r="B1258" s="247" t="s">
        <v>25795</v>
      </c>
      <c r="C1258" s="247" t="s">
        <v>5</v>
      </c>
      <c r="D1258" s="456">
        <v>0.99</v>
      </c>
    </row>
    <row r="1259" spans="1:4" ht="13.5">
      <c r="A1259" s="458">
        <v>102891</v>
      </c>
      <c r="B1259" s="247" t="s">
        <v>25796</v>
      </c>
      <c r="C1259" s="247" t="s">
        <v>5</v>
      </c>
      <c r="D1259" s="456">
        <v>0.99</v>
      </c>
    </row>
    <row r="1260" spans="1:4" ht="13.5">
      <c r="A1260" s="458">
        <v>102897</v>
      </c>
      <c r="B1260" s="247" t="s">
        <v>25797</v>
      </c>
      <c r="C1260" s="247" t="s">
        <v>5</v>
      </c>
      <c r="D1260" s="456">
        <v>99.34</v>
      </c>
    </row>
    <row r="1261" spans="1:4" ht="13.5">
      <c r="A1261" s="458">
        <v>102903</v>
      </c>
      <c r="B1261" s="247" t="s">
        <v>25798</v>
      </c>
      <c r="C1261" s="247" t="s">
        <v>5</v>
      </c>
      <c r="D1261" s="456">
        <v>12.88</v>
      </c>
    </row>
    <row r="1262" spans="1:4" ht="13.5">
      <c r="A1262" s="458">
        <v>102909</v>
      </c>
      <c r="B1262" s="247" t="s">
        <v>25799</v>
      </c>
      <c r="C1262" s="247" t="s">
        <v>5</v>
      </c>
      <c r="D1262" s="456">
        <v>76.239999999999995</v>
      </c>
    </row>
    <row r="1263" spans="1:4" ht="13.5">
      <c r="A1263" s="458">
        <v>102915</v>
      </c>
      <c r="B1263" s="247" t="s">
        <v>25800</v>
      </c>
      <c r="C1263" s="247" t="s">
        <v>5</v>
      </c>
      <c r="D1263" s="456">
        <v>0.49</v>
      </c>
    </row>
    <row r="1264" spans="1:4" ht="13.5">
      <c r="A1264" s="458">
        <v>102927</v>
      </c>
      <c r="B1264" s="247" t="s">
        <v>25801</v>
      </c>
      <c r="C1264" s="247" t="s">
        <v>5</v>
      </c>
      <c r="D1264" s="456">
        <v>0.73</v>
      </c>
    </row>
    <row r="1265" spans="1:4" ht="13.5">
      <c r="A1265" s="458">
        <v>102933</v>
      </c>
      <c r="B1265" s="247" t="s">
        <v>25802</v>
      </c>
      <c r="C1265" s="247" t="s">
        <v>5</v>
      </c>
      <c r="D1265" s="456">
        <v>0.73</v>
      </c>
    </row>
    <row r="1266" spans="1:4" ht="13.5">
      <c r="A1266" s="458">
        <v>102939</v>
      </c>
      <c r="B1266" s="247" t="s">
        <v>25803</v>
      </c>
      <c r="C1266" s="247" t="s">
        <v>5</v>
      </c>
      <c r="D1266" s="456">
        <v>7.29</v>
      </c>
    </row>
    <row r="1267" spans="1:4" ht="13.5">
      <c r="A1267" s="458">
        <v>102945</v>
      </c>
      <c r="B1267" s="247" t="s">
        <v>25804</v>
      </c>
      <c r="C1267" s="247" t="s">
        <v>5</v>
      </c>
      <c r="D1267" s="456">
        <v>0.01</v>
      </c>
    </row>
    <row r="1268" spans="1:4" ht="13.5">
      <c r="A1268" s="458">
        <v>102951</v>
      </c>
      <c r="B1268" s="247" t="s">
        <v>25805</v>
      </c>
      <c r="C1268" s="247" t="s">
        <v>5</v>
      </c>
      <c r="D1268" s="456">
        <v>0.49</v>
      </c>
    </row>
    <row r="1269" spans="1:4" ht="13.5">
      <c r="A1269" s="458">
        <v>102957</v>
      </c>
      <c r="B1269" s="247" t="s">
        <v>25806</v>
      </c>
      <c r="C1269" s="247" t="s">
        <v>5</v>
      </c>
      <c r="D1269" s="456">
        <v>56.38</v>
      </c>
    </row>
    <row r="1270" spans="1:4" ht="13.5">
      <c r="A1270" s="458">
        <v>102963</v>
      </c>
      <c r="B1270" s="247" t="s">
        <v>25807</v>
      </c>
      <c r="C1270" s="247" t="s">
        <v>5</v>
      </c>
      <c r="D1270" s="456">
        <v>93.66</v>
      </c>
    </row>
    <row r="1271" spans="1:4" ht="13.5">
      <c r="A1271" s="458">
        <v>102969</v>
      </c>
      <c r="B1271" s="247" t="s">
        <v>25808</v>
      </c>
      <c r="C1271" s="247" t="s">
        <v>5</v>
      </c>
      <c r="D1271" s="456">
        <v>0.99</v>
      </c>
    </row>
    <row r="1272" spans="1:4" ht="13.5">
      <c r="A1272" s="458">
        <v>102985</v>
      </c>
      <c r="B1272" s="247" t="s">
        <v>25809</v>
      </c>
      <c r="C1272" s="247" t="s">
        <v>5</v>
      </c>
      <c r="D1272" s="456">
        <v>3.3</v>
      </c>
    </row>
    <row r="1273" spans="1:4" ht="13.5">
      <c r="A1273" s="458">
        <v>103156</v>
      </c>
      <c r="B1273" s="247" t="s">
        <v>25810</v>
      </c>
      <c r="C1273" s="247" t="s">
        <v>5</v>
      </c>
      <c r="D1273" s="456">
        <v>1.85</v>
      </c>
    </row>
    <row r="1274" spans="1:4" ht="13.5">
      <c r="A1274" s="458">
        <v>103162</v>
      </c>
      <c r="B1274" s="247" t="s">
        <v>25811</v>
      </c>
      <c r="C1274" s="247" t="s">
        <v>5</v>
      </c>
      <c r="D1274" s="456">
        <v>2.3199999999999998</v>
      </c>
    </row>
    <row r="1275" spans="1:4" ht="13.5">
      <c r="A1275" s="458">
        <v>103168</v>
      </c>
      <c r="B1275" s="247" t="s">
        <v>25812</v>
      </c>
      <c r="C1275" s="247" t="s">
        <v>5</v>
      </c>
      <c r="D1275" s="456">
        <v>0.59</v>
      </c>
    </row>
    <row r="1276" spans="1:4" ht="13.5">
      <c r="A1276" s="458">
        <v>103174</v>
      </c>
      <c r="B1276" s="247" t="s">
        <v>25813</v>
      </c>
      <c r="C1276" s="247" t="s">
        <v>5</v>
      </c>
      <c r="D1276" s="456">
        <v>1.48</v>
      </c>
    </row>
    <row r="1277" spans="1:4" ht="13.5">
      <c r="A1277" s="458">
        <v>103180</v>
      </c>
      <c r="B1277" s="247" t="s">
        <v>25814</v>
      </c>
      <c r="C1277" s="247" t="s">
        <v>5</v>
      </c>
      <c r="D1277" s="456">
        <v>3.4</v>
      </c>
    </row>
    <row r="1278" spans="1:4" ht="13.5">
      <c r="A1278" s="458">
        <v>103223</v>
      </c>
      <c r="B1278" s="247" t="s">
        <v>25815</v>
      </c>
      <c r="C1278" s="247" t="s">
        <v>5</v>
      </c>
      <c r="D1278" s="456">
        <v>38.729999999999997</v>
      </c>
    </row>
    <row r="1279" spans="1:4" ht="13.5">
      <c r="A1279" s="458">
        <v>103229</v>
      </c>
      <c r="B1279" s="247" t="s">
        <v>25816</v>
      </c>
      <c r="C1279" s="247" t="s">
        <v>5</v>
      </c>
      <c r="D1279" s="456">
        <v>64.11</v>
      </c>
    </row>
    <row r="1280" spans="1:4" ht="13.5">
      <c r="A1280" s="458">
        <v>103235</v>
      </c>
      <c r="B1280" s="247" t="s">
        <v>25817</v>
      </c>
      <c r="C1280" s="247" t="s">
        <v>5</v>
      </c>
      <c r="D1280" s="456">
        <v>170.14</v>
      </c>
    </row>
    <row r="1281" spans="1:4" ht="13.5">
      <c r="A1281" s="458">
        <v>103241</v>
      </c>
      <c r="B1281" s="247" t="s">
        <v>25818</v>
      </c>
      <c r="C1281" s="247" t="s">
        <v>5</v>
      </c>
      <c r="D1281" s="456">
        <v>7.06</v>
      </c>
    </row>
    <row r="1282" spans="1:4" ht="13.5">
      <c r="A1282" s="458">
        <v>103660</v>
      </c>
      <c r="B1282" s="247" t="s">
        <v>25819</v>
      </c>
      <c r="C1282" s="247" t="s">
        <v>5</v>
      </c>
      <c r="D1282" s="456">
        <v>9.33</v>
      </c>
    </row>
    <row r="1283" spans="1:4" ht="13.5">
      <c r="A1283" s="458">
        <v>103666</v>
      </c>
      <c r="B1283" s="247" t="s">
        <v>25820</v>
      </c>
      <c r="C1283" s="247" t="s">
        <v>5</v>
      </c>
      <c r="D1283" s="456">
        <v>102.58</v>
      </c>
    </row>
    <row r="1284" spans="1:4" ht="13.5">
      <c r="A1284" s="458">
        <v>103792</v>
      </c>
      <c r="B1284" s="247" t="s">
        <v>25821</v>
      </c>
      <c r="C1284" s="247" t="s">
        <v>5</v>
      </c>
      <c r="D1284" s="456">
        <v>0.21</v>
      </c>
    </row>
    <row r="1285" spans="1:4" ht="13.5">
      <c r="A1285" s="458">
        <v>103937</v>
      </c>
      <c r="B1285" s="247" t="s">
        <v>25822</v>
      </c>
      <c r="C1285" s="247" t="s">
        <v>5</v>
      </c>
      <c r="D1285" s="456">
        <v>1.19</v>
      </c>
    </row>
    <row r="1286" spans="1:4" ht="13.5">
      <c r="A1286" s="458">
        <v>103943</v>
      </c>
      <c r="B1286" s="247" t="s">
        <v>25823</v>
      </c>
      <c r="C1286" s="247" t="s">
        <v>5</v>
      </c>
      <c r="D1286" s="456">
        <v>1.19</v>
      </c>
    </row>
    <row r="1287" spans="1:4" ht="13.5">
      <c r="A1287" s="458">
        <v>104087</v>
      </c>
      <c r="B1287" s="247" t="s">
        <v>25824</v>
      </c>
      <c r="C1287" s="247" t="s">
        <v>5</v>
      </c>
      <c r="D1287" s="456">
        <v>0.06</v>
      </c>
    </row>
    <row r="1288" spans="1:4" ht="13.5">
      <c r="A1288" s="458">
        <v>104088</v>
      </c>
      <c r="B1288" s="247" t="s">
        <v>25825</v>
      </c>
      <c r="C1288" s="247" t="s">
        <v>5</v>
      </c>
      <c r="D1288" s="456">
        <v>7.0000000000000007E-2</v>
      </c>
    </row>
    <row r="1289" spans="1:4" ht="13.5">
      <c r="A1289" s="458">
        <v>104089</v>
      </c>
      <c r="B1289" s="247" t="s">
        <v>25826</v>
      </c>
      <c r="C1289" s="247" t="s">
        <v>5</v>
      </c>
      <c r="D1289" s="456">
        <v>7.0000000000000007E-2</v>
      </c>
    </row>
    <row r="1290" spans="1:4" ht="13.5">
      <c r="A1290" s="458">
        <v>104090</v>
      </c>
      <c r="B1290" s="247" t="s">
        <v>25827</v>
      </c>
      <c r="C1290" s="247" t="s">
        <v>5</v>
      </c>
      <c r="D1290" s="456">
        <v>0.53</v>
      </c>
    </row>
    <row r="1291" spans="1:4" ht="13.5">
      <c r="A1291" s="458">
        <v>104093</v>
      </c>
      <c r="B1291" s="247" t="s">
        <v>25828</v>
      </c>
      <c r="C1291" s="247" t="s">
        <v>5</v>
      </c>
      <c r="D1291" s="456">
        <v>0.08</v>
      </c>
    </row>
    <row r="1292" spans="1:4" ht="13.5">
      <c r="A1292" s="458">
        <v>104094</v>
      </c>
      <c r="B1292" s="247" t="s">
        <v>25829</v>
      </c>
      <c r="C1292" s="247" t="s">
        <v>5</v>
      </c>
      <c r="D1292" s="456">
        <v>0.1</v>
      </c>
    </row>
    <row r="1293" spans="1:4" ht="13.5">
      <c r="A1293" s="458">
        <v>104095</v>
      </c>
      <c r="B1293" s="247" t="s">
        <v>25830</v>
      </c>
      <c r="C1293" s="247" t="s">
        <v>5</v>
      </c>
      <c r="D1293" s="456">
        <v>0.1</v>
      </c>
    </row>
    <row r="1294" spans="1:4" ht="13.5">
      <c r="A1294" s="458">
        <v>104096</v>
      </c>
      <c r="B1294" s="247" t="s">
        <v>25831</v>
      </c>
      <c r="C1294" s="247" t="s">
        <v>5</v>
      </c>
      <c r="D1294" s="456">
        <v>0.73</v>
      </c>
    </row>
    <row r="1295" spans="1:4" ht="13.5">
      <c r="A1295" s="458">
        <v>92259</v>
      </c>
      <c r="B1295" s="247" t="s">
        <v>3151</v>
      </c>
      <c r="C1295" s="247" t="s">
        <v>2</v>
      </c>
      <c r="D1295" s="456">
        <v>517.02</v>
      </c>
    </row>
    <row r="1296" spans="1:4" ht="13.5">
      <c r="A1296" s="458">
        <v>92260</v>
      </c>
      <c r="B1296" s="247" t="s">
        <v>3152</v>
      </c>
      <c r="C1296" s="247" t="s">
        <v>2</v>
      </c>
      <c r="D1296" s="456">
        <v>576.05999999999995</v>
      </c>
    </row>
    <row r="1297" spans="1:4" ht="13.5">
      <c r="A1297" s="458">
        <v>92261</v>
      </c>
      <c r="B1297" s="247" t="s">
        <v>3153</v>
      </c>
      <c r="C1297" s="247" t="s">
        <v>2</v>
      </c>
      <c r="D1297" s="456">
        <v>633.29</v>
      </c>
    </row>
    <row r="1298" spans="1:4" ht="13.5">
      <c r="A1298" s="458">
        <v>92262</v>
      </c>
      <c r="B1298" s="247" t="s">
        <v>3154</v>
      </c>
      <c r="C1298" s="247" t="s">
        <v>2</v>
      </c>
      <c r="D1298" s="456">
        <v>725.44</v>
      </c>
    </row>
    <row r="1299" spans="1:4" ht="13.5">
      <c r="A1299" s="458">
        <v>92539</v>
      </c>
      <c r="B1299" s="247" t="s">
        <v>3155</v>
      </c>
      <c r="C1299" s="247" t="s">
        <v>4</v>
      </c>
      <c r="D1299" s="456">
        <v>87.85</v>
      </c>
    </row>
    <row r="1300" spans="1:4" ht="13.5">
      <c r="A1300" s="458">
        <v>92540</v>
      </c>
      <c r="B1300" s="247" t="s">
        <v>3156</v>
      </c>
      <c r="C1300" s="247" t="s">
        <v>4</v>
      </c>
      <c r="D1300" s="456">
        <v>96.82</v>
      </c>
    </row>
    <row r="1301" spans="1:4" ht="13.5">
      <c r="A1301" s="458">
        <v>92541</v>
      </c>
      <c r="B1301" s="247" t="s">
        <v>3157</v>
      </c>
      <c r="C1301" s="247" t="s">
        <v>4</v>
      </c>
      <c r="D1301" s="456">
        <v>94.96</v>
      </c>
    </row>
    <row r="1302" spans="1:4" ht="13.5">
      <c r="A1302" s="458">
        <v>92542</v>
      </c>
      <c r="B1302" s="247" t="s">
        <v>3158</v>
      </c>
      <c r="C1302" s="247" t="s">
        <v>4</v>
      </c>
      <c r="D1302" s="456">
        <v>113.84</v>
      </c>
    </row>
    <row r="1303" spans="1:4" ht="13.5">
      <c r="A1303" s="458">
        <v>92543</v>
      </c>
      <c r="B1303" s="247" t="s">
        <v>3159</v>
      </c>
      <c r="C1303" s="247" t="s">
        <v>4</v>
      </c>
      <c r="D1303" s="456">
        <v>26.77</v>
      </c>
    </row>
    <row r="1304" spans="1:4" ht="13.5">
      <c r="A1304" s="458">
        <v>92544</v>
      </c>
      <c r="B1304" s="247" t="s">
        <v>3160</v>
      </c>
      <c r="C1304" s="247" t="s">
        <v>4</v>
      </c>
      <c r="D1304" s="456">
        <v>21.31</v>
      </c>
    </row>
    <row r="1305" spans="1:4" ht="13.5">
      <c r="A1305" s="458">
        <v>92545</v>
      </c>
      <c r="B1305" s="247" t="s">
        <v>3161</v>
      </c>
      <c r="C1305" s="247" t="s">
        <v>2</v>
      </c>
      <c r="D1305" s="456">
        <v>1125.5</v>
      </c>
    </row>
    <row r="1306" spans="1:4" ht="13.5">
      <c r="A1306" s="458">
        <v>92546</v>
      </c>
      <c r="B1306" s="247" t="s">
        <v>3162</v>
      </c>
      <c r="C1306" s="247" t="s">
        <v>2</v>
      </c>
      <c r="D1306" s="456">
        <v>1374.75</v>
      </c>
    </row>
    <row r="1307" spans="1:4" ht="13.5">
      <c r="A1307" s="458">
        <v>92547</v>
      </c>
      <c r="B1307" s="247" t="s">
        <v>3163</v>
      </c>
      <c r="C1307" s="247" t="s">
        <v>2</v>
      </c>
      <c r="D1307" s="456">
        <v>1462.39</v>
      </c>
    </row>
    <row r="1308" spans="1:4" ht="13.5">
      <c r="A1308" s="458">
        <v>92548</v>
      </c>
      <c r="B1308" s="247" t="s">
        <v>3164</v>
      </c>
      <c r="C1308" s="247" t="s">
        <v>2</v>
      </c>
      <c r="D1308" s="456">
        <v>1625.99</v>
      </c>
    </row>
    <row r="1309" spans="1:4" ht="13.5">
      <c r="A1309" s="458">
        <v>92549</v>
      </c>
      <c r="B1309" s="247" t="s">
        <v>3165</v>
      </c>
      <c r="C1309" s="247" t="s">
        <v>2</v>
      </c>
      <c r="D1309" s="456">
        <v>2007.04</v>
      </c>
    </row>
    <row r="1310" spans="1:4" ht="13.5">
      <c r="A1310" s="458">
        <v>92550</v>
      </c>
      <c r="B1310" s="247" t="s">
        <v>3166</v>
      </c>
      <c r="C1310" s="247" t="s">
        <v>2</v>
      </c>
      <c r="D1310" s="456">
        <v>2505.8000000000002</v>
      </c>
    </row>
    <row r="1311" spans="1:4" ht="13.5">
      <c r="A1311" s="458">
        <v>92551</v>
      </c>
      <c r="B1311" s="247" t="s">
        <v>3167</v>
      </c>
      <c r="C1311" s="247" t="s">
        <v>2</v>
      </c>
      <c r="D1311" s="456">
        <v>2618.2800000000002</v>
      </c>
    </row>
    <row r="1312" spans="1:4" ht="13.5">
      <c r="A1312" s="458">
        <v>92552</v>
      </c>
      <c r="B1312" s="247" t="s">
        <v>3168</v>
      </c>
      <c r="C1312" s="247" t="s">
        <v>2</v>
      </c>
      <c r="D1312" s="456">
        <v>2839.84</v>
      </c>
    </row>
    <row r="1313" spans="1:4" ht="13.5">
      <c r="A1313" s="458">
        <v>92553</v>
      </c>
      <c r="B1313" s="247" t="s">
        <v>3169</v>
      </c>
      <c r="C1313" s="247" t="s">
        <v>2</v>
      </c>
      <c r="D1313" s="456">
        <v>3233.59</v>
      </c>
    </row>
    <row r="1314" spans="1:4" ht="13.5">
      <c r="A1314" s="458">
        <v>92554</v>
      </c>
      <c r="B1314" s="247" t="s">
        <v>3170</v>
      </c>
      <c r="C1314" s="247" t="s">
        <v>2</v>
      </c>
      <c r="D1314" s="456">
        <v>3362.49</v>
      </c>
    </row>
    <row r="1315" spans="1:4" ht="13.5">
      <c r="A1315" s="458">
        <v>92555</v>
      </c>
      <c r="B1315" s="247" t="s">
        <v>3171</v>
      </c>
      <c r="C1315" s="247" t="s">
        <v>2</v>
      </c>
      <c r="D1315" s="456">
        <v>1108.58</v>
      </c>
    </row>
    <row r="1316" spans="1:4" ht="13.5">
      <c r="A1316" s="458">
        <v>92556</v>
      </c>
      <c r="B1316" s="247" t="s">
        <v>3172</v>
      </c>
      <c r="C1316" s="247" t="s">
        <v>2</v>
      </c>
      <c r="D1316" s="456">
        <v>1345.1</v>
      </c>
    </row>
    <row r="1317" spans="1:4" ht="13.5">
      <c r="A1317" s="458">
        <v>92557</v>
      </c>
      <c r="B1317" s="247" t="s">
        <v>3173</v>
      </c>
      <c r="C1317" s="247" t="s">
        <v>2</v>
      </c>
      <c r="D1317" s="456">
        <v>1432.74</v>
      </c>
    </row>
    <row r="1318" spans="1:4" ht="13.5">
      <c r="A1318" s="458">
        <v>92558</v>
      </c>
      <c r="B1318" s="247" t="s">
        <v>3174</v>
      </c>
      <c r="C1318" s="247" t="s">
        <v>2</v>
      </c>
      <c r="D1318" s="456">
        <v>1609.07</v>
      </c>
    </row>
    <row r="1319" spans="1:4" ht="13.5">
      <c r="A1319" s="458">
        <v>92559</v>
      </c>
      <c r="B1319" s="247" t="s">
        <v>3175</v>
      </c>
      <c r="C1319" s="247" t="s">
        <v>2</v>
      </c>
      <c r="D1319" s="456">
        <v>1975.53</v>
      </c>
    </row>
    <row r="1320" spans="1:4" ht="13.5">
      <c r="A1320" s="458">
        <v>92560</v>
      </c>
      <c r="B1320" s="247" t="s">
        <v>3176</v>
      </c>
      <c r="C1320" s="247" t="s">
        <v>2</v>
      </c>
      <c r="D1320" s="456">
        <v>2462.88</v>
      </c>
    </row>
    <row r="1321" spans="1:4" ht="13.5">
      <c r="A1321" s="458">
        <v>92561</v>
      </c>
      <c r="B1321" s="247" t="s">
        <v>3177</v>
      </c>
      <c r="C1321" s="247" t="s">
        <v>2</v>
      </c>
      <c r="D1321" s="456">
        <v>2576.5300000000002</v>
      </c>
    </row>
    <row r="1322" spans="1:4" ht="13.5">
      <c r="A1322" s="458">
        <v>92562</v>
      </c>
      <c r="B1322" s="247" t="s">
        <v>3178</v>
      </c>
      <c r="C1322" s="247" t="s">
        <v>2</v>
      </c>
      <c r="D1322" s="456">
        <v>2768.44</v>
      </c>
    </row>
    <row r="1323" spans="1:4" ht="13.5">
      <c r="A1323" s="458">
        <v>92563</v>
      </c>
      <c r="B1323" s="247" t="s">
        <v>3179</v>
      </c>
      <c r="C1323" s="247" t="s">
        <v>2</v>
      </c>
      <c r="D1323" s="456">
        <v>3150.09</v>
      </c>
    </row>
    <row r="1324" spans="1:4" ht="13.5">
      <c r="A1324" s="458">
        <v>92564</v>
      </c>
      <c r="B1324" s="247" t="s">
        <v>3180</v>
      </c>
      <c r="C1324" s="247" t="s">
        <v>2</v>
      </c>
      <c r="D1324" s="456">
        <v>3260.21</v>
      </c>
    </row>
    <row r="1325" spans="1:4" ht="13.5">
      <c r="A1325" s="458">
        <v>92565</v>
      </c>
      <c r="B1325" s="247" t="s">
        <v>3181</v>
      </c>
      <c r="C1325" s="247" t="s">
        <v>4</v>
      </c>
      <c r="D1325" s="456">
        <v>43.04</v>
      </c>
    </row>
    <row r="1326" spans="1:4" ht="13.5">
      <c r="A1326" s="458">
        <v>92566</v>
      </c>
      <c r="B1326" s="247" t="s">
        <v>3182</v>
      </c>
      <c r="C1326" s="247" t="s">
        <v>4</v>
      </c>
      <c r="D1326" s="456">
        <v>27.43</v>
      </c>
    </row>
    <row r="1327" spans="1:4" ht="13.5">
      <c r="A1327" s="458">
        <v>92567</v>
      </c>
      <c r="B1327" s="247" t="s">
        <v>3183</v>
      </c>
      <c r="C1327" s="247" t="s">
        <v>4</v>
      </c>
      <c r="D1327" s="456">
        <v>39.270000000000003</v>
      </c>
    </row>
    <row r="1328" spans="1:4" ht="13.5">
      <c r="A1328" s="458">
        <v>100379</v>
      </c>
      <c r="B1328" s="247" t="s">
        <v>3184</v>
      </c>
      <c r="C1328" s="247" t="s">
        <v>4</v>
      </c>
      <c r="D1328" s="456">
        <v>43.04</v>
      </c>
    </row>
    <row r="1329" spans="1:4" ht="13.5">
      <c r="A1329" s="458">
        <v>100380</v>
      </c>
      <c r="B1329" s="247" t="s">
        <v>3185</v>
      </c>
      <c r="C1329" s="247" t="s">
        <v>4</v>
      </c>
      <c r="D1329" s="456">
        <v>55.49</v>
      </c>
    </row>
    <row r="1330" spans="1:4" ht="13.5">
      <c r="A1330" s="458">
        <v>100381</v>
      </c>
      <c r="B1330" s="247" t="s">
        <v>3186</v>
      </c>
      <c r="C1330" s="247" t="s">
        <v>4</v>
      </c>
      <c r="D1330" s="456">
        <v>61.49</v>
      </c>
    </row>
    <row r="1331" spans="1:4" ht="13.5">
      <c r="A1331" s="458">
        <v>100383</v>
      </c>
      <c r="B1331" s="247" t="s">
        <v>3187</v>
      </c>
      <c r="C1331" s="247" t="s">
        <v>4</v>
      </c>
      <c r="D1331" s="456">
        <v>29.51</v>
      </c>
    </row>
    <row r="1332" spans="1:4" ht="13.5">
      <c r="A1332" s="458">
        <v>100384</v>
      </c>
      <c r="B1332" s="247" t="s">
        <v>3188</v>
      </c>
      <c r="C1332" s="247" t="s">
        <v>4</v>
      </c>
      <c r="D1332" s="456">
        <v>30.76</v>
      </c>
    </row>
    <row r="1333" spans="1:4" ht="13.5">
      <c r="A1333" s="458">
        <v>100385</v>
      </c>
      <c r="B1333" s="247" t="s">
        <v>3189</v>
      </c>
      <c r="C1333" s="247" t="s">
        <v>4</v>
      </c>
      <c r="D1333" s="456">
        <v>39.270000000000003</v>
      </c>
    </row>
    <row r="1334" spans="1:4" ht="13.5">
      <c r="A1334" s="458">
        <v>100386</v>
      </c>
      <c r="B1334" s="247" t="s">
        <v>3190</v>
      </c>
      <c r="C1334" s="247" t="s">
        <v>4</v>
      </c>
      <c r="D1334" s="456">
        <v>49.37</v>
      </c>
    </row>
    <row r="1335" spans="1:4" ht="13.5">
      <c r="A1335" s="458">
        <v>100387</v>
      </c>
      <c r="B1335" s="247" t="s">
        <v>3191</v>
      </c>
      <c r="C1335" s="247" t="s">
        <v>4</v>
      </c>
      <c r="D1335" s="456">
        <v>60.12</v>
      </c>
    </row>
    <row r="1336" spans="1:4" ht="13.5">
      <c r="A1336" s="458">
        <v>100388</v>
      </c>
      <c r="B1336" s="247" t="s">
        <v>3192</v>
      </c>
      <c r="C1336" s="247" t="s">
        <v>4</v>
      </c>
      <c r="D1336" s="456">
        <v>20.8</v>
      </c>
    </row>
    <row r="1337" spans="1:4" ht="13.5">
      <c r="A1337" s="458">
        <v>100389</v>
      </c>
      <c r="B1337" s="247" t="s">
        <v>3193</v>
      </c>
      <c r="C1337" s="247" t="s">
        <v>4</v>
      </c>
      <c r="D1337" s="456">
        <v>18.07</v>
      </c>
    </row>
    <row r="1338" spans="1:4" ht="13.5">
      <c r="A1338" s="458">
        <v>100390</v>
      </c>
      <c r="B1338" s="247" t="s">
        <v>3194</v>
      </c>
      <c r="C1338" s="247" t="s">
        <v>4</v>
      </c>
      <c r="D1338" s="456">
        <v>24.32</v>
      </c>
    </row>
    <row r="1339" spans="1:4" ht="13.5">
      <c r="A1339" s="458">
        <v>100391</v>
      </c>
      <c r="B1339" s="247" t="s">
        <v>3195</v>
      </c>
      <c r="C1339" s="247" t="s">
        <v>4</v>
      </c>
      <c r="D1339" s="456">
        <v>20.420000000000002</v>
      </c>
    </row>
    <row r="1340" spans="1:4" ht="13.5">
      <c r="A1340" s="458">
        <v>100392</v>
      </c>
      <c r="B1340" s="247" t="s">
        <v>3196</v>
      </c>
      <c r="C1340" s="247" t="s">
        <v>4</v>
      </c>
      <c r="D1340" s="456">
        <v>16.43</v>
      </c>
    </row>
    <row r="1341" spans="1:4" ht="13.5">
      <c r="A1341" s="458">
        <v>100393</v>
      </c>
      <c r="B1341" s="247" t="s">
        <v>3197</v>
      </c>
      <c r="C1341" s="247" t="s">
        <v>4</v>
      </c>
      <c r="D1341" s="456">
        <v>20.72</v>
      </c>
    </row>
    <row r="1342" spans="1:4" ht="13.5">
      <c r="A1342" s="458">
        <v>100394</v>
      </c>
      <c r="B1342" s="247" t="s">
        <v>3198</v>
      </c>
      <c r="C1342" s="247" t="s">
        <v>4</v>
      </c>
      <c r="D1342" s="456">
        <v>19.190000000000001</v>
      </c>
    </row>
    <row r="1343" spans="1:4" ht="13.5">
      <c r="A1343" s="458">
        <v>100395</v>
      </c>
      <c r="B1343" s="247" t="s">
        <v>3199</v>
      </c>
      <c r="C1343" s="247" t="s">
        <v>4</v>
      </c>
      <c r="D1343" s="456">
        <v>24.25</v>
      </c>
    </row>
    <row r="1344" spans="1:4" ht="13.5">
      <c r="A1344" s="458">
        <v>94189</v>
      </c>
      <c r="B1344" s="247" t="s">
        <v>3200</v>
      </c>
      <c r="C1344" s="247" t="s">
        <v>4</v>
      </c>
      <c r="D1344" s="456">
        <v>36.729999999999997</v>
      </c>
    </row>
    <row r="1345" spans="1:4" ht="13.5">
      <c r="A1345" s="458">
        <v>94192</v>
      </c>
      <c r="B1345" s="247" t="s">
        <v>3201</v>
      </c>
      <c r="C1345" s="247" t="s">
        <v>4</v>
      </c>
      <c r="D1345" s="456">
        <v>39</v>
      </c>
    </row>
    <row r="1346" spans="1:4" ht="13.5">
      <c r="A1346" s="458">
        <v>94195</v>
      </c>
      <c r="B1346" s="247" t="s">
        <v>3202</v>
      </c>
      <c r="C1346" s="247" t="s">
        <v>4</v>
      </c>
      <c r="D1346" s="456">
        <v>23.95</v>
      </c>
    </row>
    <row r="1347" spans="1:4" ht="13.5">
      <c r="A1347" s="458">
        <v>94198</v>
      </c>
      <c r="B1347" s="247" t="s">
        <v>3203</v>
      </c>
      <c r="C1347" s="247" t="s">
        <v>4</v>
      </c>
      <c r="D1347" s="456">
        <v>26.95</v>
      </c>
    </row>
    <row r="1348" spans="1:4" ht="13.5">
      <c r="A1348" s="458">
        <v>94201</v>
      </c>
      <c r="B1348" s="247" t="s">
        <v>3204</v>
      </c>
      <c r="C1348" s="247" t="s">
        <v>4</v>
      </c>
      <c r="D1348" s="456">
        <v>34.630000000000003</v>
      </c>
    </row>
    <row r="1349" spans="1:4" ht="13.5">
      <c r="A1349" s="458">
        <v>94204</v>
      </c>
      <c r="B1349" s="247" t="s">
        <v>3205</v>
      </c>
      <c r="C1349" s="247" t="s">
        <v>4</v>
      </c>
      <c r="D1349" s="456">
        <v>39.729999999999997</v>
      </c>
    </row>
    <row r="1350" spans="1:4" ht="13.5">
      <c r="A1350" s="458">
        <v>94224</v>
      </c>
      <c r="B1350" s="247" t="s">
        <v>3206</v>
      </c>
      <c r="C1350" s="247" t="s">
        <v>1</v>
      </c>
      <c r="D1350" s="456">
        <v>22.71</v>
      </c>
    </row>
    <row r="1351" spans="1:4" ht="13.5">
      <c r="A1351" s="458">
        <v>94226</v>
      </c>
      <c r="B1351" s="247" t="s">
        <v>3207</v>
      </c>
      <c r="C1351" s="247" t="s">
        <v>4</v>
      </c>
      <c r="D1351" s="456">
        <v>17.329999999999998</v>
      </c>
    </row>
    <row r="1352" spans="1:4" ht="13.5">
      <c r="A1352" s="458">
        <v>94232</v>
      </c>
      <c r="B1352" s="247" t="s">
        <v>3208</v>
      </c>
      <c r="C1352" s="247" t="s">
        <v>2</v>
      </c>
      <c r="D1352" s="456">
        <v>2.67</v>
      </c>
    </row>
    <row r="1353" spans="1:4" ht="13.5">
      <c r="A1353" s="458">
        <v>94440</v>
      </c>
      <c r="B1353" s="247" t="s">
        <v>3209</v>
      </c>
      <c r="C1353" s="247" t="s">
        <v>4</v>
      </c>
      <c r="D1353" s="456">
        <v>23.95</v>
      </c>
    </row>
    <row r="1354" spans="1:4" ht="13.5">
      <c r="A1354" s="458">
        <v>94441</v>
      </c>
      <c r="B1354" s="247" t="s">
        <v>3210</v>
      </c>
      <c r="C1354" s="247" t="s">
        <v>4</v>
      </c>
      <c r="D1354" s="456">
        <v>26.95</v>
      </c>
    </row>
    <row r="1355" spans="1:4" ht="13.5">
      <c r="A1355" s="458">
        <v>94442</v>
      </c>
      <c r="B1355" s="247" t="s">
        <v>3211</v>
      </c>
      <c r="C1355" s="247" t="s">
        <v>4</v>
      </c>
      <c r="D1355" s="456">
        <v>23.95</v>
      </c>
    </row>
    <row r="1356" spans="1:4" ht="13.5">
      <c r="A1356" s="458">
        <v>94443</v>
      </c>
      <c r="B1356" s="247" t="s">
        <v>3212</v>
      </c>
      <c r="C1356" s="247" t="s">
        <v>4</v>
      </c>
      <c r="D1356" s="456">
        <v>26.95</v>
      </c>
    </row>
    <row r="1357" spans="1:4" ht="13.5">
      <c r="A1357" s="458">
        <v>94445</v>
      </c>
      <c r="B1357" s="247" t="s">
        <v>3213</v>
      </c>
      <c r="C1357" s="247" t="s">
        <v>4</v>
      </c>
      <c r="D1357" s="456">
        <v>34.630000000000003</v>
      </c>
    </row>
    <row r="1358" spans="1:4" ht="13.5">
      <c r="A1358" s="458">
        <v>94446</v>
      </c>
      <c r="B1358" s="247" t="s">
        <v>3214</v>
      </c>
      <c r="C1358" s="247" t="s">
        <v>4</v>
      </c>
      <c r="D1358" s="456">
        <v>39.729999999999997</v>
      </c>
    </row>
    <row r="1359" spans="1:4" ht="13.5">
      <c r="A1359" s="458">
        <v>94447</v>
      </c>
      <c r="B1359" s="247" t="s">
        <v>3215</v>
      </c>
      <c r="C1359" s="247" t="s">
        <v>4</v>
      </c>
      <c r="D1359" s="456">
        <v>34.630000000000003</v>
      </c>
    </row>
    <row r="1360" spans="1:4" ht="13.5">
      <c r="A1360" s="458">
        <v>94448</v>
      </c>
      <c r="B1360" s="247" t="s">
        <v>3216</v>
      </c>
      <c r="C1360" s="247" t="s">
        <v>4</v>
      </c>
      <c r="D1360" s="456">
        <v>39.729999999999997</v>
      </c>
    </row>
    <row r="1361" spans="1:4" ht="13.5">
      <c r="A1361" s="458">
        <v>94207</v>
      </c>
      <c r="B1361" s="247" t="s">
        <v>3217</v>
      </c>
      <c r="C1361" s="247" t="s">
        <v>4</v>
      </c>
      <c r="D1361" s="456">
        <v>47.05</v>
      </c>
    </row>
    <row r="1362" spans="1:4" ht="13.5">
      <c r="A1362" s="458">
        <v>94210</v>
      </c>
      <c r="B1362" s="247" t="s">
        <v>3218</v>
      </c>
      <c r="C1362" s="247" t="s">
        <v>4</v>
      </c>
      <c r="D1362" s="456">
        <v>49.81</v>
      </c>
    </row>
    <row r="1363" spans="1:4" ht="13.5">
      <c r="A1363" s="458">
        <v>94218</v>
      </c>
      <c r="B1363" s="247" t="s">
        <v>25832</v>
      </c>
      <c r="C1363" s="247" t="s">
        <v>4</v>
      </c>
      <c r="D1363" s="456">
        <v>118.34</v>
      </c>
    </row>
    <row r="1364" spans="1:4" ht="13.5">
      <c r="A1364" s="458">
        <v>94213</v>
      </c>
      <c r="B1364" s="247" t="s">
        <v>3219</v>
      </c>
      <c r="C1364" s="247" t="s">
        <v>4</v>
      </c>
      <c r="D1364" s="456">
        <v>87.27</v>
      </c>
    </row>
    <row r="1365" spans="1:4" ht="13.5">
      <c r="A1365" s="458">
        <v>94216</v>
      </c>
      <c r="B1365" s="247" t="s">
        <v>3220</v>
      </c>
      <c r="C1365" s="247" t="s">
        <v>4</v>
      </c>
      <c r="D1365" s="456">
        <v>251.46</v>
      </c>
    </row>
    <row r="1366" spans="1:4" ht="13.5">
      <c r="A1366" s="458">
        <v>94219</v>
      </c>
      <c r="B1366" s="247" t="s">
        <v>3221</v>
      </c>
      <c r="C1366" s="247" t="s">
        <v>1</v>
      </c>
      <c r="D1366" s="456">
        <v>25.78</v>
      </c>
    </row>
    <row r="1367" spans="1:4" ht="13.5">
      <c r="A1367" s="458">
        <v>94220</v>
      </c>
      <c r="B1367" s="247" t="s">
        <v>3222</v>
      </c>
      <c r="C1367" s="247" t="s">
        <v>1</v>
      </c>
      <c r="D1367" s="456">
        <v>49.81</v>
      </c>
    </row>
    <row r="1368" spans="1:4" ht="13.5">
      <c r="A1368" s="458">
        <v>94221</v>
      </c>
      <c r="B1368" s="247" t="s">
        <v>3223</v>
      </c>
      <c r="C1368" s="247" t="s">
        <v>1</v>
      </c>
      <c r="D1368" s="456">
        <v>19.850000000000001</v>
      </c>
    </row>
    <row r="1369" spans="1:4" ht="13.5">
      <c r="A1369" s="458">
        <v>94222</v>
      </c>
      <c r="B1369" s="247" t="s">
        <v>3224</v>
      </c>
      <c r="C1369" s="247" t="s">
        <v>1</v>
      </c>
      <c r="D1369" s="456">
        <v>43.88</v>
      </c>
    </row>
    <row r="1370" spans="1:4" ht="13.5">
      <c r="A1370" s="458">
        <v>94223</v>
      </c>
      <c r="B1370" s="247" t="s">
        <v>3225</v>
      </c>
      <c r="C1370" s="247" t="s">
        <v>1</v>
      </c>
      <c r="D1370" s="456">
        <v>84.9</v>
      </c>
    </row>
    <row r="1371" spans="1:4" ht="13.5">
      <c r="A1371" s="458">
        <v>94451</v>
      </c>
      <c r="B1371" s="247" t="s">
        <v>3226</v>
      </c>
      <c r="C1371" s="247" t="s">
        <v>1</v>
      </c>
      <c r="D1371" s="456">
        <v>93.97</v>
      </c>
    </row>
    <row r="1372" spans="1:4" ht="13.5">
      <c r="A1372" s="458">
        <v>100325</v>
      </c>
      <c r="B1372" s="247" t="s">
        <v>3227</v>
      </c>
      <c r="C1372" s="247" t="s">
        <v>1</v>
      </c>
      <c r="D1372" s="456">
        <v>91.55</v>
      </c>
    </row>
    <row r="1373" spans="1:4" ht="13.5">
      <c r="A1373" s="458">
        <v>100327</v>
      </c>
      <c r="B1373" s="247" t="s">
        <v>3228</v>
      </c>
      <c r="C1373" s="247" t="s">
        <v>1</v>
      </c>
      <c r="D1373" s="456">
        <v>70.22</v>
      </c>
    </row>
    <row r="1374" spans="1:4" ht="13.5">
      <c r="A1374" s="458">
        <v>100328</v>
      </c>
      <c r="B1374" s="247" t="s">
        <v>3229</v>
      </c>
      <c r="C1374" s="247" t="s">
        <v>4</v>
      </c>
      <c r="D1374" s="456">
        <v>10.6</v>
      </c>
    </row>
    <row r="1375" spans="1:4" ht="13.5">
      <c r="A1375" s="458">
        <v>100329</v>
      </c>
      <c r="B1375" s="247" t="s">
        <v>3230</v>
      </c>
      <c r="C1375" s="247" t="s">
        <v>4</v>
      </c>
      <c r="D1375" s="456">
        <v>13.6</v>
      </c>
    </row>
    <row r="1376" spans="1:4" ht="13.5">
      <c r="A1376" s="458">
        <v>100330</v>
      </c>
      <c r="B1376" s="247" t="s">
        <v>3231</v>
      </c>
      <c r="C1376" s="247" t="s">
        <v>4</v>
      </c>
      <c r="D1376" s="456">
        <v>14.36</v>
      </c>
    </row>
    <row r="1377" spans="1:4" ht="13.5">
      <c r="A1377" s="458">
        <v>100331</v>
      </c>
      <c r="B1377" s="247" t="s">
        <v>3232</v>
      </c>
      <c r="C1377" s="247" t="s">
        <v>4</v>
      </c>
      <c r="D1377" s="456">
        <v>19.489999999999998</v>
      </c>
    </row>
    <row r="1378" spans="1:4" ht="13.5">
      <c r="A1378" s="458">
        <v>100434</v>
      </c>
      <c r="B1378" s="247" t="s">
        <v>3233</v>
      </c>
      <c r="C1378" s="247" t="s">
        <v>1</v>
      </c>
      <c r="D1378" s="456">
        <v>250.96</v>
      </c>
    </row>
    <row r="1379" spans="1:4" ht="13.5">
      <c r="A1379" s="458">
        <v>100435</v>
      </c>
      <c r="B1379" s="247" t="s">
        <v>3234</v>
      </c>
      <c r="C1379" s="247" t="s">
        <v>1</v>
      </c>
      <c r="D1379" s="456">
        <v>59.32</v>
      </c>
    </row>
    <row r="1380" spans="1:4" ht="13.5">
      <c r="A1380" s="458">
        <v>94227</v>
      </c>
      <c r="B1380" s="247" t="s">
        <v>3235</v>
      </c>
      <c r="C1380" s="247" t="s">
        <v>1</v>
      </c>
      <c r="D1380" s="456">
        <v>80.239999999999995</v>
      </c>
    </row>
    <row r="1381" spans="1:4" ht="13.5">
      <c r="A1381" s="458">
        <v>94228</v>
      </c>
      <c r="B1381" s="247" t="s">
        <v>3236</v>
      </c>
      <c r="C1381" s="247" t="s">
        <v>1</v>
      </c>
      <c r="D1381" s="456">
        <v>107.73</v>
      </c>
    </row>
    <row r="1382" spans="1:4" ht="13.5">
      <c r="A1382" s="458">
        <v>94229</v>
      </c>
      <c r="B1382" s="247" t="s">
        <v>3237</v>
      </c>
      <c r="C1382" s="247" t="s">
        <v>1</v>
      </c>
      <c r="D1382" s="456">
        <v>205.12</v>
      </c>
    </row>
    <row r="1383" spans="1:4" ht="13.5">
      <c r="A1383" s="458">
        <v>94231</v>
      </c>
      <c r="B1383" s="247" t="s">
        <v>3238</v>
      </c>
      <c r="C1383" s="247" t="s">
        <v>1</v>
      </c>
      <c r="D1383" s="456">
        <v>63.08</v>
      </c>
    </row>
    <row r="1384" spans="1:4" ht="13.5">
      <c r="A1384" s="458">
        <v>94449</v>
      </c>
      <c r="B1384" s="247" t="s">
        <v>3239</v>
      </c>
      <c r="C1384" s="247" t="s">
        <v>4</v>
      </c>
      <c r="D1384" s="456">
        <v>78.61</v>
      </c>
    </row>
    <row r="1385" spans="1:4" ht="13.5">
      <c r="A1385" s="458">
        <v>92255</v>
      </c>
      <c r="B1385" s="247" t="s">
        <v>3240</v>
      </c>
      <c r="C1385" s="247" t="s">
        <v>2</v>
      </c>
      <c r="D1385" s="456">
        <v>188.46</v>
      </c>
    </row>
    <row r="1386" spans="1:4" ht="13.5">
      <c r="A1386" s="458">
        <v>92256</v>
      </c>
      <c r="B1386" s="247" t="s">
        <v>3241</v>
      </c>
      <c r="C1386" s="247" t="s">
        <v>2</v>
      </c>
      <c r="D1386" s="456">
        <v>223.73</v>
      </c>
    </row>
    <row r="1387" spans="1:4" ht="13.5">
      <c r="A1387" s="458">
        <v>92257</v>
      </c>
      <c r="B1387" s="247" t="s">
        <v>3242</v>
      </c>
      <c r="C1387" s="247" t="s">
        <v>2</v>
      </c>
      <c r="D1387" s="456">
        <v>264.73</v>
      </c>
    </row>
    <row r="1388" spans="1:4" ht="13.5">
      <c r="A1388" s="458">
        <v>92258</v>
      </c>
      <c r="B1388" s="247" t="s">
        <v>3243</v>
      </c>
      <c r="C1388" s="247" t="s">
        <v>2</v>
      </c>
      <c r="D1388" s="456">
        <v>330.67</v>
      </c>
    </row>
    <row r="1389" spans="1:4" ht="13.5">
      <c r="A1389" s="458">
        <v>92568</v>
      </c>
      <c r="B1389" s="247" t="s">
        <v>3244</v>
      </c>
      <c r="C1389" s="247" t="s">
        <v>4</v>
      </c>
      <c r="D1389" s="456">
        <v>156.24</v>
      </c>
    </row>
    <row r="1390" spans="1:4" ht="13.5">
      <c r="A1390" s="458">
        <v>92569</v>
      </c>
      <c r="B1390" s="247" t="s">
        <v>3245</v>
      </c>
      <c r="C1390" s="247" t="s">
        <v>4</v>
      </c>
      <c r="D1390" s="456">
        <v>87.48</v>
      </c>
    </row>
    <row r="1391" spans="1:4" ht="13.5">
      <c r="A1391" s="458">
        <v>92570</v>
      </c>
      <c r="B1391" s="247" t="s">
        <v>3246</v>
      </c>
      <c r="C1391" s="247" t="s">
        <v>4</v>
      </c>
      <c r="D1391" s="456">
        <v>55.19</v>
      </c>
    </row>
    <row r="1392" spans="1:4" ht="13.5">
      <c r="A1392" s="458">
        <v>92571</v>
      </c>
      <c r="B1392" s="247" t="s">
        <v>3247</v>
      </c>
      <c r="C1392" s="247" t="s">
        <v>4</v>
      </c>
      <c r="D1392" s="456">
        <v>164.53</v>
      </c>
    </row>
    <row r="1393" spans="1:4" ht="13.5">
      <c r="A1393" s="458">
        <v>92572</v>
      </c>
      <c r="B1393" s="247" t="s">
        <v>3248</v>
      </c>
      <c r="C1393" s="247" t="s">
        <v>4</v>
      </c>
      <c r="D1393" s="456">
        <v>98.84</v>
      </c>
    </row>
    <row r="1394" spans="1:4" ht="13.5">
      <c r="A1394" s="458">
        <v>92573</v>
      </c>
      <c r="B1394" s="247" t="s">
        <v>3249</v>
      </c>
      <c r="C1394" s="247" t="s">
        <v>4</v>
      </c>
      <c r="D1394" s="456">
        <v>58.67</v>
      </c>
    </row>
    <row r="1395" spans="1:4" ht="13.5">
      <c r="A1395" s="458">
        <v>92574</v>
      </c>
      <c r="B1395" s="247" t="s">
        <v>3250</v>
      </c>
      <c r="C1395" s="247" t="s">
        <v>4</v>
      </c>
      <c r="D1395" s="456">
        <v>158.55000000000001</v>
      </c>
    </row>
    <row r="1396" spans="1:4" ht="13.5">
      <c r="A1396" s="458">
        <v>92575</v>
      </c>
      <c r="B1396" s="247" t="s">
        <v>3251</v>
      </c>
      <c r="C1396" s="247" t="s">
        <v>4</v>
      </c>
      <c r="D1396" s="456">
        <v>79.650000000000006</v>
      </c>
    </row>
    <row r="1397" spans="1:4" ht="13.5">
      <c r="A1397" s="458">
        <v>92576</v>
      </c>
      <c r="B1397" s="247" t="s">
        <v>3252</v>
      </c>
      <c r="C1397" s="247" t="s">
        <v>4</v>
      </c>
      <c r="D1397" s="456">
        <v>43.56</v>
      </c>
    </row>
    <row r="1398" spans="1:4" ht="13.5">
      <c r="A1398" s="458">
        <v>92577</v>
      </c>
      <c r="B1398" s="247" t="s">
        <v>3253</v>
      </c>
      <c r="C1398" s="247" t="s">
        <v>4</v>
      </c>
      <c r="D1398" s="456">
        <v>167.41</v>
      </c>
    </row>
    <row r="1399" spans="1:4" ht="13.5">
      <c r="A1399" s="458">
        <v>92578</v>
      </c>
      <c r="B1399" s="247" t="s">
        <v>3254</v>
      </c>
      <c r="C1399" s="247" t="s">
        <v>4</v>
      </c>
      <c r="D1399" s="456">
        <v>84.56</v>
      </c>
    </row>
    <row r="1400" spans="1:4" ht="13.5">
      <c r="A1400" s="458">
        <v>92579</v>
      </c>
      <c r="B1400" s="247" t="s">
        <v>3255</v>
      </c>
      <c r="C1400" s="247" t="s">
        <v>4</v>
      </c>
      <c r="D1400" s="456">
        <v>46.34</v>
      </c>
    </row>
    <row r="1401" spans="1:4" ht="13.5">
      <c r="A1401" s="458">
        <v>92580</v>
      </c>
      <c r="B1401" s="247" t="s">
        <v>3256</v>
      </c>
      <c r="C1401" s="247" t="s">
        <v>4</v>
      </c>
      <c r="D1401" s="456">
        <v>57.48</v>
      </c>
    </row>
    <row r="1402" spans="1:4" ht="13.5">
      <c r="A1402" s="458">
        <v>92581</v>
      </c>
      <c r="B1402" s="247" t="s">
        <v>3257</v>
      </c>
      <c r="C1402" s="247" t="s">
        <v>4</v>
      </c>
      <c r="D1402" s="456">
        <v>60.2</v>
      </c>
    </row>
    <row r="1403" spans="1:4" ht="13.5">
      <c r="A1403" s="458">
        <v>92582</v>
      </c>
      <c r="B1403" s="247" t="s">
        <v>3258</v>
      </c>
      <c r="C1403" s="247" t="s">
        <v>2</v>
      </c>
      <c r="D1403" s="456">
        <v>815.13</v>
      </c>
    </row>
    <row r="1404" spans="1:4" ht="13.5">
      <c r="A1404" s="458">
        <v>92584</v>
      </c>
      <c r="B1404" s="247" t="s">
        <v>3259</v>
      </c>
      <c r="C1404" s="247" t="s">
        <v>2</v>
      </c>
      <c r="D1404" s="456">
        <v>965.96</v>
      </c>
    </row>
    <row r="1405" spans="1:4" ht="13.5">
      <c r="A1405" s="458">
        <v>92586</v>
      </c>
      <c r="B1405" s="247" t="s">
        <v>3260</v>
      </c>
      <c r="C1405" s="247" t="s">
        <v>2</v>
      </c>
      <c r="D1405" s="456">
        <v>1116.78</v>
      </c>
    </row>
    <row r="1406" spans="1:4" ht="13.5">
      <c r="A1406" s="458">
        <v>92588</v>
      </c>
      <c r="B1406" s="247" t="s">
        <v>3261</v>
      </c>
      <c r="C1406" s="247" t="s">
        <v>2</v>
      </c>
      <c r="D1406" s="456">
        <v>1409.88</v>
      </c>
    </row>
    <row r="1407" spans="1:4" ht="13.5">
      <c r="A1407" s="458">
        <v>92590</v>
      </c>
      <c r="B1407" s="247" t="s">
        <v>3262</v>
      </c>
      <c r="C1407" s="247" t="s">
        <v>2</v>
      </c>
      <c r="D1407" s="456">
        <v>1560.7</v>
      </c>
    </row>
    <row r="1408" spans="1:4" ht="13.5">
      <c r="A1408" s="458">
        <v>92592</v>
      </c>
      <c r="B1408" s="247" t="s">
        <v>3263</v>
      </c>
      <c r="C1408" s="247" t="s">
        <v>2</v>
      </c>
      <c r="D1408" s="456">
        <v>1752.53</v>
      </c>
    </row>
    <row r="1409" spans="1:4" ht="13.5">
      <c r="A1409" s="458">
        <v>92593</v>
      </c>
      <c r="B1409" s="247" t="s">
        <v>3264</v>
      </c>
      <c r="C1409" s="247" t="s">
        <v>3</v>
      </c>
      <c r="D1409" s="456">
        <v>13.31</v>
      </c>
    </row>
    <row r="1410" spans="1:4" ht="13.5">
      <c r="A1410" s="458">
        <v>92594</v>
      </c>
      <c r="B1410" s="247" t="s">
        <v>3265</v>
      </c>
      <c r="C1410" s="247" t="s">
        <v>2</v>
      </c>
      <c r="D1410" s="456">
        <v>2042.24</v>
      </c>
    </row>
    <row r="1411" spans="1:4" ht="13.5">
      <c r="A1411" s="458">
        <v>92596</v>
      </c>
      <c r="B1411" s="247" t="s">
        <v>3266</v>
      </c>
      <c r="C1411" s="247" t="s">
        <v>2</v>
      </c>
      <c r="D1411" s="456">
        <v>2265.48</v>
      </c>
    </row>
    <row r="1412" spans="1:4" ht="13.5">
      <c r="A1412" s="458">
        <v>92598</v>
      </c>
      <c r="B1412" s="247" t="s">
        <v>3267</v>
      </c>
      <c r="C1412" s="247" t="s">
        <v>2</v>
      </c>
      <c r="D1412" s="456">
        <v>2416.3000000000002</v>
      </c>
    </row>
    <row r="1413" spans="1:4" ht="13.5">
      <c r="A1413" s="458">
        <v>92600</v>
      </c>
      <c r="B1413" s="247" t="s">
        <v>3268</v>
      </c>
      <c r="C1413" s="247" t="s">
        <v>2</v>
      </c>
      <c r="D1413" s="456">
        <v>2605.31</v>
      </c>
    </row>
    <row r="1414" spans="1:4" ht="13.5">
      <c r="A1414" s="458">
        <v>92602</v>
      </c>
      <c r="B1414" s="247" t="s">
        <v>3269</v>
      </c>
      <c r="C1414" s="247" t="s">
        <v>2</v>
      </c>
      <c r="D1414" s="456">
        <v>815.13</v>
      </c>
    </row>
    <row r="1415" spans="1:4" ht="13.5">
      <c r="A1415" s="458">
        <v>92604</v>
      </c>
      <c r="B1415" s="247" t="s">
        <v>3270</v>
      </c>
      <c r="C1415" s="247" t="s">
        <v>2</v>
      </c>
      <c r="D1415" s="456">
        <v>927.79</v>
      </c>
    </row>
    <row r="1416" spans="1:4" ht="13.5">
      <c r="A1416" s="458">
        <v>92606</v>
      </c>
      <c r="B1416" s="247" t="s">
        <v>3271</v>
      </c>
      <c r="C1416" s="247" t="s">
        <v>2</v>
      </c>
      <c r="D1416" s="456">
        <v>1078.6099999999999</v>
      </c>
    </row>
    <row r="1417" spans="1:4" ht="13.5">
      <c r="A1417" s="458">
        <v>92608</v>
      </c>
      <c r="B1417" s="247" t="s">
        <v>3272</v>
      </c>
      <c r="C1417" s="247" t="s">
        <v>2</v>
      </c>
      <c r="D1417" s="456">
        <v>1333.53</v>
      </c>
    </row>
    <row r="1418" spans="1:4" ht="13.5">
      <c r="A1418" s="458">
        <v>92610</v>
      </c>
      <c r="B1418" s="247" t="s">
        <v>3273</v>
      </c>
      <c r="C1418" s="247" t="s">
        <v>2</v>
      </c>
      <c r="D1418" s="456">
        <v>1484.35</v>
      </c>
    </row>
    <row r="1419" spans="1:4" ht="13.5">
      <c r="A1419" s="458">
        <v>92612</v>
      </c>
      <c r="B1419" s="247" t="s">
        <v>3274</v>
      </c>
      <c r="C1419" s="247" t="s">
        <v>2</v>
      </c>
      <c r="D1419" s="456">
        <v>1676.19</v>
      </c>
    </row>
    <row r="1420" spans="1:4" ht="13.5">
      <c r="A1420" s="458">
        <v>92614</v>
      </c>
      <c r="B1420" s="247" t="s">
        <v>3275</v>
      </c>
      <c r="C1420" s="247" t="s">
        <v>2</v>
      </c>
      <c r="D1420" s="456">
        <v>1889.54</v>
      </c>
    </row>
    <row r="1421" spans="1:4" ht="13.5">
      <c r="A1421" s="458">
        <v>92616</v>
      </c>
      <c r="B1421" s="247" t="s">
        <v>3276</v>
      </c>
      <c r="C1421" s="247" t="s">
        <v>2</v>
      </c>
      <c r="D1421" s="456">
        <v>2150.96</v>
      </c>
    </row>
    <row r="1422" spans="1:4" ht="13.5">
      <c r="A1422" s="458">
        <v>92618</v>
      </c>
      <c r="B1422" s="247" t="s">
        <v>3277</v>
      </c>
      <c r="C1422" s="247" t="s">
        <v>2</v>
      </c>
      <c r="D1422" s="456">
        <v>2301.7800000000002</v>
      </c>
    </row>
    <row r="1423" spans="1:4" ht="13.5">
      <c r="A1423" s="458">
        <v>92620</v>
      </c>
      <c r="B1423" s="247" t="s">
        <v>3278</v>
      </c>
      <c r="C1423" s="247" t="s">
        <v>2</v>
      </c>
      <c r="D1423" s="456">
        <v>2452.61</v>
      </c>
    </row>
    <row r="1424" spans="1:4" ht="13.5">
      <c r="A1424" s="458">
        <v>100357</v>
      </c>
      <c r="B1424" s="247" t="s">
        <v>3279</v>
      </c>
      <c r="C1424" s="247" t="s">
        <v>2</v>
      </c>
      <c r="D1424" s="456">
        <v>1172.48</v>
      </c>
    </row>
    <row r="1425" spans="1:4" ht="13.5">
      <c r="A1425" s="458">
        <v>100358</v>
      </c>
      <c r="B1425" s="247" t="s">
        <v>3280</v>
      </c>
      <c r="C1425" s="247" t="s">
        <v>2</v>
      </c>
      <c r="D1425" s="456">
        <v>1559.47</v>
      </c>
    </row>
    <row r="1426" spans="1:4" ht="13.5">
      <c r="A1426" s="458">
        <v>100359</v>
      </c>
      <c r="B1426" s="247" t="s">
        <v>3281</v>
      </c>
      <c r="C1426" s="247" t="s">
        <v>2</v>
      </c>
      <c r="D1426" s="456">
        <v>1648.81</v>
      </c>
    </row>
    <row r="1427" spans="1:4" ht="13.5">
      <c r="A1427" s="458">
        <v>100360</v>
      </c>
      <c r="B1427" s="247" t="s">
        <v>3282</v>
      </c>
      <c r="C1427" s="247" t="s">
        <v>2</v>
      </c>
      <c r="D1427" s="456">
        <v>1829.88</v>
      </c>
    </row>
    <row r="1428" spans="1:4" ht="13.5">
      <c r="A1428" s="458">
        <v>100361</v>
      </c>
      <c r="B1428" s="247" t="s">
        <v>3283</v>
      </c>
      <c r="C1428" s="247" t="s">
        <v>2</v>
      </c>
      <c r="D1428" s="456">
        <v>2254.41</v>
      </c>
    </row>
    <row r="1429" spans="1:4" ht="13.5">
      <c r="A1429" s="458">
        <v>100362</v>
      </c>
      <c r="B1429" s="247" t="s">
        <v>3284</v>
      </c>
      <c r="C1429" s="247" t="s">
        <v>2</v>
      </c>
      <c r="D1429" s="456">
        <v>3074.48</v>
      </c>
    </row>
    <row r="1430" spans="1:4" ht="13.5">
      <c r="A1430" s="458">
        <v>100363</v>
      </c>
      <c r="B1430" s="247" t="s">
        <v>3285</v>
      </c>
      <c r="C1430" s="247" t="s">
        <v>2</v>
      </c>
      <c r="D1430" s="456">
        <v>3184.81</v>
      </c>
    </row>
    <row r="1431" spans="1:4" ht="13.5">
      <c r="A1431" s="458">
        <v>100364</v>
      </c>
      <c r="B1431" s="247" t="s">
        <v>3286</v>
      </c>
      <c r="C1431" s="247" t="s">
        <v>2</v>
      </c>
      <c r="D1431" s="456">
        <v>3453.32</v>
      </c>
    </row>
    <row r="1432" spans="1:4" ht="13.5">
      <c r="A1432" s="458">
        <v>100365</v>
      </c>
      <c r="B1432" s="247" t="s">
        <v>3287</v>
      </c>
      <c r="C1432" s="247" t="s">
        <v>2</v>
      </c>
      <c r="D1432" s="456">
        <v>3944.82</v>
      </c>
    </row>
    <row r="1433" spans="1:4" ht="13.5">
      <c r="A1433" s="458">
        <v>100366</v>
      </c>
      <c r="B1433" s="247" t="s">
        <v>3288</v>
      </c>
      <c r="C1433" s="247" t="s">
        <v>2</v>
      </c>
      <c r="D1433" s="456">
        <v>4237.37</v>
      </c>
    </row>
    <row r="1434" spans="1:4" ht="13.5">
      <c r="A1434" s="458">
        <v>100367</v>
      </c>
      <c r="B1434" s="247" t="s">
        <v>3289</v>
      </c>
      <c r="C1434" s="247" t="s">
        <v>2</v>
      </c>
      <c r="D1434" s="456">
        <v>1138.6400000000001</v>
      </c>
    </row>
    <row r="1435" spans="1:4" ht="13.5">
      <c r="A1435" s="458">
        <v>100368</v>
      </c>
      <c r="B1435" s="247" t="s">
        <v>3290</v>
      </c>
      <c r="C1435" s="247" t="s">
        <v>2</v>
      </c>
      <c r="D1435" s="456">
        <v>1517.72</v>
      </c>
    </row>
    <row r="1436" spans="1:4" ht="13.5">
      <c r="A1436" s="458">
        <v>100369</v>
      </c>
      <c r="B1436" s="247" t="s">
        <v>3291</v>
      </c>
      <c r="C1436" s="247" t="s">
        <v>2</v>
      </c>
      <c r="D1436" s="456">
        <v>1607.06</v>
      </c>
    </row>
    <row r="1437" spans="1:4" ht="13.5">
      <c r="A1437" s="458">
        <v>100370</v>
      </c>
      <c r="B1437" s="247" t="s">
        <v>3292</v>
      </c>
      <c r="C1437" s="247" t="s">
        <v>2</v>
      </c>
      <c r="D1437" s="456">
        <v>1917.44</v>
      </c>
    </row>
    <row r="1438" spans="1:4" ht="13.5">
      <c r="A1438" s="458">
        <v>100371</v>
      </c>
      <c r="B1438" s="247" t="s">
        <v>3293</v>
      </c>
      <c r="C1438" s="247" t="s">
        <v>2</v>
      </c>
      <c r="D1438" s="456">
        <v>2143.06</v>
      </c>
    </row>
    <row r="1439" spans="1:4" ht="13.5">
      <c r="A1439" s="458">
        <v>100372</v>
      </c>
      <c r="B1439" s="247" t="s">
        <v>3294</v>
      </c>
      <c r="C1439" s="247" t="s">
        <v>2</v>
      </c>
      <c r="D1439" s="456">
        <v>2883.72</v>
      </c>
    </row>
    <row r="1440" spans="1:4" ht="13.5">
      <c r="A1440" s="458">
        <v>100373</v>
      </c>
      <c r="B1440" s="247" t="s">
        <v>3295</v>
      </c>
      <c r="C1440" s="247" t="s">
        <v>2</v>
      </c>
      <c r="D1440" s="456">
        <v>2991.86</v>
      </c>
    </row>
    <row r="1441" spans="1:4" ht="13.5">
      <c r="A1441" s="458">
        <v>100374</v>
      </c>
      <c r="B1441" s="247" t="s">
        <v>3296</v>
      </c>
      <c r="C1441" s="247" t="s">
        <v>2</v>
      </c>
      <c r="D1441" s="456">
        <v>3198.21</v>
      </c>
    </row>
    <row r="1442" spans="1:4" ht="13.5">
      <c r="A1442" s="458">
        <v>100375</v>
      </c>
      <c r="B1442" s="247" t="s">
        <v>3297</v>
      </c>
      <c r="C1442" s="247" t="s">
        <v>2</v>
      </c>
      <c r="D1442" s="456">
        <v>3565.82</v>
      </c>
    </row>
    <row r="1443" spans="1:4" ht="13.5">
      <c r="A1443" s="458">
        <v>100376</v>
      </c>
      <c r="B1443" s="247" t="s">
        <v>3298</v>
      </c>
      <c r="C1443" s="247" t="s">
        <v>2</v>
      </c>
      <c r="D1443" s="456">
        <v>3485.12</v>
      </c>
    </row>
    <row r="1444" spans="1:4" ht="13.5">
      <c r="A1444" s="458">
        <v>100377</v>
      </c>
      <c r="B1444" s="247" t="s">
        <v>3299</v>
      </c>
      <c r="C1444" s="247" t="s">
        <v>3</v>
      </c>
      <c r="D1444" s="456">
        <v>13.8</v>
      </c>
    </row>
    <row r="1445" spans="1:4" ht="13.5">
      <c r="A1445" s="458">
        <v>100378</v>
      </c>
      <c r="B1445" s="247" t="s">
        <v>3300</v>
      </c>
      <c r="C1445" s="247" t="s">
        <v>3</v>
      </c>
      <c r="D1445" s="456">
        <v>12.96</v>
      </c>
    </row>
    <row r="1446" spans="1:4" ht="13.5">
      <c r="A1446" s="458">
        <v>100382</v>
      </c>
      <c r="B1446" s="247" t="s">
        <v>3301</v>
      </c>
      <c r="C1446" s="247" t="s">
        <v>4</v>
      </c>
      <c r="D1446" s="456">
        <v>27.43</v>
      </c>
    </row>
    <row r="1447" spans="1:4" ht="13.5">
      <c r="A1447" s="458">
        <v>104314</v>
      </c>
      <c r="B1447" s="247" t="s">
        <v>25833</v>
      </c>
      <c r="C1447" s="247" t="s">
        <v>3</v>
      </c>
      <c r="D1447" s="456">
        <v>13.25</v>
      </c>
    </row>
    <row r="1448" spans="1:4" ht="13.5">
      <c r="A1448" s="458">
        <v>94444</v>
      </c>
      <c r="B1448" s="247" t="s">
        <v>3302</v>
      </c>
      <c r="C1448" s="247" t="s">
        <v>4</v>
      </c>
      <c r="D1448" s="456">
        <v>771.71</v>
      </c>
    </row>
    <row r="1449" spans="1:4" ht="13.5">
      <c r="A1449" s="458">
        <v>102661</v>
      </c>
      <c r="B1449" s="247" t="s">
        <v>19818</v>
      </c>
      <c r="C1449" s="247" t="s">
        <v>1</v>
      </c>
      <c r="D1449" s="456">
        <v>30.21</v>
      </c>
    </row>
    <row r="1450" spans="1:4" ht="13.5">
      <c r="A1450" s="458">
        <v>102662</v>
      </c>
      <c r="B1450" s="247" t="s">
        <v>25834</v>
      </c>
      <c r="C1450" s="247" t="s">
        <v>1</v>
      </c>
      <c r="D1450" s="456">
        <v>106.76</v>
      </c>
    </row>
    <row r="1451" spans="1:4" ht="13.5">
      <c r="A1451" s="458">
        <v>102663</v>
      </c>
      <c r="B1451" s="247" t="s">
        <v>19819</v>
      </c>
      <c r="C1451" s="247" t="s">
        <v>1</v>
      </c>
      <c r="D1451" s="456">
        <v>58.56</v>
      </c>
    </row>
    <row r="1452" spans="1:4" ht="13.5">
      <c r="A1452" s="458">
        <v>102664</v>
      </c>
      <c r="B1452" s="247" t="s">
        <v>19820</v>
      </c>
      <c r="C1452" s="247" t="s">
        <v>1</v>
      </c>
      <c r="D1452" s="456">
        <v>55.02</v>
      </c>
    </row>
    <row r="1453" spans="1:4" ht="13.5">
      <c r="A1453" s="458">
        <v>102665</v>
      </c>
      <c r="B1453" s="247" t="s">
        <v>19821</v>
      </c>
      <c r="C1453" s="247" t="s">
        <v>1</v>
      </c>
      <c r="D1453" s="456">
        <v>27.45</v>
      </c>
    </row>
    <row r="1454" spans="1:4" ht="13.5">
      <c r="A1454" s="458">
        <v>102666</v>
      </c>
      <c r="B1454" s="247" t="s">
        <v>19822</v>
      </c>
      <c r="C1454" s="247" t="s">
        <v>1</v>
      </c>
      <c r="D1454" s="456">
        <v>65.75</v>
      </c>
    </row>
    <row r="1455" spans="1:4" ht="13.5">
      <c r="A1455" s="458">
        <v>102668</v>
      </c>
      <c r="B1455" s="247" t="s">
        <v>25835</v>
      </c>
      <c r="C1455" s="247" t="s">
        <v>1</v>
      </c>
      <c r="D1455" s="456">
        <v>142.29</v>
      </c>
    </row>
    <row r="1456" spans="1:4" ht="13.5">
      <c r="A1456" s="458">
        <v>102669</v>
      </c>
      <c r="B1456" s="247" t="s">
        <v>19823</v>
      </c>
      <c r="C1456" s="247" t="s">
        <v>1</v>
      </c>
      <c r="D1456" s="456">
        <v>92.86</v>
      </c>
    </row>
    <row r="1457" spans="1:4" ht="13.5">
      <c r="A1457" s="458">
        <v>102670</v>
      </c>
      <c r="B1457" s="247" t="s">
        <v>19824</v>
      </c>
      <c r="C1457" s="247" t="s">
        <v>1</v>
      </c>
      <c r="D1457" s="456">
        <v>87.63</v>
      </c>
    </row>
    <row r="1458" spans="1:4" ht="13.5">
      <c r="A1458" s="458">
        <v>102672</v>
      </c>
      <c r="B1458" s="247" t="s">
        <v>25836</v>
      </c>
      <c r="C1458" s="247" t="s">
        <v>1</v>
      </c>
      <c r="D1458" s="456">
        <v>176.83</v>
      </c>
    </row>
    <row r="1459" spans="1:4" ht="13.5">
      <c r="A1459" s="458">
        <v>102673</v>
      </c>
      <c r="B1459" s="247" t="s">
        <v>19825</v>
      </c>
      <c r="C1459" s="247" t="s">
        <v>1</v>
      </c>
      <c r="D1459" s="456">
        <v>141.13</v>
      </c>
    </row>
    <row r="1460" spans="1:4" ht="13.5">
      <c r="A1460" s="458">
        <v>102674</v>
      </c>
      <c r="B1460" s="247" t="s">
        <v>19826</v>
      </c>
      <c r="C1460" s="247" t="s">
        <v>1</v>
      </c>
      <c r="D1460" s="456">
        <v>93.49</v>
      </c>
    </row>
    <row r="1461" spans="1:4" ht="13.5">
      <c r="A1461" s="458">
        <v>102676</v>
      </c>
      <c r="B1461" s="247" t="s">
        <v>25837</v>
      </c>
      <c r="C1461" s="247" t="s">
        <v>1</v>
      </c>
      <c r="D1461" s="456">
        <v>173.36</v>
      </c>
    </row>
    <row r="1462" spans="1:4" ht="13.5">
      <c r="A1462" s="458">
        <v>102677</v>
      </c>
      <c r="B1462" s="247" t="s">
        <v>19827</v>
      </c>
      <c r="C1462" s="247" t="s">
        <v>1</v>
      </c>
      <c r="D1462" s="456">
        <v>127.48</v>
      </c>
    </row>
    <row r="1463" spans="1:4" ht="13.5">
      <c r="A1463" s="458">
        <v>102678</v>
      </c>
      <c r="B1463" s="247" t="s">
        <v>19828</v>
      </c>
      <c r="C1463" s="247" t="s">
        <v>1</v>
      </c>
      <c r="D1463" s="456">
        <v>161.96</v>
      </c>
    </row>
    <row r="1464" spans="1:4" ht="13.5">
      <c r="A1464" s="458">
        <v>102679</v>
      </c>
      <c r="B1464" s="247" t="s">
        <v>19829</v>
      </c>
      <c r="C1464" s="247" t="s">
        <v>1</v>
      </c>
      <c r="D1464" s="456">
        <v>175.82</v>
      </c>
    </row>
    <row r="1465" spans="1:4" ht="13.5">
      <c r="A1465" s="458">
        <v>102680</v>
      </c>
      <c r="B1465" s="247" t="s">
        <v>19830</v>
      </c>
      <c r="C1465" s="247" t="s">
        <v>1</v>
      </c>
      <c r="D1465" s="456">
        <v>173.83</v>
      </c>
    </row>
    <row r="1466" spans="1:4" ht="13.5">
      <c r="A1466" s="458">
        <v>102681</v>
      </c>
      <c r="B1466" s="247" t="s">
        <v>25838</v>
      </c>
      <c r="C1466" s="247" t="s">
        <v>1</v>
      </c>
      <c r="D1466" s="456">
        <v>253.71</v>
      </c>
    </row>
    <row r="1467" spans="1:4" ht="13.5">
      <c r="A1467" s="458">
        <v>102683</v>
      </c>
      <c r="B1467" s="247" t="s">
        <v>19831</v>
      </c>
      <c r="C1467" s="247" t="s">
        <v>1</v>
      </c>
      <c r="D1467" s="456">
        <v>210.79</v>
      </c>
    </row>
    <row r="1468" spans="1:4" ht="13.5">
      <c r="A1468" s="458">
        <v>102684</v>
      </c>
      <c r="B1468" s="247" t="s">
        <v>19832</v>
      </c>
      <c r="C1468" s="247" t="s">
        <v>1</v>
      </c>
      <c r="D1468" s="456">
        <v>187.67</v>
      </c>
    </row>
    <row r="1469" spans="1:4" ht="13.5">
      <c r="A1469" s="458">
        <v>102685</v>
      </c>
      <c r="B1469" s="247" t="s">
        <v>25839</v>
      </c>
      <c r="C1469" s="247" t="s">
        <v>1</v>
      </c>
      <c r="D1469" s="456">
        <v>267.54000000000002</v>
      </c>
    </row>
    <row r="1470" spans="1:4" ht="13.5">
      <c r="A1470" s="458">
        <v>102687</v>
      </c>
      <c r="B1470" s="247" t="s">
        <v>19833</v>
      </c>
      <c r="C1470" s="247" t="s">
        <v>1</v>
      </c>
      <c r="D1470" s="456">
        <v>220.44</v>
      </c>
    </row>
    <row r="1471" spans="1:4" ht="13.5">
      <c r="A1471" s="458">
        <v>102688</v>
      </c>
      <c r="B1471" s="247" t="s">
        <v>19834</v>
      </c>
      <c r="C1471" s="247" t="s">
        <v>1</v>
      </c>
      <c r="D1471" s="456">
        <v>36.85</v>
      </c>
    </row>
    <row r="1472" spans="1:4" ht="13.5">
      <c r="A1472" s="458">
        <v>102689</v>
      </c>
      <c r="B1472" s="247" t="s">
        <v>25840</v>
      </c>
      <c r="C1472" s="247" t="s">
        <v>1</v>
      </c>
      <c r="D1472" s="456">
        <v>118.66</v>
      </c>
    </row>
    <row r="1473" spans="1:4" ht="13.5">
      <c r="A1473" s="458">
        <v>102690</v>
      </c>
      <c r="B1473" s="247" t="s">
        <v>19835</v>
      </c>
      <c r="C1473" s="247" t="s">
        <v>1</v>
      </c>
      <c r="D1473" s="456">
        <v>72.38</v>
      </c>
    </row>
    <row r="1474" spans="1:4" ht="13.5">
      <c r="A1474" s="458">
        <v>102693</v>
      </c>
      <c r="B1474" s="247" t="s">
        <v>25841</v>
      </c>
      <c r="C1474" s="247" t="s">
        <v>1</v>
      </c>
      <c r="D1474" s="456">
        <v>146.24</v>
      </c>
    </row>
    <row r="1475" spans="1:4" ht="13.5">
      <c r="A1475" s="458">
        <v>102694</v>
      </c>
      <c r="B1475" s="247" t="s">
        <v>19836</v>
      </c>
      <c r="C1475" s="247" t="s">
        <v>1</v>
      </c>
      <c r="D1475" s="456">
        <v>66.63</v>
      </c>
    </row>
    <row r="1476" spans="1:4" ht="13.5">
      <c r="A1476" s="458">
        <v>102696</v>
      </c>
      <c r="B1476" s="247" t="s">
        <v>25842</v>
      </c>
      <c r="C1476" s="247" t="s">
        <v>1</v>
      </c>
      <c r="D1476" s="456">
        <v>139.96</v>
      </c>
    </row>
    <row r="1477" spans="1:4" ht="13.5">
      <c r="A1477" s="458">
        <v>102697</v>
      </c>
      <c r="B1477" s="247" t="s">
        <v>19837</v>
      </c>
      <c r="C1477" s="247" t="s">
        <v>1</v>
      </c>
      <c r="D1477" s="456">
        <v>124.9</v>
      </c>
    </row>
    <row r="1478" spans="1:4" ht="13.5">
      <c r="A1478" s="458">
        <v>102703</v>
      </c>
      <c r="B1478" s="247" t="s">
        <v>25843</v>
      </c>
      <c r="C1478" s="247" t="s">
        <v>1</v>
      </c>
      <c r="D1478" s="456">
        <v>198.24</v>
      </c>
    </row>
    <row r="1479" spans="1:4" ht="13.5">
      <c r="A1479" s="458">
        <v>102704</v>
      </c>
      <c r="B1479" s="247" t="s">
        <v>19838</v>
      </c>
      <c r="C1479" s="247" t="s">
        <v>1</v>
      </c>
      <c r="D1479" s="456">
        <v>11.72</v>
      </c>
    </row>
    <row r="1480" spans="1:4" ht="13.5">
      <c r="A1480" s="458">
        <v>102705</v>
      </c>
      <c r="B1480" s="247" t="s">
        <v>25844</v>
      </c>
      <c r="C1480" s="247" t="s">
        <v>1</v>
      </c>
      <c r="D1480" s="456">
        <v>84.38</v>
      </c>
    </row>
    <row r="1481" spans="1:4" ht="13.5">
      <c r="A1481" s="458">
        <v>102707</v>
      </c>
      <c r="B1481" s="247" t="s">
        <v>19839</v>
      </c>
      <c r="C1481" s="247" t="s">
        <v>1</v>
      </c>
      <c r="D1481" s="456">
        <v>43.01</v>
      </c>
    </row>
    <row r="1482" spans="1:4" ht="13.5">
      <c r="A1482" s="458">
        <v>102708</v>
      </c>
      <c r="B1482" s="247" t="s">
        <v>19840</v>
      </c>
      <c r="C1482" s="247" t="s">
        <v>2</v>
      </c>
      <c r="D1482" s="456">
        <v>25.03</v>
      </c>
    </row>
    <row r="1483" spans="1:4" ht="13.5">
      <c r="A1483" s="458">
        <v>102710</v>
      </c>
      <c r="B1483" s="247" t="s">
        <v>19841</v>
      </c>
      <c r="C1483" s="247" t="s">
        <v>2</v>
      </c>
      <c r="D1483" s="456">
        <v>64.73</v>
      </c>
    </row>
    <row r="1484" spans="1:4" ht="13.5">
      <c r="A1484" s="458">
        <v>102711</v>
      </c>
      <c r="B1484" s="247" t="s">
        <v>19842</v>
      </c>
      <c r="C1484" s="247" t="s">
        <v>2</v>
      </c>
      <c r="D1484" s="456">
        <v>93.84</v>
      </c>
    </row>
    <row r="1485" spans="1:4" ht="13.5">
      <c r="A1485" s="458">
        <v>102712</v>
      </c>
      <c r="B1485" s="247" t="s">
        <v>19843</v>
      </c>
      <c r="C1485" s="247" t="s">
        <v>4</v>
      </c>
      <c r="D1485" s="456">
        <v>10.64</v>
      </c>
    </row>
    <row r="1486" spans="1:4" ht="13.5">
      <c r="A1486" s="458">
        <v>102713</v>
      </c>
      <c r="B1486" s="247" t="s">
        <v>19844</v>
      </c>
      <c r="C1486" s="247" t="s">
        <v>4</v>
      </c>
      <c r="D1486" s="456">
        <v>14.69</v>
      </c>
    </row>
    <row r="1487" spans="1:4" ht="13.5">
      <c r="A1487" s="458">
        <v>102715</v>
      </c>
      <c r="B1487" s="247" t="s">
        <v>19845</v>
      </c>
      <c r="C1487" s="247" t="s">
        <v>4</v>
      </c>
      <c r="D1487" s="456">
        <v>29.21</v>
      </c>
    </row>
    <row r="1488" spans="1:4" ht="13.5">
      <c r="A1488" s="458">
        <v>102716</v>
      </c>
      <c r="B1488" s="247" t="s">
        <v>19846</v>
      </c>
      <c r="C1488" s="247" t="s">
        <v>7</v>
      </c>
      <c r="D1488" s="456">
        <v>106.78</v>
      </c>
    </row>
    <row r="1489" spans="1:4" ht="13.5">
      <c r="A1489" s="458">
        <v>102717</v>
      </c>
      <c r="B1489" s="247" t="s">
        <v>19847</v>
      </c>
      <c r="C1489" s="247" t="s">
        <v>7</v>
      </c>
      <c r="D1489" s="456">
        <v>159.09</v>
      </c>
    </row>
    <row r="1490" spans="1:4" ht="13.5">
      <c r="A1490" s="458">
        <v>102718</v>
      </c>
      <c r="B1490" s="247" t="s">
        <v>19848</v>
      </c>
      <c r="C1490" s="247" t="s">
        <v>7</v>
      </c>
      <c r="D1490" s="456">
        <v>112.02</v>
      </c>
    </row>
    <row r="1491" spans="1:4" ht="13.5">
      <c r="A1491" s="458">
        <v>102719</v>
      </c>
      <c r="B1491" s="247" t="s">
        <v>19849</v>
      </c>
      <c r="C1491" s="247" t="s">
        <v>7</v>
      </c>
      <c r="D1491" s="456">
        <v>164.33</v>
      </c>
    </row>
    <row r="1492" spans="1:4" ht="13.5">
      <c r="A1492" s="458">
        <v>102722</v>
      </c>
      <c r="B1492" s="247" t="s">
        <v>19850</v>
      </c>
      <c r="C1492" s="247" t="s">
        <v>1</v>
      </c>
      <c r="D1492" s="456">
        <v>58.11</v>
      </c>
    </row>
    <row r="1493" spans="1:4" ht="13.5">
      <c r="A1493" s="458">
        <v>102723</v>
      </c>
      <c r="B1493" s="247" t="s">
        <v>19851</v>
      </c>
      <c r="C1493" s="247" t="s">
        <v>1</v>
      </c>
      <c r="D1493" s="456">
        <v>58.64</v>
      </c>
    </row>
    <row r="1494" spans="1:4" ht="13.5">
      <c r="A1494" s="458">
        <v>102724</v>
      </c>
      <c r="B1494" s="247" t="s">
        <v>19852</v>
      </c>
      <c r="C1494" s="247" t="s">
        <v>2</v>
      </c>
      <c r="D1494" s="456">
        <v>34.42</v>
      </c>
    </row>
    <row r="1495" spans="1:4" ht="13.5">
      <c r="A1495" s="458">
        <v>102725</v>
      </c>
      <c r="B1495" s="247" t="s">
        <v>19853</v>
      </c>
      <c r="C1495" s="247" t="s">
        <v>2</v>
      </c>
      <c r="D1495" s="456">
        <v>32.76</v>
      </c>
    </row>
    <row r="1496" spans="1:4" ht="13.5">
      <c r="A1496" s="458">
        <v>102726</v>
      </c>
      <c r="B1496" s="247" t="s">
        <v>19854</v>
      </c>
      <c r="C1496" s="247" t="s">
        <v>2</v>
      </c>
      <c r="D1496" s="456">
        <v>29.19</v>
      </c>
    </row>
    <row r="1497" spans="1:4" ht="13.5">
      <c r="A1497" s="458">
        <v>103653</v>
      </c>
      <c r="B1497" s="247" t="s">
        <v>25845</v>
      </c>
      <c r="C1497" s="247" t="s">
        <v>4</v>
      </c>
      <c r="D1497" s="456">
        <v>34.92</v>
      </c>
    </row>
    <row r="1498" spans="1:4" ht="13.5">
      <c r="A1498" s="458">
        <v>92743</v>
      </c>
      <c r="B1498" s="247" t="s">
        <v>3303</v>
      </c>
      <c r="C1498" s="247" t="s">
        <v>7</v>
      </c>
      <c r="D1498" s="456">
        <v>754.65</v>
      </c>
    </row>
    <row r="1499" spans="1:4" ht="13.5">
      <c r="A1499" s="458">
        <v>92744</v>
      </c>
      <c r="B1499" s="247" t="s">
        <v>3304</v>
      </c>
      <c r="C1499" s="247" t="s">
        <v>7</v>
      </c>
      <c r="D1499" s="456">
        <v>746.93</v>
      </c>
    </row>
    <row r="1500" spans="1:4" ht="13.5">
      <c r="A1500" s="458">
        <v>92745</v>
      </c>
      <c r="B1500" s="247" t="s">
        <v>3305</v>
      </c>
      <c r="C1500" s="247" t="s">
        <v>7</v>
      </c>
      <c r="D1500" s="456">
        <v>937.2</v>
      </c>
    </row>
    <row r="1501" spans="1:4" ht="13.5">
      <c r="A1501" s="458">
        <v>92746</v>
      </c>
      <c r="B1501" s="247" t="s">
        <v>3306</v>
      </c>
      <c r="C1501" s="247" t="s">
        <v>7</v>
      </c>
      <c r="D1501" s="456">
        <v>879.66</v>
      </c>
    </row>
    <row r="1502" spans="1:4" ht="13.5">
      <c r="A1502" s="458">
        <v>92747</v>
      </c>
      <c r="B1502" s="247" t="s">
        <v>3307</v>
      </c>
      <c r="C1502" s="247" t="s">
        <v>7</v>
      </c>
      <c r="D1502" s="456">
        <v>1040.9000000000001</v>
      </c>
    </row>
    <row r="1503" spans="1:4" ht="13.5">
      <c r="A1503" s="458">
        <v>92748</v>
      </c>
      <c r="B1503" s="247" t="s">
        <v>3308</v>
      </c>
      <c r="C1503" s="247" t="s">
        <v>7</v>
      </c>
      <c r="D1503" s="456">
        <v>955.38</v>
      </c>
    </row>
    <row r="1504" spans="1:4" ht="13.5">
      <c r="A1504" s="458">
        <v>92749</v>
      </c>
      <c r="B1504" s="247" t="s">
        <v>3309</v>
      </c>
      <c r="C1504" s="247" t="s">
        <v>7</v>
      </c>
      <c r="D1504" s="456">
        <v>1098.8900000000001</v>
      </c>
    </row>
    <row r="1505" spans="1:4" ht="13.5">
      <c r="A1505" s="458">
        <v>92750</v>
      </c>
      <c r="B1505" s="247" t="s">
        <v>3310</v>
      </c>
      <c r="C1505" s="247" t="s">
        <v>7</v>
      </c>
      <c r="D1505" s="456">
        <v>1903.87</v>
      </c>
    </row>
    <row r="1506" spans="1:4" ht="13.5">
      <c r="A1506" s="458">
        <v>92751</v>
      </c>
      <c r="B1506" s="247" t="s">
        <v>3311</v>
      </c>
      <c r="C1506" s="247" t="s">
        <v>7</v>
      </c>
      <c r="D1506" s="456">
        <v>2371.91</v>
      </c>
    </row>
    <row r="1507" spans="1:4" ht="13.5">
      <c r="A1507" s="458">
        <v>92752</v>
      </c>
      <c r="B1507" s="247" t="s">
        <v>3312</v>
      </c>
      <c r="C1507" s="247" t="s">
        <v>7</v>
      </c>
      <c r="D1507" s="456">
        <v>2838.44</v>
      </c>
    </row>
    <row r="1508" spans="1:4" ht="13.5">
      <c r="A1508" s="458">
        <v>92753</v>
      </c>
      <c r="B1508" s="247" t="s">
        <v>3313</v>
      </c>
      <c r="C1508" s="247" t="s">
        <v>7</v>
      </c>
      <c r="D1508" s="456">
        <v>708.17</v>
      </c>
    </row>
    <row r="1509" spans="1:4" ht="13.5">
      <c r="A1509" s="458">
        <v>92754</v>
      </c>
      <c r="B1509" s="247" t="s">
        <v>3314</v>
      </c>
      <c r="C1509" s="247" t="s">
        <v>7</v>
      </c>
      <c r="D1509" s="456">
        <v>645.73</v>
      </c>
    </row>
    <row r="1510" spans="1:4" ht="13.5">
      <c r="A1510" s="458">
        <v>92755</v>
      </c>
      <c r="B1510" s="247" t="s">
        <v>3315</v>
      </c>
      <c r="C1510" s="247" t="s">
        <v>4</v>
      </c>
      <c r="D1510" s="456">
        <v>277.45</v>
      </c>
    </row>
    <row r="1511" spans="1:4" ht="13.5">
      <c r="A1511" s="458">
        <v>92756</v>
      </c>
      <c r="B1511" s="247" t="s">
        <v>3316</v>
      </c>
      <c r="C1511" s="247" t="s">
        <v>4</v>
      </c>
      <c r="D1511" s="456">
        <v>314.16000000000003</v>
      </c>
    </row>
    <row r="1512" spans="1:4" ht="13.5">
      <c r="A1512" s="458">
        <v>92757</v>
      </c>
      <c r="B1512" s="247" t="s">
        <v>3317</v>
      </c>
      <c r="C1512" s="247" t="s">
        <v>4</v>
      </c>
      <c r="D1512" s="456">
        <v>358.87</v>
      </c>
    </row>
    <row r="1513" spans="1:4" ht="13.5">
      <c r="A1513" s="458">
        <v>92758</v>
      </c>
      <c r="B1513" s="247" t="s">
        <v>3318</v>
      </c>
      <c r="C1513" s="247" t="s">
        <v>7</v>
      </c>
      <c r="D1513" s="456">
        <v>872.74</v>
      </c>
    </row>
    <row r="1514" spans="1:4" ht="13.5">
      <c r="A1514" s="458">
        <v>91069</v>
      </c>
      <c r="B1514" s="247" t="s">
        <v>3319</v>
      </c>
      <c r="C1514" s="247" t="s">
        <v>4</v>
      </c>
      <c r="D1514" s="456">
        <v>131.56</v>
      </c>
    </row>
    <row r="1515" spans="1:4" ht="13.5">
      <c r="A1515" s="458">
        <v>91070</v>
      </c>
      <c r="B1515" s="247" t="s">
        <v>3320</v>
      </c>
      <c r="C1515" s="247" t="s">
        <v>4</v>
      </c>
      <c r="D1515" s="456">
        <v>144.25</v>
      </c>
    </row>
    <row r="1516" spans="1:4" ht="13.5">
      <c r="A1516" s="458">
        <v>91071</v>
      </c>
      <c r="B1516" s="247" t="s">
        <v>3321</v>
      </c>
      <c r="C1516" s="247" t="s">
        <v>4</v>
      </c>
      <c r="D1516" s="456">
        <v>172.47</v>
      </c>
    </row>
    <row r="1517" spans="1:4" ht="13.5">
      <c r="A1517" s="458">
        <v>91072</v>
      </c>
      <c r="B1517" s="247" t="s">
        <v>3322</v>
      </c>
      <c r="C1517" s="247" t="s">
        <v>4</v>
      </c>
      <c r="D1517" s="456">
        <v>185.08</v>
      </c>
    </row>
    <row r="1518" spans="1:4" ht="13.5">
      <c r="A1518" s="458">
        <v>91073</v>
      </c>
      <c r="B1518" s="247" t="s">
        <v>3323</v>
      </c>
      <c r="C1518" s="247" t="s">
        <v>4</v>
      </c>
      <c r="D1518" s="456">
        <v>145.16999999999999</v>
      </c>
    </row>
    <row r="1519" spans="1:4" ht="13.5">
      <c r="A1519" s="458">
        <v>91074</v>
      </c>
      <c r="B1519" s="247" t="s">
        <v>3324</v>
      </c>
      <c r="C1519" s="247" t="s">
        <v>4</v>
      </c>
      <c r="D1519" s="456">
        <v>159.31</v>
      </c>
    </row>
    <row r="1520" spans="1:4" ht="13.5">
      <c r="A1520" s="458">
        <v>91075</v>
      </c>
      <c r="B1520" s="247" t="s">
        <v>3325</v>
      </c>
      <c r="C1520" s="247" t="s">
        <v>4</v>
      </c>
      <c r="D1520" s="456">
        <v>187.82</v>
      </c>
    </row>
    <row r="1521" spans="1:4" ht="13.5">
      <c r="A1521" s="458">
        <v>91076</v>
      </c>
      <c r="B1521" s="247" t="s">
        <v>3326</v>
      </c>
      <c r="C1521" s="247" t="s">
        <v>4</v>
      </c>
      <c r="D1521" s="456">
        <v>201.94</v>
      </c>
    </row>
    <row r="1522" spans="1:4" ht="13.5">
      <c r="A1522" s="458">
        <v>91077</v>
      </c>
      <c r="B1522" s="247" t="s">
        <v>3327</v>
      </c>
      <c r="C1522" s="247" t="s">
        <v>4</v>
      </c>
      <c r="D1522" s="456">
        <v>139.81</v>
      </c>
    </row>
    <row r="1523" spans="1:4" ht="13.5">
      <c r="A1523" s="458">
        <v>91078</v>
      </c>
      <c r="B1523" s="247" t="s">
        <v>3328</v>
      </c>
      <c r="C1523" s="247" t="s">
        <v>4</v>
      </c>
      <c r="D1523" s="456">
        <v>164.17</v>
      </c>
    </row>
    <row r="1524" spans="1:4" ht="13.5">
      <c r="A1524" s="458">
        <v>91079</v>
      </c>
      <c r="B1524" s="247" t="s">
        <v>3329</v>
      </c>
      <c r="C1524" s="247" t="s">
        <v>4</v>
      </c>
      <c r="D1524" s="456">
        <v>145.61000000000001</v>
      </c>
    </row>
    <row r="1525" spans="1:4" ht="13.5">
      <c r="A1525" s="458">
        <v>91080</v>
      </c>
      <c r="B1525" s="247" t="s">
        <v>3330</v>
      </c>
      <c r="C1525" s="247" t="s">
        <v>4</v>
      </c>
      <c r="D1525" s="456">
        <v>169.7</v>
      </c>
    </row>
    <row r="1526" spans="1:4" ht="13.5">
      <c r="A1526" s="458">
        <v>91081</v>
      </c>
      <c r="B1526" s="247" t="s">
        <v>3331</v>
      </c>
      <c r="C1526" s="247" t="s">
        <v>4</v>
      </c>
      <c r="D1526" s="456">
        <v>155.26</v>
      </c>
    </row>
    <row r="1527" spans="1:4" ht="13.5">
      <c r="A1527" s="458">
        <v>91082</v>
      </c>
      <c r="B1527" s="247" t="s">
        <v>3332</v>
      </c>
      <c r="C1527" s="247" t="s">
        <v>4</v>
      </c>
      <c r="D1527" s="456">
        <v>180.9</v>
      </c>
    </row>
    <row r="1528" spans="1:4" ht="13.5">
      <c r="A1528" s="458">
        <v>91083</v>
      </c>
      <c r="B1528" s="247" t="s">
        <v>3333</v>
      </c>
      <c r="C1528" s="247" t="s">
        <v>4</v>
      </c>
      <c r="D1528" s="456">
        <v>165.21</v>
      </c>
    </row>
    <row r="1529" spans="1:4" ht="13.5">
      <c r="A1529" s="458">
        <v>91084</v>
      </c>
      <c r="B1529" s="247" t="s">
        <v>3334</v>
      </c>
      <c r="C1529" s="247" t="s">
        <v>4</v>
      </c>
      <c r="D1529" s="456">
        <v>190.53</v>
      </c>
    </row>
    <row r="1530" spans="1:4" ht="13.5">
      <c r="A1530" s="458">
        <v>91086</v>
      </c>
      <c r="B1530" s="247" t="s">
        <v>3335</v>
      </c>
      <c r="C1530" s="247" t="s">
        <v>4</v>
      </c>
      <c r="D1530" s="456">
        <v>142.69</v>
      </c>
    </row>
    <row r="1531" spans="1:4" ht="13.5">
      <c r="A1531" s="458">
        <v>91087</v>
      </c>
      <c r="B1531" s="247" t="s">
        <v>3336</v>
      </c>
      <c r="C1531" s="247" t="s">
        <v>4</v>
      </c>
      <c r="D1531" s="456">
        <v>155.74</v>
      </c>
    </row>
    <row r="1532" spans="1:4" ht="13.5">
      <c r="A1532" s="458">
        <v>91088</v>
      </c>
      <c r="B1532" s="247" t="s">
        <v>3337</v>
      </c>
      <c r="C1532" s="247" t="s">
        <v>4</v>
      </c>
      <c r="D1532" s="456">
        <v>184.9</v>
      </c>
    </row>
    <row r="1533" spans="1:4" ht="13.5">
      <c r="A1533" s="458">
        <v>91089</v>
      </c>
      <c r="B1533" s="247" t="s">
        <v>3338</v>
      </c>
      <c r="C1533" s="247" t="s">
        <v>4</v>
      </c>
      <c r="D1533" s="456">
        <v>198.09</v>
      </c>
    </row>
    <row r="1534" spans="1:4" ht="13.5">
      <c r="A1534" s="458">
        <v>91090</v>
      </c>
      <c r="B1534" s="247" t="s">
        <v>3339</v>
      </c>
      <c r="C1534" s="247" t="s">
        <v>4</v>
      </c>
      <c r="D1534" s="456">
        <v>154.13</v>
      </c>
    </row>
    <row r="1535" spans="1:4" ht="13.5">
      <c r="A1535" s="458">
        <v>91091</v>
      </c>
      <c r="B1535" s="247" t="s">
        <v>3340</v>
      </c>
      <c r="C1535" s="247" t="s">
        <v>4</v>
      </c>
      <c r="D1535" s="456">
        <v>168.81</v>
      </c>
    </row>
    <row r="1536" spans="1:4" ht="13.5">
      <c r="A1536" s="458">
        <v>91092</v>
      </c>
      <c r="B1536" s="247" t="s">
        <v>3341</v>
      </c>
      <c r="C1536" s="247" t="s">
        <v>4</v>
      </c>
      <c r="D1536" s="456">
        <v>197.6</v>
      </c>
    </row>
    <row r="1537" spans="1:4" ht="13.5">
      <c r="A1537" s="458">
        <v>91093</v>
      </c>
      <c r="B1537" s="247" t="s">
        <v>3342</v>
      </c>
      <c r="C1537" s="247" t="s">
        <v>4</v>
      </c>
      <c r="D1537" s="456">
        <v>212.56</v>
      </c>
    </row>
    <row r="1538" spans="1:4" ht="13.5">
      <c r="A1538" s="458">
        <v>91094</v>
      </c>
      <c r="B1538" s="247" t="s">
        <v>3343</v>
      </c>
      <c r="C1538" s="247" t="s">
        <v>4</v>
      </c>
      <c r="D1538" s="456">
        <v>146.13999999999999</v>
      </c>
    </row>
    <row r="1539" spans="1:4" ht="13.5">
      <c r="A1539" s="458">
        <v>91095</v>
      </c>
      <c r="B1539" s="247" t="s">
        <v>3344</v>
      </c>
      <c r="C1539" s="247" t="s">
        <v>4</v>
      </c>
      <c r="D1539" s="456">
        <v>170.96</v>
      </c>
    </row>
    <row r="1540" spans="1:4" ht="13.5">
      <c r="A1540" s="458">
        <v>91096</v>
      </c>
      <c r="B1540" s="247" t="s">
        <v>3345</v>
      </c>
      <c r="C1540" s="247" t="s">
        <v>4</v>
      </c>
      <c r="D1540" s="456">
        <v>148.85</v>
      </c>
    </row>
    <row r="1541" spans="1:4" ht="13.5">
      <c r="A1541" s="458">
        <v>91097</v>
      </c>
      <c r="B1541" s="247" t="s">
        <v>3346</v>
      </c>
      <c r="C1541" s="247" t="s">
        <v>4</v>
      </c>
      <c r="D1541" s="456">
        <v>173.45</v>
      </c>
    </row>
    <row r="1542" spans="1:4" ht="13.5">
      <c r="A1542" s="458">
        <v>91098</v>
      </c>
      <c r="B1542" s="247" t="s">
        <v>3347</v>
      </c>
      <c r="C1542" s="247" t="s">
        <v>4</v>
      </c>
      <c r="D1542" s="456">
        <v>161.31</v>
      </c>
    </row>
    <row r="1543" spans="1:4" ht="13.5">
      <c r="A1543" s="458">
        <v>91099</v>
      </c>
      <c r="B1543" s="247" t="s">
        <v>3348</v>
      </c>
      <c r="C1543" s="247" t="s">
        <v>4</v>
      </c>
      <c r="D1543" s="456">
        <v>187.48</v>
      </c>
    </row>
    <row r="1544" spans="1:4" ht="13.5">
      <c r="A1544" s="458">
        <v>91100</v>
      </c>
      <c r="B1544" s="247" t="s">
        <v>3349</v>
      </c>
      <c r="C1544" s="247" t="s">
        <v>4</v>
      </c>
      <c r="D1544" s="456">
        <v>169.05</v>
      </c>
    </row>
    <row r="1545" spans="1:4" ht="13.5">
      <c r="A1545" s="458">
        <v>91101</v>
      </c>
      <c r="B1545" s="247" t="s">
        <v>3350</v>
      </c>
      <c r="C1545" s="247" t="s">
        <v>4</v>
      </c>
      <c r="D1545" s="456">
        <v>195.04</v>
      </c>
    </row>
    <row r="1546" spans="1:4" ht="13.5">
      <c r="A1546" s="458">
        <v>93952</v>
      </c>
      <c r="B1546" s="247" t="s">
        <v>3351</v>
      </c>
      <c r="C1546" s="247" t="s">
        <v>1</v>
      </c>
      <c r="D1546" s="456">
        <v>219.04</v>
      </c>
    </row>
    <row r="1547" spans="1:4" ht="13.5">
      <c r="A1547" s="458">
        <v>93953</v>
      </c>
      <c r="B1547" s="247" t="s">
        <v>3352</v>
      </c>
      <c r="C1547" s="247" t="s">
        <v>1</v>
      </c>
      <c r="D1547" s="456">
        <v>204.06</v>
      </c>
    </row>
    <row r="1548" spans="1:4" ht="13.5">
      <c r="A1548" s="458">
        <v>93954</v>
      </c>
      <c r="B1548" s="247" t="s">
        <v>3353</v>
      </c>
      <c r="C1548" s="247" t="s">
        <v>1</v>
      </c>
      <c r="D1548" s="456">
        <v>195.01</v>
      </c>
    </row>
    <row r="1549" spans="1:4" ht="13.5">
      <c r="A1549" s="458">
        <v>93955</v>
      </c>
      <c r="B1549" s="247" t="s">
        <v>3354</v>
      </c>
      <c r="C1549" s="247" t="s">
        <v>1</v>
      </c>
      <c r="D1549" s="456">
        <v>188.61</v>
      </c>
    </row>
    <row r="1550" spans="1:4" ht="13.5">
      <c r="A1550" s="458">
        <v>93956</v>
      </c>
      <c r="B1550" s="247" t="s">
        <v>3355</v>
      </c>
      <c r="C1550" s="247" t="s">
        <v>1</v>
      </c>
      <c r="D1550" s="456">
        <v>183.52</v>
      </c>
    </row>
    <row r="1551" spans="1:4" ht="13.5">
      <c r="A1551" s="458">
        <v>93957</v>
      </c>
      <c r="B1551" s="247" t="s">
        <v>3356</v>
      </c>
      <c r="C1551" s="247" t="s">
        <v>1</v>
      </c>
      <c r="D1551" s="456">
        <v>236.08</v>
      </c>
    </row>
    <row r="1552" spans="1:4" ht="13.5">
      <c r="A1552" s="458">
        <v>93958</v>
      </c>
      <c r="B1552" s="247" t="s">
        <v>3357</v>
      </c>
      <c r="C1552" s="247" t="s">
        <v>1</v>
      </c>
      <c r="D1552" s="456">
        <v>220.18</v>
      </c>
    </row>
    <row r="1553" spans="1:4" ht="13.5">
      <c r="A1553" s="458">
        <v>93959</v>
      </c>
      <c r="B1553" s="247" t="s">
        <v>3358</v>
      </c>
      <c r="C1553" s="247" t="s">
        <v>1</v>
      </c>
      <c r="D1553" s="456">
        <v>210.67</v>
      </c>
    </row>
    <row r="1554" spans="1:4" ht="13.5">
      <c r="A1554" s="458">
        <v>93960</v>
      </c>
      <c r="B1554" s="247" t="s">
        <v>3359</v>
      </c>
      <c r="C1554" s="247" t="s">
        <v>1</v>
      </c>
      <c r="D1554" s="456">
        <v>203.99</v>
      </c>
    </row>
    <row r="1555" spans="1:4" ht="13.5">
      <c r="A1555" s="458">
        <v>93961</v>
      </c>
      <c r="B1555" s="247" t="s">
        <v>3360</v>
      </c>
      <c r="C1555" s="247" t="s">
        <v>1</v>
      </c>
      <c r="D1555" s="456">
        <v>198.73</v>
      </c>
    </row>
    <row r="1556" spans="1:4" ht="13.5">
      <c r="A1556" s="458">
        <v>93962</v>
      </c>
      <c r="B1556" s="247" t="s">
        <v>3361</v>
      </c>
      <c r="C1556" s="247" t="s">
        <v>1</v>
      </c>
      <c r="D1556" s="456">
        <v>206</v>
      </c>
    </row>
    <row r="1557" spans="1:4" ht="13.5">
      <c r="A1557" s="458">
        <v>93963</v>
      </c>
      <c r="B1557" s="247" t="s">
        <v>3362</v>
      </c>
      <c r="C1557" s="247" t="s">
        <v>1</v>
      </c>
      <c r="D1557" s="456">
        <v>191.02</v>
      </c>
    </row>
    <row r="1558" spans="1:4" ht="13.5">
      <c r="A1558" s="458">
        <v>93964</v>
      </c>
      <c r="B1558" s="247" t="s">
        <v>3363</v>
      </c>
      <c r="C1558" s="247" t="s">
        <v>1</v>
      </c>
      <c r="D1558" s="456">
        <v>182.04</v>
      </c>
    </row>
    <row r="1559" spans="1:4" ht="13.5">
      <c r="A1559" s="458">
        <v>93965</v>
      </c>
      <c r="B1559" s="247" t="s">
        <v>3364</v>
      </c>
      <c r="C1559" s="247" t="s">
        <v>1</v>
      </c>
      <c r="D1559" s="456">
        <v>173.14</v>
      </c>
    </row>
    <row r="1560" spans="1:4" ht="13.5">
      <c r="A1560" s="458">
        <v>93966</v>
      </c>
      <c r="B1560" s="247" t="s">
        <v>3365</v>
      </c>
      <c r="C1560" s="247" t="s">
        <v>1</v>
      </c>
      <c r="D1560" s="456">
        <v>170.64</v>
      </c>
    </row>
    <row r="1561" spans="1:4" ht="13.5">
      <c r="A1561" s="458">
        <v>93967</v>
      </c>
      <c r="B1561" s="247" t="s">
        <v>3366</v>
      </c>
      <c r="C1561" s="247" t="s">
        <v>1</v>
      </c>
      <c r="D1561" s="456">
        <v>223.03</v>
      </c>
    </row>
    <row r="1562" spans="1:4" ht="13.5">
      <c r="A1562" s="458">
        <v>93968</v>
      </c>
      <c r="B1562" s="247" t="s">
        <v>3367</v>
      </c>
      <c r="C1562" s="247" t="s">
        <v>1</v>
      </c>
      <c r="D1562" s="456">
        <v>207.12</v>
      </c>
    </row>
    <row r="1563" spans="1:4" ht="13.5">
      <c r="A1563" s="458">
        <v>93969</v>
      </c>
      <c r="B1563" s="247" t="s">
        <v>3368</v>
      </c>
      <c r="C1563" s="247" t="s">
        <v>1</v>
      </c>
      <c r="D1563" s="456">
        <v>197.71</v>
      </c>
    </row>
    <row r="1564" spans="1:4" ht="13.5">
      <c r="A1564" s="458">
        <v>93970</v>
      </c>
      <c r="B1564" s="247" t="s">
        <v>3369</v>
      </c>
      <c r="C1564" s="247" t="s">
        <v>1</v>
      </c>
      <c r="D1564" s="456">
        <v>191.05</v>
      </c>
    </row>
    <row r="1565" spans="1:4" ht="13.5">
      <c r="A1565" s="458">
        <v>93971</v>
      </c>
      <c r="B1565" s="247" t="s">
        <v>3370</v>
      </c>
      <c r="C1565" s="247" t="s">
        <v>1</v>
      </c>
      <c r="D1565" s="456">
        <v>179.79</v>
      </c>
    </row>
    <row r="1566" spans="1:4" ht="13.5">
      <c r="A1566" s="458">
        <v>95108</v>
      </c>
      <c r="B1566" s="247" t="s">
        <v>3371</v>
      </c>
      <c r="C1566" s="247" t="s">
        <v>2</v>
      </c>
      <c r="D1566" s="456">
        <v>28.16</v>
      </c>
    </row>
    <row r="1567" spans="1:4" ht="13.5">
      <c r="A1567" s="458">
        <v>100332</v>
      </c>
      <c r="B1567" s="247" t="s">
        <v>3372</v>
      </c>
      <c r="C1567" s="247" t="s">
        <v>4</v>
      </c>
      <c r="D1567" s="456">
        <v>1004.3</v>
      </c>
    </row>
    <row r="1568" spans="1:4" ht="13.5">
      <c r="A1568" s="458">
        <v>100333</v>
      </c>
      <c r="B1568" s="247" t="s">
        <v>3373</v>
      </c>
      <c r="C1568" s="247" t="s">
        <v>4</v>
      </c>
      <c r="D1568" s="456">
        <v>605.5</v>
      </c>
    </row>
    <row r="1569" spans="1:4" ht="13.5">
      <c r="A1569" s="458">
        <v>100334</v>
      </c>
      <c r="B1569" s="247" t="s">
        <v>3374</v>
      </c>
      <c r="C1569" s="247" t="s">
        <v>4</v>
      </c>
      <c r="D1569" s="456">
        <v>788.5</v>
      </c>
    </row>
    <row r="1570" spans="1:4" ht="13.5">
      <c r="A1570" s="458">
        <v>100335</v>
      </c>
      <c r="B1570" s="247" t="s">
        <v>3375</v>
      </c>
      <c r="C1570" s="247" t="s">
        <v>4</v>
      </c>
      <c r="D1570" s="456">
        <v>489.4</v>
      </c>
    </row>
    <row r="1571" spans="1:4" ht="13.5">
      <c r="A1571" s="458">
        <v>100341</v>
      </c>
      <c r="B1571" s="247" t="s">
        <v>3376</v>
      </c>
      <c r="C1571" s="247" t="s">
        <v>4</v>
      </c>
      <c r="D1571" s="456">
        <v>36.909999999999997</v>
      </c>
    </row>
    <row r="1572" spans="1:4" ht="13.5">
      <c r="A1572" s="458">
        <v>100342</v>
      </c>
      <c r="B1572" s="247" t="s">
        <v>3377</v>
      </c>
      <c r="C1572" s="247" t="s">
        <v>3</v>
      </c>
      <c r="D1572" s="456">
        <v>17.52</v>
      </c>
    </row>
    <row r="1573" spans="1:4" ht="13.5">
      <c r="A1573" s="458">
        <v>100343</v>
      </c>
      <c r="B1573" s="247" t="s">
        <v>3378</v>
      </c>
      <c r="C1573" s="247" t="s">
        <v>3</v>
      </c>
      <c r="D1573" s="456">
        <v>16.93</v>
      </c>
    </row>
    <row r="1574" spans="1:4" ht="13.5">
      <c r="A1574" s="458">
        <v>100344</v>
      </c>
      <c r="B1574" s="247" t="s">
        <v>3379</v>
      </c>
      <c r="C1574" s="247" t="s">
        <v>3</v>
      </c>
      <c r="D1574" s="456">
        <v>15.39</v>
      </c>
    </row>
    <row r="1575" spans="1:4" ht="13.5">
      <c r="A1575" s="458">
        <v>100345</v>
      </c>
      <c r="B1575" s="247" t="s">
        <v>3380</v>
      </c>
      <c r="C1575" s="247" t="s">
        <v>3</v>
      </c>
      <c r="D1575" s="456">
        <v>13.15</v>
      </c>
    </row>
    <row r="1576" spans="1:4" ht="13.5">
      <c r="A1576" s="458">
        <v>100346</v>
      </c>
      <c r="B1576" s="247" t="s">
        <v>3381</v>
      </c>
      <c r="C1576" s="247" t="s">
        <v>3</v>
      </c>
      <c r="D1576" s="456">
        <v>12.66</v>
      </c>
    </row>
    <row r="1577" spans="1:4" ht="13.5">
      <c r="A1577" s="458">
        <v>100347</v>
      </c>
      <c r="B1577" s="247" t="s">
        <v>3382</v>
      </c>
      <c r="C1577" s="247" t="s">
        <v>3</v>
      </c>
      <c r="D1577" s="456">
        <v>14.39</v>
      </c>
    </row>
    <row r="1578" spans="1:4" ht="13.5">
      <c r="A1578" s="458">
        <v>100348</v>
      </c>
      <c r="B1578" s="247" t="s">
        <v>3383</v>
      </c>
      <c r="C1578" s="247" t="s">
        <v>3</v>
      </c>
      <c r="D1578" s="456">
        <v>14.16</v>
      </c>
    </row>
    <row r="1579" spans="1:4" ht="13.5">
      <c r="A1579" s="458">
        <v>100349</v>
      </c>
      <c r="B1579" s="247" t="s">
        <v>3384</v>
      </c>
      <c r="C1579" s="247" t="s">
        <v>7</v>
      </c>
      <c r="D1579" s="456">
        <v>633.35</v>
      </c>
    </row>
    <row r="1580" spans="1:4" ht="13.5">
      <c r="A1580" s="458">
        <v>102989</v>
      </c>
      <c r="B1580" s="247" t="s">
        <v>19855</v>
      </c>
      <c r="C1580" s="247" t="s">
        <v>1</v>
      </c>
      <c r="D1580" s="456">
        <v>35.61</v>
      </c>
    </row>
    <row r="1581" spans="1:4" ht="13.5">
      <c r="A1581" s="458">
        <v>102990</v>
      </c>
      <c r="B1581" s="247" t="s">
        <v>19856</v>
      </c>
      <c r="C1581" s="247" t="s">
        <v>1</v>
      </c>
      <c r="D1581" s="456">
        <v>43.31</v>
      </c>
    </row>
    <row r="1582" spans="1:4" ht="13.5">
      <c r="A1582" s="458">
        <v>102991</v>
      </c>
      <c r="B1582" s="247" t="s">
        <v>19857</v>
      </c>
      <c r="C1582" s="247" t="s">
        <v>1</v>
      </c>
      <c r="D1582" s="456">
        <v>56.15</v>
      </c>
    </row>
    <row r="1583" spans="1:4" ht="13.5">
      <c r="A1583" s="458">
        <v>102992</v>
      </c>
      <c r="B1583" s="247" t="s">
        <v>19858</v>
      </c>
      <c r="C1583" s="247" t="s">
        <v>1</v>
      </c>
      <c r="D1583" s="456">
        <v>83.35</v>
      </c>
    </row>
    <row r="1584" spans="1:4" ht="13.5">
      <c r="A1584" s="458">
        <v>102993</v>
      </c>
      <c r="B1584" s="247" t="s">
        <v>19859</v>
      </c>
      <c r="C1584" s="247" t="s">
        <v>1</v>
      </c>
      <c r="D1584" s="456">
        <v>108.46</v>
      </c>
    </row>
    <row r="1585" spans="1:4" ht="13.5">
      <c r="A1585" s="458">
        <v>102994</v>
      </c>
      <c r="B1585" s="247" t="s">
        <v>19860</v>
      </c>
      <c r="C1585" s="247" t="s">
        <v>1</v>
      </c>
      <c r="D1585" s="456">
        <v>186.64</v>
      </c>
    </row>
    <row r="1586" spans="1:4" ht="13.5">
      <c r="A1586" s="458">
        <v>102995</v>
      </c>
      <c r="B1586" s="247" t="s">
        <v>19861</v>
      </c>
      <c r="C1586" s="247" t="s">
        <v>1</v>
      </c>
      <c r="D1586" s="456">
        <v>47.51</v>
      </c>
    </row>
    <row r="1587" spans="1:4" ht="13.5">
      <c r="A1587" s="458">
        <v>102996</v>
      </c>
      <c r="B1587" s="247" t="s">
        <v>19862</v>
      </c>
      <c r="C1587" s="247" t="s">
        <v>1</v>
      </c>
      <c r="D1587" s="456">
        <v>67.239999999999995</v>
      </c>
    </row>
    <row r="1588" spans="1:4" ht="13.5">
      <c r="A1588" s="458">
        <v>102997</v>
      </c>
      <c r="B1588" s="247" t="s">
        <v>19863</v>
      </c>
      <c r="C1588" s="247" t="s">
        <v>1</v>
      </c>
      <c r="D1588" s="456">
        <v>90.06</v>
      </c>
    </row>
    <row r="1589" spans="1:4" ht="13.5">
      <c r="A1589" s="458">
        <v>102998</v>
      </c>
      <c r="B1589" s="247" t="s">
        <v>19864</v>
      </c>
      <c r="C1589" s="247" t="s">
        <v>1</v>
      </c>
      <c r="D1589" s="456">
        <v>85.98</v>
      </c>
    </row>
    <row r="1590" spans="1:4" ht="13.5">
      <c r="A1590" s="458">
        <v>102999</v>
      </c>
      <c r="B1590" s="247" t="s">
        <v>19865</v>
      </c>
      <c r="C1590" s="247" t="s">
        <v>1</v>
      </c>
      <c r="D1590" s="456">
        <v>108.82</v>
      </c>
    </row>
    <row r="1591" spans="1:4" ht="13.5">
      <c r="A1591" s="458">
        <v>103000</v>
      </c>
      <c r="B1591" s="247" t="s">
        <v>19866</v>
      </c>
      <c r="C1591" s="247" t="s">
        <v>1</v>
      </c>
      <c r="D1591" s="456">
        <v>109.27</v>
      </c>
    </row>
    <row r="1592" spans="1:4" ht="13.5">
      <c r="A1592" s="458">
        <v>103001</v>
      </c>
      <c r="B1592" s="247" t="s">
        <v>19867</v>
      </c>
      <c r="C1592" s="247" t="s">
        <v>2</v>
      </c>
      <c r="D1592" s="456">
        <v>234.76</v>
      </c>
    </row>
    <row r="1593" spans="1:4" ht="13.5">
      <c r="A1593" s="458">
        <v>103002</v>
      </c>
      <c r="B1593" s="247" t="s">
        <v>19868</v>
      </c>
      <c r="C1593" s="247" t="s">
        <v>2</v>
      </c>
      <c r="D1593" s="456">
        <v>293.35000000000002</v>
      </c>
    </row>
    <row r="1594" spans="1:4" ht="13.5">
      <c r="A1594" s="458">
        <v>103003</v>
      </c>
      <c r="B1594" s="247" t="s">
        <v>19869</v>
      </c>
      <c r="C1594" s="247" t="s">
        <v>2</v>
      </c>
      <c r="D1594" s="456">
        <v>410.62</v>
      </c>
    </row>
    <row r="1595" spans="1:4" ht="13.5">
      <c r="A1595" s="458">
        <v>103005</v>
      </c>
      <c r="B1595" s="247" t="s">
        <v>19870</v>
      </c>
      <c r="C1595" s="247" t="s">
        <v>2</v>
      </c>
      <c r="D1595" s="456">
        <v>562.02</v>
      </c>
    </row>
    <row r="1596" spans="1:4" ht="13.5">
      <c r="A1596" s="458">
        <v>103006</v>
      </c>
      <c r="B1596" s="247" t="s">
        <v>19871</v>
      </c>
      <c r="C1596" s="247" t="s">
        <v>2</v>
      </c>
      <c r="D1596" s="456">
        <v>763.14</v>
      </c>
    </row>
    <row r="1597" spans="1:4" ht="13.5">
      <c r="A1597" s="458">
        <v>103007</v>
      </c>
      <c r="B1597" s="247" t="s">
        <v>19872</v>
      </c>
      <c r="C1597" s="247" t="s">
        <v>2</v>
      </c>
      <c r="D1597" s="456">
        <v>1006.95</v>
      </c>
    </row>
    <row r="1598" spans="1:4" ht="13.5">
      <c r="A1598" s="458">
        <v>97933</v>
      </c>
      <c r="B1598" s="247" t="s">
        <v>18676</v>
      </c>
      <c r="C1598" s="247" t="s">
        <v>2</v>
      </c>
      <c r="D1598" s="456">
        <v>950.02</v>
      </c>
    </row>
    <row r="1599" spans="1:4" ht="13.5">
      <c r="A1599" s="458">
        <v>97934</v>
      </c>
      <c r="B1599" s="247" t="s">
        <v>25846</v>
      </c>
      <c r="C1599" s="247" t="s">
        <v>2</v>
      </c>
      <c r="D1599" s="456">
        <v>2216.4899999999998</v>
      </c>
    </row>
    <row r="1600" spans="1:4" ht="13.5">
      <c r="A1600" s="458">
        <v>97935</v>
      </c>
      <c r="B1600" s="247" t="s">
        <v>18677</v>
      </c>
      <c r="C1600" s="247" t="s">
        <v>2</v>
      </c>
      <c r="D1600" s="456">
        <v>779.84</v>
      </c>
    </row>
    <row r="1601" spans="1:4" ht="13.5">
      <c r="A1601" s="458">
        <v>97936</v>
      </c>
      <c r="B1601" s="247" t="s">
        <v>18678</v>
      </c>
      <c r="C1601" s="247" t="s">
        <v>2</v>
      </c>
      <c r="D1601" s="456">
        <v>1908.13</v>
      </c>
    </row>
    <row r="1602" spans="1:4" ht="13.5">
      <c r="A1602" s="458">
        <v>97947</v>
      </c>
      <c r="B1602" s="247" t="s">
        <v>18679</v>
      </c>
      <c r="C1602" s="247" t="s">
        <v>2</v>
      </c>
      <c r="D1602" s="456">
        <v>1560.6</v>
      </c>
    </row>
    <row r="1603" spans="1:4" ht="13.5">
      <c r="A1603" s="458">
        <v>97948</v>
      </c>
      <c r="B1603" s="247" t="s">
        <v>18680</v>
      </c>
      <c r="C1603" s="247" t="s">
        <v>2</v>
      </c>
      <c r="D1603" s="456">
        <v>2889.31</v>
      </c>
    </row>
    <row r="1604" spans="1:4" ht="13.5">
      <c r="A1604" s="458">
        <v>97949</v>
      </c>
      <c r="B1604" s="247" t="s">
        <v>18681</v>
      </c>
      <c r="C1604" s="247" t="s">
        <v>2</v>
      </c>
      <c r="D1604" s="456">
        <v>1564.73</v>
      </c>
    </row>
    <row r="1605" spans="1:4" ht="13.5">
      <c r="A1605" s="458">
        <v>97950</v>
      </c>
      <c r="B1605" s="247" t="s">
        <v>18682</v>
      </c>
      <c r="C1605" s="247" t="s">
        <v>2</v>
      </c>
      <c r="D1605" s="456">
        <v>2767.48</v>
      </c>
    </row>
    <row r="1606" spans="1:4" ht="13.5">
      <c r="A1606" s="458">
        <v>97951</v>
      </c>
      <c r="B1606" s="247" t="s">
        <v>18683</v>
      </c>
      <c r="C1606" s="247" t="s">
        <v>2</v>
      </c>
      <c r="D1606" s="456">
        <v>2513.08</v>
      </c>
    </row>
    <row r="1607" spans="1:4" ht="13.5">
      <c r="A1607" s="458">
        <v>97952</v>
      </c>
      <c r="B1607" s="247" t="s">
        <v>18684</v>
      </c>
      <c r="C1607" s="247" t="s">
        <v>2</v>
      </c>
      <c r="D1607" s="456">
        <v>4378.22</v>
      </c>
    </row>
    <row r="1608" spans="1:4" ht="13.5">
      <c r="A1608" s="458">
        <v>97953</v>
      </c>
      <c r="B1608" s="247" t="s">
        <v>18685</v>
      </c>
      <c r="C1608" s="247" t="s">
        <v>2</v>
      </c>
      <c r="D1608" s="456">
        <v>1220.82</v>
      </c>
    </row>
    <row r="1609" spans="1:4" ht="13.5">
      <c r="A1609" s="458">
        <v>97955</v>
      </c>
      <c r="B1609" s="247" t="s">
        <v>18686</v>
      </c>
      <c r="C1609" s="247" t="s">
        <v>2</v>
      </c>
      <c r="D1609" s="456">
        <v>2659.45</v>
      </c>
    </row>
    <row r="1610" spans="1:4" ht="13.5">
      <c r="A1610" s="458">
        <v>97956</v>
      </c>
      <c r="B1610" s="247" t="s">
        <v>18687</v>
      </c>
      <c r="C1610" s="247" t="s">
        <v>2</v>
      </c>
      <c r="D1610" s="456">
        <v>1319</v>
      </c>
    </row>
    <row r="1611" spans="1:4" ht="13.5">
      <c r="A1611" s="458">
        <v>97957</v>
      </c>
      <c r="B1611" s="247" t="s">
        <v>18688</v>
      </c>
      <c r="C1611" s="247" t="s">
        <v>2</v>
      </c>
      <c r="D1611" s="456">
        <v>2368.16</v>
      </c>
    </row>
    <row r="1612" spans="1:4" ht="13.5">
      <c r="A1612" s="458">
        <v>97961</v>
      </c>
      <c r="B1612" s="247" t="s">
        <v>18689</v>
      </c>
      <c r="C1612" s="247" t="s">
        <v>2</v>
      </c>
      <c r="D1612" s="456">
        <v>2137.79</v>
      </c>
    </row>
    <row r="1613" spans="1:4" ht="13.5">
      <c r="A1613" s="458">
        <v>97973</v>
      </c>
      <c r="B1613" s="247" t="s">
        <v>18690</v>
      </c>
      <c r="C1613" s="247" t="s">
        <v>2</v>
      </c>
      <c r="D1613" s="456">
        <v>4018.03</v>
      </c>
    </row>
    <row r="1614" spans="1:4" ht="13.5">
      <c r="A1614" s="458">
        <v>97974</v>
      </c>
      <c r="B1614" s="247" t="s">
        <v>25847</v>
      </c>
      <c r="C1614" s="247" t="s">
        <v>2</v>
      </c>
      <c r="D1614" s="456">
        <v>473.19</v>
      </c>
    </row>
    <row r="1615" spans="1:4" ht="13.5">
      <c r="A1615" s="458">
        <v>97975</v>
      </c>
      <c r="B1615" s="247" t="s">
        <v>25848</v>
      </c>
      <c r="C1615" s="247" t="s">
        <v>2</v>
      </c>
      <c r="D1615" s="456">
        <v>603.65</v>
      </c>
    </row>
    <row r="1616" spans="1:4" ht="13.5">
      <c r="A1616" s="458">
        <v>97976</v>
      </c>
      <c r="B1616" s="247" t="s">
        <v>25849</v>
      </c>
      <c r="C1616" s="247" t="s">
        <v>2</v>
      </c>
      <c r="D1616" s="456">
        <v>1066.25</v>
      </c>
    </row>
    <row r="1617" spans="1:4" ht="13.5">
      <c r="A1617" s="458">
        <v>97977</v>
      </c>
      <c r="B1617" s="247" t="s">
        <v>25850</v>
      </c>
      <c r="C1617" s="247" t="s">
        <v>2</v>
      </c>
      <c r="D1617" s="456">
        <v>1478.68</v>
      </c>
    </row>
    <row r="1618" spans="1:4" ht="13.5">
      <c r="A1618" s="458">
        <v>97978</v>
      </c>
      <c r="B1618" s="247" t="s">
        <v>25851</v>
      </c>
      <c r="C1618" s="247" t="s">
        <v>2</v>
      </c>
      <c r="D1618" s="456">
        <v>922.72</v>
      </c>
    </row>
    <row r="1619" spans="1:4" ht="13.5">
      <c r="A1619" s="458">
        <v>97980</v>
      </c>
      <c r="B1619" s="247" t="s">
        <v>25852</v>
      </c>
      <c r="C1619" s="247" t="s">
        <v>2</v>
      </c>
      <c r="D1619" s="456">
        <v>1940.18</v>
      </c>
    </row>
    <row r="1620" spans="1:4" ht="13.5">
      <c r="A1620" s="458">
        <v>97981</v>
      </c>
      <c r="B1620" s="247" t="s">
        <v>18691</v>
      </c>
      <c r="C1620" s="247" t="s">
        <v>1</v>
      </c>
      <c r="D1620" s="456">
        <v>1024.3499999999999</v>
      </c>
    </row>
    <row r="1621" spans="1:4" ht="13.5">
      <c r="A1621" s="458">
        <v>97983</v>
      </c>
      <c r="B1621" s="247" t="s">
        <v>18692</v>
      </c>
      <c r="C1621" s="247" t="s">
        <v>1</v>
      </c>
      <c r="D1621" s="456">
        <v>459.66</v>
      </c>
    </row>
    <row r="1622" spans="1:4" ht="13.5">
      <c r="A1622" s="458">
        <v>97985</v>
      </c>
      <c r="B1622" s="247" t="s">
        <v>18693</v>
      </c>
      <c r="C1622" s="247" t="s">
        <v>1</v>
      </c>
      <c r="D1622" s="456">
        <v>1232.8800000000001</v>
      </c>
    </row>
    <row r="1623" spans="1:4" ht="13.5">
      <c r="A1623" s="458">
        <v>97987</v>
      </c>
      <c r="B1623" s="247" t="s">
        <v>18694</v>
      </c>
      <c r="C1623" s="247" t="s">
        <v>1</v>
      </c>
      <c r="D1623" s="456">
        <v>610.91</v>
      </c>
    </row>
    <row r="1624" spans="1:4" ht="13.5">
      <c r="A1624" s="458">
        <v>97988</v>
      </c>
      <c r="B1624" s="247" t="s">
        <v>25853</v>
      </c>
      <c r="C1624" s="247" t="s">
        <v>2</v>
      </c>
      <c r="D1624" s="456">
        <v>2854.52</v>
      </c>
    </row>
    <row r="1625" spans="1:4" ht="13.5">
      <c r="A1625" s="458">
        <v>97989</v>
      </c>
      <c r="B1625" s="247" t="s">
        <v>18695</v>
      </c>
      <c r="C1625" s="247" t="s">
        <v>1</v>
      </c>
      <c r="D1625" s="456">
        <v>1441.35</v>
      </c>
    </row>
    <row r="1626" spans="1:4" ht="13.5">
      <c r="A1626" s="458">
        <v>97991</v>
      </c>
      <c r="B1626" s="247" t="s">
        <v>18696</v>
      </c>
      <c r="C1626" s="247" t="s">
        <v>1</v>
      </c>
      <c r="D1626" s="456">
        <v>836.95</v>
      </c>
    </row>
    <row r="1627" spans="1:4" ht="13.5">
      <c r="A1627" s="458">
        <v>97992</v>
      </c>
      <c r="B1627" s="247" t="s">
        <v>25854</v>
      </c>
      <c r="C1627" s="247" t="s">
        <v>2</v>
      </c>
      <c r="D1627" s="456">
        <v>3665.98</v>
      </c>
    </row>
    <row r="1628" spans="1:4" ht="13.5">
      <c r="A1628" s="458">
        <v>97993</v>
      </c>
      <c r="B1628" s="247" t="s">
        <v>18697</v>
      </c>
      <c r="C1628" s="247" t="s">
        <v>1</v>
      </c>
      <c r="D1628" s="456">
        <v>1754.13</v>
      </c>
    </row>
    <row r="1629" spans="1:4" ht="13.5">
      <c r="A1629" s="458">
        <v>97994</v>
      </c>
      <c r="B1629" s="247" t="s">
        <v>25855</v>
      </c>
      <c r="C1629" s="247" t="s">
        <v>2</v>
      </c>
      <c r="D1629" s="456">
        <v>2477.9899999999998</v>
      </c>
    </row>
    <row r="1630" spans="1:4" ht="13.5">
      <c r="A1630" s="458">
        <v>97995</v>
      </c>
      <c r="B1630" s="247" t="s">
        <v>18698</v>
      </c>
      <c r="C1630" s="247" t="s">
        <v>1</v>
      </c>
      <c r="D1630" s="456">
        <v>1168.6199999999999</v>
      </c>
    </row>
    <row r="1631" spans="1:4" ht="13.5">
      <c r="A1631" s="458">
        <v>97996</v>
      </c>
      <c r="B1631" s="247" t="s">
        <v>25856</v>
      </c>
      <c r="C1631" s="247" t="s">
        <v>2</v>
      </c>
      <c r="D1631" s="456">
        <v>3131.02</v>
      </c>
    </row>
    <row r="1632" spans="1:4" ht="13.5">
      <c r="A1632" s="458">
        <v>97997</v>
      </c>
      <c r="B1632" s="247" t="s">
        <v>18699</v>
      </c>
      <c r="C1632" s="247" t="s">
        <v>1</v>
      </c>
      <c r="D1632" s="456">
        <v>1394.93</v>
      </c>
    </row>
    <row r="1633" spans="1:4" ht="13.5">
      <c r="A1633" s="458">
        <v>97999</v>
      </c>
      <c r="B1633" s="247" t="s">
        <v>18700</v>
      </c>
      <c r="C1633" s="247" t="s">
        <v>1</v>
      </c>
      <c r="D1633" s="456">
        <v>1621.29</v>
      </c>
    </row>
    <row r="1634" spans="1:4" ht="13.5">
      <c r="A1634" s="458">
        <v>98001</v>
      </c>
      <c r="B1634" s="247" t="s">
        <v>18701</v>
      </c>
      <c r="C1634" s="247" t="s">
        <v>1</v>
      </c>
      <c r="D1634" s="456">
        <v>1847.6</v>
      </c>
    </row>
    <row r="1635" spans="1:4" ht="13.5">
      <c r="A1635" s="458">
        <v>98002</v>
      </c>
      <c r="B1635" s="247" t="s">
        <v>25857</v>
      </c>
      <c r="C1635" s="247" t="s">
        <v>2</v>
      </c>
      <c r="D1635" s="456">
        <v>5126.3900000000003</v>
      </c>
    </row>
    <row r="1636" spans="1:4" ht="13.5">
      <c r="A1636" s="458">
        <v>98003</v>
      </c>
      <c r="B1636" s="247" t="s">
        <v>18702</v>
      </c>
      <c r="C1636" s="247" t="s">
        <v>1</v>
      </c>
      <c r="D1636" s="456">
        <v>2073.9499999999998</v>
      </c>
    </row>
    <row r="1637" spans="1:4" ht="13.5">
      <c r="A1637" s="458">
        <v>98005</v>
      </c>
      <c r="B1637" s="247" t="s">
        <v>18703</v>
      </c>
      <c r="C1637" s="247" t="s">
        <v>1</v>
      </c>
      <c r="D1637" s="456">
        <v>2300.3200000000002</v>
      </c>
    </row>
    <row r="1638" spans="1:4" ht="13.5">
      <c r="A1638" s="458">
        <v>98006</v>
      </c>
      <c r="B1638" s="247" t="s">
        <v>25858</v>
      </c>
      <c r="C1638" s="247" t="s">
        <v>2</v>
      </c>
      <c r="D1638" s="456">
        <v>6441.59</v>
      </c>
    </row>
    <row r="1639" spans="1:4" ht="13.5">
      <c r="A1639" s="458">
        <v>98007</v>
      </c>
      <c r="B1639" s="247" t="s">
        <v>18704</v>
      </c>
      <c r="C1639" s="247" t="s">
        <v>1</v>
      </c>
      <c r="D1639" s="456">
        <v>2526.64</v>
      </c>
    </row>
    <row r="1640" spans="1:4" ht="13.5">
      <c r="A1640" s="458">
        <v>98008</v>
      </c>
      <c r="B1640" s="247" t="s">
        <v>25859</v>
      </c>
      <c r="C1640" s="247" t="s">
        <v>2</v>
      </c>
      <c r="D1640" s="456">
        <v>3883.93</v>
      </c>
    </row>
    <row r="1641" spans="1:4" ht="13.5">
      <c r="A1641" s="458">
        <v>98009</v>
      </c>
      <c r="B1641" s="247" t="s">
        <v>18705</v>
      </c>
      <c r="C1641" s="247" t="s">
        <v>1</v>
      </c>
      <c r="D1641" s="456">
        <v>1621.29</v>
      </c>
    </row>
    <row r="1642" spans="1:4" ht="13.5">
      <c r="A1642" s="458">
        <v>98010</v>
      </c>
      <c r="B1642" s="247" t="s">
        <v>25860</v>
      </c>
      <c r="C1642" s="247" t="s">
        <v>2</v>
      </c>
      <c r="D1642" s="456">
        <v>4741.97</v>
      </c>
    </row>
    <row r="1643" spans="1:4" ht="13.5">
      <c r="A1643" s="458">
        <v>98011</v>
      </c>
      <c r="B1643" s="247" t="s">
        <v>18706</v>
      </c>
      <c r="C1643" s="247" t="s">
        <v>1</v>
      </c>
      <c r="D1643" s="456">
        <v>1847.6</v>
      </c>
    </row>
    <row r="1644" spans="1:4" ht="13.5">
      <c r="A1644" s="458">
        <v>98012</v>
      </c>
      <c r="B1644" s="247" t="s">
        <v>25861</v>
      </c>
      <c r="C1644" s="247" t="s">
        <v>2</v>
      </c>
      <c r="D1644" s="456">
        <v>5571.15</v>
      </c>
    </row>
    <row r="1645" spans="1:4" ht="13.5">
      <c r="A1645" s="458">
        <v>98013</v>
      </c>
      <c r="B1645" s="247" t="s">
        <v>18707</v>
      </c>
      <c r="C1645" s="247" t="s">
        <v>1</v>
      </c>
      <c r="D1645" s="456">
        <v>2073.9499999999998</v>
      </c>
    </row>
    <row r="1646" spans="1:4" ht="13.5">
      <c r="A1646" s="458">
        <v>98014</v>
      </c>
      <c r="B1646" s="247" t="s">
        <v>25862</v>
      </c>
      <c r="C1646" s="247" t="s">
        <v>2</v>
      </c>
      <c r="D1646" s="456">
        <v>6400.23</v>
      </c>
    </row>
    <row r="1647" spans="1:4" ht="13.5">
      <c r="A1647" s="458">
        <v>98015</v>
      </c>
      <c r="B1647" s="247" t="s">
        <v>18708</v>
      </c>
      <c r="C1647" s="247" t="s">
        <v>1</v>
      </c>
      <c r="D1647" s="456">
        <v>2300.3200000000002</v>
      </c>
    </row>
    <row r="1648" spans="1:4" ht="13.5">
      <c r="A1648" s="458">
        <v>98016</v>
      </c>
      <c r="B1648" s="247" t="s">
        <v>25863</v>
      </c>
      <c r="C1648" s="247" t="s">
        <v>2</v>
      </c>
      <c r="D1648" s="456">
        <v>7229.49</v>
      </c>
    </row>
    <row r="1649" spans="1:4" ht="13.5">
      <c r="A1649" s="458">
        <v>98017</v>
      </c>
      <c r="B1649" s="247" t="s">
        <v>18709</v>
      </c>
      <c r="C1649" s="247" t="s">
        <v>1</v>
      </c>
      <c r="D1649" s="456">
        <v>2526.64</v>
      </c>
    </row>
    <row r="1650" spans="1:4" ht="13.5">
      <c r="A1650" s="458">
        <v>98018</v>
      </c>
      <c r="B1650" s="247" t="s">
        <v>25864</v>
      </c>
      <c r="C1650" s="247" t="s">
        <v>2</v>
      </c>
      <c r="D1650" s="456">
        <v>8058.62</v>
      </c>
    </row>
    <row r="1651" spans="1:4" ht="13.5">
      <c r="A1651" s="458">
        <v>98019</v>
      </c>
      <c r="B1651" s="247" t="s">
        <v>18710</v>
      </c>
      <c r="C1651" s="247" t="s">
        <v>1</v>
      </c>
      <c r="D1651" s="456">
        <v>2773.67</v>
      </c>
    </row>
    <row r="1652" spans="1:4" ht="13.5">
      <c r="A1652" s="458">
        <v>98020</v>
      </c>
      <c r="B1652" s="247" t="s">
        <v>25865</v>
      </c>
      <c r="C1652" s="247" t="s">
        <v>2</v>
      </c>
      <c r="D1652" s="456">
        <v>5725.79</v>
      </c>
    </row>
    <row r="1653" spans="1:4" ht="13.5">
      <c r="A1653" s="458">
        <v>98021</v>
      </c>
      <c r="B1653" s="247" t="s">
        <v>18711</v>
      </c>
      <c r="C1653" s="247" t="s">
        <v>1</v>
      </c>
      <c r="D1653" s="456">
        <v>2094.69</v>
      </c>
    </row>
    <row r="1654" spans="1:4" ht="13.5">
      <c r="A1654" s="458">
        <v>98022</v>
      </c>
      <c r="B1654" s="247" t="s">
        <v>25866</v>
      </c>
      <c r="C1654" s="247" t="s">
        <v>2</v>
      </c>
      <c r="D1654" s="456">
        <v>6713.55</v>
      </c>
    </row>
    <row r="1655" spans="1:4" ht="13.5">
      <c r="A1655" s="458">
        <v>98023</v>
      </c>
      <c r="B1655" s="247" t="s">
        <v>18712</v>
      </c>
      <c r="C1655" s="247" t="s">
        <v>1</v>
      </c>
      <c r="D1655" s="456">
        <v>2321</v>
      </c>
    </row>
    <row r="1656" spans="1:4" ht="13.5">
      <c r="A1656" s="458">
        <v>98024</v>
      </c>
      <c r="B1656" s="247" t="s">
        <v>25867</v>
      </c>
      <c r="C1656" s="247" t="s">
        <v>2</v>
      </c>
      <c r="D1656" s="456">
        <v>7765.26</v>
      </c>
    </row>
    <row r="1657" spans="1:4" ht="13.5">
      <c r="A1657" s="458">
        <v>98025</v>
      </c>
      <c r="B1657" s="247" t="s">
        <v>18713</v>
      </c>
      <c r="C1657" s="247" t="s">
        <v>1</v>
      </c>
      <c r="D1657" s="456">
        <v>2547.37</v>
      </c>
    </row>
    <row r="1658" spans="1:4" ht="13.5">
      <c r="A1658" s="458">
        <v>98026</v>
      </c>
      <c r="B1658" s="247" t="s">
        <v>25868</v>
      </c>
      <c r="C1658" s="247" t="s">
        <v>2</v>
      </c>
      <c r="D1658" s="456">
        <v>8761.08</v>
      </c>
    </row>
    <row r="1659" spans="1:4" ht="13.5">
      <c r="A1659" s="458">
        <v>98027</v>
      </c>
      <c r="B1659" s="247" t="s">
        <v>18714</v>
      </c>
      <c r="C1659" s="247" t="s">
        <v>1</v>
      </c>
      <c r="D1659" s="456">
        <v>2773.67</v>
      </c>
    </row>
    <row r="1660" spans="1:4" ht="13.5">
      <c r="A1660" s="458">
        <v>98028</v>
      </c>
      <c r="B1660" s="247" t="s">
        <v>25869</v>
      </c>
      <c r="C1660" s="247" t="s">
        <v>2</v>
      </c>
      <c r="D1660" s="456">
        <v>9756.9500000000007</v>
      </c>
    </row>
    <row r="1661" spans="1:4" ht="13.5">
      <c r="A1661" s="458">
        <v>98029</v>
      </c>
      <c r="B1661" s="247" t="s">
        <v>18715</v>
      </c>
      <c r="C1661" s="247" t="s">
        <v>1</v>
      </c>
      <c r="D1661" s="456">
        <v>3004.28</v>
      </c>
    </row>
    <row r="1662" spans="1:4" ht="13.5">
      <c r="A1662" s="458">
        <v>98030</v>
      </c>
      <c r="B1662" s="247" t="s">
        <v>25870</v>
      </c>
      <c r="C1662" s="247" t="s">
        <v>2</v>
      </c>
      <c r="D1662" s="456">
        <v>7959.88</v>
      </c>
    </row>
    <row r="1663" spans="1:4" ht="13.5">
      <c r="A1663" s="458">
        <v>98031</v>
      </c>
      <c r="B1663" s="247" t="s">
        <v>18716</v>
      </c>
      <c r="C1663" s="247" t="s">
        <v>1</v>
      </c>
      <c r="D1663" s="456">
        <v>2551.6999999999998</v>
      </c>
    </row>
    <row r="1664" spans="1:4" ht="13.5">
      <c r="A1664" s="458">
        <v>98032</v>
      </c>
      <c r="B1664" s="247" t="s">
        <v>25871</v>
      </c>
      <c r="C1664" s="247" t="s">
        <v>2</v>
      </c>
      <c r="D1664" s="456">
        <v>9162</v>
      </c>
    </row>
    <row r="1665" spans="1:4" ht="13.5">
      <c r="A1665" s="458">
        <v>98033</v>
      </c>
      <c r="B1665" s="247" t="s">
        <v>18717</v>
      </c>
      <c r="C1665" s="247" t="s">
        <v>1</v>
      </c>
      <c r="D1665" s="456">
        <v>2778</v>
      </c>
    </row>
    <row r="1666" spans="1:4" ht="13.5">
      <c r="A1666" s="458">
        <v>98034</v>
      </c>
      <c r="B1666" s="247" t="s">
        <v>25872</v>
      </c>
      <c r="C1666" s="247" t="s">
        <v>2</v>
      </c>
      <c r="D1666" s="456">
        <v>10364.14</v>
      </c>
    </row>
    <row r="1667" spans="1:4" ht="13.5">
      <c r="A1667" s="458">
        <v>98035</v>
      </c>
      <c r="B1667" s="247" t="s">
        <v>18718</v>
      </c>
      <c r="C1667" s="247" t="s">
        <v>1</v>
      </c>
      <c r="D1667" s="456">
        <v>3004.28</v>
      </c>
    </row>
    <row r="1668" spans="1:4" ht="13.5">
      <c r="A1668" s="458">
        <v>98036</v>
      </c>
      <c r="B1668" s="247" t="s">
        <v>25873</v>
      </c>
      <c r="C1668" s="247" t="s">
        <v>2</v>
      </c>
      <c r="D1668" s="456">
        <v>11566.27</v>
      </c>
    </row>
    <row r="1669" spans="1:4" ht="13.5">
      <c r="A1669" s="458">
        <v>98037</v>
      </c>
      <c r="B1669" s="247" t="s">
        <v>18719</v>
      </c>
      <c r="C1669" s="247" t="s">
        <v>1</v>
      </c>
      <c r="D1669" s="456">
        <v>3234.92</v>
      </c>
    </row>
    <row r="1670" spans="1:4" ht="13.5">
      <c r="A1670" s="458">
        <v>98038</v>
      </c>
      <c r="B1670" s="247" t="s">
        <v>25874</v>
      </c>
      <c r="C1670" s="247" t="s">
        <v>2</v>
      </c>
      <c r="D1670" s="456">
        <v>10585.62</v>
      </c>
    </row>
    <row r="1671" spans="1:4" ht="13.5">
      <c r="A1671" s="458">
        <v>98039</v>
      </c>
      <c r="B1671" s="247" t="s">
        <v>18720</v>
      </c>
      <c r="C1671" s="247" t="s">
        <v>1</v>
      </c>
      <c r="D1671" s="456">
        <v>3008.6</v>
      </c>
    </row>
    <row r="1672" spans="1:4" ht="13.5">
      <c r="A1672" s="458">
        <v>98040</v>
      </c>
      <c r="B1672" s="247" t="s">
        <v>25875</v>
      </c>
      <c r="C1672" s="247" t="s">
        <v>2</v>
      </c>
      <c r="D1672" s="456">
        <v>11969.39</v>
      </c>
    </row>
    <row r="1673" spans="1:4" ht="13.5">
      <c r="A1673" s="458">
        <v>98041</v>
      </c>
      <c r="B1673" s="247" t="s">
        <v>18721</v>
      </c>
      <c r="C1673" s="247" t="s">
        <v>1</v>
      </c>
      <c r="D1673" s="456">
        <v>3234.92</v>
      </c>
    </row>
    <row r="1674" spans="1:4" ht="13.5">
      <c r="A1674" s="458">
        <v>98042</v>
      </c>
      <c r="B1674" s="247" t="s">
        <v>25876</v>
      </c>
      <c r="C1674" s="247" t="s">
        <v>2</v>
      </c>
      <c r="D1674" s="456">
        <v>13353.23</v>
      </c>
    </row>
    <row r="1675" spans="1:4" ht="13.5">
      <c r="A1675" s="458">
        <v>98043</v>
      </c>
      <c r="B1675" s="247" t="s">
        <v>18722</v>
      </c>
      <c r="C1675" s="247" t="s">
        <v>1</v>
      </c>
      <c r="D1675" s="456">
        <v>3465.59</v>
      </c>
    </row>
    <row r="1676" spans="1:4" ht="13.5">
      <c r="A1676" s="458">
        <v>98044</v>
      </c>
      <c r="B1676" s="247" t="s">
        <v>25877</v>
      </c>
      <c r="C1676" s="247" t="s">
        <v>2</v>
      </c>
      <c r="D1676" s="456">
        <v>13574.8</v>
      </c>
    </row>
    <row r="1677" spans="1:4" ht="13.5">
      <c r="A1677" s="458">
        <v>98045</v>
      </c>
      <c r="B1677" s="247" t="s">
        <v>18723</v>
      </c>
      <c r="C1677" s="247" t="s">
        <v>1</v>
      </c>
      <c r="D1677" s="456">
        <v>3465.59</v>
      </c>
    </row>
    <row r="1678" spans="1:4" ht="13.5">
      <c r="A1678" s="458">
        <v>98046</v>
      </c>
      <c r="B1678" s="247" t="s">
        <v>25878</v>
      </c>
      <c r="C1678" s="247" t="s">
        <v>2</v>
      </c>
      <c r="D1678" s="456">
        <v>15140.08</v>
      </c>
    </row>
    <row r="1679" spans="1:4" ht="13.5">
      <c r="A1679" s="458">
        <v>98047</v>
      </c>
      <c r="B1679" s="247" t="s">
        <v>18724</v>
      </c>
      <c r="C1679" s="247" t="s">
        <v>1</v>
      </c>
      <c r="D1679" s="456">
        <v>3696.23</v>
      </c>
    </row>
    <row r="1680" spans="1:4" ht="13.5">
      <c r="A1680" s="458">
        <v>98048</v>
      </c>
      <c r="B1680" s="247" t="s">
        <v>25879</v>
      </c>
      <c r="C1680" s="247" t="s">
        <v>2</v>
      </c>
      <c r="D1680" s="456">
        <v>16927.07</v>
      </c>
    </row>
    <row r="1681" spans="1:4" ht="13.5">
      <c r="A1681" s="458">
        <v>98049</v>
      </c>
      <c r="B1681" s="247" t="s">
        <v>18725</v>
      </c>
      <c r="C1681" s="247" t="s">
        <v>1</v>
      </c>
      <c r="D1681" s="456">
        <v>3884.62</v>
      </c>
    </row>
    <row r="1682" spans="1:4" ht="13.5">
      <c r="A1682" s="458">
        <v>98050</v>
      </c>
      <c r="B1682" s="247" t="s">
        <v>18726</v>
      </c>
      <c r="C1682" s="247" t="s">
        <v>1</v>
      </c>
      <c r="D1682" s="456">
        <v>253.98</v>
      </c>
    </row>
    <row r="1683" spans="1:4" ht="13.5">
      <c r="A1683" s="458">
        <v>98051</v>
      </c>
      <c r="B1683" s="247" t="s">
        <v>18727</v>
      </c>
      <c r="C1683" s="247" t="s">
        <v>1</v>
      </c>
      <c r="D1683" s="456">
        <v>827.86</v>
      </c>
    </row>
    <row r="1684" spans="1:4" ht="13.5">
      <c r="A1684" s="458">
        <v>98405</v>
      </c>
      <c r="B1684" s="247" t="s">
        <v>25880</v>
      </c>
      <c r="C1684" s="247" t="s">
        <v>2</v>
      </c>
      <c r="D1684" s="456">
        <v>2394.3200000000002</v>
      </c>
    </row>
    <row r="1685" spans="1:4" ht="13.5">
      <c r="A1685" s="458">
        <v>98406</v>
      </c>
      <c r="B1685" s="247" t="s">
        <v>25881</v>
      </c>
      <c r="C1685" s="247" t="s">
        <v>2</v>
      </c>
      <c r="D1685" s="456">
        <v>5783.94</v>
      </c>
    </row>
    <row r="1686" spans="1:4" ht="13.5">
      <c r="A1686" s="458">
        <v>98407</v>
      </c>
      <c r="B1686" s="247" t="s">
        <v>25882</v>
      </c>
      <c r="C1686" s="247" t="s">
        <v>2</v>
      </c>
      <c r="D1686" s="456">
        <v>3783.98</v>
      </c>
    </row>
    <row r="1687" spans="1:4" ht="13.5">
      <c r="A1687" s="458">
        <v>98408</v>
      </c>
      <c r="B1687" s="247" t="s">
        <v>25883</v>
      </c>
      <c r="C1687" s="247" t="s">
        <v>2</v>
      </c>
      <c r="D1687" s="456">
        <v>4436.95</v>
      </c>
    </row>
    <row r="1688" spans="1:4" ht="13.5">
      <c r="A1688" s="458">
        <v>98409</v>
      </c>
      <c r="B1688" s="247" t="s">
        <v>18728</v>
      </c>
      <c r="C1688" s="247" t="s">
        <v>1</v>
      </c>
      <c r="D1688" s="456">
        <v>348.65</v>
      </c>
    </row>
    <row r="1689" spans="1:4" ht="13.5">
      <c r="A1689" s="458">
        <v>98410</v>
      </c>
      <c r="B1689" s="247" t="s">
        <v>25884</v>
      </c>
      <c r="C1689" s="247" t="s">
        <v>2</v>
      </c>
      <c r="D1689" s="456">
        <v>1182.8699999999999</v>
      </c>
    </row>
    <row r="1690" spans="1:4" ht="13.5">
      <c r="A1690" s="458">
        <v>99240</v>
      </c>
      <c r="B1690" s="247" t="s">
        <v>18729</v>
      </c>
      <c r="C1690" s="247" t="s">
        <v>1</v>
      </c>
      <c r="D1690" s="456">
        <v>607.80999999999995</v>
      </c>
    </row>
    <row r="1691" spans="1:4" ht="13.5">
      <c r="A1691" s="458">
        <v>99241</v>
      </c>
      <c r="B1691" s="247" t="s">
        <v>18730</v>
      </c>
      <c r="C1691" s="247" t="s">
        <v>1</v>
      </c>
      <c r="D1691" s="456">
        <v>1556.17</v>
      </c>
    </row>
    <row r="1692" spans="1:4" ht="13.5">
      <c r="A1692" s="458">
        <v>99242</v>
      </c>
      <c r="B1692" s="247" t="s">
        <v>25885</v>
      </c>
      <c r="C1692" s="247" t="s">
        <v>2</v>
      </c>
      <c r="D1692" s="456">
        <v>2765.97</v>
      </c>
    </row>
    <row r="1693" spans="1:4" ht="13.5">
      <c r="A1693" s="458">
        <v>99243</v>
      </c>
      <c r="B1693" s="247" t="s">
        <v>18731</v>
      </c>
      <c r="C1693" s="247" t="s">
        <v>1</v>
      </c>
      <c r="D1693" s="456">
        <v>1357.49</v>
      </c>
    </row>
    <row r="1694" spans="1:4" ht="13.5">
      <c r="A1694" s="458">
        <v>99244</v>
      </c>
      <c r="B1694" s="247" t="s">
        <v>25886</v>
      </c>
      <c r="C1694" s="247" t="s">
        <v>2</v>
      </c>
      <c r="D1694" s="456">
        <v>4635.58</v>
      </c>
    </row>
    <row r="1695" spans="1:4" ht="13.5">
      <c r="A1695" s="458">
        <v>99246</v>
      </c>
      <c r="B1695" s="247" t="s">
        <v>18732</v>
      </c>
      <c r="C1695" s="247" t="s">
        <v>1</v>
      </c>
      <c r="D1695" s="456">
        <v>832.71</v>
      </c>
    </row>
    <row r="1696" spans="1:4" ht="13.5">
      <c r="A1696" s="458">
        <v>99247</v>
      </c>
      <c r="B1696" s="247" t="s">
        <v>18733</v>
      </c>
      <c r="C1696" s="247" t="s">
        <v>1</v>
      </c>
      <c r="D1696" s="456">
        <v>1772.91</v>
      </c>
    </row>
    <row r="1697" spans="1:4" ht="13.5">
      <c r="A1697" s="458">
        <v>99248</v>
      </c>
      <c r="B1697" s="247" t="s">
        <v>25887</v>
      </c>
      <c r="C1697" s="247" t="s">
        <v>2</v>
      </c>
      <c r="D1697" s="456">
        <v>3559.11</v>
      </c>
    </row>
    <row r="1698" spans="1:4" ht="13.5">
      <c r="A1698" s="458">
        <v>99249</v>
      </c>
      <c r="B1698" s="247" t="s">
        <v>18734</v>
      </c>
      <c r="C1698" s="247" t="s">
        <v>1</v>
      </c>
      <c r="D1698" s="456">
        <v>1657.21</v>
      </c>
    </row>
    <row r="1699" spans="1:4" ht="13.5">
      <c r="A1699" s="458">
        <v>99252</v>
      </c>
      <c r="B1699" s="247" t="s">
        <v>25888</v>
      </c>
      <c r="C1699" s="247" t="s">
        <v>2</v>
      </c>
      <c r="D1699" s="456">
        <v>2422.5300000000002</v>
      </c>
    </row>
    <row r="1700" spans="1:4" ht="13.5">
      <c r="A1700" s="458">
        <v>99254</v>
      </c>
      <c r="B1700" s="247" t="s">
        <v>18735</v>
      </c>
      <c r="C1700" s="247" t="s">
        <v>1</v>
      </c>
      <c r="D1700" s="456">
        <v>1122.6500000000001</v>
      </c>
    </row>
    <row r="1701" spans="1:4" ht="13.5">
      <c r="A1701" s="458">
        <v>99256</v>
      </c>
      <c r="B1701" s="247" t="s">
        <v>25889</v>
      </c>
      <c r="C1701" s="247" t="s">
        <v>2</v>
      </c>
      <c r="D1701" s="456">
        <v>5445.59</v>
      </c>
    </row>
    <row r="1702" spans="1:4" ht="13.5">
      <c r="A1702" s="458">
        <v>99259</v>
      </c>
      <c r="B1702" s="247" t="s">
        <v>25890</v>
      </c>
      <c r="C1702" s="247" t="s">
        <v>2</v>
      </c>
      <c r="D1702" s="456">
        <v>3060.25</v>
      </c>
    </row>
    <row r="1703" spans="1:4" ht="13.5">
      <c r="A1703" s="458">
        <v>99261</v>
      </c>
      <c r="B1703" s="247" t="s">
        <v>18736</v>
      </c>
      <c r="C1703" s="247" t="s">
        <v>1</v>
      </c>
      <c r="D1703" s="456">
        <v>1339.39</v>
      </c>
    </row>
    <row r="1704" spans="1:4" ht="13.5">
      <c r="A1704" s="458">
        <v>99263</v>
      </c>
      <c r="B1704" s="247" t="s">
        <v>18737</v>
      </c>
      <c r="C1704" s="247" t="s">
        <v>1</v>
      </c>
      <c r="D1704" s="456">
        <v>1989.68</v>
      </c>
    </row>
    <row r="1705" spans="1:4" ht="13.5">
      <c r="A1705" s="458">
        <v>99265</v>
      </c>
      <c r="B1705" s="247" t="s">
        <v>25891</v>
      </c>
      <c r="C1705" s="247" t="s">
        <v>2</v>
      </c>
      <c r="D1705" s="456">
        <v>3697.92</v>
      </c>
    </row>
    <row r="1706" spans="1:4" ht="13.5">
      <c r="A1706" s="458">
        <v>99266</v>
      </c>
      <c r="B1706" s="247" t="s">
        <v>18738</v>
      </c>
      <c r="C1706" s="247" t="s">
        <v>1</v>
      </c>
      <c r="D1706" s="456">
        <v>1556.17</v>
      </c>
    </row>
    <row r="1707" spans="1:4" ht="13.5">
      <c r="A1707" s="458">
        <v>99267</v>
      </c>
      <c r="B1707" s="247" t="s">
        <v>25892</v>
      </c>
      <c r="C1707" s="247" t="s">
        <v>2</v>
      </c>
      <c r="D1707" s="456">
        <v>4335.58</v>
      </c>
    </row>
    <row r="1708" spans="1:4" ht="13.5">
      <c r="A1708" s="458">
        <v>99268</v>
      </c>
      <c r="B1708" s="247" t="s">
        <v>25893</v>
      </c>
      <c r="C1708" s="247" t="s">
        <v>2</v>
      </c>
      <c r="D1708" s="456">
        <v>469.22</v>
      </c>
    </row>
    <row r="1709" spans="1:4" ht="13.5">
      <c r="A1709" s="458">
        <v>99269</v>
      </c>
      <c r="B1709" s="247" t="s">
        <v>18739</v>
      </c>
      <c r="C1709" s="247" t="s">
        <v>1</v>
      </c>
      <c r="D1709" s="456">
        <v>1772.91</v>
      </c>
    </row>
    <row r="1710" spans="1:4" ht="13.5">
      <c r="A1710" s="458">
        <v>99270</v>
      </c>
      <c r="B1710" s="247" t="s">
        <v>25894</v>
      </c>
      <c r="C1710" s="247" t="s">
        <v>2</v>
      </c>
      <c r="D1710" s="456">
        <v>599.01</v>
      </c>
    </row>
    <row r="1711" spans="1:4" ht="13.5">
      <c r="A1711" s="458">
        <v>99271</v>
      </c>
      <c r="B1711" s="247" t="s">
        <v>25895</v>
      </c>
      <c r="C1711" s="247" t="s">
        <v>2</v>
      </c>
      <c r="D1711" s="456">
        <v>6255.48</v>
      </c>
    </row>
    <row r="1712" spans="1:4" ht="13.5">
      <c r="A1712" s="458">
        <v>99272</v>
      </c>
      <c r="B1712" s="247" t="s">
        <v>25896</v>
      </c>
      <c r="C1712" s="247" t="s">
        <v>2</v>
      </c>
      <c r="D1712" s="456">
        <v>1026.3900000000001</v>
      </c>
    </row>
    <row r="1713" spans="1:4" ht="13.5">
      <c r="A1713" s="458">
        <v>99273</v>
      </c>
      <c r="B1713" s="247" t="s">
        <v>25897</v>
      </c>
      <c r="C1713" s="247" t="s">
        <v>2</v>
      </c>
      <c r="D1713" s="456">
        <v>1408.02</v>
      </c>
    </row>
    <row r="1714" spans="1:4" ht="13.5">
      <c r="A1714" s="458">
        <v>99274</v>
      </c>
      <c r="B1714" s="247" t="s">
        <v>25898</v>
      </c>
      <c r="C1714" s="247" t="s">
        <v>2</v>
      </c>
      <c r="D1714" s="456">
        <v>5009.72</v>
      </c>
    </row>
    <row r="1715" spans="1:4" ht="13.5">
      <c r="A1715" s="458">
        <v>99275</v>
      </c>
      <c r="B1715" s="247" t="s">
        <v>25899</v>
      </c>
      <c r="C1715" s="247" t="s">
        <v>2</v>
      </c>
      <c r="D1715" s="456">
        <v>914.95</v>
      </c>
    </row>
    <row r="1716" spans="1:4" ht="13.5">
      <c r="A1716" s="458">
        <v>99276</v>
      </c>
      <c r="B1716" s="247" t="s">
        <v>18740</v>
      </c>
      <c r="C1716" s="247" t="s">
        <v>1</v>
      </c>
      <c r="D1716" s="456">
        <v>2206.4699999999998</v>
      </c>
    </row>
    <row r="1717" spans="1:4" ht="13.5">
      <c r="A1717" s="458">
        <v>99277</v>
      </c>
      <c r="B1717" s="247" t="s">
        <v>18741</v>
      </c>
      <c r="C1717" s="247" t="s">
        <v>1</v>
      </c>
      <c r="D1717" s="456">
        <v>1989.68</v>
      </c>
    </row>
    <row r="1718" spans="1:4" ht="13.5">
      <c r="A1718" s="458">
        <v>99278</v>
      </c>
      <c r="B1718" s="247" t="s">
        <v>18742</v>
      </c>
      <c r="C1718" s="247" t="s">
        <v>1</v>
      </c>
      <c r="D1718" s="456">
        <v>346.76</v>
      </c>
    </row>
    <row r="1719" spans="1:4" ht="13.5">
      <c r="A1719" s="458">
        <v>99279</v>
      </c>
      <c r="B1719" s="247" t="s">
        <v>25900</v>
      </c>
      <c r="C1719" s="247" t="s">
        <v>2</v>
      </c>
      <c r="D1719" s="456">
        <v>5651.97</v>
      </c>
    </row>
    <row r="1720" spans="1:4" ht="13.5">
      <c r="A1720" s="458">
        <v>99280</v>
      </c>
      <c r="B1720" s="247" t="s">
        <v>25901</v>
      </c>
      <c r="C1720" s="247" t="s">
        <v>2</v>
      </c>
      <c r="D1720" s="456">
        <v>1870.34</v>
      </c>
    </row>
    <row r="1721" spans="1:4" ht="13.5">
      <c r="A1721" s="458">
        <v>99281</v>
      </c>
      <c r="B1721" s="247" t="s">
        <v>18743</v>
      </c>
      <c r="C1721" s="247" t="s">
        <v>1</v>
      </c>
      <c r="D1721" s="456">
        <v>2206.4699999999998</v>
      </c>
    </row>
    <row r="1722" spans="1:4" ht="13.5">
      <c r="A1722" s="458">
        <v>99282</v>
      </c>
      <c r="B1722" s="247" t="s">
        <v>18744</v>
      </c>
      <c r="C1722" s="247" t="s">
        <v>1</v>
      </c>
      <c r="D1722" s="456">
        <v>2444.79</v>
      </c>
    </row>
    <row r="1723" spans="1:4" ht="13.5">
      <c r="A1723" s="458">
        <v>99283</v>
      </c>
      <c r="B1723" s="247" t="s">
        <v>18745</v>
      </c>
      <c r="C1723" s="247" t="s">
        <v>1</v>
      </c>
      <c r="D1723" s="456">
        <v>957.88</v>
      </c>
    </row>
    <row r="1724" spans="1:4" ht="13.5">
      <c r="A1724" s="458">
        <v>99284</v>
      </c>
      <c r="B1724" s="247" t="s">
        <v>25902</v>
      </c>
      <c r="C1724" s="247" t="s">
        <v>2</v>
      </c>
      <c r="D1724" s="456">
        <v>7065.55</v>
      </c>
    </row>
    <row r="1725" spans="1:4" ht="13.5">
      <c r="A1725" s="458">
        <v>99285</v>
      </c>
      <c r="B1725" s="247" t="s">
        <v>25903</v>
      </c>
      <c r="C1725" s="247" t="s">
        <v>2</v>
      </c>
      <c r="D1725" s="456">
        <v>1212.96</v>
      </c>
    </row>
    <row r="1726" spans="1:4" ht="13.5">
      <c r="A1726" s="458">
        <v>99286</v>
      </c>
      <c r="B1726" s="247" t="s">
        <v>25904</v>
      </c>
      <c r="C1726" s="247" t="s">
        <v>2</v>
      </c>
      <c r="D1726" s="456">
        <v>6294.32</v>
      </c>
    </row>
    <row r="1727" spans="1:4" ht="13.5">
      <c r="A1727" s="458">
        <v>99287</v>
      </c>
      <c r="B1727" s="247" t="s">
        <v>25905</v>
      </c>
      <c r="C1727" s="247" t="s">
        <v>2</v>
      </c>
      <c r="D1727" s="456">
        <v>8953.34</v>
      </c>
    </row>
    <row r="1728" spans="1:4" ht="13.5">
      <c r="A1728" s="458">
        <v>99288</v>
      </c>
      <c r="B1728" s="247" t="s">
        <v>18746</v>
      </c>
      <c r="C1728" s="247" t="s">
        <v>1</v>
      </c>
      <c r="D1728" s="456">
        <v>457.19</v>
      </c>
    </row>
    <row r="1729" spans="1:4" ht="13.5">
      <c r="A1729" s="458">
        <v>99289</v>
      </c>
      <c r="B1729" s="247" t="s">
        <v>18747</v>
      </c>
      <c r="C1729" s="247" t="s">
        <v>1</v>
      </c>
      <c r="D1729" s="456">
        <v>2423.2199999999998</v>
      </c>
    </row>
    <row r="1730" spans="1:4" ht="13.5">
      <c r="A1730" s="458">
        <v>99290</v>
      </c>
      <c r="B1730" s="247" t="s">
        <v>25906</v>
      </c>
      <c r="C1730" s="247" t="s">
        <v>2</v>
      </c>
      <c r="D1730" s="456">
        <v>3796.73</v>
      </c>
    </row>
    <row r="1731" spans="1:4" ht="13.5">
      <c r="A1731" s="458">
        <v>99291</v>
      </c>
      <c r="B1731" s="247" t="s">
        <v>18748</v>
      </c>
      <c r="C1731" s="247" t="s">
        <v>1</v>
      </c>
      <c r="D1731" s="456">
        <v>2423.2199999999998</v>
      </c>
    </row>
    <row r="1732" spans="1:4" ht="13.5">
      <c r="A1732" s="458">
        <v>99292</v>
      </c>
      <c r="B1732" s="247" t="s">
        <v>25907</v>
      </c>
      <c r="C1732" s="247" t="s">
        <v>2</v>
      </c>
      <c r="D1732" s="456">
        <v>2314.6999999999998</v>
      </c>
    </row>
    <row r="1733" spans="1:4" ht="13.5">
      <c r="A1733" s="458">
        <v>99293</v>
      </c>
      <c r="B1733" s="247" t="s">
        <v>18749</v>
      </c>
      <c r="C1733" s="247" t="s">
        <v>1</v>
      </c>
      <c r="D1733" s="456">
        <v>1157.71</v>
      </c>
    </row>
    <row r="1734" spans="1:4" ht="13.5">
      <c r="A1734" s="458">
        <v>99294</v>
      </c>
      <c r="B1734" s="247" t="s">
        <v>25908</v>
      </c>
      <c r="C1734" s="247" t="s">
        <v>2</v>
      </c>
      <c r="D1734" s="456">
        <v>7875.5</v>
      </c>
    </row>
    <row r="1735" spans="1:4" ht="13.5">
      <c r="A1735" s="458">
        <v>99296</v>
      </c>
      <c r="B1735" s="247" t="s">
        <v>18750</v>
      </c>
      <c r="C1735" s="247" t="s">
        <v>1</v>
      </c>
      <c r="D1735" s="456">
        <v>2661.52</v>
      </c>
    </row>
    <row r="1736" spans="1:4" ht="13.5">
      <c r="A1736" s="458">
        <v>99297</v>
      </c>
      <c r="B1736" s="247" t="s">
        <v>18751</v>
      </c>
      <c r="C1736" s="247" t="s">
        <v>1</v>
      </c>
      <c r="D1736" s="456">
        <v>2657.8</v>
      </c>
    </row>
    <row r="1737" spans="1:4" ht="13.5">
      <c r="A1737" s="458">
        <v>99298</v>
      </c>
      <c r="B1737" s="247" t="s">
        <v>25909</v>
      </c>
      <c r="C1737" s="247" t="s">
        <v>2</v>
      </c>
      <c r="D1737" s="456">
        <v>10127.44</v>
      </c>
    </row>
    <row r="1738" spans="1:4" ht="13.5">
      <c r="A1738" s="458">
        <v>99299</v>
      </c>
      <c r="B1738" s="247" t="s">
        <v>18752</v>
      </c>
      <c r="C1738" s="247" t="s">
        <v>1</v>
      </c>
      <c r="D1738" s="456">
        <v>2878.22</v>
      </c>
    </row>
    <row r="1739" spans="1:4" ht="13.5">
      <c r="A1739" s="458">
        <v>99300</v>
      </c>
      <c r="B1739" s="247" t="s">
        <v>25910</v>
      </c>
      <c r="C1739" s="247" t="s">
        <v>2</v>
      </c>
      <c r="D1739" s="456">
        <v>11301.54</v>
      </c>
    </row>
    <row r="1740" spans="1:4" ht="13.5">
      <c r="A1740" s="458">
        <v>99301</v>
      </c>
      <c r="B1740" s="247" t="s">
        <v>25911</v>
      </c>
      <c r="C1740" s="247" t="s">
        <v>2</v>
      </c>
      <c r="D1740" s="456">
        <v>5596.2</v>
      </c>
    </row>
    <row r="1741" spans="1:4" ht="13.5">
      <c r="A1741" s="458">
        <v>99302</v>
      </c>
      <c r="B1741" s="247" t="s">
        <v>18753</v>
      </c>
      <c r="C1741" s="247" t="s">
        <v>1</v>
      </c>
      <c r="D1741" s="456">
        <v>3098.69</v>
      </c>
    </row>
    <row r="1742" spans="1:4" ht="13.5">
      <c r="A1742" s="458">
        <v>99303</v>
      </c>
      <c r="B1742" s="247" t="s">
        <v>25912</v>
      </c>
      <c r="C1742" s="247" t="s">
        <v>2</v>
      </c>
      <c r="D1742" s="456">
        <v>10343.57</v>
      </c>
    </row>
    <row r="1743" spans="1:4" ht="13.5">
      <c r="A1743" s="458">
        <v>99304</v>
      </c>
      <c r="B1743" s="247" t="s">
        <v>18754</v>
      </c>
      <c r="C1743" s="247" t="s">
        <v>1</v>
      </c>
      <c r="D1743" s="456">
        <v>2881.94</v>
      </c>
    </row>
    <row r="1744" spans="1:4" ht="13.5">
      <c r="A1744" s="458">
        <v>99305</v>
      </c>
      <c r="B1744" s="247" t="s">
        <v>25913</v>
      </c>
      <c r="C1744" s="247" t="s">
        <v>2</v>
      </c>
      <c r="D1744" s="456">
        <v>11695.22</v>
      </c>
    </row>
    <row r="1745" spans="1:4" ht="13.5">
      <c r="A1745" s="458">
        <v>99306</v>
      </c>
      <c r="B1745" s="247" t="s">
        <v>18755</v>
      </c>
      <c r="C1745" s="247" t="s">
        <v>1</v>
      </c>
      <c r="D1745" s="456">
        <v>3098.69</v>
      </c>
    </row>
    <row r="1746" spans="1:4" ht="13.5">
      <c r="A1746" s="458">
        <v>99307</v>
      </c>
      <c r="B1746" s="247" t="s">
        <v>18756</v>
      </c>
      <c r="C1746" s="247" t="s">
        <v>1</v>
      </c>
      <c r="D1746" s="456">
        <v>2007.53</v>
      </c>
    </row>
    <row r="1747" spans="1:4" ht="13.5">
      <c r="A1747" s="458">
        <v>99308</v>
      </c>
      <c r="B1747" s="247" t="s">
        <v>25914</v>
      </c>
      <c r="C1747" s="247" t="s">
        <v>2</v>
      </c>
      <c r="D1747" s="456">
        <v>13046.94</v>
      </c>
    </row>
    <row r="1748" spans="1:4" ht="13.5">
      <c r="A1748" s="458">
        <v>99309</v>
      </c>
      <c r="B1748" s="247" t="s">
        <v>18757</v>
      </c>
      <c r="C1748" s="247" t="s">
        <v>1</v>
      </c>
      <c r="D1748" s="456">
        <v>3319.18</v>
      </c>
    </row>
    <row r="1749" spans="1:4" ht="13.5">
      <c r="A1749" s="458">
        <v>99310</v>
      </c>
      <c r="B1749" s="247" t="s">
        <v>25915</v>
      </c>
      <c r="C1749" s="247" t="s">
        <v>2</v>
      </c>
      <c r="D1749" s="456">
        <v>13263.13</v>
      </c>
    </row>
    <row r="1750" spans="1:4" ht="13.5">
      <c r="A1750" s="458">
        <v>99311</v>
      </c>
      <c r="B1750" s="247" t="s">
        <v>18758</v>
      </c>
      <c r="C1750" s="247" t="s">
        <v>1</v>
      </c>
      <c r="D1750" s="456">
        <v>3319.18</v>
      </c>
    </row>
    <row r="1751" spans="1:4" ht="13.5">
      <c r="A1751" s="458">
        <v>99312</v>
      </c>
      <c r="B1751" s="247" t="s">
        <v>25916</v>
      </c>
      <c r="C1751" s="247" t="s">
        <v>2</v>
      </c>
      <c r="D1751" s="456">
        <v>6561.36</v>
      </c>
    </row>
    <row r="1752" spans="1:4" ht="13.5">
      <c r="A1752" s="458">
        <v>99313</v>
      </c>
      <c r="B1752" s="247" t="s">
        <v>25917</v>
      </c>
      <c r="C1752" s="247" t="s">
        <v>2</v>
      </c>
      <c r="D1752" s="456">
        <v>14792.22</v>
      </c>
    </row>
    <row r="1753" spans="1:4" ht="13.5">
      <c r="A1753" s="458">
        <v>99314</v>
      </c>
      <c r="B1753" s="247" t="s">
        <v>18759</v>
      </c>
      <c r="C1753" s="247" t="s">
        <v>1</v>
      </c>
      <c r="D1753" s="456">
        <v>3539.66</v>
      </c>
    </row>
    <row r="1754" spans="1:4" ht="13.5">
      <c r="A1754" s="458">
        <v>99315</v>
      </c>
      <c r="B1754" s="247" t="s">
        <v>25918</v>
      </c>
      <c r="C1754" s="247" t="s">
        <v>2</v>
      </c>
      <c r="D1754" s="456">
        <v>16537.64</v>
      </c>
    </row>
    <row r="1755" spans="1:4" ht="13.5">
      <c r="A1755" s="458">
        <v>99317</v>
      </c>
      <c r="B1755" s="247" t="s">
        <v>18760</v>
      </c>
      <c r="C1755" s="247" t="s">
        <v>1</v>
      </c>
      <c r="D1755" s="456">
        <v>2224.2800000000002</v>
      </c>
    </row>
    <row r="1756" spans="1:4" ht="13.5">
      <c r="A1756" s="458">
        <v>99318</v>
      </c>
      <c r="B1756" s="247" t="s">
        <v>18761</v>
      </c>
      <c r="C1756" s="247" t="s">
        <v>1</v>
      </c>
      <c r="D1756" s="456">
        <v>253.13</v>
      </c>
    </row>
    <row r="1757" spans="1:4" ht="13.5">
      <c r="A1757" s="458">
        <v>99319</v>
      </c>
      <c r="B1757" s="247" t="s">
        <v>18762</v>
      </c>
      <c r="C1757" s="247" t="s">
        <v>1</v>
      </c>
      <c r="D1757" s="456">
        <v>772.25</v>
      </c>
    </row>
    <row r="1758" spans="1:4" ht="13.5">
      <c r="A1758" s="458">
        <v>99320</v>
      </c>
      <c r="B1758" s="247" t="s">
        <v>25919</v>
      </c>
      <c r="C1758" s="247" t="s">
        <v>2</v>
      </c>
      <c r="D1758" s="456">
        <v>7590.46</v>
      </c>
    </row>
    <row r="1759" spans="1:4" ht="13.5">
      <c r="A1759" s="458">
        <v>99321</v>
      </c>
      <c r="B1759" s="247" t="s">
        <v>18763</v>
      </c>
      <c r="C1759" s="247" t="s">
        <v>1</v>
      </c>
      <c r="D1759" s="456">
        <v>2441.0700000000002</v>
      </c>
    </row>
    <row r="1760" spans="1:4" ht="13.5">
      <c r="A1760" s="458">
        <v>99322</v>
      </c>
      <c r="B1760" s="247" t="s">
        <v>25920</v>
      </c>
      <c r="C1760" s="247" t="s">
        <v>2</v>
      </c>
      <c r="D1760" s="456">
        <v>8563.68</v>
      </c>
    </row>
    <row r="1761" spans="1:4" ht="13.5">
      <c r="A1761" s="458">
        <v>99323</v>
      </c>
      <c r="B1761" s="247" t="s">
        <v>18764</v>
      </c>
      <c r="C1761" s="247" t="s">
        <v>1</v>
      </c>
      <c r="D1761" s="456">
        <v>2657.8</v>
      </c>
    </row>
    <row r="1762" spans="1:4" ht="13.5">
      <c r="A1762" s="458">
        <v>99324</v>
      </c>
      <c r="B1762" s="247" t="s">
        <v>25921</v>
      </c>
      <c r="C1762" s="247" t="s">
        <v>2</v>
      </c>
      <c r="D1762" s="456">
        <v>9536.9500000000007</v>
      </c>
    </row>
    <row r="1763" spans="1:4" ht="13.5">
      <c r="A1763" s="458">
        <v>99325</v>
      </c>
      <c r="B1763" s="247" t="s">
        <v>18765</v>
      </c>
      <c r="C1763" s="247" t="s">
        <v>1</v>
      </c>
      <c r="D1763" s="456">
        <v>2878.22</v>
      </c>
    </row>
    <row r="1764" spans="1:4" ht="13.5">
      <c r="A1764" s="458">
        <v>99326</v>
      </c>
      <c r="B1764" s="247" t="s">
        <v>25922</v>
      </c>
      <c r="C1764" s="247" t="s">
        <v>2</v>
      </c>
      <c r="D1764" s="456">
        <v>7779.25</v>
      </c>
    </row>
    <row r="1765" spans="1:4" ht="13.5">
      <c r="A1765" s="458">
        <v>99327</v>
      </c>
      <c r="B1765" s="247" t="s">
        <v>18766</v>
      </c>
      <c r="C1765" s="247" t="s">
        <v>1</v>
      </c>
      <c r="D1765" s="456">
        <v>3723.73</v>
      </c>
    </row>
    <row r="1766" spans="1:4" ht="13.5">
      <c r="A1766" s="458">
        <v>101800</v>
      </c>
      <c r="B1766" s="247" t="s">
        <v>18767</v>
      </c>
      <c r="C1766" s="247" t="s">
        <v>2</v>
      </c>
      <c r="D1766" s="456">
        <v>1355.72</v>
      </c>
    </row>
    <row r="1767" spans="1:4" ht="13.5">
      <c r="A1767" s="458">
        <v>101801</v>
      </c>
      <c r="B1767" s="247" t="s">
        <v>18768</v>
      </c>
      <c r="C1767" s="247" t="s">
        <v>2</v>
      </c>
      <c r="D1767" s="456">
        <v>1006.11</v>
      </c>
    </row>
    <row r="1768" spans="1:4" ht="13.5">
      <c r="A1768" s="458">
        <v>101806</v>
      </c>
      <c r="B1768" s="247" t="s">
        <v>25923</v>
      </c>
      <c r="C1768" s="247" t="s">
        <v>2</v>
      </c>
      <c r="D1768" s="456">
        <v>474.37</v>
      </c>
    </row>
    <row r="1769" spans="1:4" ht="13.5">
      <c r="A1769" s="458">
        <v>101807</v>
      </c>
      <c r="B1769" s="247" t="s">
        <v>25924</v>
      </c>
      <c r="C1769" s="247" t="s">
        <v>2</v>
      </c>
      <c r="D1769" s="456">
        <v>441.86</v>
      </c>
    </row>
    <row r="1770" spans="1:4" ht="13.5">
      <c r="A1770" s="458">
        <v>101808</v>
      </c>
      <c r="B1770" s="247" t="s">
        <v>25925</v>
      </c>
      <c r="C1770" s="247" t="s">
        <v>2</v>
      </c>
      <c r="D1770" s="456">
        <v>480</v>
      </c>
    </row>
    <row r="1771" spans="1:4" ht="13.5">
      <c r="A1771" s="458">
        <v>101809</v>
      </c>
      <c r="B1771" s="247" t="s">
        <v>25926</v>
      </c>
      <c r="C1771" s="247" t="s">
        <v>2</v>
      </c>
      <c r="D1771" s="456">
        <v>2907.6</v>
      </c>
    </row>
    <row r="1772" spans="1:4" ht="13.5">
      <c r="A1772" s="458">
        <v>102139</v>
      </c>
      <c r="B1772" s="247" t="s">
        <v>25927</v>
      </c>
      <c r="C1772" s="247" t="s">
        <v>2</v>
      </c>
      <c r="D1772" s="456">
        <v>1615.88</v>
      </c>
    </row>
    <row r="1773" spans="1:4" ht="13.5">
      <c r="A1773" s="458">
        <v>102141</v>
      </c>
      <c r="B1773" s="247" t="s">
        <v>25928</v>
      </c>
      <c r="C1773" s="247" t="s">
        <v>2</v>
      </c>
      <c r="D1773" s="456">
        <v>2474.6999999999998</v>
      </c>
    </row>
    <row r="1774" spans="1:4" ht="13.5">
      <c r="A1774" s="458">
        <v>102142</v>
      </c>
      <c r="B1774" s="247" t="s">
        <v>25929</v>
      </c>
      <c r="C1774" s="247" t="s">
        <v>2</v>
      </c>
      <c r="D1774" s="456">
        <v>2439.5700000000002</v>
      </c>
    </row>
    <row r="1775" spans="1:4" ht="13.5">
      <c r="A1775" s="458">
        <v>102457</v>
      </c>
      <c r="B1775" s="247" t="s">
        <v>25930</v>
      </c>
      <c r="C1775" s="247" t="s">
        <v>2</v>
      </c>
      <c r="D1775" s="456">
        <v>1530.53</v>
      </c>
    </row>
    <row r="1776" spans="1:4" ht="13.5">
      <c r="A1776" s="458">
        <v>94263</v>
      </c>
      <c r="B1776" s="247" t="s">
        <v>3385</v>
      </c>
      <c r="C1776" s="247" t="s">
        <v>1</v>
      </c>
      <c r="D1776" s="456">
        <v>31.24</v>
      </c>
    </row>
    <row r="1777" spans="1:4" ht="13.5">
      <c r="A1777" s="458">
        <v>94264</v>
      </c>
      <c r="B1777" s="247" t="s">
        <v>3386</v>
      </c>
      <c r="C1777" s="247" t="s">
        <v>1</v>
      </c>
      <c r="D1777" s="456">
        <v>34.43</v>
      </c>
    </row>
    <row r="1778" spans="1:4" ht="13.5">
      <c r="A1778" s="458">
        <v>94265</v>
      </c>
      <c r="B1778" s="247" t="s">
        <v>3387</v>
      </c>
      <c r="C1778" s="247" t="s">
        <v>1</v>
      </c>
      <c r="D1778" s="456">
        <v>41.94</v>
      </c>
    </row>
    <row r="1779" spans="1:4" ht="13.5">
      <c r="A1779" s="458">
        <v>94266</v>
      </c>
      <c r="B1779" s="247" t="s">
        <v>3388</v>
      </c>
      <c r="C1779" s="247" t="s">
        <v>1</v>
      </c>
      <c r="D1779" s="456">
        <v>45.57</v>
      </c>
    </row>
    <row r="1780" spans="1:4" ht="13.5">
      <c r="A1780" s="458">
        <v>94267</v>
      </c>
      <c r="B1780" s="247" t="s">
        <v>3389</v>
      </c>
      <c r="C1780" s="247" t="s">
        <v>1</v>
      </c>
      <c r="D1780" s="456">
        <v>50.14</v>
      </c>
    </row>
    <row r="1781" spans="1:4" ht="13.5">
      <c r="A1781" s="458">
        <v>94268</v>
      </c>
      <c r="B1781" s="247" t="s">
        <v>3390</v>
      </c>
      <c r="C1781" s="247" t="s">
        <v>1</v>
      </c>
      <c r="D1781" s="456">
        <v>54.16</v>
      </c>
    </row>
    <row r="1782" spans="1:4" ht="13.5">
      <c r="A1782" s="458">
        <v>94269</v>
      </c>
      <c r="B1782" s="247" t="s">
        <v>3391</v>
      </c>
      <c r="C1782" s="247" t="s">
        <v>1</v>
      </c>
      <c r="D1782" s="456">
        <v>72.45</v>
      </c>
    </row>
    <row r="1783" spans="1:4" ht="13.5">
      <c r="A1783" s="458">
        <v>94270</v>
      </c>
      <c r="B1783" s="247" t="s">
        <v>3392</v>
      </c>
      <c r="C1783" s="247" t="s">
        <v>1</v>
      </c>
      <c r="D1783" s="456">
        <v>78.040000000000006</v>
      </c>
    </row>
    <row r="1784" spans="1:4" ht="13.5">
      <c r="A1784" s="458">
        <v>94271</v>
      </c>
      <c r="B1784" s="247" t="s">
        <v>25931</v>
      </c>
      <c r="C1784" s="247" t="s">
        <v>1</v>
      </c>
      <c r="D1784" s="456">
        <v>88.46</v>
      </c>
    </row>
    <row r="1785" spans="1:4" ht="13.5">
      <c r="A1785" s="458">
        <v>94272</v>
      </c>
      <c r="B1785" s="247" t="s">
        <v>3393</v>
      </c>
      <c r="C1785" s="247" t="s">
        <v>1</v>
      </c>
      <c r="D1785" s="456">
        <v>95.91</v>
      </c>
    </row>
    <row r="1786" spans="1:4" ht="13.5">
      <c r="A1786" s="458">
        <v>94273</v>
      </c>
      <c r="B1786" s="247" t="s">
        <v>3394</v>
      </c>
      <c r="C1786" s="247" t="s">
        <v>1</v>
      </c>
      <c r="D1786" s="456">
        <v>50.44</v>
      </c>
    </row>
    <row r="1787" spans="1:4" ht="13.5">
      <c r="A1787" s="458">
        <v>94274</v>
      </c>
      <c r="B1787" s="247" t="s">
        <v>3395</v>
      </c>
      <c r="C1787" s="247" t="s">
        <v>1</v>
      </c>
      <c r="D1787" s="456">
        <v>54.09</v>
      </c>
    </row>
    <row r="1788" spans="1:4" ht="13.5">
      <c r="A1788" s="458">
        <v>94275</v>
      </c>
      <c r="B1788" s="247" t="s">
        <v>25932</v>
      </c>
      <c r="C1788" s="247" t="s">
        <v>1</v>
      </c>
      <c r="D1788" s="456">
        <v>45.37</v>
      </c>
    </row>
    <row r="1789" spans="1:4" ht="13.5">
      <c r="A1789" s="458">
        <v>94276</v>
      </c>
      <c r="B1789" s="247" t="s">
        <v>25933</v>
      </c>
      <c r="C1789" s="247" t="s">
        <v>1</v>
      </c>
      <c r="D1789" s="456">
        <v>49.03</v>
      </c>
    </row>
    <row r="1790" spans="1:4" ht="13.5">
      <c r="A1790" s="458">
        <v>94277</v>
      </c>
      <c r="B1790" s="247" t="s">
        <v>19477</v>
      </c>
      <c r="C1790" s="247" t="s">
        <v>1</v>
      </c>
      <c r="D1790" s="456">
        <v>39.96</v>
      </c>
    </row>
    <row r="1791" spans="1:4" ht="13.5">
      <c r="A1791" s="458">
        <v>94278</v>
      </c>
      <c r="B1791" s="247" t="s">
        <v>19478</v>
      </c>
      <c r="C1791" s="247" t="s">
        <v>1</v>
      </c>
      <c r="D1791" s="456">
        <v>43.62</v>
      </c>
    </row>
    <row r="1792" spans="1:4" ht="13.5">
      <c r="A1792" s="458">
        <v>94279</v>
      </c>
      <c r="B1792" s="247" t="s">
        <v>19479</v>
      </c>
      <c r="C1792" s="247" t="s">
        <v>1</v>
      </c>
      <c r="D1792" s="456">
        <v>46.7</v>
      </c>
    </row>
    <row r="1793" spans="1:4" ht="13.5">
      <c r="A1793" s="458">
        <v>94280</v>
      </c>
      <c r="B1793" s="247" t="s">
        <v>19480</v>
      </c>
      <c r="C1793" s="247" t="s">
        <v>1</v>
      </c>
      <c r="D1793" s="456">
        <v>50.36</v>
      </c>
    </row>
    <row r="1794" spans="1:4" ht="13.5">
      <c r="A1794" s="458">
        <v>94281</v>
      </c>
      <c r="B1794" s="247" t="s">
        <v>3396</v>
      </c>
      <c r="C1794" s="247" t="s">
        <v>1</v>
      </c>
      <c r="D1794" s="456">
        <v>52.76</v>
      </c>
    </row>
    <row r="1795" spans="1:4" ht="13.5">
      <c r="A1795" s="458">
        <v>94282</v>
      </c>
      <c r="B1795" s="247" t="s">
        <v>3397</v>
      </c>
      <c r="C1795" s="247" t="s">
        <v>1</v>
      </c>
      <c r="D1795" s="456">
        <v>63.9</v>
      </c>
    </row>
    <row r="1796" spans="1:4" ht="13.5">
      <c r="A1796" s="458">
        <v>94283</v>
      </c>
      <c r="B1796" s="247" t="s">
        <v>3398</v>
      </c>
      <c r="C1796" s="247" t="s">
        <v>1</v>
      </c>
      <c r="D1796" s="456">
        <v>68.42</v>
      </c>
    </row>
    <row r="1797" spans="1:4" ht="13.5">
      <c r="A1797" s="458">
        <v>94284</v>
      </c>
      <c r="B1797" s="247" t="s">
        <v>3399</v>
      </c>
      <c r="C1797" s="247" t="s">
        <v>1</v>
      </c>
      <c r="D1797" s="456">
        <v>79.55</v>
      </c>
    </row>
    <row r="1798" spans="1:4" ht="13.5">
      <c r="A1798" s="458">
        <v>94285</v>
      </c>
      <c r="B1798" s="247" t="s">
        <v>3400</v>
      </c>
      <c r="C1798" s="247" t="s">
        <v>1</v>
      </c>
      <c r="D1798" s="456">
        <v>83.56</v>
      </c>
    </row>
    <row r="1799" spans="1:4" ht="13.5">
      <c r="A1799" s="458">
        <v>94286</v>
      </c>
      <c r="B1799" s="247" t="s">
        <v>3401</v>
      </c>
      <c r="C1799" s="247" t="s">
        <v>1</v>
      </c>
      <c r="D1799" s="456">
        <v>94.69</v>
      </c>
    </row>
    <row r="1800" spans="1:4" ht="13.5">
      <c r="A1800" s="458">
        <v>94287</v>
      </c>
      <c r="B1800" s="247" t="s">
        <v>3402</v>
      </c>
      <c r="C1800" s="247" t="s">
        <v>1</v>
      </c>
      <c r="D1800" s="456">
        <v>40.450000000000003</v>
      </c>
    </row>
    <row r="1801" spans="1:4" ht="13.5">
      <c r="A1801" s="458">
        <v>94288</v>
      </c>
      <c r="B1801" s="247" t="s">
        <v>3403</v>
      </c>
      <c r="C1801" s="247" t="s">
        <v>1</v>
      </c>
      <c r="D1801" s="456">
        <v>50.18</v>
      </c>
    </row>
    <row r="1802" spans="1:4" ht="13.5">
      <c r="A1802" s="458">
        <v>94289</v>
      </c>
      <c r="B1802" s="247" t="s">
        <v>3404</v>
      </c>
      <c r="C1802" s="247" t="s">
        <v>1</v>
      </c>
      <c r="D1802" s="456">
        <v>51.58</v>
      </c>
    </row>
    <row r="1803" spans="1:4" ht="13.5">
      <c r="A1803" s="458">
        <v>94290</v>
      </c>
      <c r="B1803" s="247" t="s">
        <v>3405</v>
      </c>
      <c r="C1803" s="247" t="s">
        <v>1</v>
      </c>
      <c r="D1803" s="456">
        <v>61.32</v>
      </c>
    </row>
    <row r="1804" spans="1:4" ht="13.5">
      <c r="A1804" s="458">
        <v>94291</v>
      </c>
      <c r="B1804" s="247" t="s">
        <v>3406</v>
      </c>
      <c r="C1804" s="247" t="s">
        <v>1</v>
      </c>
      <c r="D1804" s="456">
        <v>62.23</v>
      </c>
    </row>
    <row r="1805" spans="1:4" ht="13.5">
      <c r="A1805" s="458">
        <v>94292</v>
      </c>
      <c r="B1805" s="247" t="s">
        <v>3407</v>
      </c>
      <c r="C1805" s="247" t="s">
        <v>1</v>
      </c>
      <c r="D1805" s="456">
        <v>71.97</v>
      </c>
    </row>
    <row r="1806" spans="1:4" ht="13.5">
      <c r="A1806" s="458">
        <v>94293</v>
      </c>
      <c r="B1806" s="247" t="s">
        <v>3408</v>
      </c>
      <c r="C1806" s="247" t="s">
        <v>1</v>
      </c>
      <c r="D1806" s="456">
        <v>169.17</v>
      </c>
    </row>
    <row r="1807" spans="1:4" ht="13.5">
      <c r="A1807" s="458">
        <v>94294</v>
      </c>
      <c r="B1807" s="247" t="s">
        <v>3409</v>
      </c>
      <c r="C1807" s="247" t="s">
        <v>1</v>
      </c>
      <c r="D1807" s="456">
        <v>8.2799999999999994</v>
      </c>
    </row>
    <row r="1808" spans="1:4" ht="13.5">
      <c r="A1808" s="458">
        <v>102727</v>
      </c>
      <c r="B1808" s="247" t="s">
        <v>19873</v>
      </c>
      <c r="C1808" s="247" t="s">
        <v>4</v>
      </c>
      <c r="D1808" s="456">
        <v>97.89</v>
      </c>
    </row>
    <row r="1809" spans="1:4" ht="13.5">
      <c r="A1809" s="458">
        <v>102728</v>
      </c>
      <c r="B1809" s="247" t="s">
        <v>19874</v>
      </c>
      <c r="C1809" s="247" t="s">
        <v>3</v>
      </c>
      <c r="D1809" s="456">
        <v>17.829999999999998</v>
      </c>
    </row>
    <row r="1810" spans="1:4" ht="13.5">
      <c r="A1810" s="458">
        <v>102729</v>
      </c>
      <c r="B1810" s="247" t="s">
        <v>19875</v>
      </c>
      <c r="C1810" s="247" t="s">
        <v>3</v>
      </c>
      <c r="D1810" s="456">
        <v>17.16</v>
      </c>
    </row>
    <row r="1811" spans="1:4" ht="13.5">
      <c r="A1811" s="458">
        <v>102730</v>
      </c>
      <c r="B1811" s="247" t="s">
        <v>19876</v>
      </c>
      <c r="C1811" s="247" t="s">
        <v>3</v>
      </c>
      <c r="D1811" s="456">
        <v>15.56</v>
      </c>
    </row>
    <row r="1812" spans="1:4" ht="13.5">
      <c r="A1812" s="458">
        <v>102731</v>
      </c>
      <c r="B1812" s="247" t="s">
        <v>19877</v>
      </c>
      <c r="C1812" s="247" t="s">
        <v>3</v>
      </c>
      <c r="D1812" s="456">
        <v>13.26</v>
      </c>
    </row>
    <row r="1813" spans="1:4" ht="13.5">
      <c r="A1813" s="458">
        <v>102732</v>
      </c>
      <c r="B1813" s="247" t="s">
        <v>19878</v>
      </c>
      <c r="C1813" s="247" t="s">
        <v>3</v>
      </c>
      <c r="D1813" s="456">
        <v>12.75</v>
      </c>
    </row>
    <row r="1814" spans="1:4" ht="13.5">
      <c r="A1814" s="458">
        <v>102733</v>
      </c>
      <c r="B1814" s="247" t="s">
        <v>19879</v>
      </c>
      <c r="C1814" s="247" t="s">
        <v>3</v>
      </c>
      <c r="D1814" s="456">
        <v>14.44</v>
      </c>
    </row>
    <row r="1815" spans="1:4" ht="13.5">
      <c r="A1815" s="458">
        <v>102734</v>
      </c>
      <c r="B1815" s="247" t="s">
        <v>19880</v>
      </c>
      <c r="C1815" s="247" t="s">
        <v>3</v>
      </c>
      <c r="D1815" s="456">
        <v>17.09</v>
      </c>
    </row>
    <row r="1816" spans="1:4" ht="13.5">
      <c r="A1816" s="458">
        <v>102735</v>
      </c>
      <c r="B1816" s="247" t="s">
        <v>19881</v>
      </c>
      <c r="C1816" s="247" t="s">
        <v>3</v>
      </c>
      <c r="D1816" s="456">
        <v>16.5</v>
      </c>
    </row>
    <row r="1817" spans="1:4" ht="13.5">
      <c r="A1817" s="458">
        <v>102736</v>
      </c>
      <c r="B1817" s="247" t="s">
        <v>19882</v>
      </c>
      <c r="C1817" s="247" t="s">
        <v>7</v>
      </c>
      <c r="D1817" s="456">
        <v>610.1</v>
      </c>
    </row>
    <row r="1818" spans="1:4" ht="13.5">
      <c r="A1818" s="458">
        <v>102737</v>
      </c>
      <c r="B1818" s="247" t="s">
        <v>19883</v>
      </c>
      <c r="C1818" s="247" t="s">
        <v>2</v>
      </c>
      <c r="D1818" s="456">
        <v>1152.27</v>
      </c>
    </row>
    <row r="1819" spans="1:4" ht="13.5">
      <c r="A1819" s="458">
        <v>102738</v>
      </c>
      <c r="B1819" s="247" t="s">
        <v>19884</v>
      </c>
      <c r="C1819" s="247" t="s">
        <v>2</v>
      </c>
      <c r="D1819" s="456">
        <v>2373.52</v>
      </c>
    </row>
    <row r="1820" spans="1:4" ht="13.5">
      <c r="A1820" s="458">
        <v>102739</v>
      </c>
      <c r="B1820" s="247" t="s">
        <v>19885</v>
      </c>
      <c r="C1820" s="247" t="s">
        <v>2</v>
      </c>
      <c r="D1820" s="456">
        <v>3991.82</v>
      </c>
    </row>
    <row r="1821" spans="1:4" ht="13.5">
      <c r="A1821" s="458">
        <v>102740</v>
      </c>
      <c r="B1821" s="247" t="s">
        <v>19886</v>
      </c>
      <c r="C1821" s="247" t="s">
        <v>2</v>
      </c>
      <c r="D1821" s="456">
        <v>6004.1</v>
      </c>
    </row>
    <row r="1822" spans="1:4" ht="13.5">
      <c r="A1822" s="458">
        <v>102741</v>
      </c>
      <c r="B1822" s="247" t="s">
        <v>19887</v>
      </c>
      <c r="C1822" s="247" t="s">
        <v>2</v>
      </c>
      <c r="D1822" s="456">
        <v>8452.73</v>
      </c>
    </row>
    <row r="1823" spans="1:4" ht="13.5">
      <c r="A1823" s="458">
        <v>102742</v>
      </c>
      <c r="B1823" s="247" t="s">
        <v>19888</v>
      </c>
      <c r="C1823" s="247" t="s">
        <v>2</v>
      </c>
      <c r="D1823" s="456">
        <v>14678.51</v>
      </c>
    </row>
    <row r="1824" spans="1:4" ht="13.5">
      <c r="A1824" s="458">
        <v>102743</v>
      </c>
      <c r="B1824" s="247" t="s">
        <v>19889</v>
      </c>
      <c r="C1824" s="247" t="s">
        <v>2</v>
      </c>
      <c r="D1824" s="456">
        <v>4825.1400000000003</v>
      </c>
    </row>
    <row r="1825" spans="1:4" ht="13.5">
      <c r="A1825" s="458">
        <v>102744</v>
      </c>
      <c r="B1825" s="247" t="s">
        <v>19890</v>
      </c>
      <c r="C1825" s="247" t="s">
        <v>2</v>
      </c>
      <c r="D1825" s="456">
        <v>7255.95</v>
      </c>
    </row>
    <row r="1826" spans="1:4" ht="13.5">
      <c r="A1826" s="458">
        <v>102745</v>
      </c>
      <c r="B1826" s="247" t="s">
        <v>19891</v>
      </c>
      <c r="C1826" s="247" t="s">
        <v>2</v>
      </c>
      <c r="D1826" s="456">
        <v>10232.07</v>
      </c>
    </row>
    <row r="1827" spans="1:4" ht="13.5">
      <c r="A1827" s="458">
        <v>102746</v>
      </c>
      <c r="B1827" s="247" t="s">
        <v>19892</v>
      </c>
      <c r="C1827" s="247" t="s">
        <v>2</v>
      </c>
      <c r="D1827" s="456">
        <v>17792.900000000001</v>
      </c>
    </row>
    <row r="1828" spans="1:4" ht="13.5">
      <c r="A1828" s="458">
        <v>102747</v>
      </c>
      <c r="B1828" s="247" t="s">
        <v>19893</v>
      </c>
      <c r="C1828" s="247" t="s">
        <v>2</v>
      </c>
      <c r="D1828" s="456">
        <v>9009.86</v>
      </c>
    </row>
    <row r="1829" spans="1:4" ht="13.5">
      <c r="A1829" s="458">
        <v>102748</v>
      </c>
      <c r="B1829" s="247" t="s">
        <v>19894</v>
      </c>
      <c r="C1829" s="247" t="s">
        <v>2</v>
      </c>
      <c r="D1829" s="456">
        <v>12649.05</v>
      </c>
    </row>
    <row r="1830" spans="1:4" ht="13.5">
      <c r="A1830" s="458">
        <v>102749</v>
      </c>
      <c r="B1830" s="247" t="s">
        <v>19895</v>
      </c>
      <c r="C1830" s="247" t="s">
        <v>2</v>
      </c>
      <c r="D1830" s="456">
        <v>21781.52</v>
      </c>
    </row>
    <row r="1831" spans="1:4" ht="13.5">
      <c r="A1831" s="458">
        <v>102750</v>
      </c>
      <c r="B1831" s="247" t="s">
        <v>19896</v>
      </c>
      <c r="C1831" s="247" t="s">
        <v>2</v>
      </c>
      <c r="D1831" s="456">
        <v>2900.87</v>
      </c>
    </row>
    <row r="1832" spans="1:4" ht="13.5">
      <c r="A1832" s="458">
        <v>102751</v>
      </c>
      <c r="B1832" s="247" t="s">
        <v>19897</v>
      </c>
      <c r="C1832" s="247" t="s">
        <v>2</v>
      </c>
      <c r="D1832" s="456">
        <v>5075.53</v>
      </c>
    </row>
    <row r="1833" spans="1:4" ht="13.5">
      <c r="A1833" s="458">
        <v>102752</v>
      </c>
      <c r="B1833" s="247" t="s">
        <v>19898</v>
      </c>
      <c r="C1833" s="247" t="s">
        <v>2</v>
      </c>
      <c r="D1833" s="456">
        <v>8126.93</v>
      </c>
    </row>
    <row r="1834" spans="1:4" ht="13.5">
      <c r="A1834" s="458">
        <v>102753</v>
      </c>
      <c r="B1834" s="247" t="s">
        <v>19899</v>
      </c>
      <c r="C1834" s="247" t="s">
        <v>2</v>
      </c>
      <c r="D1834" s="456">
        <v>12083.16</v>
      </c>
    </row>
    <row r="1835" spans="1:4" ht="13.5">
      <c r="A1835" s="458">
        <v>102754</v>
      </c>
      <c r="B1835" s="247" t="s">
        <v>19900</v>
      </c>
      <c r="C1835" s="247" t="s">
        <v>2</v>
      </c>
      <c r="D1835" s="456">
        <v>23040.07</v>
      </c>
    </row>
    <row r="1836" spans="1:4" ht="13.5">
      <c r="A1836" s="458">
        <v>102755</v>
      </c>
      <c r="B1836" s="247" t="s">
        <v>19901</v>
      </c>
      <c r="C1836" s="247" t="s">
        <v>2</v>
      </c>
      <c r="D1836" s="456">
        <v>11371.74</v>
      </c>
    </row>
    <row r="1837" spans="1:4" ht="13.5">
      <c r="A1837" s="458">
        <v>102756</v>
      </c>
      <c r="B1837" s="247" t="s">
        <v>19902</v>
      </c>
      <c r="C1837" s="247" t="s">
        <v>2</v>
      </c>
      <c r="D1837" s="456">
        <v>16963.47</v>
      </c>
    </row>
    <row r="1838" spans="1:4" ht="13.5">
      <c r="A1838" s="458">
        <v>102757</v>
      </c>
      <c r="B1838" s="247" t="s">
        <v>19903</v>
      </c>
      <c r="C1838" s="247" t="s">
        <v>2</v>
      </c>
      <c r="D1838" s="456">
        <v>31651.47</v>
      </c>
    </row>
    <row r="1839" spans="1:4" ht="13.5">
      <c r="A1839" s="458">
        <v>102758</v>
      </c>
      <c r="B1839" s="247" t="s">
        <v>19904</v>
      </c>
      <c r="C1839" s="247" t="s">
        <v>2</v>
      </c>
      <c r="D1839" s="456">
        <v>14632.46</v>
      </c>
    </row>
    <row r="1840" spans="1:4" ht="13.5">
      <c r="A1840" s="458">
        <v>102759</v>
      </c>
      <c r="B1840" s="247" t="s">
        <v>19905</v>
      </c>
      <c r="C1840" s="247" t="s">
        <v>2</v>
      </c>
      <c r="D1840" s="456">
        <v>21868.01</v>
      </c>
    </row>
    <row r="1841" spans="1:4" ht="13.5">
      <c r="A1841" s="458">
        <v>102760</v>
      </c>
      <c r="B1841" s="247" t="s">
        <v>19906</v>
      </c>
      <c r="C1841" s="247" t="s">
        <v>2</v>
      </c>
      <c r="D1841" s="456">
        <v>40425.68</v>
      </c>
    </row>
    <row r="1842" spans="1:4" ht="13.5">
      <c r="A1842" s="458">
        <v>102761</v>
      </c>
      <c r="B1842" s="247" t="s">
        <v>19907</v>
      </c>
      <c r="C1842" s="247" t="s">
        <v>2</v>
      </c>
      <c r="D1842" s="456">
        <v>13759.68</v>
      </c>
    </row>
    <row r="1843" spans="1:4" ht="13.5">
      <c r="A1843" s="458">
        <v>102762</v>
      </c>
      <c r="B1843" s="247" t="s">
        <v>19908</v>
      </c>
      <c r="C1843" s="247" t="s">
        <v>2</v>
      </c>
      <c r="D1843" s="456">
        <v>21411.41</v>
      </c>
    </row>
    <row r="1844" spans="1:4" ht="13.5">
      <c r="A1844" s="458">
        <v>102763</v>
      </c>
      <c r="B1844" s="247" t="s">
        <v>19909</v>
      </c>
      <c r="C1844" s="247" t="s">
        <v>2</v>
      </c>
      <c r="D1844" s="456">
        <v>29914.63</v>
      </c>
    </row>
    <row r="1845" spans="1:4" ht="13.5">
      <c r="A1845" s="458">
        <v>102764</v>
      </c>
      <c r="B1845" s="247" t="s">
        <v>19910</v>
      </c>
      <c r="C1845" s="247" t="s">
        <v>2</v>
      </c>
      <c r="D1845" s="456">
        <v>42546.06</v>
      </c>
    </row>
    <row r="1846" spans="1:4" ht="13.5">
      <c r="A1846" s="458">
        <v>102765</v>
      </c>
      <c r="B1846" s="247" t="s">
        <v>19911</v>
      </c>
      <c r="C1846" s="247" t="s">
        <v>2</v>
      </c>
      <c r="D1846" s="456">
        <v>17057.09</v>
      </c>
    </row>
    <row r="1847" spans="1:4" ht="13.5">
      <c r="A1847" s="458">
        <v>102766</v>
      </c>
      <c r="B1847" s="247" t="s">
        <v>19912</v>
      </c>
      <c r="C1847" s="247" t="s">
        <v>2</v>
      </c>
      <c r="D1847" s="456">
        <v>25891.26</v>
      </c>
    </row>
    <row r="1848" spans="1:4" ht="13.5">
      <c r="A1848" s="458">
        <v>102767</v>
      </c>
      <c r="B1848" s="247" t="s">
        <v>19913</v>
      </c>
      <c r="C1848" s="247" t="s">
        <v>2</v>
      </c>
      <c r="D1848" s="456">
        <v>36492.07</v>
      </c>
    </row>
    <row r="1849" spans="1:4" ht="13.5">
      <c r="A1849" s="458">
        <v>102768</v>
      </c>
      <c r="B1849" s="247" t="s">
        <v>19914</v>
      </c>
      <c r="C1849" s="247" t="s">
        <v>2</v>
      </c>
      <c r="D1849" s="456">
        <v>51471.53</v>
      </c>
    </row>
    <row r="1850" spans="1:4" ht="13.5">
      <c r="A1850" s="458">
        <v>102769</v>
      </c>
      <c r="B1850" s="247" t="s">
        <v>19915</v>
      </c>
      <c r="C1850" s="247" t="s">
        <v>2</v>
      </c>
      <c r="D1850" s="456">
        <v>19700.54</v>
      </c>
    </row>
    <row r="1851" spans="1:4" ht="13.5">
      <c r="A1851" s="458">
        <v>102770</v>
      </c>
      <c r="B1851" s="247" t="s">
        <v>19916</v>
      </c>
      <c r="C1851" s="247" t="s">
        <v>2</v>
      </c>
      <c r="D1851" s="456">
        <v>30441.85</v>
      </c>
    </row>
    <row r="1852" spans="1:4" ht="13.5">
      <c r="A1852" s="458">
        <v>102771</v>
      </c>
      <c r="B1852" s="247" t="s">
        <v>19917</v>
      </c>
      <c r="C1852" s="247" t="s">
        <v>2</v>
      </c>
      <c r="D1852" s="456">
        <v>42878.05</v>
      </c>
    </row>
    <row r="1853" spans="1:4" ht="13.5">
      <c r="A1853" s="458">
        <v>102772</v>
      </c>
      <c r="B1853" s="247" t="s">
        <v>19918</v>
      </c>
      <c r="C1853" s="247" t="s">
        <v>2</v>
      </c>
      <c r="D1853" s="456">
        <v>61071.5</v>
      </c>
    </row>
    <row r="1854" spans="1:4" ht="13.5">
      <c r="A1854" s="458">
        <v>102773</v>
      </c>
      <c r="B1854" s="247" t="s">
        <v>19919</v>
      </c>
      <c r="C1854" s="247" t="s">
        <v>2</v>
      </c>
      <c r="D1854" s="456">
        <v>9178.7999999999993</v>
      </c>
    </row>
    <row r="1855" spans="1:4" ht="13.5">
      <c r="A1855" s="458">
        <v>102774</v>
      </c>
      <c r="B1855" s="247" t="s">
        <v>19920</v>
      </c>
      <c r="C1855" s="247" t="s">
        <v>2</v>
      </c>
      <c r="D1855" s="456">
        <v>9178.7999999999993</v>
      </c>
    </row>
    <row r="1856" spans="1:4" ht="13.5">
      <c r="A1856" s="458">
        <v>102775</v>
      </c>
      <c r="B1856" s="247" t="s">
        <v>19921</v>
      </c>
      <c r="C1856" s="247" t="s">
        <v>2</v>
      </c>
      <c r="D1856" s="456">
        <v>13706.7</v>
      </c>
    </row>
    <row r="1857" spans="1:4" ht="13.5">
      <c r="A1857" s="458">
        <v>102776</v>
      </c>
      <c r="B1857" s="247" t="s">
        <v>19922</v>
      </c>
      <c r="C1857" s="247" t="s">
        <v>2</v>
      </c>
      <c r="D1857" s="456">
        <v>13706.7</v>
      </c>
    </row>
    <row r="1858" spans="1:4" ht="13.5">
      <c r="A1858" s="458">
        <v>102777</v>
      </c>
      <c r="B1858" s="247" t="s">
        <v>19923</v>
      </c>
      <c r="C1858" s="247" t="s">
        <v>2</v>
      </c>
      <c r="D1858" s="456">
        <v>20749.54</v>
      </c>
    </row>
    <row r="1859" spans="1:4" ht="13.5">
      <c r="A1859" s="458">
        <v>102778</v>
      </c>
      <c r="B1859" s="247" t="s">
        <v>19924</v>
      </c>
      <c r="C1859" s="247" t="s">
        <v>2</v>
      </c>
      <c r="D1859" s="456">
        <v>31872.959999999999</v>
      </c>
    </row>
    <row r="1860" spans="1:4" ht="13.5">
      <c r="A1860" s="458">
        <v>102779</v>
      </c>
      <c r="B1860" s="247" t="s">
        <v>19925</v>
      </c>
      <c r="C1860" s="247" t="s">
        <v>2</v>
      </c>
      <c r="D1860" s="456">
        <v>9178.7999999999993</v>
      </c>
    </row>
    <row r="1861" spans="1:4" ht="13.5">
      <c r="A1861" s="458">
        <v>102780</v>
      </c>
      <c r="B1861" s="247" t="s">
        <v>19926</v>
      </c>
      <c r="C1861" s="247" t="s">
        <v>2</v>
      </c>
      <c r="D1861" s="456">
        <v>10561.77</v>
      </c>
    </row>
    <row r="1862" spans="1:4" ht="13.5">
      <c r="A1862" s="458">
        <v>102781</v>
      </c>
      <c r="B1862" s="247" t="s">
        <v>19927</v>
      </c>
      <c r="C1862" s="247" t="s">
        <v>2</v>
      </c>
      <c r="D1862" s="456">
        <v>15655.65</v>
      </c>
    </row>
    <row r="1863" spans="1:4" ht="13.5">
      <c r="A1863" s="458">
        <v>102782</v>
      </c>
      <c r="B1863" s="247" t="s">
        <v>19928</v>
      </c>
      <c r="C1863" s="247" t="s">
        <v>2</v>
      </c>
      <c r="D1863" s="456">
        <v>17573.73</v>
      </c>
    </row>
    <row r="1864" spans="1:4" ht="13.5">
      <c r="A1864" s="458">
        <v>102783</v>
      </c>
      <c r="B1864" s="247" t="s">
        <v>19929</v>
      </c>
      <c r="C1864" s="247" t="s">
        <v>2</v>
      </c>
      <c r="D1864" s="456">
        <v>23233.61</v>
      </c>
    </row>
    <row r="1865" spans="1:4" ht="13.5">
      <c r="A1865" s="458">
        <v>102784</v>
      </c>
      <c r="B1865" s="247" t="s">
        <v>19930</v>
      </c>
      <c r="C1865" s="247" t="s">
        <v>2</v>
      </c>
      <c r="D1865" s="456">
        <v>37434.67</v>
      </c>
    </row>
    <row r="1866" spans="1:4" ht="13.5">
      <c r="A1866" s="458">
        <v>102785</v>
      </c>
      <c r="B1866" s="247" t="s">
        <v>19931</v>
      </c>
      <c r="C1866" s="247" t="s">
        <v>2</v>
      </c>
      <c r="D1866" s="456">
        <v>10561.77</v>
      </c>
    </row>
    <row r="1867" spans="1:4" ht="13.5">
      <c r="A1867" s="458">
        <v>102786</v>
      </c>
      <c r="B1867" s="247" t="s">
        <v>19932</v>
      </c>
      <c r="C1867" s="247" t="s">
        <v>2</v>
      </c>
      <c r="D1867" s="456">
        <v>11913.86</v>
      </c>
    </row>
    <row r="1868" spans="1:4" ht="13.5">
      <c r="A1868" s="458">
        <v>102787</v>
      </c>
      <c r="B1868" s="247" t="s">
        <v>19933</v>
      </c>
      <c r="C1868" s="247" t="s">
        <v>2</v>
      </c>
      <c r="D1868" s="456">
        <v>17573.73</v>
      </c>
    </row>
    <row r="1869" spans="1:4" ht="13.5">
      <c r="A1869" s="458">
        <v>102788</v>
      </c>
      <c r="B1869" s="247" t="s">
        <v>19934</v>
      </c>
      <c r="C1869" s="247" t="s">
        <v>2</v>
      </c>
      <c r="D1869" s="456">
        <v>19486.009999999998</v>
      </c>
    </row>
    <row r="1870" spans="1:4" ht="13.5">
      <c r="A1870" s="458">
        <v>102789</v>
      </c>
      <c r="B1870" s="247" t="s">
        <v>19935</v>
      </c>
      <c r="C1870" s="247" t="s">
        <v>2</v>
      </c>
      <c r="D1870" s="456">
        <v>25682.93</v>
      </c>
    </row>
    <row r="1871" spans="1:4" ht="13.5">
      <c r="A1871" s="458">
        <v>102790</v>
      </c>
      <c r="B1871" s="247" t="s">
        <v>19936</v>
      </c>
      <c r="C1871" s="247" t="s">
        <v>2</v>
      </c>
      <c r="D1871" s="456">
        <v>43092.88</v>
      </c>
    </row>
    <row r="1872" spans="1:4" ht="13.5">
      <c r="A1872" s="458">
        <v>102791</v>
      </c>
      <c r="B1872" s="247" t="s">
        <v>19937</v>
      </c>
      <c r="C1872" s="247" t="s">
        <v>2</v>
      </c>
      <c r="D1872" s="456">
        <v>33875.39</v>
      </c>
    </row>
    <row r="1873" spans="1:4" ht="13.5">
      <c r="A1873" s="458">
        <v>102792</v>
      </c>
      <c r="B1873" s="247" t="s">
        <v>19938</v>
      </c>
      <c r="C1873" s="247" t="s">
        <v>2</v>
      </c>
      <c r="D1873" s="456">
        <v>55452.44</v>
      </c>
    </row>
    <row r="1874" spans="1:4" ht="13.5">
      <c r="A1874" s="458">
        <v>102793</v>
      </c>
      <c r="B1874" s="247" t="s">
        <v>19939</v>
      </c>
      <c r="C1874" s="247" t="s">
        <v>2</v>
      </c>
      <c r="D1874" s="456">
        <v>75209.64</v>
      </c>
    </row>
    <row r="1875" spans="1:4" ht="13.5">
      <c r="A1875" s="458">
        <v>102794</v>
      </c>
      <c r="B1875" s="247" t="s">
        <v>19940</v>
      </c>
      <c r="C1875" s="247" t="s">
        <v>2</v>
      </c>
      <c r="D1875" s="456">
        <v>108015.47</v>
      </c>
    </row>
    <row r="1876" spans="1:4" ht="13.5">
      <c r="A1876" s="458">
        <v>102795</v>
      </c>
      <c r="B1876" s="247" t="s">
        <v>19941</v>
      </c>
      <c r="C1876" s="247" t="s">
        <v>2</v>
      </c>
      <c r="D1876" s="456">
        <v>36133.81</v>
      </c>
    </row>
    <row r="1877" spans="1:4" ht="13.5">
      <c r="A1877" s="458">
        <v>102796</v>
      </c>
      <c r="B1877" s="247" t="s">
        <v>19942</v>
      </c>
      <c r="C1877" s="247" t="s">
        <v>2</v>
      </c>
      <c r="D1877" s="456">
        <v>58701.07</v>
      </c>
    </row>
    <row r="1878" spans="1:4" ht="13.5">
      <c r="A1878" s="458">
        <v>102797</v>
      </c>
      <c r="B1878" s="247" t="s">
        <v>19943</v>
      </c>
      <c r="C1878" s="247" t="s">
        <v>2</v>
      </c>
      <c r="D1878" s="456">
        <v>83462.759999999995</v>
      </c>
    </row>
    <row r="1879" spans="1:4" ht="13.5">
      <c r="A1879" s="458">
        <v>102798</v>
      </c>
      <c r="B1879" s="247" t="s">
        <v>19944</v>
      </c>
      <c r="C1879" s="247" t="s">
        <v>2</v>
      </c>
      <c r="D1879" s="456">
        <v>102341.73</v>
      </c>
    </row>
    <row r="1880" spans="1:4" ht="13.5">
      <c r="A1880" s="458">
        <v>102799</v>
      </c>
      <c r="B1880" s="247" t="s">
        <v>19945</v>
      </c>
      <c r="C1880" s="247" t="s">
        <v>2</v>
      </c>
      <c r="D1880" s="456">
        <v>36888.46</v>
      </c>
    </row>
    <row r="1881" spans="1:4" ht="13.5">
      <c r="A1881" s="458">
        <v>102800</v>
      </c>
      <c r="B1881" s="247" t="s">
        <v>19946</v>
      </c>
      <c r="C1881" s="247" t="s">
        <v>2</v>
      </c>
      <c r="D1881" s="456">
        <v>64406.17</v>
      </c>
    </row>
    <row r="1882" spans="1:4" ht="13.5">
      <c r="A1882" s="458">
        <v>102801</v>
      </c>
      <c r="B1882" s="247" t="s">
        <v>19947</v>
      </c>
      <c r="C1882" s="247" t="s">
        <v>2</v>
      </c>
      <c r="D1882" s="456">
        <v>90527.679999999993</v>
      </c>
    </row>
    <row r="1883" spans="1:4" ht="13.5">
      <c r="A1883" s="458">
        <v>102802</v>
      </c>
      <c r="B1883" s="247" t="s">
        <v>19948</v>
      </c>
      <c r="C1883" s="247" t="s">
        <v>2</v>
      </c>
      <c r="D1883" s="456">
        <v>108665.77</v>
      </c>
    </row>
    <row r="1884" spans="1:4" ht="13.5">
      <c r="A1884" s="458">
        <v>101570</v>
      </c>
      <c r="B1884" s="247" t="s">
        <v>17990</v>
      </c>
      <c r="C1884" s="247" t="s">
        <v>4</v>
      </c>
      <c r="D1884" s="456">
        <v>22.64</v>
      </c>
    </row>
    <row r="1885" spans="1:4" ht="13.5">
      <c r="A1885" s="458">
        <v>101571</v>
      </c>
      <c r="B1885" s="247" t="s">
        <v>17991</v>
      </c>
      <c r="C1885" s="247" t="s">
        <v>4</v>
      </c>
      <c r="D1885" s="456">
        <v>30.19</v>
      </c>
    </row>
    <row r="1886" spans="1:4" ht="13.5">
      <c r="A1886" s="458">
        <v>101572</v>
      </c>
      <c r="B1886" s="247" t="s">
        <v>17992</v>
      </c>
      <c r="C1886" s="247" t="s">
        <v>4</v>
      </c>
      <c r="D1886" s="456">
        <v>17.940000000000001</v>
      </c>
    </row>
    <row r="1887" spans="1:4" ht="13.5">
      <c r="A1887" s="458">
        <v>101573</v>
      </c>
      <c r="B1887" s="247" t="s">
        <v>17993</v>
      </c>
      <c r="C1887" s="247" t="s">
        <v>4</v>
      </c>
      <c r="D1887" s="456">
        <v>25.49</v>
      </c>
    </row>
    <row r="1888" spans="1:4" ht="13.5">
      <c r="A1888" s="458">
        <v>101574</v>
      </c>
      <c r="B1888" s="247" t="s">
        <v>17994</v>
      </c>
      <c r="C1888" s="247" t="s">
        <v>4</v>
      </c>
      <c r="D1888" s="456">
        <v>14.07</v>
      </c>
    </row>
    <row r="1889" spans="1:4" ht="13.5">
      <c r="A1889" s="458">
        <v>101575</v>
      </c>
      <c r="B1889" s="247" t="s">
        <v>17995</v>
      </c>
      <c r="C1889" s="247" t="s">
        <v>4</v>
      </c>
      <c r="D1889" s="456">
        <v>21.8</v>
      </c>
    </row>
    <row r="1890" spans="1:4" ht="13.5">
      <c r="A1890" s="458">
        <v>101576</v>
      </c>
      <c r="B1890" s="247" t="s">
        <v>17996</v>
      </c>
      <c r="C1890" s="247" t="s">
        <v>4</v>
      </c>
      <c r="D1890" s="456">
        <v>42.6</v>
      </c>
    </row>
    <row r="1891" spans="1:4" ht="13.5">
      <c r="A1891" s="458">
        <v>101577</v>
      </c>
      <c r="B1891" s="247" t="s">
        <v>17997</v>
      </c>
      <c r="C1891" s="247" t="s">
        <v>4</v>
      </c>
      <c r="D1891" s="456">
        <v>52.27</v>
      </c>
    </row>
    <row r="1892" spans="1:4" ht="13.5">
      <c r="A1892" s="458">
        <v>101578</v>
      </c>
      <c r="B1892" s="247" t="s">
        <v>17998</v>
      </c>
      <c r="C1892" s="247" t="s">
        <v>4</v>
      </c>
      <c r="D1892" s="456">
        <v>35.65</v>
      </c>
    </row>
    <row r="1893" spans="1:4" ht="13.5">
      <c r="A1893" s="458">
        <v>101579</v>
      </c>
      <c r="B1893" s="247" t="s">
        <v>17999</v>
      </c>
      <c r="C1893" s="247" t="s">
        <v>4</v>
      </c>
      <c r="D1893" s="456">
        <v>45.32</v>
      </c>
    </row>
    <row r="1894" spans="1:4" ht="13.5">
      <c r="A1894" s="458">
        <v>101580</v>
      </c>
      <c r="B1894" s="247" t="s">
        <v>18000</v>
      </c>
      <c r="C1894" s="247" t="s">
        <v>4</v>
      </c>
      <c r="D1894" s="456">
        <v>32.5</v>
      </c>
    </row>
    <row r="1895" spans="1:4" ht="13.5">
      <c r="A1895" s="458">
        <v>101581</v>
      </c>
      <c r="B1895" s="247" t="s">
        <v>18001</v>
      </c>
      <c r="C1895" s="247" t="s">
        <v>4</v>
      </c>
      <c r="D1895" s="456">
        <v>42.32</v>
      </c>
    </row>
    <row r="1896" spans="1:4" ht="13.5">
      <c r="A1896" s="458">
        <v>101582</v>
      </c>
      <c r="B1896" s="247" t="s">
        <v>18002</v>
      </c>
      <c r="C1896" s="247" t="s">
        <v>4</v>
      </c>
      <c r="D1896" s="456">
        <v>70.319999999999993</v>
      </c>
    </row>
    <row r="1897" spans="1:4" ht="13.5">
      <c r="A1897" s="458">
        <v>101583</v>
      </c>
      <c r="B1897" s="247" t="s">
        <v>18003</v>
      </c>
      <c r="C1897" s="247" t="s">
        <v>4</v>
      </c>
      <c r="D1897" s="456">
        <v>85.34</v>
      </c>
    </row>
    <row r="1898" spans="1:4" ht="13.5">
      <c r="A1898" s="458">
        <v>101584</v>
      </c>
      <c r="B1898" s="247" t="s">
        <v>18004</v>
      </c>
      <c r="C1898" s="247" t="s">
        <v>4</v>
      </c>
      <c r="D1898" s="456">
        <v>58.49</v>
      </c>
    </row>
    <row r="1899" spans="1:4" ht="13.5">
      <c r="A1899" s="458">
        <v>101585</v>
      </c>
      <c r="B1899" s="247" t="s">
        <v>18005</v>
      </c>
      <c r="C1899" s="247" t="s">
        <v>4</v>
      </c>
      <c r="D1899" s="456">
        <v>73.510000000000005</v>
      </c>
    </row>
    <row r="1900" spans="1:4" ht="13.5">
      <c r="A1900" s="458">
        <v>101586</v>
      </c>
      <c r="B1900" s="247" t="s">
        <v>18006</v>
      </c>
      <c r="C1900" s="247" t="s">
        <v>4</v>
      </c>
      <c r="D1900" s="456">
        <v>51.91</v>
      </c>
    </row>
    <row r="1901" spans="1:4" ht="13.5">
      <c r="A1901" s="458">
        <v>101587</v>
      </c>
      <c r="B1901" s="247" t="s">
        <v>18007</v>
      </c>
      <c r="C1901" s="247" t="s">
        <v>4</v>
      </c>
      <c r="D1901" s="456">
        <v>67.09</v>
      </c>
    </row>
    <row r="1902" spans="1:4" ht="13.5">
      <c r="A1902" s="458">
        <v>101588</v>
      </c>
      <c r="B1902" s="247" t="s">
        <v>18008</v>
      </c>
      <c r="C1902" s="247" t="s">
        <v>4</v>
      </c>
      <c r="D1902" s="456">
        <v>89.89</v>
      </c>
    </row>
    <row r="1903" spans="1:4" ht="13.5">
      <c r="A1903" s="458">
        <v>101589</v>
      </c>
      <c r="B1903" s="247" t="s">
        <v>18009</v>
      </c>
      <c r="C1903" s="247" t="s">
        <v>4</v>
      </c>
      <c r="D1903" s="456">
        <v>130.47999999999999</v>
      </c>
    </row>
    <row r="1904" spans="1:4" ht="13.5">
      <c r="A1904" s="458">
        <v>101590</v>
      </c>
      <c r="B1904" s="247" t="s">
        <v>18010</v>
      </c>
      <c r="C1904" s="247" t="s">
        <v>4</v>
      </c>
      <c r="D1904" s="456">
        <v>68.3</v>
      </c>
    </row>
    <row r="1905" spans="1:4" ht="13.5">
      <c r="A1905" s="458">
        <v>101591</v>
      </c>
      <c r="B1905" s="247" t="s">
        <v>18011</v>
      </c>
      <c r="C1905" s="247" t="s">
        <v>4</v>
      </c>
      <c r="D1905" s="456">
        <v>108.9</v>
      </c>
    </row>
    <row r="1906" spans="1:4" ht="13.5">
      <c r="A1906" s="458">
        <v>101592</v>
      </c>
      <c r="B1906" s="247" t="s">
        <v>18012</v>
      </c>
      <c r="C1906" s="247" t="s">
        <v>4</v>
      </c>
      <c r="D1906" s="456">
        <v>48.63</v>
      </c>
    </row>
    <row r="1907" spans="1:4" ht="13.5">
      <c r="A1907" s="458">
        <v>101593</v>
      </c>
      <c r="B1907" s="247" t="s">
        <v>18013</v>
      </c>
      <c r="C1907" s="247" t="s">
        <v>4</v>
      </c>
      <c r="D1907" s="456">
        <v>89.35</v>
      </c>
    </row>
    <row r="1908" spans="1:4" ht="13.5">
      <c r="A1908" s="458">
        <v>101600</v>
      </c>
      <c r="B1908" s="247" t="s">
        <v>18014</v>
      </c>
      <c r="C1908" s="247" t="s">
        <v>4</v>
      </c>
      <c r="D1908" s="456">
        <v>16.63</v>
      </c>
    </row>
    <row r="1909" spans="1:4" ht="13.5">
      <c r="A1909" s="458">
        <v>101601</v>
      </c>
      <c r="B1909" s="247" t="s">
        <v>18015</v>
      </c>
      <c r="C1909" s="247" t="s">
        <v>4</v>
      </c>
      <c r="D1909" s="456">
        <v>24.63</v>
      </c>
    </row>
    <row r="1910" spans="1:4" ht="13.5">
      <c r="A1910" s="458">
        <v>101602</v>
      </c>
      <c r="B1910" s="247" t="s">
        <v>18016</v>
      </c>
      <c r="C1910" s="247" t="s">
        <v>4</v>
      </c>
      <c r="D1910" s="456">
        <v>12.34</v>
      </c>
    </row>
    <row r="1911" spans="1:4" ht="13.5">
      <c r="A1911" s="458">
        <v>101603</v>
      </c>
      <c r="B1911" s="247" t="s">
        <v>18017</v>
      </c>
      <c r="C1911" s="247" t="s">
        <v>4</v>
      </c>
      <c r="D1911" s="456">
        <v>20.32</v>
      </c>
    </row>
    <row r="1912" spans="1:4" ht="13.5">
      <c r="A1912" s="458">
        <v>101604</v>
      </c>
      <c r="B1912" s="247" t="s">
        <v>18018</v>
      </c>
      <c r="C1912" s="247" t="s">
        <v>4</v>
      </c>
      <c r="D1912" s="456">
        <v>8.06</v>
      </c>
    </row>
    <row r="1913" spans="1:4" ht="13.5">
      <c r="A1913" s="458">
        <v>101605</v>
      </c>
      <c r="B1913" s="247" t="s">
        <v>18019</v>
      </c>
      <c r="C1913" s="247" t="s">
        <v>4</v>
      </c>
      <c r="D1913" s="456">
        <v>16.059999999999999</v>
      </c>
    </row>
    <row r="1914" spans="1:4" ht="13.5">
      <c r="A1914" s="458">
        <v>90788</v>
      </c>
      <c r="B1914" s="247" t="s">
        <v>3410</v>
      </c>
      <c r="C1914" s="247" t="s">
        <v>2</v>
      </c>
      <c r="D1914" s="456">
        <v>747.21</v>
      </c>
    </row>
    <row r="1915" spans="1:4" ht="13.5">
      <c r="A1915" s="458">
        <v>90789</v>
      </c>
      <c r="B1915" s="247" t="s">
        <v>3411</v>
      </c>
      <c r="C1915" s="247" t="s">
        <v>2</v>
      </c>
      <c r="D1915" s="456">
        <v>748.82</v>
      </c>
    </row>
    <row r="1916" spans="1:4" ht="13.5">
      <c r="A1916" s="458">
        <v>90790</v>
      </c>
      <c r="B1916" s="247" t="s">
        <v>3412</v>
      </c>
      <c r="C1916" s="247" t="s">
        <v>2</v>
      </c>
      <c r="D1916" s="456">
        <v>772.31</v>
      </c>
    </row>
    <row r="1917" spans="1:4" ht="13.5">
      <c r="A1917" s="458">
        <v>90791</v>
      </c>
      <c r="B1917" s="247" t="s">
        <v>18020</v>
      </c>
      <c r="C1917" s="247" t="s">
        <v>2</v>
      </c>
      <c r="D1917" s="456">
        <v>904.99</v>
      </c>
    </row>
    <row r="1918" spans="1:4" ht="13.5">
      <c r="A1918" s="458">
        <v>90793</v>
      </c>
      <c r="B1918" s="247" t="s">
        <v>18021</v>
      </c>
      <c r="C1918" s="247" t="s">
        <v>2</v>
      </c>
      <c r="D1918" s="456">
        <v>960.72</v>
      </c>
    </row>
    <row r="1919" spans="1:4" ht="13.5">
      <c r="A1919" s="458">
        <v>90794</v>
      </c>
      <c r="B1919" s="247" t="s">
        <v>18022</v>
      </c>
      <c r="C1919" s="247" t="s">
        <v>2</v>
      </c>
      <c r="D1919" s="456">
        <v>641.91</v>
      </c>
    </row>
    <row r="1920" spans="1:4" ht="13.5">
      <c r="A1920" s="458">
        <v>90795</v>
      </c>
      <c r="B1920" s="247" t="s">
        <v>18023</v>
      </c>
      <c r="C1920" s="247" t="s">
        <v>2</v>
      </c>
      <c r="D1920" s="456">
        <v>648.33000000000004</v>
      </c>
    </row>
    <row r="1921" spans="1:4" ht="13.5">
      <c r="A1921" s="458">
        <v>90796</v>
      </c>
      <c r="B1921" s="247" t="s">
        <v>18024</v>
      </c>
      <c r="C1921" s="247" t="s">
        <v>2</v>
      </c>
      <c r="D1921" s="456">
        <v>654.75</v>
      </c>
    </row>
    <row r="1922" spans="1:4" ht="13.5">
      <c r="A1922" s="458">
        <v>90797</v>
      </c>
      <c r="B1922" s="247" t="s">
        <v>18025</v>
      </c>
      <c r="C1922" s="247" t="s">
        <v>2</v>
      </c>
      <c r="D1922" s="456">
        <v>661.17</v>
      </c>
    </row>
    <row r="1923" spans="1:4" ht="13.5">
      <c r="A1923" s="458">
        <v>90798</v>
      </c>
      <c r="B1923" s="247" t="s">
        <v>18026</v>
      </c>
      <c r="C1923" s="247" t="s">
        <v>2</v>
      </c>
      <c r="D1923" s="456">
        <v>959.2</v>
      </c>
    </row>
    <row r="1924" spans="1:4" ht="13.5">
      <c r="A1924" s="458">
        <v>90799</v>
      </c>
      <c r="B1924" s="247" t="s">
        <v>18027</v>
      </c>
      <c r="C1924" s="247" t="s">
        <v>2</v>
      </c>
      <c r="D1924" s="456">
        <v>989.9</v>
      </c>
    </row>
    <row r="1925" spans="1:4" ht="13.5">
      <c r="A1925" s="458">
        <v>90801</v>
      </c>
      <c r="B1925" s="247" t="s">
        <v>3413</v>
      </c>
      <c r="C1925" s="247" t="s">
        <v>2</v>
      </c>
      <c r="D1925" s="456">
        <v>287.39999999999998</v>
      </c>
    </row>
    <row r="1926" spans="1:4" ht="13.5">
      <c r="A1926" s="458">
        <v>90806</v>
      </c>
      <c r="B1926" s="247" t="s">
        <v>25934</v>
      </c>
      <c r="C1926" s="247" t="s">
        <v>2</v>
      </c>
      <c r="D1926" s="456">
        <v>369.86</v>
      </c>
    </row>
    <row r="1927" spans="1:4" ht="13.5">
      <c r="A1927" s="458">
        <v>90820</v>
      </c>
      <c r="B1927" s="247" t="s">
        <v>3414</v>
      </c>
      <c r="C1927" s="247" t="s">
        <v>2</v>
      </c>
      <c r="D1927" s="456">
        <v>282.29000000000002</v>
      </c>
    </row>
    <row r="1928" spans="1:4" ht="13.5">
      <c r="A1928" s="458">
        <v>90821</v>
      </c>
      <c r="B1928" s="247" t="s">
        <v>3415</v>
      </c>
      <c r="C1928" s="247" t="s">
        <v>2</v>
      </c>
      <c r="D1928" s="456">
        <v>288.38</v>
      </c>
    </row>
    <row r="1929" spans="1:4" ht="13.5">
      <c r="A1929" s="458">
        <v>90822</v>
      </c>
      <c r="B1929" s="247" t="s">
        <v>3416</v>
      </c>
      <c r="C1929" s="247" t="s">
        <v>2</v>
      </c>
      <c r="D1929" s="456">
        <v>309.83999999999997</v>
      </c>
    </row>
    <row r="1930" spans="1:4" ht="13.5">
      <c r="A1930" s="458">
        <v>90823</v>
      </c>
      <c r="B1930" s="247" t="s">
        <v>3417</v>
      </c>
      <c r="C1930" s="247" t="s">
        <v>2</v>
      </c>
      <c r="D1930" s="456">
        <v>381.97</v>
      </c>
    </row>
    <row r="1931" spans="1:4" ht="13.5">
      <c r="A1931" s="458">
        <v>90824</v>
      </c>
      <c r="B1931" s="247" t="s">
        <v>3418</v>
      </c>
      <c r="C1931" s="247" t="s">
        <v>2</v>
      </c>
      <c r="D1931" s="456">
        <v>548.61</v>
      </c>
    </row>
    <row r="1932" spans="1:4" ht="13.5">
      <c r="A1932" s="458">
        <v>90825</v>
      </c>
      <c r="B1932" s="247" t="s">
        <v>3419</v>
      </c>
      <c r="C1932" s="247" t="s">
        <v>2</v>
      </c>
      <c r="D1932" s="456">
        <v>611.64</v>
      </c>
    </row>
    <row r="1933" spans="1:4" ht="13.5">
      <c r="A1933" s="458">
        <v>90830</v>
      </c>
      <c r="B1933" s="247" t="s">
        <v>3420</v>
      </c>
      <c r="C1933" s="247" t="s">
        <v>2</v>
      </c>
      <c r="D1933" s="456">
        <v>141.68</v>
      </c>
    </row>
    <row r="1934" spans="1:4" ht="13.5">
      <c r="A1934" s="458">
        <v>90831</v>
      </c>
      <c r="B1934" s="247" t="s">
        <v>3421</v>
      </c>
      <c r="C1934" s="247" t="s">
        <v>2</v>
      </c>
      <c r="D1934" s="456">
        <v>123.68</v>
      </c>
    </row>
    <row r="1935" spans="1:4" ht="13.5">
      <c r="A1935" s="458">
        <v>90841</v>
      </c>
      <c r="B1935" s="247" t="s">
        <v>3422</v>
      </c>
      <c r="C1935" s="247" t="s">
        <v>2</v>
      </c>
      <c r="D1935" s="456">
        <v>878.26</v>
      </c>
    </row>
    <row r="1936" spans="1:4" ht="13.5">
      <c r="A1936" s="458">
        <v>90842</v>
      </c>
      <c r="B1936" s="247" t="s">
        <v>3423</v>
      </c>
      <c r="C1936" s="247" t="s">
        <v>2</v>
      </c>
      <c r="D1936" s="456">
        <v>886.48</v>
      </c>
    </row>
    <row r="1937" spans="1:4" ht="13.5">
      <c r="A1937" s="458">
        <v>90843</v>
      </c>
      <c r="B1937" s="247" t="s">
        <v>3424</v>
      </c>
      <c r="C1937" s="247" t="s">
        <v>2</v>
      </c>
      <c r="D1937" s="456">
        <v>928.08</v>
      </c>
    </row>
    <row r="1938" spans="1:4" ht="13.5">
      <c r="A1938" s="458">
        <v>90844</v>
      </c>
      <c r="B1938" s="247" t="s">
        <v>3425</v>
      </c>
      <c r="C1938" s="247" t="s">
        <v>2</v>
      </c>
      <c r="D1938" s="456">
        <v>1002.34</v>
      </c>
    </row>
    <row r="1939" spans="1:4" ht="13.5">
      <c r="A1939" s="458">
        <v>90845</v>
      </c>
      <c r="B1939" s="247" t="s">
        <v>17751</v>
      </c>
      <c r="C1939" s="247" t="s">
        <v>2</v>
      </c>
      <c r="D1939" s="456">
        <v>1166.8499999999999</v>
      </c>
    </row>
    <row r="1940" spans="1:4" ht="13.5">
      <c r="A1940" s="458">
        <v>90846</v>
      </c>
      <c r="B1940" s="247" t="s">
        <v>17752</v>
      </c>
      <c r="C1940" s="247" t="s">
        <v>2</v>
      </c>
      <c r="D1940" s="456">
        <v>1232.01</v>
      </c>
    </row>
    <row r="1941" spans="1:4" ht="13.5">
      <c r="A1941" s="458">
        <v>90847</v>
      </c>
      <c r="B1941" s="247" t="s">
        <v>3426</v>
      </c>
      <c r="C1941" s="247" t="s">
        <v>2</v>
      </c>
      <c r="D1941" s="456">
        <v>754.58</v>
      </c>
    </row>
    <row r="1942" spans="1:4" ht="13.5">
      <c r="A1942" s="458">
        <v>90848</v>
      </c>
      <c r="B1942" s="247" t="s">
        <v>3427</v>
      </c>
      <c r="C1942" s="247" t="s">
        <v>2</v>
      </c>
      <c r="D1942" s="456">
        <v>762.8</v>
      </c>
    </row>
    <row r="1943" spans="1:4" ht="13.5">
      <c r="A1943" s="458">
        <v>90849</v>
      </c>
      <c r="B1943" s="247" t="s">
        <v>3428</v>
      </c>
      <c r="C1943" s="247" t="s">
        <v>2</v>
      </c>
      <c r="D1943" s="456">
        <v>786.4</v>
      </c>
    </row>
    <row r="1944" spans="1:4" ht="13.5">
      <c r="A1944" s="458">
        <v>90850</v>
      </c>
      <c r="B1944" s="247" t="s">
        <v>3429</v>
      </c>
      <c r="C1944" s="247" t="s">
        <v>2</v>
      </c>
      <c r="D1944" s="456">
        <v>860.66</v>
      </c>
    </row>
    <row r="1945" spans="1:4" ht="13.5">
      <c r="A1945" s="458">
        <v>90851</v>
      </c>
      <c r="B1945" s="247" t="s">
        <v>17753</v>
      </c>
      <c r="C1945" s="247" t="s">
        <v>2</v>
      </c>
      <c r="D1945" s="456">
        <v>1025.17</v>
      </c>
    </row>
    <row r="1946" spans="1:4" ht="13.5">
      <c r="A1946" s="458">
        <v>90852</v>
      </c>
      <c r="B1946" s="247" t="s">
        <v>17754</v>
      </c>
      <c r="C1946" s="247" t="s">
        <v>2</v>
      </c>
      <c r="D1946" s="456">
        <v>1090.33</v>
      </c>
    </row>
    <row r="1947" spans="1:4" ht="13.5">
      <c r="A1947" s="458">
        <v>91009</v>
      </c>
      <c r="B1947" s="247" t="s">
        <v>3430</v>
      </c>
      <c r="C1947" s="247" t="s">
        <v>2</v>
      </c>
      <c r="D1947" s="456">
        <v>292.43</v>
      </c>
    </row>
    <row r="1948" spans="1:4" ht="13.5">
      <c r="A1948" s="458">
        <v>91010</v>
      </c>
      <c r="B1948" s="247" t="s">
        <v>3431</v>
      </c>
      <c r="C1948" s="247" t="s">
        <v>2</v>
      </c>
      <c r="D1948" s="456">
        <v>299</v>
      </c>
    </row>
    <row r="1949" spans="1:4" ht="13.5">
      <c r="A1949" s="458">
        <v>91011</v>
      </c>
      <c r="B1949" s="247" t="s">
        <v>3432</v>
      </c>
      <c r="C1949" s="247" t="s">
        <v>2</v>
      </c>
      <c r="D1949" s="456">
        <v>351.01</v>
      </c>
    </row>
    <row r="1950" spans="1:4" ht="13.5">
      <c r="A1950" s="458">
        <v>91012</v>
      </c>
      <c r="B1950" s="247" t="s">
        <v>3433</v>
      </c>
      <c r="C1950" s="247" t="s">
        <v>2</v>
      </c>
      <c r="D1950" s="456">
        <v>390.96</v>
      </c>
    </row>
    <row r="1951" spans="1:4" ht="13.5">
      <c r="A1951" s="458">
        <v>91013</v>
      </c>
      <c r="B1951" s="247" t="s">
        <v>3434</v>
      </c>
      <c r="C1951" s="247" t="s">
        <v>2</v>
      </c>
      <c r="D1951" s="456">
        <v>764.72</v>
      </c>
    </row>
    <row r="1952" spans="1:4" ht="13.5">
      <c r="A1952" s="458">
        <v>91014</v>
      </c>
      <c r="B1952" s="247" t="s">
        <v>3435</v>
      </c>
      <c r="C1952" s="247" t="s">
        <v>2</v>
      </c>
      <c r="D1952" s="456">
        <v>773.42</v>
      </c>
    </row>
    <row r="1953" spans="1:4" ht="13.5">
      <c r="A1953" s="458">
        <v>91015</v>
      </c>
      <c r="B1953" s="247" t="s">
        <v>3436</v>
      </c>
      <c r="C1953" s="247" t="s">
        <v>2</v>
      </c>
      <c r="D1953" s="456">
        <v>827.57</v>
      </c>
    </row>
    <row r="1954" spans="1:4" ht="13.5">
      <c r="A1954" s="458">
        <v>91016</v>
      </c>
      <c r="B1954" s="247" t="s">
        <v>3437</v>
      </c>
      <c r="C1954" s="247" t="s">
        <v>2</v>
      </c>
      <c r="D1954" s="456">
        <v>869.65</v>
      </c>
    </row>
    <row r="1955" spans="1:4" ht="13.5">
      <c r="A1955" s="458">
        <v>91287</v>
      </c>
      <c r="B1955" s="247" t="s">
        <v>3438</v>
      </c>
      <c r="C1955" s="247" t="s">
        <v>2</v>
      </c>
      <c r="D1955" s="456">
        <v>213.53</v>
      </c>
    </row>
    <row r="1956" spans="1:4" ht="13.5">
      <c r="A1956" s="458">
        <v>91292</v>
      </c>
      <c r="B1956" s="247" t="s">
        <v>25935</v>
      </c>
      <c r="C1956" s="247" t="s">
        <v>2</v>
      </c>
      <c r="D1956" s="456">
        <v>295.99</v>
      </c>
    </row>
    <row r="1957" spans="1:4" ht="13.5">
      <c r="A1957" s="458">
        <v>91295</v>
      </c>
      <c r="B1957" s="247" t="s">
        <v>3439</v>
      </c>
      <c r="C1957" s="247" t="s">
        <v>2</v>
      </c>
      <c r="D1957" s="456">
        <v>301.20999999999998</v>
      </c>
    </row>
    <row r="1958" spans="1:4" ht="13.5">
      <c r="A1958" s="458">
        <v>91296</v>
      </c>
      <c r="B1958" s="247" t="s">
        <v>3440</v>
      </c>
      <c r="C1958" s="247" t="s">
        <v>2</v>
      </c>
      <c r="D1958" s="456">
        <v>323.52999999999997</v>
      </c>
    </row>
    <row r="1959" spans="1:4" ht="13.5">
      <c r="A1959" s="458">
        <v>91297</v>
      </c>
      <c r="B1959" s="247" t="s">
        <v>3441</v>
      </c>
      <c r="C1959" s="247" t="s">
        <v>2</v>
      </c>
      <c r="D1959" s="456">
        <v>356.86</v>
      </c>
    </row>
    <row r="1960" spans="1:4" ht="13.5">
      <c r="A1960" s="458">
        <v>91298</v>
      </c>
      <c r="B1960" s="247" t="s">
        <v>3442</v>
      </c>
      <c r="C1960" s="247" t="s">
        <v>2</v>
      </c>
      <c r="D1960" s="456">
        <v>884.33</v>
      </c>
    </row>
    <row r="1961" spans="1:4" ht="13.5">
      <c r="A1961" s="458">
        <v>91299</v>
      </c>
      <c r="B1961" s="247" t="s">
        <v>3443</v>
      </c>
      <c r="C1961" s="247" t="s">
        <v>2</v>
      </c>
      <c r="D1961" s="456">
        <v>1246.54</v>
      </c>
    </row>
    <row r="1962" spans="1:4" ht="13.5">
      <c r="A1962" s="458">
        <v>91304</v>
      </c>
      <c r="B1962" s="247" t="s">
        <v>3444</v>
      </c>
      <c r="C1962" s="247" t="s">
        <v>2</v>
      </c>
      <c r="D1962" s="456">
        <v>88.19</v>
      </c>
    </row>
    <row r="1963" spans="1:4" ht="13.5">
      <c r="A1963" s="458">
        <v>91305</v>
      </c>
      <c r="B1963" s="247" t="s">
        <v>3445</v>
      </c>
      <c r="C1963" s="247" t="s">
        <v>2</v>
      </c>
      <c r="D1963" s="456">
        <v>86.88</v>
      </c>
    </row>
    <row r="1964" spans="1:4" ht="13.5">
      <c r="A1964" s="458">
        <v>91306</v>
      </c>
      <c r="B1964" s="247" t="s">
        <v>3446</v>
      </c>
      <c r="C1964" s="247" t="s">
        <v>2</v>
      </c>
      <c r="D1964" s="456">
        <v>123.68</v>
      </c>
    </row>
    <row r="1965" spans="1:4" ht="13.5">
      <c r="A1965" s="458">
        <v>91307</v>
      </c>
      <c r="B1965" s="247" t="s">
        <v>3447</v>
      </c>
      <c r="C1965" s="247" t="s">
        <v>2</v>
      </c>
      <c r="D1965" s="456">
        <v>74.459999999999994</v>
      </c>
    </row>
    <row r="1966" spans="1:4" ht="13.5">
      <c r="A1966" s="458">
        <v>91312</v>
      </c>
      <c r="B1966" s="247" t="s">
        <v>3448</v>
      </c>
      <c r="C1966" s="247" t="s">
        <v>2</v>
      </c>
      <c r="D1966" s="456">
        <v>735.72</v>
      </c>
    </row>
    <row r="1967" spans="1:4" ht="13.5">
      <c r="A1967" s="458">
        <v>91313</v>
      </c>
      <c r="B1967" s="247" t="s">
        <v>3449</v>
      </c>
      <c r="C1967" s="247" t="s">
        <v>2</v>
      </c>
      <c r="D1967" s="456">
        <v>730.86</v>
      </c>
    </row>
    <row r="1968" spans="1:4" ht="13.5">
      <c r="A1968" s="458">
        <v>91314</v>
      </c>
      <c r="B1968" s="247" t="s">
        <v>3450</v>
      </c>
      <c r="C1968" s="247" t="s">
        <v>2</v>
      </c>
      <c r="D1968" s="456">
        <v>767.52</v>
      </c>
    </row>
    <row r="1969" spans="1:4" ht="13.5">
      <c r="A1969" s="458">
        <v>91315</v>
      </c>
      <c r="B1969" s="247" t="s">
        <v>3451</v>
      </c>
      <c r="C1969" s="247" t="s">
        <v>2</v>
      </c>
      <c r="D1969" s="456">
        <v>841.12</v>
      </c>
    </row>
    <row r="1970" spans="1:4" ht="13.5">
      <c r="A1970" s="458">
        <v>91316</v>
      </c>
      <c r="B1970" s="247" t="s">
        <v>17755</v>
      </c>
      <c r="C1970" s="247" t="s">
        <v>2</v>
      </c>
      <c r="D1970" s="456">
        <v>1006.29</v>
      </c>
    </row>
    <row r="1971" spans="1:4" ht="13.5">
      <c r="A1971" s="458">
        <v>91317</v>
      </c>
      <c r="B1971" s="247" t="s">
        <v>17756</v>
      </c>
      <c r="C1971" s="247" t="s">
        <v>2</v>
      </c>
      <c r="D1971" s="456">
        <v>1070.79</v>
      </c>
    </row>
    <row r="1972" spans="1:4" ht="13.5">
      <c r="A1972" s="458">
        <v>91318</v>
      </c>
      <c r="B1972" s="247" t="s">
        <v>3452</v>
      </c>
      <c r="C1972" s="247" t="s">
        <v>2</v>
      </c>
      <c r="D1972" s="456">
        <v>648.84</v>
      </c>
    </row>
    <row r="1973" spans="1:4" ht="13.5">
      <c r="A1973" s="458">
        <v>91319</v>
      </c>
      <c r="B1973" s="247" t="s">
        <v>3453</v>
      </c>
      <c r="C1973" s="247" t="s">
        <v>2</v>
      </c>
      <c r="D1973" s="456">
        <v>656.4</v>
      </c>
    </row>
    <row r="1974" spans="1:4" ht="13.5">
      <c r="A1974" s="458">
        <v>91320</v>
      </c>
      <c r="B1974" s="247" t="s">
        <v>3454</v>
      </c>
      <c r="C1974" s="247" t="s">
        <v>2</v>
      </c>
      <c r="D1974" s="456">
        <v>679.33</v>
      </c>
    </row>
    <row r="1975" spans="1:4" ht="13.5">
      <c r="A1975" s="458">
        <v>91321</v>
      </c>
      <c r="B1975" s="247" t="s">
        <v>3455</v>
      </c>
      <c r="C1975" s="247" t="s">
        <v>2</v>
      </c>
      <c r="D1975" s="456">
        <v>752.93</v>
      </c>
    </row>
    <row r="1976" spans="1:4" ht="13.5">
      <c r="A1976" s="458">
        <v>91322</v>
      </c>
      <c r="B1976" s="247" t="s">
        <v>17757</v>
      </c>
      <c r="C1976" s="247" t="s">
        <v>2</v>
      </c>
      <c r="D1976" s="456">
        <v>918.1</v>
      </c>
    </row>
    <row r="1977" spans="1:4" ht="13.5">
      <c r="A1977" s="458">
        <v>91323</v>
      </c>
      <c r="B1977" s="247" t="s">
        <v>17758</v>
      </c>
      <c r="C1977" s="247" t="s">
        <v>2</v>
      </c>
      <c r="D1977" s="456">
        <v>982.6</v>
      </c>
    </row>
    <row r="1978" spans="1:4" ht="13.5">
      <c r="A1978" s="458">
        <v>91324</v>
      </c>
      <c r="B1978" s="247" t="s">
        <v>3456</v>
      </c>
      <c r="C1978" s="247" t="s">
        <v>2</v>
      </c>
      <c r="D1978" s="456">
        <v>658.98</v>
      </c>
    </row>
    <row r="1979" spans="1:4" ht="13.5">
      <c r="A1979" s="458">
        <v>91325</v>
      </c>
      <c r="B1979" s="247" t="s">
        <v>3457</v>
      </c>
      <c r="C1979" s="247" t="s">
        <v>2</v>
      </c>
      <c r="D1979" s="456">
        <v>667.02</v>
      </c>
    </row>
    <row r="1980" spans="1:4" ht="13.5">
      <c r="A1980" s="458">
        <v>91326</v>
      </c>
      <c r="B1980" s="247" t="s">
        <v>3458</v>
      </c>
      <c r="C1980" s="247" t="s">
        <v>2</v>
      </c>
      <c r="D1980" s="456">
        <v>720.5</v>
      </c>
    </row>
    <row r="1981" spans="1:4" ht="13.5">
      <c r="A1981" s="458">
        <v>91327</v>
      </c>
      <c r="B1981" s="247" t="s">
        <v>3459</v>
      </c>
      <c r="C1981" s="247" t="s">
        <v>2</v>
      </c>
      <c r="D1981" s="456">
        <v>761.92</v>
      </c>
    </row>
    <row r="1982" spans="1:4" ht="13.5">
      <c r="A1982" s="458">
        <v>91328</v>
      </c>
      <c r="B1982" s="247" t="s">
        <v>3460</v>
      </c>
      <c r="C1982" s="247" t="s">
        <v>2</v>
      </c>
      <c r="D1982" s="456">
        <v>773.5</v>
      </c>
    </row>
    <row r="1983" spans="1:4" ht="13.5">
      <c r="A1983" s="458">
        <v>91329</v>
      </c>
      <c r="B1983" s="247" t="s">
        <v>3461</v>
      </c>
      <c r="C1983" s="247" t="s">
        <v>2</v>
      </c>
      <c r="D1983" s="456">
        <v>667.76</v>
      </c>
    </row>
    <row r="1984" spans="1:4" ht="13.5">
      <c r="A1984" s="458">
        <v>91330</v>
      </c>
      <c r="B1984" s="247" t="s">
        <v>3462</v>
      </c>
      <c r="C1984" s="247" t="s">
        <v>2</v>
      </c>
      <c r="D1984" s="456">
        <v>797.95</v>
      </c>
    </row>
    <row r="1985" spans="1:4" ht="13.5">
      <c r="A1985" s="458">
        <v>91331</v>
      </c>
      <c r="B1985" s="247" t="s">
        <v>3463</v>
      </c>
      <c r="C1985" s="247" t="s">
        <v>2</v>
      </c>
      <c r="D1985" s="456">
        <v>691.55</v>
      </c>
    </row>
    <row r="1986" spans="1:4" ht="13.5">
      <c r="A1986" s="458">
        <v>91332</v>
      </c>
      <c r="B1986" s="247" t="s">
        <v>3464</v>
      </c>
      <c r="C1986" s="247" t="s">
        <v>2</v>
      </c>
      <c r="D1986" s="456">
        <v>833.42</v>
      </c>
    </row>
    <row r="1987" spans="1:4" ht="13.5">
      <c r="A1987" s="458">
        <v>91333</v>
      </c>
      <c r="B1987" s="247" t="s">
        <v>3465</v>
      </c>
      <c r="C1987" s="247" t="s">
        <v>2</v>
      </c>
      <c r="D1987" s="456">
        <v>726.35</v>
      </c>
    </row>
    <row r="1988" spans="1:4" ht="13.5">
      <c r="A1988" s="458">
        <v>91334</v>
      </c>
      <c r="B1988" s="247" t="s">
        <v>3466</v>
      </c>
      <c r="C1988" s="247" t="s">
        <v>2</v>
      </c>
      <c r="D1988" s="456">
        <v>1360.89</v>
      </c>
    </row>
    <row r="1989" spans="1:4" ht="13.5">
      <c r="A1989" s="458">
        <v>91335</v>
      </c>
      <c r="B1989" s="247" t="s">
        <v>3467</v>
      </c>
      <c r="C1989" s="247" t="s">
        <v>2</v>
      </c>
      <c r="D1989" s="456">
        <v>1253.82</v>
      </c>
    </row>
    <row r="1990" spans="1:4" ht="13.5">
      <c r="A1990" s="458">
        <v>91336</v>
      </c>
      <c r="B1990" s="247" t="s">
        <v>3468</v>
      </c>
      <c r="C1990" s="247" t="s">
        <v>2</v>
      </c>
      <c r="D1990" s="456">
        <v>1721.67</v>
      </c>
    </row>
    <row r="1991" spans="1:4" ht="13.5">
      <c r="A1991" s="458">
        <v>91337</v>
      </c>
      <c r="B1991" s="247" t="s">
        <v>3469</v>
      </c>
      <c r="C1991" s="247" t="s">
        <v>2</v>
      </c>
      <c r="D1991" s="456">
        <v>1614.6</v>
      </c>
    </row>
    <row r="1992" spans="1:4" ht="13.5">
      <c r="A1992" s="458">
        <v>100659</v>
      </c>
      <c r="B1992" s="247" t="s">
        <v>3470</v>
      </c>
      <c r="C1992" s="247" t="s">
        <v>1</v>
      </c>
      <c r="D1992" s="456">
        <v>10.67</v>
      </c>
    </row>
    <row r="1993" spans="1:4" ht="13.5">
      <c r="A1993" s="458">
        <v>100660</v>
      </c>
      <c r="B1993" s="247" t="s">
        <v>3471</v>
      </c>
      <c r="C1993" s="247" t="s">
        <v>1</v>
      </c>
      <c r="D1993" s="456">
        <v>7.35</v>
      </c>
    </row>
    <row r="1994" spans="1:4" ht="13.5">
      <c r="A1994" s="458">
        <v>100675</v>
      </c>
      <c r="B1994" s="247" t="s">
        <v>3472</v>
      </c>
      <c r="C1994" s="247" t="s">
        <v>2</v>
      </c>
      <c r="D1994" s="456">
        <v>856.61</v>
      </c>
    </row>
    <row r="1995" spans="1:4" ht="13.5">
      <c r="A1995" s="458">
        <v>100676</v>
      </c>
      <c r="B1995" s="247" t="s">
        <v>3473</v>
      </c>
      <c r="C1995" s="247" t="s">
        <v>2</v>
      </c>
      <c r="D1995" s="456">
        <v>177.68</v>
      </c>
    </row>
    <row r="1996" spans="1:4" ht="13.5">
      <c r="A1996" s="458">
        <v>100678</v>
      </c>
      <c r="B1996" s="247" t="s">
        <v>3474</v>
      </c>
      <c r="C1996" s="247" t="s">
        <v>2</v>
      </c>
      <c r="D1996" s="456">
        <v>888.4</v>
      </c>
    </row>
    <row r="1997" spans="1:4" ht="13.5">
      <c r="A1997" s="458">
        <v>100679</v>
      </c>
      <c r="B1997" s="247" t="s">
        <v>3475</v>
      </c>
      <c r="C1997" s="247" t="s">
        <v>2</v>
      </c>
      <c r="D1997" s="456">
        <v>745.86</v>
      </c>
    </row>
    <row r="1998" spans="1:4" ht="13.5">
      <c r="A1998" s="458">
        <v>100680</v>
      </c>
      <c r="B1998" s="247" t="s">
        <v>3476</v>
      </c>
      <c r="C1998" s="247" t="s">
        <v>2</v>
      </c>
      <c r="D1998" s="456">
        <v>897.1</v>
      </c>
    </row>
    <row r="1999" spans="1:4" ht="13.5">
      <c r="A1999" s="458">
        <v>100681</v>
      </c>
      <c r="B1999" s="247" t="s">
        <v>3477</v>
      </c>
      <c r="C1999" s="247" t="s">
        <v>2</v>
      </c>
      <c r="D1999" s="456">
        <v>921.63</v>
      </c>
    </row>
    <row r="2000" spans="1:4" ht="13.5">
      <c r="A2000" s="458">
        <v>100682</v>
      </c>
      <c r="B2000" s="247" t="s">
        <v>3478</v>
      </c>
      <c r="C2000" s="247" t="s">
        <v>2</v>
      </c>
      <c r="D2000" s="456">
        <v>766.01</v>
      </c>
    </row>
    <row r="2001" spans="1:4" ht="13.5">
      <c r="A2001" s="458">
        <v>100683</v>
      </c>
      <c r="B2001" s="247" t="s">
        <v>3479</v>
      </c>
      <c r="C2001" s="247" t="s">
        <v>2</v>
      </c>
      <c r="D2001" s="456">
        <v>969.25</v>
      </c>
    </row>
    <row r="2002" spans="1:4" ht="13.5">
      <c r="A2002" s="458">
        <v>100684</v>
      </c>
      <c r="B2002" s="247" t="s">
        <v>3480</v>
      </c>
      <c r="C2002" s="247" t="s">
        <v>2</v>
      </c>
      <c r="D2002" s="456">
        <v>808.69</v>
      </c>
    </row>
    <row r="2003" spans="1:4" ht="13.5">
      <c r="A2003" s="458">
        <v>100685</v>
      </c>
      <c r="B2003" s="247" t="s">
        <v>3481</v>
      </c>
      <c r="C2003" s="247" t="s">
        <v>2</v>
      </c>
      <c r="D2003" s="456">
        <v>1011.33</v>
      </c>
    </row>
    <row r="2004" spans="1:4" ht="13.5">
      <c r="A2004" s="458">
        <v>100686</v>
      </c>
      <c r="B2004" s="247" t="s">
        <v>3482</v>
      </c>
      <c r="C2004" s="247" t="s">
        <v>2</v>
      </c>
      <c r="D2004" s="456">
        <v>850.11</v>
      </c>
    </row>
    <row r="2005" spans="1:4" ht="13.5">
      <c r="A2005" s="458">
        <v>100687</v>
      </c>
      <c r="B2005" s="247" t="s">
        <v>3483</v>
      </c>
      <c r="C2005" s="247" t="s">
        <v>2</v>
      </c>
      <c r="D2005" s="456">
        <v>897.18</v>
      </c>
    </row>
    <row r="2006" spans="1:4" ht="13.5">
      <c r="A2006" s="458">
        <v>100688</v>
      </c>
      <c r="B2006" s="247" t="s">
        <v>3484</v>
      </c>
      <c r="C2006" s="247" t="s">
        <v>2</v>
      </c>
      <c r="D2006" s="456">
        <v>754.64</v>
      </c>
    </row>
    <row r="2007" spans="1:4" ht="13.5">
      <c r="A2007" s="458">
        <v>100689</v>
      </c>
      <c r="B2007" s="247" t="s">
        <v>3485</v>
      </c>
      <c r="C2007" s="247" t="s">
        <v>2</v>
      </c>
      <c r="D2007" s="456">
        <v>975.1</v>
      </c>
    </row>
    <row r="2008" spans="1:4" ht="13.5">
      <c r="A2008" s="458">
        <v>100690</v>
      </c>
      <c r="B2008" s="247" t="s">
        <v>3486</v>
      </c>
      <c r="C2008" s="247" t="s">
        <v>2</v>
      </c>
      <c r="D2008" s="456">
        <v>814.54</v>
      </c>
    </row>
    <row r="2009" spans="1:4" ht="13.5">
      <c r="A2009" s="458">
        <v>100691</v>
      </c>
      <c r="B2009" s="247" t="s">
        <v>3487</v>
      </c>
      <c r="C2009" s="247" t="s">
        <v>2</v>
      </c>
      <c r="D2009" s="456">
        <v>1502.57</v>
      </c>
    </row>
    <row r="2010" spans="1:4" ht="13.5">
      <c r="A2010" s="458">
        <v>100692</v>
      </c>
      <c r="B2010" s="247" t="s">
        <v>3488</v>
      </c>
      <c r="C2010" s="247" t="s">
        <v>2</v>
      </c>
      <c r="D2010" s="456">
        <v>1342.01</v>
      </c>
    </row>
    <row r="2011" spans="1:4" ht="13.5">
      <c r="A2011" s="458">
        <v>100693</v>
      </c>
      <c r="B2011" s="247" t="s">
        <v>3489</v>
      </c>
      <c r="C2011" s="247" t="s">
        <v>2</v>
      </c>
      <c r="D2011" s="456">
        <v>1863.35</v>
      </c>
    </row>
    <row r="2012" spans="1:4" ht="13.5">
      <c r="A2012" s="458">
        <v>100694</v>
      </c>
      <c r="B2012" s="247" t="s">
        <v>3490</v>
      </c>
      <c r="C2012" s="247" t="s">
        <v>2</v>
      </c>
      <c r="D2012" s="456">
        <v>1702.79</v>
      </c>
    </row>
    <row r="2013" spans="1:4" ht="13.5">
      <c r="A2013" s="458">
        <v>100695</v>
      </c>
      <c r="B2013" s="247" t="s">
        <v>3491</v>
      </c>
      <c r="C2013" s="247" t="s">
        <v>2</v>
      </c>
      <c r="D2013" s="456">
        <v>54.52</v>
      </c>
    </row>
    <row r="2014" spans="1:4" ht="13.5">
      <c r="A2014" s="458">
        <v>100696</v>
      </c>
      <c r="B2014" s="247" t="s">
        <v>3492</v>
      </c>
      <c r="C2014" s="247" t="s">
        <v>2</v>
      </c>
      <c r="D2014" s="456">
        <v>60.54</v>
      </c>
    </row>
    <row r="2015" spans="1:4" ht="13.5">
      <c r="A2015" s="458">
        <v>100697</v>
      </c>
      <c r="B2015" s="247" t="s">
        <v>3493</v>
      </c>
      <c r="C2015" s="247" t="s">
        <v>2</v>
      </c>
      <c r="D2015" s="456">
        <v>66.58</v>
      </c>
    </row>
    <row r="2016" spans="1:4" ht="13.5">
      <c r="A2016" s="458">
        <v>100698</v>
      </c>
      <c r="B2016" s="247" t="s">
        <v>3494</v>
      </c>
      <c r="C2016" s="247" t="s">
        <v>2</v>
      </c>
      <c r="D2016" s="456">
        <v>72.61</v>
      </c>
    </row>
    <row r="2017" spans="1:4" ht="13.5">
      <c r="A2017" s="458">
        <v>100699</v>
      </c>
      <c r="B2017" s="247" t="s">
        <v>3495</v>
      </c>
      <c r="C2017" s="247" t="s">
        <v>2</v>
      </c>
      <c r="D2017" s="456">
        <v>86.62</v>
      </c>
    </row>
    <row r="2018" spans="1:4" ht="13.5">
      <c r="A2018" s="458">
        <v>100700</v>
      </c>
      <c r="B2018" s="247" t="s">
        <v>3496</v>
      </c>
      <c r="C2018" s="247" t="s">
        <v>2</v>
      </c>
      <c r="D2018" s="456">
        <v>758.31</v>
      </c>
    </row>
    <row r="2019" spans="1:4" ht="13.5">
      <c r="A2019" s="458">
        <v>100712</v>
      </c>
      <c r="B2019" s="247" t="s">
        <v>3497</v>
      </c>
      <c r="C2019" s="247" t="s">
        <v>2</v>
      </c>
      <c r="D2019" s="456">
        <v>741.48</v>
      </c>
    </row>
    <row r="2020" spans="1:4" ht="13.5">
      <c r="A2020" s="458">
        <v>100665</v>
      </c>
      <c r="B2020" s="247" t="s">
        <v>3498</v>
      </c>
      <c r="C2020" s="247" t="s">
        <v>4</v>
      </c>
      <c r="D2020" s="456">
        <v>991.99</v>
      </c>
    </row>
    <row r="2021" spans="1:4" ht="13.5">
      <c r="A2021" s="458">
        <v>100666</v>
      </c>
      <c r="B2021" s="247" t="s">
        <v>3499</v>
      </c>
      <c r="C2021" s="247" t="s">
        <v>4</v>
      </c>
      <c r="D2021" s="456">
        <v>783.57</v>
      </c>
    </row>
    <row r="2022" spans="1:4" ht="13.5">
      <c r="A2022" s="458">
        <v>100667</v>
      </c>
      <c r="B2022" s="247" t="s">
        <v>3500</v>
      </c>
      <c r="C2022" s="247" t="s">
        <v>4</v>
      </c>
      <c r="D2022" s="456">
        <v>1286.6400000000001</v>
      </c>
    </row>
    <row r="2023" spans="1:4" ht="13.5">
      <c r="A2023" s="458">
        <v>100668</v>
      </c>
      <c r="B2023" s="247" t="s">
        <v>3501</v>
      </c>
      <c r="C2023" s="247" t="s">
        <v>4</v>
      </c>
      <c r="D2023" s="456">
        <v>1542.18</v>
      </c>
    </row>
    <row r="2024" spans="1:4" ht="13.5">
      <c r="A2024" s="458">
        <v>100669</v>
      </c>
      <c r="B2024" s="247" t="s">
        <v>3502</v>
      </c>
      <c r="C2024" s="247" t="s">
        <v>4</v>
      </c>
      <c r="D2024" s="456">
        <v>920.23</v>
      </c>
    </row>
    <row r="2025" spans="1:4" ht="13.5">
      <c r="A2025" s="458">
        <v>100670</v>
      </c>
      <c r="B2025" s="247" t="s">
        <v>3503</v>
      </c>
      <c r="C2025" s="247" t="s">
        <v>4</v>
      </c>
      <c r="D2025" s="456">
        <v>1238.3</v>
      </c>
    </row>
    <row r="2026" spans="1:4" ht="13.5">
      <c r="A2026" s="458">
        <v>100671</v>
      </c>
      <c r="B2026" s="247" t="s">
        <v>3504</v>
      </c>
      <c r="C2026" s="247" t="s">
        <v>4</v>
      </c>
      <c r="D2026" s="456">
        <v>1537.88</v>
      </c>
    </row>
    <row r="2027" spans="1:4" ht="13.5">
      <c r="A2027" s="458">
        <v>100672</v>
      </c>
      <c r="B2027" s="247" t="s">
        <v>3505</v>
      </c>
      <c r="C2027" s="247" t="s">
        <v>4</v>
      </c>
      <c r="D2027" s="456">
        <v>991.42</v>
      </c>
    </row>
    <row r="2028" spans="1:4" ht="13.5">
      <c r="A2028" s="458">
        <v>100701</v>
      </c>
      <c r="B2028" s="247" t="s">
        <v>3506</v>
      </c>
      <c r="C2028" s="247" t="s">
        <v>4</v>
      </c>
      <c r="D2028" s="456">
        <v>570.79999999999995</v>
      </c>
    </row>
    <row r="2029" spans="1:4" ht="13.5">
      <c r="A2029" s="458">
        <v>94559</v>
      </c>
      <c r="B2029" s="247" t="s">
        <v>3507</v>
      </c>
      <c r="C2029" s="247" t="s">
        <v>4</v>
      </c>
      <c r="D2029" s="456">
        <v>795.81</v>
      </c>
    </row>
    <row r="2030" spans="1:4" ht="13.5">
      <c r="A2030" s="458">
        <v>94562</v>
      </c>
      <c r="B2030" s="247" t="s">
        <v>3508</v>
      </c>
      <c r="C2030" s="247" t="s">
        <v>4</v>
      </c>
      <c r="D2030" s="456">
        <v>775.12</v>
      </c>
    </row>
    <row r="2031" spans="1:4" ht="13.5">
      <c r="A2031" s="458">
        <v>94587</v>
      </c>
      <c r="B2031" s="247" t="s">
        <v>3509</v>
      </c>
      <c r="C2031" s="247" t="s">
        <v>1</v>
      </c>
      <c r="D2031" s="456">
        <v>70.03</v>
      </c>
    </row>
    <row r="2032" spans="1:4" ht="13.5">
      <c r="A2032" s="458">
        <v>94588</v>
      </c>
      <c r="B2032" s="247" t="s">
        <v>3510</v>
      </c>
      <c r="C2032" s="247" t="s">
        <v>1</v>
      </c>
      <c r="D2032" s="456">
        <v>63.51</v>
      </c>
    </row>
    <row r="2033" spans="1:4" ht="13.5">
      <c r="A2033" s="458">
        <v>99837</v>
      </c>
      <c r="B2033" s="247" t="s">
        <v>25936</v>
      </c>
      <c r="C2033" s="247" t="s">
        <v>1</v>
      </c>
      <c r="D2033" s="456">
        <v>841.85</v>
      </c>
    </row>
    <row r="2034" spans="1:4" ht="13.5">
      <c r="A2034" s="458">
        <v>99839</v>
      </c>
      <c r="B2034" s="247" t="s">
        <v>25937</v>
      </c>
      <c r="C2034" s="247" t="s">
        <v>1</v>
      </c>
      <c r="D2034" s="456">
        <v>618.05999999999995</v>
      </c>
    </row>
    <row r="2035" spans="1:4" ht="13.5">
      <c r="A2035" s="458">
        <v>99841</v>
      </c>
      <c r="B2035" s="247" t="s">
        <v>25938</v>
      </c>
      <c r="C2035" s="247" t="s">
        <v>1</v>
      </c>
      <c r="D2035" s="456">
        <v>1337.9</v>
      </c>
    </row>
    <row r="2036" spans="1:4" ht="13.5">
      <c r="A2036" s="458">
        <v>99855</v>
      </c>
      <c r="B2036" s="247" t="s">
        <v>25939</v>
      </c>
      <c r="C2036" s="247" t="s">
        <v>1</v>
      </c>
      <c r="D2036" s="456">
        <v>152.91999999999999</v>
      </c>
    </row>
    <row r="2037" spans="1:4" ht="13.5">
      <c r="A2037" s="458">
        <v>99857</v>
      </c>
      <c r="B2037" s="247" t="s">
        <v>25940</v>
      </c>
      <c r="C2037" s="247" t="s">
        <v>1</v>
      </c>
      <c r="D2037" s="456">
        <v>88.86</v>
      </c>
    </row>
    <row r="2038" spans="1:4" ht="13.5">
      <c r="A2038" s="458">
        <v>99861</v>
      </c>
      <c r="B2038" s="247" t="s">
        <v>3511</v>
      </c>
      <c r="C2038" s="247" t="s">
        <v>4</v>
      </c>
      <c r="D2038" s="456">
        <v>673.01</v>
      </c>
    </row>
    <row r="2039" spans="1:4" ht="13.5">
      <c r="A2039" s="458">
        <v>99862</v>
      </c>
      <c r="B2039" s="247" t="s">
        <v>3512</v>
      </c>
      <c r="C2039" s="247" t="s">
        <v>4</v>
      </c>
      <c r="D2039" s="456">
        <v>564.66999999999996</v>
      </c>
    </row>
    <row r="2040" spans="1:4" ht="13.5">
      <c r="A2040" s="458">
        <v>90838</v>
      </c>
      <c r="B2040" s="247" t="s">
        <v>3513</v>
      </c>
      <c r="C2040" s="247" t="s">
        <v>2</v>
      </c>
      <c r="D2040" s="456">
        <v>1432.97</v>
      </c>
    </row>
    <row r="2041" spans="1:4" ht="13.5">
      <c r="A2041" s="458">
        <v>91338</v>
      </c>
      <c r="B2041" s="247" t="s">
        <v>3514</v>
      </c>
      <c r="C2041" s="247" t="s">
        <v>4</v>
      </c>
      <c r="D2041" s="456">
        <v>790.17</v>
      </c>
    </row>
    <row r="2042" spans="1:4" ht="13.5">
      <c r="A2042" s="458">
        <v>91341</v>
      </c>
      <c r="B2042" s="247" t="s">
        <v>3515</v>
      </c>
      <c r="C2042" s="247" t="s">
        <v>4</v>
      </c>
      <c r="D2042" s="456">
        <v>620.61</v>
      </c>
    </row>
    <row r="2043" spans="1:4" ht="13.5">
      <c r="A2043" s="458">
        <v>94805</v>
      </c>
      <c r="B2043" s="247" t="s">
        <v>3516</v>
      </c>
      <c r="C2043" s="247" t="s">
        <v>2</v>
      </c>
      <c r="D2043" s="456">
        <v>759.61</v>
      </c>
    </row>
    <row r="2044" spans="1:4" ht="13.5">
      <c r="A2044" s="458">
        <v>94806</v>
      </c>
      <c r="B2044" s="247" t="s">
        <v>3517</v>
      </c>
      <c r="C2044" s="247" t="s">
        <v>2</v>
      </c>
      <c r="D2044" s="456">
        <v>669.7</v>
      </c>
    </row>
    <row r="2045" spans="1:4" ht="13.5">
      <c r="A2045" s="458">
        <v>94807</v>
      </c>
      <c r="B2045" s="247" t="s">
        <v>3518</v>
      </c>
      <c r="C2045" s="247" t="s">
        <v>2</v>
      </c>
      <c r="D2045" s="456">
        <v>610.37</v>
      </c>
    </row>
    <row r="2046" spans="1:4" ht="13.5">
      <c r="A2046" s="458">
        <v>100702</v>
      </c>
      <c r="B2046" s="247" t="s">
        <v>3519</v>
      </c>
      <c r="C2046" s="247" t="s">
        <v>4</v>
      </c>
      <c r="D2046" s="456">
        <v>431.04</v>
      </c>
    </row>
    <row r="2047" spans="1:4" ht="13.5">
      <c r="A2047" s="458">
        <v>102188</v>
      </c>
      <c r="B2047" s="247" t="s">
        <v>18769</v>
      </c>
      <c r="C2047" s="247" t="s">
        <v>2</v>
      </c>
      <c r="D2047" s="456">
        <v>747.43</v>
      </c>
    </row>
    <row r="2048" spans="1:4" ht="13.5">
      <c r="A2048" s="458">
        <v>102189</v>
      </c>
      <c r="B2048" s="247" t="s">
        <v>18770</v>
      </c>
      <c r="C2048" s="247" t="s">
        <v>2</v>
      </c>
      <c r="D2048" s="456">
        <v>202</v>
      </c>
    </row>
    <row r="2049" spans="1:4" ht="13.5">
      <c r="A2049" s="458">
        <v>100703</v>
      </c>
      <c r="B2049" s="247" t="s">
        <v>3520</v>
      </c>
      <c r="C2049" s="247" t="s">
        <v>2</v>
      </c>
      <c r="D2049" s="456">
        <v>29.69</v>
      </c>
    </row>
    <row r="2050" spans="1:4" ht="13.5">
      <c r="A2050" s="458">
        <v>100704</v>
      </c>
      <c r="B2050" s="247" t="s">
        <v>3521</v>
      </c>
      <c r="C2050" s="247" t="s">
        <v>2</v>
      </c>
      <c r="D2050" s="456">
        <v>62.87</v>
      </c>
    </row>
    <row r="2051" spans="1:4" ht="13.5">
      <c r="A2051" s="458">
        <v>100705</v>
      </c>
      <c r="B2051" s="247" t="s">
        <v>3522</v>
      </c>
      <c r="C2051" s="247" t="s">
        <v>2</v>
      </c>
      <c r="D2051" s="456">
        <v>72.55</v>
      </c>
    </row>
    <row r="2052" spans="1:4" ht="13.5">
      <c r="A2052" s="458">
        <v>100706</v>
      </c>
      <c r="B2052" s="247" t="s">
        <v>3523</v>
      </c>
      <c r="C2052" s="247" t="s">
        <v>2</v>
      </c>
      <c r="D2052" s="456">
        <v>64.88</v>
      </c>
    </row>
    <row r="2053" spans="1:4" ht="13.5">
      <c r="A2053" s="458">
        <v>100707</v>
      </c>
      <c r="B2053" s="247" t="s">
        <v>3524</v>
      </c>
      <c r="C2053" s="247" t="s">
        <v>2</v>
      </c>
      <c r="D2053" s="456">
        <v>133.01</v>
      </c>
    </row>
    <row r="2054" spans="1:4" ht="13.5">
      <c r="A2054" s="458">
        <v>100708</v>
      </c>
      <c r="B2054" s="247" t="s">
        <v>3525</v>
      </c>
      <c r="C2054" s="247" t="s">
        <v>2</v>
      </c>
      <c r="D2054" s="456">
        <v>166.46</v>
      </c>
    </row>
    <row r="2055" spans="1:4" ht="13.5">
      <c r="A2055" s="458">
        <v>100709</v>
      </c>
      <c r="B2055" s="247" t="s">
        <v>3526</v>
      </c>
      <c r="C2055" s="247" t="s">
        <v>2</v>
      </c>
      <c r="D2055" s="456">
        <v>40.479999999999997</v>
      </c>
    </row>
    <row r="2056" spans="1:4" ht="13.5">
      <c r="A2056" s="458">
        <v>100710</v>
      </c>
      <c r="B2056" s="247" t="s">
        <v>3527</v>
      </c>
      <c r="C2056" s="247" t="s">
        <v>2</v>
      </c>
      <c r="D2056" s="456">
        <v>92.98</v>
      </c>
    </row>
    <row r="2057" spans="1:4" ht="13.5">
      <c r="A2057" s="458">
        <v>102151</v>
      </c>
      <c r="B2057" s="247" t="s">
        <v>18771</v>
      </c>
      <c r="C2057" s="247" t="s">
        <v>4</v>
      </c>
      <c r="D2057" s="456">
        <v>213.29</v>
      </c>
    </row>
    <row r="2058" spans="1:4" ht="13.5">
      <c r="A2058" s="458">
        <v>102152</v>
      </c>
      <c r="B2058" s="247" t="s">
        <v>18772</v>
      </c>
      <c r="C2058" s="247" t="s">
        <v>4</v>
      </c>
      <c r="D2058" s="456">
        <v>238.48</v>
      </c>
    </row>
    <row r="2059" spans="1:4" ht="13.5">
      <c r="A2059" s="458">
        <v>102153</v>
      </c>
      <c r="B2059" s="247" t="s">
        <v>18773</v>
      </c>
      <c r="C2059" s="247" t="s">
        <v>4</v>
      </c>
      <c r="D2059" s="456">
        <v>305.64</v>
      </c>
    </row>
    <row r="2060" spans="1:4" ht="13.5">
      <c r="A2060" s="458">
        <v>102154</v>
      </c>
      <c r="B2060" s="247" t="s">
        <v>18774</v>
      </c>
      <c r="C2060" s="247" t="s">
        <v>4</v>
      </c>
      <c r="D2060" s="456">
        <v>264.83</v>
      </c>
    </row>
    <row r="2061" spans="1:4" ht="13.5">
      <c r="A2061" s="458">
        <v>102155</v>
      </c>
      <c r="B2061" s="247" t="s">
        <v>18775</v>
      </c>
      <c r="C2061" s="247" t="s">
        <v>4</v>
      </c>
      <c r="D2061" s="456">
        <v>319.77</v>
      </c>
    </row>
    <row r="2062" spans="1:4" ht="13.5">
      <c r="A2062" s="458">
        <v>102156</v>
      </c>
      <c r="B2062" s="247" t="s">
        <v>18776</v>
      </c>
      <c r="C2062" s="247" t="s">
        <v>4</v>
      </c>
      <c r="D2062" s="456">
        <v>308.27999999999997</v>
      </c>
    </row>
    <row r="2063" spans="1:4" ht="13.5">
      <c r="A2063" s="458">
        <v>102157</v>
      </c>
      <c r="B2063" s="247" t="s">
        <v>18777</v>
      </c>
      <c r="C2063" s="247" t="s">
        <v>4</v>
      </c>
      <c r="D2063" s="456">
        <v>425.83</v>
      </c>
    </row>
    <row r="2064" spans="1:4" ht="13.5">
      <c r="A2064" s="458">
        <v>102158</v>
      </c>
      <c r="B2064" s="247" t="s">
        <v>18778</v>
      </c>
      <c r="C2064" s="247" t="s">
        <v>4</v>
      </c>
      <c r="D2064" s="456">
        <v>433.38</v>
      </c>
    </row>
    <row r="2065" spans="1:4" ht="13.5">
      <c r="A2065" s="458">
        <v>102159</v>
      </c>
      <c r="B2065" s="247" t="s">
        <v>18779</v>
      </c>
      <c r="C2065" s="247" t="s">
        <v>4</v>
      </c>
      <c r="D2065" s="456">
        <v>518.58000000000004</v>
      </c>
    </row>
    <row r="2066" spans="1:4" ht="13.5">
      <c r="A2066" s="458">
        <v>102160</v>
      </c>
      <c r="B2066" s="247" t="s">
        <v>18780</v>
      </c>
      <c r="C2066" s="247" t="s">
        <v>4</v>
      </c>
      <c r="D2066" s="456">
        <v>204.89</v>
      </c>
    </row>
    <row r="2067" spans="1:4" ht="13.5">
      <c r="A2067" s="458">
        <v>102161</v>
      </c>
      <c r="B2067" s="247" t="s">
        <v>25941</v>
      </c>
      <c r="C2067" s="247" t="s">
        <v>4</v>
      </c>
      <c r="D2067" s="456">
        <v>319.86</v>
      </c>
    </row>
    <row r="2068" spans="1:4" ht="13.5">
      <c r="A2068" s="458">
        <v>102162</v>
      </c>
      <c r="B2068" s="247" t="s">
        <v>25942</v>
      </c>
      <c r="C2068" s="247" t="s">
        <v>4</v>
      </c>
      <c r="D2068" s="456">
        <v>345.05</v>
      </c>
    </row>
    <row r="2069" spans="1:4" ht="13.5">
      <c r="A2069" s="458">
        <v>102163</v>
      </c>
      <c r="B2069" s="247" t="s">
        <v>25943</v>
      </c>
      <c r="C2069" s="247" t="s">
        <v>4</v>
      </c>
      <c r="D2069" s="456">
        <v>412.21</v>
      </c>
    </row>
    <row r="2070" spans="1:4" ht="13.5">
      <c r="A2070" s="458">
        <v>102164</v>
      </c>
      <c r="B2070" s="247" t="s">
        <v>25944</v>
      </c>
      <c r="C2070" s="247" t="s">
        <v>4</v>
      </c>
      <c r="D2070" s="456">
        <v>351.83</v>
      </c>
    </row>
    <row r="2071" spans="1:4" ht="13.5">
      <c r="A2071" s="458">
        <v>102165</v>
      </c>
      <c r="B2071" s="247" t="s">
        <v>25945</v>
      </c>
      <c r="C2071" s="247" t="s">
        <v>4</v>
      </c>
      <c r="D2071" s="456">
        <v>406.77</v>
      </c>
    </row>
    <row r="2072" spans="1:4" ht="13.5">
      <c r="A2072" s="458">
        <v>102166</v>
      </c>
      <c r="B2072" s="247" t="s">
        <v>25946</v>
      </c>
      <c r="C2072" s="247" t="s">
        <v>4</v>
      </c>
      <c r="D2072" s="456">
        <v>375.63</v>
      </c>
    </row>
    <row r="2073" spans="1:4" ht="13.5">
      <c r="A2073" s="458">
        <v>102167</v>
      </c>
      <c r="B2073" s="247" t="s">
        <v>25947</v>
      </c>
      <c r="C2073" s="247" t="s">
        <v>4</v>
      </c>
      <c r="D2073" s="456">
        <v>493.18</v>
      </c>
    </row>
    <row r="2074" spans="1:4" ht="13.5">
      <c r="A2074" s="458">
        <v>102168</v>
      </c>
      <c r="B2074" s="247" t="s">
        <v>25948</v>
      </c>
      <c r="C2074" s="247" t="s">
        <v>4</v>
      </c>
      <c r="D2074" s="456">
        <v>483.3</v>
      </c>
    </row>
    <row r="2075" spans="1:4" ht="13.5">
      <c r="A2075" s="458">
        <v>102169</v>
      </c>
      <c r="B2075" s="247" t="s">
        <v>25949</v>
      </c>
      <c r="C2075" s="247" t="s">
        <v>4</v>
      </c>
      <c r="D2075" s="456">
        <v>562.05999999999995</v>
      </c>
    </row>
    <row r="2076" spans="1:4" ht="13.5">
      <c r="A2076" s="458">
        <v>102170</v>
      </c>
      <c r="B2076" s="247" t="s">
        <v>25950</v>
      </c>
      <c r="C2076" s="247" t="s">
        <v>4</v>
      </c>
      <c r="D2076" s="456">
        <v>311.45999999999998</v>
      </c>
    </row>
    <row r="2077" spans="1:4" ht="13.5">
      <c r="A2077" s="458">
        <v>102171</v>
      </c>
      <c r="B2077" s="247" t="s">
        <v>25951</v>
      </c>
      <c r="C2077" s="247" t="s">
        <v>4</v>
      </c>
      <c r="D2077" s="456">
        <v>620.5</v>
      </c>
    </row>
    <row r="2078" spans="1:4" ht="13.5">
      <c r="A2078" s="458">
        <v>102172</v>
      </c>
      <c r="B2078" s="247" t="s">
        <v>25952</v>
      </c>
      <c r="C2078" s="247" t="s">
        <v>4</v>
      </c>
      <c r="D2078" s="456">
        <v>610.72</v>
      </c>
    </row>
    <row r="2079" spans="1:4" ht="13.5">
      <c r="A2079" s="458">
        <v>102176</v>
      </c>
      <c r="B2079" s="247" t="s">
        <v>25953</v>
      </c>
      <c r="C2079" s="247" t="s">
        <v>4</v>
      </c>
      <c r="D2079" s="456">
        <v>1120.8699999999999</v>
      </c>
    </row>
    <row r="2080" spans="1:4" ht="13.5">
      <c r="A2080" s="458">
        <v>102177</v>
      </c>
      <c r="B2080" s="247" t="s">
        <v>25954</v>
      </c>
      <c r="C2080" s="247" t="s">
        <v>4</v>
      </c>
      <c r="D2080" s="456">
        <v>2321.34</v>
      </c>
    </row>
    <row r="2081" spans="1:4" ht="13.5">
      <c r="A2081" s="458">
        <v>102178</v>
      </c>
      <c r="B2081" s="247" t="s">
        <v>25955</v>
      </c>
      <c r="C2081" s="247" t="s">
        <v>4</v>
      </c>
      <c r="D2081" s="456">
        <v>2677.14</v>
      </c>
    </row>
    <row r="2082" spans="1:4" ht="13.5">
      <c r="A2082" s="458">
        <v>102179</v>
      </c>
      <c r="B2082" s="247" t="s">
        <v>25956</v>
      </c>
      <c r="C2082" s="247" t="s">
        <v>4</v>
      </c>
      <c r="D2082" s="456">
        <v>392.65</v>
      </c>
    </row>
    <row r="2083" spans="1:4" ht="13.5">
      <c r="A2083" s="458">
        <v>102180</v>
      </c>
      <c r="B2083" s="247" t="s">
        <v>25957</v>
      </c>
      <c r="C2083" s="247" t="s">
        <v>4</v>
      </c>
      <c r="D2083" s="456">
        <v>466.88</v>
      </c>
    </row>
    <row r="2084" spans="1:4" ht="13.5">
      <c r="A2084" s="458">
        <v>102181</v>
      </c>
      <c r="B2084" s="247" t="s">
        <v>25958</v>
      </c>
      <c r="C2084" s="247" t="s">
        <v>4</v>
      </c>
      <c r="D2084" s="456">
        <v>565.59</v>
      </c>
    </row>
    <row r="2085" spans="1:4" ht="13.5">
      <c r="A2085" s="458">
        <v>102182</v>
      </c>
      <c r="B2085" s="247" t="s">
        <v>18781</v>
      </c>
      <c r="C2085" s="247" t="s">
        <v>2</v>
      </c>
      <c r="D2085" s="456">
        <v>1155.46</v>
      </c>
    </row>
    <row r="2086" spans="1:4" ht="13.5">
      <c r="A2086" s="458">
        <v>102183</v>
      </c>
      <c r="B2086" s="247" t="s">
        <v>18782</v>
      </c>
      <c r="C2086" s="247" t="s">
        <v>2</v>
      </c>
      <c r="D2086" s="456">
        <v>2320.7399999999998</v>
      </c>
    </row>
    <row r="2087" spans="1:4" ht="13.5">
      <c r="A2087" s="458">
        <v>102184</v>
      </c>
      <c r="B2087" s="247" t="s">
        <v>18783</v>
      </c>
      <c r="C2087" s="247" t="s">
        <v>2</v>
      </c>
      <c r="D2087" s="456">
        <v>1884.64</v>
      </c>
    </row>
    <row r="2088" spans="1:4" ht="13.5">
      <c r="A2088" s="458">
        <v>102185</v>
      </c>
      <c r="B2088" s="247" t="s">
        <v>18784</v>
      </c>
      <c r="C2088" s="247" t="s">
        <v>2</v>
      </c>
      <c r="D2088" s="456">
        <v>3778.84</v>
      </c>
    </row>
    <row r="2089" spans="1:4" ht="13.5">
      <c r="A2089" s="458">
        <v>102190</v>
      </c>
      <c r="B2089" s="247" t="s">
        <v>18785</v>
      </c>
      <c r="C2089" s="247" t="s">
        <v>4</v>
      </c>
      <c r="D2089" s="456">
        <v>15.08</v>
      </c>
    </row>
    <row r="2090" spans="1:4" ht="13.5">
      <c r="A2090" s="458">
        <v>102191</v>
      </c>
      <c r="B2090" s="247" t="s">
        <v>18786</v>
      </c>
      <c r="C2090" s="247" t="s">
        <v>4</v>
      </c>
      <c r="D2090" s="456">
        <v>18.32</v>
      </c>
    </row>
    <row r="2091" spans="1:4" ht="13.5">
      <c r="A2091" s="458">
        <v>102192</v>
      </c>
      <c r="B2091" s="247" t="s">
        <v>18787</v>
      </c>
      <c r="C2091" s="247" t="s">
        <v>4</v>
      </c>
      <c r="D2091" s="456">
        <v>13.07</v>
      </c>
    </row>
    <row r="2092" spans="1:4" ht="13.5">
      <c r="A2092" s="458">
        <v>94569</v>
      </c>
      <c r="B2092" s="247" t="s">
        <v>3528</v>
      </c>
      <c r="C2092" s="247" t="s">
        <v>4</v>
      </c>
      <c r="D2092" s="456">
        <v>679.99</v>
      </c>
    </row>
    <row r="2093" spans="1:4" ht="13.5">
      <c r="A2093" s="458">
        <v>94570</v>
      </c>
      <c r="B2093" s="247" t="s">
        <v>3529</v>
      </c>
      <c r="C2093" s="247" t="s">
        <v>4</v>
      </c>
      <c r="D2093" s="456">
        <v>354.28</v>
      </c>
    </row>
    <row r="2094" spans="1:4" ht="13.5">
      <c r="A2094" s="458">
        <v>94572</v>
      </c>
      <c r="B2094" s="247" t="s">
        <v>3530</v>
      </c>
      <c r="C2094" s="247" t="s">
        <v>4</v>
      </c>
      <c r="D2094" s="456">
        <v>505.68</v>
      </c>
    </row>
    <row r="2095" spans="1:4" ht="13.5">
      <c r="A2095" s="458">
        <v>94573</v>
      </c>
      <c r="B2095" s="247" t="s">
        <v>3531</v>
      </c>
      <c r="C2095" s="247" t="s">
        <v>4</v>
      </c>
      <c r="D2095" s="456">
        <v>408.87</v>
      </c>
    </row>
    <row r="2096" spans="1:4" ht="13.5">
      <c r="A2096" s="458">
        <v>94580</v>
      </c>
      <c r="B2096" s="247" t="s">
        <v>3532</v>
      </c>
      <c r="C2096" s="247" t="s">
        <v>4</v>
      </c>
      <c r="D2096" s="456">
        <v>561.96</v>
      </c>
    </row>
    <row r="2097" spans="1:4" ht="13.5">
      <c r="A2097" s="458">
        <v>94589</v>
      </c>
      <c r="B2097" s="247" t="s">
        <v>25959</v>
      </c>
      <c r="C2097" s="247" t="s">
        <v>1</v>
      </c>
      <c r="D2097" s="456">
        <v>19.78</v>
      </c>
    </row>
    <row r="2098" spans="1:4" ht="13.5">
      <c r="A2098" s="458">
        <v>94590</v>
      </c>
      <c r="B2098" s="247" t="s">
        <v>25960</v>
      </c>
      <c r="C2098" s="247" t="s">
        <v>1</v>
      </c>
      <c r="D2098" s="456">
        <v>17.02</v>
      </c>
    </row>
    <row r="2099" spans="1:4" ht="13.5">
      <c r="A2099" s="458">
        <v>100674</v>
      </c>
      <c r="B2099" s="247" t="s">
        <v>3533</v>
      </c>
      <c r="C2099" s="247" t="s">
        <v>4</v>
      </c>
      <c r="D2099" s="456">
        <v>741.96</v>
      </c>
    </row>
    <row r="2100" spans="1:4" ht="13.5">
      <c r="A2100" s="458">
        <v>101096</v>
      </c>
      <c r="B2100" s="247" t="s">
        <v>17451</v>
      </c>
      <c r="C2100" s="247" t="s">
        <v>7</v>
      </c>
      <c r="D2100" s="456">
        <v>1211.6099999999999</v>
      </c>
    </row>
    <row r="2101" spans="1:4" ht="13.5">
      <c r="A2101" s="458">
        <v>101097</v>
      </c>
      <c r="B2101" s="247" t="s">
        <v>17452</v>
      </c>
      <c r="C2101" s="247" t="s">
        <v>7</v>
      </c>
      <c r="D2101" s="456">
        <v>1153.2</v>
      </c>
    </row>
    <row r="2102" spans="1:4" ht="13.5">
      <c r="A2102" s="458">
        <v>101098</v>
      </c>
      <c r="B2102" s="247" t="s">
        <v>17453</v>
      </c>
      <c r="C2102" s="247" t="s">
        <v>7</v>
      </c>
      <c r="D2102" s="456">
        <v>1083.47</v>
      </c>
    </row>
    <row r="2103" spans="1:4" ht="13.5">
      <c r="A2103" s="458">
        <v>101099</v>
      </c>
      <c r="B2103" s="247" t="s">
        <v>17454</v>
      </c>
      <c r="C2103" s="247" t="s">
        <v>7</v>
      </c>
      <c r="D2103" s="456">
        <v>992.12</v>
      </c>
    </row>
    <row r="2104" spans="1:4" ht="13.5">
      <c r="A2104" s="458">
        <v>101100</v>
      </c>
      <c r="B2104" s="247" t="s">
        <v>17455</v>
      </c>
      <c r="C2104" s="247" t="s">
        <v>7</v>
      </c>
      <c r="D2104" s="456">
        <v>930.31</v>
      </c>
    </row>
    <row r="2105" spans="1:4" ht="13.5">
      <c r="A2105" s="458">
        <v>101101</v>
      </c>
      <c r="B2105" s="247" t="s">
        <v>17456</v>
      </c>
      <c r="C2105" s="247" t="s">
        <v>7</v>
      </c>
      <c r="D2105" s="456">
        <v>911.53</v>
      </c>
    </row>
    <row r="2106" spans="1:4" ht="13.5">
      <c r="A2106" s="458">
        <v>101102</v>
      </c>
      <c r="B2106" s="247" t="s">
        <v>17457</v>
      </c>
      <c r="C2106" s="247" t="s">
        <v>7</v>
      </c>
      <c r="D2106" s="456">
        <v>896.52</v>
      </c>
    </row>
    <row r="2107" spans="1:4" ht="13.5">
      <c r="A2107" s="458">
        <v>101103</v>
      </c>
      <c r="B2107" s="247" t="s">
        <v>17458</v>
      </c>
      <c r="C2107" s="247" t="s">
        <v>7</v>
      </c>
      <c r="D2107" s="456">
        <v>840.75</v>
      </c>
    </row>
    <row r="2108" spans="1:4" ht="13.5">
      <c r="A2108" s="458">
        <v>101104</v>
      </c>
      <c r="B2108" s="247" t="s">
        <v>17459</v>
      </c>
      <c r="C2108" s="247" t="s">
        <v>7</v>
      </c>
      <c r="D2108" s="456">
        <v>1255.0999999999999</v>
      </c>
    </row>
    <row r="2109" spans="1:4" ht="13.5">
      <c r="A2109" s="458">
        <v>101105</v>
      </c>
      <c r="B2109" s="247" t="s">
        <v>17460</v>
      </c>
      <c r="C2109" s="247" t="s">
        <v>7</v>
      </c>
      <c r="D2109" s="456">
        <v>1196.1400000000001</v>
      </c>
    </row>
    <row r="2110" spans="1:4" ht="13.5">
      <c r="A2110" s="458">
        <v>101106</v>
      </c>
      <c r="B2110" s="247" t="s">
        <v>17461</v>
      </c>
      <c r="C2110" s="247" t="s">
        <v>7</v>
      </c>
      <c r="D2110" s="456">
        <v>1125.95</v>
      </c>
    </row>
    <row r="2111" spans="1:4" ht="13.5">
      <c r="A2111" s="458">
        <v>101107</v>
      </c>
      <c r="B2111" s="247" t="s">
        <v>17462</v>
      </c>
      <c r="C2111" s="247" t="s">
        <v>7</v>
      </c>
      <c r="D2111" s="456">
        <v>1033.5</v>
      </c>
    </row>
    <row r="2112" spans="1:4" ht="13.5">
      <c r="A2112" s="458">
        <v>101108</v>
      </c>
      <c r="B2112" s="247" t="s">
        <v>17463</v>
      </c>
      <c r="C2112" s="247" t="s">
        <v>7</v>
      </c>
      <c r="D2112" s="456">
        <v>968.82</v>
      </c>
    </row>
    <row r="2113" spans="1:4" ht="13.5">
      <c r="A2113" s="458">
        <v>101109</v>
      </c>
      <c r="B2113" s="247" t="s">
        <v>17464</v>
      </c>
      <c r="C2113" s="247" t="s">
        <v>7</v>
      </c>
      <c r="D2113" s="456">
        <v>949.75</v>
      </c>
    </row>
    <row r="2114" spans="1:4" ht="13.5">
      <c r="A2114" s="458">
        <v>101110</v>
      </c>
      <c r="B2114" s="247" t="s">
        <v>17465</v>
      </c>
      <c r="C2114" s="247" t="s">
        <v>7</v>
      </c>
      <c r="D2114" s="456">
        <v>934.85</v>
      </c>
    </row>
    <row r="2115" spans="1:4" ht="13.5">
      <c r="A2115" s="458">
        <v>101111</v>
      </c>
      <c r="B2115" s="247" t="s">
        <v>17466</v>
      </c>
      <c r="C2115" s="247" t="s">
        <v>7</v>
      </c>
      <c r="D2115" s="456">
        <v>878.54</v>
      </c>
    </row>
    <row r="2116" spans="1:4" ht="13.5">
      <c r="A2116" s="458">
        <v>101112</v>
      </c>
      <c r="B2116" s="247" t="s">
        <v>17467</v>
      </c>
      <c r="C2116" s="247" t="s">
        <v>7</v>
      </c>
      <c r="D2116" s="456">
        <v>829.98</v>
      </c>
    </row>
    <row r="2117" spans="1:4" ht="13.5">
      <c r="A2117" s="458">
        <v>101113</v>
      </c>
      <c r="B2117" s="247" t="s">
        <v>17468</v>
      </c>
      <c r="C2117" s="247" t="s">
        <v>7</v>
      </c>
      <c r="D2117" s="456">
        <v>878.01</v>
      </c>
    </row>
    <row r="2118" spans="1:4" ht="13.5">
      <c r="A2118" s="458">
        <v>95601</v>
      </c>
      <c r="B2118" s="247" t="s">
        <v>19481</v>
      </c>
      <c r="C2118" s="247" t="s">
        <v>2</v>
      </c>
      <c r="D2118" s="456">
        <v>12.44</v>
      </c>
    </row>
    <row r="2119" spans="1:4" ht="13.5">
      <c r="A2119" s="458">
        <v>95602</v>
      </c>
      <c r="B2119" s="247" t="s">
        <v>19482</v>
      </c>
      <c r="C2119" s="247" t="s">
        <v>2</v>
      </c>
      <c r="D2119" s="456">
        <v>19.899999999999999</v>
      </c>
    </row>
    <row r="2120" spans="1:4" ht="13.5">
      <c r="A2120" s="458">
        <v>95603</v>
      </c>
      <c r="B2120" s="247" t="s">
        <v>19483</v>
      </c>
      <c r="C2120" s="247" t="s">
        <v>2</v>
      </c>
      <c r="D2120" s="456">
        <v>33.96</v>
      </c>
    </row>
    <row r="2121" spans="1:4" ht="13.5">
      <c r="A2121" s="458">
        <v>95604</v>
      </c>
      <c r="B2121" s="247" t="s">
        <v>19484</v>
      </c>
      <c r="C2121" s="247" t="s">
        <v>2</v>
      </c>
      <c r="D2121" s="456">
        <v>52.7</v>
      </c>
    </row>
    <row r="2122" spans="1:4" ht="13.5">
      <c r="A2122" s="458">
        <v>95605</v>
      </c>
      <c r="B2122" s="247" t="s">
        <v>19485</v>
      </c>
      <c r="C2122" s="247" t="s">
        <v>2</v>
      </c>
      <c r="D2122" s="456">
        <v>96.78</v>
      </c>
    </row>
    <row r="2123" spans="1:4" ht="13.5">
      <c r="A2123" s="458">
        <v>95607</v>
      </c>
      <c r="B2123" s="247" t="s">
        <v>19486</v>
      </c>
      <c r="C2123" s="247" t="s">
        <v>2</v>
      </c>
      <c r="D2123" s="456">
        <v>20.2</v>
      </c>
    </row>
    <row r="2124" spans="1:4" ht="13.5">
      <c r="A2124" s="458">
        <v>95608</v>
      </c>
      <c r="B2124" s="247" t="s">
        <v>19487</v>
      </c>
      <c r="C2124" s="247" t="s">
        <v>2</v>
      </c>
      <c r="D2124" s="456">
        <v>29.3</v>
      </c>
    </row>
    <row r="2125" spans="1:4" ht="13.5">
      <c r="A2125" s="458">
        <v>95609</v>
      </c>
      <c r="B2125" s="247" t="s">
        <v>19488</v>
      </c>
      <c r="C2125" s="247" t="s">
        <v>2</v>
      </c>
      <c r="D2125" s="456">
        <v>37.17</v>
      </c>
    </row>
    <row r="2126" spans="1:4" ht="13.5">
      <c r="A2126" s="458">
        <v>100651</v>
      </c>
      <c r="B2126" s="247" t="s">
        <v>18788</v>
      </c>
      <c r="C2126" s="247" t="s">
        <v>1</v>
      </c>
      <c r="D2126" s="456">
        <v>143.77000000000001</v>
      </c>
    </row>
    <row r="2127" spans="1:4" ht="13.5">
      <c r="A2127" s="458">
        <v>100652</v>
      </c>
      <c r="B2127" s="247" t="s">
        <v>18789</v>
      </c>
      <c r="C2127" s="247" t="s">
        <v>1</v>
      </c>
      <c r="D2127" s="456">
        <v>271.23</v>
      </c>
    </row>
    <row r="2128" spans="1:4" ht="13.5">
      <c r="A2128" s="458">
        <v>100653</v>
      </c>
      <c r="B2128" s="247" t="s">
        <v>18790</v>
      </c>
      <c r="C2128" s="247" t="s">
        <v>1</v>
      </c>
      <c r="D2128" s="456">
        <v>450.28</v>
      </c>
    </row>
    <row r="2129" spans="1:4" ht="13.5">
      <c r="A2129" s="458">
        <v>100654</v>
      </c>
      <c r="B2129" s="247" t="s">
        <v>18791</v>
      </c>
      <c r="C2129" s="247" t="s">
        <v>1</v>
      </c>
      <c r="D2129" s="456">
        <v>618.24</v>
      </c>
    </row>
    <row r="2130" spans="1:4" ht="13.5">
      <c r="A2130" s="458">
        <v>100655</v>
      </c>
      <c r="B2130" s="247" t="s">
        <v>18792</v>
      </c>
      <c r="C2130" s="247" t="s">
        <v>1</v>
      </c>
      <c r="D2130" s="456">
        <v>712.82</v>
      </c>
    </row>
    <row r="2131" spans="1:4" ht="13.5">
      <c r="A2131" s="458">
        <v>100656</v>
      </c>
      <c r="B2131" s="247" t="s">
        <v>3534</v>
      </c>
      <c r="C2131" s="247" t="s">
        <v>1</v>
      </c>
      <c r="D2131" s="456">
        <v>109.21</v>
      </c>
    </row>
    <row r="2132" spans="1:4" ht="13.5">
      <c r="A2132" s="458">
        <v>100657</v>
      </c>
      <c r="B2132" s="247" t="s">
        <v>3535</v>
      </c>
      <c r="C2132" s="247" t="s">
        <v>1</v>
      </c>
      <c r="D2132" s="456">
        <v>141.1</v>
      </c>
    </row>
    <row r="2133" spans="1:4" ht="13.5">
      <c r="A2133" s="458">
        <v>100658</v>
      </c>
      <c r="B2133" s="247" t="s">
        <v>3536</v>
      </c>
      <c r="C2133" s="247" t="s">
        <v>1</v>
      </c>
      <c r="D2133" s="456">
        <v>326</v>
      </c>
    </row>
    <row r="2134" spans="1:4" ht="13.5">
      <c r="A2134" s="458">
        <v>100889</v>
      </c>
      <c r="B2134" s="247" t="s">
        <v>3537</v>
      </c>
      <c r="C2134" s="247" t="s">
        <v>3</v>
      </c>
      <c r="D2134" s="456">
        <v>16.55</v>
      </c>
    </row>
    <row r="2135" spans="1:4" ht="13.5">
      <c r="A2135" s="458">
        <v>100890</v>
      </c>
      <c r="B2135" s="247" t="s">
        <v>3538</v>
      </c>
      <c r="C2135" s="247" t="s">
        <v>3</v>
      </c>
      <c r="D2135" s="456">
        <v>16.399999999999999</v>
      </c>
    </row>
    <row r="2136" spans="1:4" ht="13.5">
      <c r="A2136" s="458">
        <v>100892</v>
      </c>
      <c r="B2136" s="247" t="s">
        <v>3539</v>
      </c>
      <c r="C2136" s="247" t="s">
        <v>3</v>
      </c>
      <c r="D2136" s="456">
        <v>15.68</v>
      </c>
    </row>
    <row r="2137" spans="1:4" ht="13.5">
      <c r="A2137" s="458">
        <v>100893</v>
      </c>
      <c r="B2137" s="247" t="s">
        <v>3540</v>
      </c>
      <c r="C2137" s="247" t="s">
        <v>3</v>
      </c>
      <c r="D2137" s="456">
        <v>15.5</v>
      </c>
    </row>
    <row r="2138" spans="1:4" ht="13.5">
      <c r="A2138" s="458">
        <v>100894</v>
      </c>
      <c r="B2138" s="247" t="s">
        <v>3541</v>
      </c>
      <c r="C2138" s="247" t="s">
        <v>3</v>
      </c>
      <c r="D2138" s="456">
        <v>15.39</v>
      </c>
    </row>
    <row r="2139" spans="1:4" ht="13.5">
      <c r="A2139" s="458">
        <v>100896</v>
      </c>
      <c r="B2139" s="247" t="s">
        <v>3542</v>
      </c>
      <c r="C2139" s="247" t="s">
        <v>1</v>
      </c>
      <c r="D2139" s="456">
        <v>62.35</v>
      </c>
    </row>
    <row r="2140" spans="1:4" ht="13.5">
      <c r="A2140" s="458">
        <v>100897</v>
      </c>
      <c r="B2140" s="247" t="s">
        <v>3543</v>
      </c>
      <c r="C2140" s="247" t="s">
        <v>1</v>
      </c>
      <c r="D2140" s="456">
        <v>121.06</v>
      </c>
    </row>
    <row r="2141" spans="1:4" ht="13.5">
      <c r="A2141" s="458">
        <v>100898</v>
      </c>
      <c r="B2141" s="247" t="s">
        <v>3544</v>
      </c>
      <c r="C2141" s="247" t="s">
        <v>1</v>
      </c>
      <c r="D2141" s="456">
        <v>233.33</v>
      </c>
    </row>
    <row r="2142" spans="1:4" ht="13.5">
      <c r="A2142" s="458">
        <v>100899</v>
      </c>
      <c r="B2142" s="247" t="s">
        <v>3545</v>
      </c>
      <c r="C2142" s="247" t="s">
        <v>1</v>
      </c>
      <c r="D2142" s="456">
        <v>82.53</v>
      </c>
    </row>
    <row r="2143" spans="1:4" ht="13.5">
      <c r="A2143" s="458">
        <v>100900</v>
      </c>
      <c r="B2143" s="247" t="s">
        <v>3546</v>
      </c>
      <c r="C2143" s="247" t="s">
        <v>1</v>
      </c>
      <c r="D2143" s="456">
        <v>266.33</v>
      </c>
    </row>
    <row r="2144" spans="1:4" ht="13.5">
      <c r="A2144" s="458">
        <v>101173</v>
      </c>
      <c r="B2144" s="247" t="s">
        <v>17469</v>
      </c>
      <c r="C2144" s="247" t="s">
        <v>1</v>
      </c>
      <c r="D2144" s="456">
        <v>59.21</v>
      </c>
    </row>
    <row r="2145" spans="1:4" ht="13.5">
      <c r="A2145" s="458">
        <v>101174</v>
      </c>
      <c r="B2145" s="247" t="s">
        <v>17470</v>
      </c>
      <c r="C2145" s="247" t="s">
        <v>1</v>
      </c>
      <c r="D2145" s="456">
        <v>80.510000000000005</v>
      </c>
    </row>
    <row r="2146" spans="1:4" ht="13.5">
      <c r="A2146" s="458">
        <v>101175</v>
      </c>
      <c r="B2146" s="247" t="s">
        <v>17471</v>
      </c>
      <c r="C2146" s="247" t="s">
        <v>1</v>
      </c>
      <c r="D2146" s="456">
        <v>109.96</v>
      </c>
    </row>
    <row r="2147" spans="1:4" ht="13.5">
      <c r="A2147" s="458">
        <v>101176</v>
      </c>
      <c r="B2147" s="247" t="s">
        <v>17472</v>
      </c>
      <c r="C2147" s="247" t="s">
        <v>1</v>
      </c>
      <c r="D2147" s="456">
        <v>145.16999999999999</v>
      </c>
    </row>
    <row r="2148" spans="1:4" ht="13.5">
      <c r="A2148" s="458">
        <v>102521</v>
      </c>
      <c r="B2148" s="247" t="s">
        <v>19489</v>
      </c>
      <c r="C2148" s="247" t="s">
        <v>2</v>
      </c>
      <c r="D2148" s="456">
        <v>79.84</v>
      </c>
    </row>
    <row r="2149" spans="1:4" ht="13.5">
      <c r="A2149" s="458">
        <v>102522</v>
      </c>
      <c r="B2149" s="247" t="s">
        <v>19490</v>
      </c>
      <c r="C2149" s="247" t="s">
        <v>2</v>
      </c>
      <c r="D2149" s="456">
        <v>117.13</v>
      </c>
    </row>
    <row r="2150" spans="1:4" ht="13.5">
      <c r="A2150" s="458">
        <v>102523</v>
      </c>
      <c r="B2150" s="247" t="s">
        <v>19491</v>
      </c>
      <c r="C2150" s="247" t="s">
        <v>2</v>
      </c>
      <c r="D2150" s="456">
        <v>154.43</v>
      </c>
    </row>
    <row r="2151" spans="1:4" ht="13.5">
      <c r="A2151" s="458">
        <v>95240</v>
      </c>
      <c r="B2151" s="247" t="s">
        <v>18793</v>
      </c>
      <c r="C2151" s="247" t="s">
        <v>4</v>
      </c>
      <c r="D2151" s="456">
        <v>16.66</v>
      </c>
    </row>
    <row r="2152" spans="1:4" ht="13.5">
      <c r="A2152" s="458">
        <v>95241</v>
      </c>
      <c r="B2152" s="247" t="s">
        <v>18794</v>
      </c>
      <c r="C2152" s="247" t="s">
        <v>4</v>
      </c>
      <c r="D2152" s="456">
        <v>27.77</v>
      </c>
    </row>
    <row r="2153" spans="1:4" ht="13.5">
      <c r="A2153" s="458">
        <v>96616</v>
      </c>
      <c r="B2153" s="247" t="s">
        <v>3547</v>
      </c>
      <c r="C2153" s="247" t="s">
        <v>7</v>
      </c>
      <c r="D2153" s="456">
        <v>577.5</v>
      </c>
    </row>
    <row r="2154" spans="1:4" ht="13.5">
      <c r="A2154" s="458">
        <v>96617</v>
      </c>
      <c r="B2154" s="247" t="s">
        <v>3548</v>
      </c>
      <c r="C2154" s="247" t="s">
        <v>4</v>
      </c>
      <c r="D2154" s="456">
        <v>17.309999999999999</v>
      </c>
    </row>
    <row r="2155" spans="1:4" ht="13.5">
      <c r="A2155" s="458">
        <v>96619</v>
      </c>
      <c r="B2155" s="247" t="s">
        <v>3549</v>
      </c>
      <c r="C2155" s="247" t="s">
        <v>4</v>
      </c>
      <c r="D2155" s="456">
        <v>28.86</v>
      </c>
    </row>
    <row r="2156" spans="1:4" ht="13.5">
      <c r="A2156" s="458">
        <v>96620</v>
      </c>
      <c r="B2156" s="247" t="s">
        <v>18795</v>
      </c>
      <c r="C2156" s="247" t="s">
        <v>7</v>
      </c>
      <c r="D2156" s="456">
        <v>555.69000000000005</v>
      </c>
    </row>
    <row r="2157" spans="1:4" ht="13.5">
      <c r="A2157" s="458">
        <v>96621</v>
      </c>
      <c r="B2157" s="247" t="s">
        <v>3550</v>
      </c>
      <c r="C2157" s="247" t="s">
        <v>7</v>
      </c>
      <c r="D2157" s="456">
        <v>239.29</v>
      </c>
    </row>
    <row r="2158" spans="1:4" ht="13.5">
      <c r="A2158" s="458">
        <v>96622</v>
      </c>
      <c r="B2158" s="247" t="s">
        <v>18796</v>
      </c>
      <c r="C2158" s="247" t="s">
        <v>7</v>
      </c>
      <c r="D2158" s="456">
        <v>175.19</v>
      </c>
    </row>
    <row r="2159" spans="1:4" ht="13.5">
      <c r="A2159" s="458">
        <v>96623</v>
      </c>
      <c r="B2159" s="247" t="s">
        <v>3551</v>
      </c>
      <c r="C2159" s="247" t="s">
        <v>7</v>
      </c>
      <c r="D2159" s="456">
        <v>224.36</v>
      </c>
    </row>
    <row r="2160" spans="1:4" ht="13.5">
      <c r="A2160" s="458">
        <v>96624</v>
      </c>
      <c r="B2160" s="247" t="s">
        <v>18797</v>
      </c>
      <c r="C2160" s="247" t="s">
        <v>7</v>
      </c>
      <c r="D2160" s="456">
        <v>169.92</v>
      </c>
    </row>
    <row r="2161" spans="1:4" ht="13.5">
      <c r="A2161" s="458">
        <v>97082</v>
      </c>
      <c r="B2161" s="247" t="s">
        <v>19949</v>
      </c>
      <c r="C2161" s="247" t="s">
        <v>7</v>
      </c>
      <c r="D2161" s="456">
        <v>51.69</v>
      </c>
    </row>
    <row r="2162" spans="1:4" ht="13.5">
      <c r="A2162" s="458">
        <v>97083</v>
      </c>
      <c r="B2162" s="247" t="s">
        <v>19950</v>
      </c>
      <c r="C2162" s="247" t="s">
        <v>4</v>
      </c>
      <c r="D2162" s="456">
        <v>2.77</v>
      </c>
    </row>
    <row r="2163" spans="1:4" ht="13.5">
      <c r="A2163" s="458">
        <v>97084</v>
      </c>
      <c r="B2163" s="247" t="s">
        <v>19951</v>
      </c>
      <c r="C2163" s="247" t="s">
        <v>4</v>
      </c>
      <c r="D2163" s="456">
        <v>0.56999999999999995</v>
      </c>
    </row>
    <row r="2164" spans="1:4" ht="13.5">
      <c r="A2164" s="458">
        <v>97086</v>
      </c>
      <c r="B2164" s="247" t="s">
        <v>19952</v>
      </c>
      <c r="C2164" s="247" t="s">
        <v>4</v>
      </c>
      <c r="D2164" s="456">
        <v>127.13</v>
      </c>
    </row>
    <row r="2165" spans="1:4" ht="13.5">
      <c r="A2165" s="458">
        <v>97087</v>
      </c>
      <c r="B2165" s="247" t="s">
        <v>19953</v>
      </c>
      <c r="C2165" s="247" t="s">
        <v>4</v>
      </c>
      <c r="D2165" s="456">
        <v>2.2599999999999998</v>
      </c>
    </row>
    <row r="2166" spans="1:4" ht="13.5">
      <c r="A2166" s="458">
        <v>97088</v>
      </c>
      <c r="B2166" s="247" t="s">
        <v>19954</v>
      </c>
      <c r="C2166" s="247" t="s">
        <v>3</v>
      </c>
      <c r="D2166" s="456">
        <v>28.01</v>
      </c>
    </row>
    <row r="2167" spans="1:4" ht="13.5">
      <c r="A2167" s="458">
        <v>97089</v>
      </c>
      <c r="B2167" s="247" t="s">
        <v>19955</v>
      </c>
      <c r="C2167" s="247" t="s">
        <v>3</v>
      </c>
      <c r="D2167" s="456">
        <v>25.65</v>
      </c>
    </row>
    <row r="2168" spans="1:4" ht="13.5">
      <c r="A2168" s="458">
        <v>97090</v>
      </c>
      <c r="B2168" s="247" t="s">
        <v>19956</v>
      </c>
      <c r="C2168" s="247" t="s">
        <v>3</v>
      </c>
      <c r="D2168" s="456">
        <v>25.28</v>
      </c>
    </row>
    <row r="2169" spans="1:4" ht="13.5">
      <c r="A2169" s="458">
        <v>97091</v>
      </c>
      <c r="B2169" s="247" t="s">
        <v>19957</v>
      </c>
      <c r="C2169" s="247" t="s">
        <v>3</v>
      </c>
      <c r="D2169" s="456">
        <v>24.54</v>
      </c>
    </row>
    <row r="2170" spans="1:4" ht="13.5">
      <c r="A2170" s="458">
        <v>97092</v>
      </c>
      <c r="B2170" s="247" t="s">
        <v>19958</v>
      </c>
      <c r="C2170" s="247" t="s">
        <v>3</v>
      </c>
      <c r="D2170" s="456">
        <v>23.84</v>
      </c>
    </row>
    <row r="2171" spans="1:4" ht="13.5">
      <c r="A2171" s="458">
        <v>97093</v>
      </c>
      <c r="B2171" s="247" t="s">
        <v>19959</v>
      </c>
      <c r="C2171" s="247" t="s">
        <v>3</v>
      </c>
      <c r="D2171" s="456">
        <v>22.43</v>
      </c>
    </row>
    <row r="2172" spans="1:4" ht="13.5">
      <c r="A2172" s="458">
        <v>97096</v>
      </c>
      <c r="B2172" s="247" t="s">
        <v>19960</v>
      </c>
      <c r="C2172" s="247" t="s">
        <v>7</v>
      </c>
      <c r="D2172" s="456">
        <v>601.13</v>
      </c>
    </row>
    <row r="2173" spans="1:4" ht="13.5">
      <c r="A2173" s="458">
        <v>97097</v>
      </c>
      <c r="B2173" s="247" t="s">
        <v>19961</v>
      </c>
      <c r="C2173" s="247" t="s">
        <v>4</v>
      </c>
      <c r="D2173" s="456">
        <v>34.33</v>
      </c>
    </row>
    <row r="2174" spans="1:4" ht="13.5">
      <c r="A2174" s="458">
        <v>97101</v>
      </c>
      <c r="B2174" s="247" t="s">
        <v>19962</v>
      </c>
      <c r="C2174" s="247" t="s">
        <v>4</v>
      </c>
      <c r="D2174" s="456">
        <v>208.02</v>
      </c>
    </row>
    <row r="2175" spans="1:4" ht="13.5">
      <c r="A2175" s="458">
        <v>97102</v>
      </c>
      <c r="B2175" s="247" t="s">
        <v>19963</v>
      </c>
      <c r="C2175" s="247" t="s">
        <v>4</v>
      </c>
      <c r="D2175" s="456">
        <v>259.5</v>
      </c>
    </row>
    <row r="2176" spans="1:4" ht="13.5">
      <c r="A2176" s="458">
        <v>97103</v>
      </c>
      <c r="B2176" s="247" t="s">
        <v>19964</v>
      </c>
      <c r="C2176" s="247" t="s">
        <v>4</v>
      </c>
      <c r="D2176" s="456">
        <v>304.55</v>
      </c>
    </row>
    <row r="2177" spans="1:4" ht="13.5">
      <c r="A2177" s="458">
        <v>100322</v>
      </c>
      <c r="B2177" s="247" t="s">
        <v>18798</v>
      </c>
      <c r="C2177" s="247" t="s">
        <v>7</v>
      </c>
      <c r="D2177" s="456">
        <v>161.49</v>
      </c>
    </row>
    <row r="2178" spans="1:4" ht="13.5">
      <c r="A2178" s="458">
        <v>100323</v>
      </c>
      <c r="B2178" s="247" t="s">
        <v>18799</v>
      </c>
      <c r="C2178" s="247" t="s">
        <v>7</v>
      </c>
      <c r="D2178" s="456">
        <v>115.09</v>
      </c>
    </row>
    <row r="2179" spans="1:4" ht="13.5">
      <c r="A2179" s="458">
        <v>100324</v>
      </c>
      <c r="B2179" s="247" t="s">
        <v>18800</v>
      </c>
      <c r="C2179" s="247" t="s">
        <v>7</v>
      </c>
      <c r="D2179" s="456">
        <v>169.55</v>
      </c>
    </row>
    <row r="2180" spans="1:4" ht="13.5">
      <c r="A2180" s="458">
        <v>103072</v>
      </c>
      <c r="B2180" s="247" t="s">
        <v>19965</v>
      </c>
      <c r="C2180" s="247" t="s">
        <v>4</v>
      </c>
      <c r="D2180" s="456">
        <v>361.75</v>
      </c>
    </row>
    <row r="2181" spans="1:4" ht="13.5">
      <c r="A2181" s="458">
        <v>103073</v>
      </c>
      <c r="B2181" s="247" t="s">
        <v>19966</v>
      </c>
      <c r="C2181" s="247" t="s">
        <v>4</v>
      </c>
      <c r="D2181" s="456">
        <v>447.04</v>
      </c>
    </row>
    <row r="2182" spans="1:4" ht="13.5">
      <c r="A2182" s="458">
        <v>103074</v>
      </c>
      <c r="B2182" s="247" t="s">
        <v>19967</v>
      </c>
      <c r="C2182" s="247" t="s">
        <v>4</v>
      </c>
      <c r="D2182" s="456">
        <v>199.03</v>
      </c>
    </row>
    <row r="2183" spans="1:4" ht="13.5">
      <c r="A2183" s="458">
        <v>103075</v>
      </c>
      <c r="B2183" s="247" t="s">
        <v>19968</v>
      </c>
      <c r="C2183" s="247" t="s">
        <v>4</v>
      </c>
      <c r="D2183" s="456">
        <v>233.36</v>
      </c>
    </row>
    <row r="2184" spans="1:4" ht="13.5">
      <c r="A2184" s="458">
        <v>103076</v>
      </c>
      <c r="B2184" s="247" t="s">
        <v>19969</v>
      </c>
      <c r="C2184" s="247" t="s">
        <v>4</v>
      </c>
      <c r="D2184" s="456">
        <v>184.64</v>
      </c>
    </row>
    <row r="2185" spans="1:4" ht="13.5">
      <c r="A2185" s="458">
        <v>103077</v>
      </c>
      <c r="B2185" s="247" t="s">
        <v>19970</v>
      </c>
      <c r="C2185" s="247" t="s">
        <v>4</v>
      </c>
      <c r="D2185" s="456">
        <v>236.12</v>
      </c>
    </row>
    <row r="2186" spans="1:4" ht="13.5">
      <c r="A2186" s="458">
        <v>103078</v>
      </c>
      <c r="B2186" s="247" t="s">
        <v>19971</v>
      </c>
      <c r="C2186" s="247" t="s">
        <v>4</v>
      </c>
      <c r="D2186" s="456">
        <v>281.17</v>
      </c>
    </row>
    <row r="2187" spans="1:4" ht="13.5">
      <c r="A2187" s="458">
        <v>103079</v>
      </c>
      <c r="B2187" s="247" t="s">
        <v>19972</v>
      </c>
      <c r="C2187" s="247" t="s">
        <v>4</v>
      </c>
      <c r="D2187" s="456">
        <v>338.37</v>
      </c>
    </row>
    <row r="2188" spans="1:4" ht="13.5">
      <c r="A2188" s="458">
        <v>103080</v>
      </c>
      <c r="B2188" s="247" t="s">
        <v>19973</v>
      </c>
      <c r="C2188" s="247" t="s">
        <v>4</v>
      </c>
      <c r="D2188" s="456">
        <v>423.66</v>
      </c>
    </row>
    <row r="2189" spans="1:4" ht="13.5">
      <c r="A2189" s="458">
        <v>92263</v>
      </c>
      <c r="B2189" s="247" t="s">
        <v>18028</v>
      </c>
      <c r="C2189" s="247" t="s">
        <v>4</v>
      </c>
      <c r="D2189" s="456">
        <v>181.86</v>
      </c>
    </row>
    <row r="2190" spans="1:4" ht="13.5">
      <c r="A2190" s="458">
        <v>92264</v>
      </c>
      <c r="B2190" s="247" t="s">
        <v>18029</v>
      </c>
      <c r="C2190" s="247" t="s">
        <v>4</v>
      </c>
      <c r="D2190" s="456">
        <v>243.85</v>
      </c>
    </row>
    <row r="2191" spans="1:4" ht="13.5">
      <c r="A2191" s="458">
        <v>92265</v>
      </c>
      <c r="B2191" s="247" t="s">
        <v>18030</v>
      </c>
      <c r="C2191" s="247" t="s">
        <v>4</v>
      </c>
      <c r="D2191" s="456">
        <v>135.78</v>
      </c>
    </row>
    <row r="2192" spans="1:4" ht="13.5">
      <c r="A2192" s="458">
        <v>92266</v>
      </c>
      <c r="B2192" s="247" t="s">
        <v>18031</v>
      </c>
      <c r="C2192" s="247" t="s">
        <v>4</v>
      </c>
      <c r="D2192" s="456">
        <v>188.96</v>
      </c>
    </row>
    <row r="2193" spans="1:4" ht="13.5">
      <c r="A2193" s="458">
        <v>92267</v>
      </c>
      <c r="B2193" s="247" t="s">
        <v>18032</v>
      </c>
      <c r="C2193" s="247" t="s">
        <v>4</v>
      </c>
      <c r="D2193" s="456">
        <v>71.150000000000006</v>
      </c>
    </row>
    <row r="2194" spans="1:4" ht="13.5">
      <c r="A2194" s="458">
        <v>92268</v>
      </c>
      <c r="B2194" s="247" t="s">
        <v>18033</v>
      </c>
      <c r="C2194" s="247" t="s">
        <v>4</v>
      </c>
      <c r="D2194" s="456">
        <v>119.87</v>
      </c>
    </row>
    <row r="2195" spans="1:4" ht="13.5">
      <c r="A2195" s="458">
        <v>92269</v>
      </c>
      <c r="B2195" s="247" t="s">
        <v>18034</v>
      </c>
      <c r="C2195" s="247" t="s">
        <v>4</v>
      </c>
      <c r="D2195" s="456">
        <v>254.63</v>
      </c>
    </row>
    <row r="2196" spans="1:4" ht="13.5">
      <c r="A2196" s="458">
        <v>92270</v>
      </c>
      <c r="B2196" s="247" t="s">
        <v>18035</v>
      </c>
      <c r="C2196" s="247" t="s">
        <v>4</v>
      </c>
      <c r="D2196" s="456">
        <v>192.51</v>
      </c>
    </row>
    <row r="2197" spans="1:4" ht="13.5">
      <c r="A2197" s="458">
        <v>92271</v>
      </c>
      <c r="B2197" s="247" t="s">
        <v>18036</v>
      </c>
      <c r="C2197" s="247" t="s">
        <v>4</v>
      </c>
      <c r="D2197" s="456">
        <v>127.67</v>
      </c>
    </row>
    <row r="2198" spans="1:4" ht="13.5">
      <c r="A2198" s="458">
        <v>92272</v>
      </c>
      <c r="B2198" s="247" t="s">
        <v>18037</v>
      </c>
      <c r="C2198" s="247" t="s">
        <v>1</v>
      </c>
      <c r="D2198" s="456">
        <v>40.07</v>
      </c>
    </row>
    <row r="2199" spans="1:4" ht="13.5">
      <c r="A2199" s="458">
        <v>92273</v>
      </c>
      <c r="B2199" s="247" t="s">
        <v>18038</v>
      </c>
      <c r="C2199" s="247" t="s">
        <v>1</v>
      </c>
      <c r="D2199" s="456">
        <v>14.75</v>
      </c>
    </row>
    <row r="2200" spans="1:4" ht="13.5">
      <c r="A2200" s="458">
        <v>92409</v>
      </c>
      <c r="B2200" s="247" t="s">
        <v>18039</v>
      </c>
      <c r="C2200" s="247" t="s">
        <v>4</v>
      </c>
      <c r="D2200" s="456">
        <v>346.85</v>
      </c>
    </row>
    <row r="2201" spans="1:4" ht="13.5">
      <c r="A2201" s="458">
        <v>92411</v>
      </c>
      <c r="B2201" s="247" t="s">
        <v>18040</v>
      </c>
      <c r="C2201" s="247" t="s">
        <v>4</v>
      </c>
      <c r="D2201" s="456">
        <v>211.96</v>
      </c>
    </row>
    <row r="2202" spans="1:4" ht="13.5">
      <c r="A2202" s="458">
        <v>92413</v>
      </c>
      <c r="B2202" s="247" t="s">
        <v>18041</v>
      </c>
      <c r="C2202" s="247" t="s">
        <v>4</v>
      </c>
      <c r="D2202" s="456">
        <v>129.47</v>
      </c>
    </row>
    <row r="2203" spans="1:4" ht="13.5">
      <c r="A2203" s="458">
        <v>92415</v>
      </c>
      <c r="B2203" s="247" t="s">
        <v>18042</v>
      </c>
      <c r="C2203" s="247" t="s">
        <v>4</v>
      </c>
      <c r="D2203" s="456">
        <v>138.56</v>
      </c>
    </row>
    <row r="2204" spans="1:4" ht="13.5">
      <c r="A2204" s="458">
        <v>92417</v>
      </c>
      <c r="B2204" s="247" t="s">
        <v>18043</v>
      </c>
      <c r="C2204" s="247" t="s">
        <v>4</v>
      </c>
      <c r="D2204" s="456">
        <v>159.30000000000001</v>
      </c>
    </row>
    <row r="2205" spans="1:4" ht="13.5">
      <c r="A2205" s="458">
        <v>92419</v>
      </c>
      <c r="B2205" s="247" t="s">
        <v>18044</v>
      </c>
      <c r="C2205" s="247" t="s">
        <v>4</v>
      </c>
      <c r="D2205" s="456">
        <v>83.54</v>
      </c>
    </row>
    <row r="2206" spans="1:4" ht="13.5">
      <c r="A2206" s="458">
        <v>92421</v>
      </c>
      <c r="B2206" s="247" t="s">
        <v>18045</v>
      </c>
      <c r="C2206" s="247" t="s">
        <v>4</v>
      </c>
      <c r="D2206" s="456">
        <v>99.45</v>
      </c>
    </row>
    <row r="2207" spans="1:4" ht="13.5">
      <c r="A2207" s="458">
        <v>92423</v>
      </c>
      <c r="B2207" s="247" t="s">
        <v>18046</v>
      </c>
      <c r="C2207" s="247" t="s">
        <v>4</v>
      </c>
      <c r="D2207" s="456">
        <v>66.650000000000006</v>
      </c>
    </row>
    <row r="2208" spans="1:4" ht="13.5">
      <c r="A2208" s="458">
        <v>92425</v>
      </c>
      <c r="B2208" s="247" t="s">
        <v>18047</v>
      </c>
      <c r="C2208" s="247" t="s">
        <v>4</v>
      </c>
      <c r="D2208" s="456">
        <v>80.48</v>
      </c>
    </row>
    <row r="2209" spans="1:4" ht="13.5">
      <c r="A2209" s="458">
        <v>92427</v>
      </c>
      <c r="B2209" s="247" t="s">
        <v>18048</v>
      </c>
      <c r="C2209" s="247" t="s">
        <v>4</v>
      </c>
      <c r="D2209" s="456">
        <v>58.1</v>
      </c>
    </row>
    <row r="2210" spans="1:4" ht="13.5">
      <c r="A2210" s="458">
        <v>92429</v>
      </c>
      <c r="B2210" s="247" t="s">
        <v>18049</v>
      </c>
      <c r="C2210" s="247" t="s">
        <v>4</v>
      </c>
      <c r="D2210" s="456">
        <v>70.92</v>
      </c>
    </row>
    <row r="2211" spans="1:4" ht="13.5">
      <c r="A2211" s="458">
        <v>92431</v>
      </c>
      <c r="B2211" s="247" t="s">
        <v>18050</v>
      </c>
      <c r="C2211" s="247" t="s">
        <v>4</v>
      </c>
      <c r="D2211" s="456">
        <v>55.43</v>
      </c>
    </row>
    <row r="2212" spans="1:4" ht="13.5">
      <c r="A2212" s="458">
        <v>92433</v>
      </c>
      <c r="B2212" s="247" t="s">
        <v>18051</v>
      </c>
      <c r="C2212" s="247" t="s">
        <v>4</v>
      </c>
      <c r="D2212" s="456">
        <v>67.59</v>
      </c>
    </row>
    <row r="2213" spans="1:4" ht="13.5">
      <c r="A2213" s="458">
        <v>92435</v>
      </c>
      <c r="B2213" s="247" t="s">
        <v>18052</v>
      </c>
      <c r="C2213" s="247" t="s">
        <v>4</v>
      </c>
      <c r="D2213" s="456">
        <v>52.1</v>
      </c>
    </row>
    <row r="2214" spans="1:4" ht="13.5">
      <c r="A2214" s="458">
        <v>92437</v>
      </c>
      <c r="B2214" s="247" t="s">
        <v>18053</v>
      </c>
      <c r="C2214" s="247" t="s">
        <v>4</v>
      </c>
      <c r="D2214" s="456">
        <v>63.85</v>
      </c>
    </row>
    <row r="2215" spans="1:4" ht="13.5">
      <c r="A2215" s="458">
        <v>92439</v>
      </c>
      <c r="B2215" s="247" t="s">
        <v>18054</v>
      </c>
      <c r="C2215" s="247" t="s">
        <v>4</v>
      </c>
      <c r="D2215" s="456">
        <v>49.69</v>
      </c>
    </row>
    <row r="2216" spans="1:4" ht="13.5">
      <c r="A2216" s="458">
        <v>92441</v>
      </c>
      <c r="B2216" s="247" t="s">
        <v>18055</v>
      </c>
      <c r="C2216" s="247" t="s">
        <v>4</v>
      </c>
      <c r="D2216" s="456">
        <v>61.15</v>
      </c>
    </row>
    <row r="2217" spans="1:4" ht="13.5">
      <c r="A2217" s="458">
        <v>92443</v>
      </c>
      <c r="B2217" s="247" t="s">
        <v>18056</v>
      </c>
      <c r="C2217" s="247" t="s">
        <v>4</v>
      </c>
      <c r="D2217" s="456">
        <v>44.42</v>
      </c>
    </row>
    <row r="2218" spans="1:4" ht="13.5">
      <c r="A2218" s="458">
        <v>92445</v>
      </c>
      <c r="B2218" s="247" t="s">
        <v>18057</v>
      </c>
      <c r="C2218" s="247" t="s">
        <v>4</v>
      </c>
      <c r="D2218" s="456">
        <v>55.48</v>
      </c>
    </row>
    <row r="2219" spans="1:4" ht="13.5">
      <c r="A2219" s="458">
        <v>92446</v>
      </c>
      <c r="B2219" s="247" t="s">
        <v>18058</v>
      </c>
      <c r="C2219" s="247" t="s">
        <v>4</v>
      </c>
      <c r="D2219" s="456">
        <v>314.76</v>
      </c>
    </row>
    <row r="2220" spans="1:4" ht="13.5">
      <c r="A2220" s="458">
        <v>92447</v>
      </c>
      <c r="B2220" s="247" t="s">
        <v>18059</v>
      </c>
      <c r="C2220" s="247" t="s">
        <v>4</v>
      </c>
      <c r="D2220" s="456">
        <v>215.45</v>
      </c>
    </row>
    <row r="2221" spans="1:4" ht="13.5">
      <c r="A2221" s="458">
        <v>92448</v>
      </c>
      <c r="B2221" s="247" t="s">
        <v>18060</v>
      </c>
      <c r="C2221" s="247" t="s">
        <v>4</v>
      </c>
      <c r="D2221" s="456">
        <v>166.07</v>
      </c>
    </row>
    <row r="2222" spans="1:4" ht="13.5">
      <c r="A2222" s="458">
        <v>92449</v>
      </c>
      <c r="B2222" s="247" t="s">
        <v>18061</v>
      </c>
      <c r="C2222" s="247" t="s">
        <v>4</v>
      </c>
      <c r="D2222" s="456">
        <v>294.5</v>
      </c>
    </row>
    <row r="2223" spans="1:4" ht="13.5">
      <c r="A2223" s="458">
        <v>92450</v>
      </c>
      <c r="B2223" s="247" t="s">
        <v>18062</v>
      </c>
      <c r="C2223" s="247" t="s">
        <v>4</v>
      </c>
      <c r="D2223" s="456">
        <v>279.69</v>
      </c>
    </row>
    <row r="2224" spans="1:4" ht="13.5">
      <c r="A2224" s="458">
        <v>92451</v>
      </c>
      <c r="B2224" s="247" t="s">
        <v>18063</v>
      </c>
      <c r="C2224" s="247" t="s">
        <v>4</v>
      </c>
      <c r="D2224" s="456">
        <v>201.34</v>
      </c>
    </row>
    <row r="2225" spans="1:4" ht="13.5">
      <c r="A2225" s="458">
        <v>92452</v>
      </c>
      <c r="B2225" s="247" t="s">
        <v>18064</v>
      </c>
      <c r="C2225" s="247" t="s">
        <v>4</v>
      </c>
      <c r="D2225" s="456">
        <v>160.71</v>
      </c>
    </row>
    <row r="2226" spans="1:4" ht="13.5">
      <c r="A2226" s="458">
        <v>92453</v>
      </c>
      <c r="B2226" s="247" t="s">
        <v>18065</v>
      </c>
      <c r="C2226" s="247" t="s">
        <v>4</v>
      </c>
      <c r="D2226" s="456">
        <v>251.02</v>
      </c>
    </row>
    <row r="2227" spans="1:4" ht="13.5">
      <c r="A2227" s="458">
        <v>92454</v>
      </c>
      <c r="B2227" s="247" t="s">
        <v>18066</v>
      </c>
      <c r="C2227" s="247" t="s">
        <v>4</v>
      </c>
      <c r="D2227" s="456">
        <v>246.53</v>
      </c>
    </row>
    <row r="2228" spans="1:4" ht="13.5">
      <c r="A2228" s="458">
        <v>92455</v>
      </c>
      <c r="B2228" s="247" t="s">
        <v>18067</v>
      </c>
      <c r="C2228" s="247" t="s">
        <v>4</v>
      </c>
      <c r="D2228" s="456">
        <v>164.05</v>
      </c>
    </row>
    <row r="2229" spans="1:4" ht="13.5">
      <c r="A2229" s="458">
        <v>92456</v>
      </c>
      <c r="B2229" s="247" t="s">
        <v>18068</v>
      </c>
      <c r="C2229" s="247" t="s">
        <v>4</v>
      </c>
      <c r="D2229" s="456">
        <v>127.14</v>
      </c>
    </row>
    <row r="2230" spans="1:4" ht="13.5">
      <c r="A2230" s="458">
        <v>92457</v>
      </c>
      <c r="B2230" s="247" t="s">
        <v>18069</v>
      </c>
      <c r="C2230" s="247" t="s">
        <v>4</v>
      </c>
      <c r="D2230" s="456">
        <v>217.53</v>
      </c>
    </row>
    <row r="2231" spans="1:4" ht="13.5">
      <c r="A2231" s="458">
        <v>92458</v>
      </c>
      <c r="B2231" s="247" t="s">
        <v>3552</v>
      </c>
      <c r="C2231" s="247" t="s">
        <v>4</v>
      </c>
      <c r="D2231" s="456">
        <v>225.92</v>
      </c>
    </row>
    <row r="2232" spans="1:4" ht="13.5">
      <c r="A2232" s="458">
        <v>92459</v>
      </c>
      <c r="B2232" s="247" t="s">
        <v>18070</v>
      </c>
      <c r="C2232" s="247" t="s">
        <v>4</v>
      </c>
      <c r="D2232" s="456">
        <v>138.78</v>
      </c>
    </row>
    <row r="2233" spans="1:4" ht="13.5">
      <c r="A2233" s="458">
        <v>92460</v>
      </c>
      <c r="B2233" s="247" t="s">
        <v>18071</v>
      </c>
      <c r="C2233" s="247" t="s">
        <v>4</v>
      </c>
      <c r="D2233" s="456">
        <v>102.68</v>
      </c>
    </row>
    <row r="2234" spans="1:4" ht="13.5">
      <c r="A2234" s="458">
        <v>92461</v>
      </c>
      <c r="B2234" s="247" t="s">
        <v>18072</v>
      </c>
      <c r="C2234" s="247" t="s">
        <v>4</v>
      </c>
      <c r="D2234" s="456">
        <v>200.69</v>
      </c>
    </row>
    <row r="2235" spans="1:4" ht="13.5">
      <c r="A2235" s="458">
        <v>92462</v>
      </c>
      <c r="B2235" s="247" t="s">
        <v>18073</v>
      </c>
      <c r="C2235" s="247" t="s">
        <v>4</v>
      </c>
      <c r="D2235" s="456">
        <v>213.28</v>
      </c>
    </row>
    <row r="2236" spans="1:4" ht="13.5">
      <c r="A2236" s="458">
        <v>92463</v>
      </c>
      <c r="B2236" s="247" t="s">
        <v>18074</v>
      </c>
      <c r="C2236" s="247" t="s">
        <v>4</v>
      </c>
      <c r="D2236" s="456">
        <v>125.67</v>
      </c>
    </row>
    <row r="2237" spans="1:4" ht="13.5">
      <c r="A2237" s="458">
        <v>92464</v>
      </c>
      <c r="B2237" s="247" t="s">
        <v>18075</v>
      </c>
      <c r="C2237" s="247" t="s">
        <v>4</v>
      </c>
      <c r="D2237" s="456">
        <v>94.38</v>
      </c>
    </row>
    <row r="2238" spans="1:4" ht="13.5">
      <c r="A2238" s="458">
        <v>92465</v>
      </c>
      <c r="B2238" s="247" t="s">
        <v>18076</v>
      </c>
      <c r="C2238" s="247" t="s">
        <v>4</v>
      </c>
      <c r="D2238" s="456">
        <v>161.34</v>
      </c>
    </row>
    <row r="2239" spans="1:4" ht="13.5">
      <c r="A2239" s="458">
        <v>92466</v>
      </c>
      <c r="B2239" s="247" t="s">
        <v>18077</v>
      </c>
      <c r="C2239" s="247" t="s">
        <v>4</v>
      </c>
      <c r="D2239" s="456">
        <v>208.37</v>
      </c>
    </row>
    <row r="2240" spans="1:4" ht="13.5">
      <c r="A2240" s="458">
        <v>92467</v>
      </c>
      <c r="B2240" s="247" t="s">
        <v>18078</v>
      </c>
      <c r="C2240" s="247" t="s">
        <v>4</v>
      </c>
      <c r="D2240" s="456">
        <v>105.07</v>
      </c>
    </row>
    <row r="2241" spans="1:4" ht="13.5">
      <c r="A2241" s="458">
        <v>92468</v>
      </c>
      <c r="B2241" s="247" t="s">
        <v>18079</v>
      </c>
      <c r="C2241" s="247" t="s">
        <v>4</v>
      </c>
      <c r="D2241" s="456">
        <v>89.76</v>
      </c>
    </row>
    <row r="2242" spans="1:4" ht="13.5">
      <c r="A2242" s="458">
        <v>92469</v>
      </c>
      <c r="B2242" s="247" t="s">
        <v>18080</v>
      </c>
      <c r="C2242" s="247" t="s">
        <v>4</v>
      </c>
      <c r="D2242" s="456">
        <v>146.94</v>
      </c>
    </row>
    <row r="2243" spans="1:4" ht="13.5">
      <c r="A2243" s="458">
        <v>92470</v>
      </c>
      <c r="B2243" s="247" t="s">
        <v>18081</v>
      </c>
      <c r="C2243" s="247" t="s">
        <v>4</v>
      </c>
      <c r="D2243" s="456">
        <v>201.45</v>
      </c>
    </row>
    <row r="2244" spans="1:4" ht="13.5">
      <c r="A2244" s="458">
        <v>92471</v>
      </c>
      <c r="B2244" s="247" t="s">
        <v>18082</v>
      </c>
      <c r="C2244" s="247" t="s">
        <v>4</v>
      </c>
      <c r="D2244" s="456">
        <v>95.81</v>
      </c>
    </row>
    <row r="2245" spans="1:4" ht="13.5">
      <c r="A2245" s="458">
        <v>92472</v>
      </c>
      <c r="B2245" s="247" t="s">
        <v>18083</v>
      </c>
      <c r="C2245" s="247" t="s">
        <v>4</v>
      </c>
      <c r="D2245" s="456">
        <v>83.58</v>
      </c>
    </row>
    <row r="2246" spans="1:4" ht="13.5">
      <c r="A2246" s="458">
        <v>92473</v>
      </c>
      <c r="B2246" s="247" t="s">
        <v>18084</v>
      </c>
      <c r="C2246" s="247" t="s">
        <v>4</v>
      </c>
      <c r="D2246" s="456">
        <v>135.34</v>
      </c>
    </row>
    <row r="2247" spans="1:4" ht="13.5">
      <c r="A2247" s="458">
        <v>92474</v>
      </c>
      <c r="B2247" s="247" t="s">
        <v>18085</v>
      </c>
      <c r="C2247" s="247" t="s">
        <v>4</v>
      </c>
      <c r="D2247" s="456">
        <v>195.56</v>
      </c>
    </row>
    <row r="2248" spans="1:4" ht="13.5">
      <c r="A2248" s="458">
        <v>92475</v>
      </c>
      <c r="B2248" s="247" t="s">
        <v>18086</v>
      </c>
      <c r="C2248" s="247" t="s">
        <v>4</v>
      </c>
      <c r="D2248" s="456">
        <v>88.34</v>
      </c>
    </row>
    <row r="2249" spans="1:4" ht="13.5">
      <c r="A2249" s="458">
        <v>92476</v>
      </c>
      <c r="B2249" s="247" t="s">
        <v>18087</v>
      </c>
      <c r="C2249" s="247" t="s">
        <v>4</v>
      </c>
      <c r="D2249" s="456">
        <v>78.400000000000006</v>
      </c>
    </row>
    <row r="2250" spans="1:4" ht="13.5">
      <c r="A2250" s="458">
        <v>92477</v>
      </c>
      <c r="B2250" s="247" t="s">
        <v>18088</v>
      </c>
      <c r="C2250" s="247" t="s">
        <v>4</v>
      </c>
      <c r="D2250" s="456">
        <v>110.36</v>
      </c>
    </row>
    <row r="2251" spans="1:4" ht="13.5">
      <c r="A2251" s="458">
        <v>92478</v>
      </c>
      <c r="B2251" s="247" t="s">
        <v>18089</v>
      </c>
      <c r="C2251" s="247" t="s">
        <v>4</v>
      </c>
      <c r="D2251" s="456">
        <v>183.76</v>
      </c>
    </row>
    <row r="2252" spans="1:4" ht="13.5">
      <c r="A2252" s="458">
        <v>92479</v>
      </c>
      <c r="B2252" s="247" t="s">
        <v>18090</v>
      </c>
      <c r="C2252" s="247" t="s">
        <v>4</v>
      </c>
      <c r="D2252" s="456">
        <v>72.23</v>
      </c>
    </row>
    <row r="2253" spans="1:4" ht="13.5">
      <c r="A2253" s="458">
        <v>92480</v>
      </c>
      <c r="B2253" s="247" t="s">
        <v>18091</v>
      </c>
      <c r="C2253" s="247" t="s">
        <v>4</v>
      </c>
      <c r="D2253" s="456">
        <v>67.87</v>
      </c>
    </row>
    <row r="2254" spans="1:4" ht="13.5">
      <c r="A2254" s="458">
        <v>92482</v>
      </c>
      <c r="B2254" s="247" t="s">
        <v>18092</v>
      </c>
      <c r="C2254" s="247" t="s">
        <v>4</v>
      </c>
      <c r="D2254" s="456">
        <v>352.76</v>
      </c>
    </row>
    <row r="2255" spans="1:4" ht="13.5">
      <c r="A2255" s="458">
        <v>92484</v>
      </c>
      <c r="B2255" s="247" t="s">
        <v>18093</v>
      </c>
      <c r="C2255" s="247" t="s">
        <v>4</v>
      </c>
      <c r="D2255" s="456">
        <v>238.11</v>
      </c>
    </row>
    <row r="2256" spans="1:4" ht="13.5">
      <c r="A2256" s="458">
        <v>92486</v>
      </c>
      <c r="B2256" s="247" t="s">
        <v>18094</v>
      </c>
      <c r="C2256" s="247" t="s">
        <v>4</v>
      </c>
      <c r="D2256" s="456">
        <v>166.26</v>
      </c>
    </row>
    <row r="2257" spans="1:4" ht="13.5">
      <c r="A2257" s="458">
        <v>92488</v>
      </c>
      <c r="B2257" s="247" t="s">
        <v>18095</v>
      </c>
      <c r="C2257" s="247" t="s">
        <v>4</v>
      </c>
      <c r="D2257" s="456">
        <v>104.08</v>
      </c>
    </row>
    <row r="2258" spans="1:4" ht="13.5">
      <c r="A2258" s="458">
        <v>92490</v>
      </c>
      <c r="B2258" s="247" t="s">
        <v>18096</v>
      </c>
      <c r="C2258" s="247" t="s">
        <v>4</v>
      </c>
      <c r="D2258" s="456">
        <v>68.849999999999994</v>
      </c>
    </row>
    <row r="2259" spans="1:4" ht="13.5">
      <c r="A2259" s="458">
        <v>92492</v>
      </c>
      <c r="B2259" s="247" t="s">
        <v>18097</v>
      </c>
      <c r="C2259" s="247" t="s">
        <v>4</v>
      </c>
      <c r="D2259" s="456">
        <v>98.17</v>
      </c>
    </row>
    <row r="2260" spans="1:4" ht="13.5">
      <c r="A2260" s="458">
        <v>92494</v>
      </c>
      <c r="B2260" s="247" t="s">
        <v>18098</v>
      </c>
      <c r="C2260" s="247" t="s">
        <v>4</v>
      </c>
      <c r="D2260" s="456">
        <v>63.92</v>
      </c>
    </row>
    <row r="2261" spans="1:4" ht="13.5">
      <c r="A2261" s="458">
        <v>92496</v>
      </c>
      <c r="B2261" s="247" t="s">
        <v>18099</v>
      </c>
      <c r="C2261" s="247" t="s">
        <v>4</v>
      </c>
      <c r="D2261" s="456">
        <v>93.36</v>
      </c>
    </row>
    <row r="2262" spans="1:4" ht="13.5">
      <c r="A2262" s="458">
        <v>92498</v>
      </c>
      <c r="B2262" s="247" t="s">
        <v>18100</v>
      </c>
      <c r="C2262" s="247" t="s">
        <v>4</v>
      </c>
      <c r="D2262" s="456">
        <v>59.96</v>
      </c>
    </row>
    <row r="2263" spans="1:4" ht="13.5">
      <c r="A2263" s="458">
        <v>92500</v>
      </c>
      <c r="B2263" s="247" t="s">
        <v>18101</v>
      </c>
      <c r="C2263" s="247" t="s">
        <v>4</v>
      </c>
      <c r="D2263" s="456">
        <v>89.7</v>
      </c>
    </row>
    <row r="2264" spans="1:4" ht="13.5">
      <c r="A2264" s="458">
        <v>92502</v>
      </c>
      <c r="B2264" s="247" t="s">
        <v>18102</v>
      </c>
      <c r="C2264" s="247" t="s">
        <v>4</v>
      </c>
      <c r="D2264" s="456">
        <v>57.12</v>
      </c>
    </row>
    <row r="2265" spans="1:4" ht="13.5">
      <c r="A2265" s="458">
        <v>92504</v>
      </c>
      <c r="B2265" s="247" t="s">
        <v>18103</v>
      </c>
      <c r="C2265" s="247" t="s">
        <v>4</v>
      </c>
      <c r="D2265" s="456">
        <v>60.2</v>
      </c>
    </row>
    <row r="2266" spans="1:4" ht="13.5">
      <c r="A2266" s="458">
        <v>92506</v>
      </c>
      <c r="B2266" s="247" t="s">
        <v>18104</v>
      </c>
      <c r="C2266" s="247" t="s">
        <v>4</v>
      </c>
      <c r="D2266" s="456">
        <v>51.8</v>
      </c>
    </row>
    <row r="2267" spans="1:4" ht="13.5">
      <c r="A2267" s="458">
        <v>92508</v>
      </c>
      <c r="B2267" s="247" t="s">
        <v>18105</v>
      </c>
      <c r="C2267" s="247" t="s">
        <v>4</v>
      </c>
      <c r="D2267" s="456">
        <v>112.18</v>
      </c>
    </row>
    <row r="2268" spans="1:4" ht="13.5">
      <c r="A2268" s="458">
        <v>92510</v>
      </c>
      <c r="B2268" s="247" t="s">
        <v>18106</v>
      </c>
      <c r="C2268" s="247" t="s">
        <v>4</v>
      </c>
      <c r="D2268" s="456">
        <v>75.239999999999995</v>
      </c>
    </row>
    <row r="2269" spans="1:4" ht="13.5">
      <c r="A2269" s="458">
        <v>92512</v>
      </c>
      <c r="B2269" s="247" t="s">
        <v>18107</v>
      </c>
      <c r="C2269" s="247" t="s">
        <v>4</v>
      </c>
      <c r="D2269" s="456">
        <v>92.83</v>
      </c>
    </row>
    <row r="2270" spans="1:4" ht="13.5">
      <c r="A2270" s="458">
        <v>92514</v>
      </c>
      <c r="B2270" s="247" t="s">
        <v>18108</v>
      </c>
      <c r="C2270" s="247" t="s">
        <v>4</v>
      </c>
      <c r="D2270" s="456">
        <v>56.95</v>
      </c>
    </row>
    <row r="2271" spans="1:4" ht="13.5">
      <c r="A2271" s="458">
        <v>92515</v>
      </c>
      <c r="B2271" s="247" t="s">
        <v>18109</v>
      </c>
      <c r="C2271" s="247" t="s">
        <v>4</v>
      </c>
      <c r="D2271" s="456">
        <v>83.65</v>
      </c>
    </row>
    <row r="2272" spans="1:4" ht="13.5">
      <c r="A2272" s="458">
        <v>92518</v>
      </c>
      <c r="B2272" s="247" t="s">
        <v>18110</v>
      </c>
      <c r="C2272" s="247" t="s">
        <v>4</v>
      </c>
      <c r="D2272" s="456">
        <v>48.77</v>
      </c>
    </row>
    <row r="2273" spans="1:4" ht="13.5">
      <c r="A2273" s="458">
        <v>92520</v>
      </c>
      <c r="B2273" s="247" t="s">
        <v>18111</v>
      </c>
      <c r="C2273" s="247" t="s">
        <v>4</v>
      </c>
      <c r="D2273" s="456">
        <v>77.900000000000006</v>
      </c>
    </row>
    <row r="2274" spans="1:4" ht="13.5">
      <c r="A2274" s="458">
        <v>92522</v>
      </c>
      <c r="B2274" s="247" t="s">
        <v>18112</v>
      </c>
      <c r="C2274" s="247" t="s">
        <v>4</v>
      </c>
      <c r="D2274" s="456">
        <v>43.93</v>
      </c>
    </row>
    <row r="2275" spans="1:4" ht="13.5">
      <c r="A2275" s="458">
        <v>92524</v>
      </c>
      <c r="B2275" s="247" t="s">
        <v>25961</v>
      </c>
      <c r="C2275" s="247" t="s">
        <v>4</v>
      </c>
      <c r="D2275" s="456">
        <v>78.260000000000005</v>
      </c>
    </row>
    <row r="2276" spans="1:4" ht="13.5">
      <c r="A2276" s="458">
        <v>92526</v>
      </c>
      <c r="B2276" s="247" t="s">
        <v>18113</v>
      </c>
      <c r="C2276" s="247" t="s">
        <v>4</v>
      </c>
      <c r="D2276" s="456">
        <v>45.17</v>
      </c>
    </row>
    <row r="2277" spans="1:4" ht="13.5">
      <c r="A2277" s="458">
        <v>92528</v>
      </c>
      <c r="B2277" s="247" t="s">
        <v>18114</v>
      </c>
      <c r="C2277" s="247" t="s">
        <v>4</v>
      </c>
      <c r="D2277" s="456">
        <v>74.7</v>
      </c>
    </row>
    <row r="2278" spans="1:4" ht="13.5">
      <c r="A2278" s="458">
        <v>92530</v>
      </c>
      <c r="B2278" s="247" t="s">
        <v>18115</v>
      </c>
      <c r="C2278" s="247" t="s">
        <v>4</v>
      </c>
      <c r="D2278" s="456">
        <v>42.41</v>
      </c>
    </row>
    <row r="2279" spans="1:4" ht="13.5">
      <c r="A2279" s="458">
        <v>92532</v>
      </c>
      <c r="B2279" s="247" t="s">
        <v>18116</v>
      </c>
      <c r="C2279" s="247" t="s">
        <v>4</v>
      </c>
      <c r="D2279" s="456">
        <v>71.67</v>
      </c>
    </row>
    <row r="2280" spans="1:4" ht="13.5">
      <c r="A2280" s="458">
        <v>92534</v>
      </c>
      <c r="B2280" s="247" t="s">
        <v>18117</v>
      </c>
      <c r="C2280" s="247" t="s">
        <v>4</v>
      </c>
      <c r="D2280" s="456">
        <v>40.1</v>
      </c>
    </row>
    <row r="2281" spans="1:4" ht="13.5">
      <c r="A2281" s="458">
        <v>92536</v>
      </c>
      <c r="B2281" s="247" t="s">
        <v>18118</v>
      </c>
      <c r="C2281" s="247" t="s">
        <v>4</v>
      </c>
      <c r="D2281" s="456">
        <v>65.709999999999994</v>
      </c>
    </row>
    <row r="2282" spans="1:4" ht="13.5">
      <c r="A2282" s="458">
        <v>92538</v>
      </c>
      <c r="B2282" s="247" t="s">
        <v>18119</v>
      </c>
      <c r="C2282" s="247" t="s">
        <v>4</v>
      </c>
      <c r="D2282" s="456">
        <v>35.409999999999997</v>
      </c>
    </row>
    <row r="2283" spans="1:4" ht="13.5">
      <c r="A2283" s="458">
        <v>96252</v>
      </c>
      <c r="B2283" s="247" t="s">
        <v>3553</v>
      </c>
      <c r="C2283" s="247" t="s">
        <v>4</v>
      </c>
      <c r="D2283" s="456">
        <v>270.70999999999998</v>
      </c>
    </row>
    <row r="2284" spans="1:4" ht="13.5">
      <c r="A2284" s="458">
        <v>96257</v>
      </c>
      <c r="B2284" s="247" t="s">
        <v>3554</v>
      </c>
      <c r="C2284" s="247" t="s">
        <v>4</v>
      </c>
      <c r="D2284" s="456">
        <v>208.29</v>
      </c>
    </row>
    <row r="2285" spans="1:4" ht="13.5">
      <c r="A2285" s="458">
        <v>96258</v>
      </c>
      <c r="B2285" s="247" t="s">
        <v>3555</v>
      </c>
      <c r="C2285" s="247" t="s">
        <v>4</v>
      </c>
      <c r="D2285" s="456">
        <v>196.91</v>
      </c>
    </row>
    <row r="2286" spans="1:4" ht="13.5">
      <c r="A2286" s="458">
        <v>96259</v>
      </c>
      <c r="B2286" s="247" t="s">
        <v>3556</v>
      </c>
      <c r="C2286" s="247" t="s">
        <v>4</v>
      </c>
      <c r="D2286" s="456">
        <v>230.53</v>
      </c>
    </row>
    <row r="2287" spans="1:4" ht="13.5">
      <c r="A2287" s="458">
        <v>96529</v>
      </c>
      <c r="B2287" s="247" t="s">
        <v>3557</v>
      </c>
      <c r="C2287" s="247" t="s">
        <v>4</v>
      </c>
      <c r="D2287" s="456">
        <v>360.59</v>
      </c>
    </row>
    <row r="2288" spans="1:4" ht="13.5">
      <c r="A2288" s="458">
        <v>96530</v>
      </c>
      <c r="B2288" s="247" t="s">
        <v>3558</v>
      </c>
      <c r="C2288" s="247" t="s">
        <v>4</v>
      </c>
      <c r="D2288" s="456">
        <v>204.54</v>
      </c>
    </row>
    <row r="2289" spans="1:4" ht="13.5">
      <c r="A2289" s="458">
        <v>96531</v>
      </c>
      <c r="B2289" s="247" t="s">
        <v>3559</v>
      </c>
      <c r="C2289" s="247" t="s">
        <v>4</v>
      </c>
      <c r="D2289" s="456">
        <v>137.59</v>
      </c>
    </row>
    <row r="2290" spans="1:4" ht="13.5">
      <c r="A2290" s="458">
        <v>96532</v>
      </c>
      <c r="B2290" s="247" t="s">
        <v>3560</v>
      </c>
      <c r="C2290" s="247" t="s">
        <v>4</v>
      </c>
      <c r="D2290" s="456">
        <v>223.31</v>
      </c>
    </row>
    <row r="2291" spans="1:4" ht="13.5">
      <c r="A2291" s="458">
        <v>96533</v>
      </c>
      <c r="B2291" s="247" t="s">
        <v>3561</v>
      </c>
      <c r="C2291" s="247" t="s">
        <v>4</v>
      </c>
      <c r="D2291" s="456">
        <v>123.07</v>
      </c>
    </row>
    <row r="2292" spans="1:4" ht="13.5">
      <c r="A2292" s="458">
        <v>96534</v>
      </c>
      <c r="B2292" s="247" t="s">
        <v>3562</v>
      </c>
      <c r="C2292" s="247" t="s">
        <v>4</v>
      </c>
      <c r="D2292" s="456">
        <v>92.64</v>
      </c>
    </row>
    <row r="2293" spans="1:4" ht="13.5">
      <c r="A2293" s="458">
        <v>96535</v>
      </c>
      <c r="B2293" s="247" t="s">
        <v>3563</v>
      </c>
      <c r="C2293" s="247" t="s">
        <v>4</v>
      </c>
      <c r="D2293" s="456">
        <v>151.83000000000001</v>
      </c>
    </row>
    <row r="2294" spans="1:4" ht="13.5">
      <c r="A2294" s="458">
        <v>96536</v>
      </c>
      <c r="B2294" s="247" t="s">
        <v>3564</v>
      </c>
      <c r="C2294" s="247" t="s">
        <v>4</v>
      </c>
      <c r="D2294" s="456">
        <v>80.69</v>
      </c>
    </row>
    <row r="2295" spans="1:4" ht="13.5">
      <c r="A2295" s="458">
        <v>96537</v>
      </c>
      <c r="B2295" s="247" t="s">
        <v>3565</v>
      </c>
      <c r="C2295" s="247" t="s">
        <v>4</v>
      </c>
      <c r="D2295" s="456">
        <v>203.16</v>
      </c>
    </row>
    <row r="2296" spans="1:4" ht="13.5">
      <c r="A2296" s="458">
        <v>96538</v>
      </c>
      <c r="B2296" s="247" t="s">
        <v>3566</v>
      </c>
      <c r="C2296" s="247" t="s">
        <v>4</v>
      </c>
      <c r="D2296" s="456">
        <v>274.32</v>
      </c>
    </row>
    <row r="2297" spans="1:4" ht="13.5">
      <c r="A2297" s="458">
        <v>96539</v>
      </c>
      <c r="B2297" s="247" t="s">
        <v>3567</v>
      </c>
      <c r="C2297" s="247" t="s">
        <v>4</v>
      </c>
      <c r="D2297" s="456">
        <v>129.59</v>
      </c>
    </row>
    <row r="2298" spans="1:4" ht="13.5">
      <c r="A2298" s="458">
        <v>96540</v>
      </c>
      <c r="B2298" s="247" t="s">
        <v>3568</v>
      </c>
      <c r="C2298" s="247" t="s">
        <v>4</v>
      </c>
      <c r="D2298" s="456">
        <v>137.04</v>
      </c>
    </row>
    <row r="2299" spans="1:4" ht="13.5">
      <c r="A2299" s="458">
        <v>96541</v>
      </c>
      <c r="B2299" s="247" t="s">
        <v>3569</v>
      </c>
      <c r="C2299" s="247" t="s">
        <v>4</v>
      </c>
      <c r="D2299" s="456">
        <v>189.68</v>
      </c>
    </row>
    <row r="2300" spans="1:4" ht="13.5">
      <c r="A2300" s="458">
        <v>96542</v>
      </c>
      <c r="B2300" s="247" t="s">
        <v>3570</v>
      </c>
      <c r="C2300" s="247" t="s">
        <v>4</v>
      </c>
      <c r="D2300" s="456">
        <v>93.59</v>
      </c>
    </row>
    <row r="2301" spans="1:4" ht="13.5">
      <c r="A2301" s="458">
        <v>96543</v>
      </c>
      <c r="B2301" s="247" t="s">
        <v>3571</v>
      </c>
      <c r="C2301" s="247" t="s">
        <v>3</v>
      </c>
      <c r="D2301" s="456">
        <v>19.86</v>
      </c>
    </row>
    <row r="2302" spans="1:4" ht="13.5">
      <c r="A2302" s="458">
        <v>97747</v>
      </c>
      <c r="B2302" s="247" t="s">
        <v>3572</v>
      </c>
      <c r="C2302" s="247" t="s">
        <v>4</v>
      </c>
      <c r="D2302" s="456">
        <v>216.07</v>
      </c>
    </row>
    <row r="2303" spans="1:4" ht="13.5">
      <c r="A2303" s="458">
        <v>101791</v>
      </c>
      <c r="B2303" s="247" t="s">
        <v>18120</v>
      </c>
      <c r="C2303" s="247" t="s">
        <v>1</v>
      </c>
      <c r="D2303" s="456">
        <v>25.35</v>
      </c>
    </row>
    <row r="2304" spans="1:4" ht="13.5">
      <c r="A2304" s="458">
        <v>101792</v>
      </c>
      <c r="B2304" s="247" t="s">
        <v>18121</v>
      </c>
      <c r="C2304" s="247" t="s">
        <v>7</v>
      </c>
      <c r="D2304" s="456">
        <v>16.670000000000002</v>
      </c>
    </row>
    <row r="2305" spans="1:4" ht="13.5">
      <c r="A2305" s="458">
        <v>101793</v>
      </c>
      <c r="B2305" s="247" t="s">
        <v>18122</v>
      </c>
      <c r="C2305" s="247" t="s">
        <v>7</v>
      </c>
      <c r="D2305" s="456">
        <v>24.97</v>
      </c>
    </row>
    <row r="2306" spans="1:4" ht="13.5">
      <c r="A2306" s="458">
        <v>101969</v>
      </c>
      <c r="B2306" s="247" t="s">
        <v>18801</v>
      </c>
      <c r="C2306" s="247" t="s">
        <v>4</v>
      </c>
      <c r="D2306" s="456">
        <v>221.56</v>
      </c>
    </row>
    <row r="2307" spans="1:4" ht="13.5">
      <c r="A2307" s="458">
        <v>101971</v>
      </c>
      <c r="B2307" s="247" t="s">
        <v>18802</v>
      </c>
      <c r="C2307" s="247" t="s">
        <v>4</v>
      </c>
      <c r="D2307" s="456">
        <v>165.97</v>
      </c>
    </row>
    <row r="2308" spans="1:4" ht="13.5">
      <c r="A2308" s="458">
        <v>101973</v>
      </c>
      <c r="B2308" s="247" t="s">
        <v>18803</v>
      </c>
      <c r="C2308" s="247" t="s">
        <v>4</v>
      </c>
      <c r="D2308" s="456">
        <v>235.8</v>
      </c>
    </row>
    <row r="2309" spans="1:4" ht="13.5">
      <c r="A2309" s="458">
        <v>101974</v>
      </c>
      <c r="B2309" s="247" t="s">
        <v>18804</v>
      </c>
      <c r="C2309" s="247" t="s">
        <v>4</v>
      </c>
      <c r="D2309" s="456">
        <v>495.79</v>
      </c>
    </row>
    <row r="2310" spans="1:4" ht="13.5">
      <c r="A2310" s="458">
        <v>101975</v>
      </c>
      <c r="B2310" s="247" t="s">
        <v>18805</v>
      </c>
      <c r="C2310" s="247" t="s">
        <v>4</v>
      </c>
      <c r="D2310" s="456">
        <v>424.4</v>
      </c>
    </row>
    <row r="2311" spans="1:4" ht="13.5">
      <c r="A2311" s="458">
        <v>101977</v>
      </c>
      <c r="B2311" s="247" t="s">
        <v>18806</v>
      </c>
      <c r="C2311" s="247" t="s">
        <v>4</v>
      </c>
      <c r="D2311" s="456">
        <v>289.83999999999997</v>
      </c>
    </row>
    <row r="2312" spans="1:4" ht="13.5">
      <c r="A2312" s="458">
        <v>101980</v>
      </c>
      <c r="B2312" s="247" t="s">
        <v>18807</v>
      </c>
      <c r="C2312" s="247" t="s">
        <v>4</v>
      </c>
      <c r="D2312" s="456">
        <v>262.23</v>
      </c>
    </row>
    <row r="2313" spans="1:4" ht="13.5">
      <c r="A2313" s="458">
        <v>101981</v>
      </c>
      <c r="B2313" s="247" t="s">
        <v>18808</v>
      </c>
      <c r="C2313" s="247" t="s">
        <v>4</v>
      </c>
      <c r="D2313" s="456">
        <v>226.99</v>
      </c>
    </row>
    <row r="2314" spans="1:4" ht="13.5">
      <c r="A2314" s="458">
        <v>101982</v>
      </c>
      <c r="B2314" s="247" t="s">
        <v>18809</v>
      </c>
      <c r="C2314" s="247" t="s">
        <v>4</v>
      </c>
      <c r="D2314" s="456">
        <v>197.68</v>
      </c>
    </row>
    <row r="2315" spans="1:4" ht="13.5">
      <c r="A2315" s="458">
        <v>101983</v>
      </c>
      <c r="B2315" s="247" t="s">
        <v>18810</v>
      </c>
      <c r="C2315" s="247" t="s">
        <v>4</v>
      </c>
      <c r="D2315" s="456">
        <v>179.2</v>
      </c>
    </row>
    <row r="2316" spans="1:4" ht="13.5">
      <c r="A2316" s="458">
        <v>101985</v>
      </c>
      <c r="B2316" s="247" t="s">
        <v>18811</v>
      </c>
      <c r="C2316" s="247" t="s">
        <v>4</v>
      </c>
      <c r="D2316" s="456">
        <v>239.21</v>
      </c>
    </row>
    <row r="2317" spans="1:4" ht="13.5">
      <c r="A2317" s="458">
        <v>101986</v>
      </c>
      <c r="B2317" s="247" t="s">
        <v>18812</v>
      </c>
      <c r="C2317" s="247" t="s">
        <v>4</v>
      </c>
      <c r="D2317" s="456">
        <v>168.54</v>
      </c>
    </row>
    <row r="2318" spans="1:4" ht="13.5">
      <c r="A2318" s="458">
        <v>101987</v>
      </c>
      <c r="B2318" s="247" t="s">
        <v>18813</v>
      </c>
      <c r="C2318" s="247" t="s">
        <v>4</v>
      </c>
      <c r="D2318" s="456">
        <v>279.89</v>
      </c>
    </row>
    <row r="2319" spans="1:4" ht="13.5">
      <c r="A2319" s="458">
        <v>101988</v>
      </c>
      <c r="B2319" s="247" t="s">
        <v>18814</v>
      </c>
      <c r="C2319" s="247" t="s">
        <v>4</v>
      </c>
      <c r="D2319" s="456">
        <v>228.11</v>
      </c>
    </row>
    <row r="2320" spans="1:4" ht="13.5">
      <c r="A2320" s="458">
        <v>101989</v>
      </c>
      <c r="B2320" s="247" t="s">
        <v>18815</v>
      </c>
      <c r="C2320" s="247" t="s">
        <v>4</v>
      </c>
      <c r="D2320" s="456">
        <v>173.22</v>
      </c>
    </row>
    <row r="2321" spans="1:4" ht="13.5">
      <c r="A2321" s="458">
        <v>101990</v>
      </c>
      <c r="B2321" s="247" t="s">
        <v>18816</v>
      </c>
      <c r="C2321" s="247" t="s">
        <v>4</v>
      </c>
      <c r="D2321" s="456">
        <v>253.76</v>
      </c>
    </row>
    <row r="2322" spans="1:4" ht="13.5">
      <c r="A2322" s="458">
        <v>101991</v>
      </c>
      <c r="B2322" s="247" t="s">
        <v>18817</v>
      </c>
      <c r="C2322" s="247" t="s">
        <v>4</v>
      </c>
      <c r="D2322" s="456">
        <v>237.24</v>
      </c>
    </row>
    <row r="2323" spans="1:4" ht="13.5">
      <c r="A2323" s="458">
        <v>101992</v>
      </c>
      <c r="B2323" s="247" t="s">
        <v>18818</v>
      </c>
      <c r="C2323" s="247" t="s">
        <v>4</v>
      </c>
      <c r="D2323" s="456">
        <v>169.68</v>
      </c>
    </row>
    <row r="2324" spans="1:4" ht="13.5">
      <c r="A2324" s="458">
        <v>101993</v>
      </c>
      <c r="B2324" s="247" t="s">
        <v>18819</v>
      </c>
      <c r="C2324" s="247" t="s">
        <v>4</v>
      </c>
      <c r="D2324" s="456">
        <v>329.63</v>
      </c>
    </row>
    <row r="2325" spans="1:4" ht="13.5">
      <c r="A2325" s="458">
        <v>101994</v>
      </c>
      <c r="B2325" s="247" t="s">
        <v>18820</v>
      </c>
      <c r="C2325" s="247" t="s">
        <v>4</v>
      </c>
      <c r="D2325" s="456">
        <v>244.44</v>
      </c>
    </row>
    <row r="2326" spans="1:4" ht="13.5">
      <c r="A2326" s="458">
        <v>101995</v>
      </c>
      <c r="B2326" s="247" t="s">
        <v>18821</v>
      </c>
      <c r="C2326" s="247" t="s">
        <v>4</v>
      </c>
      <c r="D2326" s="456">
        <v>182.82</v>
      </c>
    </row>
    <row r="2327" spans="1:4" ht="13.5">
      <c r="A2327" s="458">
        <v>101996</v>
      </c>
      <c r="B2327" s="247" t="s">
        <v>18822</v>
      </c>
      <c r="C2327" s="247" t="s">
        <v>4</v>
      </c>
      <c r="D2327" s="456">
        <v>273.52999999999997</v>
      </c>
    </row>
    <row r="2328" spans="1:4" ht="13.5">
      <c r="A2328" s="458">
        <v>101997</v>
      </c>
      <c r="B2328" s="247" t="s">
        <v>18823</v>
      </c>
      <c r="C2328" s="247" t="s">
        <v>4</v>
      </c>
      <c r="D2328" s="456">
        <v>237.99</v>
      </c>
    </row>
    <row r="2329" spans="1:4" ht="13.5">
      <c r="A2329" s="458">
        <v>101998</v>
      </c>
      <c r="B2329" s="247" t="s">
        <v>18824</v>
      </c>
      <c r="C2329" s="247" t="s">
        <v>4</v>
      </c>
      <c r="D2329" s="456">
        <v>168.9</v>
      </c>
    </row>
    <row r="2330" spans="1:4" ht="13.5">
      <c r="A2330" s="458">
        <v>101999</v>
      </c>
      <c r="B2330" s="247" t="s">
        <v>18825</v>
      </c>
      <c r="C2330" s="247" t="s">
        <v>4</v>
      </c>
      <c r="D2330" s="456">
        <v>353.77</v>
      </c>
    </row>
    <row r="2331" spans="1:4" ht="13.5">
      <c r="A2331" s="458">
        <v>102000</v>
      </c>
      <c r="B2331" s="247" t="s">
        <v>18826</v>
      </c>
      <c r="C2331" s="247" t="s">
        <v>4</v>
      </c>
      <c r="D2331" s="456">
        <v>514</v>
      </c>
    </row>
    <row r="2332" spans="1:4" ht="13.5">
      <c r="A2332" s="458">
        <v>102001</v>
      </c>
      <c r="B2332" s="247" t="s">
        <v>18827</v>
      </c>
      <c r="C2332" s="247" t="s">
        <v>4</v>
      </c>
      <c r="D2332" s="456">
        <v>446.27</v>
      </c>
    </row>
    <row r="2333" spans="1:4" ht="13.5">
      <c r="A2333" s="458">
        <v>102002</v>
      </c>
      <c r="B2333" s="247" t="s">
        <v>18828</v>
      </c>
      <c r="C2333" s="247" t="s">
        <v>4</v>
      </c>
      <c r="D2333" s="456">
        <v>293</v>
      </c>
    </row>
    <row r="2334" spans="1:4" ht="13.5">
      <c r="A2334" s="458">
        <v>102003</v>
      </c>
      <c r="B2334" s="247" t="s">
        <v>18829</v>
      </c>
      <c r="C2334" s="247" t="s">
        <v>4</v>
      </c>
      <c r="D2334" s="456">
        <v>267.47000000000003</v>
      </c>
    </row>
    <row r="2335" spans="1:4" ht="13.5">
      <c r="A2335" s="458">
        <v>102004</v>
      </c>
      <c r="B2335" s="247" t="s">
        <v>18830</v>
      </c>
      <c r="C2335" s="247" t="s">
        <v>4</v>
      </c>
      <c r="D2335" s="456">
        <v>237.85</v>
      </c>
    </row>
    <row r="2336" spans="1:4" ht="13.5">
      <c r="A2336" s="458">
        <v>102005</v>
      </c>
      <c r="B2336" s="247" t="s">
        <v>18831</v>
      </c>
      <c r="C2336" s="247" t="s">
        <v>4</v>
      </c>
      <c r="D2336" s="456">
        <v>206.59</v>
      </c>
    </row>
    <row r="2337" spans="1:4" ht="13.5">
      <c r="A2337" s="458">
        <v>102006</v>
      </c>
      <c r="B2337" s="247" t="s">
        <v>18832</v>
      </c>
      <c r="C2337" s="247" t="s">
        <v>4</v>
      </c>
      <c r="D2337" s="456">
        <v>186.88</v>
      </c>
    </row>
    <row r="2338" spans="1:4" ht="13.5">
      <c r="A2338" s="458">
        <v>102007</v>
      </c>
      <c r="B2338" s="247" t="s">
        <v>18833</v>
      </c>
      <c r="C2338" s="247" t="s">
        <v>4</v>
      </c>
      <c r="D2338" s="456">
        <v>492.64</v>
      </c>
    </row>
    <row r="2339" spans="1:4" ht="13.5">
      <c r="A2339" s="458">
        <v>102008</v>
      </c>
      <c r="B2339" s="247" t="s">
        <v>18834</v>
      </c>
      <c r="C2339" s="247" t="s">
        <v>4</v>
      </c>
      <c r="D2339" s="456">
        <v>413.84</v>
      </c>
    </row>
    <row r="2340" spans="1:4" ht="13.5">
      <c r="A2340" s="458">
        <v>102009</v>
      </c>
      <c r="B2340" s="247" t="s">
        <v>18835</v>
      </c>
      <c r="C2340" s="247" t="s">
        <v>4</v>
      </c>
      <c r="D2340" s="456">
        <v>292.42</v>
      </c>
    </row>
    <row r="2341" spans="1:4" ht="13.5">
      <c r="A2341" s="458">
        <v>102010</v>
      </c>
      <c r="B2341" s="247" t="s">
        <v>18836</v>
      </c>
      <c r="C2341" s="247" t="s">
        <v>4</v>
      </c>
      <c r="D2341" s="456">
        <v>262.63</v>
      </c>
    </row>
    <row r="2342" spans="1:4" ht="13.5">
      <c r="A2342" s="458">
        <v>102011</v>
      </c>
      <c r="B2342" s="247" t="s">
        <v>18837</v>
      </c>
      <c r="C2342" s="247" t="s">
        <v>4</v>
      </c>
      <c r="D2342" s="456">
        <v>225.16</v>
      </c>
    </row>
    <row r="2343" spans="1:4" ht="13.5">
      <c r="A2343" s="458">
        <v>102012</v>
      </c>
      <c r="B2343" s="247" t="s">
        <v>18838</v>
      </c>
      <c r="C2343" s="247" t="s">
        <v>4</v>
      </c>
      <c r="D2343" s="456">
        <v>195.13</v>
      </c>
    </row>
    <row r="2344" spans="1:4" ht="13.5">
      <c r="A2344" s="458">
        <v>102013</v>
      </c>
      <c r="B2344" s="247" t="s">
        <v>18839</v>
      </c>
      <c r="C2344" s="247" t="s">
        <v>4</v>
      </c>
      <c r="D2344" s="456">
        <v>178.48</v>
      </c>
    </row>
    <row r="2345" spans="1:4" ht="13.5">
      <c r="A2345" s="458">
        <v>102014</v>
      </c>
      <c r="B2345" s="247" t="s">
        <v>18840</v>
      </c>
      <c r="C2345" s="247" t="s">
        <v>4</v>
      </c>
      <c r="D2345" s="456">
        <v>564</v>
      </c>
    </row>
    <row r="2346" spans="1:4" ht="13.5">
      <c r="A2346" s="458">
        <v>102015</v>
      </c>
      <c r="B2346" s="247" t="s">
        <v>18841</v>
      </c>
      <c r="C2346" s="247" t="s">
        <v>4</v>
      </c>
      <c r="D2346" s="456">
        <v>474.8</v>
      </c>
    </row>
    <row r="2347" spans="1:4" ht="13.5">
      <c r="A2347" s="458">
        <v>102016</v>
      </c>
      <c r="B2347" s="247" t="s">
        <v>18842</v>
      </c>
      <c r="C2347" s="247" t="s">
        <v>4</v>
      </c>
      <c r="D2347" s="456">
        <v>290.5</v>
      </c>
    </row>
    <row r="2348" spans="1:4" ht="13.5">
      <c r="A2348" s="458">
        <v>102017</v>
      </c>
      <c r="B2348" s="247" t="s">
        <v>18843</v>
      </c>
      <c r="C2348" s="247" t="s">
        <v>4</v>
      </c>
      <c r="D2348" s="456">
        <v>263.08</v>
      </c>
    </row>
    <row r="2349" spans="1:4" ht="13.5">
      <c r="A2349" s="458">
        <v>102036</v>
      </c>
      <c r="B2349" s="247" t="s">
        <v>18844</v>
      </c>
      <c r="C2349" s="247" t="s">
        <v>4</v>
      </c>
      <c r="D2349" s="456">
        <v>231.59</v>
      </c>
    </row>
    <row r="2350" spans="1:4" ht="13.5">
      <c r="A2350" s="458">
        <v>102037</v>
      </c>
      <c r="B2350" s="247" t="s">
        <v>18845</v>
      </c>
      <c r="C2350" s="247" t="s">
        <v>4</v>
      </c>
      <c r="D2350" s="456">
        <v>200.55</v>
      </c>
    </row>
    <row r="2351" spans="1:4" ht="13.5">
      <c r="A2351" s="458">
        <v>102038</v>
      </c>
      <c r="B2351" s="247" t="s">
        <v>18846</v>
      </c>
      <c r="C2351" s="247" t="s">
        <v>4</v>
      </c>
      <c r="D2351" s="456">
        <v>183.35</v>
      </c>
    </row>
    <row r="2352" spans="1:4" ht="13.5">
      <c r="A2352" s="458">
        <v>102039</v>
      </c>
      <c r="B2352" s="247" t="s">
        <v>18847</v>
      </c>
      <c r="C2352" s="247" t="s">
        <v>4</v>
      </c>
      <c r="D2352" s="456">
        <v>516.95000000000005</v>
      </c>
    </row>
    <row r="2353" spans="1:4" ht="13.5">
      <c r="A2353" s="458">
        <v>102040</v>
      </c>
      <c r="B2353" s="247" t="s">
        <v>18848</v>
      </c>
      <c r="C2353" s="247" t="s">
        <v>4</v>
      </c>
      <c r="D2353" s="456">
        <v>432.71</v>
      </c>
    </row>
    <row r="2354" spans="1:4" ht="13.5">
      <c r="A2354" s="458">
        <v>102041</v>
      </c>
      <c r="B2354" s="247" t="s">
        <v>18849</v>
      </c>
      <c r="C2354" s="247" t="s">
        <v>4</v>
      </c>
      <c r="D2354" s="456">
        <v>296.75</v>
      </c>
    </row>
    <row r="2355" spans="1:4" ht="13.5">
      <c r="A2355" s="458">
        <v>102042</v>
      </c>
      <c r="B2355" s="247" t="s">
        <v>18850</v>
      </c>
      <c r="C2355" s="247" t="s">
        <v>4</v>
      </c>
      <c r="D2355" s="456">
        <v>264.56</v>
      </c>
    </row>
    <row r="2356" spans="1:4" ht="13.5">
      <c r="A2356" s="458">
        <v>102043</v>
      </c>
      <c r="B2356" s="247" t="s">
        <v>18851</v>
      </c>
      <c r="C2356" s="247" t="s">
        <v>4</v>
      </c>
      <c r="D2356" s="456">
        <v>228.16</v>
      </c>
    </row>
    <row r="2357" spans="1:4" ht="13.5">
      <c r="A2357" s="458">
        <v>102044</v>
      </c>
      <c r="B2357" s="247" t="s">
        <v>18852</v>
      </c>
      <c r="C2357" s="247" t="s">
        <v>4</v>
      </c>
      <c r="D2357" s="456">
        <v>198.78</v>
      </c>
    </row>
    <row r="2358" spans="1:4" ht="13.5">
      <c r="A2358" s="458">
        <v>102045</v>
      </c>
      <c r="B2358" s="247" t="s">
        <v>18853</v>
      </c>
      <c r="C2358" s="247" t="s">
        <v>4</v>
      </c>
      <c r="D2358" s="456">
        <v>181.14</v>
      </c>
    </row>
    <row r="2359" spans="1:4" ht="13.5">
      <c r="A2359" s="458">
        <v>102046</v>
      </c>
      <c r="B2359" s="247" t="s">
        <v>18854</v>
      </c>
      <c r="C2359" s="247" t="s">
        <v>4</v>
      </c>
      <c r="D2359" s="456">
        <v>577.44000000000005</v>
      </c>
    </row>
    <row r="2360" spans="1:4" ht="13.5">
      <c r="A2360" s="458">
        <v>102047</v>
      </c>
      <c r="B2360" s="247" t="s">
        <v>18855</v>
      </c>
      <c r="C2360" s="247" t="s">
        <v>4</v>
      </c>
      <c r="D2360" s="456">
        <v>495.6</v>
      </c>
    </row>
    <row r="2361" spans="1:4" ht="13.5">
      <c r="A2361" s="458">
        <v>102048</v>
      </c>
      <c r="B2361" s="247" t="s">
        <v>18856</v>
      </c>
      <c r="C2361" s="247" t="s">
        <v>4</v>
      </c>
      <c r="D2361" s="456">
        <v>286.75</v>
      </c>
    </row>
    <row r="2362" spans="1:4" ht="13.5">
      <c r="A2362" s="458">
        <v>102049</v>
      </c>
      <c r="B2362" s="247" t="s">
        <v>18857</v>
      </c>
      <c r="C2362" s="247" t="s">
        <v>4</v>
      </c>
      <c r="D2362" s="456">
        <v>256.92</v>
      </c>
    </row>
    <row r="2363" spans="1:4" ht="13.5">
      <c r="A2363" s="458">
        <v>102050</v>
      </c>
      <c r="B2363" s="247" t="s">
        <v>18858</v>
      </c>
      <c r="C2363" s="247" t="s">
        <v>4</v>
      </c>
      <c r="D2363" s="456">
        <v>227.55</v>
      </c>
    </row>
    <row r="2364" spans="1:4" ht="13.5">
      <c r="A2364" s="458">
        <v>102051</v>
      </c>
      <c r="B2364" s="247" t="s">
        <v>18859</v>
      </c>
      <c r="C2364" s="247" t="s">
        <v>4</v>
      </c>
      <c r="D2364" s="456">
        <v>196.43</v>
      </c>
    </row>
    <row r="2365" spans="1:4" ht="13.5">
      <c r="A2365" s="458">
        <v>102052</v>
      </c>
      <c r="B2365" s="247" t="s">
        <v>18860</v>
      </c>
      <c r="C2365" s="247" t="s">
        <v>4</v>
      </c>
      <c r="D2365" s="456">
        <v>179.18</v>
      </c>
    </row>
    <row r="2366" spans="1:4" ht="13.5">
      <c r="A2366" s="458">
        <v>102059</v>
      </c>
      <c r="B2366" s="247" t="s">
        <v>18861</v>
      </c>
      <c r="C2366" s="247" t="s">
        <v>4</v>
      </c>
      <c r="D2366" s="456">
        <v>483.26</v>
      </c>
    </row>
    <row r="2367" spans="1:4" ht="13.5">
      <c r="A2367" s="458">
        <v>102060</v>
      </c>
      <c r="B2367" s="247" t="s">
        <v>18862</v>
      </c>
      <c r="C2367" s="247" t="s">
        <v>4</v>
      </c>
      <c r="D2367" s="456">
        <v>408.2</v>
      </c>
    </row>
    <row r="2368" spans="1:4" ht="13.5">
      <c r="A2368" s="458">
        <v>102061</v>
      </c>
      <c r="B2368" s="247" t="s">
        <v>18863</v>
      </c>
      <c r="C2368" s="247" t="s">
        <v>4</v>
      </c>
      <c r="D2368" s="456">
        <v>273.93</v>
      </c>
    </row>
    <row r="2369" spans="1:4" ht="13.5">
      <c r="A2369" s="458">
        <v>102062</v>
      </c>
      <c r="B2369" s="247" t="s">
        <v>18864</v>
      </c>
      <c r="C2369" s="247" t="s">
        <v>4</v>
      </c>
      <c r="D2369" s="456">
        <v>248.9</v>
      </c>
    </row>
    <row r="2370" spans="1:4" ht="13.5">
      <c r="A2370" s="458">
        <v>102063</v>
      </c>
      <c r="B2370" s="247" t="s">
        <v>18865</v>
      </c>
      <c r="C2370" s="247" t="s">
        <v>4</v>
      </c>
      <c r="D2370" s="456">
        <v>213.71</v>
      </c>
    </row>
    <row r="2371" spans="1:4" ht="13.5">
      <c r="A2371" s="458">
        <v>102064</v>
      </c>
      <c r="B2371" s="247" t="s">
        <v>18866</v>
      </c>
      <c r="C2371" s="247" t="s">
        <v>4</v>
      </c>
      <c r="D2371" s="456">
        <v>183.88</v>
      </c>
    </row>
    <row r="2372" spans="1:4" ht="13.5">
      <c r="A2372" s="458">
        <v>102065</v>
      </c>
      <c r="B2372" s="247" t="s">
        <v>18867</v>
      </c>
      <c r="C2372" s="247" t="s">
        <v>4</v>
      </c>
      <c r="D2372" s="456">
        <v>167.4</v>
      </c>
    </row>
    <row r="2373" spans="1:4" ht="13.5">
      <c r="A2373" s="458">
        <v>102066</v>
      </c>
      <c r="B2373" s="247" t="s">
        <v>18868</v>
      </c>
      <c r="C2373" s="247" t="s">
        <v>4</v>
      </c>
      <c r="D2373" s="456">
        <v>510.83</v>
      </c>
    </row>
    <row r="2374" spans="1:4" ht="13.5">
      <c r="A2374" s="458">
        <v>102067</v>
      </c>
      <c r="B2374" s="247" t="s">
        <v>18869</v>
      </c>
      <c r="C2374" s="247" t="s">
        <v>4</v>
      </c>
      <c r="D2374" s="456">
        <v>440.6</v>
      </c>
    </row>
    <row r="2375" spans="1:4" ht="13.5">
      <c r="A2375" s="458">
        <v>102068</v>
      </c>
      <c r="B2375" s="247" t="s">
        <v>18870</v>
      </c>
      <c r="C2375" s="247" t="s">
        <v>4</v>
      </c>
      <c r="D2375" s="456">
        <v>261.45</v>
      </c>
    </row>
    <row r="2376" spans="1:4" ht="13.5">
      <c r="A2376" s="458">
        <v>102069</v>
      </c>
      <c r="B2376" s="247" t="s">
        <v>18871</v>
      </c>
      <c r="C2376" s="247" t="s">
        <v>4</v>
      </c>
      <c r="D2376" s="456">
        <v>238.84</v>
      </c>
    </row>
    <row r="2377" spans="1:4" ht="13.5">
      <c r="A2377" s="458">
        <v>102070</v>
      </c>
      <c r="B2377" s="247" t="s">
        <v>18872</v>
      </c>
      <c r="C2377" s="247" t="s">
        <v>4</v>
      </c>
      <c r="D2377" s="456">
        <v>210.95</v>
      </c>
    </row>
    <row r="2378" spans="1:4" ht="13.5">
      <c r="A2378" s="458">
        <v>102071</v>
      </c>
      <c r="B2378" s="247" t="s">
        <v>18873</v>
      </c>
      <c r="C2378" s="247" t="s">
        <v>4</v>
      </c>
      <c r="D2378" s="456">
        <v>181.93</v>
      </c>
    </row>
    <row r="2379" spans="1:4" ht="13.5">
      <c r="A2379" s="458">
        <v>102072</v>
      </c>
      <c r="B2379" s="247" t="s">
        <v>18874</v>
      </c>
      <c r="C2379" s="247" t="s">
        <v>4</v>
      </c>
      <c r="D2379" s="456">
        <v>168.56</v>
      </c>
    </row>
    <row r="2380" spans="1:4" ht="13.5">
      <c r="A2380" s="458">
        <v>102073</v>
      </c>
      <c r="B2380" s="247" t="s">
        <v>18875</v>
      </c>
      <c r="C2380" s="247" t="s">
        <v>7</v>
      </c>
      <c r="D2380" s="456">
        <v>3720.09</v>
      </c>
    </row>
    <row r="2381" spans="1:4" ht="13.5">
      <c r="A2381" s="458">
        <v>102074</v>
      </c>
      <c r="B2381" s="247" t="s">
        <v>18876</v>
      </c>
      <c r="C2381" s="247" t="s">
        <v>7</v>
      </c>
      <c r="D2381" s="456">
        <v>4558.72</v>
      </c>
    </row>
    <row r="2382" spans="1:4" ht="13.5">
      <c r="A2382" s="458">
        <v>102075</v>
      </c>
      <c r="B2382" s="247" t="s">
        <v>18877</v>
      </c>
      <c r="C2382" s="247" t="s">
        <v>7</v>
      </c>
      <c r="D2382" s="456">
        <v>4813.5</v>
      </c>
    </row>
    <row r="2383" spans="1:4" ht="13.5">
      <c r="A2383" s="458">
        <v>102076</v>
      </c>
      <c r="B2383" s="247" t="s">
        <v>18878</v>
      </c>
      <c r="C2383" s="247" t="s">
        <v>7</v>
      </c>
      <c r="D2383" s="456">
        <v>4941.05</v>
      </c>
    </row>
    <row r="2384" spans="1:4" ht="13.5">
      <c r="A2384" s="458">
        <v>102077</v>
      </c>
      <c r="B2384" s="247" t="s">
        <v>18879</v>
      </c>
      <c r="C2384" s="247" t="s">
        <v>7</v>
      </c>
      <c r="D2384" s="456">
        <v>5446.47</v>
      </c>
    </row>
    <row r="2385" spans="1:4" ht="13.5">
      <c r="A2385" s="458">
        <v>102078</v>
      </c>
      <c r="B2385" s="247" t="s">
        <v>18880</v>
      </c>
      <c r="C2385" s="247" t="s">
        <v>7</v>
      </c>
      <c r="D2385" s="456">
        <v>5494.87</v>
      </c>
    </row>
    <row r="2386" spans="1:4" ht="13.5">
      <c r="A2386" s="458">
        <v>102079</v>
      </c>
      <c r="B2386" s="247" t="s">
        <v>18881</v>
      </c>
      <c r="C2386" s="247" t="s">
        <v>7</v>
      </c>
      <c r="D2386" s="456">
        <v>5318.48</v>
      </c>
    </row>
    <row r="2387" spans="1:4" ht="13.5">
      <c r="A2387" s="458">
        <v>102080</v>
      </c>
      <c r="B2387" s="247" t="s">
        <v>18882</v>
      </c>
      <c r="C2387" s="247" t="s">
        <v>7</v>
      </c>
      <c r="D2387" s="456">
        <v>4722.12</v>
      </c>
    </row>
    <row r="2388" spans="1:4" ht="13.5">
      <c r="A2388" s="458">
        <v>102086</v>
      </c>
      <c r="B2388" s="247" t="s">
        <v>18883</v>
      </c>
      <c r="C2388" s="247" t="s">
        <v>4</v>
      </c>
      <c r="D2388" s="456">
        <v>233.38</v>
      </c>
    </row>
    <row r="2389" spans="1:4" ht="13.5">
      <c r="A2389" s="458">
        <v>102087</v>
      </c>
      <c r="B2389" s="247" t="s">
        <v>18884</v>
      </c>
      <c r="C2389" s="247" t="s">
        <v>4</v>
      </c>
      <c r="D2389" s="456">
        <v>175.75</v>
      </c>
    </row>
    <row r="2390" spans="1:4" ht="13.5">
      <c r="A2390" s="458">
        <v>102088</v>
      </c>
      <c r="B2390" s="247" t="s">
        <v>18885</v>
      </c>
      <c r="C2390" s="247" t="s">
        <v>4</v>
      </c>
      <c r="D2390" s="456">
        <v>253.95</v>
      </c>
    </row>
    <row r="2391" spans="1:4" ht="13.5">
      <c r="A2391" s="458">
        <v>102089</v>
      </c>
      <c r="B2391" s="247" t="s">
        <v>18886</v>
      </c>
      <c r="C2391" s="247" t="s">
        <v>4</v>
      </c>
      <c r="D2391" s="456">
        <v>225.93</v>
      </c>
    </row>
    <row r="2392" spans="1:4" ht="13.5">
      <c r="A2392" s="458">
        <v>102090</v>
      </c>
      <c r="B2392" s="247" t="s">
        <v>18887</v>
      </c>
      <c r="C2392" s="247" t="s">
        <v>4</v>
      </c>
      <c r="D2392" s="456">
        <v>160.56</v>
      </c>
    </row>
    <row r="2393" spans="1:4" ht="13.5">
      <c r="A2393" s="458">
        <v>102091</v>
      </c>
      <c r="B2393" s="247" t="s">
        <v>18888</v>
      </c>
      <c r="C2393" s="247" t="s">
        <v>4</v>
      </c>
      <c r="D2393" s="456">
        <v>297.95999999999998</v>
      </c>
    </row>
    <row r="2394" spans="1:4" ht="13.5">
      <c r="A2394" s="458">
        <v>103760</v>
      </c>
      <c r="B2394" s="247" t="s">
        <v>25962</v>
      </c>
      <c r="C2394" s="247" t="s">
        <v>4</v>
      </c>
      <c r="D2394" s="456">
        <v>131.36000000000001</v>
      </c>
    </row>
    <row r="2395" spans="1:4" ht="13.5">
      <c r="A2395" s="458">
        <v>103761</v>
      </c>
      <c r="B2395" s="247" t="s">
        <v>25963</v>
      </c>
      <c r="C2395" s="247" t="s">
        <v>4</v>
      </c>
      <c r="D2395" s="456">
        <v>85.97</v>
      </c>
    </row>
    <row r="2396" spans="1:4" ht="13.5">
      <c r="A2396" s="458">
        <v>103762</v>
      </c>
      <c r="B2396" s="247" t="s">
        <v>25964</v>
      </c>
      <c r="C2396" s="247" t="s">
        <v>4</v>
      </c>
      <c r="D2396" s="456">
        <v>72.400000000000006</v>
      </c>
    </row>
    <row r="2397" spans="1:4" ht="13.5">
      <c r="A2397" s="458">
        <v>103763</v>
      </c>
      <c r="B2397" s="247" t="s">
        <v>25965</v>
      </c>
      <c r="C2397" s="247" t="s">
        <v>4</v>
      </c>
      <c r="D2397" s="456">
        <v>63.17</v>
      </c>
    </row>
    <row r="2398" spans="1:4" ht="13.5">
      <c r="A2398" s="458">
        <v>89996</v>
      </c>
      <c r="B2398" s="247" t="s">
        <v>19974</v>
      </c>
      <c r="C2398" s="247" t="s">
        <v>3</v>
      </c>
      <c r="D2398" s="456">
        <v>13.56</v>
      </c>
    </row>
    <row r="2399" spans="1:4" ht="13.5">
      <c r="A2399" s="458">
        <v>89997</v>
      </c>
      <c r="B2399" s="247" t="s">
        <v>19975</v>
      </c>
      <c r="C2399" s="247" t="s">
        <v>3</v>
      </c>
      <c r="D2399" s="456">
        <v>11.28</v>
      </c>
    </row>
    <row r="2400" spans="1:4" ht="13.5">
      <c r="A2400" s="458">
        <v>89998</v>
      </c>
      <c r="B2400" s="247" t="s">
        <v>19976</v>
      </c>
      <c r="C2400" s="247" t="s">
        <v>3</v>
      </c>
      <c r="D2400" s="456">
        <v>13.13</v>
      </c>
    </row>
    <row r="2401" spans="1:4" ht="13.5">
      <c r="A2401" s="458">
        <v>89999</v>
      </c>
      <c r="B2401" s="247" t="s">
        <v>19977</v>
      </c>
      <c r="C2401" s="247" t="s">
        <v>3</v>
      </c>
      <c r="D2401" s="456">
        <v>18.309999999999999</v>
      </c>
    </row>
    <row r="2402" spans="1:4" ht="13.5">
      <c r="A2402" s="458">
        <v>90000</v>
      </c>
      <c r="B2402" s="247" t="s">
        <v>19978</v>
      </c>
      <c r="C2402" s="247" t="s">
        <v>3</v>
      </c>
      <c r="D2402" s="456">
        <v>15.39</v>
      </c>
    </row>
    <row r="2403" spans="1:4" ht="13.5">
      <c r="A2403" s="458">
        <v>91593</v>
      </c>
      <c r="B2403" s="247" t="s">
        <v>3573</v>
      </c>
      <c r="C2403" s="247" t="s">
        <v>3</v>
      </c>
      <c r="D2403" s="456">
        <v>17.57</v>
      </c>
    </row>
    <row r="2404" spans="1:4" ht="13.5">
      <c r="A2404" s="458">
        <v>91594</v>
      </c>
      <c r="B2404" s="247" t="s">
        <v>3574</v>
      </c>
      <c r="C2404" s="247" t="s">
        <v>3</v>
      </c>
      <c r="D2404" s="456">
        <v>17.940000000000001</v>
      </c>
    </row>
    <row r="2405" spans="1:4" ht="13.5">
      <c r="A2405" s="458">
        <v>91595</v>
      </c>
      <c r="B2405" s="247" t="s">
        <v>3575</v>
      </c>
      <c r="C2405" s="247" t="s">
        <v>3</v>
      </c>
      <c r="D2405" s="456">
        <v>18.45</v>
      </c>
    </row>
    <row r="2406" spans="1:4" ht="13.5">
      <c r="A2406" s="458">
        <v>91596</v>
      </c>
      <c r="B2406" s="247" t="s">
        <v>3576</v>
      </c>
      <c r="C2406" s="247" t="s">
        <v>3</v>
      </c>
      <c r="D2406" s="456">
        <v>17.850000000000001</v>
      </c>
    </row>
    <row r="2407" spans="1:4" ht="13.5">
      <c r="A2407" s="458">
        <v>91597</v>
      </c>
      <c r="B2407" s="247" t="s">
        <v>3577</v>
      </c>
      <c r="C2407" s="247" t="s">
        <v>3</v>
      </c>
      <c r="D2407" s="456">
        <v>12.42</v>
      </c>
    </row>
    <row r="2408" spans="1:4" ht="13.5">
      <c r="A2408" s="458">
        <v>91598</v>
      </c>
      <c r="B2408" s="247" t="s">
        <v>3578</v>
      </c>
      <c r="C2408" s="247" t="s">
        <v>3</v>
      </c>
      <c r="D2408" s="456">
        <v>17.3</v>
      </c>
    </row>
    <row r="2409" spans="1:4" ht="13.5">
      <c r="A2409" s="458">
        <v>91599</v>
      </c>
      <c r="B2409" s="247" t="s">
        <v>3579</v>
      </c>
      <c r="C2409" s="247" t="s">
        <v>3</v>
      </c>
      <c r="D2409" s="456">
        <v>12.81</v>
      </c>
    </row>
    <row r="2410" spans="1:4" ht="13.5">
      <c r="A2410" s="458">
        <v>91600</v>
      </c>
      <c r="B2410" s="247" t="s">
        <v>3580</v>
      </c>
      <c r="C2410" s="247" t="s">
        <v>3</v>
      </c>
      <c r="D2410" s="456">
        <v>20.059999999999999</v>
      </c>
    </row>
    <row r="2411" spans="1:4" ht="13.5">
      <c r="A2411" s="458">
        <v>91601</v>
      </c>
      <c r="B2411" s="247" t="s">
        <v>3581</v>
      </c>
      <c r="C2411" s="247" t="s">
        <v>3</v>
      </c>
      <c r="D2411" s="456">
        <v>15.97</v>
      </c>
    </row>
    <row r="2412" spans="1:4" ht="13.5">
      <c r="A2412" s="458">
        <v>91602</v>
      </c>
      <c r="B2412" s="247" t="s">
        <v>3582</v>
      </c>
      <c r="C2412" s="247" t="s">
        <v>3</v>
      </c>
      <c r="D2412" s="456">
        <v>15.16</v>
      </c>
    </row>
    <row r="2413" spans="1:4" ht="13.5">
      <c r="A2413" s="458">
        <v>91603</v>
      </c>
      <c r="B2413" s="247" t="s">
        <v>3583</v>
      </c>
      <c r="C2413" s="247" t="s">
        <v>3</v>
      </c>
      <c r="D2413" s="456">
        <v>14.32</v>
      </c>
    </row>
    <row r="2414" spans="1:4" ht="13.5">
      <c r="A2414" s="458">
        <v>92759</v>
      </c>
      <c r="B2414" s="247" t="s">
        <v>25966</v>
      </c>
      <c r="C2414" s="247" t="s">
        <v>3</v>
      </c>
      <c r="D2414" s="456">
        <v>16.89</v>
      </c>
    </row>
    <row r="2415" spans="1:4" ht="13.5">
      <c r="A2415" s="458">
        <v>92760</v>
      </c>
      <c r="B2415" s="247" t="s">
        <v>25967</v>
      </c>
      <c r="C2415" s="247" t="s">
        <v>3</v>
      </c>
      <c r="D2415" s="456">
        <v>16.739999999999998</v>
      </c>
    </row>
    <row r="2416" spans="1:4" ht="13.5">
      <c r="A2416" s="458">
        <v>92761</v>
      </c>
      <c r="B2416" s="247" t="s">
        <v>25968</v>
      </c>
      <c r="C2416" s="247" t="s">
        <v>3</v>
      </c>
      <c r="D2416" s="456">
        <v>16.28</v>
      </c>
    </row>
    <row r="2417" spans="1:4" ht="13.5">
      <c r="A2417" s="458">
        <v>92762</v>
      </c>
      <c r="B2417" s="247" t="s">
        <v>25969</v>
      </c>
      <c r="C2417" s="247" t="s">
        <v>3</v>
      </c>
      <c r="D2417" s="456">
        <v>14.83</v>
      </c>
    </row>
    <row r="2418" spans="1:4" ht="13.5">
      <c r="A2418" s="458">
        <v>92763</v>
      </c>
      <c r="B2418" s="247" t="s">
        <v>25970</v>
      </c>
      <c r="C2418" s="247" t="s">
        <v>3</v>
      </c>
      <c r="D2418" s="456">
        <v>12.66</v>
      </c>
    </row>
    <row r="2419" spans="1:4" ht="13.5">
      <c r="A2419" s="458">
        <v>92764</v>
      </c>
      <c r="B2419" s="247" t="s">
        <v>25971</v>
      </c>
      <c r="C2419" s="247" t="s">
        <v>3</v>
      </c>
      <c r="D2419" s="456">
        <v>12.38</v>
      </c>
    </row>
    <row r="2420" spans="1:4" ht="13.5">
      <c r="A2420" s="458">
        <v>92765</v>
      </c>
      <c r="B2420" s="247" t="s">
        <v>25972</v>
      </c>
      <c r="C2420" s="247" t="s">
        <v>3</v>
      </c>
      <c r="D2420" s="456">
        <v>14.27</v>
      </c>
    </row>
    <row r="2421" spans="1:4" ht="13.5">
      <c r="A2421" s="458">
        <v>92766</v>
      </c>
      <c r="B2421" s="247" t="s">
        <v>25973</v>
      </c>
      <c r="C2421" s="247" t="s">
        <v>3</v>
      </c>
      <c r="D2421" s="456">
        <v>14.16</v>
      </c>
    </row>
    <row r="2422" spans="1:4" ht="13.5">
      <c r="A2422" s="458">
        <v>92767</v>
      </c>
      <c r="B2422" s="247" t="s">
        <v>25974</v>
      </c>
      <c r="C2422" s="247" t="s">
        <v>3</v>
      </c>
      <c r="D2422" s="456">
        <v>18.12</v>
      </c>
    </row>
    <row r="2423" spans="1:4" ht="13.5">
      <c r="A2423" s="458">
        <v>92768</v>
      </c>
      <c r="B2423" s="247" t="s">
        <v>25975</v>
      </c>
      <c r="C2423" s="247" t="s">
        <v>3</v>
      </c>
      <c r="D2423" s="456">
        <v>16.48</v>
      </c>
    </row>
    <row r="2424" spans="1:4" ht="13.5">
      <c r="A2424" s="458">
        <v>92769</v>
      </c>
      <c r="B2424" s="247" t="s">
        <v>25976</v>
      </c>
      <c r="C2424" s="247" t="s">
        <v>3</v>
      </c>
      <c r="D2424" s="456">
        <v>16.329999999999998</v>
      </c>
    </row>
    <row r="2425" spans="1:4" ht="13.5">
      <c r="A2425" s="458">
        <v>92770</v>
      </c>
      <c r="B2425" s="247" t="s">
        <v>25977</v>
      </c>
      <c r="C2425" s="247" t="s">
        <v>3</v>
      </c>
      <c r="D2425" s="456">
        <v>15.88</v>
      </c>
    </row>
    <row r="2426" spans="1:4" ht="13.5">
      <c r="A2426" s="458">
        <v>92771</v>
      </c>
      <c r="B2426" s="247" t="s">
        <v>25978</v>
      </c>
      <c r="C2426" s="247" t="s">
        <v>3</v>
      </c>
      <c r="D2426" s="456">
        <v>14.45</v>
      </c>
    </row>
    <row r="2427" spans="1:4" ht="13.5">
      <c r="A2427" s="458">
        <v>92772</v>
      </c>
      <c r="B2427" s="247" t="s">
        <v>25979</v>
      </c>
      <c r="C2427" s="247" t="s">
        <v>3</v>
      </c>
      <c r="D2427" s="456">
        <v>12.31</v>
      </c>
    </row>
    <row r="2428" spans="1:4" ht="13.5">
      <c r="A2428" s="458">
        <v>92773</v>
      </c>
      <c r="B2428" s="247" t="s">
        <v>25980</v>
      </c>
      <c r="C2428" s="247" t="s">
        <v>3</v>
      </c>
      <c r="D2428" s="456">
        <v>12.16</v>
      </c>
    </row>
    <row r="2429" spans="1:4" ht="13.5">
      <c r="A2429" s="458">
        <v>92774</v>
      </c>
      <c r="B2429" s="247" t="s">
        <v>25981</v>
      </c>
      <c r="C2429" s="247" t="s">
        <v>3</v>
      </c>
      <c r="D2429" s="456">
        <v>14.14</v>
      </c>
    </row>
    <row r="2430" spans="1:4" ht="13.5">
      <c r="A2430" s="458">
        <v>92798</v>
      </c>
      <c r="B2430" s="247" t="s">
        <v>25982</v>
      </c>
      <c r="C2430" s="247" t="s">
        <v>3</v>
      </c>
      <c r="D2430" s="456">
        <v>13.07</v>
      </c>
    </row>
    <row r="2431" spans="1:4" ht="13.5">
      <c r="A2431" s="458">
        <v>92799</v>
      </c>
      <c r="B2431" s="247" t="s">
        <v>25983</v>
      </c>
      <c r="C2431" s="247" t="s">
        <v>3</v>
      </c>
      <c r="D2431" s="456">
        <v>14.01</v>
      </c>
    </row>
    <row r="2432" spans="1:4" ht="13.5">
      <c r="A2432" s="458">
        <v>92800</v>
      </c>
      <c r="B2432" s="247" t="s">
        <v>25984</v>
      </c>
      <c r="C2432" s="247" t="s">
        <v>3</v>
      </c>
      <c r="D2432" s="456">
        <v>13.09</v>
      </c>
    </row>
    <row r="2433" spans="1:4" ht="13.5">
      <c r="A2433" s="458">
        <v>92801</v>
      </c>
      <c r="B2433" s="247" t="s">
        <v>25985</v>
      </c>
      <c r="C2433" s="247" t="s">
        <v>3</v>
      </c>
      <c r="D2433" s="456">
        <v>13.72</v>
      </c>
    </row>
    <row r="2434" spans="1:4" ht="13.5">
      <c r="A2434" s="458">
        <v>92802</v>
      </c>
      <c r="B2434" s="247" t="s">
        <v>25986</v>
      </c>
      <c r="C2434" s="247" t="s">
        <v>3</v>
      </c>
      <c r="D2434" s="456">
        <v>13.9</v>
      </c>
    </row>
    <row r="2435" spans="1:4" ht="13.5">
      <c r="A2435" s="458">
        <v>92803</v>
      </c>
      <c r="B2435" s="247" t="s">
        <v>25987</v>
      </c>
      <c r="C2435" s="247" t="s">
        <v>3</v>
      </c>
      <c r="D2435" s="456">
        <v>12.94</v>
      </c>
    </row>
    <row r="2436" spans="1:4" ht="13.5">
      <c r="A2436" s="458">
        <v>92804</v>
      </c>
      <c r="B2436" s="247" t="s">
        <v>25988</v>
      </c>
      <c r="C2436" s="247" t="s">
        <v>3</v>
      </c>
      <c r="D2436" s="456">
        <v>11.14</v>
      </c>
    </row>
    <row r="2437" spans="1:4" ht="13.5">
      <c r="A2437" s="458">
        <v>92805</v>
      </c>
      <c r="B2437" s="247" t="s">
        <v>25989</v>
      </c>
      <c r="C2437" s="247" t="s">
        <v>3</v>
      </c>
      <c r="D2437" s="456">
        <v>11.07</v>
      </c>
    </row>
    <row r="2438" spans="1:4" ht="13.5">
      <c r="A2438" s="458">
        <v>92806</v>
      </c>
      <c r="B2438" s="247" t="s">
        <v>25990</v>
      </c>
      <c r="C2438" s="247" t="s">
        <v>3</v>
      </c>
      <c r="D2438" s="456">
        <v>13.08</v>
      </c>
    </row>
    <row r="2439" spans="1:4" ht="13.5">
      <c r="A2439" s="458">
        <v>92875</v>
      </c>
      <c r="B2439" s="247" t="s">
        <v>25991</v>
      </c>
      <c r="C2439" s="247" t="s">
        <v>3</v>
      </c>
      <c r="D2439" s="456">
        <v>12.83</v>
      </c>
    </row>
    <row r="2440" spans="1:4" ht="13.5">
      <c r="A2440" s="458">
        <v>92876</v>
      </c>
      <c r="B2440" s="247" t="s">
        <v>25992</v>
      </c>
      <c r="C2440" s="247" t="s">
        <v>3</v>
      </c>
      <c r="D2440" s="456">
        <v>12.77</v>
      </c>
    </row>
    <row r="2441" spans="1:4" ht="13.5">
      <c r="A2441" s="458">
        <v>92877</v>
      </c>
      <c r="B2441" s="247" t="s">
        <v>25993</v>
      </c>
      <c r="C2441" s="247" t="s">
        <v>3</v>
      </c>
      <c r="D2441" s="456">
        <v>13.98</v>
      </c>
    </row>
    <row r="2442" spans="1:4" ht="13.5">
      <c r="A2442" s="458">
        <v>92878</v>
      </c>
      <c r="B2442" s="247" t="s">
        <v>25994</v>
      </c>
      <c r="C2442" s="247" t="s">
        <v>3</v>
      </c>
      <c r="D2442" s="456">
        <v>13.84</v>
      </c>
    </row>
    <row r="2443" spans="1:4" ht="13.5">
      <c r="A2443" s="458">
        <v>92879</v>
      </c>
      <c r="B2443" s="247" t="s">
        <v>25995</v>
      </c>
      <c r="C2443" s="247" t="s">
        <v>3</v>
      </c>
      <c r="D2443" s="456">
        <v>13.75</v>
      </c>
    </row>
    <row r="2444" spans="1:4" ht="13.5">
      <c r="A2444" s="458">
        <v>92880</v>
      </c>
      <c r="B2444" s="247" t="s">
        <v>25996</v>
      </c>
      <c r="C2444" s="247" t="s">
        <v>3</v>
      </c>
      <c r="D2444" s="456">
        <v>14.08</v>
      </c>
    </row>
    <row r="2445" spans="1:4" ht="13.5">
      <c r="A2445" s="458">
        <v>92881</v>
      </c>
      <c r="B2445" s="247" t="s">
        <v>25997</v>
      </c>
      <c r="C2445" s="247" t="s">
        <v>3</v>
      </c>
      <c r="D2445" s="456">
        <v>14.06</v>
      </c>
    </row>
    <row r="2446" spans="1:4" ht="13.5">
      <c r="A2446" s="458">
        <v>92882</v>
      </c>
      <c r="B2446" s="247" t="s">
        <v>25998</v>
      </c>
      <c r="C2446" s="247" t="s">
        <v>3</v>
      </c>
      <c r="D2446" s="456">
        <v>16.27</v>
      </c>
    </row>
    <row r="2447" spans="1:4" ht="13.5">
      <c r="A2447" s="458">
        <v>92883</v>
      </c>
      <c r="B2447" s="247" t="s">
        <v>25999</v>
      </c>
      <c r="C2447" s="247" t="s">
        <v>3</v>
      </c>
      <c r="D2447" s="456">
        <v>15.53</v>
      </c>
    </row>
    <row r="2448" spans="1:4" ht="13.5">
      <c r="A2448" s="458">
        <v>92884</v>
      </c>
      <c r="B2448" s="247" t="s">
        <v>26000</v>
      </c>
      <c r="C2448" s="247" t="s">
        <v>3</v>
      </c>
      <c r="D2448" s="456">
        <v>16.23</v>
      </c>
    </row>
    <row r="2449" spans="1:4" ht="13.5">
      <c r="A2449" s="458">
        <v>92885</v>
      </c>
      <c r="B2449" s="247" t="s">
        <v>26001</v>
      </c>
      <c r="C2449" s="247" t="s">
        <v>3</v>
      </c>
      <c r="D2449" s="456">
        <v>15.69</v>
      </c>
    </row>
    <row r="2450" spans="1:4" ht="13.5">
      <c r="A2450" s="458">
        <v>92886</v>
      </c>
      <c r="B2450" s="247" t="s">
        <v>26002</v>
      </c>
      <c r="C2450" s="247" t="s">
        <v>3</v>
      </c>
      <c r="D2450" s="456">
        <v>15.24</v>
      </c>
    </row>
    <row r="2451" spans="1:4" ht="13.5">
      <c r="A2451" s="458">
        <v>92887</v>
      </c>
      <c r="B2451" s="247" t="s">
        <v>26003</v>
      </c>
      <c r="C2451" s="247" t="s">
        <v>3</v>
      </c>
      <c r="D2451" s="456">
        <v>15.31</v>
      </c>
    </row>
    <row r="2452" spans="1:4" ht="13.5">
      <c r="A2452" s="458">
        <v>92888</v>
      </c>
      <c r="B2452" s="247" t="s">
        <v>26004</v>
      </c>
      <c r="C2452" s="247" t="s">
        <v>3</v>
      </c>
      <c r="D2452" s="456">
        <v>15.09</v>
      </c>
    </row>
    <row r="2453" spans="1:4" ht="13.5">
      <c r="A2453" s="458">
        <v>92915</v>
      </c>
      <c r="B2453" s="247" t="s">
        <v>26005</v>
      </c>
      <c r="C2453" s="247" t="s">
        <v>3</v>
      </c>
      <c r="D2453" s="456">
        <v>19.13</v>
      </c>
    </row>
    <row r="2454" spans="1:4" ht="13.5">
      <c r="A2454" s="458">
        <v>92916</v>
      </c>
      <c r="B2454" s="247" t="s">
        <v>26006</v>
      </c>
      <c r="C2454" s="247" t="s">
        <v>3</v>
      </c>
      <c r="D2454" s="456">
        <v>18.399999999999999</v>
      </c>
    </row>
    <row r="2455" spans="1:4" ht="13.5">
      <c r="A2455" s="458">
        <v>92917</v>
      </c>
      <c r="B2455" s="247" t="s">
        <v>26007</v>
      </c>
      <c r="C2455" s="247" t="s">
        <v>3</v>
      </c>
      <c r="D2455" s="456">
        <v>17.46</v>
      </c>
    </row>
    <row r="2456" spans="1:4" ht="13.5">
      <c r="A2456" s="458">
        <v>92919</v>
      </c>
      <c r="B2456" s="247" t="s">
        <v>26008</v>
      </c>
      <c r="C2456" s="247" t="s">
        <v>3</v>
      </c>
      <c r="D2456" s="456">
        <v>15.66</v>
      </c>
    </row>
    <row r="2457" spans="1:4" ht="13.5">
      <c r="A2457" s="458">
        <v>92921</v>
      </c>
      <c r="B2457" s="247" t="s">
        <v>26009</v>
      </c>
      <c r="C2457" s="247" t="s">
        <v>3</v>
      </c>
      <c r="D2457" s="456">
        <v>13.19</v>
      </c>
    </row>
    <row r="2458" spans="1:4" ht="13.5">
      <c r="A2458" s="458">
        <v>92922</v>
      </c>
      <c r="B2458" s="247" t="s">
        <v>26010</v>
      </c>
      <c r="C2458" s="247" t="s">
        <v>3</v>
      </c>
      <c r="D2458" s="456">
        <v>12.79</v>
      </c>
    </row>
    <row r="2459" spans="1:4" ht="13.5">
      <c r="A2459" s="458">
        <v>92923</v>
      </c>
      <c r="B2459" s="247" t="s">
        <v>26011</v>
      </c>
      <c r="C2459" s="247" t="s">
        <v>3</v>
      </c>
      <c r="D2459" s="456">
        <v>14.58</v>
      </c>
    </row>
    <row r="2460" spans="1:4" ht="13.5">
      <c r="A2460" s="458">
        <v>92924</v>
      </c>
      <c r="B2460" s="247" t="s">
        <v>26012</v>
      </c>
      <c r="C2460" s="247" t="s">
        <v>3</v>
      </c>
      <c r="D2460" s="456">
        <v>14.41</v>
      </c>
    </row>
    <row r="2461" spans="1:4" ht="13.5">
      <c r="A2461" s="458">
        <v>95448</v>
      </c>
      <c r="B2461" s="247" t="s">
        <v>26013</v>
      </c>
      <c r="C2461" s="247" t="s">
        <v>3</v>
      </c>
      <c r="D2461" s="456">
        <v>14.35</v>
      </c>
    </row>
    <row r="2462" spans="1:4" ht="13.5">
      <c r="A2462" s="458">
        <v>95576</v>
      </c>
      <c r="B2462" s="247" t="s">
        <v>26014</v>
      </c>
      <c r="C2462" s="247" t="s">
        <v>3</v>
      </c>
      <c r="D2462" s="456">
        <v>16.38</v>
      </c>
    </row>
    <row r="2463" spans="1:4" ht="13.5">
      <c r="A2463" s="458">
        <v>95577</v>
      </c>
      <c r="B2463" s="247" t="s">
        <v>26015</v>
      </c>
      <c r="C2463" s="247" t="s">
        <v>3</v>
      </c>
      <c r="D2463" s="456">
        <v>14.47</v>
      </c>
    </row>
    <row r="2464" spans="1:4" ht="13.5">
      <c r="A2464" s="458">
        <v>95578</v>
      </c>
      <c r="B2464" s="247" t="s">
        <v>26016</v>
      </c>
      <c r="C2464" s="247" t="s">
        <v>3</v>
      </c>
      <c r="D2464" s="456">
        <v>12.27</v>
      </c>
    </row>
    <row r="2465" spans="1:4" ht="13.5">
      <c r="A2465" s="458">
        <v>95579</v>
      </c>
      <c r="B2465" s="247" t="s">
        <v>26017</v>
      </c>
      <c r="C2465" s="247" t="s">
        <v>3</v>
      </c>
      <c r="D2465" s="456">
        <v>12</v>
      </c>
    </row>
    <row r="2466" spans="1:4" ht="13.5">
      <c r="A2466" s="458">
        <v>95580</v>
      </c>
      <c r="B2466" s="247" t="s">
        <v>26018</v>
      </c>
      <c r="C2466" s="247" t="s">
        <v>3</v>
      </c>
      <c r="D2466" s="456">
        <v>13.93</v>
      </c>
    </row>
    <row r="2467" spans="1:4" ht="13.5">
      <c r="A2467" s="458">
        <v>95581</v>
      </c>
      <c r="B2467" s="247" t="s">
        <v>26019</v>
      </c>
      <c r="C2467" s="247" t="s">
        <v>3</v>
      </c>
      <c r="D2467" s="456">
        <v>13.89</v>
      </c>
    </row>
    <row r="2468" spans="1:4" ht="13.5">
      <c r="A2468" s="458">
        <v>95582</v>
      </c>
      <c r="B2468" s="247" t="s">
        <v>26020</v>
      </c>
      <c r="C2468" s="247" t="s">
        <v>3</v>
      </c>
      <c r="D2468" s="456">
        <v>15.15</v>
      </c>
    </row>
    <row r="2469" spans="1:4" ht="13.5">
      <c r="A2469" s="458">
        <v>95583</v>
      </c>
      <c r="B2469" s="247" t="s">
        <v>26021</v>
      </c>
      <c r="C2469" s="247" t="s">
        <v>3</v>
      </c>
      <c r="D2469" s="456">
        <v>18.34</v>
      </c>
    </row>
    <row r="2470" spans="1:4" ht="13.5">
      <c r="A2470" s="458">
        <v>95584</v>
      </c>
      <c r="B2470" s="247" t="s">
        <v>26022</v>
      </c>
      <c r="C2470" s="247" t="s">
        <v>3</v>
      </c>
      <c r="D2470" s="456">
        <v>17.29</v>
      </c>
    </row>
    <row r="2471" spans="1:4" ht="13.5">
      <c r="A2471" s="458">
        <v>95592</v>
      </c>
      <c r="B2471" s="247" t="s">
        <v>26023</v>
      </c>
      <c r="C2471" s="247" t="s">
        <v>3</v>
      </c>
      <c r="D2471" s="456">
        <v>18.34</v>
      </c>
    </row>
    <row r="2472" spans="1:4" ht="13.5">
      <c r="A2472" s="458">
        <v>95593</v>
      </c>
      <c r="B2472" s="247" t="s">
        <v>26024</v>
      </c>
      <c r="C2472" s="247" t="s">
        <v>3</v>
      </c>
      <c r="D2472" s="456">
        <v>17.29</v>
      </c>
    </row>
    <row r="2473" spans="1:4" ht="13.5">
      <c r="A2473" s="458">
        <v>95943</v>
      </c>
      <c r="B2473" s="247" t="s">
        <v>18889</v>
      </c>
      <c r="C2473" s="247" t="s">
        <v>3</v>
      </c>
      <c r="D2473" s="456">
        <v>23.53</v>
      </c>
    </row>
    <row r="2474" spans="1:4" ht="13.5">
      <c r="A2474" s="458">
        <v>95944</v>
      </c>
      <c r="B2474" s="247" t="s">
        <v>18890</v>
      </c>
      <c r="C2474" s="247" t="s">
        <v>3</v>
      </c>
      <c r="D2474" s="456">
        <v>22.33</v>
      </c>
    </row>
    <row r="2475" spans="1:4" ht="13.5">
      <c r="A2475" s="458">
        <v>95945</v>
      </c>
      <c r="B2475" s="247" t="s">
        <v>18891</v>
      </c>
      <c r="C2475" s="247" t="s">
        <v>3</v>
      </c>
      <c r="D2475" s="456">
        <v>19.32</v>
      </c>
    </row>
    <row r="2476" spans="1:4" ht="13.5">
      <c r="A2476" s="458">
        <v>95946</v>
      </c>
      <c r="B2476" s="247" t="s">
        <v>18892</v>
      </c>
      <c r="C2476" s="247" t="s">
        <v>3</v>
      </c>
      <c r="D2476" s="456">
        <v>16.23</v>
      </c>
    </row>
    <row r="2477" spans="1:4" ht="13.5">
      <c r="A2477" s="458">
        <v>95947</v>
      </c>
      <c r="B2477" s="247" t="s">
        <v>18893</v>
      </c>
      <c r="C2477" s="247" t="s">
        <v>3</v>
      </c>
      <c r="D2477" s="456">
        <v>13.06</v>
      </c>
    </row>
    <row r="2478" spans="1:4" ht="13.5">
      <c r="A2478" s="458">
        <v>95948</v>
      </c>
      <c r="B2478" s="247" t="s">
        <v>18894</v>
      </c>
      <c r="C2478" s="247" t="s">
        <v>3</v>
      </c>
      <c r="D2478" s="456">
        <v>12.05</v>
      </c>
    </row>
    <row r="2479" spans="1:4" ht="13.5">
      <c r="A2479" s="458">
        <v>96544</v>
      </c>
      <c r="B2479" s="247" t="s">
        <v>3584</v>
      </c>
      <c r="C2479" s="247" t="s">
        <v>3</v>
      </c>
      <c r="D2479" s="456">
        <v>19.07</v>
      </c>
    </row>
    <row r="2480" spans="1:4" ht="13.5">
      <c r="A2480" s="458">
        <v>96545</v>
      </c>
      <c r="B2480" s="247" t="s">
        <v>3585</v>
      </c>
      <c r="C2480" s="247" t="s">
        <v>3</v>
      </c>
      <c r="D2480" s="456">
        <v>18.12</v>
      </c>
    </row>
    <row r="2481" spans="1:4" ht="13.5">
      <c r="A2481" s="458">
        <v>96546</v>
      </c>
      <c r="B2481" s="247" t="s">
        <v>3586</v>
      </c>
      <c r="C2481" s="247" t="s">
        <v>3</v>
      </c>
      <c r="D2481" s="456">
        <v>16.36</v>
      </c>
    </row>
    <row r="2482" spans="1:4" ht="13.5">
      <c r="A2482" s="458">
        <v>96547</v>
      </c>
      <c r="B2482" s="247" t="s">
        <v>3587</v>
      </c>
      <c r="C2482" s="247" t="s">
        <v>3</v>
      </c>
      <c r="D2482" s="456">
        <v>13.91</v>
      </c>
    </row>
    <row r="2483" spans="1:4" ht="13.5">
      <c r="A2483" s="458">
        <v>96548</v>
      </c>
      <c r="B2483" s="247" t="s">
        <v>3588</v>
      </c>
      <c r="C2483" s="247" t="s">
        <v>3</v>
      </c>
      <c r="D2483" s="456">
        <v>13.29</v>
      </c>
    </row>
    <row r="2484" spans="1:4" ht="13.5">
      <c r="A2484" s="458">
        <v>96549</v>
      </c>
      <c r="B2484" s="247" t="s">
        <v>3589</v>
      </c>
      <c r="C2484" s="247" t="s">
        <v>3</v>
      </c>
      <c r="D2484" s="456">
        <v>14.92</v>
      </c>
    </row>
    <row r="2485" spans="1:4" ht="13.5">
      <c r="A2485" s="458">
        <v>96550</v>
      </c>
      <c r="B2485" s="247" t="s">
        <v>3590</v>
      </c>
      <c r="C2485" s="247" t="s">
        <v>3</v>
      </c>
      <c r="D2485" s="456">
        <v>14.61</v>
      </c>
    </row>
    <row r="2486" spans="1:4" ht="13.5">
      <c r="A2486" s="458">
        <v>100064</v>
      </c>
      <c r="B2486" s="247" t="s">
        <v>19492</v>
      </c>
      <c r="C2486" s="247" t="s">
        <v>3</v>
      </c>
      <c r="D2486" s="456">
        <v>17.84</v>
      </c>
    </row>
    <row r="2487" spans="1:4" ht="13.5">
      <c r="A2487" s="458">
        <v>100066</v>
      </c>
      <c r="B2487" s="247" t="s">
        <v>3591</v>
      </c>
      <c r="C2487" s="247" t="s">
        <v>3</v>
      </c>
      <c r="D2487" s="456">
        <v>17.86</v>
      </c>
    </row>
    <row r="2488" spans="1:4" ht="13.5">
      <c r="A2488" s="458">
        <v>100067</v>
      </c>
      <c r="B2488" s="247" t="s">
        <v>3592</v>
      </c>
      <c r="C2488" s="247" t="s">
        <v>3</v>
      </c>
      <c r="D2488" s="456">
        <v>15.16</v>
      </c>
    </row>
    <row r="2489" spans="1:4" ht="13.5">
      <c r="A2489" s="458">
        <v>100068</v>
      </c>
      <c r="B2489" s="247" t="s">
        <v>3593</v>
      </c>
      <c r="C2489" s="247" t="s">
        <v>3</v>
      </c>
      <c r="D2489" s="456">
        <v>12.34</v>
      </c>
    </row>
    <row r="2490" spans="1:4" ht="13.5">
      <c r="A2490" s="458">
        <v>102920</v>
      </c>
      <c r="B2490" s="247" t="s">
        <v>19979</v>
      </c>
      <c r="C2490" s="247" t="s">
        <v>3</v>
      </c>
      <c r="D2490" s="456">
        <v>11</v>
      </c>
    </row>
    <row r="2491" spans="1:4" ht="13.5">
      <c r="A2491" s="458">
        <v>102921</v>
      </c>
      <c r="B2491" s="247" t="s">
        <v>19980</v>
      </c>
      <c r="C2491" s="247" t="s">
        <v>3</v>
      </c>
      <c r="D2491" s="456">
        <v>10.74</v>
      </c>
    </row>
    <row r="2492" spans="1:4" ht="13.5">
      <c r="A2492" s="458">
        <v>102922</v>
      </c>
      <c r="B2492" s="247" t="s">
        <v>19981</v>
      </c>
      <c r="C2492" s="247" t="s">
        <v>3</v>
      </c>
      <c r="D2492" s="456">
        <v>11.46</v>
      </c>
    </row>
    <row r="2493" spans="1:4" ht="13.5">
      <c r="A2493" s="458">
        <v>102923</v>
      </c>
      <c r="B2493" s="247" t="s">
        <v>19982</v>
      </c>
      <c r="C2493" s="247" t="s">
        <v>3</v>
      </c>
      <c r="D2493" s="456">
        <v>10.58</v>
      </c>
    </row>
    <row r="2494" spans="1:4" ht="13.5">
      <c r="A2494" s="458">
        <v>103088</v>
      </c>
      <c r="B2494" s="247" t="s">
        <v>19983</v>
      </c>
      <c r="C2494" s="247" t="s">
        <v>3</v>
      </c>
      <c r="D2494" s="456">
        <v>12.45</v>
      </c>
    </row>
    <row r="2495" spans="1:4" ht="13.5">
      <c r="A2495" s="458">
        <v>104104</v>
      </c>
      <c r="B2495" s="247" t="s">
        <v>26025</v>
      </c>
      <c r="C2495" s="247" t="s">
        <v>3</v>
      </c>
      <c r="D2495" s="456">
        <v>15.35</v>
      </c>
    </row>
    <row r="2496" spans="1:4" ht="13.5">
      <c r="A2496" s="458">
        <v>104105</v>
      </c>
      <c r="B2496" s="247" t="s">
        <v>26026</v>
      </c>
      <c r="C2496" s="247" t="s">
        <v>3</v>
      </c>
      <c r="D2496" s="456">
        <v>15.36</v>
      </c>
    </row>
    <row r="2497" spans="1:4" ht="13.5">
      <c r="A2497" s="458">
        <v>104106</v>
      </c>
      <c r="B2497" s="247" t="s">
        <v>26027</v>
      </c>
      <c r="C2497" s="247" t="s">
        <v>3</v>
      </c>
      <c r="D2497" s="456">
        <v>13.34</v>
      </c>
    </row>
    <row r="2498" spans="1:4" ht="13.5">
      <c r="A2498" s="458">
        <v>104107</v>
      </c>
      <c r="B2498" s="247" t="s">
        <v>26028</v>
      </c>
      <c r="C2498" s="247" t="s">
        <v>3</v>
      </c>
      <c r="D2498" s="456">
        <v>13.92</v>
      </c>
    </row>
    <row r="2499" spans="1:4" ht="13.5">
      <c r="A2499" s="458">
        <v>104108</v>
      </c>
      <c r="B2499" s="247" t="s">
        <v>26029</v>
      </c>
      <c r="C2499" s="247" t="s">
        <v>3</v>
      </c>
      <c r="D2499" s="456">
        <v>16.3</v>
      </c>
    </row>
    <row r="2500" spans="1:4" ht="13.5">
      <c r="A2500" s="458">
        <v>104109</v>
      </c>
      <c r="B2500" s="247" t="s">
        <v>26030</v>
      </c>
      <c r="C2500" s="247" t="s">
        <v>3</v>
      </c>
      <c r="D2500" s="456">
        <v>19.04</v>
      </c>
    </row>
    <row r="2501" spans="1:4" ht="13.5">
      <c r="A2501" s="458">
        <v>104110</v>
      </c>
      <c r="B2501" s="247" t="s">
        <v>26031</v>
      </c>
      <c r="C2501" s="247" t="s">
        <v>3</v>
      </c>
      <c r="D2501" s="456">
        <v>20.62</v>
      </c>
    </row>
    <row r="2502" spans="1:4" ht="13.5">
      <c r="A2502" s="458">
        <v>104111</v>
      </c>
      <c r="B2502" s="247" t="s">
        <v>26032</v>
      </c>
      <c r="C2502" s="247" t="s">
        <v>3</v>
      </c>
      <c r="D2502" s="456">
        <v>22.13</v>
      </c>
    </row>
    <row r="2503" spans="1:4" ht="13.5">
      <c r="A2503" s="458">
        <v>89993</v>
      </c>
      <c r="B2503" s="247" t="s">
        <v>19984</v>
      </c>
      <c r="C2503" s="247" t="s">
        <v>7</v>
      </c>
      <c r="D2503" s="456">
        <v>928.21</v>
      </c>
    </row>
    <row r="2504" spans="1:4" ht="13.5">
      <c r="A2504" s="458">
        <v>89994</v>
      </c>
      <c r="B2504" s="247" t="s">
        <v>19985</v>
      </c>
      <c r="C2504" s="247" t="s">
        <v>7</v>
      </c>
      <c r="D2504" s="456">
        <v>806.9</v>
      </c>
    </row>
    <row r="2505" spans="1:4" ht="13.5">
      <c r="A2505" s="458">
        <v>89995</v>
      </c>
      <c r="B2505" s="247" t="s">
        <v>19986</v>
      </c>
      <c r="C2505" s="247" t="s">
        <v>7</v>
      </c>
      <c r="D2505" s="456">
        <v>897.18</v>
      </c>
    </row>
    <row r="2506" spans="1:4" ht="13.5">
      <c r="A2506" s="458">
        <v>90278</v>
      </c>
      <c r="B2506" s="247" t="s">
        <v>19987</v>
      </c>
      <c r="C2506" s="247" t="s">
        <v>7</v>
      </c>
      <c r="D2506" s="456">
        <v>478.75</v>
      </c>
    </row>
    <row r="2507" spans="1:4" ht="13.5">
      <c r="A2507" s="458">
        <v>90279</v>
      </c>
      <c r="B2507" s="247" t="s">
        <v>19988</v>
      </c>
      <c r="C2507" s="247" t="s">
        <v>7</v>
      </c>
      <c r="D2507" s="456">
        <v>529.11</v>
      </c>
    </row>
    <row r="2508" spans="1:4" ht="13.5">
      <c r="A2508" s="458">
        <v>90280</v>
      </c>
      <c r="B2508" s="247" t="s">
        <v>19989</v>
      </c>
      <c r="C2508" s="247" t="s">
        <v>7</v>
      </c>
      <c r="D2508" s="456">
        <v>588.12</v>
      </c>
    </row>
    <row r="2509" spans="1:4" ht="13.5">
      <c r="A2509" s="458">
        <v>90281</v>
      </c>
      <c r="B2509" s="247" t="s">
        <v>19990</v>
      </c>
      <c r="C2509" s="247" t="s">
        <v>7</v>
      </c>
      <c r="D2509" s="456">
        <v>686.18</v>
      </c>
    </row>
    <row r="2510" spans="1:4" ht="13.5">
      <c r="A2510" s="458">
        <v>90282</v>
      </c>
      <c r="B2510" s="247" t="s">
        <v>19991</v>
      </c>
      <c r="C2510" s="247" t="s">
        <v>7</v>
      </c>
      <c r="D2510" s="456">
        <v>468.81</v>
      </c>
    </row>
    <row r="2511" spans="1:4" ht="13.5">
      <c r="A2511" s="458">
        <v>90283</v>
      </c>
      <c r="B2511" s="247" t="s">
        <v>19992</v>
      </c>
      <c r="C2511" s="247" t="s">
        <v>7</v>
      </c>
      <c r="D2511" s="456">
        <v>519.23</v>
      </c>
    </row>
    <row r="2512" spans="1:4" ht="13.5">
      <c r="A2512" s="458">
        <v>90284</v>
      </c>
      <c r="B2512" s="247" t="s">
        <v>19993</v>
      </c>
      <c r="C2512" s="247" t="s">
        <v>7</v>
      </c>
      <c r="D2512" s="456">
        <v>582.09</v>
      </c>
    </row>
    <row r="2513" spans="1:4" ht="13.5">
      <c r="A2513" s="458">
        <v>90285</v>
      </c>
      <c r="B2513" s="247" t="s">
        <v>19994</v>
      </c>
      <c r="C2513" s="247" t="s">
        <v>7</v>
      </c>
      <c r="D2513" s="456">
        <v>685.49</v>
      </c>
    </row>
    <row r="2514" spans="1:4" ht="13.5">
      <c r="A2514" s="458">
        <v>94962</v>
      </c>
      <c r="B2514" s="247" t="s">
        <v>19493</v>
      </c>
      <c r="C2514" s="247" t="s">
        <v>7</v>
      </c>
      <c r="D2514" s="456">
        <v>359.14</v>
      </c>
    </row>
    <row r="2515" spans="1:4" ht="13.5">
      <c r="A2515" s="458">
        <v>94963</v>
      </c>
      <c r="B2515" s="247" t="s">
        <v>19494</v>
      </c>
      <c r="C2515" s="247" t="s">
        <v>7</v>
      </c>
      <c r="D2515" s="456">
        <v>401.01</v>
      </c>
    </row>
    <row r="2516" spans="1:4" ht="13.5">
      <c r="A2516" s="458">
        <v>94964</v>
      </c>
      <c r="B2516" s="247" t="s">
        <v>19495</v>
      </c>
      <c r="C2516" s="247" t="s">
        <v>7</v>
      </c>
      <c r="D2516" s="456">
        <v>440.83</v>
      </c>
    </row>
    <row r="2517" spans="1:4" ht="13.5">
      <c r="A2517" s="458">
        <v>94965</v>
      </c>
      <c r="B2517" s="247" t="s">
        <v>19496</v>
      </c>
      <c r="C2517" s="247" t="s">
        <v>7</v>
      </c>
      <c r="D2517" s="456">
        <v>460.73</v>
      </c>
    </row>
    <row r="2518" spans="1:4" ht="13.5">
      <c r="A2518" s="458">
        <v>94966</v>
      </c>
      <c r="B2518" s="247" t="s">
        <v>19497</v>
      </c>
      <c r="C2518" s="247" t="s">
        <v>7</v>
      </c>
      <c r="D2518" s="456">
        <v>477.37</v>
      </c>
    </row>
    <row r="2519" spans="1:4" ht="13.5">
      <c r="A2519" s="458">
        <v>94967</v>
      </c>
      <c r="B2519" s="247" t="s">
        <v>19498</v>
      </c>
      <c r="C2519" s="247" t="s">
        <v>7</v>
      </c>
      <c r="D2519" s="456">
        <v>546.47</v>
      </c>
    </row>
    <row r="2520" spans="1:4" ht="13.5">
      <c r="A2520" s="458">
        <v>94968</v>
      </c>
      <c r="B2520" s="247" t="s">
        <v>19499</v>
      </c>
      <c r="C2520" s="247" t="s">
        <v>7</v>
      </c>
      <c r="D2520" s="456">
        <v>356.36</v>
      </c>
    </row>
    <row r="2521" spans="1:4" ht="13.5">
      <c r="A2521" s="458">
        <v>94969</v>
      </c>
      <c r="B2521" s="247" t="s">
        <v>19500</v>
      </c>
      <c r="C2521" s="247" t="s">
        <v>7</v>
      </c>
      <c r="D2521" s="456">
        <v>395.49</v>
      </c>
    </row>
    <row r="2522" spans="1:4" ht="13.5">
      <c r="A2522" s="458">
        <v>94970</v>
      </c>
      <c r="B2522" s="247" t="s">
        <v>19501</v>
      </c>
      <c r="C2522" s="247" t="s">
        <v>7</v>
      </c>
      <c r="D2522" s="456">
        <v>429.85</v>
      </c>
    </row>
    <row r="2523" spans="1:4" ht="13.5">
      <c r="A2523" s="458">
        <v>94971</v>
      </c>
      <c r="B2523" s="247" t="s">
        <v>19502</v>
      </c>
      <c r="C2523" s="247" t="s">
        <v>7</v>
      </c>
      <c r="D2523" s="456">
        <v>455.26</v>
      </c>
    </row>
    <row r="2524" spans="1:4" ht="13.5">
      <c r="A2524" s="458">
        <v>94972</v>
      </c>
      <c r="B2524" s="247" t="s">
        <v>19503</v>
      </c>
      <c r="C2524" s="247" t="s">
        <v>7</v>
      </c>
      <c r="D2524" s="456">
        <v>471.9</v>
      </c>
    </row>
    <row r="2525" spans="1:4" ht="13.5">
      <c r="A2525" s="458">
        <v>94973</v>
      </c>
      <c r="B2525" s="247" t="s">
        <v>19504</v>
      </c>
      <c r="C2525" s="247" t="s">
        <v>7</v>
      </c>
      <c r="D2525" s="456">
        <v>539.49</v>
      </c>
    </row>
    <row r="2526" spans="1:4" ht="13.5">
      <c r="A2526" s="458">
        <v>94974</v>
      </c>
      <c r="B2526" s="247" t="s">
        <v>19505</v>
      </c>
      <c r="C2526" s="247" t="s">
        <v>7</v>
      </c>
      <c r="D2526" s="456">
        <v>406.9</v>
      </c>
    </row>
    <row r="2527" spans="1:4" ht="13.5">
      <c r="A2527" s="458">
        <v>94975</v>
      </c>
      <c r="B2527" s="247" t="s">
        <v>19506</v>
      </c>
      <c r="C2527" s="247" t="s">
        <v>7</v>
      </c>
      <c r="D2527" s="456">
        <v>444.33</v>
      </c>
    </row>
    <row r="2528" spans="1:4" ht="13.5">
      <c r="A2528" s="458">
        <v>96555</v>
      </c>
      <c r="B2528" s="247" t="s">
        <v>3594</v>
      </c>
      <c r="C2528" s="247" t="s">
        <v>7</v>
      </c>
      <c r="D2528" s="456">
        <v>642.78</v>
      </c>
    </row>
    <row r="2529" spans="1:4" ht="13.5">
      <c r="A2529" s="458">
        <v>96556</v>
      </c>
      <c r="B2529" s="247" t="s">
        <v>3595</v>
      </c>
      <c r="C2529" s="247" t="s">
        <v>7</v>
      </c>
      <c r="D2529" s="456">
        <v>716.85</v>
      </c>
    </row>
    <row r="2530" spans="1:4" ht="13.5">
      <c r="A2530" s="458">
        <v>96557</v>
      </c>
      <c r="B2530" s="247" t="s">
        <v>3596</v>
      </c>
      <c r="C2530" s="247" t="s">
        <v>7</v>
      </c>
      <c r="D2530" s="456">
        <v>652.04999999999995</v>
      </c>
    </row>
    <row r="2531" spans="1:4" ht="13.5">
      <c r="A2531" s="458">
        <v>96558</v>
      </c>
      <c r="B2531" s="247" t="s">
        <v>3597</v>
      </c>
      <c r="C2531" s="247" t="s">
        <v>7</v>
      </c>
      <c r="D2531" s="456">
        <v>658.64</v>
      </c>
    </row>
    <row r="2532" spans="1:4" ht="13.5">
      <c r="A2532" s="458">
        <v>99235</v>
      </c>
      <c r="B2532" s="247" t="s">
        <v>26033</v>
      </c>
      <c r="C2532" s="247" t="s">
        <v>7</v>
      </c>
      <c r="D2532" s="456">
        <v>632.91</v>
      </c>
    </row>
    <row r="2533" spans="1:4" ht="13.5">
      <c r="A2533" s="458">
        <v>99431</v>
      </c>
      <c r="B2533" s="247" t="s">
        <v>26034</v>
      </c>
      <c r="C2533" s="247" t="s">
        <v>7</v>
      </c>
      <c r="D2533" s="456">
        <v>653.74</v>
      </c>
    </row>
    <row r="2534" spans="1:4" ht="13.5">
      <c r="A2534" s="458">
        <v>99432</v>
      </c>
      <c r="B2534" s="247" t="s">
        <v>26035</v>
      </c>
      <c r="C2534" s="247" t="s">
        <v>7</v>
      </c>
      <c r="D2534" s="456">
        <v>634.96</v>
      </c>
    </row>
    <row r="2535" spans="1:4" ht="13.5">
      <c r="A2535" s="458">
        <v>99433</v>
      </c>
      <c r="B2535" s="247" t="s">
        <v>26036</v>
      </c>
      <c r="C2535" s="247" t="s">
        <v>7</v>
      </c>
      <c r="D2535" s="456">
        <v>687.27</v>
      </c>
    </row>
    <row r="2536" spans="1:4" ht="13.5">
      <c r="A2536" s="458">
        <v>99434</v>
      </c>
      <c r="B2536" s="247" t="s">
        <v>26037</v>
      </c>
      <c r="C2536" s="247" t="s">
        <v>7</v>
      </c>
      <c r="D2536" s="456">
        <v>657.31</v>
      </c>
    </row>
    <row r="2537" spans="1:4" ht="13.5">
      <c r="A2537" s="458">
        <v>99435</v>
      </c>
      <c r="B2537" s="247" t="s">
        <v>26038</v>
      </c>
      <c r="C2537" s="247" t="s">
        <v>7</v>
      </c>
      <c r="D2537" s="456">
        <v>637.41</v>
      </c>
    </row>
    <row r="2538" spans="1:4" ht="13.5">
      <c r="A2538" s="458">
        <v>99436</v>
      </c>
      <c r="B2538" s="247" t="s">
        <v>26039</v>
      </c>
      <c r="C2538" s="247" t="s">
        <v>7</v>
      </c>
      <c r="D2538" s="456">
        <v>705.92</v>
      </c>
    </row>
    <row r="2539" spans="1:4" ht="13.5">
      <c r="A2539" s="458">
        <v>99437</v>
      </c>
      <c r="B2539" s="247" t="s">
        <v>26040</v>
      </c>
      <c r="C2539" s="247" t="s">
        <v>7</v>
      </c>
      <c r="D2539" s="456">
        <v>670.77</v>
      </c>
    </row>
    <row r="2540" spans="1:4" ht="13.5">
      <c r="A2540" s="458">
        <v>99438</v>
      </c>
      <c r="B2540" s="247" t="s">
        <v>26041</v>
      </c>
      <c r="C2540" s="247" t="s">
        <v>7</v>
      </c>
      <c r="D2540" s="456">
        <v>675.91</v>
      </c>
    </row>
    <row r="2541" spans="1:4" ht="13.5">
      <c r="A2541" s="458">
        <v>99439</v>
      </c>
      <c r="B2541" s="247" t="s">
        <v>26042</v>
      </c>
      <c r="C2541" s="247" t="s">
        <v>7</v>
      </c>
      <c r="D2541" s="456">
        <v>643.42999999999995</v>
      </c>
    </row>
    <row r="2542" spans="1:4" ht="13.5">
      <c r="A2542" s="458">
        <v>102473</v>
      </c>
      <c r="B2542" s="247" t="s">
        <v>19507</v>
      </c>
      <c r="C2542" s="247" t="s">
        <v>7</v>
      </c>
      <c r="D2542" s="456">
        <v>535.27</v>
      </c>
    </row>
    <row r="2543" spans="1:4" ht="13.5">
      <c r="A2543" s="458">
        <v>102474</v>
      </c>
      <c r="B2543" s="247" t="s">
        <v>19508</v>
      </c>
      <c r="C2543" s="247" t="s">
        <v>7</v>
      </c>
      <c r="D2543" s="456">
        <v>572.74</v>
      </c>
    </row>
    <row r="2544" spans="1:4" ht="13.5">
      <c r="A2544" s="458">
        <v>102475</v>
      </c>
      <c r="B2544" s="247" t="s">
        <v>19509</v>
      </c>
      <c r="C2544" s="247" t="s">
        <v>7</v>
      </c>
      <c r="D2544" s="456">
        <v>618.69000000000005</v>
      </c>
    </row>
    <row r="2545" spans="1:4" ht="13.5">
      <c r="A2545" s="458">
        <v>102476</v>
      </c>
      <c r="B2545" s="247" t="s">
        <v>19510</v>
      </c>
      <c r="C2545" s="247" t="s">
        <v>7</v>
      </c>
      <c r="D2545" s="456">
        <v>637.77</v>
      </c>
    </row>
    <row r="2546" spans="1:4" ht="13.5">
      <c r="A2546" s="458">
        <v>102477</v>
      </c>
      <c r="B2546" s="247" t="s">
        <v>19511</v>
      </c>
      <c r="C2546" s="247" t="s">
        <v>7</v>
      </c>
      <c r="D2546" s="456">
        <v>673</v>
      </c>
    </row>
    <row r="2547" spans="1:4" ht="13.5">
      <c r="A2547" s="458">
        <v>102478</v>
      </c>
      <c r="B2547" s="247" t="s">
        <v>19512</v>
      </c>
      <c r="C2547" s="247" t="s">
        <v>7</v>
      </c>
      <c r="D2547" s="456">
        <v>724.22</v>
      </c>
    </row>
    <row r="2548" spans="1:4" ht="13.5">
      <c r="A2548" s="458">
        <v>102479</v>
      </c>
      <c r="B2548" s="247" t="s">
        <v>19513</v>
      </c>
      <c r="C2548" s="247" t="s">
        <v>7</v>
      </c>
      <c r="D2548" s="456">
        <v>533.37</v>
      </c>
    </row>
    <row r="2549" spans="1:4" ht="13.5">
      <c r="A2549" s="458">
        <v>102480</v>
      </c>
      <c r="B2549" s="247" t="s">
        <v>19514</v>
      </c>
      <c r="C2549" s="247" t="s">
        <v>7</v>
      </c>
      <c r="D2549" s="456">
        <v>567.83000000000004</v>
      </c>
    </row>
    <row r="2550" spans="1:4" ht="13.5">
      <c r="A2550" s="458">
        <v>102481</v>
      </c>
      <c r="B2550" s="247" t="s">
        <v>19515</v>
      </c>
      <c r="C2550" s="247" t="s">
        <v>7</v>
      </c>
      <c r="D2550" s="456">
        <v>608.5</v>
      </c>
    </row>
    <row r="2551" spans="1:4" ht="13.5">
      <c r="A2551" s="458">
        <v>102482</v>
      </c>
      <c r="B2551" s="247" t="s">
        <v>19516</v>
      </c>
      <c r="C2551" s="247" t="s">
        <v>7</v>
      </c>
      <c r="D2551" s="456">
        <v>636.17999999999995</v>
      </c>
    </row>
    <row r="2552" spans="1:4" ht="13.5">
      <c r="A2552" s="458">
        <v>102483</v>
      </c>
      <c r="B2552" s="247" t="s">
        <v>19517</v>
      </c>
      <c r="C2552" s="247" t="s">
        <v>7</v>
      </c>
      <c r="D2552" s="456">
        <v>667.97</v>
      </c>
    </row>
    <row r="2553" spans="1:4" ht="13.5">
      <c r="A2553" s="458">
        <v>102484</v>
      </c>
      <c r="B2553" s="247" t="s">
        <v>19518</v>
      </c>
      <c r="C2553" s="247" t="s">
        <v>7</v>
      </c>
      <c r="D2553" s="456">
        <v>724.09</v>
      </c>
    </row>
    <row r="2554" spans="1:4" ht="13.5">
      <c r="A2554" s="458">
        <v>102485</v>
      </c>
      <c r="B2554" s="247" t="s">
        <v>19519</v>
      </c>
      <c r="C2554" s="247" t="s">
        <v>7</v>
      </c>
      <c r="D2554" s="456">
        <v>587.29</v>
      </c>
    </row>
    <row r="2555" spans="1:4" ht="13.5">
      <c r="A2555" s="458">
        <v>102486</v>
      </c>
      <c r="B2555" s="247" t="s">
        <v>19520</v>
      </c>
      <c r="C2555" s="247" t="s">
        <v>7</v>
      </c>
      <c r="D2555" s="456">
        <v>617.80999999999995</v>
      </c>
    </row>
    <row r="2556" spans="1:4" ht="13.5">
      <c r="A2556" s="458">
        <v>102487</v>
      </c>
      <c r="B2556" s="247" t="s">
        <v>19521</v>
      </c>
      <c r="C2556" s="247" t="s">
        <v>7</v>
      </c>
      <c r="D2556" s="456">
        <v>529.94000000000005</v>
      </c>
    </row>
    <row r="2557" spans="1:4" ht="13.5">
      <c r="A2557" s="458">
        <v>103183</v>
      </c>
      <c r="B2557" s="247" t="s">
        <v>26043</v>
      </c>
      <c r="C2557" s="247" t="s">
        <v>7</v>
      </c>
      <c r="D2557" s="456">
        <v>678.66</v>
      </c>
    </row>
    <row r="2558" spans="1:4" ht="13.5">
      <c r="A2558" s="458">
        <v>103184</v>
      </c>
      <c r="B2558" s="247" t="s">
        <v>26044</v>
      </c>
      <c r="C2558" s="247" t="s">
        <v>7</v>
      </c>
      <c r="D2558" s="456">
        <v>643.29999999999995</v>
      </c>
    </row>
    <row r="2559" spans="1:4" ht="13.5">
      <c r="A2559" s="458">
        <v>103669</v>
      </c>
      <c r="B2559" s="247" t="s">
        <v>26045</v>
      </c>
      <c r="C2559" s="247" t="s">
        <v>7</v>
      </c>
      <c r="D2559" s="456">
        <v>876.82</v>
      </c>
    </row>
    <row r="2560" spans="1:4" ht="13.5">
      <c r="A2560" s="458">
        <v>103670</v>
      </c>
      <c r="B2560" s="247" t="s">
        <v>26046</v>
      </c>
      <c r="C2560" s="247" t="s">
        <v>7</v>
      </c>
      <c r="D2560" s="456">
        <v>251.08</v>
      </c>
    </row>
    <row r="2561" spans="1:4" ht="13.5">
      <c r="A2561" s="458">
        <v>103671</v>
      </c>
      <c r="B2561" s="247" t="s">
        <v>26047</v>
      </c>
      <c r="C2561" s="247" t="s">
        <v>7</v>
      </c>
      <c r="D2561" s="456">
        <v>666.44</v>
      </c>
    </row>
    <row r="2562" spans="1:4" ht="13.5">
      <c r="A2562" s="458">
        <v>103672</v>
      </c>
      <c r="B2562" s="247" t="s">
        <v>26048</v>
      </c>
      <c r="C2562" s="247" t="s">
        <v>7</v>
      </c>
      <c r="D2562" s="456">
        <v>624.54999999999995</v>
      </c>
    </row>
    <row r="2563" spans="1:4" ht="13.5">
      <c r="A2563" s="458">
        <v>103673</v>
      </c>
      <c r="B2563" s="247" t="s">
        <v>26049</v>
      </c>
      <c r="C2563" s="247" t="s">
        <v>7</v>
      </c>
      <c r="D2563" s="456">
        <v>34.83</v>
      </c>
    </row>
    <row r="2564" spans="1:4" ht="13.5">
      <c r="A2564" s="458">
        <v>103674</v>
      </c>
      <c r="B2564" s="247" t="s">
        <v>26050</v>
      </c>
      <c r="C2564" s="247" t="s">
        <v>7</v>
      </c>
      <c r="D2564" s="456">
        <v>641.91</v>
      </c>
    </row>
    <row r="2565" spans="1:4" ht="13.5">
      <c r="A2565" s="458">
        <v>103675</v>
      </c>
      <c r="B2565" s="247" t="s">
        <v>26051</v>
      </c>
      <c r="C2565" s="247" t="s">
        <v>7</v>
      </c>
      <c r="D2565" s="456">
        <v>625.24</v>
      </c>
    </row>
    <row r="2566" spans="1:4" ht="13.5">
      <c r="A2566" s="458">
        <v>103676</v>
      </c>
      <c r="B2566" s="247" t="s">
        <v>26052</v>
      </c>
      <c r="C2566" s="247" t="s">
        <v>7</v>
      </c>
      <c r="D2566" s="456">
        <v>920.32</v>
      </c>
    </row>
    <row r="2567" spans="1:4" ht="13.5">
      <c r="A2567" s="458">
        <v>103677</v>
      </c>
      <c r="B2567" s="247" t="s">
        <v>26053</v>
      </c>
      <c r="C2567" s="247" t="s">
        <v>7</v>
      </c>
      <c r="D2567" s="456">
        <v>778.42</v>
      </c>
    </row>
    <row r="2568" spans="1:4" ht="13.5">
      <c r="A2568" s="458">
        <v>103678</v>
      </c>
      <c r="B2568" s="247" t="s">
        <v>26054</v>
      </c>
      <c r="C2568" s="247" t="s">
        <v>7</v>
      </c>
      <c r="D2568" s="456">
        <v>840.4</v>
      </c>
    </row>
    <row r="2569" spans="1:4" ht="13.5">
      <c r="A2569" s="458">
        <v>103679</v>
      </c>
      <c r="B2569" s="247" t="s">
        <v>26055</v>
      </c>
      <c r="C2569" s="247" t="s">
        <v>7</v>
      </c>
      <c r="D2569" s="456">
        <v>742.89</v>
      </c>
    </row>
    <row r="2570" spans="1:4" ht="13.5">
      <c r="A2570" s="458">
        <v>103680</v>
      </c>
      <c r="B2570" s="247" t="s">
        <v>26056</v>
      </c>
      <c r="C2570" s="247" t="s">
        <v>7</v>
      </c>
      <c r="D2570" s="456">
        <v>785.18</v>
      </c>
    </row>
    <row r="2571" spans="1:4" ht="13.5">
      <c r="A2571" s="458">
        <v>103681</v>
      </c>
      <c r="B2571" s="247" t="s">
        <v>26057</v>
      </c>
      <c r="C2571" s="247" t="s">
        <v>7</v>
      </c>
      <c r="D2571" s="456">
        <v>688.47</v>
      </c>
    </row>
    <row r="2572" spans="1:4" ht="13.5">
      <c r="A2572" s="458">
        <v>103682</v>
      </c>
      <c r="B2572" s="247" t="s">
        <v>26058</v>
      </c>
      <c r="C2572" s="247" t="s">
        <v>7</v>
      </c>
      <c r="D2572" s="456">
        <v>889.13</v>
      </c>
    </row>
    <row r="2573" spans="1:4" ht="13.5">
      <c r="A2573" s="458">
        <v>103683</v>
      </c>
      <c r="B2573" s="247" t="s">
        <v>26059</v>
      </c>
      <c r="C2573" s="247" t="s">
        <v>7</v>
      </c>
      <c r="D2573" s="456">
        <v>1130.3</v>
      </c>
    </row>
    <row r="2574" spans="1:4" ht="13.5">
      <c r="A2574" s="458">
        <v>103684</v>
      </c>
      <c r="B2574" s="247" t="s">
        <v>26060</v>
      </c>
      <c r="C2574" s="247" t="s">
        <v>7</v>
      </c>
      <c r="D2574" s="456">
        <v>639.57000000000005</v>
      </c>
    </row>
    <row r="2575" spans="1:4" ht="13.5">
      <c r="A2575" s="458">
        <v>103685</v>
      </c>
      <c r="B2575" s="247" t="s">
        <v>26061</v>
      </c>
      <c r="C2575" s="247" t="s">
        <v>7</v>
      </c>
      <c r="D2575" s="456">
        <v>629.17999999999995</v>
      </c>
    </row>
    <row r="2576" spans="1:4" ht="13.5">
      <c r="A2576" s="458">
        <v>103686</v>
      </c>
      <c r="B2576" s="247" t="s">
        <v>26062</v>
      </c>
      <c r="C2576" s="247" t="s">
        <v>7</v>
      </c>
      <c r="D2576" s="456">
        <v>681.08</v>
      </c>
    </row>
    <row r="2577" spans="1:4" ht="13.5">
      <c r="A2577" s="458">
        <v>103687</v>
      </c>
      <c r="B2577" s="247" t="s">
        <v>26063</v>
      </c>
      <c r="C2577" s="247" t="s">
        <v>7</v>
      </c>
      <c r="D2577" s="456">
        <v>977.43</v>
      </c>
    </row>
    <row r="2578" spans="1:4" ht="13.5">
      <c r="A2578" s="458">
        <v>103688</v>
      </c>
      <c r="B2578" s="247" t="s">
        <v>26064</v>
      </c>
      <c r="C2578" s="247" t="s">
        <v>7</v>
      </c>
      <c r="D2578" s="456">
        <v>773.61</v>
      </c>
    </row>
    <row r="2579" spans="1:4" ht="13.5">
      <c r="A2579" s="458">
        <v>101963</v>
      </c>
      <c r="B2579" s="247" t="s">
        <v>18895</v>
      </c>
      <c r="C2579" s="247" t="s">
        <v>4</v>
      </c>
      <c r="D2579" s="456">
        <v>179.79</v>
      </c>
    </row>
    <row r="2580" spans="1:4" ht="13.5">
      <c r="A2580" s="458">
        <v>101964</v>
      </c>
      <c r="B2580" s="247" t="s">
        <v>18896</v>
      </c>
      <c r="C2580" s="247" t="s">
        <v>4</v>
      </c>
      <c r="D2580" s="456">
        <v>167.64</v>
      </c>
    </row>
    <row r="2581" spans="1:4" ht="13.5">
      <c r="A2581" s="458">
        <v>101165</v>
      </c>
      <c r="B2581" s="247" t="s">
        <v>17473</v>
      </c>
      <c r="C2581" s="247" t="s">
        <v>7</v>
      </c>
      <c r="D2581" s="456">
        <v>842.45</v>
      </c>
    </row>
    <row r="2582" spans="1:4" ht="13.5">
      <c r="A2582" s="458">
        <v>101166</v>
      </c>
      <c r="B2582" s="247" t="s">
        <v>17474</v>
      </c>
      <c r="C2582" s="247" t="s">
        <v>7</v>
      </c>
      <c r="D2582" s="456">
        <v>538.59</v>
      </c>
    </row>
    <row r="2583" spans="1:4" ht="13.5">
      <c r="A2583" s="458">
        <v>98575</v>
      </c>
      <c r="B2583" s="247" t="s">
        <v>19995</v>
      </c>
      <c r="C2583" s="247" t="s">
        <v>1</v>
      </c>
      <c r="D2583" s="456">
        <v>94.91</v>
      </c>
    </row>
    <row r="2584" spans="1:4" ht="13.5">
      <c r="A2584" s="458">
        <v>98576</v>
      </c>
      <c r="B2584" s="247" t="s">
        <v>3598</v>
      </c>
      <c r="C2584" s="247" t="s">
        <v>1</v>
      </c>
      <c r="D2584" s="456">
        <v>25.69</v>
      </c>
    </row>
    <row r="2585" spans="1:4" ht="13.5">
      <c r="A2585" s="458">
        <v>98577</v>
      </c>
      <c r="B2585" s="247" t="s">
        <v>19996</v>
      </c>
      <c r="C2585" s="247" t="s">
        <v>1</v>
      </c>
      <c r="D2585" s="456">
        <v>41.32</v>
      </c>
    </row>
    <row r="2586" spans="1:4" ht="13.5">
      <c r="A2586" s="458">
        <v>93182</v>
      </c>
      <c r="B2586" s="247" t="s">
        <v>3599</v>
      </c>
      <c r="C2586" s="247" t="s">
        <v>1</v>
      </c>
      <c r="D2586" s="456">
        <v>53.17</v>
      </c>
    </row>
    <row r="2587" spans="1:4" ht="13.5">
      <c r="A2587" s="458">
        <v>93183</v>
      </c>
      <c r="B2587" s="247" t="s">
        <v>3600</v>
      </c>
      <c r="C2587" s="247" t="s">
        <v>1</v>
      </c>
      <c r="D2587" s="456">
        <v>68.56</v>
      </c>
    </row>
    <row r="2588" spans="1:4" ht="13.5">
      <c r="A2588" s="458">
        <v>93184</v>
      </c>
      <c r="B2588" s="247" t="s">
        <v>3601</v>
      </c>
      <c r="C2588" s="247" t="s">
        <v>1</v>
      </c>
      <c r="D2588" s="456">
        <v>38.979999999999997</v>
      </c>
    </row>
    <row r="2589" spans="1:4" ht="13.5">
      <c r="A2589" s="458">
        <v>93185</v>
      </c>
      <c r="B2589" s="247" t="s">
        <v>3602</v>
      </c>
      <c r="C2589" s="247" t="s">
        <v>1</v>
      </c>
      <c r="D2589" s="456">
        <v>67.61</v>
      </c>
    </row>
    <row r="2590" spans="1:4" ht="13.5">
      <c r="A2590" s="458">
        <v>93186</v>
      </c>
      <c r="B2590" s="247" t="s">
        <v>3603</v>
      </c>
      <c r="C2590" s="247" t="s">
        <v>1</v>
      </c>
      <c r="D2590" s="456">
        <v>98.09</v>
      </c>
    </row>
    <row r="2591" spans="1:4" ht="13.5">
      <c r="A2591" s="458">
        <v>93187</v>
      </c>
      <c r="B2591" s="247" t="s">
        <v>3604</v>
      </c>
      <c r="C2591" s="247" t="s">
        <v>1</v>
      </c>
      <c r="D2591" s="456">
        <v>112.99</v>
      </c>
    </row>
    <row r="2592" spans="1:4" ht="13.5">
      <c r="A2592" s="458">
        <v>93188</v>
      </c>
      <c r="B2592" s="247" t="s">
        <v>3605</v>
      </c>
      <c r="C2592" s="247" t="s">
        <v>1</v>
      </c>
      <c r="D2592" s="456">
        <v>90.51</v>
      </c>
    </row>
    <row r="2593" spans="1:4" ht="13.5">
      <c r="A2593" s="458">
        <v>93189</v>
      </c>
      <c r="B2593" s="247" t="s">
        <v>3606</v>
      </c>
      <c r="C2593" s="247" t="s">
        <v>1</v>
      </c>
      <c r="D2593" s="456">
        <v>113.95</v>
      </c>
    </row>
    <row r="2594" spans="1:4" ht="13.5">
      <c r="A2594" s="458">
        <v>93190</v>
      </c>
      <c r="B2594" s="247" t="s">
        <v>3607</v>
      </c>
      <c r="C2594" s="247" t="s">
        <v>1</v>
      </c>
      <c r="D2594" s="456">
        <v>46.41</v>
      </c>
    </row>
    <row r="2595" spans="1:4" ht="13.5">
      <c r="A2595" s="458">
        <v>93191</v>
      </c>
      <c r="B2595" s="247" t="s">
        <v>3608</v>
      </c>
      <c r="C2595" s="247" t="s">
        <v>1</v>
      </c>
      <c r="D2595" s="456">
        <v>49.25</v>
      </c>
    </row>
    <row r="2596" spans="1:4" ht="13.5">
      <c r="A2596" s="458">
        <v>93192</v>
      </c>
      <c r="B2596" s="247" t="s">
        <v>3609</v>
      </c>
      <c r="C2596" s="247" t="s">
        <v>1</v>
      </c>
      <c r="D2596" s="456">
        <v>50.92</v>
      </c>
    </row>
    <row r="2597" spans="1:4" ht="13.5">
      <c r="A2597" s="458">
        <v>93193</v>
      </c>
      <c r="B2597" s="247" t="s">
        <v>3610</v>
      </c>
      <c r="C2597" s="247" t="s">
        <v>1</v>
      </c>
      <c r="D2597" s="456">
        <v>50.36</v>
      </c>
    </row>
    <row r="2598" spans="1:4" ht="13.5">
      <c r="A2598" s="458">
        <v>93194</v>
      </c>
      <c r="B2598" s="247" t="s">
        <v>3611</v>
      </c>
      <c r="C2598" s="247" t="s">
        <v>1</v>
      </c>
      <c r="D2598" s="456">
        <v>52.02</v>
      </c>
    </row>
    <row r="2599" spans="1:4" ht="13.5">
      <c r="A2599" s="458">
        <v>93195</v>
      </c>
      <c r="B2599" s="247" t="s">
        <v>3612</v>
      </c>
      <c r="C2599" s="247" t="s">
        <v>1</v>
      </c>
      <c r="D2599" s="456">
        <v>63.53</v>
      </c>
    </row>
    <row r="2600" spans="1:4" ht="13.5">
      <c r="A2600" s="458">
        <v>93196</v>
      </c>
      <c r="B2600" s="247" t="s">
        <v>3613</v>
      </c>
      <c r="C2600" s="247" t="s">
        <v>1</v>
      </c>
      <c r="D2600" s="456">
        <v>95.26</v>
      </c>
    </row>
    <row r="2601" spans="1:4" ht="13.5">
      <c r="A2601" s="458">
        <v>93197</v>
      </c>
      <c r="B2601" s="247" t="s">
        <v>3614</v>
      </c>
      <c r="C2601" s="247" t="s">
        <v>1</v>
      </c>
      <c r="D2601" s="456">
        <v>106.97</v>
      </c>
    </row>
    <row r="2602" spans="1:4" ht="13.5">
      <c r="A2602" s="458">
        <v>93198</v>
      </c>
      <c r="B2602" s="247" t="s">
        <v>3615</v>
      </c>
      <c r="C2602" s="247" t="s">
        <v>1</v>
      </c>
      <c r="D2602" s="456">
        <v>39.61</v>
      </c>
    </row>
    <row r="2603" spans="1:4" ht="13.5">
      <c r="A2603" s="458">
        <v>93199</v>
      </c>
      <c r="B2603" s="247" t="s">
        <v>3616</v>
      </c>
      <c r="C2603" s="247" t="s">
        <v>1</v>
      </c>
      <c r="D2603" s="456">
        <v>39.1</v>
      </c>
    </row>
    <row r="2604" spans="1:4" ht="13.5">
      <c r="A2604" s="458">
        <v>93200</v>
      </c>
      <c r="B2604" s="247" t="s">
        <v>3617</v>
      </c>
      <c r="C2604" s="247" t="s">
        <v>1</v>
      </c>
      <c r="D2604" s="456">
        <v>2.8</v>
      </c>
    </row>
    <row r="2605" spans="1:4" ht="13.5">
      <c r="A2605" s="458">
        <v>93201</v>
      </c>
      <c r="B2605" s="247" t="s">
        <v>3618</v>
      </c>
      <c r="C2605" s="247" t="s">
        <v>1</v>
      </c>
      <c r="D2605" s="456">
        <v>5.66</v>
      </c>
    </row>
    <row r="2606" spans="1:4" ht="13.5">
      <c r="A2606" s="458">
        <v>93202</v>
      </c>
      <c r="B2606" s="247" t="s">
        <v>3619</v>
      </c>
      <c r="C2606" s="247" t="s">
        <v>1</v>
      </c>
      <c r="D2606" s="456">
        <v>22.35</v>
      </c>
    </row>
    <row r="2607" spans="1:4" ht="13.5">
      <c r="A2607" s="458">
        <v>93203</v>
      </c>
      <c r="B2607" s="247" t="s">
        <v>3620</v>
      </c>
      <c r="C2607" s="247" t="s">
        <v>1</v>
      </c>
      <c r="D2607" s="456">
        <v>15.99</v>
      </c>
    </row>
    <row r="2608" spans="1:4" ht="13.5">
      <c r="A2608" s="458">
        <v>93204</v>
      </c>
      <c r="B2608" s="247" t="s">
        <v>3621</v>
      </c>
      <c r="C2608" s="247" t="s">
        <v>1</v>
      </c>
      <c r="D2608" s="456">
        <v>69.010000000000005</v>
      </c>
    </row>
    <row r="2609" spans="1:4" ht="13.5">
      <c r="A2609" s="458">
        <v>93205</v>
      </c>
      <c r="B2609" s="247" t="s">
        <v>3622</v>
      </c>
      <c r="C2609" s="247" t="s">
        <v>1</v>
      </c>
      <c r="D2609" s="456">
        <v>39.08</v>
      </c>
    </row>
    <row r="2610" spans="1:4" ht="13.5">
      <c r="A2610" s="458">
        <v>97733</v>
      </c>
      <c r="B2610" s="247" t="s">
        <v>3623</v>
      </c>
      <c r="C2610" s="247" t="s">
        <v>7</v>
      </c>
      <c r="D2610" s="456">
        <v>3189.05</v>
      </c>
    </row>
    <row r="2611" spans="1:4" ht="13.5">
      <c r="A2611" s="458">
        <v>97734</v>
      </c>
      <c r="B2611" s="247" t="s">
        <v>3624</v>
      </c>
      <c r="C2611" s="247" t="s">
        <v>7</v>
      </c>
      <c r="D2611" s="456">
        <v>2729.25</v>
      </c>
    </row>
    <row r="2612" spans="1:4" ht="13.5">
      <c r="A2612" s="458">
        <v>97735</v>
      </c>
      <c r="B2612" s="247" t="s">
        <v>3625</v>
      </c>
      <c r="C2612" s="247" t="s">
        <v>7</v>
      </c>
      <c r="D2612" s="456">
        <v>2278.48</v>
      </c>
    </row>
    <row r="2613" spans="1:4" ht="13.5">
      <c r="A2613" s="458">
        <v>97736</v>
      </c>
      <c r="B2613" s="247" t="s">
        <v>3626</v>
      </c>
      <c r="C2613" s="247" t="s">
        <v>7</v>
      </c>
      <c r="D2613" s="456">
        <v>1476.54</v>
      </c>
    </row>
    <row r="2614" spans="1:4" ht="13.5">
      <c r="A2614" s="458">
        <v>97737</v>
      </c>
      <c r="B2614" s="247" t="s">
        <v>3627</v>
      </c>
      <c r="C2614" s="247" t="s">
        <v>7</v>
      </c>
      <c r="D2614" s="456">
        <v>3178.44</v>
      </c>
    </row>
    <row r="2615" spans="1:4" ht="13.5">
      <c r="A2615" s="458">
        <v>97738</v>
      </c>
      <c r="B2615" s="247" t="s">
        <v>26065</v>
      </c>
      <c r="C2615" s="247" t="s">
        <v>7</v>
      </c>
      <c r="D2615" s="456">
        <v>5404.58</v>
      </c>
    </row>
    <row r="2616" spans="1:4" ht="13.5">
      <c r="A2616" s="458">
        <v>97739</v>
      </c>
      <c r="B2616" s="247" t="s">
        <v>3628</v>
      </c>
      <c r="C2616" s="247" t="s">
        <v>7</v>
      </c>
      <c r="D2616" s="456">
        <v>2837.68</v>
      </c>
    </row>
    <row r="2617" spans="1:4" ht="13.5">
      <c r="A2617" s="458">
        <v>97740</v>
      </c>
      <c r="B2617" s="247" t="s">
        <v>3629</v>
      </c>
      <c r="C2617" s="247" t="s">
        <v>7</v>
      </c>
      <c r="D2617" s="456">
        <v>2125.86</v>
      </c>
    </row>
    <row r="2618" spans="1:4" ht="13.5">
      <c r="A2618" s="458">
        <v>98615</v>
      </c>
      <c r="B2618" s="247" t="s">
        <v>3630</v>
      </c>
      <c r="C2618" s="247" t="s">
        <v>4</v>
      </c>
      <c r="D2618" s="456">
        <v>143.52000000000001</v>
      </c>
    </row>
    <row r="2619" spans="1:4" ht="13.5">
      <c r="A2619" s="458">
        <v>98616</v>
      </c>
      <c r="B2619" s="247" t="s">
        <v>3631</v>
      </c>
      <c r="C2619" s="247" t="s">
        <v>4</v>
      </c>
      <c r="D2619" s="456">
        <v>112.37</v>
      </c>
    </row>
    <row r="2620" spans="1:4" ht="13.5">
      <c r="A2620" s="458">
        <v>98617</v>
      </c>
      <c r="B2620" s="247" t="s">
        <v>3632</v>
      </c>
      <c r="C2620" s="247" t="s">
        <v>4</v>
      </c>
      <c r="D2620" s="456">
        <v>103.97</v>
      </c>
    </row>
    <row r="2621" spans="1:4" ht="13.5">
      <c r="A2621" s="458">
        <v>98618</v>
      </c>
      <c r="B2621" s="247" t="s">
        <v>3633</v>
      </c>
      <c r="C2621" s="247" t="s">
        <v>4</v>
      </c>
      <c r="D2621" s="456">
        <v>142.66</v>
      </c>
    </row>
    <row r="2622" spans="1:4" ht="13.5">
      <c r="A2622" s="458">
        <v>98619</v>
      </c>
      <c r="B2622" s="247" t="s">
        <v>3634</v>
      </c>
      <c r="C2622" s="247" t="s">
        <v>4</v>
      </c>
      <c r="D2622" s="456">
        <v>129.88999999999999</v>
      </c>
    </row>
    <row r="2623" spans="1:4" ht="13.5">
      <c r="A2623" s="458">
        <v>98620</v>
      </c>
      <c r="B2623" s="247" t="s">
        <v>3635</v>
      </c>
      <c r="C2623" s="247" t="s">
        <v>4</v>
      </c>
      <c r="D2623" s="456">
        <v>123.46</v>
      </c>
    </row>
    <row r="2624" spans="1:4" ht="13.5">
      <c r="A2624" s="458">
        <v>98621</v>
      </c>
      <c r="B2624" s="247" t="s">
        <v>3636</v>
      </c>
      <c r="C2624" s="247" t="s">
        <v>4</v>
      </c>
      <c r="D2624" s="456">
        <v>161.86000000000001</v>
      </c>
    </row>
    <row r="2625" spans="1:4" ht="13.5">
      <c r="A2625" s="458">
        <v>98622</v>
      </c>
      <c r="B2625" s="247" t="s">
        <v>3637</v>
      </c>
      <c r="C2625" s="247" t="s">
        <v>4</v>
      </c>
      <c r="D2625" s="456">
        <v>151.59</v>
      </c>
    </row>
    <row r="2626" spans="1:4" ht="13.5">
      <c r="A2626" s="458">
        <v>98623</v>
      </c>
      <c r="B2626" s="247" t="s">
        <v>3638</v>
      </c>
      <c r="C2626" s="247" t="s">
        <v>4</v>
      </c>
      <c r="D2626" s="456">
        <v>146.37</v>
      </c>
    </row>
    <row r="2627" spans="1:4" ht="13.5">
      <c r="A2627" s="458">
        <v>98624</v>
      </c>
      <c r="B2627" s="247" t="s">
        <v>3639</v>
      </c>
      <c r="C2627" s="247" t="s">
        <v>4</v>
      </c>
      <c r="D2627" s="456">
        <v>182.72</v>
      </c>
    </row>
    <row r="2628" spans="1:4" ht="13.5">
      <c r="A2628" s="458">
        <v>98625</v>
      </c>
      <c r="B2628" s="247" t="s">
        <v>3640</v>
      </c>
      <c r="C2628" s="247" t="s">
        <v>4</v>
      </c>
      <c r="D2628" s="456">
        <v>174.05</v>
      </c>
    </row>
    <row r="2629" spans="1:4" ht="13.5">
      <c r="A2629" s="458">
        <v>98626</v>
      </c>
      <c r="B2629" s="247" t="s">
        <v>3641</v>
      </c>
      <c r="C2629" s="247" t="s">
        <v>4</v>
      </c>
      <c r="D2629" s="456">
        <v>169.58</v>
      </c>
    </row>
    <row r="2630" spans="1:4" ht="13.5">
      <c r="A2630" s="458">
        <v>98655</v>
      </c>
      <c r="B2630" s="247" t="s">
        <v>3642</v>
      </c>
      <c r="C2630" s="247" t="s">
        <v>1</v>
      </c>
      <c r="D2630" s="456">
        <v>684.08</v>
      </c>
    </row>
    <row r="2631" spans="1:4" ht="13.5">
      <c r="A2631" s="458">
        <v>98656</v>
      </c>
      <c r="B2631" s="247" t="s">
        <v>3643</v>
      </c>
      <c r="C2631" s="247" t="s">
        <v>1</v>
      </c>
      <c r="D2631" s="456">
        <v>695.18</v>
      </c>
    </row>
    <row r="2632" spans="1:4" ht="13.5">
      <c r="A2632" s="458">
        <v>98657</v>
      </c>
      <c r="B2632" s="247" t="s">
        <v>3644</v>
      </c>
      <c r="C2632" s="247" t="s">
        <v>1</v>
      </c>
      <c r="D2632" s="456">
        <v>706.28</v>
      </c>
    </row>
    <row r="2633" spans="1:4" ht="13.5">
      <c r="A2633" s="458">
        <v>98658</v>
      </c>
      <c r="B2633" s="247" t="s">
        <v>3645</v>
      </c>
      <c r="C2633" s="247" t="s">
        <v>1</v>
      </c>
      <c r="D2633" s="456">
        <v>717.39</v>
      </c>
    </row>
    <row r="2634" spans="1:4" ht="13.5">
      <c r="A2634" s="458">
        <v>98659</v>
      </c>
      <c r="B2634" s="247" t="s">
        <v>3646</v>
      </c>
      <c r="C2634" s="247" t="s">
        <v>1</v>
      </c>
      <c r="D2634" s="456">
        <v>739.6</v>
      </c>
    </row>
    <row r="2635" spans="1:4" ht="13.5">
      <c r="A2635" s="458">
        <v>98746</v>
      </c>
      <c r="B2635" s="247" t="s">
        <v>3647</v>
      </c>
      <c r="C2635" s="247" t="s">
        <v>1</v>
      </c>
      <c r="D2635" s="456">
        <v>59.76</v>
      </c>
    </row>
    <row r="2636" spans="1:4" ht="13.5">
      <c r="A2636" s="458">
        <v>98749</v>
      </c>
      <c r="B2636" s="247" t="s">
        <v>3648</v>
      </c>
      <c r="C2636" s="247" t="s">
        <v>1</v>
      </c>
      <c r="D2636" s="456">
        <v>71.48</v>
      </c>
    </row>
    <row r="2637" spans="1:4" ht="13.5">
      <c r="A2637" s="458">
        <v>98750</v>
      </c>
      <c r="B2637" s="247" t="s">
        <v>3649</v>
      </c>
      <c r="C2637" s="247" t="s">
        <v>1</v>
      </c>
      <c r="D2637" s="456">
        <v>85.69</v>
      </c>
    </row>
    <row r="2638" spans="1:4" ht="13.5">
      <c r="A2638" s="458">
        <v>98751</v>
      </c>
      <c r="B2638" s="247" t="s">
        <v>3650</v>
      </c>
      <c r="C2638" s="247" t="s">
        <v>1</v>
      </c>
      <c r="D2638" s="456">
        <v>122.75</v>
      </c>
    </row>
    <row r="2639" spans="1:4" ht="13.5">
      <c r="A2639" s="458">
        <v>98752</v>
      </c>
      <c r="B2639" s="247" t="s">
        <v>3651</v>
      </c>
      <c r="C2639" s="247" t="s">
        <v>1</v>
      </c>
      <c r="D2639" s="456">
        <v>167.38</v>
      </c>
    </row>
    <row r="2640" spans="1:4" ht="13.5">
      <c r="A2640" s="458">
        <v>98753</v>
      </c>
      <c r="B2640" s="247" t="s">
        <v>3652</v>
      </c>
      <c r="C2640" s="247" t="s">
        <v>1</v>
      </c>
      <c r="D2640" s="456">
        <v>222.9</v>
      </c>
    </row>
    <row r="2641" spans="1:4" ht="13.5">
      <c r="A2641" s="458">
        <v>100763</v>
      </c>
      <c r="B2641" s="247" t="s">
        <v>26066</v>
      </c>
      <c r="C2641" s="247" t="s">
        <v>3</v>
      </c>
      <c r="D2641" s="456">
        <v>17.71</v>
      </c>
    </row>
    <row r="2642" spans="1:4" ht="13.5">
      <c r="A2642" s="458">
        <v>100764</v>
      </c>
      <c r="B2642" s="247" t="s">
        <v>26067</v>
      </c>
      <c r="C2642" s="247" t="s">
        <v>3</v>
      </c>
      <c r="D2642" s="456">
        <v>17.52</v>
      </c>
    </row>
    <row r="2643" spans="1:4" ht="13.5">
      <c r="A2643" s="458">
        <v>100765</v>
      </c>
      <c r="B2643" s="247" t="s">
        <v>26068</v>
      </c>
      <c r="C2643" s="247" t="s">
        <v>3</v>
      </c>
      <c r="D2643" s="456">
        <v>17.260000000000002</v>
      </c>
    </row>
    <row r="2644" spans="1:4" ht="13.5">
      <c r="A2644" s="458">
        <v>100766</v>
      </c>
      <c r="B2644" s="247" t="s">
        <v>26069</v>
      </c>
      <c r="C2644" s="247" t="s">
        <v>3</v>
      </c>
      <c r="D2644" s="456">
        <v>17.45</v>
      </c>
    </row>
    <row r="2645" spans="1:4" ht="13.5">
      <c r="A2645" s="458">
        <v>100767</v>
      </c>
      <c r="B2645" s="247" t="s">
        <v>26070</v>
      </c>
      <c r="C2645" s="247" t="s">
        <v>3</v>
      </c>
      <c r="D2645" s="456">
        <v>17.97</v>
      </c>
    </row>
    <row r="2646" spans="1:4" ht="13.5">
      <c r="A2646" s="458">
        <v>100768</v>
      </c>
      <c r="B2646" s="247" t="s">
        <v>26071</v>
      </c>
      <c r="C2646" s="247" t="s">
        <v>3</v>
      </c>
      <c r="D2646" s="456">
        <v>23.17</v>
      </c>
    </row>
    <row r="2647" spans="1:4" ht="13.5">
      <c r="A2647" s="458">
        <v>100769</v>
      </c>
      <c r="B2647" s="247" t="s">
        <v>26072</v>
      </c>
      <c r="C2647" s="247" t="s">
        <v>3</v>
      </c>
      <c r="D2647" s="456">
        <v>23.72</v>
      </c>
    </row>
    <row r="2648" spans="1:4" ht="13.5">
      <c r="A2648" s="458">
        <v>100770</v>
      </c>
      <c r="B2648" s="247" t="s">
        <v>26073</v>
      </c>
      <c r="C2648" s="247" t="s">
        <v>3</v>
      </c>
      <c r="D2648" s="456">
        <v>22.87</v>
      </c>
    </row>
    <row r="2649" spans="1:4" ht="13.5">
      <c r="A2649" s="458">
        <v>100771</v>
      </c>
      <c r="B2649" s="247" t="s">
        <v>26074</v>
      </c>
      <c r="C2649" s="247" t="s">
        <v>3</v>
      </c>
      <c r="D2649" s="456">
        <v>31.32</v>
      </c>
    </row>
    <row r="2650" spans="1:4" ht="13.5">
      <c r="A2650" s="458">
        <v>100772</v>
      </c>
      <c r="B2650" s="247" t="s">
        <v>26075</v>
      </c>
      <c r="C2650" s="247" t="s">
        <v>3</v>
      </c>
      <c r="D2650" s="456">
        <v>18.14</v>
      </c>
    </row>
    <row r="2651" spans="1:4" ht="13.5">
      <c r="A2651" s="458">
        <v>100773</v>
      </c>
      <c r="B2651" s="247" t="s">
        <v>26076</v>
      </c>
      <c r="C2651" s="247" t="s">
        <v>3</v>
      </c>
      <c r="D2651" s="456">
        <v>21.42</v>
      </c>
    </row>
    <row r="2652" spans="1:4" ht="13.5">
      <c r="A2652" s="458">
        <v>100774</v>
      </c>
      <c r="B2652" s="247" t="s">
        <v>26077</v>
      </c>
      <c r="C2652" s="247" t="s">
        <v>3</v>
      </c>
      <c r="D2652" s="456">
        <v>13.18</v>
      </c>
    </row>
    <row r="2653" spans="1:4" ht="13.5">
      <c r="A2653" s="458">
        <v>100775</v>
      </c>
      <c r="B2653" s="247" t="s">
        <v>26078</v>
      </c>
      <c r="C2653" s="247" t="s">
        <v>3</v>
      </c>
      <c r="D2653" s="456">
        <v>15.23</v>
      </c>
    </row>
    <row r="2654" spans="1:4" ht="13.5">
      <c r="A2654" s="458">
        <v>100776</v>
      </c>
      <c r="B2654" s="247" t="s">
        <v>26079</v>
      </c>
      <c r="C2654" s="247" t="s">
        <v>3</v>
      </c>
      <c r="D2654" s="456">
        <v>21.54</v>
      </c>
    </row>
    <row r="2655" spans="1:4" ht="13.5">
      <c r="A2655" s="458">
        <v>100777</v>
      </c>
      <c r="B2655" s="247" t="s">
        <v>26080</v>
      </c>
      <c r="C2655" s="247" t="s">
        <v>3</v>
      </c>
      <c r="D2655" s="456">
        <v>15.59</v>
      </c>
    </row>
    <row r="2656" spans="1:4" ht="13.5">
      <c r="A2656" s="458">
        <v>100778</v>
      </c>
      <c r="B2656" s="247" t="s">
        <v>26081</v>
      </c>
      <c r="C2656" s="247" t="s">
        <v>3</v>
      </c>
      <c r="D2656" s="456">
        <v>11.55</v>
      </c>
    </row>
    <row r="2657" spans="1:4" ht="13.5">
      <c r="A2657" s="458">
        <v>103795</v>
      </c>
      <c r="B2657" s="247" t="s">
        <v>26082</v>
      </c>
      <c r="C2657" s="247" t="s">
        <v>4</v>
      </c>
      <c r="D2657" s="456">
        <v>85.92</v>
      </c>
    </row>
    <row r="2658" spans="1:4" ht="13.5">
      <c r="A2658" s="458">
        <v>103796</v>
      </c>
      <c r="B2658" s="247" t="s">
        <v>26083</v>
      </c>
      <c r="C2658" s="247" t="s">
        <v>4</v>
      </c>
      <c r="D2658" s="456">
        <v>56.22</v>
      </c>
    </row>
    <row r="2659" spans="1:4" ht="13.5">
      <c r="A2659" s="458">
        <v>103797</v>
      </c>
      <c r="B2659" s="247" t="s">
        <v>26084</v>
      </c>
      <c r="C2659" s="247" t="s">
        <v>3</v>
      </c>
      <c r="D2659" s="456">
        <v>18.47</v>
      </c>
    </row>
    <row r="2660" spans="1:4" ht="13.5">
      <c r="A2660" s="458">
        <v>103798</v>
      </c>
      <c r="B2660" s="247" t="s">
        <v>26085</v>
      </c>
      <c r="C2660" s="247" t="s">
        <v>7</v>
      </c>
      <c r="D2660" s="456">
        <v>624.38</v>
      </c>
    </row>
    <row r="2661" spans="1:4" ht="13.5">
      <c r="A2661" s="458">
        <v>103799</v>
      </c>
      <c r="B2661" s="247" t="s">
        <v>26086</v>
      </c>
      <c r="C2661" s="247" t="s">
        <v>7</v>
      </c>
      <c r="D2661" s="456">
        <v>401.39</v>
      </c>
    </row>
    <row r="2662" spans="1:4" ht="13.5">
      <c r="A2662" s="458">
        <v>103800</v>
      </c>
      <c r="B2662" s="247" t="s">
        <v>26087</v>
      </c>
      <c r="C2662" s="247" t="s">
        <v>7</v>
      </c>
      <c r="D2662" s="456">
        <v>467.87</v>
      </c>
    </row>
    <row r="2663" spans="1:4" ht="13.5">
      <c r="A2663" s="458">
        <v>103801</v>
      </c>
      <c r="B2663" s="247" t="s">
        <v>26088</v>
      </c>
      <c r="C2663" s="247" t="s">
        <v>7</v>
      </c>
      <c r="D2663" s="456">
        <v>583.63</v>
      </c>
    </row>
    <row r="2664" spans="1:4" ht="13.5">
      <c r="A2664" s="458">
        <v>103925</v>
      </c>
      <c r="B2664" s="247" t="s">
        <v>26089</v>
      </c>
      <c r="C2664" s="247" t="s">
        <v>7</v>
      </c>
      <c r="D2664" s="456">
        <v>1729.71</v>
      </c>
    </row>
    <row r="2665" spans="1:4" ht="13.5">
      <c r="A2665" s="458">
        <v>103926</v>
      </c>
      <c r="B2665" s="247" t="s">
        <v>26090</v>
      </c>
      <c r="C2665" s="247" t="s">
        <v>7</v>
      </c>
      <c r="D2665" s="456">
        <v>1386.35</v>
      </c>
    </row>
    <row r="2666" spans="1:4" ht="13.5">
      <c r="A2666" s="458">
        <v>103928</v>
      </c>
      <c r="B2666" s="247" t="s">
        <v>26091</v>
      </c>
      <c r="C2666" s="247" t="s">
        <v>7</v>
      </c>
      <c r="D2666" s="456">
        <v>467.87</v>
      </c>
    </row>
    <row r="2667" spans="1:4" ht="13.5">
      <c r="A2667" s="458">
        <v>103929</v>
      </c>
      <c r="B2667" s="247" t="s">
        <v>26092</v>
      </c>
      <c r="C2667" s="247" t="s">
        <v>7</v>
      </c>
      <c r="D2667" s="456">
        <v>1145.8900000000001</v>
      </c>
    </row>
    <row r="2668" spans="1:4" ht="13.5">
      <c r="A2668" s="458">
        <v>103930</v>
      </c>
      <c r="B2668" s="247" t="s">
        <v>26093</v>
      </c>
      <c r="C2668" s="247" t="s">
        <v>7</v>
      </c>
      <c r="D2668" s="456">
        <v>717.26</v>
      </c>
    </row>
    <row r="2669" spans="1:4" ht="13.5">
      <c r="A2669" s="458">
        <v>103931</v>
      </c>
      <c r="B2669" s="247" t="s">
        <v>26094</v>
      </c>
      <c r="C2669" s="247" t="s">
        <v>7</v>
      </c>
      <c r="D2669" s="456">
        <v>529.64</v>
      </c>
    </row>
    <row r="2670" spans="1:4" ht="13.5">
      <c r="A2670" s="458">
        <v>103932</v>
      </c>
      <c r="B2670" s="247" t="s">
        <v>26095</v>
      </c>
      <c r="C2670" s="247" t="s">
        <v>7</v>
      </c>
      <c r="D2670" s="456">
        <v>502.15</v>
      </c>
    </row>
    <row r="2671" spans="1:4" ht="13.5">
      <c r="A2671" s="458">
        <v>103933</v>
      </c>
      <c r="B2671" s="247" t="s">
        <v>26096</v>
      </c>
      <c r="C2671" s="247" t="s">
        <v>7</v>
      </c>
      <c r="D2671" s="456">
        <v>1547.34</v>
      </c>
    </row>
    <row r="2672" spans="1:4" ht="13.5">
      <c r="A2672" s="458">
        <v>104466</v>
      </c>
      <c r="B2672" s="247" t="s">
        <v>26097</v>
      </c>
      <c r="C2672" s="247" t="s">
        <v>3</v>
      </c>
      <c r="D2672" s="456">
        <v>30.97</v>
      </c>
    </row>
    <row r="2673" spans="1:4" ht="13.5">
      <c r="A2673" s="458">
        <v>104467</v>
      </c>
      <c r="B2673" s="247" t="s">
        <v>26098</v>
      </c>
      <c r="C2673" s="247" t="s">
        <v>3</v>
      </c>
      <c r="D2673" s="456">
        <v>41.7</v>
      </c>
    </row>
    <row r="2674" spans="1:4" ht="13.5">
      <c r="A2674" s="458">
        <v>104468</v>
      </c>
      <c r="B2674" s="247" t="s">
        <v>26099</v>
      </c>
      <c r="C2674" s="247" t="s">
        <v>3</v>
      </c>
      <c r="D2674" s="456">
        <v>55.62</v>
      </c>
    </row>
    <row r="2675" spans="1:4" ht="13.5">
      <c r="A2675" s="458">
        <v>104469</v>
      </c>
      <c r="B2675" s="247" t="s">
        <v>26100</v>
      </c>
      <c r="C2675" s="247" t="s">
        <v>3</v>
      </c>
      <c r="D2675" s="456">
        <v>58.64</v>
      </c>
    </row>
    <row r="2676" spans="1:4" ht="13.5">
      <c r="A2676" s="458">
        <v>104470</v>
      </c>
      <c r="B2676" s="247" t="s">
        <v>26101</v>
      </c>
      <c r="C2676" s="247" t="s">
        <v>3</v>
      </c>
      <c r="D2676" s="456">
        <v>32.67</v>
      </c>
    </row>
    <row r="2677" spans="1:4" ht="13.5">
      <c r="A2677" s="458">
        <v>104471</v>
      </c>
      <c r="B2677" s="247" t="s">
        <v>26102</v>
      </c>
      <c r="C2677" s="247" t="s">
        <v>3</v>
      </c>
      <c r="D2677" s="456">
        <v>28.79</v>
      </c>
    </row>
    <row r="2678" spans="1:4" ht="13.5">
      <c r="A2678" s="458">
        <v>104472</v>
      </c>
      <c r="B2678" s="247" t="s">
        <v>26103</v>
      </c>
      <c r="C2678" s="247" t="s">
        <v>3</v>
      </c>
      <c r="D2678" s="456">
        <v>43.03</v>
      </c>
    </row>
    <row r="2679" spans="1:4" ht="13.5">
      <c r="A2679" s="458">
        <v>104483</v>
      </c>
      <c r="B2679" s="247" t="s">
        <v>26104</v>
      </c>
      <c r="C2679" s="247" t="s">
        <v>7</v>
      </c>
      <c r="D2679" s="456">
        <v>2414.69</v>
      </c>
    </row>
    <row r="2680" spans="1:4" ht="13.5">
      <c r="A2680" s="458">
        <v>104484</v>
      </c>
      <c r="B2680" s="247" t="s">
        <v>26105</v>
      </c>
      <c r="C2680" s="247" t="s">
        <v>7</v>
      </c>
      <c r="D2680" s="456">
        <v>3989.13</v>
      </c>
    </row>
    <row r="2681" spans="1:4" ht="13.5">
      <c r="A2681" s="458">
        <v>104485</v>
      </c>
      <c r="B2681" s="247" t="s">
        <v>26106</v>
      </c>
      <c r="C2681" s="247" t="s">
        <v>7</v>
      </c>
      <c r="D2681" s="456">
        <v>3185.18</v>
      </c>
    </row>
    <row r="2682" spans="1:4" ht="13.5">
      <c r="A2682" s="458">
        <v>104486</v>
      </c>
      <c r="B2682" s="247" t="s">
        <v>26107</v>
      </c>
      <c r="C2682" s="247" t="s">
        <v>7</v>
      </c>
      <c r="D2682" s="456">
        <v>3437.66</v>
      </c>
    </row>
    <row r="2683" spans="1:4" ht="13.5">
      <c r="A2683" s="458">
        <v>104487</v>
      </c>
      <c r="B2683" s="247" t="s">
        <v>26108</v>
      </c>
      <c r="C2683" s="247" t="s">
        <v>7</v>
      </c>
      <c r="D2683" s="456">
        <v>2818.18</v>
      </c>
    </row>
    <row r="2684" spans="1:4" ht="13.5">
      <c r="A2684" s="458">
        <v>104488</v>
      </c>
      <c r="B2684" s="247" t="s">
        <v>26109</v>
      </c>
      <c r="C2684" s="247" t="s">
        <v>7</v>
      </c>
      <c r="D2684" s="456">
        <v>2792.85</v>
      </c>
    </row>
    <row r="2685" spans="1:4" ht="13.5">
      <c r="A2685" s="458">
        <v>104489</v>
      </c>
      <c r="B2685" s="247" t="s">
        <v>26110</v>
      </c>
      <c r="C2685" s="247" t="s">
        <v>7</v>
      </c>
      <c r="D2685" s="456">
        <v>3989.79</v>
      </c>
    </row>
    <row r="2686" spans="1:4" ht="13.5">
      <c r="A2686" s="458">
        <v>104490</v>
      </c>
      <c r="B2686" s="247" t="s">
        <v>26111</v>
      </c>
      <c r="C2686" s="247" t="s">
        <v>7</v>
      </c>
      <c r="D2686" s="456">
        <v>2694.14</v>
      </c>
    </row>
    <row r="2687" spans="1:4" ht="13.5">
      <c r="A2687" s="458">
        <v>98560</v>
      </c>
      <c r="B2687" s="247" t="s">
        <v>3653</v>
      </c>
      <c r="C2687" s="247" t="s">
        <v>4</v>
      </c>
      <c r="D2687" s="456">
        <v>43.06</v>
      </c>
    </row>
    <row r="2688" spans="1:4" ht="13.5">
      <c r="A2688" s="458">
        <v>98561</v>
      </c>
      <c r="B2688" s="247" t="s">
        <v>3654</v>
      </c>
      <c r="C2688" s="247" t="s">
        <v>4</v>
      </c>
      <c r="D2688" s="456">
        <v>38.43</v>
      </c>
    </row>
    <row r="2689" spans="1:4" ht="13.5">
      <c r="A2689" s="458">
        <v>98562</v>
      </c>
      <c r="B2689" s="247" t="s">
        <v>3655</v>
      </c>
      <c r="C2689" s="247" t="s">
        <v>4</v>
      </c>
      <c r="D2689" s="456">
        <v>38.32</v>
      </c>
    </row>
    <row r="2690" spans="1:4" ht="13.5">
      <c r="A2690" s="458">
        <v>98555</v>
      </c>
      <c r="B2690" s="247" t="s">
        <v>3656</v>
      </c>
      <c r="C2690" s="247" t="s">
        <v>4</v>
      </c>
      <c r="D2690" s="456">
        <v>23.32</v>
      </c>
    </row>
    <row r="2691" spans="1:4" ht="13.5">
      <c r="A2691" s="458">
        <v>98556</v>
      </c>
      <c r="B2691" s="247" t="s">
        <v>3657</v>
      </c>
      <c r="C2691" s="247" t="s">
        <v>4</v>
      </c>
      <c r="D2691" s="456">
        <v>47.19</v>
      </c>
    </row>
    <row r="2692" spans="1:4" ht="13.5">
      <c r="A2692" s="458">
        <v>98558</v>
      </c>
      <c r="B2692" s="247" t="s">
        <v>3658</v>
      </c>
      <c r="C2692" s="247" t="s">
        <v>2</v>
      </c>
      <c r="D2692" s="456">
        <v>7.41</v>
      </c>
    </row>
    <row r="2693" spans="1:4" ht="13.5">
      <c r="A2693" s="458">
        <v>98559</v>
      </c>
      <c r="B2693" s="247" t="s">
        <v>3659</v>
      </c>
      <c r="C2693" s="247" t="s">
        <v>1</v>
      </c>
      <c r="D2693" s="456">
        <v>5.03</v>
      </c>
    </row>
    <row r="2694" spans="1:4" ht="13.5">
      <c r="A2694" s="458">
        <v>98546</v>
      </c>
      <c r="B2694" s="247" t="s">
        <v>3660</v>
      </c>
      <c r="C2694" s="247" t="s">
        <v>4</v>
      </c>
      <c r="D2694" s="456">
        <v>112.24</v>
      </c>
    </row>
    <row r="2695" spans="1:4" ht="13.5">
      <c r="A2695" s="458">
        <v>98547</v>
      </c>
      <c r="B2695" s="247" t="s">
        <v>3661</v>
      </c>
      <c r="C2695" s="247" t="s">
        <v>4</v>
      </c>
      <c r="D2695" s="456">
        <v>218.21</v>
      </c>
    </row>
    <row r="2696" spans="1:4" ht="13.5">
      <c r="A2696" s="458">
        <v>98553</v>
      </c>
      <c r="B2696" s="247" t="s">
        <v>17475</v>
      </c>
      <c r="C2696" s="247" t="s">
        <v>4</v>
      </c>
      <c r="D2696" s="456">
        <v>121.23</v>
      </c>
    </row>
    <row r="2697" spans="1:4" ht="13.5">
      <c r="A2697" s="458">
        <v>98554</v>
      </c>
      <c r="B2697" s="247" t="s">
        <v>17476</v>
      </c>
      <c r="C2697" s="247" t="s">
        <v>4</v>
      </c>
      <c r="D2697" s="456">
        <v>40.229999999999997</v>
      </c>
    </row>
    <row r="2698" spans="1:4" ht="13.5">
      <c r="A2698" s="458">
        <v>98557</v>
      </c>
      <c r="B2698" s="247" t="s">
        <v>3662</v>
      </c>
      <c r="C2698" s="247" t="s">
        <v>4</v>
      </c>
      <c r="D2698" s="456">
        <v>38.39</v>
      </c>
    </row>
    <row r="2699" spans="1:4" ht="13.5">
      <c r="A2699" s="458">
        <v>98563</v>
      </c>
      <c r="B2699" s="247" t="s">
        <v>3663</v>
      </c>
      <c r="C2699" s="247" t="s">
        <v>4</v>
      </c>
      <c r="D2699" s="456">
        <v>31.63</v>
      </c>
    </row>
    <row r="2700" spans="1:4" ht="13.5">
      <c r="A2700" s="458">
        <v>98564</v>
      </c>
      <c r="B2700" s="247" t="s">
        <v>3664</v>
      </c>
      <c r="C2700" s="247" t="s">
        <v>4</v>
      </c>
      <c r="D2700" s="456">
        <v>47.48</v>
      </c>
    </row>
    <row r="2701" spans="1:4" ht="13.5">
      <c r="A2701" s="458">
        <v>98565</v>
      </c>
      <c r="B2701" s="247" t="s">
        <v>3665</v>
      </c>
      <c r="C2701" s="247" t="s">
        <v>4</v>
      </c>
      <c r="D2701" s="456">
        <v>45.14</v>
      </c>
    </row>
    <row r="2702" spans="1:4" ht="13.5">
      <c r="A2702" s="458">
        <v>98566</v>
      </c>
      <c r="B2702" s="247" t="s">
        <v>3666</v>
      </c>
      <c r="C2702" s="247" t="s">
        <v>4</v>
      </c>
      <c r="D2702" s="456">
        <v>60.99</v>
      </c>
    </row>
    <row r="2703" spans="1:4" ht="13.5">
      <c r="A2703" s="458">
        <v>98567</v>
      </c>
      <c r="B2703" s="247" t="s">
        <v>3667</v>
      </c>
      <c r="C2703" s="247" t="s">
        <v>4</v>
      </c>
      <c r="D2703" s="456">
        <v>57.96</v>
      </c>
    </row>
    <row r="2704" spans="1:4" ht="13.5">
      <c r="A2704" s="458">
        <v>98568</v>
      </c>
      <c r="B2704" s="247" t="s">
        <v>3668</v>
      </c>
      <c r="C2704" s="247" t="s">
        <v>4</v>
      </c>
      <c r="D2704" s="456">
        <v>73.790000000000006</v>
      </c>
    </row>
    <row r="2705" spans="1:4" ht="13.5">
      <c r="A2705" s="458">
        <v>98569</v>
      </c>
      <c r="B2705" s="247" t="s">
        <v>3669</v>
      </c>
      <c r="C2705" s="247" t="s">
        <v>4</v>
      </c>
      <c r="D2705" s="456">
        <v>71.459999999999994</v>
      </c>
    </row>
    <row r="2706" spans="1:4" ht="13.5">
      <c r="A2706" s="458">
        <v>98570</v>
      </c>
      <c r="B2706" s="247" t="s">
        <v>3670</v>
      </c>
      <c r="C2706" s="247" t="s">
        <v>4</v>
      </c>
      <c r="D2706" s="456">
        <v>87.33</v>
      </c>
    </row>
    <row r="2707" spans="1:4" ht="13.5">
      <c r="A2707" s="458">
        <v>98571</v>
      </c>
      <c r="B2707" s="247" t="s">
        <v>3671</v>
      </c>
      <c r="C2707" s="247" t="s">
        <v>4</v>
      </c>
      <c r="D2707" s="456">
        <v>40.08</v>
      </c>
    </row>
    <row r="2708" spans="1:4" ht="13.5">
      <c r="A2708" s="458">
        <v>98572</v>
      </c>
      <c r="B2708" s="247" t="s">
        <v>3672</v>
      </c>
      <c r="C2708" s="247" t="s">
        <v>4</v>
      </c>
      <c r="D2708" s="456">
        <v>49.21</v>
      </c>
    </row>
    <row r="2709" spans="1:4" ht="13.5">
      <c r="A2709" s="458">
        <v>98573</v>
      </c>
      <c r="B2709" s="247" t="s">
        <v>3673</v>
      </c>
      <c r="C2709" s="247" t="s">
        <v>4</v>
      </c>
      <c r="D2709" s="456">
        <v>64.7</v>
      </c>
    </row>
    <row r="2710" spans="1:4" ht="13.5">
      <c r="A2710" s="458">
        <v>91831</v>
      </c>
      <c r="B2710" s="247" t="s">
        <v>3674</v>
      </c>
      <c r="C2710" s="247" t="s">
        <v>1</v>
      </c>
      <c r="D2710" s="456">
        <v>7.88</v>
      </c>
    </row>
    <row r="2711" spans="1:4" ht="13.5">
      <c r="A2711" s="458">
        <v>91833</v>
      </c>
      <c r="B2711" s="247" t="s">
        <v>3675</v>
      </c>
      <c r="C2711" s="247" t="s">
        <v>1</v>
      </c>
      <c r="D2711" s="456">
        <v>8.42</v>
      </c>
    </row>
    <row r="2712" spans="1:4" ht="13.5">
      <c r="A2712" s="458">
        <v>91834</v>
      </c>
      <c r="B2712" s="247" t="s">
        <v>3676</v>
      </c>
      <c r="C2712" s="247" t="s">
        <v>1</v>
      </c>
      <c r="D2712" s="456">
        <v>8.8000000000000007</v>
      </c>
    </row>
    <row r="2713" spans="1:4" ht="13.5">
      <c r="A2713" s="458">
        <v>91835</v>
      </c>
      <c r="B2713" s="247" t="s">
        <v>3677</v>
      </c>
      <c r="C2713" s="247" t="s">
        <v>1</v>
      </c>
      <c r="D2713" s="456">
        <v>10.19</v>
      </c>
    </row>
    <row r="2714" spans="1:4" ht="13.5">
      <c r="A2714" s="458">
        <v>91836</v>
      </c>
      <c r="B2714" s="247" t="s">
        <v>3678</v>
      </c>
      <c r="C2714" s="247" t="s">
        <v>1</v>
      </c>
      <c r="D2714" s="456">
        <v>11.65</v>
      </c>
    </row>
    <row r="2715" spans="1:4" ht="13.5">
      <c r="A2715" s="458">
        <v>91837</v>
      </c>
      <c r="B2715" s="247" t="s">
        <v>3679</v>
      </c>
      <c r="C2715" s="247" t="s">
        <v>1</v>
      </c>
      <c r="D2715" s="456">
        <v>14.87</v>
      </c>
    </row>
    <row r="2716" spans="1:4" ht="13.5">
      <c r="A2716" s="458">
        <v>91839</v>
      </c>
      <c r="B2716" s="247" t="s">
        <v>3680</v>
      </c>
      <c r="C2716" s="247" t="s">
        <v>1</v>
      </c>
      <c r="D2716" s="456">
        <v>10.75</v>
      </c>
    </row>
    <row r="2717" spans="1:4" ht="13.5">
      <c r="A2717" s="458">
        <v>91840</v>
      </c>
      <c r="B2717" s="247" t="s">
        <v>3681</v>
      </c>
      <c r="C2717" s="247" t="s">
        <v>1</v>
      </c>
      <c r="D2717" s="456">
        <v>13.72</v>
      </c>
    </row>
    <row r="2718" spans="1:4" ht="13.5">
      <c r="A2718" s="458">
        <v>91841</v>
      </c>
      <c r="B2718" s="247" t="s">
        <v>3682</v>
      </c>
      <c r="C2718" s="247" t="s">
        <v>1</v>
      </c>
      <c r="D2718" s="456">
        <v>12.89</v>
      </c>
    </row>
    <row r="2719" spans="1:4" ht="13.5">
      <c r="A2719" s="458">
        <v>91842</v>
      </c>
      <c r="B2719" s="247" t="s">
        <v>3683</v>
      </c>
      <c r="C2719" s="247" t="s">
        <v>1</v>
      </c>
      <c r="D2719" s="456">
        <v>5.94</v>
      </c>
    </row>
    <row r="2720" spans="1:4" ht="13.5">
      <c r="A2720" s="458">
        <v>91843</v>
      </c>
      <c r="B2720" s="247" t="s">
        <v>3684</v>
      </c>
      <c r="C2720" s="247" t="s">
        <v>1</v>
      </c>
      <c r="D2720" s="456">
        <v>6.48</v>
      </c>
    </row>
    <row r="2721" spans="1:4" ht="13.5">
      <c r="A2721" s="458">
        <v>91844</v>
      </c>
      <c r="B2721" s="247" t="s">
        <v>3685</v>
      </c>
      <c r="C2721" s="247" t="s">
        <v>1</v>
      </c>
      <c r="D2721" s="456">
        <v>6.85</v>
      </c>
    </row>
    <row r="2722" spans="1:4" ht="13.5">
      <c r="A2722" s="458">
        <v>91845</v>
      </c>
      <c r="B2722" s="247" t="s">
        <v>3686</v>
      </c>
      <c r="C2722" s="247" t="s">
        <v>1</v>
      </c>
      <c r="D2722" s="456">
        <v>8.24</v>
      </c>
    </row>
    <row r="2723" spans="1:4" ht="13.5">
      <c r="A2723" s="458">
        <v>91846</v>
      </c>
      <c r="B2723" s="247" t="s">
        <v>3687</v>
      </c>
      <c r="C2723" s="247" t="s">
        <v>1</v>
      </c>
      <c r="D2723" s="456">
        <v>9.7100000000000009</v>
      </c>
    </row>
    <row r="2724" spans="1:4" ht="13.5">
      <c r="A2724" s="458">
        <v>91847</v>
      </c>
      <c r="B2724" s="247" t="s">
        <v>3688</v>
      </c>
      <c r="C2724" s="247" t="s">
        <v>1</v>
      </c>
      <c r="D2724" s="456">
        <v>12.93</v>
      </c>
    </row>
    <row r="2725" spans="1:4" ht="13.5">
      <c r="A2725" s="458">
        <v>91849</v>
      </c>
      <c r="B2725" s="247" t="s">
        <v>3689</v>
      </c>
      <c r="C2725" s="247" t="s">
        <v>1</v>
      </c>
      <c r="D2725" s="456">
        <v>8.81</v>
      </c>
    </row>
    <row r="2726" spans="1:4" ht="13.5">
      <c r="A2726" s="458">
        <v>91850</v>
      </c>
      <c r="B2726" s="247" t="s">
        <v>3690</v>
      </c>
      <c r="C2726" s="247" t="s">
        <v>1</v>
      </c>
      <c r="D2726" s="456">
        <v>11.84</v>
      </c>
    </row>
    <row r="2727" spans="1:4" ht="13.5">
      <c r="A2727" s="458">
        <v>91851</v>
      </c>
      <c r="B2727" s="247" t="s">
        <v>3691</v>
      </c>
      <c r="C2727" s="247" t="s">
        <v>1</v>
      </c>
      <c r="D2727" s="456">
        <v>11.01</v>
      </c>
    </row>
    <row r="2728" spans="1:4" ht="13.5">
      <c r="A2728" s="458">
        <v>91852</v>
      </c>
      <c r="B2728" s="247" t="s">
        <v>3692</v>
      </c>
      <c r="C2728" s="247" t="s">
        <v>1</v>
      </c>
      <c r="D2728" s="456">
        <v>8.43</v>
      </c>
    </row>
    <row r="2729" spans="1:4" ht="13.5">
      <c r="A2729" s="458">
        <v>91853</v>
      </c>
      <c r="B2729" s="247" t="s">
        <v>3693</v>
      </c>
      <c r="C2729" s="247" t="s">
        <v>1</v>
      </c>
      <c r="D2729" s="456">
        <v>8.93</v>
      </c>
    </row>
    <row r="2730" spans="1:4" ht="13.5">
      <c r="A2730" s="458">
        <v>91854</v>
      </c>
      <c r="B2730" s="247" t="s">
        <v>3694</v>
      </c>
      <c r="C2730" s="247" t="s">
        <v>1</v>
      </c>
      <c r="D2730" s="456">
        <v>9.35</v>
      </c>
    </row>
    <row r="2731" spans="1:4" ht="13.5">
      <c r="A2731" s="458">
        <v>91855</v>
      </c>
      <c r="B2731" s="247" t="s">
        <v>3695</v>
      </c>
      <c r="C2731" s="247" t="s">
        <v>1</v>
      </c>
      <c r="D2731" s="456">
        <v>10.63</v>
      </c>
    </row>
    <row r="2732" spans="1:4" ht="13.5">
      <c r="A2732" s="458">
        <v>91856</v>
      </c>
      <c r="B2732" s="247" t="s">
        <v>3696</v>
      </c>
      <c r="C2732" s="247" t="s">
        <v>1</v>
      </c>
      <c r="D2732" s="456">
        <v>12.04</v>
      </c>
    </row>
    <row r="2733" spans="1:4" ht="13.5">
      <c r="A2733" s="458">
        <v>91857</v>
      </c>
      <c r="B2733" s="247" t="s">
        <v>3697</v>
      </c>
      <c r="C2733" s="247" t="s">
        <v>1</v>
      </c>
      <c r="D2733" s="456">
        <v>15.02</v>
      </c>
    </row>
    <row r="2734" spans="1:4" ht="13.5">
      <c r="A2734" s="458">
        <v>91859</v>
      </c>
      <c r="B2734" s="247" t="s">
        <v>3698</v>
      </c>
      <c r="C2734" s="247" t="s">
        <v>1</v>
      </c>
      <c r="D2734" s="456">
        <v>11.22</v>
      </c>
    </row>
    <row r="2735" spans="1:4" ht="13.5">
      <c r="A2735" s="458">
        <v>91860</v>
      </c>
      <c r="B2735" s="247" t="s">
        <v>3699</v>
      </c>
      <c r="C2735" s="247" t="s">
        <v>1</v>
      </c>
      <c r="D2735" s="456">
        <v>14.09</v>
      </c>
    </row>
    <row r="2736" spans="1:4" ht="13.5">
      <c r="A2736" s="458">
        <v>91861</v>
      </c>
      <c r="B2736" s="247" t="s">
        <v>3700</v>
      </c>
      <c r="C2736" s="247" t="s">
        <v>1</v>
      </c>
      <c r="D2736" s="456">
        <v>13.32</v>
      </c>
    </row>
    <row r="2737" spans="1:4" ht="13.5">
      <c r="A2737" s="458">
        <v>91862</v>
      </c>
      <c r="B2737" s="247" t="s">
        <v>3701</v>
      </c>
      <c r="C2737" s="247" t="s">
        <v>1</v>
      </c>
      <c r="D2737" s="456">
        <v>9.66</v>
      </c>
    </row>
    <row r="2738" spans="1:4" ht="13.5">
      <c r="A2738" s="458">
        <v>91863</v>
      </c>
      <c r="B2738" s="247" t="s">
        <v>3702</v>
      </c>
      <c r="C2738" s="247" t="s">
        <v>1</v>
      </c>
      <c r="D2738" s="456">
        <v>11.37</v>
      </c>
    </row>
    <row r="2739" spans="1:4" ht="13.5">
      <c r="A2739" s="458">
        <v>91864</v>
      </c>
      <c r="B2739" s="247" t="s">
        <v>3703</v>
      </c>
      <c r="C2739" s="247" t="s">
        <v>1</v>
      </c>
      <c r="D2739" s="456">
        <v>15.15</v>
      </c>
    </row>
    <row r="2740" spans="1:4" ht="13.5">
      <c r="A2740" s="458">
        <v>91865</v>
      </c>
      <c r="B2740" s="247" t="s">
        <v>3704</v>
      </c>
      <c r="C2740" s="247" t="s">
        <v>1</v>
      </c>
      <c r="D2740" s="456">
        <v>18.899999999999999</v>
      </c>
    </row>
    <row r="2741" spans="1:4" ht="13.5">
      <c r="A2741" s="458">
        <v>91866</v>
      </c>
      <c r="B2741" s="247" t="s">
        <v>3705</v>
      </c>
      <c r="C2741" s="247" t="s">
        <v>1</v>
      </c>
      <c r="D2741" s="456">
        <v>7.85</v>
      </c>
    </row>
    <row r="2742" spans="1:4" ht="13.5">
      <c r="A2742" s="458">
        <v>91867</v>
      </c>
      <c r="B2742" s="247" t="s">
        <v>3706</v>
      </c>
      <c r="C2742" s="247" t="s">
        <v>1</v>
      </c>
      <c r="D2742" s="456">
        <v>9.56</v>
      </c>
    </row>
    <row r="2743" spans="1:4" ht="13.5">
      <c r="A2743" s="458">
        <v>91868</v>
      </c>
      <c r="B2743" s="247" t="s">
        <v>3707</v>
      </c>
      <c r="C2743" s="247" t="s">
        <v>1</v>
      </c>
      <c r="D2743" s="456">
        <v>13.36</v>
      </c>
    </row>
    <row r="2744" spans="1:4" ht="13.5">
      <c r="A2744" s="458">
        <v>91869</v>
      </c>
      <c r="B2744" s="247" t="s">
        <v>3708</v>
      </c>
      <c r="C2744" s="247" t="s">
        <v>1</v>
      </c>
      <c r="D2744" s="456">
        <v>17.11</v>
      </c>
    </row>
    <row r="2745" spans="1:4" ht="13.5">
      <c r="A2745" s="458">
        <v>91870</v>
      </c>
      <c r="B2745" s="247" t="s">
        <v>3709</v>
      </c>
      <c r="C2745" s="247" t="s">
        <v>1</v>
      </c>
      <c r="D2745" s="456">
        <v>11.02</v>
      </c>
    </row>
    <row r="2746" spans="1:4" ht="13.5">
      <c r="A2746" s="458">
        <v>91871</v>
      </c>
      <c r="B2746" s="247" t="s">
        <v>3710</v>
      </c>
      <c r="C2746" s="247" t="s">
        <v>1</v>
      </c>
      <c r="D2746" s="456">
        <v>12.79</v>
      </c>
    </row>
    <row r="2747" spans="1:4" ht="13.5">
      <c r="A2747" s="458">
        <v>91872</v>
      </c>
      <c r="B2747" s="247" t="s">
        <v>3711</v>
      </c>
      <c r="C2747" s="247" t="s">
        <v>1</v>
      </c>
      <c r="D2747" s="456">
        <v>16.57</v>
      </c>
    </row>
    <row r="2748" spans="1:4" ht="13.5">
      <c r="A2748" s="458">
        <v>91873</v>
      </c>
      <c r="B2748" s="247" t="s">
        <v>3712</v>
      </c>
      <c r="C2748" s="247" t="s">
        <v>1</v>
      </c>
      <c r="D2748" s="456">
        <v>20.27</v>
      </c>
    </row>
    <row r="2749" spans="1:4" ht="13.5">
      <c r="A2749" s="458">
        <v>93008</v>
      </c>
      <c r="B2749" s="247" t="s">
        <v>26112</v>
      </c>
      <c r="C2749" s="247" t="s">
        <v>1</v>
      </c>
      <c r="D2749" s="456">
        <v>16.850000000000001</v>
      </c>
    </row>
    <row r="2750" spans="1:4" ht="13.5">
      <c r="A2750" s="458">
        <v>93009</v>
      </c>
      <c r="B2750" s="247" t="s">
        <v>26113</v>
      </c>
      <c r="C2750" s="247" t="s">
        <v>1</v>
      </c>
      <c r="D2750" s="456">
        <v>24.92</v>
      </c>
    </row>
    <row r="2751" spans="1:4" ht="13.5">
      <c r="A2751" s="458">
        <v>93010</v>
      </c>
      <c r="B2751" s="247" t="s">
        <v>26114</v>
      </c>
      <c r="C2751" s="247" t="s">
        <v>1</v>
      </c>
      <c r="D2751" s="456">
        <v>34.74</v>
      </c>
    </row>
    <row r="2752" spans="1:4" ht="13.5">
      <c r="A2752" s="458">
        <v>93011</v>
      </c>
      <c r="B2752" s="247" t="s">
        <v>26115</v>
      </c>
      <c r="C2752" s="247" t="s">
        <v>1</v>
      </c>
      <c r="D2752" s="456">
        <v>42.49</v>
      </c>
    </row>
    <row r="2753" spans="1:4" ht="13.5">
      <c r="A2753" s="458">
        <v>93012</v>
      </c>
      <c r="B2753" s="247" t="s">
        <v>26116</v>
      </c>
      <c r="C2753" s="247" t="s">
        <v>1</v>
      </c>
      <c r="D2753" s="456">
        <v>64.25</v>
      </c>
    </row>
    <row r="2754" spans="1:4" ht="13.5">
      <c r="A2754" s="458">
        <v>95726</v>
      </c>
      <c r="B2754" s="247" t="s">
        <v>26117</v>
      </c>
      <c r="C2754" s="247" t="s">
        <v>1</v>
      </c>
      <c r="D2754" s="456">
        <v>8.1300000000000008</v>
      </c>
    </row>
    <row r="2755" spans="1:4" ht="13.5">
      <c r="A2755" s="458">
        <v>95727</v>
      </c>
      <c r="B2755" s="247" t="s">
        <v>26118</v>
      </c>
      <c r="C2755" s="247" t="s">
        <v>1</v>
      </c>
      <c r="D2755" s="456">
        <v>11.48</v>
      </c>
    </row>
    <row r="2756" spans="1:4" ht="13.5">
      <c r="A2756" s="458">
        <v>95728</v>
      </c>
      <c r="B2756" s="247" t="s">
        <v>26119</v>
      </c>
      <c r="C2756" s="247" t="s">
        <v>1</v>
      </c>
      <c r="D2756" s="456">
        <v>16.91</v>
      </c>
    </row>
    <row r="2757" spans="1:4" ht="13.5">
      <c r="A2757" s="458">
        <v>97667</v>
      </c>
      <c r="B2757" s="247" t="s">
        <v>26120</v>
      </c>
      <c r="C2757" s="247" t="s">
        <v>1</v>
      </c>
      <c r="D2757" s="456">
        <v>9.51</v>
      </c>
    </row>
    <row r="2758" spans="1:4" ht="13.5">
      <c r="A2758" s="458">
        <v>97668</v>
      </c>
      <c r="B2758" s="247" t="s">
        <v>26121</v>
      </c>
      <c r="C2758" s="247" t="s">
        <v>1</v>
      </c>
      <c r="D2758" s="456">
        <v>13.57</v>
      </c>
    </row>
    <row r="2759" spans="1:4" ht="13.5">
      <c r="A2759" s="458">
        <v>97669</v>
      </c>
      <c r="B2759" s="247" t="s">
        <v>26122</v>
      </c>
      <c r="C2759" s="247" t="s">
        <v>1</v>
      </c>
      <c r="D2759" s="456">
        <v>19.91</v>
      </c>
    </row>
    <row r="2760" spans="1:4" ht="13.5">
      <c r="A2760" s="458">
        <v>97670</v>
      </c>
      <c r="B2760" s="247" t="s">
        <v>26123</v>
      </c>
      <c r="C2760" s="247" t="s">
        <v>1</v>
      </c>
      <c r="D2760" s="456">
        <v>25.9</v>
      </c>
    </row>
    <row r="2761" spans="1:4" ht="13.5">
      <c r="A2761" s="458">
        <v>91874</v>
      </c>
      <c r="B2761" s="247" t="s">
        <v>3713</v>
      </c>
      <c r="C2761" s="247" t="s">
        <v>2</v>
      </c>
      <c r="D2761" s="456">
        <v>5.15</v>
      </c>
    </row>
    <row r="2762" spans="1:4" ht="13.5">
      <c r="A2762" s="458">
        <v>91875</v>
      </c>
      <c r="B2762" s="247" t="s">
        <v>3714</v>
      </c>
      <c r="C2762" s="247" t="s">
        <v>2</v>
      </c>
      <c r="D2762" s="456">
        <v>6.85</v>
      </c>
    </row>
    <row r="2763" spans="1:4" ht="13.5">
      <c r="A2763" s="458">
        <v>91876</v>
      </c>
      <c r="B2763" s="247" t="s">
        <v>3715</v>
      </c>
      <c r="C2763" s="247" t="s">
        <v>2</v>
      </c>
      <c r="D2763" s="456">
        <v>9.07</v>
      </c>
    </row>
    <row r="2764" spans="1:4" ht="13.5">
      <c r="A2764" s="458">
        <v>91877</v>
      </c>
      <c r="B2764" s="247" t="s">
        <v>3716</v>
      </c>
      <c r="C2764" s="247" t="s">
        <v>2</v>
      </c>
      <c r="D2764" s="456">
        <v>12.17</v>
      </c>
    </row>
    <row r="2765" spans="1:4" ht="13.5">
      <c r="A2765" s="458">
        <v>91878</v>
      </c>
      <c r="B2765" s="247" t="s">
        <v>3717</v>
      </c>
      <c r="C2765" s="247" t="s">
        <v>2</v>
      </c>
      <c r="D2765" s="456">
        <v>6.54</v>
      </c>
    </row>
    <row r="2766" spans="1:4" ht="13.5">
      <c r="A2766" s="458">
        <v>91879</v>
      </c>
      <c r="B2766" s="247" t="s">
        <v>3718</v>
      </c>
      <c r="C2766" s="247" t="s">
        <v>2</v>
      </c>
      <c r="D2766" s="456">
        <v>8.1999999999999993</v>
      </c>
    </row>
    <row r="2767" spans="1:4" ht="13.5">
      <c r="A2767" s="458">
        <v>91880</v>
      </c>
      <c r="B2767" s="247" t="s">
        <v>3719</v>
      </c>
      <c r="C2767" s="247" t="s">
        <v>2</v>
      </c>
      <c r="D2767" s="456">
        <v>10.46</v>
      </c>
    </row>
    <row r="2768" spans="1:4" ht="13.5">
      <c r="A2768" s="458">
        <v>91881</v>
      </c>
      <c r="B2768" s="247" t="s">
        <v>3720</v>
      </c>
      <c r="C2768" s="247" t="s">
        <v>2</v>
      </c>
      <c r="D2768" s="456">
        <v>13.57</v>
      </c>
    </row>
    <row r="2769" spans="1:4" ht="13.5">
      <c r="A2769" s="458">
        <v>91882</v>
      </c>
      <c r="B2769" s="247" t="s">
        <v>3721</v>
      </c>
      <c r="C2769" s="247" t="s">
        <v>2</v>
      </c>
      <c r="D2769" s="456">
        <v>8.0299999999999994</v>
      </c>
    </row>
    <row r="2770" spans="1:4" ht="13.5">
      <c r="A2770" s="458">
        <v>91884</v>
      </c>
      <c r="B2770" s="247" t="s">
        <v>3722</v>
      </c>
      <c r="C2770" s="247" t="s">
        <v>2</v>
      </c>
      <c r="D2770" s="456">
        <v>9.35</v>
      </c>
    </row>
    <row r="2771" spans="1:4" ht="13.5">
      <c r="A2771" s="458">
        <v>91885</v>
      </c>
      <c r="B2771" s="247" t="s">
        <v>3723</v>
      </c>
      <c r="C2771" s="247" t="s">
        <v>2</v>
      </c>
      <c r="D2771" s="456">
        <v>11.14</v>
      </c>
    </row>
    <row r="2772" spans="1:4" ht="13.5">
      <c r="A2772" s="458">
        <v>91886</v>
      </c>
      <c r="B2772" s="247" t="s">
        <v>3724</v>
      </c>
      <c r="C2772" s="247" t="s">
        <v>2</v>
      </c>
      <c r="D2772" s="456">
        <v>13.71</v>
      </c>
    </row>
    <row r="2773" spans="1:4" ht="13.5">
      <c r="A2773" s="458">
        <v>91887</v>
      </c>
      <c r="B2773" s="247" t="s">
        <v>3725</v>
      </c>
      <c r="C2773" s="247" t="s">
        <v>2</v>
      </c>
      <c r="D2773" s="456">
        <v>9.9</v>
      </c>
    </row>
    <row r="2774" spans="1:4" ht="13.5">
      <c r="A2774" s="458">
        <v>91889</v>
      </c>
      <c r="B2774" s="247" t="s">
        <v>3726</v>
      </c>
      <c r="C2774" s="247" t="s">
        <v>2</v>
      </c>
      <c r="D2774" s="456">
        <v>9.48</v>
      </c>
    </row>
    <row r="2775" spans="1:4" ht="13.5">
      <c r="A2775" s="458">
        <v>91890</v>
      </c>
      <c r="B2775" s="247" t="s">
        <v>3727</v>
      </c>
      <c r="C2775" s="247" t="s">
        <v>2</v>
      </c>
      <c r="D2775" s="456">
        <v>11.64</v>
      </c>
    </row>
    <row r="2776" spans="1:4" ht="13.5">
      <c r="A2776" s="458">
        <v>91892</v>
      </c>
      <c r="B2776" s="247" t="s">
        <v>3728</v>
      </c>
      <c r="C2776" s="247" t="s">
        <v>2</v>
      </c>
      <c r="D2776" s="456">
        <v>14.47</v>
      </c>
    </row>
    <row r="2777" spans="1:4" ht="13.5">
      <c r="A2777" s="458">
        <v>91893</v>
      </c>
      <c r="B2777" s="247" t="s">
        <v>3729</v>
      </c>
      <c r="C2777" s="247" t="s">
        <v>2</v>
      </c>
      <c r="D2777" s="456">
        <v>16.04</v>
      </c>
    </row>
    <row r="2778" spans="1:4" ht="13.5">
      <c r="A2778" s="458">
        <v>91895</v>
      </c>
      <c r="B2778" s="247" t="s">
        <v>3730</v>
      </c>
      <c r="C2778" s="247" t="s">
        <v>2</v>
      </c>
      <c r="D2778" s="456">
        <v>18.91</v>
      </c>
    </row>
    <row r="2779" spans="1:4" ht="13.5">
      <c r="A2779" s="458">
        <v>91896</v>
      </c>
      <c r="B2779" s="247" t="s">
        <v>3731</v>
      </c>
      <c r="C2779" s="247" t="s">
        <v>2</v>
      </c>
      <c r="D2779" s="456">
        <v>19.45</v>
      </c>
    </row>
    <row r="2780" spans="1:4" ht="13.5">
      <c r="A2780" s="458">
        <v>91898</v>
      </c>
      <c r="B2780" s="247" t="s">
        <v>3732</v>
      </c>
      <c r="C2780" s="247" t="s">
        <v>2</v>
      </c>
      <c r="D2780" s="456">
        <v>22.53</v>
      </c>
    </row>
    <row r="2781" spans="1:4" ht="13.5">
      <c r="A2781" s="458">
        <v>91899</v>
      </c>
      <c r="B2781" s="247" t="s">
        <v>3733</v>
      </c>
      <c r="C2781" s="247" t="s">
        <v>2</v>
      </c>
      <c r="D2781" s="456">
        <v>11.93</v>
      </c>
    </row>
    <row r="2782" spans="1:4" ht="13.5">
      <c r="A2782" s="458">
        <v>91901</v>
      </c>
      <c r="B2782" s="247" t="s">
        <v>3734</v>
      </c>
      <c r="C2782" s="247" t="s">
        <v>2</v>
      </c>
      <c r="D2782" s="456">
        <v>11.51</v>
      </c>
    </row>
    <row r="2783" spans="1:4" ht="13.5">
      <c r="A2783" s="458">
        <v>91902</v>
      </c>
      <c r="B2783" s="247" t="s">
        <v>3735</v>
      </c>
      <c r="C2783" s="247" t="s">
        <v>2</v>
      </c>
      <c r="D2783" s="456">
        <v>13.66</v>
      </c>
    </row>
    <row r="2784" spans="1:4" ht="13.5">
      <c r="A2784" s="458">
        <v>91904</v>
      </c>
      <c r="B2784" s="247" t="s">
        <v>3736</v>
      </c>
      <c r="C2784" s="247" t="s">
        <v>2</v>
      </c>
      <c r="D2784" s="456">
        <v>16.489999999999998</v>
      </c>
    </row>
    <row r="2785" spans="1:4" ht="13.5">
      <c r="A2785" s="458">
        <v>91905</v>
      </c>
      <c r="B2785" s="247" t="s">
        <v>3737</v>
      </c>
      <c r="C2785" s="247" t="s">
        <v>2</v>
      </c>
      <c r="D2785" s="456">
        <v>18.059999999999999</v>
      </c>
    </row>
    <row r="2786" spans="1:4" ht="13.5">
      <c r="A2786" s="458">
        <v>91907</v>
      </c>
      <c r="B2786" s="247" t="s">
        <v>3738</v>
      </c>
      <c r="C2786" s="247" t="s">
        <v>2</v>
      </c>
      <c r="D2786" s="456">
        <v>20.93</v>
      </c>
    </row>
    <row r="2787" spans="1:4" ht="13.5">
      <c r="A2787" s="458">
        <v>91908</v>
      </c>
      <c r="B2787" s="247" t="s">
        <v>3739</v>
      </c>
      <c r="C2787" s="247" t="s">
        <v>2</v>
      </c>
      <c r="D2787" s="456">
        <v>21.51</v>
      </c>
    </row>
    <row r="2788" spans="1:4" ht="13.5">
      <c r="A2788" s="458">
        <v>91910</v>
      </c>
      <c r="B2788" s="247" t="s">
        <v>3740</v>
      </c>
      <c r="C2788" s="247" t="s">
        <v>2</v>
      </c>
      <c r="D2788" s="456">
        <v>24.59</v>
      </c>
    </row>
    <row r="2789" spans="1:4" ht="13.5">
      <c r="A2789" s="458">
        <v>91911</v>
      </c>
      <c r="B2789" s="247" t="s">
        <v>3741</v>
      </c>
      <c r="C2789" s="247" t="s">
        <v>2</v>
      </c>
      <c r="D2789" s="456">
        <v>14.23</v>
      </c>
    </row>
    <row r="2790" spans="1:4" ht="13.5">
      <c r="A2790" s="458">
        <v>91913</v>
      </c>
      <c r="B2790" s="247" t="s">
        <v>3742</v>
      </c>
      <c r="C2790" s="247" t="s">
        <v>2</v>
      </c>
      <c r="D2790" s="456">
        <v>13.81</v>
      </c>
    </row>
    <row r="2791" spans="1:4" ht="13.5">
      <c r="A2791" s="458">
        <v>91914</v>
      </c>
      <c r="B2791" s="247" t="s">
        <v>3743</v>
      </c>
      <c r="C2791" s="247" t="s">
        <v>2</v>
      </c>
      <c r="D2791" s="456">
        <v>15.44</v>
      </c>
    </row>
    <row r="2792" spans="1:4" ht="13.5">
      <c r="A2792" s="458">
        <v>91916</v>
      </c>
      <c r="B2792" s="247" t="s">
        <v>3744</v>
      </c>
      <c r="C2792" s="247" t="s">
        <v>2</v>
      </c>
      <c r="D2792" s="456">
        <v>18.27</v>
      </c>
    </row>
    <row r="2793" spans="1:4" ht="13.5">
      <c r="A2793" s="458">
        <v>91917</v>
      </c>
      <c r="B2793" s="247" t="s">
        <v>3745</v>
      </c>
      <c r="C2793" s="247" t="s">
        <v>2</v>
      </c>
      <c r="D2793" s="456">
        <v>19.12</v>
      </c>
    </row>
    <row r="2794" spans="1:4" ht="13.5">
      <c r="A2794" s="458">
        <v>91919</v>
      </c>
      <c r="B2794" s="247" t="s">
        <v>3746</v>
      </c>
      <c r="C2794" s="247" t="s">
        <v>2</v>
      </c>
      <c r="D2794" s="456">
        <v>21.99</v>
      </c>
    </row>
    <row r="2795" spans="1:4" ht="13.5">
      <c r="A2795" s="458">
        <v>91920</v>
      </c>
      <c r="B2795" s="247" t="s">
        <v>3747</v>
      </c>
      <c r="C2795" s="247" t="s">
        <v>2</v>
      </c>
      <c r="D2795" s="456">
        <v>21.76</v>
      </c>
    </row>
    <row r="2796" spans="1:4" ht="13.5">
      <c r="A2796" s="458">
        <v>91922</v>
      </c>
      <c r="B2796" s="247" t="s">
        <v>3748</v>
      </c>
      <c r="C2796" s="247" t="s">
        <v>2</v>
      </c>
      <c r="D2796" s="456">
        <v>24.84</v>
      </c>
    </row>
    <row r="2797" spans="1:4" ht="13.5">
      <c r="A2797" s="458">
        <v>93013</v>
      </c>
      <c r="B2797" s="247" t="s">
        <v>26124</v>
      </c>
      <c r="C2797" s="247" t="s">
        <v>2</v>
      </c>
      <c r="D2797" s="456">
        <v>15.88</v>
      </c>
    </row>
    <row r="2798" spans="1:4" ht="13.5">
      <c r="A2798" s="458">
        <v>93014</v>
      </c>
      <c r="B2798" s="247" t="s">
        <v>26125</v>
      </c>
      <c r="C2798" s="247" t="s">
        <v>2</v>
      </c>
      <c r="D2798" s="456">
        <v>19.79</v>
      </c>
    </row>
    <row r="2799" spans="1:4" ht="13.5">
      <c r="A2799" s="458">
        <v>93015</v>
      </c>
      <c r="B2799" s="247" t="s">
        <v>26126</v>
      </c>
      <c r="C2799" s="247" t="s">
        <v>2</v>
      </c>
      <c r="D2799" s="456">
        <v>31.26</v>
      </c>
    </row>
    <row r="2800" spans="1:4" ht="13.5">
      <c r="A2800" s="458">
        <v>93016</v>
      </c>
      <c r="B2800" s="247" t="s">
        <v>26127</v>
      </c>
      <c r="C2800" s="247" t="s">
        <v>2</v>
      </c>
      <c r="D2800" s="456">
        <v>38.5</v>
      </c>
    </row>
    <row r="2801" spans="1:4" ht="13.5">
      <c r="A2801" s="458">
        <v>93017</v>
      </c>
      <c r="B2801" s="247" t="s">
        <v>26128</v>
      </c>
      <c r="C2801" s="247" t="s">
        <v>2</v>
      </c>
      <c r="D2801" s="456">
        <v>59.26</v>
      </c>
    </row>
    <row r="2802" spans="1:4" ht="13.5">
      <c r="A2802" s="458">
        <v>93018</v>
      </c>
      <c r="B2802" s="247" t="s">
        <v>26129</v>
      </c>
      <c r="C2802" s="247" t="s">
        <v>2</v>
      </c>
      <c r="D2802" s="456">
        <v>24.36</v>
      </c>
    </row>
    <row r="2803" spans="1:4" ht="13.5">
      <c r="A2803" s="458">
        <v>93020</v>
      </c>
      <c r="B2803" s="247" t="s">
        <v>26130</v>
      </c>
      <c r="C2803" s="247" t="s">
        <v>2</v>
      </c>
      <c r="D2803" s="456">
        <v>31.9</v>
      </c>
    </row>
    <row r="2804" spans="1:4" ht="13.5">
      <c r="A2804" s="458">
        <v>93022</v>
      </c>
      <c r="B2804" s="247" t="s">
        <v>26131</v>
      </c>
      <c r="C2804" s="247" t="s">
        <v>2</v>
      </c>
      <c r="D2804" s="456">
        <v>56.16</v>
      </c>
    </row>
    <row r="2805" spans="1:4" ht="13.5">
      <c r="A2805" s="458">
        <v>93024</v>
      </c>
      <c r="B2805" s="247" t="s">
        <v>26132</v>
      </c>
      <c r="C2805" s="247" t="s">
        <v>2</v>
      </c>
      <c r="D2805" s="456">
        <v>58.63</v>
      </c>
    </row>
    <row r="2806" spans="1:4" ht="13.5">
      <c r="A2806" s="458">
        <v>93026</v>
      </c>
      <c r="B2806" s="247" t="s">
        <v>26133</v>
      </c>
      <c r="C2806" s="247" t="s">
        <v>2</v>
      </c>
      <c r="D2806" s="456">
        <v>98.96</v>
      </c>
    </row>
    <row r="2807" spans="1:4" ht="13.5">
      <c r="A2807" s="458">
        <v>97559</v>
      </c>
      <c r="B2807" s="247" t="s">
        <v>3749</v>
      </c>
      <c r="C2807" s="247" t="s">
        <v>2</v>
      </c>
      <c r="D2807" s="456">
        <v>11.32</v>
      </c>
    </row>
    <row r="2808" spans="1:4" ht="13.5">
      <c r="A2808" s="458">
        <v>97562</v>
      </c>
      <c r="B2808" s="247" t="s">
        <v>3750</v>
      </c>
      <c r="C2808" s="247" t="s">
        <v>2</v>
      </c>
      <c r="D2808" s="456">
        <v>13.34</v>
      </c>
    </row>
    <row r="2809" spans="1:4" ht="13.5">
      <c r="A2809" s="458">
        <v>97564</v>
      </c>
      <c r="B2809" s="247" t="s">
        <v>3751</v>
      </c>
      <c r="C2809" s="247" t="s">
        <v>2</v>
      </c>
      <c r="D2809" s="456">
        <v>15.12</v>
      </c>
    </row>
    <row r="2810" spans="1:4" ht="13.5">
      <c r="A2810" s="458">
        <v>104395</v>
      </c>
      <c r="B2810" s="247" t="s">
        <v>26134</v>
      </c>
      <c r="C2810" s="247" t="s">
        <v>2</v>
      </c>
      <c r="D2810" s="456">
        <v>24.4</v>
      </c>
    </row>
    <row r="2811" spans="1:4" ht="13.5">
      <c r="A2811" s="458">
        <v>91924</v>
      </c>
      <c r="B2811" s="247" t="s">
        <v>3752</v>
      </c>
      <c r="C2811" s="247" t="s">
        <v>1</v>
      </c>
      <c r="D2811" s="456">
        <v>2.84</v>
      </c>
    </row>
    <row r="2812" spans="1:4" ht="13.5">
      <c r="A2812" s="458">
        <v>91925</v>
      </c>
      <c r="B2812" s="247" t="s">
        <v>3753</v>
      </c>
      <c r="C2812" s="247" t="s">
        <v>1</v>
      </c>
      <c r="D2812" s="456">
        <v>3.41</v>
      </c>
    </row>
    <row r="2813" spans="1:4" ht="13.5">
      <c r="A2813" s="458">
        <v>91926</v>
      </c>
      <c r="B2813" s="247" t="s">
        <v>3754</v>
      </c>
      <c r="C2813" s="247" t="s">
        <v>1</v>
      </c>
      <c r="D2813" s="456">
        <v>4.08</v>
      </c>
    </row>
    <row r="2814" spans="1:4" ht="13.5">
      <c r="A2814" s="458">
        <v>91927</v>
      </c>
      <c r="B2814" s="247" t="s">
        <v>3755</v>
      </c>
      <c r="C2814" s="247" t="s">
        <v>1</v>
      </c>
      <c r="D2814" s="456">
        <v>4.57</v>
      </c>
    </row>
    <row r="2815" spans="1:4" ht="13.5">
      <c r="A2815" s="458">
        <v>91928</v>
      </c>
      <c r="B2815" s="247" t="s">
        <v>3756</v>
      </c>
      <c r="C2815" s="247" t="s">
        <v>1</v>
      </c>
      <c r="D2815" s="456">
        <v>6.3</v>
      </c>
    </row>
    <row r="2816" spans="1:4" ht="13.5">
      <c r="A2816" s="458">
        <v>91929</v>
      </c>
      <c r="B2816" s="247" t="s">
        <v>3757</v>
      </c>
      <c r="C2816" s="247" t="s">
        <v>1</v>
      </c>
      <c r="D2816" s="456">
        <v>6.73</v>
      </c>
    </row>
    <row r="2817" spans="1:4" ht="13.5">
      <c r="A2817" s="458">
        <v>91930</v>
      </c>
      <c r="B2817" s="247" t="s">
        <v>3758</v>
      </c>
      <c r="C2817" s="247" t="s">
        <v>1</v>
      </c>
      <c r="D2817" s="456">
        <v>8.7799999999999994</v>
      </c>
    </row>
    <row r="2818" spans="1:4" ht="13.5">
      <c r="A2818" s="458">
        <v>91931</v>
      </c>
      <c r="B2818" s="247" t="s">
        <v>3759</v>
      </c>
      <c r="C2818" s="247" t="s">
        <v>1</v>
      </c>
      <c r="D2818" s="456">
        <v>9.4700000000000006</v>
      </c>
    </row>
    <row r="2819" spans="1:4" ht="13.5">
      <c r="A2819" s="458">
        <v>91932</v>
      </c>
      <c r="B2819" s="247" t="s">
        <v>3760</v>
      </c>
      <c r="C2819" s="247" t="s">
        <v>1</v>
      </c>
      <c r="D2819" s="456">
        <v>15.66</v>
      </c>
    </row>
    <row r="2820" spans="1:4" ht="13.5">
      <c r="A2820" s="458">
        <v>91933</v>
      </c>
      <c r="B2820" s="247" t="s">
        <v>3761</v>
      </c>
      <c r="C2820" s="247" t="s">
        <v>1</v>
      </c>
      <c r="D2820" s="456">
        <v>15.1</v>
      </c>
    </row>
    <row r="2821" spans="1:4" ht="13.5">
      <c r="A2821" s="458">
        <v>91934</v>
      </c>
      <c r="B2821" s="247" t="s">
        <v>3762</v>
      </c>
      <c r="C2821" s="247" t="s">
        <v>1</v>
      </c>
      <c r="D2821" s="456">
        <v>22.62</v>
      </c>
    </row>
    <row r="2822" spans="1:4" ht="13.5">
      <c r="A2822" s="458">
        <v>91935</v>
      </c>
      <c r="B2822" s="247" t="s">
        <v>3763</v>
      </c>
      <c r="C2822" s="247" t="s">
        <v>1</v>
      </c>
      <c r="D2822" s="456">
        <v>23.68</v>
      </c>
    </row>
    <row r="2823" spans="1:4" ht="13.5">
      <c r="A2823" s="458">
        <v>92979</v>
      </c>
      <c r="B2823" s="247" t="s">
        <v>3764</v>
      </c>
      <c r="C2823" s="247" t="s">
        <v>1</v>
      </c>
      <c r="D2823" s="456">
        <v>10.77</v>
      </c>
    </row>
    <row r="2824" spans="1:4" ht="13.5">
      <c r="A2824" s="458">
        <v>92980</v>
      </c>
      <c r="B2824" s="247" t="s">
        <v>3765</v>
      </c>
      <c r="C2824" s="247" t="s">
        <v>1</v>
      </c>
      <c r="D2824" s="456">
        <v>10.28</v>
      </c>
    </row>
    <row r="2825" spans="1:4" ht="13.5">
      <c r="A2825" s="458">
        <v>92981</v>
      </c>
      <c r="B2825" s="247" t="s">
        <v>3766</v>
      </c>
      <c r="C2825" s="247" t="s">
        <v>1</v>
      </c>
      <c r="D2825" s="456">
        <v>15.37</v>
      </c>
    </row>
    <row r="2826" spans="1:4" ht="13.5">
      <c r="A2826" s="458">
        <v>92982</v>
      </c>
      <c r="B2826" s="247" t="s">
        <v>3767</v>
      </c>
      <c r="C2826" s="247" t="s">
        <v>1</v>
      </c>
      <c r="D2826" s="456">
        <v>16.29</v>
      </c>
    </row>
    <row r="2827" spans="1:4" ht="13.5">
      <c r="A2827" s="458">
        <v>92984</v>
      </c>
      <c r="B2827" s="247" t="s">
        <v>26135</v>
      </c>
      <c r="C2827" s="247" t="s">
        <v>1</v>
      </c>
      <c r="D2827" s="456">
        <v>26.92</v>
      </c>
    </row>
    <row r="2828" spans="1:4" ht="13.5">
      <c r="A2828" s="458">
        <v>92986</v>
      </c>
      <c r="B2828" s="247" t="s">
        <v>26136</v>
      </c>
      <c r="C2828" s="247" t="s">
        <v>1</v>
      </c>
      <c r="D2828" s="456">
        <v>37.25</v>
      </c>
    </row>
    <row r="2829" spans="1:4" ht="13.5">
      <c r="A2829" s="458">
        <v>92988</v>
      </c>
      <c r="B2829" s="247" t="s">
        <v>26137</v>
      </c>
      <c r="C2829" s="247" t="s">
        <v>1</v>
      </c>
      <c r="D2829" s="456">
        <v>54.09</v>
      </c>
    </row>
    <row r="2830" spans="1:4" ht="13.5">
      <c r="A2830" s="458">
        <v>92990</v>
      </c>
      <c r="B2830" s="247" t="s">
        <v>26138</v>
      </c>
      <c r="C2830" s="247" t="s">
        <v>1</v>
      </c>
      <c r="D2830" s="456">
        <v>74.91</v>
      </c>
    </row>
    <row r="2831" spans="1:4" ht="13.5">
      <c r="A2831" s="458">
        <v>92992</v>
      </c>
      <c r="B2831" s="247" t="s">
        <v>26139</v>
      </c>
      <c r="C2831" s="247" t="s">
        <v>1</v>
      </c>
      <c r="D2831" s="456">
        <v>96.88</v>
      </c>
    </row>
    <row r="2832" spans="1:4" ht="13.5">
      <c r="A2832" s="458">
        <v>92994</v>
      </c>
      <c r="B2832" s="247" t="s">
        <v>26140</v>
      </c>
      <c r="C2832" s="247" t="s">
        <v>1</v>
      </c>
      <c r="D2832" s="456">
        <v>125.93</v>
      </c>
    </row>
    <row r="2833" spans="1:4" ht="13.5">
      <c r="A2833" s="458">
        <v>92996</v>
      </c>
      <c r="B2833" s="247" t="s">
        <v>26141</v>
      </c>
      <c r="C2833" s="247" t="s">
        <v>1</v>
      </c>
      <c r="D2833" s="456">
        <v>152.36000000000001</v>
      </c>
    </row>
    <row r="2834" spans="1:4" ht="13.5">
      <c r="A2834" s="458">
        <v>92998</v>
      </c>
      <c r="B2834" s="247" t="s">
        <v>26142</v>
      </c>
      <c r="C2834" s="247" t="s">
        <v>1</v>
      </c>
      <c r="D2834" s="456">
        <v>186.75</v>
      </c>
    </row>
    <row r="2835" spans="1:4" ht="13.5">
      <c r="A2835" s="458">
        <v>93000</v>
      </c>
      <c r="B2835" s="247" t="s">
        <v>26143</v>
      </c>
      <c r="C2835" s="247" t="s">
        <v>1</v>
      </c>
      <c r="D2835" s="456">
        <v>247.31</v>
      </c>
    </row>
    <row r="2836" spans="1:4" ht="13.5">
      <c r="A2836" s="458">
        <v>93002</v>
      </c>
      <c r="B2836" s="247" t="s">
        <v>26144</v>
      </c>
      <c r="C2836" s="247" t="s">
        <v>1</v>
      </c>
      <c r="D2836" s="456">
        <v>319.83</v>
      </c>
    </row>
    <row r="2837" spans="1:4" ht="13.5">
      <c r="A2837" s="458">
        <v>101884</v>
      </c>
      <c r="B2837" s="247" t="s">
        <v>18123</v>
      </c>
      <c r="C2837" s="247" t="s">
        <v>1</v>
      </c>
      <c r="D2837" s="456">
        <v>10.51</v>
      </c>
    </row>
    <row r="2838" spans="1:4" ht="13.5">
      <c r="A2838" s="458">
        <v>101885</v>
      </c>
      <c r="B2838" s="247" t="s">
        <v>18124</v>
      </c>
      <c r="C2838" s="247" t="s">
        <v>1</v>
      </c>
      <c r="D2838" s="456">
        <v>10.02</v>
      </c>
    </row>
    <row r="2839" spans="1:4" ht="13.5">
      <c r="A2839" s="458">
        <v>101886</v>
      </c>
      <c r="B2839" s="247" t="s">
        <v>18125</v>
      </c>
      <c r="C2839" s="247" t="s">
        <v>1</v>
      </c>
      <c r="D2839" s="456">
        <v>15.09</v>
      </c>
    </row>
    <row r="2840" spans="1:4" ht="13.5">
      <c r="A2840" s="458">
        <v>101887</v>
      </c>
      <c r="B2840" s="247" t="s">
        <v>18126</v>
      </c>
      <c r="C2840" s="247" t="s">
        <v>1</v>
      </c>
      <c r="D2840" s="456">
        <v>16.010000000000002</v>
      </c>
    </row>
    <row r="2841" spans="1:4" ht="13.5">
      <c r="A2841" s="458">
        <v>101888</v>
      </c>
      <c r="B2841" s="247" t="s">
        <v>18127</v>
      </c>
      <c r="C2841" s="247" t="s">
        <v>1</v>
      </c>
      <c r="D2841" s="456">
        <v>23.63</v>
      </c>
    </row>
    <row r="2842" spans="1:4" ht="13.5">
      <c r="A2842" s="458">
        <v>101889</v>
      </c>
      <c r="B2842" s="247" t="s">
        <v>18128</v>
      </c>
      <c r="C2842" s="247" t="s">
        <v>1</v>
      </c>
      <c r="D2842" s="456">
        <v>24.84</v>
      </c>
    </row>
    <row r="2843" spans="1:4" ht="13.5">
      <c r="A2843" s="458">
        <v>91936</v>
      </c>
      <c r="B2843" s="247" t="s">
        <v>3768</v>
      </c>
      <c r="C2843" s="247" t="s">
        <v>2</v>
      </c>
      <c r="D2843" s="456">
        <v>15.68</v>
      </c>
    </row>
    <row r="2844" spans="1:4" ht="13.5">
      <c r="A2844" s="458">
        <v>91937</v>
      </c>
      <c r="B2844" s="247" t="s">
        <v>3769</v>
      </c>
      <c r="C2844" s="247" t="s">
        <v>2</v>
      </c>
      <c r="D2844" s="456">
        <v>12.97</v>
      </c>
    </row>
    <row r="2845" spans="1:4" ht="13.5">
      <c r="A2845" s="458">
        <v>91939</v>
      </c>
      <c r="B2845" s="247" t="s">
        <v>3770</v>
      </c>
      <c r="C2845" s="247" t="s">
        <v>2</v>
      </c>
      <c r="D2845" s="456">
        <v>28.89</v>
      </c>
    </row>
    <row r="2846" spans="1:4" ht="13.5">
      <c r="A2846" s="458">
        <v>91940</v>
      </c>
      <c r="B2846" s="247" t="s">
        <v>3771</v>
      </c>
      <c r="C2846" s="247" t="s">
        <v>2</v>
      </c>
      <c r="D2846" s="456">
        <v>15.8</v>
      </c>
    </row>
    <row r="2847" spans="1:4" ht="13.5">
      <c r="A2847" s="458">
        <v>91941</v>
      </c>
      <c r="B2847" s="247" t="s">
        <v>3772</v>
      </c>
      <c r="C2847" s="247" t="s">
        <v>2</v>
      </c>
      <c r="D2847" s="456">
        <v>10.89</v>
      </c>
    </row>
    <row r="2848" spans="1:4" ht="13.5">
      <c r="A2848" s="458">
        <v>91942</v>
      </c>
      <c r="B2848" s="247" t="s">
        <v>3773</v>
      </c>
      <c r="C2848" s="247" t="s">
        <v>2</v>
      </c>
      <c r="D2848" s="456">
        <v>36.14</v>
      </c>
    </row>
    <row r="2849" spans="1:4" ht="13.5">
      <c r="A2849" s="458">
        <v>91943</v>
      </c>
      <c r="B2849" s="247" t="s">
        <v>3774</v>
      </c>
      <c r="C2849" s="247" t="s">
        <v>2</v>
      </c>
      <c r="D2849" s="456">
        <v>21.07</v>
      </c>
    </row>
    <row r="2850" spans="1:4" ht="13.5">
      <c r="A2850" s="458">
        <v>91944</v>
      </c>
      <c r="B2850" s="247" t="s">
        <v>3775</v>
      </c>
      <c r="C2850" s="247" t="s">
        <v>2</v>
      </c>
      <c r="D2850" s="456">
        <v>15.45</v>
      </c>
    </row>
    <row r="2851" spans="1:4" ht="13.5">
      <c r="A2851" s="458">
        <v>92865</v>
      </c>
      <c r="B2851" s="247" t="s">
        <v>3776</v>
      </c>
      <c r="C2851" s="247" t="s">
        <v>2</v>
      </c>
      <c r="D2851" s="456">
        <v>11.9</v>
      </c>
    </row>
    <row r="2852" spans="1:4" ht="13.5">
      <c r="A2852" s="458">
        <v>92866</v>
      </c>
      <c r="B2852" s="247" t="s">
        <v>3777</v>
      </c>
      <c r="C2852" s="247" t="s">
        <v>2</v>
      </c>
      <c r="D2852" s="456">
        <v>9.17</v>
      </c>
    </row>
    <row r="2853" spans="1:4" ht="13.5">
      <c r="A2853" s="458">
        <v>92867</v>
      </c>
      <c r="B2853" s="247" t="s">
        <v>3778</v>
      </c>
      <c r="C2853" s="247" t="s">
        <v>2</v>
      </c>
      <c r="D2853" s="456">
        <v>27.86</v>
      </c>
    </row>
    <row r="2854" spans="1:4" ht="13.5">
      <c r="A2854" s="458">
        <v>92868</v>
      </c>
      <c r="B2854" s="247" t="s">
        <v>3779</v>
      </c>
      <c r="C2854" s="247" t="s">
        <v>2</v>
      </c>
      <c r="D2854" s="456">
        <v>14.77</v>
      </c>
    </row>
    <row r="2855" spans="1:4" ht="13.5">
      <c r="A2855" s="458">
        <v>92869</v>
      </c>
      <c r="B2855" s="247" t="s">
        <v>3780</v>
      </c>
      <c r="C2855" s="247" t="s">
        <v>2</v>
      </c>
      <c r="D2855" s="456">
        <v>9.86</v>
      </c>
    </row>
    <row r="2856" spans="1:4" ht="13.5">
      <c r="A2856" s="458">
        <v>92870</v>
      </c>
      <c r="B2856" s="247" t="s">
        <v>3781</v>
      </c>
      <c r="C2856" s="247" t="s">
        <v>2</v>
      </c>
      <c r="D2856" s="456">
        <v>34.39</v>
      </c>
    </row>
    <row r="2857" spans="1:4" ht="13.5">
      <c r="A2857" s="458">
        <v>92871</v>
      </c>
      <c r="B2857" s="247" t="s">
        <v>3782</v>
      </c>
      <c r="C2857" s="247" t="s">
        <v>2</v>
      </c>
      <c r="D2857" s="456">
        <v>19.32</v>
      </c>
    </row>
    <row r="2858" spans="1:4" ht="13.5">
      <c r="A2858" s="458">
        <v>92872</v>
      </c>
      <c r="B2858" s="247" t="s">
        <v>3783</v>
      </c>
      <c r="C2858" s="247" t="s">
        <v>2</v>
      </c>
      <c r="D2858" s="456">
        <v>13.7</v>
      </c>
    </row>
    <row r="2859" spans="1:4" ht="13.5">
      <c r="A2859" s="458">
        <v>95777</v>
      </c>
      <c r="B2859" s="247" t="s">
        <v>26145</v>
      </c>
      <c r="C2859" s="247" t="s">
        <v>2</v>
      </c>
      <c r="D2859" s="456">
        <v>24.29</v>
      </c>
    </row>
    <row r="2860" spans="1:4" ht="13.5">
      <c r="A2860" s="458">
        <v>95778</v>
      </c>
      <c r="B2860" s="247" t="s">
        <v>26146</v>
      </c>
      <c r="C2860" s="247" t="s">
        <v>2</v>
      </c>
      <c r="D2860" s="456">
        <v>27.11</v>
      </c>
    </row>
    <row r="2861" spans="1:4" ht="13.5">
      <c r="A2861" s="458">
        <v>95779</v>
      </c>
      <c r="B2861" s="247" t="s">
        <v>26147</v>
      </c>
      <c r="C2861" s="247" t="s">
        <v>2</v>
      </c>
      <c r="D2861" s="456">
        <v>22.48</v>
      </c>
    </row>
    <row r="2862" spans="1:4" ht="13.5">
      <c r="A2862" s="458">
        <v>95780</v>
      </c>
      <c r="B2862" s="247" t="s">
        <v>26148</v>
      </c>
      <c r="C2862" s="247" t="s">
        <v>2</v>
      </c>
      <c r="D2862" s="456">
        <v>29.09</v>
      </c>
    </row>
    <row r="2863" spans="1:4" ht="13.5">
      <c r="A2863" s="458">
        <v>95781</v>
      </c>
      <c r="B2863" s="247" t="s">
        <v>26149</v>
      </c>
      <c r="C2863" s="247" t="s">
        <v>2</v>
      </c>
      <c r="D2863" s="456">
        <v>32.92</v>
      </c>
    </row>
    <row r="2864" spans="1:4" ht="13.5">
      <c r="A2864" s="458">
        <v>95782</v>
      </c>
      <c r="B2864" s="247" t="s">
        <v>26150</v>
      </c>
      <c r="C2864" s="247" t="s">
        <v>2</v>
      </c>
      <c r="D2864" s="456">
        <v>31.16</v>
      </c>
    </row>
    <row r="2865" spans="1:4" ht="13.5">
      <c r="A2865" s="458">
        <v>95785</v>
      </c>
      <c r="B2865" s="247" t="s">
        <v>26151</v>
      </c>
      <c r="C2865" s="247" t="s">
        <v>2</v>
      </c>
      <c r="D2865" s="456">
        <v>37.03</v>
      </c>
    </row>
    <row r="2866" spans="1:4" ht="13.5">
      <c r="A2866" s="458">
        <v>95787</v>
      </c>
      <c r="B2866" s="247" t="s">
        <v>26152</v>
      </c>
      <c r="C2866" s="247" t="s">
        <v>2</v>
      </c>
      <c r="D2866" s="456">
        <v>26.94</v>
      </c>
    </row>
    <row r="2867" spans="1:4" ht="13.5">
      <c r="A2867" s="458">
        <v>95789</v>
      </c>
      <c r="B2867" s="247" t="s">
        <v>26153</v>
      </c>
      <c r="C2867" s="247" t="s">
        <v>2</v>
      </c>
      <c r="D2867" s="456">
        <v>37.06</v>
      </c>
    </row>
    <row r="2868" spans="1:4" ht="13.5">
      <c r="A2868" s="458">
        <v>95791</v>
      </c>
      <c r="B2868" s="247" t="s">
        <v>26154</v>
      </c>
      <c r="C2868" s="247" t="s">
        <v>2</v>
      </c>
      <c r="D2868" s="456">
        <v>51.9</v>
      </c>
    </row>
    <row r="2869" spans="1:4" ht="13.5">
      <c r="A2869" s="458">
        <v>95795</v>
      </c>
      <c r="B2869" s="247" t="s">
        <v>26155</v>
      </c>
      <c r="C2869" s="247" t="s">
        <v>2</v>
      </c>
      <c r="D2869" s="456">
        <v>30.76</v>
      </c>
    </row>
    <row r="2870" spans="1:4" ht="13.5">
      <c r="A2870" s="458">
        <v>95796</v>
      </c>
      <c r="B2870" s="247" t="s">
        <v>26156</v>
      </c>
      <c r="C2870" s="247" t="s">
        <v>2</v>
      </c>
      <c r="D2870" s="456">
        <v>43.56</v>
      </c>
    </row>
    <row r="2871" spans="1:4" ht="13.5">
      <c r="A2871" s="458">
        <v>95797</v>
      </c>
      <c r="B2871" s="247" t="s">
        <v>26157</v>
      </c>
      <c r="C2871" s="247" t="s">
        <v>2</v>
      </c>
      <c r="D2871" s="456">
        <v>60.54</v>
      </c>
    </row>
    <row r="2872" spans="1:4" ht="13.5">
      <c r="A2872" s="458">
        <v>95801</v>
      </c>
      <c r="B2872" s="247" t="s">
        <v>26158</v>
      </c>
      <c r="C2872" s="247" t="s">
        <v>2</v>
      </c>
      <c r="D2872" s="456">
        <v>37.01</v>
      </c>
    </row>
    <row r="2873" spans="1:4" ht="13.5">
      <c r="A2873" s="458">
        <v>95802</v>
      </c>
      <c r="B2873" s="247" t="s">
        <v>26159</v>
      </c>
      <c r="C2873" s="247" t="s">
        <v>2</v>
      </c>
      <c r="D2873" s="456">
        <v>45.9</v>
      </c>
    </row>
    <row r="2874" spans="1:4" ht="13.5">
      <c r="A2874" s="458">
        <v>95803</v>
      </c>
      <c r="B2874" s="247" t="s">
        <v>26160</v>
      </c>
      <c r="C2874" s="247" t="s">
        <v>2</v>
      </c>
      <c r="D2874" s="456">
        <v>67.28</v>
      </c>
    </row>
    <row r="2875" spans="1:4" ht="13.5">
      <c r="A2875" s="458">
        <v>95804</v>
      </c>
      <c r="B2875" s="247" t="s">
        <v>26161</v>
      </c>
      <c r="C2875" s="247" t="s">
        <v>2</v>
      </c>
      <c r="D2875" s="456">
        <v>25.06</v>
      </c>
    </row>
    <row r="2876" spans="1:4" ht="13.5">
      <c r="A2876" s="458">
        <v>95805</v>
      </c>
      <c r="B2876" s="247" t="s">
        <v>26162</v>
      </c>
      <c r="C2876" s="247" t="s">
        <v>2</v>
      </c>
      <c r="D2876" s="456">
        <v>26.26</v>
      </c>
    </row>
    <row r="2877" spans="1:4" ht="13.5">
      <c r="A2877" s="458">
        <v>95806</v>
      </c>
      <c r="B2877" s="247" t="s">
        <v>26163</v>
      </c>
      <c r="C2877" s="247" t="s">
        <v>2</v>
      </c>
      <c r="D2877" s="456">
        <v>28.58</v>
      </c>
    </row>
    <row r="2878" spans="1:4" ht="13.5">
      <c r="A2878" s="458">
        <v>95807</v>
      </c>
      <c r="B2878" s="247" t="s">
        <v>26164</v>
      </c>
      <c r="C2878" s="247" t="s">
        <v>2</v>
      </c>
      <c r="D2878" s="456">
        <v>29.15</v>
      </c>
    </row>
    <row r="2879" spans="1:4" ht="13.5">
      <c r="A2879" s="458">
        <v>95808</v>
      </c>
      <c r="B2879" s="247" t="s">
        <v>26165</v>
      </c>
      <c r="C2879" s="247" t="s">
        <v>2</v>
      </c>
      <c r="D2879" s="456">
        <v>32.75</v>
      </c>
    </row>
    <row r="2880" spans="1:4" ht="13.5">
      <c r="A2880" s="458">
        <v>95809</v>
      </c>
      <c r="B2880" s="247" t="s">
        <v>26166</v>
      </c>
      <c r="C2880" s="247" t="s">
        <v>2</v>
      </c>
      <c r="D2880" s="456">
        <v>40.380000000000003</v>
      </c>
    </row>
    <row r="2881" spans="1:4" ht="13.5">
      <c r="A2881" s="458">
        <v>95810</v>
      </c>
      <c r="B2881" s="247" t="s">
        <v>26167</v>
      </c>
      <c r="C2881" s="247" t="s">
        <v>2</v>
      </c>
      <c r="D2881" s="456">
        <v>19.739999999999998</v>
      </c>
    </row>
    <row r="2882" spans="1:4" ht="13.5">
      <c r="A2882" s="458">
        <v>95811</v>
      </c>
      <c r="B2882" s="247" t="s">
        <v>26168</v>
      </c>
      <c r="C2882" s="247" t="s">
        <v>2</v>
      </c>
      <c r="D2882" s="456">
        <v>23.33</v>
      </c>
    </row>
    <row r="2883" spans="1:4" ht="13.5">
      <c r="A2883" s="458">
        <v>95812</v>
      </c>
      <c r="B2883" s="247" t="s">
        <v>26169</v>
      </c>
      <c r="C2883" s="247" t="s">
        <v>2</v>
      </c>
      <c r="D2883" s="456">
        <v>30.96</v>
      </c>
    </row>
    <row r="2884" spans="1:4" ht="13.5">
      <c r="A2884" s="458">
        <v>95813</v>
      </c>
      <c r="B2884" s="247" t="s">
        <v>26170</v>
      </c>
      <c r="C2884" s="247" t="s">
        <v>2</v>
      </c>
      <c r="D2884" s="456">
        <v>22.69</v>
      </c>
    </row>
    <row r="2885" spans="1:4" ht="13.5">
      <c r="A2885" s="458">
        <v>95814</v>
      </c>
      <c r="B2885" s="247" t="s">
        <v>26171</v>
      </c>
      <c r="C2885" s="247" t="s">
        <v>2</v>
      </c>
      <c r="D2885" s="456">
        <v>27.48</v>
      </c>
    </row>
    <row r="2886" spans="1:4" ht="13.5">
      <c r="A2886" s="458">
        <v>95815</v>
      </c>
      <c r="B2886" s="247" t="s">
        <v>26172</v>
      </c>
      <c r="C2886" s="247" t="s">
        <v>2</v>
      </c>
      <c r="D2886" s="456">
        <v>39.75</v>
      </c>
    </row>
    <row r="2887" spans="1:4" ht="13.5">
      <c r="A2887" s="458">
        <v>95816</v>
      </c>
      <c r="B2887" s="247" t="s">
        <v>26173</v>
      </c>
      <c r="C2887" s="247" t="s">
        <v>2</v>
      </c>
      <c r="D2887" s="456">
        <v>35.39</v>
      </c>
    </row>
    <row r="2888" spans="1:4" ht="13.5">
      <c r="A2888" s="458">
        <v>95817</v>
      </c>
      <c r="B2888" s="247" t="s">
        <v>26174</v>
      </c>
      <c r="C2888" s="247" t="s">
        <v>2</v>
      </c>
      <c r="D2888" s="456">
        <v>40.75</v>
      </c>
    </row>
    <row r="2889" spans="1:4" ht="13.5">
      <c r="A2889" s="458">
        <v>95818</v>
      </c>
      <c r="B2889" s="247" t="s">
        <v>26175</v>
      </c>
      <c r="C2889" s="247" t="s">
        <v>2</v>
      </c>
      <c r="D2889" s="456">
        <v>56.63</v>
      </c>
    </row>
    <row r="2890" spans="1:4" ht="13.5">
      <c r="A2890" s="458">
        <v>97881</v>
      </c>
      <c r="B2890" s="247" t="s">
        <v>18897</v>
      </c>
      <c r="C2890" s="247" t="s">
        <v>2</v>
      </c>
      <c r="D2890" s="456">
        <v>120.91</v>
      </c>
    </row>
    <row r="2891" spans="1:4" ht="13.5">
      <c r="A2891" s="458">
        <v>97882</v>
      </c>
      <c r="B2891" s="247" t="s">
        <v>18898</v>
      </c>
      <c r="C2891" s="247" t="s">
        <v>2</v>
      </c>
      <c r="D2891" s="456">
        <v>189.6</v>
      </c>
    </row>
    <row r="2892" spans="1:4" ht="13.5">
      <c r="A2892" s="458">
        <v>97883</v>
      </c>
      <c r="B2892" s="247" t="s">
        <v>18899</v>
      </c>
      <c r="C2892" s="247" t="s">
        <v>2</v>
      </c>
      <c r="D2892" s="456">
        <v>368.09</v>
      </c>
    </row>
    <row r="2893" spans="1:4" ht="13.5">
      <c r="A2893" s="458">
        <v>97884</v>
      </c>
      <c r="B2893" s="247" t="s">
        <v>18900</v>
      </c>
      <c r="C2893" s="247" t="s">
        <v>2</v>
      </c>
      <c r="D2893" s="456">
        <v>719.88</v>
      </c>
    </row>
    <row r="2894" spans="1:4" ht="13.5">
      <c r="A2894" s="458">
        <v>97885</v>
      </c>
      <c r="B2894" s="247" t="s">
        <v>18901</v>
      </c>
      <c r="C2894" s="247" t="s">
        <v>2</v>
      </c>
      <c r="D2894" s="456">
        <v>1109.19</v>
      </c>
    </row>
    <row r="2895" spans="1:4" ht="13.5">
      <c r="A2895" s="458">
        <v>97886</v>
      </c>
      <c r="B2895" s="247" t="s">
        <v>18902</v>
      </c>
      <c r="C2895" s="247" t="s">
        <v>2</v>
      </c>
      <c r="D2895" s="456">
        <v>144.37</v>
      </c>
    </row>
    <row r="2896" spans="1:4" ht="13.5">
      <c r="A2896" s="458">
        <v>97887</v>
      </c>
      <c r="B2896" s="247" t="s">
        <v>18903</v>
      </c>
      <c r="C2896" s="247" t="s">
        <v>2</v>
      </c>
      <c r="D2896" s="456">
        <v>226.52</v>
      </c>
    </row>
    <row r="2897" spans="1:4" ht="13.5">
      <c r="A2897" s="458">
        <v>97888</v>
      </c>
      <c r="B2897" s="247" t="s">
        <v>18904</v>
      </c>
      <c r="C2897" s="247" t="s">
        <v>2</v>
      </c>
      <c r="D2897" s="456">
        <v>435.67</v>
      </c>
    </row>
    <row r="2898" spans="1:4" ht="13.5">
      <c r="A2898" s="458">
        <v>97889</v>
      </c>
      <c r="B2898" s="247" t="s">
        <v>18905</v>
      </c>
      <c r="C2898" s="247" t="s">
        <v>2</v>
      </c>
      <c r="D2898" s="456">
        <v>593.70000000000005</v>
      </c>
    </row>
    <row r="2899" spans="1:4" ht="13.5">
      <c r="A2899" s="458">
        <v>97890</v>
      </c>
      <c r="B2899" s="247" t="s">
        <v>18906</v>
      </c>
      <c r="C2899" s="247" t="s">
        <v>2</v>
      </c>
      <c r="D2899" s="456">
        <v>681.29</v>
      </c>
    </row>
    <row r="2900" spans="1:4" ht="13.5">
      <c r="A2900" s="458">
        <v>97891</v>
      </c>
      <c r="B2900" s="247" t="s">
        <v>18907</v>
      </c>
      <c r="C2900" s="247" t="s">
        <v>2</v>
      </c>
      <c r="D2900" s="456">
        <v>180.43</v>
      </c>
    </row>
    <row r="2901" spans="1:4" ht="13.5">
      <c r="A2901" s="458">
        <v>97892</v>
      </c>
      <c r="B2901" s="247" t="s">
        <v>18908</v>
      </c>
      <c r="C2901" s="247" t="s">
        <v>2</v>
      </c>
      <c r="D2901" s="456">
        <v>338.26</v>
      </c>
    </row>
    <row r="2902" spans="1:4" ht="13.5">
      <c r="A2902" s="458">
        <v>97893</v>
      </c>
      <c r="B2902" s="247" t="s">
        <v>18909</v>
      </c>
      <c r="C2902" s="247" t="s">
        <v>2</v>
      </c>
      <c r="D2902" s="456">
        <v>469.43</v>
      </c>
    </row>
    <row r="2903" spans="1:4" ht="13.5">
      <c r="A2903" s="458">
        <v>97894</v>
      </c>
      <c r="B2903" s="247" t="s">
        <v>18910</v>
      </c>
      <c r="C2903" s="247" t="s">
        <v>2</v>
      </c>
      <c r="D2903" s="456">
        <v>530.70000000000005</v>
      </c>
    </row>
    <row r="2904" spans="1:4" ht="13.5">
      <c r="A2904" s="458">
        <v>104396</v>
      </c>
      <c r="B2904" s="247" t="s">
        <v>26176</v>
      </c>
      <c r="C2904" s="247" t="s">
        <v>2</v>
      </c>
      <c r="D2904" s="456">
        <v>24.51</v>
      </c>
    </row>
    <row r="2905" spans="1:4" ht="13.5">
      <c r="A2905" s="458">
        <v>104397</v>
      </c>
      <c r="B2905" s="247" t="s">
        <v>26177</v>
      </c>
      <c r="C2905" s="247" t="s">
        <v>2</v>
      </c>
      <c r="D2905" s="456">
        <v>29.42</v>
      </c>
    </row>
    <row r="2906" spans="1:4" ht="13.5">
      <c r="A2906" s="458">
        <v>104398</v>
      </c>
      <c r="B2906" s="247" t="s">
        <v>26178</v>
      </c>
      <c r="C2906" s="247" t="s">
        <v>2</v>
      </c>
      <c r="D2906" s="456">
        <v>29.12</v>
      </c>
    </row>
    <row r="2907" spans="1:4" ht="13.5">
      <c r="A2907" s="458">
        <v>104399</v>
      </c>
      <c r="B2907" s="247" t="s">
        <v>26179</v>
      </c>
      <c r="C2907" s="247" t="s">
        <v>2</v>
      </c>
      <c r="D2907" s="456">
        <v>30.98</v>
      </c>
    </row>
    <row r="2908" spans="1:4" ht="13.5">
      <c r="A2908" s="458">
        <v>104400</v>
      </c>
      <c r="B2908" s="247" t="s">
        <v>26180</v>
      </c>
      <c r="C2908" s="247" t="s">
        <v>2</v>
      </c>
      <c r="D2908" s="456">
        <v>39.619999999999997</v>
      </c>
    </row>
    <row r="2909" spans="1:4" ht="13.5">
      <c r="A2909" s="458">
        <v>104401</v>
      </c>
      <c r="B2909" s="247" t="s">
        <v>26181</v>
      </c>
      <c r="C2909" s="247" t="s">
        <v>2</v>
      </c>
      <c r="D2909" s="456">
        <v>27.8</v>
      </c>
    </row>
    <row r="2910" spans="1:4" ht="13.5">
      <c r="A2910" s="458">
        <v>104402</v>
      </c>
      <c r="B2910" s="247" t="s">
        <v>26182</v>
      </c>
      <c r="C2910" s="247" t="s">
        <v>2</v>
      </c>
      <c r="D2910" s="456">
        <v>28.46</v>
      </c>
    </row>
    <row r="2911" spans="1:4" ht="13.5">
      <c r="A2911" s="458">
        <v>104403</v>
      </c>
      <c r="B2911" s="247" t="s">
        <v>26183</v>
      </c>
      <c r="C2911" s="247" t="s">
        <v>2</v>
      </c>
      <c r="D2911" s="456">
        <v>35.42</v>
      </c>
    </row>
    <row r="2912" spans="1:4" ht="13.5">
      <c r="A2912" s="458">
        <v>104404</v>
      </c>
      <c r="B2912" s="247" t="s">
        <v>26184</v>
      </c>
      <c r="C2912" s="247" t="s">
        <v>2</v>
      </c>
      <c r="D2912" s="456">
        <v>36.340000000000003</v>
      </c>
    </row>
    <row r="2913" spans="1:4" ht="13.5">
      <c r="A2913" s="458">
        <v>104405</v>
      </c>
      <c r="B2913" s="247" t="s">
        <v>26185</v>
      </c>
      <c r="C2913" s="247" t="s">
        <v>2</v>
      </c>
      <c r="D2913" s="456">
        <v>49.16</v>
      </c>
    </row>
    <row r="2914" spans="1:4" ht="13.5">
      <c r="A2914" s="458">
        <v>93653</v>
      </c>
      <c r="B2914" s="247" t="s">
        <v>18129</v>
      </c>
      <c r="C2914" s="247" t="s">
        <v>2</v>
      </c>
      <c r="D2914" s="456">
        <v>11.25</v>
      </c>
    </row>
    <row r="2915" spans="1:4" ht="13.5">
      <c r="A2915" s="458">
        <v>93654</v>
      </c>
      <c r="B2915" s="247" t="s">
        <v>18130</v>
      </c>
      <c r="C2915" s="247" t="s">
        <v>2</v>
      </c>
      <c r="D2915" s="456">
        <v>11.84</v>
      </c>
    </row>
    <row r="2916" spans="1:4" ht="13.5">
      <c r="A2916" s="458">
        <v>93655</v>
      </c>
      <c r="B2916" s="247" t="s">
        <v>18131</v>
      </c>
      <c r="C2916" s="247" t="s">
        <v>2</v>
      </c>
      <c r="D2916" s="456">
        <v>13.08</v>
      </c>
    </row>
    <row r="2917" spans="1:4" ht="13.5">
      <c r="A2917" s="458">
        <v>93656</v>
      </c>
      <c r="B2917" s="247" t="s">
        <v>18132</v>
      </c>
      <c r="C2917" s="247" t="s">
        <v>2</v>
      </c>
      <c r="D2917" s="456">
        <v>13.08</v>
      </c>
    </row>
    <row r="2918" spans="1:4" ht="13.5">
      <c r="A2918" s="458">
        <v>93657</v>
      </c>
      <c r="B2918" s="247" t="s">
        <v>18133</v>
      </c>
      <c r="C2918" s="247" t="s">
        <v>2</v>
      </c>
      <c r="D2918" s="456">
        <v>14.57</v>
      </c>
    </row>
    <row r="2919" spans="1:4" ht="13.5">
      <c r="A2919" s="458">
        <v>93658</v>
      </c>
      <c r="B2919" s="247" t="s">
        <v>18134</v>
      </c>
      <c r="C2919" s="247" t="s">
        <v>2</v>
      </c>
      <c r="D2919" s="456">
        <v>20.9</v>
      </c>
    </row>
    <row r="2920" spans="1:4" ht="13.5">
      <c r="A2920" s="458">
        <v>93659</v>
      </c>
      <c r="B2920" s="247" t="s">
        <v>18135</v>
      </c>
      <c r="C2920" s="247" t="s">
        <v>2</v>
      </c>
      <c r="D2920" s="456">
        <v>23.86</v>
      </c>
    </row>
    <row r="2921" spans="1:4" ht="13.5">
      <c r="A2921" s="458">
        <v>93660</v>
      </c>
      <c r="B2921" s="247" t="s">
        <v>18136</v>
      </c>
      <c r="C2921" s="247" t="s">
        <v>2</v>
      </c>
      <c r="D2921" s="456">
        <v>53.91</v>
      </c>
    </row>
    <row r="2922" spans="1:4" ht="13.5">
      <c r="A2922" s="458">
        <v>93661</v>
      </c>
      <c r="B2922" s="247" t="s">
        <v>18137</v>
      </c>
      <c r="C2922" s="247" t="s">
        <v>2</v>
      </c>
      <c r="D2922" s="456">
        <v>55.11</v>
      </c>
    </row>
    <row r="2923" spans="1:4" ht="13.5">
      <c r="A2923" s="458">
        <v>93662</v>
      </c>
      <c r="B2923" s="247" t="s">
        <v>18138</v>
      </c>
      <c r="C2923" s="247" t="s">
        <v>2</v>
      </c>
      <c r="D2923" s="456">
        <v>57.58</v>
      </c>
    </row>
    <row r="2924" spans="1:4" ht="13.5">
      <c r="A2924" s="458">
        <v>93663</v>
      </c>
      <c r="B2924" s="247" t="s">
        <v>18139</v>
      </c>
      <c r="C2924" s="247" t="s">
        <v>2</v>
      </c>
      <c r="D2924" s="456">
        <v>57.58</v>
      </c>
    </row>
    <row r="2925" spans="1:4" ht="13.5">
      <c r="A2925" s="458">
        <v>93664</v>
      </c>
      <c r="B2925" s="247" t="s">
        <v>18140</v>
      </c>
      <c r="C2925" s="247" t="s">
        <v>2</v>
      </c>
      <c r="D2925" s="456">
        <v>60.56</v>
      </c>
    </row>
    <row r="2926" spans="1:4" ht="13.5">
      <c r="A2926" s="458">
        <v>93665</v>
      </c>
      <c r="B2926" s="247" t="s">
        <v>18141</v>
      </c>
      <c r="C2926" s="247" t="s">
        <v>2</v>
      </c>
      <c r="D2926" s="456">
        <v>64.36</v>
      </c>
    </row>
    <row r="2927" spans="1:4" ht="13.5">
      <c r="A2927" s="458">
        <v>93666</v>
      </c>
      <c r="B2927" s="247" t="s">
        <v>18142</v>
      </c>
      <c r="C2927" s="247" t="s">
        <v>2</v>
      </c>
      <c r="D2927" s="456">
        <v>70.27</v>
      </c>
    </row>
    <row r="2928" spans="1:4" ht="13.5">
      <c r="A2928" s="458">
        <v>93667</v>
      </c>
      <c r="B2928" s="247" t="s">
        <v>18143</v>
      </c>
      <c r="C2928" s="247" t="s">
        <v>2</v>
      </c>
      <c r="D2928" s="456">
        <v>67.61</v>
      </c>
    </row>
    <row r="2929" spans="1:4" ht="13.5">
      <c r="A2929" s="458">
        <v>93668</v>
      </c>
      <c r="B2929" s="247" t="s">
        <v>18144</v>
      </c>
      <c r="C2929" s="247" t="s">
        <v>2</v>
      </c>
      <c r="D2929" s="456">
        <v>69.41</v>
      </c>
    </row>
    <row r="2930" spans="1:4" ht="13.5">
      <c r="A2930" s="458">
        <v>93669</v>
      </c>
      <c r="B2930" s="247" t="s">
        <v>18145</v>
      </c>
      <c r="C2930" s="247" t="s">
        <v>2</v>
      </c>
      <c r="D2930" s="456">
        <v>73.13</v>
      </c>
    </row>
    <row r="2931" spans="1:4" ht="13.5">
      <c r="A2931" s="458">
        <v>93670</v>
      </c>
      <c r="B2931" s="247" t="s">
        <v>18146</v>
      </c>
      <c r="C2931" s="247" t="s">
        <v>2</v>
      </c>
      <c r="D2931" s="456">
        <v>73.13</v>
      </c>
    </row>
    <row r="2932" spans="1:4" ht="13.5">
      <c r="A2932" s="458">
        <v>93671</v>
      </c>
      <c r="B2932" s="247" t="s">
        <v>18147</v>
      </c>
      <c r="C2932" s="247" t="s">
        <v>2</v>
      </c>
      <c r="D2932" s="456">
        <v>77.59</v>
      </c>
    </row>
    <row r="2933" spans="1:4" ht="13.5">
      <c r="A2933" s="458">
        <v>93672</v>
      </c>
      <c r="B2933" s="247" t="s">
        <v>18148</v>
      </c>
      <c r="C2933" s="247" t="s">
        <v>2</v>
      </c>
      <c r="D2933" s="456">
        <v>84.4</v>
      </c>
    </row>
    <row r="2934" spans="1:4" ht="13.5">
      <c r="A2934" s="458">
        <v>93673</v>
      </c>
      <c r="B2934" s="247" t="s">
        <v>18149</v>
      </c>
      <c r="C2934" s="247" t="s">
        <v>2</v>
      </c>
      <c r="D2934" s="456">
        <v>93.28</v>
      </c>
    </row>
    <row r="2935" spans="1:4" ht="13.5">
      <c r="A2935" s="458">
        <v>97359</v>
      </c>
      <c r="B2935" s="247" t="s">
        <v>18150</v>
      </c>
      <c r="C2935" s="247" t="s">
        <v>2</v>
      </c>
      <c r="D2935" s="456">
        <v>3135.75</v>
      </c>
    </row>
    <row r="2936" spans="1:4" ht="13.5">
      <c r="A2936" s="458">
        <v>97360</v>
      </c>
      <c r="B2936" s="247" t="s">
        <v>18151</v>
      </c>
      <c r="C2936" s="247" t="s">
        <v>2</v>
      </c>
      <c r="D2936" s="456">
        <v>6035.48</v>
      </c>
    </row>
    <row r="2937" spans="1:4" ht="13.5">
      <c r="A2937" s="458">
        <v>97361</v>
      </c>
      <c r="B2937" s="247" t="s">
        <v>18152</v>
      </c>
      <c r="C2937" s="247" t="s">
        <v>2</v>
      </c>
      <c r="D2937" s="456">
        <v>8047.31</v>
      </c>
    </row>
    <row r="2938" spans="1:4" ht="13.5">
      <c r="A2938" s="458">
        <v>97362</v>
      </c>
      <c r="B2938" s="247" t="s">
        <v>18153</v>
      </c>
      <c r="C2938" s="247" t="s">
        <v>2</v>
      </c>
      <c r="D2938" s="456">
        <v>2699.38</v>
      </c>
    </row>
    <row r="2939" spans="1:4" ht="13.5">
      <c r="A2939" s="458">
        <v>101875</v>
      </c>
      <c r="B2939" s="247" t="s">
        <v>18154</v>
      </c>
      <c r="C2939" s="247" t="s">
        <v>2</v>
      </c>
      <c r="D2939" s="456">
        <v>568.69000000000005</v>
      </c>
    </row>
    <row r="2940" spans="1:4" ht="13.5">
      <c r="A2940" s="458">
        <v>101876</v>
      </c>
      <c r="B2940" s="247" t="s">
        <v>18155</v>
      </c>
      <c r="C2940" s="247" t="s">
        <v>2</v>
      </c>
      <c r="D2940" s="456">
        <v>71.819999999999993</v>
      </c>
    </row>
    <row r="2941" spans="1:4" ht="13.5">
      <c r="A2941" s="458">
        <v>101877</v>
      </c>
      <c r="B2941" s="247" t="s">
        <v>18156</v>
      </c>
      <c r="C2941" s="247" t="s">
        <v>2</v>
      </c>
      <c r="D2941" s="456">
        <v>49.91</v>
      </c>
    </row>
    <row r="2942" spans="1:4" ht="13.5">
      <c r="A2942" s="458">
        <v>101878</v>
      </c>
      <c r="B2942" s="247" t="s">
        <v>18157</v>
      </c>
      <c r="C2942" s="247" t="s">
        <v>2</v>
      </c>
      <c r="D2942" s="456">
        <v>771.91</v>
      </c>
    </row>
    <row r="2943" spans="1:4" ht="13.5">
      <c r="A2943" s="458">
        <v>101879</v>
      </c>
      <c r="B2943" s="247" t="s">
        <v>18158</v>
      </c>
      <c r="C2943" s="247" t="s">
        <v>2</v>
      </c>
      <c r="D2943" s="456">
        <v>827.49</v>
      </c>
    </row>
    <row r="2944" spans="1:4" ht="13.5">
      <c r="A2944" s="458">
        <v>101880</v>
      </c>
      <c r="B2944" s="247" t="s">
        <v>18159</v>
      </c>
      <c r="C2944" s="247" t="s">
        <v>2</v>
      </c>
      <c r="D2944" s="456">
        <v>951.56</v>
      </c>
    </row>
    <row r="2945" spans="1:4" ht="13.5">
      <c r="A2945" s="458">
        <v>101881</v>
      </c>
      <c r="B2945" s="247" t="s">
        <v>18160</v>
      </c>
      <c r="C2945" s="247" t="s">
        <v>2</v>
      </c>
      <c r="D2945" s="456">
        <v>1376.75</v>
      </c>
    </row>
    <row r="2946" spans="1:4" ht="13.5">
      <c r="A2946" s="458">
        <v>101882</v>
      </c>
      <c r="B2946" s="247" t="s">
        <v>18161</v>
      </c>
      <c r="C2946" s="247" t="s">
        <v>2</v>
      </c>
      <c r="D2946" s="456">
        <v>1962.7</v>
      </c>
    </row>
    <row r="2947" spans="1:4" ht="13.5">
      <c r="A2947" s="458">
        <v>101883</v>
      </c>
      <c r="B2947" s="247" t="s">
        <v>18162</v>
      </c>
      <c r="C2947" s="247" t="s">
        <v>2</v>
      </c>
      <c r="D2947" s="456">
        <v>788.43</v>
      </c>
    </row>
    <row r="2948" spans="1:4" ht="13.5">
      <c r="A2948" s="458">
        <v>101890</v>
      </c>
      <c r="B2948" s="247" t="s">
        <v>18163</v>
      </c>
      <c r="C2948" s="247" t="s">
        <v>2</v>
      </c>
      <c r="D2948" s="456">
        <v>15.57</v>
      </c>
    </row>
    <row r="2949" spans="1:4" ht="13.5">
      <c r="A2949" s="458">
        <v>101891</v>
      </c>
      <c r="B2949" s="247" t="s">
        <v>18164</v>
      </c>
      <c r="C2949" s="247" t="s">
        <v>2</v>
      </c>
      <c r="D2949" s="456">
        <v>26.7</v>
      </c>
    </row>
    <row r="2950" spans="1:4" ht="13.5">
      <c r="A2950" s="458">
        <v>101892</v>
      </c>
      <c r="B2950" s="247" t="s">
        <v>18165</v>
      </c>
      <c r="C2950" s="247" t="s">
        <v>2</v>
      </c>
      <c r="D2950" s="456">
        <v>68</v>
      </c>
    </row>
    <row r="2951" spans="1:4" ht="13.5">
      <c r="A2951" s="458">
        <v>101893</v>
      </c>
      <c r="B2951" s="247" t="s">
        <v>18166</v>
      </c>
      <c r="C2951" s="247" t="s">
        <v>2</v>
      </c>
      <c r="D2951" s="456">
        <v>87.2</v>
      </c>
    </row>
    <row r="2952" spans="1:4" ht="13.5">
      <c r="A2952" s="458">
        <v>101894</v>
      </c>
      <c r="B2952" s="247" t="s">
        <v>18167</v>
      </c>
      <c r="C2952" s="247" t="s">
        <v>2</v>
      </c>
      <c r="D2952" s="456">
        <v>150.22999999999999</v>
      </c>
    </row>
    <row r="2953" spans="1:4" ht="13.5">
      <c r="A2953" s="458">
        <v>101895</v>
      </c>
      <c r="B2953" s="247" t="s">
        <v>18168</v>
      </c>
      <c r="C2953" s="247" t="s">
        <v>2</v>
      </c>
      <c r="D2953" s="456">
        <v>404.62</v>
      </c>
    </row>
    <row r="2954" spans="1:4" ht="13.5">
      <c r="A2954" s="458">
        <v>101896</v>
      </c>
      <c r="B2954" s="247" t="s">
        <v>18169</v>
      </c>
      <c r="C2954" s="247" t="s">
        <v>2</v>
      </c>
      <c r="D2954" s="456">
        <v>605.45000000000005</v>
      </c>
    </row>
    <row r="2955" spans="1:4" ht="13.5">
      <c r="A2955" s="458">
        <v>101897</v>
      </c>
      <c r="B2955" s="247" t="s">
        <v>18170</v>
      </c>
      <c r="C2955" s="247" t="s">
        <v>2</v>
      </c>
      <c r="D2955" s="456">
        <v>963.34</v>
      </c>
    </row>
    <row r="2956" spans="1:4" ht="13.5">
      <c r="A2956" s="458">
        <v>101898</v>
      </c>
      <c r="B2956" s="247" t="s">
        <v>18171</v>
      </c>
      <c r="C2956" s="247" t="s">
        <v>2</v>
      </c>
      <c r="D2956" s="456">
        <v>1284.51</v>
      </c>
    </row>
    <row r="2957" spans="1:4" ht="13.5">
      <c r="A2957" s="458">
        <v>101899</v>
      </c>
      <c r="B2957" s="247" t="s">
        <v>18172</v>
      </c>
      <c r="C2957" s="247" t="s">
        <v>2</v>
      </c>
      <c r="D2957" s="456">
        <v>2048.44</v>
      </c>
    </row>
    <row r="2958" spans="1:4" ht="13.5">
      <c r="A2958" s="458">
        <v>101900</v>
      </c>
      <c r="B2958" s="247" t="s">
        <v>18173</v>
      </c>
      <c r="C2958" s="247" t="s">
        <v>2</v>
      </c>
      <c r="D2958" s="456">
        <v>4261.1099999999997</v>
      </c>
    </row>
    <row r="2959" spans="1:4" ht="13.5">
      <c r="A2959" s="458">
        <v>101901</v>
      </c>
      <c r="B2959" s="247" t="s">
        <v>18174</v>
      </c>
      <c r="C2959" s="247" t="s">
        <v>2</v>
      </c>
      <c r="D2959" s="456">
        <v>186.1</v>
      </c>
    </row>
    <row r="2960" spans="1:4" ht="13.5">
      <c r="A2960" s="458">
        <v>101902</v>
      </c>
      <c r="B2960" s="247" t="s">
        <v>18175</v>
      </c>
      <c r="C2960" s="247" t="s">
        <v>2</v>
      </c>
      <c r="D2960" s="456">
        <v>229.58</v>
      </c>
    </row>
    <row r="2961" spans="1:4" ht="13.5">
      <c r="A2961" s="458">
        <v>101903</v>
      </c>
      <c r="B2961" s="247" t="s">
        <v>18176</v>
      </c>
      <c r="C2961" s="247" t="s">
        <v>2</v>
      </c>
      <c r="D2961" s="456">
        <v>479.37</v>
      </c>
    </row>
    <row r="2962" spans="1:4" ht="13.5">
      <c r="A2962" s="458">
        <v>101904</v>
      </c>
      <c r="B2962" s="247" t="s">
        <v>18177</v>
      </c>
      <c r="C2962" s="247" t="s">
        <v>2</v>
      </c>
      <c r="D2962" s="456">
        <v>1774.35</v>
      </c>
    </row>
    <row r="2963" spans="1:4" ht="13.5">
      <c r="A2963" s="458">
        <v>101938</v>
      </c>
      <c r="B2963" s="247" t="s">
        <v>18911</v>
      </c>
      <c r="C2963" s="247" t="s">
        <v>2</v>
      </c>
      <c r="D2963" s="456">
        <v>96.2</v>
      </c>
    </row>
    <row r="2964" spans="1:4" ht="13.5">
      <c r="A2964" s="458">
        <v>101946</v>
      </c>
      <c r="B2964" s="247" t="s">
        <v>18912</v>
      </c>
      <c r="C2964" s="247" t="s">
        <v>2</v>
      </c>
      <c r="D2964" s="456">
        <v>146.22999999999999</v>
      </c>
    </row>
    <row r="2965" spans="1:4" ht="13.5">
      <c r="A2965" s="458">
        <v>91945</v>
      </c>
      <c r="B2965" s="247" t="s">
        <v>3784</v>
      </c>
      <c r="C2965" s="247" t="s">
        <v>2</v>
      </c>
      <c r="D2965" s="456">
        <v>9.7200000000000006</v>
      </c>
    </row>
    <row r="2966" spans="1:4" ht="13.5">
      <c r="A2966" s="458">
        <v>91946</v>
      </c>
      <c r="B2966" s="247" t="s">
        <v>3785</v>
      </c>
      <c r="C2966" s="247" t="s">
        <v>2</v>
      </c>
      <c r="D2966" s="456">
        <v>8.24</v>
      </c>
    </row>
    <row r="2967" spans="1:4" ht="13.5">
      <c r="A2967" s="458">
        <v>91947</v>
      </c>
      <c r="B2967" s="247" t="s">
        <v>3786</v>
      </c>
      <c r="C2967" s="247" t="s">
        <v>2</v>
      </c>
      <c r="D2967" s="456">
        <v>7.32</v>
      </c>
    </row>
    <row r="2968" spans="1:4" ht="13.5">
      <c r="A2968" s="458">
        <v>91949</v>
      </c>
      <c r="B2968" s="247" t="s">
        <v>3787</v>
      </c>
      <c r="C2968" s="247" t="s">
        <v>2</v>
      </c>
      <c r="D2968" s="456">
        <v>15.13</v>
      </c>
    </row>
    <row r="2969" spans="1:4" ht="13.5">
      <c r="A2969" s="458">
        <v>91950</v>
      </c>
      <c r="B2969" s="247" t="s">
        <v>3788</v>
      </c>
      <c r="C2969" s="247" t="s">
        <v>2</v>
      </c>
      <c r="D2969" s="456">
        <v>13.34</v>
      </c>
    </row>
    <row r="2970" spans="1:4" ht="13.5">
      <c r="A2970" s="458">
        <v>91951</v>
      </c>
      <c r="B2970" s="247" t="s">
        <v>3789</v>
      </c>
      <c r="C2970" s="247" t="s">
        <v>2</v>
      </c>
      <c r="D2970" s="456">
        <v>12.27</v>
      </c>
    </row>
    <row r="2971" spans="1:4" ht="13.5">
      <c r="A2971" s="458">
        <v>91952</v>
      </c>
      <c r="B2971" s="247" t="s">
        <v>3790</v>
      </c>
      <c r="C2971" s="247" t="s">
        <v>2</v>
      </c>
      <c r="D2971" s="456">
        <v>18.690000000000001</v>
      </c>
    </row>
    <row r="2972" spans="1:4" ht="13.5">
      <c r="A2972" s="458">
        <v>91953</v>
      </c>
      <c r="B2972" s="247" t="s">
        <v>3791</v>
      </c>
      <c r="C2972" s="247" t="s">
        <v>2</v>
      </c>
      <c r="D2972" s="456">
        <v>26.93</v>
      </c>
    </row>
    <row r="2973" spans="1:4" ht="13.5">
      <c r="A2973" s="458">
        <v>91954</v>
      </c>
      <c r="B2973" s="247" t="s">
        <v>3792</v>
      </c>
      <c r="C2973" s="247" t="s">
        <v>2</v>
      </c>
      <c r="D2973" s="456">
        <v>25.07</v>
      </c>
    </row>
    <row r="2974" spans="1:4" ht="13.5">
      <c r="A2974" s="458">
        <v>91955</v>
      </c>
      <c r="B2974" s="247" t="s">
        <v>3793</v>
      </c>
      <c r="C2974" s="247" t="s">
        <v>2</v>
      </c>
      <c r="D2974" s="456">
        <v>33.31</v>
      </c>
    </row>
    <row r="2975" spans="1:4" ht="13.5">
      <c r="A2975" s="458">
        <v>91956</v>
      </c>
      <c r="B2975" s="247" t="s">
        <v>3794</v>
      </c>
      <c r="C2975" s="247" t="s">
        <v>2</v>
      </c>
      <c r="D2975" s="456">
        <v>40.83</v>
      </c>
    </row>
    <row r="2976" spans="1:4" ht="13.5">
      <c r="A2976" s="458">
        <v>91957</v>
      </c>
      <c r="B2976" s="247" t="s">
        <v>3795</v>
      </c>
      <c r="C2976" s="247" t="s">
        <v>2</v>
      </c>
      <c r="D2976" s="456">
        <v>49.07</v>
      </c>
    </row>
    <row r="2977" spans="1:4" ht="13.5">
      <c r="A2977" s="458">
        <v>91958</v>
      </c>
      <c r="B2977" s="247" t="s">
        <v>3796</v>
      </c>
      <c r="C2977" s="247" t="s">
        <v>2</v>
      </c>
      <c r="D2977" s="456">
        <v>34.5</v>
      </c>
    </row>
    <row r="2978" spans="1:4" ht="13.5">
      <c r="A2978" s="458">
        <v>91959</v>
      </c>
      <c r="B2978" s="247" t="s">
        <v>3797</v>
      </c>
      <c r="C2978" s="247" t="s">
        <v>2</v>
      </c>
      <c r="D2978" s="456">
        <v>42.74</v>
      </c>
    </row>
    <row r="2979" spans="1:4" ht="13.5">
      <c r="A2979" s="458">
        <v>91960</v>
      </c>
      <c r="B2979" s="247" t="s">
        <v>3798</v>
      </c>
      <c r="C2979" s="247" t="s">
        <v>2</v>
      </c>
      <c r="D2979" s="456">
        <v>47.21</v>
      </c>
    </row>
    <row r="2980" spans="1:4" ht="13.5">
      <c r="A2980" s="458">
        <v>91961</v>
      </c>
      <c r="B2980" s="247" t="s">
        <v>3799</v>
      </c>
      <c r="C2980" s="247" t="s">
        <v>2</v>
      </c>
      <c r="D2980" s="456">
        <v>55.45</v>
      </c>
    </row>
    <row r="2981" spans="1:4" ht="13.5">
      <c r="A2981" s="458">
        <v>91962</v>
      </c>
      <c r="B2981" s="247" t="s">
        <v>3800</v>
      </c>
      <c r="C2981" s="247" t="s">
        <v>2</v>
      </c>
      <c r="D2981" s="456">
        <v>63.02</v>
      </c>
    </row>
    <row r="2982" spans="1:4" ht="13.5">
      <c r="A2982" s="458">
        <v>91963</v>
      </c>
      <c r="B2982" s="247" t="s">
        <v>3801</v>
      </c>
      <c r="C2982" s="247" t="s">
        <v>2</v>
      </c>
      <c r="D2982" s="456">
        <v>71.260000000000005</v>
      </c>
    </row>
    <row r="2983" spans="1:4" ht="13.5">
      <c r="A2983" s="458">
        <v>91964</v>
      </c>
      <c r="B2983" s="247" t="s">
        <v>3802</v>
      </c>
      <c r="C2983" s="247" t="s">
        <v>2</v>
      </c>
      <c r="D2983" s="456">
        <v>56.64</v>
      </c>
    </row>
    <row r="2984" spans="1:4" ht="13.5">
      <c r="A2984" s="458">
        <v>91965</v>
      </c>
      <c r="B2984" s="247" t="s">
        <v>3803</v>
      </c>
      <c r="C2984" s="247" t="s">
        <v>2</v>
      </c>
      <c r="D2984" s="456">
        <v>64.88</v>
      </c>
    </row>
    <row r="2985" spans="1:4" ht="13.5">
      <c r="A2985" s="458">
        <v>91966</v>
      </c>
      <c r="B2985" s="247" t="s">
        <v>3804</v>
      </c>
      <c r="C2985" s="247" t="s">
        <v>2</v>
      </c>
      <c r="D2985" s="456">
        <v>50.3</v>
      </c>
    </row>
    <row r="2986" spans="1:4" ht="13.5">
      <c r="A2986" s="458">
        <v>91967</v>
      </c>
      <c r="B2986" s="247" t="s">
        <v>3805</v>
      </c>
      <c r="C2986" s="247" t="s">
        <v>2</v>
      </c>
      <c r="D2986" s="456">
        <v>58.54</v>
      </c>
    </row>
    <row r="2987" spans="1:4" ht="13.5">
      <c r="A2987" s="458">
        <v>91968</v>
      </c>
      <c r="B2987" s="247" t="s">
        <v>3806</v>
      </c>
      <c r="C2987" s="247" t="s">
        <v>2</v>
      </c>
      <c r="D2987" s="456">
        <v>69.36</v>
      </c>
    </row>
    <row r="2988" spans="1:4" ht="13.5">
      <c r="A2988" s="458">
        <v>91969</v>
      </c>
      <c r="B2988" s="247" t="s">
        <v>3807</v>
      </c>
      <c r="C2988" s="247" t="s">
        <v>2</v>
      </c>
      <c r="D2988" s="456">
        <v>77.599999999999994</v>
      </c>
    </row>
    <row r="2989" spans="1:4" ht="13.5">
      <c r="A2989" s="458">
        <v>91970</v>
      </c>
      <c r="B2989" s="247" t="s">
        <v>3808</v>
      </c>
      <c r="C2989" s="247" t="s">
        <v>2</v>
      </c>
      <c r="D2989" s="456">
        <v>72.790000000000006</v>
      </c>
    </row>
    <row r="2990" spans="1:4" ht="13.5">
      <c r="A2990" s="458">
        <v>91971</v>
      </c>
      <c r="B2990" s="247" t="s">
        <v>3809</v>
      </c>
      <c r="C2990" s="247" t="s">
        <v>2</v>
      </c>
      <c r="D2990" s="456">
        <v>86.13</v>
      </c>
    </row>
    <row r="2991" spans="1:4" ht="13.5">
      <c r="A2991" s="458">
        <v>91972</v>
      </c>
      <c r="B2991" s="247" t="s">
        <v>3810</v>
      </c>
      <c r="C2991" s="247" t="s">
        <v>2</v>
      </c>
      <c r="D2991" s="456">
        <v>79.17</v>
      </c>
    </row>
    <row r="2992" spans="1:4" ht="13.5">
      <c r="A2992" s="458">
        <v>91973</v>
      </c>
      <c r="B2992" s="247" t="s">
        <v>3811</v>
      </c>
      <c r="C2992" s="247" t="s">
        <v>2</v>
      </c>
      <c r="D2992" s="456">
        <v>92.51</v>
      </c>
    </row>
    <row r="2993" spans="1:4" ht="13.5">
      <c r="A2993" s="458">
        <v>91974</v>
      </c>
      <c r="B2993" s="247" t="s">
        <v>3812</v>
      </c>
      <c r="C2993" s="247" t="s">
        <v>2</v>
      </c>
      <c r="D2993" s="456">
        <v>66.41</v>
      </c>
    </row>
    <row r="2994" spans="1:4" ht="13.5">
      <c r="A2994" s="458">
        <v>91975</v>
      </c>
      <c r="B2994" s="247" t="s">
        <v>3813</v>
      </c>
      <c r="C2994" s="247" t="s">
        <v>2</v>
      </c>
      <c r="D2994" s="456">
        <v>79.75</v>
      </c>
    </row>
    <row r="2995" spans="1:4" ht="13.5">
      <c r="A2995" s="458">
        <v>91976</v>
      </c>
      <c r="B2995" s="247" t="s">
        <v>3814</v>
      </c>
      <c r="C2995" s="247" t="s">
        <v>2</v>
      </c>
      <c r="D2995" s="456">
        <v>98.12</v>
      </c>
    </row>
    <row r="2996" spans="1:4" ht="13.5">
      <c r="A2996" s="458">
        <v>91977</v>
      </c>
      <c r="B2996" s="247" t="s">
        <v>3815</v>
      </c>
      <c r="C2996" s="247" t="s">
        <v>2</v>
      </c>
      <c r="D2996" s="456">
        <v>111.46</v>
      </c>
    </row>
    <row r="2997" spans="1:4" ht="13.5">
      <c r="A2997" s="458">
        <v>91978</v>
      </c>
      <c r="B2997" s="247" t="s">
        <v>3816</v>
      </c>
      <c r="C2997" s="247" t="s">
        <v>2</v>
      </c>
      <c r="D2997" s="456">
        <v>40.54</v>
      </c>
    </row>
    <row r="2998" spans="1:4" ht="13.5">
      <c r="A2998" s="458">
        <v>91979</v>
      </c>
      <c r="B2998" s="247" t="s">
        <v>3817</v>
      </c>
      <c r="C2998" s="247" t="s">
        <v>2</v>
      </c>
      <c r="D2998" s="456">
        <v>48.78</v>
      </c>
    </row>
    <row r="2999" spans="1:4" ht="13.5">
      <c r="A2999" s="458">
        <v>91980</v>
      </c>
      <c r="B2999" s="247" t="s">
        <v>3818</v>
      </c>
      <c r="C2999" s="247" t="s">
        <v>2</v>
      </c>
      <c r="D2999" s="456">
        <v>39.159999999999997</v>
      </c>
    </row>
    <row r="3000" spans="1:4" ht="13.5">
      <c r="A3000" s="458">
        <v>91981</v>
      </c>
      <c r="B3000" s="247" t="s">
        <v>3819</v>
      </c>
      <c r="C3000" s="247" t="s">
        <v>2</v>
      </c>
      <c r="D3000" s="456">
        <v>47.4</v>
      </c>
    </row>
    <row r="3001" spans="1:4" ht="13.5">
      <c r="A3001" s="458">
        <v>91982</v>
      </c>
      <c r="B3001" s="247" t="s">
        <v>3820</v>
      </c>
      <c r="C3001" s="247" t="s">
        <v>2</v>
      </c>
      <c r="D3001" s="456">
        <v>98.47</v>
      </c>
    </row>
    <row r="3002" spans="1:4" ht="13.5">
      <c r="A3002" s="458">
        <v>91983</v>
      </c>
      <c r="B3002" s="247" t="s">
        <v>3821</v>
      </c>
      <c r="C3002" s="247" t="s">
        <v>2</v>
      </c>
      <c r="D3002" s="456">
        <v>106.71</v>
      </c>
    </row>
    <row r="3003" spans="1:4" ht="13.5">
      <c r="A3003" s="458">
        <v>91984</v>
      </c>
      <c r="B3003" s="247" t="s">
        <v>3822</v>
      </c>
      <c r="C3003" s="247" t="s">
        <v>2</v>
      </c>
      <c r="D3003" s="456">
        <v>17.420000000000002</v>
      </c>
    </row>
    <row r="3004" spans="1:4" ht="13.5">
      <c r="A3004" s="458">
        <v>91985</v>
      </c>
      <c r="B3004" s="247" t="s">
        <v>3823</v>
      </c>
      <c r="C3004" s="247" t="s">
        <v>2</v>
      </c>
      <c r="D3004" s="456">
        <v>25.66</v>
      </c>
    </row>
    <row r="3005" spans="1:4" ht="13.5">
      <c r="A3005" s="458">
        <v>91986</v>
      </c>
      <c r="B3005" s="247" t="s">
        <v>3824</v>
      </c>
      <c r="C3005" s="247" t="s">
        <v>2</v>
      </c>
      <c r="D3005" s="456">
        <v>37.979999999999997</v>
      </c>
    </row>
    <row r="3006" spans="1:4" ht="13.5">
      <c r="A3006" s="458">
        <v>91987</v>
      </c>
      <c r="B3006" s="247" t="s">
        <v>3825</v>
      </c>
      <c r="C3006" s="247" t="s">
        <v>2</v>
      </c>
      <c r="D3006" s="456">
        <v>46.22</v>
      </c>
    </row>
    <row r="3007" spans="1:4" ht="13.5">
      <c r="A3007" s="458">
        <v>91988</v>
      </c>
      <c r="B3007" s="247" t="s">
        <v>3826</v>
      </c>
      <c r="C3007" s="247" t="s">
        <v>2</v>
      </c>
      <c r="D3007" s="456">
        <v>22.05</v>
      </c>
    </row>
    <row r="3008" spans="1:4" ht="13.5">
      <c r="A3008" s="458">
        <v>91989</v>
      </c>
      <c r="B3008" s="247" t="s">
        <v>3827</v>
      </c>
      <c r="C3008" s="247" t="s">
        <v>2</v>
      </c>
      <c r="D3008" s="456">
        <v>30.29</v>
      </c>
    </row>
    <row r="3009" spans="1:4" ht="13.5">
      <c r="A3009" s="458">
        <v>91990</v>
      </c>
      <c r="B3009" s="247" t="s">
        <v>3828</v>
      </c>
      <c r="C3009" s="247" t="s">
        <v>2</v>
      </c>
      <c r="D3009" s="456">
        <v>32.81</v>
      </c>
    </row>
    <row r="3010" spans="1:4" ht="13.5">
      <c r="A3010" s="458">
        <v>91991</v>
      </c>
      <c r="B3010" s="247" t="s">
        <v>3829</v>
      </c>
      <c r="C3010" s="247" t="s">
        <v>2</v>
      </c>
      <c r="D3010" s="456">
        <v>35.31</v>
      </c>
    </row>
    <row r="3011" spans="1:4" ht="13.5">
      <c r="A3011" s="458">
        <v>91992</v>
      </c>
      <c r="B3011" s="247" t="s">
        <v>3830</v>
      </c>
      <c r="C3011" s="247" t="s">
        <v>2</v>
      </c>
      <c r="D3011" s="456">
        <v>41.05</v>
      </c>
    </row>
    <row r="3012" spans="1:4" ht="13.5">
      <c r="A3012" s="458">
        <v>91993</v>
      </c>
      <c r="B3012" s="247" t="s">
        <v>3831</v>
      </c>
      <c r="C3012" s="247" t="s">
        <v>2</v>
      </c>
      <c r="D3012" s="456">
        <v>43.55</v>
      </c>
    </row>
    <row r="3013" spans="1:4" ht="13.5">
      <c r="A3013" s="458">
        <v>91994</v>
      </c>
      <c r="B3013" s="247" t="s">
        <v>3832</v>
      </c>
      <c r="C3013" s="247" t="s">
        <v>2</v>
      </c>
      <c r="D3013" s="456">
        <v>23.77</v>
      </c>
    </row>
    <row r="3014" spans="1:4" ht="13.5">
      <c r="A3014" s="458">
        <v>91995</v>
      </c>
      <c r="B3014" s="247" t="s">
        <v>3833</v>
      </c>
      <c r="C3014" s="247" t="s">
        <v>2</v>
      </c>
      <c r="D3014" s="456">
        <v>26.27</v>
      </c>
    </row>
    <row r="3015" spans="1:4" ht="13.5">
      <c r="A3015" s="458">
        <v>91996</v>
      </c>
      <c r="B3015" s="247" t="s">
        <v>3834</v>
      </c>
      <c r="C3015" s="247" t="s">
        <v>2</v>
      </c>
      <c r="D3015" s="456">
        <v>32.01</v>
      </c>
    </row>
    <row r="3016" spans="1:4" ht="13.5">
      <c r="A3016" s="458">
        <v>91997</v>
      </c>
      <c r="B3016" s="247" t="s">
        <v>3835</v>
      </c>
      <c r="C3016" s="247" t="s">
        <v>2</v>
      </c>
      <c r="D3016" s="456">
        <v>34.51</v>
      </c>
    </row>
    <row r="3017" spans="1:4" ht="13.5">
      <c r="A3017" s="458">
        <v>91998</v>
      </c>
      <c r="B3017" s="247" t="s">
        <v>3836</v>
      </c>
      <c r="C3017" s="247" t="s">
        <v>2</v>
      </c>
      <c r="D3017" s="456">
        <v>20.260000000000002</v>
      </c>
    </row>
    <row r="3018" spans="1:4" ht="13.5">
      <c r="A3018" s="458">
        <v>91999</v>
      </c>
      <c r="B3018" s="247" t="s">
        <v>3837</v>
      </c>
      <c r="C3018" s="247" t="s">
        <v>2</v>
      </c>
      <c r="D3018" s="456">
        <v>22.76</v>
      </c>
    </row>
    <row r="3019" spans="1:4" ht="13.5">
      <c r="A3019" s="458">
        <v>92000</v>
      </c>
      <c r="B3019" s="247" t="s">
        <v>3838</v>
      </c>
      <c r="C3019" s="247" t="s">
        <v>2</v>
      </c>
      <c r="D3019" s="456">
        <v>28.5</v>
      </c>
    </row>
    <row r="3020" spans="1:4" ht="13.5">
      <c r="A3020" s="458">
        <v>92001</v>
      </c>
      <c r="B3020" s="247" t="s">
        <v>3839</v>
      </c>
      <c r="C3020" s="247" t="s">
        <v>2</v>
      </c>
      <c r="D3020" s="456">
        <v>31</v>
      </c>
    </row>
    <row r="3021" spans="1:4" ht="13.5">
      <c r="A3021" s="458">
        <v>92002</v>
      </c>
      <c r="B3021" s="247" t="s">
        <v>3840</v>
      </c>
      <c r="C3021" s="247" t="s">
        <v>2</v>
      </c>
      <c r="D3021" s="456">
        <v>44.61</v>
      </c>
    </row>
    <row r="3022" spans="1:4" ht="13.5">
      <c r="A3022" s="458">
        <v>92003</v>
      </c>
      <c r="B3022" s="247" t="s">
        <v>3841</v>
      </c>
      <c r="C3022" s="247" t="s">
        <v>2</v>
      </c>
      <c r="D3022" s="456">
        <v>49.61</v>
      </c>
    </row>
    <row r="3023" spans="1:4" ht="13.5">
      <c r="A3023" s="458">
        <v>92004</v>
      </c>
      <c r="B3023" s="247" t="s">
        <v>3842</v>
      </c>
      <c r="C3023" s="247" t="s">
        <v>2</v>
      </c>
      <c r="D3023" s="456">
        <v>52.85</v>
      </c>
    </row>
    <row r="3024" spans="1:4" ht="13.5">
      <c r="A3024" s="458">
        <v>92005</v>
      </c>
      <c r="B3024" s="247" t="s">
        <v>3843</v>
      </c>
      <c r="C3024" s="247" t="s">
        <v>2</v>
      </c>
      <c r="D3024" s="456">
        <v>57.85</v>
      </c>
    </row>
    <row r="3025" spans="1:4" ht="13.5">
      <c r="A3025" s="458">
        <v>92006</v>
      </c>
      <c r="B3025" s="247" t="s">
        <v>3844</v>
      </c>
      <c r="C3025" s="247" t="s">
        <v>2</v>
      </c>
      <c r="D3025" s="456">
        <v>37.590000000000003</v>
      </c>
    </row>
    <row r="3026" spans="1:4" ht="13.5">
      <c r="A3026" s="458">
        <v>92007</v>
      </c>
      <c r="B3026" s="247" t="s">
        <v>3845</v>
      </c>
      <c r="C3026" s="247" t="s">
        <v>2</v>
      </c>
      <c r="D3026" s="456">
        <v>42.59</v>
      </c>
    </row>
    <row r="3027" spans="1:4" ht="13.5">
      <c r="A3027" s="458">
        <v>92008</v>
      </c>
      <c r="B3027" s="247" t="s">
        <v>3846</v>
      </c>
      <c r="C3027" s="247" t="s">
        <v>2</v>
      </c>
      <c r="D3027" s="456">
        <v>45.83</v>
      </c>
    </row>
    <row r="3028" spans="1:4" ht="13.5">
      <c r="A3028" s="458">
        <v>92009</v>
      </c>
      <c r="B3028" s="247" t="s">
        <v>3847</v>
      </c>
      <c r="C3028" s="247" t="s">
        <v>2</v>
      </c>
      <c r="D3028" s="456">
        <v>50.83</v>
      </c>
    </row>
    <row r="3029" spans="1:4" ht="13.5">
      <c r="A3029" s="458">
        <v>92010</v>
      </c>
      <c r="B3029" s="247" t="s">
        <v>3848</v>
      </c>
      <c r="C3029" s="247" t="s">
        <v>2</v>
      </c>
      <c r="D3029" s="456">
        <v>65.459999999999994</v>
      </c>
    </row>
    <row r="3030" spans="1:4" ht="13.5">
      <c r="A3030" s="458">
        <v>92011</v>
      </c>
      <c r="B3030" s="247" t="s">
        <v>3849</v>
      </c>
      <c r="C3030" s="247" t="s">
        <v>2</v>
      </c>
      <c r="D3030" s="456">
        <v>72.959999999999994</v>
      </c>
    </row>
    <row r="3031" spans="1:4" ht="13.5">
      <c r="A3031" s="458">
        <v>92012</v>
      </c>
      <c r="B3031" s="247" t="s">
        <v>3850</v>
      </c>
      <c r="C3031" s="247" t="s">
        <v>2</v>
      </c>
      <c r="D3031" s="456">
        <v>73.7</v>
      </c>
    </row>
    <row r="3032" spans="1:4" ht="13.5">
      <c r="A3032" s="458">
        <v>92013</v>
      </c>
      <c r="B3032" s="247" t="s">
        <v>3851</v>
      </c>
      <c r="C3032" s="247" t="s">
        <v>2</v>
      </c>
      <c r="D3032" s="456">
        <v>81.2</v>
      </c>
    </row>
    <row r="3033" spans="1:4" ht="13.5">
      <c r="A3033" s="458">
        <v>92014</v>
      </c>
      <c r="B3033" s="247" t="s">
        <v>3852</v>
      </c>
      <c r="C3033" s="247" t="s">
        <v>2</v>
      </c>
      <c r="D3033" s="456">
        <v>54.93</v>
      </c>
    </row>
    <row r="3034" spans="1:4" ht="13.5">
      <c r="A3034" s="458">
        <v>92015</v>
      </c>
      <c r="B3034" s="247" t="s">
        <v>3853</v>
      </c>
      <c r="C3034" s="247" t="s">
        <v>2</v>
      </c>
      <c r="D3034" s="456">
        <v>62.43</v>
      </c>
    </row>
    <row r="3035" spans="1:4" ht="13.5">
      <c r="A3035" s="458">
        <v>92016</v>
      </c>
      <c r="B3035" s="247" t="s">
        <v>3854</v>
      </c>
      <c r="C3035" s="247" t="s">
        <v>2</v>
      </c>
      <c r="D3035" s="456">
        <v>63.17</v>
      </c>
    </row>
    <row r="3036" spans="1:4" ht="13.5">
      <c r="A3036" s="458">
        <v>92017</v>
      </c>
      <c r="B3036" s="247" t="s">
        <v>3855</v>
      </c>
      <c r="C3036" s="247" t="s">
        <v>2</v>
      </c>
      <c r="D3036" s="456">
        <v>70.67</v>
      </c>
    </row>
    <row r="3037" spans="1:4" ht="13.5">
      <c r="A3037" s="458">
        <v>92018</v>
      </c>
      <c r="B3037" s="247" t="s">
        <v>3856</v>
      </c>
      <c r="C3037" s="247" t="s">
        <v>2</v>
      </c>
      <c r="D3037" s="456">
        <v>72.73</v>
      </c>
    </row>
    <row r="3038" spans="1:4" ht="13.5">
      <c r="A3038" s="458">
        <v>92019</v>
      </c>
      <c r="B3038" s="247" t="s">
        <v>3857</v>
      </c>
      <c r="C3038" s="247" t="s">
        <v>2</v>
      </c>
      <c r="D3038" s="456">
        <v>86.07</v>
      </c>
    </row>
    <row r="3039" spans="1:4" ht="13.5">
      <c r="A3039" s="458">
        <v>92020</v>
      </c>
      <c r="B3039" s="247" t="s">
        <v>3858</v>
      </c>
      <c r="C3039" s="247" t="s">
        <v>2</v>
      </c>
      <c r="D3039" s="456">
        <v>107.64</v>
      </c>
    </row>
    <row r="3040" spans="1:4" ht="13.5">
      <c r="A3040" s="458">
        <v>92021</v>
      </c>
      <c r="B3040" s="247" t="s">
        <v>3859</v>
      </c>
      <c r="C3040" s="247" t="s">
        <v>2</v>
      </c>
      <c r="D3040" s="456">
        <v>120.98</v>
      </c>
    </row>
    <row r="3041" spans="1:4" ht="13.5">
      <c r="A3041" s="458">
        <v>92022</v>
      </c>
      <c r="B3041" s="247" t="s">
        <v>3860</v>
      </c>
      <c r="C3041" s="247" t="s">
        <v>2</v>
      </c>
      <c r="D3041" s="456">
        <v>39.53</v>
      </c>
    </row>
    <row r="3042" spans="1:4" ht="13.5">
      <c r="A3042" s="458">
        <v>92023</v>
      </c>
      <c r="B3042" s="247" t="s">
        <v>3861</v>
      </c>
      <c r="C3042" s="247" t="s">
        <v>2</v>
      </c>
      <c r="D3042" s="456">
        <v>47.77</v>
      </c>
    </row>
    <row r="3043" spans="1:4" ht="13.5">
      <c r="A3043" s="458">
        <v>92024</v>
      </c>
      <c r="B3043" s="247" t="s">
        <v>3862</v>
      </c>
      <c r="C3043" s="247" t="s">
        <v>2</v>
      </c>
      <c r="D3043" s="456">
        <v>60.42</v>
      </c>
    </row>
    <row r="3044" spans="1:4" ht="13.5">
      <c r="A3044" s="458">
        <v>92025</v>
      </c>
      <c r="B3044" s="247" t="s">
        <v>3863</v>
      </c>
      <c r="C3044" s="247" t="s">
        <v>2</v>
      </c>
      <c r="D3044" s="456">
        <v>68.66</v>
      </c>
    </row>
    <row r="3045" spans="1:4" ht="13.5">
      <c r="A3045" s="458">
        <v>92026</v>
      </c>
      <c r="B3045" s="247" t="s">
        <v>3864</v>
      </c>
      <c r="C3045" s="247" t="s">
        <v>2</v>
      </c>
      <c r="D3045" s="456">
        <v>55.34</v>
      </c>
    </row>
    <row r="3046" spans="1:4" ht="13.5">
      <c r="A3046" s="458">
        <v>92027</v>
      </c>
      <c r="B3046" s="247" t="s">
        <v>3865</v>
      </c>
      <c r="C3046" s="247" t="s">
        <v>2</v>
      </c>
      <c r="D3046" s="456">
        <v>63.58</v>
      </c>
    </row>
    <row r="3047" spans="1:4" ht="13.5">
      <c r="A3047" s="458">
        <v>92028</v>
      </c>
      <c r="B3047" s="247" t="s">
        <v>3866</v>
      </c>
      <c r="C3047" s="247" t="s">
        <v>2</v>
      </c>
      <c r="D3047" s="456">
        <v>45.91</v>
      </c>
    </row>
    <row r="3048" spans="1:4" ht="13.5">
      <c r="A3048" s="458">
        <v>92029</v>
      </c>
      <c r="B3048" s="247" t="s">
        <v>3867</v>
      </c>
      <c r="C3048" s="247" t="s">
        <v>2</v>
      </c>
      <c r="D3048" s="456">
        <v>54.15</v>
      </c>
    </row>
    <row r="3049" spans="1:4" ht="13.5">
      <c r="A3049" s="458">
        <v>92030</v>
      </c>
      <c r="B3049" s="247" t="s">
        <v>3868</v>
      </c>
      <c r="C3049" s="247" t="s">
        <v>2</v>
      </c>
      <c r="D3049" s="456">
        <v>66.760000000000005</v>
      </c>
    </row>
    <row r="3050" spans="1:4" ht="13.5">
      <c r="A3050" s="458">
        <v>92031</v>
      </c>
      <c r="B3050" s="247" t="s">
        <v>3869</v>
      </c>
      <c r="C3050" s="247" t="s">
        <v>2</v>
      </c>
      <c r="D3050" s="456">
        <v>75</v>
      </c>
    </row>
    <row r="3051" spans="1:4" ht="13.5">
      <c r="A3051" s="458">
        <v>92032</v>
      </c>
      <c r="B3051" s="247" t="s">
        <v>3870</v>
      </c>
      <c r="C3051" s="247" t="s">
        <v>2</v>
      </c>
      <c r="D3051" s="456">
        <v>68.06</v>
      </c>
    </row>
    <row r="3052" spans="1:4" ht="13.5">
      <c r="A3052" s="458">
        <v>92033</v>
      </c>
      <c r="B3052" s="247" t="s">
        <v>3871</v>
      </c>
      <c r="C3052" s="247" t="s">
        <v>2</v>
      </c>
      <c r="D3052" s="456">
        <v>76.3</v>
      </c>
    </row>
    <row r="3053" spans="1:4" ht="13.5">
      <c r="A3053" s="458">
        <v>92034</v>
      </c>
      <c r="B3053" s="247" t="s">
        <v>3872</v>
      </c>
      <c r="C3053" s="247" t="s">
        <v>2</v>
      </c>
      <c r="D3053" s="456">
        <v>61.72</v>
      </c>
    </row>
    <row r="3054" spans="1:4" ht="13.5">
      <c r="A3054" s="458">
        <v>92035</v>
      </c>
      <c r="B3054" s="247" t="s">
        <v>3873</v>
      </c>
      <c r="C3054" s="247" t="s">
        <v>2</v>
      </c>
      <c r="D3054" s="456">
        <v>69.959999999999994</v>
      </c>
    </row>
    <row r="3055" spans="1:4" ht="13.5">
      <c r="A3055" s="458">
        <v>97583</v>
      </c>
      <c r="B3055" s="247" t="s">
        <v>6803</v>
      </c>
      <c r="C3055" s="247" t="s">
        <v>2</v>
      </c>
      <c r="D3055" s="456">
        <v>90.18</v>
      </c>
    </row>
    <row r="3056" spans="1:4" ht="13.5">
      <c r="A3056" s="458">
        <v>97584</v>
      </c>
      <c r="B3056" s="247" t="s">
        <v>6804</v>
      </c>
      <c r="C3056" s="247" t="s">
        <v>2</v>
      </c>
      <c r="D3056" s="456">
        <v>126.99</v>
      </c>
    </row>
    <row r="3057" spans="1:4" ht="13.5">
      <c r="A3057" s="458">
        <v>97585</v>
      </c>
      <c r="B3057" s="247" t="s">
        <v>6805</v>
      </c>
      <c r="C3057" s="247" t="s">
        <v>2</v>
      </c>
      <c r="D3057" s="456">
        <v>121.8</v>
      </c>
    </row>
    <row r="3058" spans="1:4" ht="13.5">
      <c r="A3058" s="458">
        <v>97586</v>
      </c>
      <c r="B3058" s="247" t="s">
        <v>6806</v>
      </c>
      <c r="C3058" s="247" t="s">
        <v>2</v>
      </c>
      <c r="D3058" s="456">
        <v>166.26</v>
      </c>
    </row>
    <row r="3059" spans="1:4" ht="13.5">
      <c r="A3059" s="458">
        <v>97587</v>
      </c>
      <c r="B3059" s="247" t="s">
        <v>6807</v>
      </c>
      <c r="C3059" s="247" t="s">
        <v>2</v>
      </c>
      <c r="D3059" s="456">
        <v>305.69</v>
      </c>
    </row>
    <row r="3060" spans="1:4" ht="13.5">
      <c r="A3060" s="458">
        <v>97589</v>
      </c>
      <c r="B3060" s="247" t="s">
        <v>6808</v>
      </c>
      <c r="C3060" s="247" t="s">
        <v>2</v>
      </c>
      <c r="D3060" s="456">
        <v>39.42</v>
      </c>
    </row>
    <row r="3061" spans="1:4" ht="13.5">
      <c r="A3061" s="458">
        <v>97590</v>
      </c>
      <c r="B3061" s="247" t="s">
        <v>6809</v>
      </c>
      <c r="C3061" s="247" t="s">
        <v>2</v>
      </c>
      <c r="D3061" s="456">
        <v>100.84</v>
      </c>
    </row>
    <row r="3062" spans="1:4" ht="13.5">
      <c r="A3062" s="458">
        <v>97591</v>
      </c>
      <c r="B3062" s="247" t="s">
        <v>6810</v>
      </c>
      <c r="C3062" s="247" t="s">
        <v>2</v>
      </c>
      <c r="D3062" s="456">
        <v>130.59</v>
      </c>
    </row>
    <row r="3063" spans="1:4" ht="13.5">
      <c r="A3063" s="458">
        <v>97593</v>
      </c>
      <c r="B3063" s="247" t="s">
        <v>6811</v>
      </c>
      <c r="C3063" s="247" t="s">
        <v>2</v>
      </c>
      <c r="D3063" s="456">
        <v>148.44</v>
      </c>
    </row>
    <row r="3064" spans="1:4" ht="13.5">
      <c r="A3064" s="458">
        <v>97594</v>
      </c>
      <c r="B3064" s="247" t="s">
        <v>6812</v>
      </c>
      <c r="C3064" s="247" t="s">
        <v>2</v>
      </c>
      <c r="D3064" s="456">
        <v>131.86000000000001</v>
      </c>
    </row>
    <row r="3065" spans="1:4" ht="13.5">
      <c r="A3065" s="458">
        <v>97595</v>
      </c>
      <c r="B3065" s="247" t="s">
        <v>6813</v>
      </c>
      <c r="C3065" s="247" t="s">
        <v>2</v>
      </c>
      <c r="D3065" s="456">
        <v>106.7</v>
      </c>
    </row>
    <row r="3066" spans="1:4" ht="13.5">
      <c r="A3066" s="458">
        <v>97596</v>
      </c>
      <c r="B3066" s="247" t="s">
        <v>6814</v>
      </c>
      <c r="C3066" s="247" t="s">
        <v>2</v>
      </c>
      <c r="D3066" s="456">
        <v>73.52</v>
      </c>
    </row>
    <row r="3067" spans="1:4" ht="13.5">
      <c r="A3067" s="458">
        <v>97597</v>
      </c>
      <c r="B3067" s="247" t="s">
        <v>6815</v>
      </c>
      <c r="C3067" s="247" t="s">
        <v>2</v>
      </c>
      <c r="D3067" s="456">
        <v>73.67</v>
      </c>
    </row>
    <row r="3068" spans="1:4" ht="13.5">
      <c r="A3068" s="458">
        <v>97598</v>
      </c>
      <c r="B3068" s="247" t="s">
        <v>6816</v>
      </c>
      <c r="C3068" s="247" t="s">
        <v>2</v>
      </c>
      <c r="D3068" s="456">
        <v>69.430000000000007</v>
      </c>
    </row>
    <row r="3069" spans="1:4" ht="13.5">
      <c r="A3069" s="458">
        <v>97599</v>
      </c>
      <c r="B3069" s="247" t="s">
        <v>6817</v>
      </c>
      <c r="C3069" s="247" t="s">
        <v>2</v>
      </c>
      <c r="D3069" s="456">
        <v>28.63</v>
      </c>
    </row>
    <row r="3070" spans="1:4" ht="13.5">
      <c r="A3070" s="458">
        <v>97609</v>
      </c>
      <c r="B3070" s="247" t="s">
        <v>6818</v>
      </c>
      <c r="C3070" s="247" t="s">
        <v>2</v>
      </c>
      <c r="D3070" s="456">
        <v>16.7</v>
      </c>
    </row>
    <row r="3071" spans="1:4" ht="13.5">
      <c r="A3071" s="458">
        <v>97610</v>
      </c>
      <c r="B3071" s="247" t="s">
        <v>6819</v>
      </c>
      <c r="C3071" s="247" t="s">
        <v>2</v>
      </c>
      <c r="D3071" s="456">
        <v>17.87</v>
      </c>
    </row>
    <row r="3072" spans="1:4" ht="13.5">
      <c r="A3072" s="458">
        <v>97611</v>
      </c>
      <c r="B3072" s="247" t="s">
        <v>6820</v>
      </c>
      <c r="C3072" s="247" t="s">
        <v>2</v>
      </c>
      <c r="D3072" s="456">
        <v>22.39</v>
      </c>
    </row>
    <row r="3073" spans="1:4" ht="13.5">
      <c r="A3073" s="458">
        <v>97612</v>
      </c>
      <c r="B3073" s="247" t="s">
        <v>6821</v>
      </c>
      <c r="C3073" s="247" t="s">
        <v>2</v>
      </c>
      <c r="D3073" s="456">
        <v>24.28</v>
      </c>
    </row>
    <row r="3074" spans="1:4" ht="13.5">
      <c r="A3074" s="458">
        <v>97613</v>
      </c>
      <c r="B3074" s="247" t="s">
        <v>6822</v>
      </c>
      <c r="C3074" s="247" t="s">
        <v>2</v>
      </c>
      <c r="D3074" s="456">
        <v>30.57</v>
      </c>
    </row>
    <row r="3075" spans="1:4" ht="13.5">
      <c r="A3075" s="458">
        <v>97614</v>
      </c>
      <c r="B3075" s="247" t="s">
        <v>6823</v>
      </c>
      <c r="C3075" s="247" t="s">
        <v>2</v>
      </c>
      <c r="D3075" s="456">
        <v>53.26</v>
      </c>
    </row>
    <row r="3076" spans="1:4" ht="13.5">
      <c r="A3076" s="458">
        <v>97615</v>
      </c>
      <c r="B3076" s="247" t="s">
        <v>26186</v>
      </c>
      <c r="C3076" s="247" t="s">
        <v>2</v>
      </c>
      <c r="D3076" s="456">
        <v>54.89</v>
      </c>
    </row>
    <row r="3077" spans="1:4" ht="13.5">
      <c r="A3077" s="458">
        <v>97616</v>
      </c>
      <c r="B3077" s="247" t="s">
        <v>26187</v>
      </c>
      <c r="C3077" s="247" t="s">
        <v>2</v>
      </c>
      <c r="D3077" s="456">
        <v>63.3</v>
      </c>
    </row>
    <row r="3078" spans="1:4" ht="13.5">
      <c r="A3078" s="458">
        <v>97617</v>
      </c>
      <c r="B3078" s="247" t="s">
        <v>26188</v>
      </c>
      <c r="C3078" s="247" t="s">
        <v>2</v>
      </c>
      <c r="D3078" s="456">
        <v>63.01</v>
      </c>
    </row>
    <row r="3079" spans="1:4" ht="13.5">
      <c r="A3079" s="458">
        <v>97618</v>
      </c>
      <c r="B3079" s="247" t="s">
        <v>26189</v>
      </c>
      <c r="C3079" s="247" t="s">
        <v>2</v>
      </c>
      <c r="D3079" s="456">
        <v>57.55</v>
      </c>
    </row>
    <row r="3080" spans="1:4" ht="13.5">
      <c r="A3080" s="458">
        <v>100902</v>
      </c>
      <c r="B3080" s="247" t="s">
        <v>26190</v>
      </c>
      <c r="C3080" s="247" t="s">
        <v>2</v>
      </c>
      <c r="D3080" s="456">
        <v>26.93</v>
      </c>
    </row>
    <row r="3081" spans="1:4" ht="13.5">
      <c r="A3081" s="458">
        <v>100903</v>
      </c>
      <c r="B3081" s="247" t="s">
        <v>26191</v>
      </c>
      <c r="C3081" s="247" t="s">
        <v>2</v>
      </c>
      <c r="D3081" s="456">
        <v>32.090000000000003</v>
      </c>
    </row>
    <row r="3082" spans="1:4" ht="13.5">
      <c r="A3082" s="458">
        <v>100904</v>
      </c>
      <c r="B3082" s="247" t="s">
        <v>6824</v>
      </c>
      <c r="C3082" s="247" t="s">
        <v>2</v>
      </c>
      <c r="D3082" s="456">
        <v>90.18</v>
      </c>
    </row>
    <row r="3083" spans="1:4" ht="13.5">
      <c r="A3083" s="458">
        <v>100905</v>
      </c>
      <c r="B3083" s="247" t="s">
        <v>6825</v>
      </c>
      <c r="C3083" s="247" t="s">
        <v>2</v>
      </c>
      <c r="D3083" s="456">
        <v>243.6</v>
      </c>
    </row>
    <row r="3084" spans="1:4" ht="13.5">
      <c r="A3084" s="458">
        <v>100906</v>
      </c>
      <c r="B3084" s="247" t="s">
        <v>6826</v>
      </c>
      <c r="C3084" s="247" t="s">
        <v>2</v>
      </c>
      <c r="D3084" s="456">
        <v>332.52</v>
      </c>
    </row>
    <row r="3085" spans="1:4" ht="13.5">
      <c r="A3085" s="458">
        <v>100919</v>
      </c>
      <c r="B3085" s="247" t="s">
        <v>6827</v>
      </c>
      <c r="C3085" s="247" t="s">
        <v>2</v>
      </c>
      <c r="D3085" s="456">
        <v>60.67</v>
      </c>
    </row>
    <row r="3086" spans="1:4" ht="13.5">
      <c r="A3086" s="458">
        <v>100920</v>
      </c>
      <c r="B3086" s="247" t="s">
        <v>6828</v>
      </c>
      <c r="C3086" s="247" t="s">
        <v>2</v>
      </c>
      <c r="D3086" s="456">
        <v>102.53</v>
      </c>
    </row>
    <row r="3087" spans="1:4" ht="13.5">
      <c r="A3087" s="458">
        <v>100921</v>
      </c>
      <c r="B3087" s="247" t="s">
        <v>6829</v>
      </c>
      <c r="C3087" s="247" t="s">
        <v>2</v>
      </c>
      <c r="D3087" s="456">
        <v>67.319999999999993</v>
      </c>
    </row>
    <row r="3088" spans="1:4" ht="13.5">
      <c r="A3088" s="458">
        <v>100922</v>
      </c>
      <c r="B3088" s="247" t="s">
        <v>6830</v>
      </c>
      <c r="C3088" s="247" t="s">
        <v>2</v>
      </c>
      <c r="D3088" s="456">
        <v>48.44</v>
      </c>
    </row>
    <row r="3089" spans="1:4" ht="13.5">
      <c r="A3089" s="458">
        <v>100923</v>
      </c>
      <c r="B3089" s="247" t="s">
        <v>6831</v>
      </c>
      <c r="C3089" s="247" t="s">
        <v>2</v>
      </c>
      <c r="D3089" s="456">
        <v>56.37</v>
      </c>
    </row>
    <row r="3090" spans="1:4" ht="13.5">
      <c r="A3090" s="458">
        <v>103782</v>
      </c>
      <c r="B3090" s="247" t="s">
        <v>26192</v>
      </c>
      <c r="C3090" s="247" t="s">
        <v>2</v>
      </c>
      <c r="D3090" s="456">
        <v>38.24</v>
      </c>
    </row>
    <row r="3091" spans="1:4" ht="13.5">
      <c r="A3091" s="458">
        <v>101489</v>
      </c>
      <c r="B3091" s="247" t="s">
        <v>26193</v>
      </c>
      <c r="C3091" s="247" t="s">
        <v>2</v>
      </c>
      <c r="D3091" s="456">
        <v>1397.54</v>
      </c>
    </row>
    <row r="3092" spans="1:4" ht="13.5">
      <c r="A3092" s="458">
        <v>101490</v>
      </c>
      <c r="B3092" s="247" t="s">
        <v>26194</v>
      </c>
      <c r="C3092" s="247" t="s">
        <v>2</v>
      </c>
      <c r="D3092" s="456">
        <v>1491.92</v>
      </c>
    </row>
    <row r="3093" spans="1:4" ht="13.5">
      <c r="A3093" s="458">
        <v>101491</v>
      </c>
      <c r="B3093" s="247" t="s">
        <v>26195</v>
      </c>
      <c r="C3093" s="247" t="s">
        <v>2</v>
      </c>
      <c r="D3093" s="456">
        <v>1527.56</v>
      </c>
    </row>
    <row r="3094" spans="1:4" ht="13.5">
      <c r="A3094" s="458">
        <v>101492</v>
      </c>
      <c r="B3094" s="247" t="s">
        <v>26196</v>
      </c>
      <c r="C3094" s="247" t="s">
        <v>2</v>
      </c>
      <c r="D3094" s="456">
        <v>1671.64</v>
      </c>
    </row>
    <row r="3095" spans="1:4" ht="13.5">
      <c r="A3095" s="458">
        <v>101493</v>
      </c>
      <c r="B3095" s="247" t="s">
        <v>26197</v>
      </c>
      <c r="C3095" s="247" t="s">
        <v>2</v>
      </c>
      <c r="D3095" s="456">
        <v>1382.89</v>
      </c>
    </row>
    <row r="3096" spans="1:4" ht="13.5">
      <c r="A3096" s="458">
        <v>101494</v>
      </c>
      <c r="B3096" s="247" t="s">
        <v>26198</v>
      </c>
      <c r="C3096" s="247" t="s">
        <v>2</v>
      </c>
      <c r="D3096" s="456">
        <v>1477.27</v>
      </c>
    </row>
    <row r="3097" spans="1:4" ht="13.5">
      <c r="A3097" s="458">
        <v>101495</v>
      </c>
      <c r="B3097" s="247" t="s">
        <v>26199</v>
      </c>
      <c r="C3097" s="247" t="s">
        <v>2</v>
      </c>
      <c r="D3097" s="456">
        <v>1512.91</v>
      </c>
    </row>
    <row r="3098" spans="1:4" ht="13.5">
      <c r="A3098" s="458">
        <v>101496</v>
      </c>
      <c r="B3098" s="247" t="s">
        <v>26200</v>
      </c>
      <c r="C3098" s="247" t="s">
        <v>2</v>
      </c>
      <c r="D3098" s="456">
        <v>1656.99</v>
      </c>
    </row>
    <row r="3099" spans="1:4" ht="13.5">
      <c r="A3099" s="458">
        <v>101497</v>
      </c>
      <c r="B3099" s="247" t="s">
        <v>26201</v>
      </c>
      <c r="C3099" s="247" t="s">
        <v>2</v>
      </c>
      <c r="D3099" s="456">
        <v>1628.22</v>
      </c>
    </row>
    <row r="3100" spans="1:4" ht="13.5">
      <c r="A3100" s="458">
        <v>101498</v>
      </c>
      <c r="B3100" s="247" t="s">
        <v>26202</v>
      </c>
      <c r="C3100" s="247" t="s">
        <v>2</v>
      </c>
      <c r="D3100" s="456">
        <v>1771.08</v>
      </c>
    </row>
    <row r="3101" spans="1:4" ht="13.5">
      <c r="A3101" s="458">
        <v>101499</v>
      </c>
      <c r="B3101" s="247" t="s">
        <v>26203</v>
      </c>
      <c r="C3101" s="247" t="s">
        <v>2</v>
      </c>
      <c r="D3101" s="456">
        <v>1825.02</v>
      </c>
    </row>
    <row r="3102" spans="1:4" ht="13.5">
      <c r="A3102" s="458">
        <v>101500</v>
      </c>
      <c r="B3102" s="247" t="s">
        <v>26204</v>
      </c>
      <c r="C3102" s="247" t="s">
        <v>2</v>
      </c>
      <c r="D3102" s="456">
        <v>2027.47</v>
      </c>
    </row>
    <row r="3103" spans="1:4" ht="13.5">
      <c r="A3103" s="458">
        <v>101501</v>
      </c>
      <c r="B3103" s="247" t="s">
        <v>26205</v>
      </c>
      <c r="C3103" s="247" t="s">
        <v>2</v>
      </c>
      <c r="D3103" s="456">
        <v>1620.46</v>
      </c>
    </row>
    <row r="3104" spans="1:4" ht="13.5">
      <c r="A3104" s="458">
        <v>101502</v>
      </c>
      <c r="B3104" s="247" t="s">
        <v>26206</v>
      </c>
      <c r="C3104" s="247" t="s">
        <v>2</v>
      </c>
      <c r="D3104" s="456">
        <v>1763.32</v>
      </c>
    </row>
    <row r="3105" spans="1:4" ht="13.5">
      <c r="A3105" s="458">
        <v>101503</v>
      </c>
      <c r="B3105" s="247" t="s">
        <v>26207</v>
      </c>
      <c r="C3105" s="247" t="s">
        <v>2</v>
      </c>
      <c r="D3105" s="456">
        <v>1817.26</v>
      </c>
    </row>
    <row r="3106" spans="1:4" ht="13.5">
      <c r="A3106" s="458">
        <v>101504</v>
      </c>
      <c r="B3106" s="247" t="s">
        <v>26208</v>
      </c>
      <c r="C3106" s="247" t="s">
        <v>2</v>
      </c>
      <c r="D3106" s="456">
        <v>2019.71</v>
      </c>
    </row>
    <row r="3107" spans="1:4" ht="13.5">
      <c r="A3107" s="458">
        <v>101505</v>
      </c>
      <c r="B3107" s="247" t="s">
        <v>26209</v>
      </c>
      <c r="C3107" s="247" t="s">
        <v>2</v>
      </c>
      <c r="D3107" s="456">
        <v>1735.04</v>
      </c>
    </row>
    <row r="3108" spans="1:4" ht="13.5">
      <c r="A3108" s="458">
        <v>101506</v>
      </c>
      <c r="B3108" s="247" t="s">
        <v>26210</v>
      </c>
      <c r="C3108" s="247" t="s">
        <v>2</v>
      </c>
      <c r="D3108" s="456">
        <v>1925.51</v>
      </c>
    </row>
    <row r="3109" spans="1:4" ht="13.5">
      <c r="A3109" s="458">
        <v>101507</v>
      </c>
      <c r="B3109" s="247" t="s">
        <v>26211</v>
      </c>
      <c r="C3109" s="247" t="s">
        <v>2</v>
      </c>
      <c r="D3109" s="456">
        <v>1997.44</v>
      </c>
    </row>
    <row r="3110" spans="1:4" ht="13.5">
      <c r="A3110" s="458">
        <v>101508</v>
      </c>
      <c r="B3110" s="247" t="s">
        <v>26212</v>
      </c>
      <c r="C3110" s="247" t="s">
        <v>2</v>
      </c>
      <c r="D3110" s="456">
        <v>2257.2199999999998</v>
      </c>
    </row>
    <row r="3111" spans="1:4" ht="13.5">
      <c r="A3111" s="458">
        <v>101509</v>
      </c>
      <c r="B3111" s="247" t="s">
        <v>26213</v>
      </c>
      <c r="C3111" s="247" t="s">
        <v>2</v>
      </c>
      <c r="D3111" s="456">
        <v>1960.89</v>
      </c>
    </row>
    <row r="3112" spans="1:4" ht="13.5">
      <c r="A3112" s="458">
        <v>101510</v>
      </c>
      <c r="B3112" s="247" t="s">
        <v>26214</v>
      </c>
      <c r="C3112" s="247" t="s">
        <v>2</v>
      </c>
      <c r="D3112" s="456">
        <v>2151.36</v>
      </c>
    </row>
    <row r="3113" spans="1:4" ht="13.5">
      <c r="A3113" s="458">
        <v>101511</v>
      </c>
      <c r="B3113" s="247" t="s">
        <v>26215</v>
      </c>
      <c r="C3113" s="247" t="s">
        <v>2</v>
      </c>
      <c r="D3113" s="456">
        <v>2223.29</v>
      </c>
    </row>
    <row r="3114" spans="1:4" ht="13.5">
      <c r="A3114" s="458">
        <v>101512</v>
      </c>
      <c r="B3114" s="247" t="s">
        <v>26216</v>
      </c>
      <c r="C3114" s="247" t="s">
        <v>2</v>
      </c>
      <c r="D3114" s="456">
        <v>2483.0700000000002</v>
      </c>
    </row>
    <row r="3115" spans="1:4" ht="13.5">
      <c r="A3115" s="458">
        <v>101513</v>
      </c>
      <c r="B3115" s="247" t="s">
        <v>26217</v>
      </c>
      <c r="C3115" s="247" t="s">
        <v>2</v>
      </c>
      <c r="D3115" s="456">
        <v>788.76</v>
      </c>
    </row>
    <row r="3116" spans="1:4" ht="13.5">
      <c r="A3116" s="458">
        <v>101514</v>
      </c>
      <c r="B3116" s="247" t="s">
        <v>26218</v>
      </c>
      <c r="C3116" s="247" t="s">
        <v>2</v>
      </c>
      <c r="D3116" s="456">
        <v>902.01</v>
      </c>
    </row>
    <row r="3117" spans="1:4" ht="13.5">
      <c r="A3117" s="458">
        <v>101515</v>
      </c>
      <c r="B3117" s="247" t="s">
        <v>26219</v>
      </c>
      <c r="C3117" s="247" t="s">
        <v>2</v>
      </c>
      <c r="D3117" s="456">
        <v>944.78</v>
      </c>
    </row>
    <row r="3118" spans="1:4" ht="13.5">
      <c r="A3118" s="458">
        <v>101516</v>
      </c>
      <c r="B3118" s="247" t="s">
        <v>26220</v>
      </c>
      <c r="C3118" s="247" t="s">
        <v>2</v>
      </c>
      <c r="D3118" s="456">
        <v>1081.1400000000001</v>
      </c>
    </row>
    <row r="3119" spans="1:4" ht="13.5">
      <c r="A3119" s="458">
        <v>101517</v>
      </c>
      <c r="B3119" s="247" t="s">
        <v>26221</v>
      </c>
      <c r="C3119" s="247" t="s">
        <v>2</v>
      </c>
      <c r="D3119" s="456">
        <v>774.1</v>
      </c>
    </row>
    <row r="3120" spans="1:4" ht="13.5">
      <c r="A3120" s="458">
        <v>101518</v>
      </c>
      <c r="B3120" s="247" t="s">
        <v>26222</v>
      </c>
      <c r="C3120" s="247" t="s">
        <v>2</v>
      </c>
      <c r="D3120" s="456">
        <v>887.35</v>
      </c>
    </row>
    <row r="3121" spans="1:4" ht="13.5">
      <c r="A3121" s="458">
        <v>101519</v>
      </c>
      <c r="B3121" s="247" t="s">
        <v>26223</v>
      </c>
      <c r="C3121" s="247" t="s">
        <v>2</v>
      </c>
      <c r="D3121" s="456">
        <v>930.12</v>
      </c>
    </row>
    <row r="3122" spans="1:4" ht="13.5">
      <c r="A3122" s="458">
        <v>101520</v>
      </c>
      <c r="B3122" s="247" t="s">
        <v>26224</v>
      </c>
      <c r="C3122" s="247" t="s">
        <v>2</v>
      </c>
      <c r="D3122" s="456">
        <v>1066.48</v>
      </c>
    </row>
    <row r="3123" spans="1:4" ht="13.5">
      <c r="A3123" s="458">
        <v>101521</v>
      </c>
      <c r="B3123" s="247" t="s">
        <v>26225</v>
      </c>
      <c r="C3123" s="247" t="s">
        <v>2</v>
      </c>
      <c r="D3123" s="456">
        <v>1033.79</v>
      </c>
    </row>
    <row r="3124" spans="1:4" ht="13.5">
      <c r="A3124" s="458">
        <v>101522</v>
      </c>
      <c r="B3124" s="247" t="s">
        <v>26226</v>
      </c>
      <c r="C3124" s="247" t="s">
        <v>2</v>
      </c>
      <c r="D3124" s="456">
        <v>1203.67</v>
      </c>
    </row>
    <row r="3125" spans="1:4" ht="13.5">
      <c r="A3125" s="458">
        <v>101523</v>
      </c>
      <c r="B3125" s="247" t="s">
        <v>26227</v>
      </c>
      <c r="C3125" s="247" t="s">
        <v>2</v>
      </c>
      <c r="D3125" s="456">
        <v>1267.82</v>
      </c>
    </row>
    <row r="3126" spans="1:4" ht="13.5">
      <c r="A3126" s="458">
        <v>101524</v>
      </c>
      <c r="B3126" s="247" t="s">
        <v>26228</v>
      </c>
      <c r="C3126" s="247" t="s">
        <v>2</v>
      </c>
      <c r="D3126" s="456">
        <v>1472.36</v>
      </c>
    </row>
    <row r="3127" spans="1:4" ht="13.5">
      <c r="A3127" s="458">
        <v>101525</v>
      </c>
      <c r="B3127" s="247" t="s">
        <v>26229</v>
      </c>
      <c r="C3127" s="247" t="s">
        <v>2</v>
      </c>
      <c r="D3127" s="456">
        <v>1026.02</v>
      </c>
    </row>
    <row r="3128" spans="1:4" ht="13.5">
      <c r="A3128" s="458">
        <v>101526</v>
      </c>
      <c r="B3128" s="247" t="s">
        <v>26230</v>
      </c>
      <c r="C3128" s="247" t="s">
        <v>2</v>
      </c>
      <c r="D3128" s="456">
        <v>1195.9000000000001</v>
      </c>
    </row>
    <row r="3129" spans="1:4" ht="13.5">
      <c r="A3129" s="458">
        <v>101527</v>
      </c>
      <c r="B3129" s="247" t="s">
        <v>26231</v>
      </c>
      <c r="C3129" s="247" t="s">
        <v>2</v>
      </c>
      <c r="D3129" s="456">
        <v>1260.05</v>
      </c>
    </row>
    <row r="3130" spans="1:4" ht="13.5">
      <c r="A3130" s="458">
        <v>101528</v>
      </c>
      <c r="B3130" s="247" t="s">
        <v>26232</v>
      </c>
      <c r="C3130" s="247" t="s">
        <v>2</v>
      </c>
      <c r="D3130" s="456">
        <v>1464.59</v>
      </c>
    </row>
    <row r="3131" spans="1:4" ht="13.5">
      <c r="A3131" s="458">
        <v>101529</v>
      </c>
      <c r="B3131" s="247" t="s">
        <v>26233</v>
      </c>
      <c r="C3131" s="247" t="s">
        <v>2</v>
      </c>
      <c r="D3131" s="456">
        <v>1156.46</v>
      </c>
    </row>
    <row r="3132" spans="1:4" ht="13.5">
      <c r="A3132" s="458">
        <v>101530</v>
      </c>
      <c r="B3132" s="247" t="s">
        <v>26234</v>
      </c>
      <c r="C3132" s="247" t="s">
        <v>2</v>
      </c>
      <c r="D3132" s="456">
        <v>1382.97</v>
      </c>
    </row>
    <row r="3133" spans="1:4" ht="13.5">
      <c r="A3133" s="458">
        <v>101531</v>
      </c>
      <c r="B3133" s="247" t="s">
        <v>26235</v>
      </c>
      <c r="C3133" s="247" t="s">
        <v>2</v>
      </c>
      <c r="D3133" s="456">
        <v>1468.5</v>
      </c>
    </row>
    <row r="3134" spans="1:4" ht="13.5">
      <c r="A3134" s="458">
        <v>101532</v>
      </c>
      <c r="B3134" s="247" t="s">
        <v>26236</v>
      </c>
      <c r="C3134" s="247" t="s">
        <v>2</v>
      </c>
      <c r="D3134" s="456">
        <v>1741.22</v>
      </c>
    </row>
    <row r="3135" spans="1:4" ht="13.5">
      <c r="A3135" s="458">
        <v>101533</v>
      </c>
      <c r="B3135" s="247" t="s">
        <v>26237</v>
      </c>
      <c r="C3135" s="247" t="s">
        <v>2</v>
      </c>
      <c r="D3135" s="456">
        <v>1382.3</v>
      </c>
    </row>
    <row r="3136" spans="1:4" ht="13.5">
      <c r="A3136" s="458">
        <v>101534</v>
      </c>
      <c r="B3136" s="247" t="s">
        <v>26238</v>
      </c>
      <c r="C3136" s="247" t="s">
        <v>2</v>
      </c>
      <c r="D3136" s="456">
        <v>1608.81</v>
      </c>
    </row>
    <row r="3137" spans="1:4" ht="13.5">
      <c r="A3137" s="458">
        <v>101535</v>
      </c>
      <c r="B3137" s="247" t="s">
        <v>26239</v>
      </c>
      <c r="C3137" s="247" t="s">
        <v>2</v>
      </c>
      <c r="D3137" s="456">
        <v>1694.34</v>
      </c>
    </row>
    <row r="3138" spans="1:4" ht="13.5">
      <c r="A3138" s="458">
        <v>101536</v>
      </c>
      <c r="B3138" s="247" t="s">
        <v>26240</v>
      </c>
      <c r="C3138" s="247" t="s">
        <v>2</v>
      </c>
      <c r="D3138" s="456">
        <v>1967.06</v>
      </c>
    </row>
    <row r="3139" spans="1:4" ht="13.5">
      <c r="A3139" s="458">
        <v>101537</v>
      </c>
      <c r="B3139" s="247" t="s">
        <v>17759</v>
      </c>
      <c r="C3139" s="247" t="s">
        <v>2</v>
      </c>
      <c r="D3139" s="456">
        <v>135.79</v>
      </c>
    </row>
    <row r="3140" spans="1:4" ht="13.5">
      <c r="A3140" s="458">
        <v>101538</v>
      </c>
      <c r="B3140" s="247" t="s">
        <v>17760</v>
      </c>
      <c r="C3140" s="247" t="s">
        <v>2</v>
      </c>
      <c r="D3140" s="456">
        <v>53.22</v>
      </c>
    </row>
    <row r="3141" spans="1:4" ht="13.5">
      <c r="A3141" s="458">
        <v>101539</v>
      </c>
      <c r="B3141" s="247" t="s">
        <v>17761</v>
      </c>
      <c r="C3141" s="247" t="s">
        <v>2</v>
      </c>
      <c r="D3141" s="456">
        <v>86.37</v>
      </c>
    </row>
    <row r="3142" spans="1:4" ht="13.5">
      <c r="A3142" s="458">
        <v>101540</v>
      </c>
      <c r="B3142" s="247" t="s">
        <v>17762</v>
      </c>
      <c r="C3142" s="247" t="s">
        <v>2</v>
      </c>
      <c r="D3142" s="456">
        <v>147.4</v>
      </c>
    </row>
    <row r="3143" spans="1:4" ht="13.5">
      <c r="A3143" s="458">
        <v>101541</v>
      </c>
      <c r="B3143" s="247" t="s">
        <v>17763</v>
      </c>
      <c r="C3143" s="247" t="s">
        <v>2</v>
      </c>
      <c r="D3143" s="456">
        <v>191.83</v>
      </c>
    </row>
    <row r="3144" spans="1:4" ht="13.5">
      <c r="A3144" s="458">
        <v>101542</v>
      </c>
      <c r="B3144" s="247" t="s">
        <v>17764</v>
      </c>
      <c r="C3144" s="247" t="s">
        <v>2</v>
      </c>
      <c r="D3144" s="456">
        <v>39.72</v>
      </c>
    </row>
    <row r="3145" spans="1:4" ht="13.5">
      <c r="A3145" s="458">
        <v>101543</v>
      </c>
      <c r="B3145" s="247" t="s">
        <v>17765</v>
      </c>
      <c r="C3145" s="247" t="s">
        <v>2</v>
      </c>
      <c r="D3145" s="456">
        <v>69.73</v>
      </c>
    </row>
    <row r="3146" spans="1:4" ht="13.5">
      <c r="A3146" s="458">
        <v>101544</v>
      </c>
      <c r="B3146" s="247" t="s">
        <v>17766</v>
      </c>
      <c r="C3146" s="247" t="s">
        <v>2</v>
      </c>
      <c r="D3146" s="456">
        <v>112.34</v>
      </c>
    </row>
    <row r="3147" spans="1:4" ht="13.5">
      <c r="A3147" s="458">
        <v>101545</v>
      </c>
      <c r="B3147" s="247" t="s">
        <v>17767</v>
      </c>
      <c r="C3147" s="247" t="s">
        <v>2</v>
      </c>
      <c r="D3147" s="456">
        <v>164.41</v>
      </c>
    </row>
    <row r="3148" spans="1:4" ht="13.5">
      <c r="A3148" s="458">
        <v>101546</v>
      </c>
      <c r="B3148" s="247" t="s">
        <v>17768</v>
      </c>
      <c r="C3148" s="247" t="s">
        <v>2</v>
      </c>
      <c r="D3148" s="456">
        <v>30.23</v>
      </c>
    </row>
    <row r="3149" spans="1:4" ht="13.5">
      <c r="A3149" s="458">
        <v>101547</v>
      </c>
      <c r="B3149" s="247" t="s">
        <v>17769</v>
      </c>
      <c r="C3149" s="247" t="s">
        <v>2</v>
      </c>
      <c r="D3149" s="456">
        <v>94.84</v>
      </c>
    </row>
    <row r="3150" spans="1:4" ht="13.5">
      <c r="A3150" s="458">
        <v>101548</v>
      </c>
      <c r="B3150" s="247" t="s">
        <v>17770</v>
      </c>
      <c r="C3150" s="247" t="s">
        <v>2</v>
      </c>
      <c r="D3150" s="456">
        <v>7.44</v>
      </c>
    </row>
    <row r="3151" spans="1:4" ht="13.5">
      <c r="A3151" s="458">
        <v>101549</v>
      </c>
      <c r="B3151" s="247" t="s">
        <v>17771</v>
      </c>
      <c r="C3151" s="247" t="s">
        <v>2</v>
      </c>
      <c r="D3151" s="456">
        <v>19.649999999999999</v>
      </c>
    </row>
    <row r="3152" spans="1:4" ht="13.5">
      <c r="A3152" s="458">
        <v>101553</v>
      </c>
      <c r="B3152" s="247" t="s">
        <v>17772</v>
      </c>
      <c r="C3152" s="247" t="s">
        <v>2</v>
      </c>
      <c r="D3152" s="456">
        <v>18.77</v>
      </c>
    </row>
    <row r="3153" spans="1:4" ht="13.5">
      <c r="A3153" s="458">
        <v>101554</v>
      </c>
      <c r="B3153" s="247" t="s">
        <v>17773</v>
      </c>
      <c r="C3153" s="247" t="s">
        <v>2</v>
      </c>
      <c r="D3153" s="456">
        <v>13.07</v>
      </c>
    </row>
    <row r="3154" spans="1:4" ht="13.5">
      <c r="A3154" s="458">
        <v>101555</v>
      </c>
      <c r="B3154" s="247" t="s">
        <v>17774</v>
      </c>
      <c r="C3154" s="247" t="s">
        <v>2</v>
      </c>
      <c r="D3154" s="456">
        <v>7.88</v>
      </c>
    </row>
    <row r="3155" spans="1:4" ht="13.5">
      <c r="A3155" s="458">
        <v>101556</v>
      </c>
      <c r="B3155" s="247" t="s">
        <v>17775</v>
      </c>
      <c r="C3155" s="247" t="s">
        <v>2</v>
      </c>
      <c r="D3155" s="456">
        <v>7.05</v>
      </c>
    </row>
    <row r="3156" spans="1:4" ht="13.5">
      <c r="A3156" s="458">
        <v>101560</v>
      </c>
      <c r="B3156" s="247" t="s">
        <v>17776</v>
      </c>
      <c r="C3156" s="247" t="s">
        <v>1</v>
      </c>
      <c r="D3156" s="456">
        <v>10.01</v>
      </c>
    </row>
    <row r="3157" spans="1:4" ht="13.5">
      <c r="A3157" s="458">
        <v>101561</v>
      </c>
      <c r="B3157" s="247" t="s">
        <v>17777</v>
      </c>
      <c r="C3157" s="247" t="s">
        <v>1</v>
      </c>
      <c r="D3157" s="456">
        <v>15.9</v>
      </c>
    </row>
    <row r="3158" spans="1:4" ht="13.5">
      <c r="A3158" s="458">
        <v>101562</v>
      </c>
      <c r="B3158" s="247" t="s">
        <v>17778</v>
      </c>
      <c r="C3158" s="247" t="s">
        <v>1</v>
      </c>
      <c r="D3158" s="456">
        <v>24.62</v>
      </c>
    </row>
    <row r="3159" spans="1:4" ht="13.5">
      <c r="A3159" s="458">
        <v>101563</v>
      </c>
      <c r="B3159" s="247" t="s">
        <v>17779</v>
      </c>
      <c r="C3159" s="247" t="s">
        <v>1</v>
      </c>
      <c r="D3159" s="456">
        <v>34.76</v>
      </c>
    </row>
    <row r="3160" spans="1:4" ht="13.5">
      <c r="A3160" s="458">
        <v>101564</v>
      </c>
      <c r="B3160" s="247" t="s">
        <v>17780</v>
      </c>
      <c r="C3160" s="247" t="s">
        <v>1</v>
      </c>
      <c r="D3160" s="456">
        <v>51.37</v>
      </c>
    </row>
    <row r="3161" spans="1:4" ht="13.5">
      <c r="A3161" s="458">
        <v>101565</v>
      </c>
      <c r="B3161" s="247" t="s">
        <v>17781</v>
      </c>
      <c r="C3161" s="247" t="s">
        <v>1</v>
      </c>
      <c r="D3161" s="456">
        <v>71.84</v>
      </c>
    </row>
    <row r="3162" spans="1:4" ht="13.5">
      <c r="A3162" s="458">
        <v>101567</v>
      </c>
      <c r="B3162" s="247" t="s">
        <v>17782</v>
      </c>
      <c r="C3162" s="247" t="s">
        <v>1</v>
      </c>
      <c r="D3162" s="456">
        <v>93.27</v>
      </c>
    </row>
    <row r="3163" spans="1:4" ht="13.5">
      <c r="A3163" s="458">
        <v>101568</v>
      </c>
      <c r="B3163" s="247" t="s">
        <v>17783</v>
      </c>
      <c r="C3163" s="247" t="s">
        <v>1</v>
      </c>
      <c r="D3163" s="456">
        <v>121.95</v>
      </c>
    </row>
    <row r="3164" spans="1:4" ht="13.5">
      <c r="A3164" s="458">
        <v>101626</v>
      </c>
      <c r="B3164" s="247" t="s">
        <v>18178</v>
      </c>
      <c r="C3164" s="247" t="s">
        <v>2</v>
      </c>
      <c r="D3164" s="456">
        <v>180.62</v>
      </c>
    </row>
    <row r="3165" spans="1:4" ht="13.5">
      <c r="A3165" s="458">
        <v>101627</v>
      </c>
      <c r="B3165" s="247" t="s">
        <v>18179</v>
      </c>
      <c r="C3165" s="247" t="s">
        <v>2</v>
      </c>
      <c r="D3165" s="456">
        <v>281.27999999999997</v>
      </c>
    </row>
    <row r="3166" spans="1:4" ht="13.5">
      <c r="A3166" s="458">
        <v>101628</v>
      </c>
      <c r="B3166" s="247" t="s">
        <v>18180</v>
      </c>
      <c r="C3166" s="247" t="s">
        <v>2</v>
      </c>
      <c r="D3166" s="456">
        <v>134.05000000000001</v>
      </c>
    </row>
    <row r="3167" spans="1:4" ht="13.5">
      <c r="A3167" s="458">
        <v>101629</v>
      </c>
      <c r="B3167" s="247" t="s">
        <v>18181</v>
      </c>
      <c r="C3167" s="247" t="s">
        <v>2</v>
      </c>
      <c r="D3167" s="456">
        <v>158.03</v>
      </c>
    </row>
    <row r="3168" spans="1:4" ht="13.5">
      <c r="A3168" s="458">
        <v>101630</v>
      </c>
      <c r="B3168" s="247" t="s">
        <v>18182</v>
      </c>
      <c r="C3168" s="247" t="s">
        <v>2</v>
      </c>
      <c r="D3168" s="456">
        <v>76.94</v>
      </c>
    </row>
    <row r="3169" spans="1:4" ht="13.5">
      <c r="A3169" s="458">
        <v>101631</v>
      </c>
      <c r="B3169" s="247" t="s">
        <v>18183</v>
      </c>
      <c r="C3169" s="247" t="s">
        <v>2</v>
      </c>
      <c r="D3169" s="456">
        <v>31.49</v>
      </c>
    </row>
    <row r="3170" spans="1:4" ht="13.5">
      <c r="A3170" s="458">
        <v>101632</v>
      </c>
      <c r="B3170" s="247" t="s">
        <v>18184</v>
      </c>
      <c r="C3170" s="247" t="s">
        <v>2</v>
      </c>
      <c r="D3170" s="456">
        <v>40.25</v>
      </c>
    </row>
    <row r="3171" spans="1:4" ht="13.5">
      <c r="A3171" s="458">
        <v>101633</v>
      </c>
      <c r="B3171" s="247" t="s">
        <v>18185</v>
      </c>
      <c r="C3171" s="247" t="s">
        <v>2</v>
      </c>
      <c r="D3171" s="456">
        <v>104.65</v>
      </c>
    </row>
    <row r="3172" spans="1:4" ht="13.5">
      <c r="A3172" s="458">
        <v>101636</v>
      </c>
      <c r="B3172" s="247" t="s">
        <v>18186</v>
      </c>
      <c r="C3172" s="247" t="s">
        <v>2</v>
      </c>
      <c r="D3172" s="456">
        <v>152.31</v>
      </c>
    </row>
    <row r="3173" spans="1:4" ht="13.5">
      <c r="A3173" s="458">
        <v>101637</v>
      </c>
      <c r="B3173" s="247" t="s">
        <v>18187</v>
      </c>
      <c r="C3173" s="247" t="s">
        <v>2</v>
      </c>
      <c r="D3173" s="456">
        <v>147.09</v>
      </c>
    </row>
    <row r="3174" spans="1:4" ht="13.5">
      <c r="A3174" s="458">
        <v>101640</v>
      </c>
      <c r="B3174" s="247" t="s">
        <v>18188</v>
      </c>
      <c r="C3174" s="247" t="s">
        <v>2</v>
      </c>
      <c r="D3174" s="456">
        <v>87.98</v>
      </c>
    </row>
    <row r="3175" spans="1:4" ht="13.5">
      <c r="A3175" s="458">
        <v>101641</v>
      </c>
      <c r="B3175" s="247" t="s">
        <v>18189</v>
      </c>
      <c r="C3175" s="247" t="s">
        <v>2</v>
      </c>
      <c r="D3175" s="456">
        <v>45.6</v>
      </c>
    </row>
    <row r="3176" spans="1:4" ht="13.5">
      <c r="A3176" s="458">
        <v>101642</v>
      </c>
      <c r="B3176" s="247" t="s">
        <v>18190</v>
      </c>
      <c r="C3176" s="247" t="s">
        <v>2</v>
      </c>
      <c r="D3176" s="456">
        <v>22.91</v>
      </c>
    </row>
    <row r="3177" spans="1:4" ht="13.5">
      <c r="A3177" s="458">
        <v>101643</v>
      </c>
      <c r="B3177" s="247" t="s">
        <v>18191</v>
      </c>
      <c r="C3177" s="247" t="s">
        <v>2</v>
      </c>
      <c r="D3177" s="456">
        <v>39.81</v>
      </c>
    </row>
    <row r="3178" spans="1:4" ht="13.5">
      <c r="A3178" s="458">
        <v>101644</v>
      </c>
      <c r="B3178" s="247" t="s">
        <v>18192</v>
      </c>
      <c r="C3178" s="247" t="s">
        <v>2</v>
      </c>
      <c r="D3178" s="456">
        <v>53.85</v>
      </c>
    </row>
    <row r="3179" spans="1:4" ht="13.5">
      <c r="A3179" s="458">
        <v>101645</v>
      </c>
      <c r="B3179" s="247" t="s">
        <v>18193</v>
      </c>
      <c r="C3179" s="247" t="s">
        <v>2</v>
      </c>
      <c r="D3179" s="456">
        <v>25.53</v>
      </c>
    </row>
    <row r="3180" spans="1:4" ht="13.5">
      <c r="A3180" s="458">
        <v>101646</v>
      </c>
      <c r="B3180" s="247" t="s">
        <v>18194</v>
      </c>
      <c r="C3180" s="247" t="s">
        <v>2</v>
      </c>
      <c r="D3180" s="456">
        <v>33.880000000000003</v>
      </c>
    </row>
    <row r="3181" spans="1:4" ht="13.5">
      <c r="A3181" s="458">
        <v>101647</v>
      </c>
      <c r="B3181" s="247" t="s">
        <v>18195</v>
      </c>
      <c r="C3181" s="247" t="s">
        <v>2</v>
      </c>
      <c r="D3181" s="456">
        <v>62.17</v>
      </c>
    </row>
    <row r="3182" spans="1:4" ht="13.5">
      <c r="A3182" s="458">
        <v>101648</v>
      </c>
      <c r="B3182" s="247" t="s">
        <v>18196</v>
      </c>
      <c r="C3182" s="247" t="s">
        <v>2</v>
      </c>
      <c r="D3182" s="456">
        <v>48.1</v>
      </c>
    </row>
    <row r="3183" spans="1:4" ht="13.5">
      <c r="A3183" s="458">
        <v>101649</v>
      </c>
      <c r="B3183" s="247" t="s">
        <v>18197</v>
      </c>
      <c r="C3183" s="247" t="s">
        <v>2</v>
      </c>
      <c r="D3183" s="456">
        <v>55.41</v>
      </c>
    </row>
    <row r="3184" spans="1:4" ht="13.5">
      <c r="A3184" s="458">
        <v>101650</v>
      </c>
      <c r="B3184" s="247" t="s">
        <v>18198</v>
      </c>
      <c r="C3184" s="247" t="s">
        <v>2</v>
      </c>
      <c r="D3184" s="456">
        <v>64.39</v>
      </c>
    </row>
    <row r="3185" spans="1:4" ht="13.5">
      <c r="A3185" s="458">
        <v>101651</v>
      </c>
      <c r="B3185" s="247" t="s">
        <v>18199</v>
      </c>
      <c r="C3185" s="247" t="s">
        <v>2</v>
      </c>
      <c r="D3185" s="456">
        <v>66.39</v>
      </c>
    </row>
    <row r="3186" spans="1:4" ht="13.5">
      <c r="A3186" s="458">
        <v>101652</v>
      </c>
      <c r="B3186" s="247" t="s">
        <v>18200</v>
      </c>
      <c r="C3186" s="247" t="s">
        <v>2</v>
      </c>
      <c r="D3186" s="456">
        <v>535.66</v>
      </c>
    </row>
    <row r="3187" spans="1:4" ht="13.5">
      <c r="A3187" s="458">
        <v>101653</v>
      </c>
      <c r="B3187" s="247" t="s">
        <v>18201</v>
      </c>
      <c r="C3187" s="247" t="s">
        <v>2</v>
      </c>
      <c r="D3187" s="456">
        <v>284.18</v>
      </c>
    </row>
    <row r="3188" spans="1:4" ht="13.5">
      <c r="A3188" s="458">
        <v>101654</v>
      </c>
      <c r="B3188" s="247" t="s">
        <v>18202</v>
      </c>
      <c r="C3188" s="247" t="s">
        <v>2</v>
      </c>
      <c r="D3188" s="456">
        <v>304.45</v>
      </c>
    </row>
    <row r="3189" spans="1:4" ht="13.5">
      <c r="A3189" s="458">
        <v>101655</v>
      </c>
      <c r="B3189" s="247" t="s">
        <v>18203</v>
      </c>
      <c r="C3189" s="247" t="s">
        <v>2</v>
      </c>
      <c r="D3189" s="456">
        <v>498.31</v>
      </c>
    </row>
    <row r="3190" spans="1:4" ht="13.5">
      <c r="A3190" s="458">
        <v>101656</v>
      </c>
      <c r="B3190" s="247" t="s">
        <v>18204</v>
      </c>
      <c r="C3190" s="247" t="s">
        <v>2</v>
      </c>
      <c r="D3190" s="456">
        <v>543.58000000000004</v>
      </c>
    </row>
    <row r="3191" spans="1:4" ht="13.5">
      <c r="A3191" s="458">
        <v>101657</v>
      </c>
      <c r="B3191" s="247" t="s">
        <v>18205</v>
      </c>
      <c r="C3191" s="247" t="s">
        <v>2</v>
      </c>
      <c r="D3191" s="456">
        <v>640</v>
      </c>
    </row>
    <row r="3192" spans="1:4" ht="13.5">
      <c r="A3192" s="458">
        <v>101658</v>
      </c>
      <c r="B3192" s="247" t="s">
        <v>18206</v>
      </c>
      <c r="C3192" s="247" t="s">
        <v>2</v>
      </c>
      <c r="D3192" s="456">
        <v>838.26</v>
      </c>
    </row>
    <row r="3193" spans="1:4" ht="13.5">
      <c r="A3193" s="458">
        <v>101659</v>
      </c>
      <c r="B3193" s="247" t="s">
        <v>18207</v>
      </c>
      <c r="C3193" s="247" t="s">
        <v>2</v>
      </c>
      <c r="D3193" s="456">
        <v>961.57</v>
      </c>
    </row>
    <row r="3194" spans="1:4" ht="13.5">
      <c r="A3194" s="458">
        <v>101660</v>
      </c>
      <c r="B3194" s="247" t="s">
        <v>18208</v>
      </c>
      <c r="C3194" s="247" t="s">
        <v>2</v>
      </c>
      <c r="D3194" s="456">
        <v>1543.67</v>
      </c>
    </row>
    <row r="3195" spans="1:4" ht="13.5">
      <c r="A3195" s="458">
        <v>101661</v>
      </c>
      <c r="B3195" s="247" t="s">
        <v>18209</v>
      </c>
      <c r="C3195" s="247" t="s">
        <v>2</v>
      </c>
      <c r="D3195" s="456">
        <v>114.04</v>
      </c>
    </row>
    <row r="3196" spans="1:4" ht="13.5">
      <c r="A3196" s="458">
        <v>101662</v>
      </c>
      <c r="B3196" s="247" t="s">
        <v>18210</v>
      </c>
      <c r="C3196" s="247" t="s">
        <v>2</v>
      </c>
      <c r="D3196" s="456">
        <v>733.51</v>
      </c>
    </row>
    <row r="3197" spans="1:4" ht="13.5">
      <c r="A3197" s="458">
        <v>101663</v>
      </c>
      <c r="B3197" s="247" t="s">
        <v>18211</v>
      </c>
      <c r="C3197" s="247" t="s">
        <v>2</v>
      </c>
      <c r="D3197" s="456">
        <v>26.31</v>
      </c>
    </row>
    <row r="3198" spans="1:4" ht="13.5">
      <c r="A3198" s="458">
        <v>101664</v>
      </c>
      <c r="B3198" s="247" t="s">
        <v>18212</v>
      </c>
      <c r="C3198" s="247" t="s">
        <v>2</v>
      </c>
      <c r="D3198" s="456">
        <v>27.57</v>
      </c>
    </row>
    <row r="3199" spans="1:4" ht="13.5">
      <c r="A3199" s="458">
        <v>101665</v>
      </c>
      <c r="B3199" s="247" t="s">
        <v>18213</v>
      </c>
      <c r="C3199" s="247" t="s">
        <v>2</v>
      </c>
      <c r="D3199" s="456">
        <v>32.97</v>
      </c>
    </row>
    <row r="3200" spans="1:4" ht="13.5">
      <c r="A3200" s="458">
        <v>101666</v>
      </c>
      <c r="B3200" s="247" t="s">
        <v>18214</v>
      </c>
      <c r="C3200" s="247" t="s">
        <v>2</v>
      </c>
      <c r="D3200" s="456">
        <v>406.24</v>
      </c>
    </row>
    <row r="3201" spans="1:4" ht="13.5">
      <c r="A3201" s="458">
        <v>102085</v>
      </c>
      <c r="B3201" s="247" t="s">
        <v>18913</v>
      </c>
      <c r="C3201" s="247" t="s">
        <v>2</v>
      </c>
      <c r="D3201" s="456">
        <v>208.51</v>
      </c>
    </row>
    <row r="3202" spans="1:4" ht="13.5">
      <c r="A3202" s="458">
        <v>100578</v>
      </c>
      <c r="B3202" s="247" t="s">
        <v>3874</v>
      </c>
      <c r="C3202" s="247" t="s">
        <v>2</v>
      </c>
      <c r="D3202" s="456">
        <v>478.5</v>
      </c>
    </row>
    <row r="3203" spans="1:4" ht="13.5">
      <c r="A3203" s="458">
        <v>100579</v>
      </c>
      <c r="B3203" s="247" t="s">
        <v>3875</v>
      </c>
      <c r="C3203" s="247" t="s">
        <v>2</v>
      </c>
      <c r="D3203" s="456">
        <v>525.08000000000004</v>
      </c>
    </row>
    <row r="3204" spans="1:4" ht="13.5">
      <c r="A3204" s="458">
        <v>100580</v>
      </c>
      <c r="B3204" s="247" t="s">
        <v>3876</v>
      </c>
      <c r="C3204" s="247" t="s">
        <v>2</v>
      </c>
      <c r="D3204" s="456">
        <v>570.63</v>
      </c>
    </row>
    <row r="3205" spans="1:4" ht="13.5">
      <c r="A3205" s="458">
        <v>100581</v>
      </c>
      <c r="B3205" s="247" t="s">
        <v>3877</v>
      </c>
      <c r="C3205" s="247" t="s">
        <v>2</v>
      </c>
      <c r="D3205" s="456">
        <v>548.14</v>
      </c>
    </row>
    <row r="3206" spans="1:4" ht="13.5">
      <c r="A3206" s="458">
        <v>100582</v>
      </c>
      <c r="B3206" s="247" t="s">
        <v>3878</v>
      </c>
      <c r="C3206" s="247" t="s">
        <v>2</v>
      </c>
      <c r="D3206" s="456">
        <v>630.17999999999995</v>
      </c>
    </row>
    <row r="3207" spans="1:4" ht="13.5">
      <c r="A3207" s="458">
        <v>100583</v>
      </c>
      <c r="B3207" s="247" t="s">
        <v>3879</v>
      </c>
      <c r="C3207" s="247" t="s">
        <v>2</v>
      </c>
      <c r="D3207" s="456">
        <v>572.73</v>
      </c>
    </row>
    <row r="3208" spans="1:4" ht="13.5">
      <c r="A3208" s="458">
        <v>100584</v>
      </c>
      <c r="B3208" s="247" t="s">
        <v>3880</v>
      </c>
      <c r="C3208" s="247" t="s">
        <v>2</v>
      </c>
      <c r="D3208" s="456">
        <v>622.11</v>
      </c>
    </row>
    <row r="3209" spans="1:4" ht="13.5">
      <c r="A3209" s="458">
        <v>100585</v>
      </c>
      <c r="B3209" s="247" t="s">
        <v>3881</v>
      </c>
      <c r="C3209" s="247" t="s">
        <v>2</v>
      </c>
      <c r="D3209" s="456">
        <v>620.63</v>
      </c>
    </row>
    <row r="3210" spans="1:4" ht="13.5">
      <c r="A3210" s="458">
        <v>100586</v>
      </c>
      <c r="B3210" s="247" t="s">
        <v>3882</v>
      </c>
      <c r="C3210" s="247" t="s">
        <v>2</v>
      </c>
      <c r="D3210" s="456">
        <v>699.36</v>
      </c>
    </row>
    <row r="3211" spans="1:4" ht="13.5">
      <c r="A3211" s="458">
        <v>100587</v>
      </c>
      <c r="B3211" s="247" t="s">
        <v>3883</v>
      </c>
      <c r="C3211" s="247" t="s">
        <v>2</v>
      </c>
      <c r="D3211" s="456">
        <v>670.05</v>
      </c>
    </row>
    <row r="3212" spans="1:4" ht="13.5">
      <c r="A3212" s="458">
        <v>100588</v>
      </c>
      <c r="B3212" s="247" t="s">
        <v>3884</v>
      </c>
      <c r="C3212" s="247" t="s">
        <v>2</v>
      </c>
      <c r="D3212" s="456">
        <v>731.27</v>
      </c>
    </row>
    <row r="3213" spans="1:4" ht="13.5">
      <c r="A3213" s="458">
        <v>100589</v>
      </c>
      <c r="B3213" s="247" t="s">
        <v>3885</v>
      </c>
      <c r="C3213" s="247" t="s">
        <v>2</v>
      </c>
      <c r="D3213" s="456">
        <v>737.05</v>
      </c>
    </row>
    <row r="3214" spans="1:4" ht="13.5">
      <c r="A3214" s="458">
        <v>100590</v>
      </c>
      <c r="B3214" s="247" t="s">
        <v>3886</v>
      </c>
      <c r="C3214" s="247" t="s">
        <v>2</v>
      </c>
      <c r="D3214" s="456">
        <v>797.41</v>
      </c>
    </row>
    <row r="3215" spans="1:4" ht="13.5">
      <c r="A3215" s="458">
        <v>100591</v>
      </c>
      <c r="B3215" s="247" t="s">
        <v>3887</v>
      </c>
      <c r="C3215" s="247" t="s">
        <v>2</v>
      </c>
      <c r="D3215" s="456">
        <v>735.61</v>
      </c>
    </row>
    <row r="3216" spans="1:4" ht="13.5">
      <c r="A3216" s="458">
        <v>100592</v>
      </c>
      <c r="B3216" s="247" t="s">
        <v>3888</v>
      </c>
      <c r="C3216" s="247" t="s">
        <v>2</v>
      </c>
      <c r="D3216" s="456">
        <v>785.66</v>
      </c>
    </row>
    <row r="3217" spans="1:4" ht="13.5">
      <c r="A3217" s="458">
        <v>100593</v>
      </c>
      <c r="B3217" s="247" t="s">
        <v>3889</v>
      </c>
      <c r="C3217" s="247" t="s">
        <v>2</v>
      </c>
      <c r="D3217" s="456">
        <v>787.79</v>
      </c>
    </row>
    <row r="3218" spans="1:4" ht="13.5">
      <c r="A3218" s="458">
        <v>100594</v>
      </c>
      <c r="B3218" s="247" t="s">
        <v>3890</v>
      </c>
      <c r="C3218" s="247" t="s">
        <v>2</v>
      </c>
      <c r="D3218" s="456">
        <v>872.76</v>
      </c>
    </row>
    <row r="3219" spans="1:4" ht="13.5">
      <c r="A3219" s="458">
        <v>100595</v>
      </c>
      <c r="B3219" s="247" t="s">
        <v>3891</v>
      </c>
      <c r="C3219" s="247" t="s">
        <v>2</v>
      </c>
      <c r="D3219" s="456">
        <v>944.29</v>
      </c>
    </row>
    <row r="3220" spans="1:4" ht="13.5">
      <c r="A3220" s="458">
        <v>100596</v>
      </c>
      <c r="B3220" s="247" t="s">
        <v>3892</v>
      </c>
      <c r="C3220" s="247" t="s">
        <v>2</v>
      </c>
      <c r="D3220" s="456">
        <v>1059.01</v>
      </c>
    </row>
    <row r="3221" spans="1:4" ht="13.5">
      <c r="A3221" s="458">
        <v>100597</v>
      </c>
      <c r="B3221" s="247" t="s">
        <v>3893</v>
      </c>
      <c r="C3221" s="247" t="s">
        <v>2</v>
      </c>
      <c r="D3221" s="456">
        <v>1087.6099999999999</v>
      </c>
    </row>
    <row r="3222" spans="1:4" ht="13.5">
      <c r="A3222" s="458">
        <v>100598</v>
      </c>
      <c r="B3222" s="247" t="s">
        <v>3894</v>
      </c>
      <c r="C3222" s="247" t="s">
        <v>2</v>
      </c>
      <c r="D3222" s="456">
        <v>1182.22</v>
      </c>
    </row>
    <row r="3223" spans="1:4" ht="13.5">
      <c r="A3223" s="458">
        <v>100599</v>
      </c>
      <c r="B3223" s="247" t="s">
        <v>3895</v>
      </c>
      <c r="C3223" s="247" t="s">
        <v>2</v>
      </c>
      <c r="D3223" s="456">
        <v>497.18</v>
      </c>
    </row>
    <row r="3224" spans="1:4" ht="13.5">
      <c r="A3224" s="458">
        <v>100600</v>
      </c>
      <c r="B3224" s="247" t="s">
        <v>3896</v>
      </c>
      <c r="C3224" s="247" t="s">
        <v>2</v>
      </c>
      <c r="D3224" s="456">
        <v>584.16</v>
      </c>
    </row>
    <row r="3225" spans="1:4" ht="13.5">
      <c r="A3225" s="458">
        <v>100601</v>
      </c>
      <c r="B3225" s="247" t="s">
        <v>3897</v>
      </c>
      <c r="C3225" s="247" t="s">
        <v>2</v>
      </c>
      <c r="D3225" s="456">
        <v>732.06</v>
      </c>
    </row>
    <row r="3226" spans="1:4" ht="13.5">
      <c r="A3226" s="458">
        <v>100602</v>
      </c>
      <c r="B3226" s="247" t="s">
        <v>3898</v>
      </c>
      <c r="C3226" s="247" t="s">
        <v>2</v>
      </c>
      <c r="D3226" s="456">
        <v>916.54</v>
      </c>
    </row>
    <row r="3227" spans="1:4" ht="13.5">
      <c r="A3227" s="458">
        <v>100603</v>
      </c>
      <c r="B3227" s="247" t="s">
        <v>3899</v>
      </c>
      <c r="C3227" s="247" t="s">
        <v>2</v>
      </c>
      <c r="D3227" s="456">
        <v>1390.77</v>
      </c>
    </row>
    <row r="3228" spans="1:4" ht="13.5">
      <c r="A3228" s="458">
        <v>100604</v>
      </c>
      <c r="B3228" s="247" t="s">
        <v>3900</v>
      </c>
      <c r="C3228" s="247" t="s">
        <v>2</v>
      </c>
      <c r="D3228" s="456">
        <v>621.87</v>
      </c>
    </row>
    <row r="3229" spans="1:4" ht="13.5">
      <c r="A3229" s="458">
        <v>100605</v>
      </c>
      <c r="B3229" s="247" t="s">
        <v>3901</v>
      </c>
      <c r="C3229" s="247" t="s">
        <v>2</v>
      </c>
      <c r="D3229" s="456">
        <v>962.46</v>
      </c>
    </row>
    <row r="3230" spans="1:4" ht="13.5">
      <c r="A3230" s="458">
        <v>100606</v>
      </c>
      <c r="B3230" s="247" t="s">
        <v>3902</v>
      </c>
      <c r="C3230" s="247" t="s">
        <v>2</v>
      </c>
      <c r="D3230" s="456">
        <v>1447.27</v>
      </c>
    </row>
    <row r="3231" spans="1:4" ht="13.5">
      <c r="A3231" s="458">
        <v>100607</v>
      </c>
      <c r="B3231" s="247" t="s">
        <v>3903</v>
      </c>
      <c r="C3231" s="247" t="s">
        <v>2</v>
      </c>
      <c r="D3231" s="456">
        <v>639.84</v>
      </c>
    </row>
    <row r="3232" spans="1:4" ht="13.5">
      <c r="A3232" s="458">
        <v>100608</v>
      </c>
      <c r="B3232" s="247" t="s">
        <v>3904</v>
      </c>
      <c r="C3232" s="247" t="s">
        <v>2</v>
      </c>
      <c r="D3232" s="456">
        <v>985.1</v>
      </c>
    </row>
    <row r="3233" spans="1:4" ht="13.5">
      <c r="A3233" s="458">
        <v>100609</v>
      </c>
      <c r="B3233" s="247" t="s">
        <v>3905</v>
      </c>
      <c r="C3233" s="247" t="s">
        <v>2</v>
      </c>
      <c r="D3233" s="456">
        <v>1477.36</v>
      </c>
    </row>
    <row r="3234" spans="1:4" ht="13.5">
      <c r="A3234" s="458">
        <v>100610</v>
      </c>
      <c r="B3234" s="247" t="s">
        <v>3906</v>
      </c>
      <c r="C3234" s="247" t="s">
        <v>2</v>
      </c>
      <c r="D3234" s="456">
        <v>657.8</v>
      </c>
    </row>
    <row r="3235" spans="1:4" ht="13.5">
      <c r="A3235" s="458">
        <v>100611</v>
      </c>
      <c r="B3235" s="247" t="s">
        <v>3907</v>
      </c>
      <c r="C3235" s="247" t="s">
        <v>2</v>
      </c>
      <c r="D3235" s="456">
        <v>812.96</v>
      </c>
    </row>
    <row r="3236" spans="1:4" ht="13.5">
      <c r="A3236" s="458">
        <v>100612</v>
      </c>
      <c r="B3236" s="247" t="s">
        <v>3908</v>
      </c>
      <c r="C3236" s="247" t="s">
        <v>2</v>
      </c>
      <c r="D3236" s="456">
        <v>1007.37</v>
      </c>
    </row>
    <row r="3237" spans="1:4" ht="13.5">
      <c r="A3237" s="458">
        <v>100613</v>
      </c>
      <c r="B3237" s="247" t="s">
        <v>3909</v>
      </c>
      <c r="C3237" s="247" t="s">
        <v>2</v>
      </c>
      <c r="D3237" s="456">
        <v>1506.78</v>
      </c>
    </row>
    <row r="3238" spans="1:4" ht="13.5">
      <c r="A3238" s="458">
        <v>100614</v>
      </c>
      <c r="B3238" s="247" t="s">
        <v>3910</v>
      </c>
      <c r="C3238" s="247" t="s">
        <v>2</v>
      </c>
      <c r="D3238" s="456">
        <v>852.76</v>
      </c>
    </row>
    <row r="3239" spans="1:4" ht="13.5">
      <c r="A3239" s="458">
        <v>100615</v>
      </c>
      <c r="B3239" s="247" t="s">
        <v>3911</v>
      </c>
      <c r="C3239" s="247" t="s">
        <v>2</v>
      </c>
      <c r="D3239" s="456">
        <v>1051.58</v>
      </c>
    </row>
    <row r="3240" spans="1:4" ht="13.5">
      <c r="A3240" s="458">
        <v>100616</v>
      </c>
      <c r="B3240" s="247" t="s">
        <v>3912</v>
      </c>
      <c r="C3240" s="247" t="s">
        <v>2</v>
      </c>
      <c r="D3240" s="456">
        <v>1568.42</v>
      </c>
    </row>
    <row r="3241" spans="1:4" ht="13.5">
      <c r="A3241" s="458">
        <v>100617</v>
      </c>
      <c r="B3241" s="247" t="s">
        <v>3913</v>
      </c>
      <c r="C3241" s="247" t="s">
        <v>2</v>
      </c>
      <c r="D3241" s="456">
        <v>1095.6300000000001</v>
      </c>
    </row>
    <row r="3242" spans="1:4" ht="13.5">
      <c r="A3242" s="458">
        <v>100618</v>
      </c>
      <c r="B3242" s="247" t="s">
        <v>3914</v>
      </c>
      <c r="C3242" s="247" t="s">
        <v>2</v>
      </c>
      <c r="D3242" s="456">
        <v>1635.07</v>
      </c>
    </row>
    <row r="3243" spans="1:4" ht="13.5">
      <c r="A3243" s="458">
        <v>100619</v>
      </c>
      <c r="B3243" s="247" t="s">
        <v>3915</v>
      </c>
      <c r="C3243" s="247" t="s">
        <v>2</v>
      </c>
      <c r="D3243" s="456">
        <v>595.32000000000005</v>
      </c>
    </row>
    <row r="3244" spans="1:4" ht="13.5">
      <c r="A3244" s="458">
        <v>100620</v>
      </c>
      <c r="B3244" s="247" t="s">
        <v>3916</v>
      </c>
      <c r="C3244" s="247" t="s">
        <v>2</v>
      </c>
      <c r="D3244" s="456">
        <v>3708.1</v>
      </c>
    </row>
    <row r="3245" spans="1:4" ht="13.5">
      <c r="A3245" s="458">
        <v>100621</v>
      </c>
      <c r="B3245" s="247" t="s">
        <v>3917</v>
      </c>
      <c r="C3245" s="247" t="s">
        <v>2</v>
      </c>
      <c r="D3245" s="456">
        <v>4187.76</v>
      </c>
    </row>
    <row r="3246" spans="1:4" ht="13.5">
      <c r="A3246" s="458">
        <v>100622</v>
      </c>
      <c r="B3246" s="247" t="s">
        <v>3918</v>
      </c>
      <c r="C3246" s="247" t="s">
        <v>2</v>
      </c>
      <c r="D3246" s="456">
        <v>2578.71</v>
      </c>
    </row>
    <row r="3247" spans="1:4" ht="13.5">
      <c r="A3247" s="458">
        <v>100623</v>
      </c>
      <c r="B3247" s="247" t="s">
        <v>3919</v>
      </c>
      <c r="C3247" s="247" t="s">
        <v>2</v>
      </c>
      <c r="D3247" s="456">
        <v>2771.43</v>
      </c>
    </row>
    <row r="3248" spans="1:4" ht="13.5">
      <c r="A3248" s="458">
        <v>97600</v>
      </c>
      <c r="B3248" s="247" t="s">
        <v>6832</v>
      </c>
      <c r="C3248" s="247" t="s">
        <v>2</v>
      </c>
      <c r="D3248" s="456">
        <v>322.5</v>
      </c>
    </row>
    <row r="3249" spans="1:4" ht="13.5">
      <c r="A3249" s="458">
        <v>97601</v>
      </c>
      <c r="B3249" s="247" t="s">
        <v>6833</v>
      </c>
      <c r="C3249" s="247" t="s">
        <v>2</v>
      </c>
      <c r="D3249" s="456">
        <v>339.4</v>
      </c>
    </row>
    <row r="3250" spans="1:4" ht="13.5">
      <c r="A3250" s="458">
        <v>97605</v>
      </c>
      <c r="B3250" s="247" t="s">
        <v>6834</v>
      </c>
      <c r="C3250" s="247" t="s">
        <v>2</v>
      </c>
      <c r="D3250" s="456">
        <v>96.73</v>
      </c>
    </row>
    <row r="3251" spans="1:4" ht="13.5">
      <c r="A3251" s="458">
        <v>97606</v>
      </c>
      <c r="B3251" s="247" t="s">
        <v>6835</v>
      </c>
      <c r="C3251" s="247" t="s">
        <v>2</v>
      </c>
      <c r="D3251" s="456">
        <v>102.42</v>
      </c>
    </row>
    <row r="3252" spans="1:4" ht="13.5">
      <c r="A3252" s="458">
        <v>97607</v>
      </c>
      <c r="B3252" s="247" t="s">
        <v>6836</v>
      </c>
      <c r="C3252" s="247" t="s">
        <v>2</v>
      </c>
      <c r="D3252" s="456">
        <v>116.72</v>
      </c>
    </row>
    <row r="3253" spans="1:4" ht="13.5">
      <c r="A3253" s="458">
        <v>97608</v>
      </c>
      <c r="B3253" s="247" t="s">
        <v>6837</v>
      </c>
      <c r="C3253" s="247" t="s">
        <v>2</v>
      </c>
      <c r="D3253" s="456">
        <v>122.41</v>
      </c>
    </row>
    <row r="3254" spans="1:4" ht="13.5">
      <c r="A3254" s="458">
        <v>102102</v>
      </c>
      <c r="B3254" s="247" t="s">
        <v>18914</v>
      </c>
      <c r="C3254" s="247" t="s">
        <v>2</v>
      </c>
      <c r="D3254" s="456">
        <v>9113.31</v>
      </c>
    </row>
    <row r="3255" spans="1:4" ht="13.5">
      <c r="A3255" s="458">
        <v>102103</v>
      </c>
      <c r="B3255" s="247" t="s">
        <v>18915</v>
      </c>
      <c r="C3255" s="247" t="s">
        <v>2</v>
      </c>
      <c r="D3255" s="456">
        <v>10137.98</v>
      </c>
    </row>
    <row r="3256" spans="1:4" ht="13.5">
      <c r="A3256" s="458">
        <v>102104</v>
      </c>
      <c r="B3256" s="247" t="s">
        <v>18916</v>
      </c>
      <c r="C3256" s="247" t="s">
        <v>2</v>
      </c>
      <c r="D3256" s="456">
        <v>12993.31</v>
      </c>
    </row>
    <row r="3257" spans="1:4" ht="13.5">
      <c r="A3257" s="458">
        <v>102105</v>
      </c>
      <c r="B3257" s="247" t="s">
        <v>18917</v>
      </c>
      <c r="C3257" s="247" t="s">
        <v>2</v>
      </c>
      <c r="D3257" s="456">
        <v>15959.99</v>
      </c>
    </row>
    <row r="3258" spans="1:4" ht="13.5">
      <c r="A3258" s="458">
        <v>102106</v>
      </c>
      <c r="B3258" s="247" t="s">
        <v>18918</v>
      </c>
      <c r="C3258" s="247" t="s">
        <v>2</v>
      </c>
      <c r="D3258" s="456">
        <v>20007.060000000001</v>
      </c>
    </row>
    <row r="3259" spans="1:4" ht="13.5">
      <c r="A3259" s="458">
        <v>102107</v>
      </c>
      <c r="B3259" s="247" t="s">
        <v>18919</v>
      </c>
      <c r="C3259" s="247" t="s">
        <v>2</v>
      </c>
      <c r="D3259" s="456">
        <v>27900.76</v>
      </c>
    </row>
    <row r="3260" spans="1:4" ht="13.5">
      <c r="A3260" s="458">
        <v>102108</v>
      </c>
      <c r="B3260" s="247" t="s">
        <v>18920</v>
      </c>
      <c r="C3260" s="247" t="s">
        <v>2</v>
      </c>
      <c r="D3260" s="456">
        <v>32483.77</v>
      </c>
    </row>
    <row r="3261" spans="1:4" ht="13.5">
      <c r="A3261" s="458">
        <v>102109</v>
      </c>
      <c r="B3261" s="247" t="s">
        <v>18921</v>
      </c>
      <c r="C3261" s="247" t="s">
        <v>2</v>
      </c>
      <c r="D3261" s="456">
        <v>69.94</v>
      </c>
    </row>
    <row r="3262" spans="1:4" ht="13.5">
      <c r="A3262" s="458">
        <v>102110</v>
      </c>
      <c r="B3262" s="247" t="s">
        <v>18922</v>
      </c>
      <c r="C3262" s="247" t="s">
        <v>2</v>
      </c>
      <c r="D3262" s="456">
        <v>233.28</v>
      </c>
    </row>
    <row r="3263" spans="1:4" ht="13.5">
      <c r="A3263" s="458">
        <v>103654</v>
      </c>
      <c r="B3263" s="247" t="s">
        <v>26241</v>
      </c>
      <c r="C3263" s="247" t="s">
        <v>2</v>
      </c>
      <c r="D3263" s="456">
        <v>52543.1</v>
      </c>
    </row>
    <row r="3264" spans="1:4" ht="13.5">
      <c r="A3264" s="458">
        <v>103655</v>
      </c>
      <c r="B3264" s="247" t="s">
        <v>26242</v>
      </c>
      <c r="C3264" s="247" t="s">
        <v>2</v>
      </c>
      <c r="D3264" s="456">
        <v>71969.63</v>
      </c>
    </row>
    <row r="3265" spans="1:4" ht="13.5">
      <c r="A3265" s="458">
        <v>103656</v>
      </c>
      <c r="B3265" s="247" t="s">
        <v>26243</v>
      </c>
      <c r="C3265" s="247" t="s">
        <v>2</v>
      </c>
      <c r="D3265" s="456">
        <v>100612.01</v>
      </c>
    </row>
    <row r="3266" spans="1:4" ht="13.5">
      <c r="A3266" s="458">
        <v>104473</v>
      </c>
      <c r="B3266" s="247" t="s">
        <v>26244</v>
      </c>
      <c r="C3266" s="247" t="s">
        <v>2</v>
      </c>
      <c r="D3266" s="456">
        <v>148.58000000000001</v>
      </c>
    </row>
    <row r="3267" spans="1:4" ht="13.5">
      <c r="A3267" s="458">
        <v>104474</v>
      </c>
      <c r="B3267" s="247" t="s">
        <v>26245</v>
      </c>
      <c r="C3267" s="247" t="s">
        <v>2</v>
      </c>
      <c r="D3267" s="456">
        <v>323.39999999999998</v>
      </c>
    </row>
    <row r="3268" spans="1:4" ht="13.5">
      <c r="A3268" s="458">
        <v>104475</v>
      </c>
      <c r="B3268" s="247" t="s">
        <v>26246</v>
      </c>
      <c r="C3268" s="247" t="s">
        <v>2</v>
      </c>
      <c r="D3268" s="456">
        <v>128.72</v>
      </c>
    </row>
    <row r="3269" spans="1:4" ht="13.5">
      <c r="A3269" s="458">
        <v>104476</v>
      </c>
      <c r="B3269" s="247" t="s">
        <v>26247</v>
      </c>
      <c r="C3269" s="247" t="s">
        <v>2</v>
      </c>
      <c r="D3269" s="456">
        <v>162.6</v>
      </c>
    </row>
    <row r="3270" spans="1:4" ht="13.5">
      <c r="A3270" s="458">
        <v>104477</v>
      </c>
      <c r="B3270" s="247" t="s">
        <v>26248</v>
      </c>
      <c r="C3270" s="247" t="s">
        <v>2</v>
      </c>
      <c r="D3270" s="456">
        <v>127.08</v>
      </c>
    </row>
    <row r="3271" spans="1:4" ht="13.5">
      <c r="A3271" s="458">
        <v>104478</v>
      </c>
      <c r="B3271" s="247" t="s">
        <v>26249</v>
      </c>
      <c r="C3271" s="247" t="s">
        <v>2</v>
      </c>
      <c r="D3271" s="456">
        <v>285.33</v>
      </c>
    </row>
    <row r="3272" spans="1:4" ht="13.5">
      <c r="A3272" s="458">
        <v>104479</v>
      </c>
      <c r="B3272" s="247" t="s">
        <v>26250</v>
      </c>
      <c r="C3272" s="247" t="s">
        <v>2</v>
      </c>
      <c r="D3272" s="456">
        <v>113.41</v>
      </c>
    </row>
    <row r="3273" spans="1:4" ht="13.5">
      <c r="A3273" s="458">
        <v>104480</v>
      </c>
      <c r="B3273" s="247" t="s">
        <v>26251</v>
      </c>
      <c r="C3273" s="247" t="s">
        <v>2</v>
      </c>
      <c r="D3273" s="456">
        <v>129.1</v>
      </c>
    </row>
    <row r="3274" spans="1:4" ht="13.5">
      <c r="A3274" s="458">
        <v>104481</v>
      </c>
      <c r="B3274" s="247" t="s">
        <v>26252</v>
      </c>
      <c r="C3274" s="247" t="s">
        <v>2</v>
      </c>
      <c r="D3274" s="456">
        <v>306.07</v>
      </c>
    </row>
    <row r="3275" spans="1:4" ht="13.5">
      <c r="A3275" s="458">
        <v>96971</v>
      </c>
      <c r="B3275" s="247" t="s">
        <v>3920</v>
      </c>
      <c r="C3275" s="247" t="s">
        <v>1</v>
      </c>
      <c r="D3275" s="456">
        <v>33.69</v>
      </c>
    </row>
    <row r="3276" spans="1:4" ht="13.5">
      <c r="A3276" s="458">
        <v>96972</v>
      </c>
      <c r="B3276" s="247" t="s">
        <v>3921</v>
      </c>
      <c r="C3276" s="247" t="s">
        <v>1</v>
      </c>
      <c r="D3276" s="456">
        <v>45.77</v>
      </c>
    </row>
    <row r="3277" spans="1:4" ht="13.5">
      <c r="A3277" s="458">
        <v>96973</v>
      </c>
      <c r="B3277" s="247" t="s">
        <v>3922</v>
      </c>
      <c r="C3277" s="247" t="s">
        <v>1</v>
      </c>
      <c r="D3277" s="456">
        <v>61.3</v>
      </c>
    </row>
    <row r="3278" spans="1:4" ht="13.5">
      <c r="A3278" s="458">
        <v>96974</v>
      </c>
      <c r="B3278" s="247" t="s">
        <v>3923</v>
      </c>
      <c r="C3278" s="247" t="s">
        <v>1</v>
      </c>
      <c r="D3278" s="456">
        <v>80.989999999999995</v>
      </c>
    </row>
    <row r="3279" spans="1:4" ht="13.5">
      <c r="A3279" s="458">
        <v>96975</v>
      </c>
      <c r="B3279" s="247" t="s">
        <v>3924</v>
      </c>
      <c r="C3279" s="247" t="s">
        <v>1</v>
      </c>
      <c r="D3279" s="456">
        <v>101.72</v>
      </c>
    </row>
    <row r="3280" spans="1:4" ht="13.5">
      <c r="A3280" s="458">
        <v>96976</v>
      </c>
      <c r="B3280" s="247" t="s">
        <v>3925</v>
      </c>
      <c r="C3280" s="247" t="s">
        <v>1</v>
      </c>
      <c r="D3280" s="456">
        <v>136.22</v>
      </c>
    </row>
    <row r="3281" spans="1:4" ht="13.5">
      <c r="A3281" s="458">
        <v>96977</v>
      </c>
      <c r="B3281" s="247" t="s">
        <v>3926</v>
      </c>
      <c r="C3281" s="247" t="s">
        <v>1</v>
      </c>
      <c r="D3281" s="456">
        <v>58.66</v>
      </c>
    </row>
    <row r="3282" spans="1:4" ht="13.5">
      <c r="A3282" s="458">
        <v>96978</v>
      </c>
      <c r="B3282" s="247" t="s">
        <v>3927</v>
      </c>
      <c r="C3282" s="247" t="s">
        <v>1</v>
      </c>
      <c r="D3282" s="456">
        <v>77.31</v>
      </c>
    </row>
    <row r="3283" spans="1:4" ht="13.5">
      <c r="A3283" s="458">
        <v>96979</v>
      </c>
      <c r="B3283" s="247" t="s">
        <v>3928</v>
      </c>
      <c r="C3283" s="247" t="s">
        <v>1</v>
      </c>
      <c r="D3283" s="456">
        <v>110.66</v>
      </c>
    </row>
    <row r="3284" spans="1:4" ht="13.5">
      <c r="A3284" s="458">
        <v>96984</v>
      </c>
      <c r="B3284" s="247" t="s">
        <v>3929</v>
      </c>
      <c r="C3284" s="247" t="s">
        <v>2</v>
      </c>
      <c r="D3284" s="456">
        <v>58.14</v>
      </c>
    </row>
    <row r="3285" spans="1:4" ht="13.5">
      <c r="A3285" s="458">
        <v>96985</v>
      </c>
      <c r="B3285" s="247" t="s">
        <v>3930</v>
      </c>
      <c r="C3285" s="247" t="s">
        <v>2</v>
      </c>
      <c r="D3285" s="456">
        <v>84.24</v>
      </c>
    </row>
    <row r="3286" spans="1:4" ht="13.5">
      <c r="A3286" s="458">
        <v>96986</v>
      </c>
      <c r="B3286" s="247" t="s">
        <v>3931</v>
      </c>
      <c r="C3286" s="247" t="s">
        <v>2</v>
      </c>
      <c r="D3286" s="456">
        <v>125.66</v>
      </c>
    </row>
    <row r="3287" spans="1:4" ht="13.5">
      <c r="A3287" s="458">
        <v>96987</v>
      </c>
      <c r="B3287" s="247" t="s">
        <v>3932</v>
      </c>
      <c r="C3287" s="247" t="s">
        <v>2</v>
      </c>
      <c r="D3287" s="456">
        <v>96.06</v>
      </c>
    </row>
    <row r="3288" spans="1:4" ht="13.5">
      <c r="A3288" s="458">
        <v>96988</v>
      </c>
      <c r="B3288" s="247" t="s">
        <v>3933</v>
      </c>
      <c r="C3288" s="247" t="s">
        <v>2</v>
      </c>
      <c r="D3288" s="456">
        <v>130.38999999999999</v>
      </c>
    </row>
    <row r="3289" spans="1:4" ht="13.5">
      <c r="A3289" s="458">
        <v>96989</v>
      </c>
      <c r="B3289" s="247" t="s">
        <v>3934</v>
      </c>
      <c r="C3289" s="247" t="s">
        <v>2</v>
      </c>
      <c r="D3289" s="456">
        <v>109.07</v>
      </c>
    </row>
    <row r="3290" spans="1:4" ht="13.5">
      <c r="A3290" s="458">
        <v>98463</v>
      </c>
      <c r="B3290" s="247" t="s">
        <v>3935</v>
      </c>
      <c r="C3290" s="247" t="s">
        <v>2</v>
      </c>
      <c r="D3290" s="456">
        <v>21.8</v>
      </c>
    </row>
    <row r="3291" spans="1:4" ht="13.5">
      <c r="A3291" s="458">
        <v>103490</v>
      </c>
      <c r="B3291" s="247" t="s">
        <v>26253</v>
      </c>
      <c r="C3291" s="247" t="s">
        <v>7</v>
      </c>
      <c r="D3291" s="456">
        <v>2876.26</v>
      </c>
    </row>
    <row r="3292" spans="1:4" ht="13.5">
      <c r="A3292" s="458">
        <v>103491</v>
      </c>
      <c r="B3292" s="247" t="s">
        <v>26254</v>
      </c>
      <c r="C3292" s="247" t="s">
        <v>7</v>
      </c>
      <c r="D3292" s="456">
        <v>741.39</v>
      </c>
    </row>
    <row r="3293" spans="1:4" ht="13.5">
      <c r="A3293" s="458">
        <v>96765</v>
      </c>
      <c r="B3293" s="247" t="s">
        <v>18215</v>
      </c>
      <c r="C3293" s="247" t="s">
        <v>2</v>
      </c>
      <c r="D3293" s="456">
        <v>1589.47</v>
      </c>
    </row>
    <row r="3294" spans="1:4" ht="13.5">
      <c r="A3294" s="458">
        <v>101905</v>
      </c>
      <c r="B3294" s="247" t="s">
        <v>26255</v>
      </c>
      <c r="C3294" s="247" t="s">
        <v>2</v>
      </c>
      <c r="D3294" s="456">
        <v>213.55</v>
      </c>
    </row>
    <row r="3295" spans="1:4" ht="13.5">
      <c r="A3295" s="458">
        <v>101906</v>
      </c>
      <c r="B3295" s="247" t="s">
        <v>26256</v>
      </c>
      <c r="C3295" s="247" t="s">
        <v>2</v>
      </c>
      <c r="D3295" s="456">
        <v>634.62</v>
      </c>
    </row>
    <row r="3296" spans="1:4" ht="13.5">
      <c r="A3296" s="458">
        <v>101907</v>
      </c>
      <c r="B3296" s="247" t="s">
        <v>26257</v>
      </c>
      <c r="C3296" s="247" t="s">
        <v>2</v>
      </c>
      <c r="D3296" s="456">
        <v>685.92</v>
      </c>
    </row>
    <row r="3297" spans="1:4" ht="13.5">
      <c r="A3297" s="458">
        <v>101908</v>
      </c>
      <c r="B3297" s="247" t="s">
        <v>26258</v>
      </c>
      <c r="C3297" s="247" t="s">
        <v>2</v>
      </c>
      <c r="D3297" s="456">
        <v>207.14</v>
      </c>
    </row>
    <row r="3298" spans="1:4" ht="13.5">
      <c r="A3298" s="458">
        <v>101909</v>
      </c>
      <c r="B3298" s="247" t="s">
        <v>26259</v>
      </c>
      <c r="C3298" s="247" t="s">
        <v>2</v>
      </c>
      <c r="D3298" s="456">
        <v>241.34</v>
      </c>
    </row>
    <row r="3299" spans="1:4" ht="13.5">
      <c r="A3299" s="458">
        <v>101910</v>
      </c>
      <c r="B3299" s="247" t="s">
        <v>26260</v>
      </c>
      <c r="C3299" s="247" t="s">
        <v>2</v>
      </c>
      <c r="D3299" s="456">
        <v>284.08</v>
      </c>
    </row>
    <row r="3300" spans="1:4" ht="13.5">
      <c r="A3300" s="458">
        <v>101911</v>
      </c>
      <c r="B3300" s="247" t="s">
        <v>26261</v>
      </c>
      <c r="C3300" s="247" t="s">
        <v>2</v>
      </c>
      <c r="D3300" s="456">
        <v>326.83</v>
      </c>
    </row>
    <row r="3301" spans="1:4" ht="13.5">
      <c r="A3301" s="458">
        <v>101912</v>
      </c>
      <c r="B3301" s="247" t="s">
        <v>18216</v>
      </c>
      <c r="C3301" s="247" t="s">
        <v>2</v>
      </c>
      <c r="D3301" s="456">
        <v>1962.2</v>
      </c>
    </row>
    <row r="3302" spans="1:4" ht="13.5">
      <c r="A3302" s="458">
        <v>101913</v>
      </c>
      <c r="B3302" s="247" t="s">
        <v>18217</v>
      </c>
      <c r="C3302" s="247" t="s">
        <v>2</v>
      </c>
      <c r="D3302" s="456">
        <v>445.34</v>
      </c>
    </row>
    <row r="3303" spans="1:4" ht="13.5">
      <c r="A3303" s="458">
        <v>101914</v>
      </c>
      <c r="B3303" s="247" t="s">
        <v>18218</v>
      </c>
      <c r="C3303" s="247" t="s">
        <v>2</v>
      </c>
      <c r="D3303" s="456">
        <v>565.91999999999996</v>
      </c>
    </row>
    <row r="3304" spans="1:4" ht="13.5">
      <c r="A3304" s="458">
        <v>101915</v>
      </c>
      <c r="B3304" s="247" t="s">
        <v>18219</v>
      </c>
      <c r="C3304" s="247" t="s">
        <v>2</v>
      </c>
      <c r="D3304" s="456">
        <v>388.62</v>
      </c>
    </row>
    <row r="3305" spans="1:4" ht="13.5">
      <c r="A3305" s="458">
        <v>101916</v>
      </c>
      <c r="B3305" s="247" t="s">
        <v>18220</v>
      </c>
      <c r="C3305" s="247" t="s">
        <v>2</v>
      </c>
      <c r="D3305" s="456">
        <v>3407.37</v>
      </c>
    </row>
    <row r="3306" spans="1:4" ht="13.5">
      <c r="A3306" s="458">
        <v>101917</v>
      </c>
      <c r="B3306" s="247" t="s">
        <v>18221</v>
      </c>
      <c r="C3306" s="247" t="s">
        <v>2</v>
      </c>
      <c r="D3306" s="456">
        <v>141.72</v>
      </c>
    </row>
    <row r="3307" spans="1:4" ht="13.5">
      <c r="A3307" s="458">
        <v>98261</v>
      </c>
      <c r="B3307" s="247" t="s">
        <v>3936</v>
      </c>
      <c r="C3307" s="247" t="s">
        <v>1</v>
      </c>
      <c r="D3307" s="456">
        <v>3.38</v>
      </c>
    </row>
    <row r="3308" spans="1:4" ht="13.5">
      <c r="A3308" s="458">
        <v>98262</v>
      </c>
      <c r="B3308" s="247" t="s">
        <v>3937</v>
      </c>
      <c r="C3308" s="247" t="s">
        <v>1</v>
      </c>
      <c r="D3308" s="456">
        <v>3.91</v>
      </c>
    </row>
    <row r="3309" spans="1:4" ht="13.5">
      <c r="A3309" s="458">
        <v>98263</v>
      </c>
      <c r="B3309" s="247" t="s">
        <v>3938</v>
      </c>
      <c r="C3309" s="247" t="s">
        <v>1</v>
      </c>
      <c r="D3309" s="456">
        <v>4.09</v>
      </c>
    </row>
    <row r="3310" spans="1:4" ht="13.5">
      <c r="A3310" s="458">
        <v>98264</v>
      </c>
      <c r="B3310" s="247" t="s">
        <v>3939</v>
      </c>
      <c r="C3310" s="247" t="s">
        <v>1</v>
      </c>
      <c r="D3310" s="456">
        <v>4.6399999999999997</v>
      </c>
    </row>
    <row r="3311" spans="1:4" ht="13.5">
      <c r="A3311" s="458">
        <v>98265</v>
      </c>
      <c r="B3311" s="247" t="s">
        <v>3940</v>
      </c>
      <c r="C3311" s="247" t="s">
        <v>1</v>
      </c>
      <c r="D3311" s="456">
        <v>5.01</v>
      </c>
    </row>
    <row r="3312" spans="1:4" ht="13.5">
      <c r="A3312" s="458">
        <v>98266</v>
      </c>
      <c r="B3312" s="247" t="s">
        <v>3941</v>
      </c>
      <c r="C3312" s="247" t="s">
        <v>1</v>
      </c>
      <c r="D3312" s="456">
        <v>5.51</v>
      </c>
    </row>
    <row r="3313" spans="1:4" ht="13.5">
      <c r="A3313" s="458">
        <v>98267</v>
      </c>
      <c r="B3313" s="247" t="s">
        <v>3942</v>
      </c>
      <c r="C3313" s="247" t="s">
        <v>1</v>
      </c>
      <c r="D3313" s="456">
        <v>8.27</v>
      </c>
    </row>
    <row r="3314" spans="1:4" ht="13.5">
      <c r="A3314" s="458">
        <v>98268</v>
      </c>
      <c r="B3314" s="247" t="s">
        <v>3943</v>
      </c>
      <c r="C3314" s="247" t="s">
        <v>1</v>
      </c>
      <c r="D3314" s="456">
        <v>12.31</v>
      </c>
    </row>
    <row r="3315" spans="1:4" ht="13.5">
      <c r="A3315" s="458">
        <v>98269</v>
      </c>
      <c r="B3315" s="247" t="s">
        <v>3944</v>
      </c>
      <c r="C3315" s="247" t="s">
        <v>1</v>
      </c>
      <c r="D3315" s="456">
        <v>16.2</v>
      </c>
    </row>
    <row r="3316" spans="1:4" ht="13.5">
      <c r="A3316" s="458">
        <v>98270</v>
      </c>
      <c r="B3316" s="247" t="s">
        <v>3945</v>
      </c>
      <c r="C3316" s="247" t="s">
        <v>1</v>
      </c>
      <c r="D3316" s="456">
        <v>23.4</v>
      </c>
    </row>
    <row r="3317" spans="1:4" ht="13.5">
      <c r="A3317" s="458">
        <v>98271</v>
      </c>
      <c r="B3317" s="247" t="s">
        <v>3946</v>
      </c>
      <c r="C3317" s="247" t="s">
        <v>1</v>
      </c>
      <c r="D3317" s="456">
        <v>32.020000000000003</v>
      </c>
    </row>
    <row r="3318" spans="1:4" ht="13.5">
      <c r="A3318" s="458">
        <v>98272</v>
      </c>
      <c r="B3318" s="247" t="s">
        <v>3947</v>
      </c>
      <c r="C3318" s="247" t="s">
        <v>1</v>
      </c>
      <c r="D3318" s="456">
        <v>70.58</v>
      </c>
    </row>
    <row r="3319" spans="1:4" ht="13.5">
      <c r="A3319" s="458">
        <v>98273</v>
      </c>
      <c r="B3319" s="247" t="s">
        <v>3948</v>
      </c>
      <c r="C3319" s="247" t="s">
        <v>1</v>
      </c>
      <c r="D3319" s="456">
        <v>1.74</v>
      </c>
    </row>
    <row r="3320" spans="1:4" ht="13.5">
      <c r="A3320" s="458">
        <v>98274</v>
      </c>
      <c r="B3320" s="247" t="s">
        <v>3949</v>
      </c>
      <c r="C3320" s="247" t="s">
        <v>1</v>
      </c>
      <c r="D3320" s="456">
        <v>2.11</v>
      </c>
    </row>
    <row r="3321" spans="1:4" ht="13.5">
      <c r="A3321" s="458">
        <v>98275</v>
      </c>
      <c r="B3321" s="247" t="s">
        <v>3950</v>
      </c>
      <c r="C3321" s="247" t="s">
        <v>1</v>
      </c>
      <c r="D3321" s="456">
        <v>2.61</v>
      </c>
    </row>
    <row r="3322" spans="1:4" ht="13.5">
      <c r="A3322" s="458">
        <v>98276</v>
      </c>
      <c r="B3322" s="247" t="s">
        <v>3951</v>
      </c>
      <c r="C3322" s="247" t="s">
        <v>1</v>
      </c>
      <c r="D3322" s="456">
        <v>5.36</v>
      </c>
    </row>
    <row r="3323" spans="1:4" ht="13.5">
      <c r="A3323" s="458">
        <v>98277</v>
      </c>
      <c r="B3323" s="247" t="s">
        <v>3952</v>
      </c>
      <c r="C3323" s="247" t="s">
        <v>1</v>
      </c>
      <c r="D3323" s="456">
        <v>9.41</v>
      </c>
    </row>
    <row r="3324" spans="1:4" ht="13.5">
      <c r="A3324" s="458">
        <v>98278</v>
      </c>
      <c r="B3324" s="247" t="s">
        <v>3953</v>
      </c>
      <c r="C3324" s="247" t="s">
        <v>1</v>
      </c>
      <c r="D3324" s="456">
        <v>13.3</v>
      </c>
    </row>
    <row r="3325" spans="1:4" ht="13.5">
      <c r="A3325" s="458">
        <v>98279</v>
      </c>
      <c r="B3325" s="247" t="s">
        <v>3954</v>
      </c>
      <c r="C3325" s="247" t="s">
        <v>1</v>
      </c>
      <c r="D3325" s="456">
        <v>20.5</v>
      </c>
    </row>
    <row r="3326" spans="1:4" ht="13.5">
      <c r="A3326" s="458">
        <v>98280</v>
      </c>
      <c r="B3326" s="247" t="s">
        <v>3955</v>
      </c>
      <c r="C3326" s="247" t="s">
        <v>1</v>
      </c>
      <c r="D3326" s="456">
        <v>7.11</v>
      </c>
    </row>
    <row r="3327" spans="1:4" ht="13.5">
      <c r="A3327" s="458">
        <v>98281</v>
      </c>
      <c r="B3327" s="247" t="s">
        <v>3956</v>
      </c>
      <c r="C3327" s="247" t="s">
        <v>1</v>
      </c>
      <c r="D3327" s="456">
        <v>7.65</v>
      </c>
    </row>
    <row r="3328" spans="1:4" ht="13.5">
      <c r="A3328" s="458">
        <v>98282</v>
      </c>
      <c r="B3328" s="247" t="s">
        <v>3957</v>
      </c>
      <c r="C3328" s="247" t="s">
        <v>1</v>
      </c>
      <c r="D3328" s="456">
        <v>7.81</v>
      </c>
    </row>
    <row r="3329" spans="1:4" ht="13.5">
      <c r="A3329" s="458">
        <v>98283</v>
      </c>
      <c r="B3329" s="247" t="s">
        <v>3958</v>
      </c>
      <c r="C3329" s="247" t="s">
        <v>1</v>
      </c>
      <c r="D3329" s="456">
        <v>8.3699999999999992</v>
      </c>
    </row>
    <row r="3330" spans="1:4" ht="13.5">
      <c r="A3330" s="458">
        <v>98284</v>
      </c>
      <c r="B3330" s="247" t="s">
        <v>3959</v>
      </c>
      <c r="C3330" s="247" t="s">
        <v>1</v>
      </c>
      <c r="D3330" s="456">
        <v>8.73</v>
      </c>
    </row>
    <row r="3331" spans="1:4" ht="13.5">
      <c r="A3331" s="458">
        <v>98285</v>
      </c>
      <c r="B3331" s="247" t="s">
        <v>3960</v>
      </c>
      <c r="C3331" s="247" t="s">
        <v>1</v>
      </c>
      <c r="D3331" s="456">
        <v>9.24</v>
      </c>
    </row>
    <row r="3332" spans="1:4" ht="13.5">
      <c r="A3332" s="458">
        <v>98286</v>
      </c>
      <c r="B3332" s="247" t="s">
        <v>3961</v>
      </c>
      <c r="C3332" s="247" t="s">
        <v>1</v>
      </c>
      <c r="D3332" s="456">
        <v>11.99</v>
      </c>
    </row>
    <row r="3333" spans="1:4" ht="13.5">
      <c r="A3333" s="458">
        <v>98287</v>
      </c>
      <c r="B3333" s="247" t="s">
        <v>3962</v>
      </c>
      <c r="C3333" s="247" t="s">
        <v>1</v>
      </c>
      <c r="D3333" s="456">
        <v>1.1399999999999999</v>
      </c>
    </row>
    <row r="3334" spans="1:4" ht="13.5">
      <c r="A3334" s="458">
        <v>98288</v>
      </c>
      <c r="B3334" s="247" t="s">
        <v>3963</v>
      </c>
      <c r="C3334" s="247" t="s">
        <v>1</v>
      </c>
      <c r="D3334" s="456">
        <v>1.68</v>
      </c>
    </row>
    <row r="3335" spans="1:4" ht="13.5">
      <c r="A3335" s="458">
        <v>98289</v>
      </c>
      <c r="B3335" s="247" t="s">
        <v>3964</v>
      </c>
      <c r="C3335" s="247" t="s">
        <v>1</v>
      </c>
      <c r="D3335" s="456">
        <v>1.85</v>
      </c>
    </row>
    <row r="3336" spans="1:4" ht="13.5">
      <c r="A3336" s="458">
        <v>98290</v>
      </c>
      <c r="B3336" s="247" t="s">
        <v>3965</v>
      </c>
      <c r="C3336" s="247" t="s">
        <v>1</v>
      </c>
      <c r="D3336" s="456">
        <v>2.4</v>
      </c>
    </row>
    <row r="3337" spans="1:4" ht="13.5">
      <c r="A3337" s="458">
        <v>98291</v>
      </c>
      <c r="B3337" s="247" t="s">
        <v>3966</v>
      </c>
      <c r="C3337" s="247" t="s">
        <v>1</v>
      </c>
      <c r="D3337" s="456">
        <v>2.77</v>
      </c>
    </row>
    <row r="3338" spans="1:4" ht="13.5">
      <c r="A3338" s="458">
        <v>98292</v>
      </c>
      <c r="B3338" s="247" t="s">
        <v>3967</v>
      </c>
      <c r="C3338" s="247" t="s">
        <v>1</v>
      </c>
      <c r="D3338" s="456">
        <v>3.27</v>
      </c>
    </row>
    <row r="3339" spans="1:4" ht="13.5">
      <c r="A3339" s="458">
        <v>98293</v>
      </c>
      <c r="B3339" s="247" t="s">
        <v>3968</v>
      </c>
      <c r="C3339" s="247" t="s">
        <v>1</v>
      </c>
      <c r="D3339" s="456">
        <v>6.03</v>
      </c>
    </row>
    <row r="3340" spans="1:4" ht="13.5">
      <c r="A3340" s="458">
        <v>98400</v>
      </c>
      <c r="B3340" s="247" t="s">
        <v>3969</v>
      </c>
      <c r="C3340" s="247" t="s">
        <v>1</v>
      </c>
      <c r="D3340" s="456">
        <v>9.69</v>
      </c>
    </row>
    <row r="3341" spans="1:4" ht="13.5">
      <c r="A3341" s="458">
        <v>98401</v>
      </c>
      <c r="B3341" s="247" t="s">
        <v>3970</v>
      </c>
      <c r="C3341" s="247" t="s">
        <v>1</v>
      </c>
      <c r="D3341" s="456">
        <v>14.28</v>
      </c>
    </row>
    <row r="3342" spans="1:4" ht="13.5">
      <c r="A3342" s="458">
        <v>98402</v>
      </c>
      <c r="B3342" s="247" t="s">
        <v>3971</v>
      </c>
      <c r="C3342" s="247" t="s">
        <v>1</v>
      </c>
      <c r="D3342" s="456">
        <v>16.5</v>
      </c>
    </row>
    <row r="3343" spans="1:4" ht="13.5">
      <c r="A3343" s="458">
        <v>100556</v>
      </c>
      <c r="B3343" s="247" t="s">
        <v>3972</v>
      </c>
      <c r="C3343" s="247" t="s">
        <v>2</v>
      </c>
      <c r="D3343" s="456">
        <v>50.51</v>
      </c>
    </row>
    <row r="3344" spans="1:4" ht="13.5">
      <c r="A3344" s="458">
        <v>100557</v>
      </c>
      <c r="B3344" s="247" t="s">
        <v>3973</v>
      </c>
      <c r="C3344" s="247" t="s">
        <v>2</v>
      </c>
      <c r="D3344" s="456">
        <v>682.6</v>
      </c>
    </row>
    <row r="3345" spans="1:4" ht="13.5">
      <c r="A3345" s="458">
        <v>100560</v>
      </c>
      <c r="B3345" s="247" t="s">
        <v>3974</v>
      </c>
      <c r="C3345" s="247" t="s">
        <v>2</v>
      </c>
      <c r="D3345" s="456">
        <v>136.94999999999999</v>
      </c>
    </row>
    <row r="3346" spans="1:4" ht="13.5">
      <c r="A3346" s="458">
        <v>100561</v>
      </c>
      <c r="B3346" s="247" t="s">
        <v>3975</v>
      </c>
      <c r="C3346" s="247" t="s">
        <v>2</v>
      </c>
      <c r="D3346" s="456">
        <v>258.64999999999998</v>
      </c>
    </row>
    <row r="3347" spans="1:4" ht="13.5">
      <c r="A3347" s="458">
        <v>100562</v>
      </c>
      <c r="B3347" s="247" t="s">
        <v>3976</v>
      </c>
      <c r="C3347" s="247" t="s">
        <v>2</v>
      </c>
      <c r="D3347" s="456">
        <v>405.34</v>
      </c>
    </row>
    <row r="3348" spans="1:4" ht="13.5">
      <c r="A3348" s="458">
        <v>100563</v>
      </c>
      <c r="B3348" s="247" t="s">
        <v>3977</v>
      </c>
      <c r="C3348" s="247" t="s">
        <v>2</v>
      </c>
      <c r="D3348" s="456">
        <v>588.22</v>
      </c>
    </row>
    <row r="3349" spans="1:4" ht="13.5">
      <c r="A3349" s="458">
        <v>101795</v>
      </c>
      <c r="B3349" s="247" t="s">
        <v>18923</v>
      </c>
      <c r="C3349" s="247" t="s">
        <v>2</v>
      </c>
      <c r="D3349" s="456">
        <v>525.25</v>
      </c>
    </row>
    <row r="3350" spans="1:4" ht="13.5">
      <c r="A3350" s="458">
        <v>101798</v>
      </c>
      <c r="B3350" s="247" t="s">
        <v>18924</v>
      </c>
      <c r="C3350" s="247" t="s">
        <v>2</v>
      </c>
      <c r="D3350" s="456">
        <v>361.99</v>
      </c>
    </row>
    <row r="3351" spans="1:4" ht="13.5">
      <c r="A3351" s="458">
        <v>101799</v>
      </c>
      <c r="B3351" s="247" t="s">
        <v>18925</v>
      </c>
      <c r="C3351" s="247" t="s">
        <v>2</v>
      </c>
      <c r="D3351" s="456">
        <v>883.12</v>
      </c>
    </row>
    <row r="3352" spans="1:4" ht="13.5">
      <c r="A3352" s="458">
        <v>98397</v>
      </c>
      <c r="B3352" s="247" t="s">
        <v>3978</v>
      </c>
      <c r="C3352" s="247" t="s">
        <v>4</v>
      </c>
      <c r="D3352" s="456">
        <v>13.06</v>
      </c>
    </row>
    <row r="3353" spans="1:4" ht="13.5">
      <c r="A3353" s="458">
        <v>103244</v>
      </c>
      <c r="B3353" s="247" t="s">
        <v>26262</v>
      </c>
      <c r="C3353" s="247" t="s">
        <v>2</v>
      </c>
      <c r="D3353" s="456">
        <v>2120.54</v>
      </c>
    </row>
    <row r="3354" spans="1:4" ht="13.5">
      <c r="A3354" s="458">
        <v>103245</v>
      </c>
      <c r="B3354" s="247" t="s">
        <v>26263</v>
      </c>
      <c r="C3354" s="247" t="s">
        <v>2</v>
      </c>
      <c r="D3354" s="456">
        <v>1673.38</v>
      </c>
    </row>
    <row r="3355" spans="1:4" ht="13.5">
      <c r="A3355" s="458">
        <v>103246</v>
      </c>
      <c r="B3355" s="247" t="s">
        <v>26264</v>
      </c>
      <c r="C3355" s="247" t="s">
        <v>2</v>
      </c>
      <c r="D3355" s="456">
        <v>1824.6</v>
      </c>
    </row>
    <row r="3356" spans="1:4" ht="13.5">
      <c r="A3356" s="458">
        <v>103247</v>
      </c>
      <c r="B3356" s="247" t="s">
        <v>26265</v>
      </c>
      <c r="C3356" s="247" t="s">
        <v>2</v>
      </c>
      <c r="D3356" s="456">
        <v>2353.12</v>
      </c>
    </row>
    <row r="3357" spans="1:4" ht="13.5">
      <c r="A3357" s="458">
        <v>103248</v>
      </c>
      <c r="B3357" s="247" t="s">
        <v>26266</v>
      </c>
      <c r="C3357" s="247" t="s">
        <v>2</v>
      </c>
      <c r="D3357" s="456">
        <v>1923.62</v>
      </c>
    </row>
    <row r="3358" spans="1:4" ht="13.5">
      <c r="A3358" s="458">
        <v>103249</v>
      </c>
      <c r="B3358" s="247" t="s">
        <v>26267</v>
      </c>
      <c r="C3358" s="247" t="s">
        <v>2</v>
      </c>
      <c r="D3358" s="456">
        <v>2066.33</v>
      </c>
    </row>
    <row r="3359" spans="1:4" ht="13.5">
      <c r="A3359" s="458">
        <v>103250</v>
      </c>
      <c r="B3359" s="247" t="s">
        <v>26268</v>
      </c>
      <c r="C3359" s="247" t="s">
        <v>2</v>
      </c>
      <c r="D3359" s="456">
        <v>3415.14</v>
      </c>
    </row>
    <row r="3360" spans="1:4" ht="13.5">
      <c r="A3360" s="458">
        <v>103251</v>
      </c>
      <c r="B3360" s="247" t="s">
        <v>26269</v>
      </c>
      <c r="C3360" s="247" t="s">
        <v>2</v>
      </c>
      <c r="D3360" s="456">
        <v>2697.8</v>
      </c>
    </row>
    <row r="3361" spans="1:4" ht="13.5">
      <c r="A3361" s="458">
        <v>103252</v>
      </c>
      <c r="B3361" s="247" t="s">
        <v>26270</v>
      </c>
      <c r="C3361" s="247" t="s">
        <v>2</v>
      </c>
      <c r="D3361" s="456">
        <v>2987.09</v>
      </c>
    </row>
    <row r="3362" spans="1:4" ht="13.5">
      <c r="A3362" s="458">
        <v>103253</v>
      </c>
      <c r="B3362" s="247" t="s">
        <v>26271</v>
      </c>
      <c r="C3362" s="247" t="s">
        <v>2</v>
      </c>
      <c r="D3362" s="456">
        <v>4653.7299999999996</v>
      </c>
    </row>
    <row r="3363" spans="1:4" ht="13.5">
      <c r="A3363" s="458">
        <v>103254</v>
      </c>
      <c r="B3363" s="247" t="s">
        <v>26272</v>
      </c>
      <c r="C3363" s="247" t="s">
        <v>2</v>
      </c>
      <c r="D3363" s="456">
        <v>3480.97</v>
      </c>
    </row>
    <row r="3364" spans="1:4" ht="13.5">
      <c r="A3364" s="458">
        <v>103255</v>
      </c>
      <c r="B3364" s="247" t="s">
        <v>26273</v>
      </c>
      <c r="C3364" s="247" t="s">
        <v>2</v>
      </c>
      <c r="D3364" s="456">
        <v>3894.75</v>
      </c>
    </row>
    <row r="3365" spans="1:4" ht="13.5">
      <c r="A3365" s="458">
        <v>103256</v>
      </c>
      <c r="B3365" s="247" t="s">
        <v>26274</v>
      </c>
      <c r="C3365" s="247" t="s">
        <v>2</v>
      </c>
      <c r="D3365" s="456">
        <v>8634.2000000000007</v>
      </c>
    </row>
    <row r="3366" spans="1:4" ht="13.5">
      <c r="A3366" s="458">
        <v>103257</v>
      </c>
      <c r="B3366" s="247" t="s">
        <v>26275</v>
      </c>
      <c r="C3366" s="247" t="s">
        <v>2</v>
      </c>
      <c r="D3366" s="456">
        <v>4930.72</v>
      </c>
    </row>
    <row r="3367" spans="1:4" ht="13.5">
      <c r="A3367" s="458">
        <v>103258</v>
      </c>
      <c r="B3367" s="247" t="s">
        <v>26276</v>
      </c>
      <c r="C3367" s="247" t="s">
        <v>2</v>
      </c>
      <c r="D3367" s="456">
        <v>9652.61</v>
      </c>
    </row>
    <row r="3368" spans="1:4" ht="13.5">
      <c r="A3368" s="458">
        <v>103259</v>
      </c>
      <c r="B3368" s="247" t="s">
        <v>26277</v>
      </c>
      <c r="C3368" s="247" t="s">
        <v>2</v>
      </c>
      <c r="D3368" s="456">
        <v>5199.8500000000004</v>
      </c>
    </row>
    <row r="3369" spans="1:4" ht="13.5">
      <c r="A3369" s="458">
        <v>103260</v>
      </c>
      <c r="B3369" s="247" t="s">
        <v>26278</v>
      </c>
      <c r="C3369" s="247" t="s">
        <v>2</v>
      </c>
      <c r="D3369" s="456">
        <v>5341.55</v>
      </c>
    </row>
    <row r="3370" spans="1:4" ht="13.5">
      <c r="A3370" s="458">
        <v>103261</v>
      </c>
      <c r="B3370" s="247" t="s">
        <v>26279</v>
      </c>
      <c r="C3370" s="247" t="s">
        <v>2</v>
      </c>
      <c r="D3370" s="456">
        <v>10887.58</v>
      </c>
    </row>
    <row r="3371" spans="1:4" ht="13.5">
      <c r="A3371" s="458">
        <v>103262</v>
      </c>
      <c r="B3371" s="247" t="s">
        <v>26280</v>
      </c>
      <c r="C3371" s="247" t="s">
        <v>2</v>
      </c>
      <c r="D3371" s="456">
        <v>6830.51</v>
      </c>
    </row>
    <row r="3372" spans="1:4" ht="13.5">
      <c r="A3372" s="458">
        <v>103263</v>
      </c>
      <c r="B3372" s="247" t="s">
        <v>26281</v>
      </c>
      <c r="C3372" s="247" t="s">
        <v>2</v>
      </c>
      <c r="D3372" s="456">
        <v>15129.02</v>
      </c>
    </row>
    <row r="3373" spans="1:4" ht="13.5">
      <c r="A3373" s="458">
        <v>103264</v>
      </c>
      <c r="B3373" s="247" t="s">
        <v>26282</v>
      </c>
      <c r="C3373" s="247" t="s">
        <v>2</v>
      </c>
      <c r="D3373" s="456">
        <v>8486.44</v>
      </c>
    </row>
    <row r="3374" spans="1:4" ht="13.5">
      <c r="A3374" s="458">
        <v>103265</v>
      </c>
      <c r="B3374" s="247" t="s">
        <v>26283</v>
      </c>
      <c r="C3374" s="247" t="s">
        <v>2</v>
      </c>
      <c r="D3374" s="456">
        <v>18238.28</v>
      </c>
    </row>
    <row r="3375" spans="1:4" ht="13.5">
      <c r="A3375" s="458">
        <v>103266</v>
      </c>
      <c r="B3375" s="247" t="s">
        <v>26284</v>
      </c>
      <c r="C3375" s="247" t="s">
        <v>2</v>
      </c>
      <c r="D3375" s="456">
        <v>9477.2800000000007</v>
      </c>
    </row>
    <row r="3376" spans="1:4" ht="13.5">
      <c r="A3376" s="458">
        <v>103267</v>
      </c>
      <c r="B3376" s="247" t="s">
        <v>26285</v>
      </c>
      <c r="C3376" s="247" t="s">
        <v>2</v>
      </c>
      <c r="D3376" s="456">
        <v>5393.1</v>
      </c>
    </row>
    <row r="3377" spans="1:4" ht="13.5">
      <c r="A3377" s="458">
        <v>103268</v>
      </c>
      <c r="B3377" s="247" t="s">
        <v>26286</v>
      </c>
      <c r="C3377" s="247" t="s">
        <v>2</v>
      </c>
      <c r="D3377" s="456">
        <v>6402.36</v>
      </c>
    </row>
    <row r="3378" spans="1:4" ht="13.5">
      <c r="A3378" s="458">
        <v>103269</v>
      </c>
      <c r="B3378" s="247" t="s">
        <v>26287</v>
      </c>
      <c r="C3378" s="247" t="s">
        <v>2</v>
      </c>
      <c r="D3378" s="456">
        <v>6628.52</v>
      </c>
    </row>
    <row r="3379" spans="1:4" ht="13.5">
      <c r="A3379" s="458">
        <v>103270</v>
      </c>
      <c r="B3379" s="247" t="s">
        <v>26288</v>
      </c>
      <c r="C3379" s="247" t="s">
        <v>2</v>
      </c>
      <c r="D3379" s="456">
        <v>6880.65</v>
      </c>
    </row>
    <row r="3380" spans="1:4" ht="13.5">
      <c r="A3380" s="458">
        <v>103271</v>
      </c>
      <c r="B3380" s="247" t="s">
        <v>26289</v>
      </c>
      <c r="C3380" s="247" t="s">
        <v>2</v>
      </c>
      <c r="D3380" s="456">
        <v>9746.7999999999993</v>
      </c>
    </row>
    <row r="3381" spans="1:4" ht="13.5">
      <c r="A3381" s="458">
        <v>103272</v>
      </c>
      <c r="B3381" s="247" t="s">
        <v>26290</v>
      </c>
      <c r="C3381" s="247" t="s">
        <v>2</v>
      </c>
      <c r="D3381" s="456">
        <v>10067.42</v>
      </c>
    </row>
    <row r="3382" spans="1:4" ht="13.5">
      <c r="A3382" s="458">
        <v>103273</v>
      </c>
      <c r="B3382" s="247" t="s">
        <v>26291</v>
      </c>
      <c r="C3382" s="247" t="s">
        <v>2</v>
      </c>
      <c r="D3382" s="456">
        <v>10364.61</v>
      </c>
    </row>
    <row r="3383" spans="1:4" ht="13.5">
      <c r="A3383" s="458">
        <v>103274</v>
      </c>
      <c r="B3383" s="247" t="s">
        <v>26292</v>
      </c>
      <c r="C3383" s="247" t="s">
        <v>2</v>
      </c>
      <c r="D3383" s="456">
        <v>11872.55</v>
      </c>
    </row>
    <row r="3384" spans="1:4" ht="13.5">
      <c r="A3384" s="458">
        <v>103275</v>
      </c>
      <c r="B3384" s="247" t="s">
        <v>26293</v>
      </c>
      <c r="C3384" s="247" t="s">
        <v>2</v>
      </c>
      <c r="D3384" s="456">
        <v>11810.99</v>
      </c>
    </row>
    <row r="3385" spans="1:4" ht="13.5">
      <c r="A3385" s="458">
        <v>103276</v>
      </c>
      <c r="B3385" s="247" t="s">
        <v>26294</v>
      </c>
      <c r="C3385" s="247" t="s">
        <v>2</v>
      </c>
      <c r="D3385" s="456">
        <v>12394.21</v>
      </c>
    </row>
    <row r="3386" spans="1:4" ht="13.5">
      <c r="A3386" s="458">
        <v>103277</v>
      </c>
      <c r="B3386" s="247" t="s">
        <v>26295</v>
      </c>
      <c r="C3386" s="247" t="s">
        <v>2</v>
      </c>
      <c r="D3386" s="456">
        <v>22905.02</v>
      </c>
    </row>
    <row r="3387" spans="1:4" ht="13.5">
      <c r="A3387" s="458">
        <v>103278</v>
      </c>
      <c r="B3387" s="247" t="s">
        <v>26296</v>
      </c>
      <c r="C3387" s="247" t="s">
        <v>2</v>
      </c>
      <c r="D3387" s="456">
        <v>29311.4</v>
      </c>
    </row>
    <row r="3388" spans="1:4" ht="13.5">
      <c r="A3388" s="458">
        <v>103288</v>
      </c>
      <c r="B3388" s="247" t="s">
        <v>26297</v>
      </c>
      <c r="C3388" s="247" t="s">
        <v>2</v>
      </c>
      <c r="D3388" s="456">
        <v>14.17</v>
      </c>
    </row>
    <row r="3389" spans="1:4" ht="13.5">
      <c r="A3389" s="458">
        <v>103289</v>
      </c>
      <c r="B3389" s="247" t="s">
        <v>26298</v>
      </c>
      <c r="C3389" s="247" t="s">
        <v>1</v>
      </c>
      <c r="D3389" s="456">
        <v>31.44</v>
      </c>
    </row>
    <row r="3390" spans="1:4" ht="13.5">
      <c r="A3390" s="458">
        <v>103290</v>
      </c>
      <c r="B3390" s="247" t="s">
        <v>26299</v>
      </c>
      <c r="C3390" s="247" t="s">
        <v>1</v>
      </c>
      <c r="D3390" s="456">
        <v>51.68</v>
      </c>
    </row>
    <row r="3391" spans="1:4" ht="13.5">
      <c r="A3391" s="458">
        <v>103291</v>
      </c>
      <c r="B3391" s="247" t="s">
        <v>26300</v>
      </c>
      <c r="C3391" s="247" t="s">
        <v>1</v>
      </c>
      <c r="D3391" s="456">
        <v>63.97</v>
      </c>
    </row>
    <row r="3392" spans="1:4" ht="13.5">
      <c r="A3392" s="458">
        <v>103292</v>
      </c>
      <c r="B3392" s="247" t="s">
        <v>26301</v>
      </c>
      <c r="C3392" s="247" t="s">
        <v>1</v>
      </c>
      <c r="D3392" s="456">
        <v>77.27</v>
      </c>
    </row>
    <row r="3393" spans="1:4" ht="13.5">
      <c r="A3393" s="458">
        <v>101936</v>
      </c>
      <c r="B3393" s="247" t="s">
        <v>18222</v>
      </c>
      <c r="C3393" s="247" t="s">
        <v>2</v>
      </c>
      <c r="D3393" s="456">
        <v>8229.11</v>
      </c>
    </row>
    <row r="3394" spans="1:4" ht="13.5">
      <c r="A3394" s="458">
        <v>101937</v>
      </c>
      <c r="B3394" s="247" t="s">
        <v>18223</v>
      </c>
      <c r="C3394" s="247" t="s">
        <v>2</v>
      </c>
      <c r="D3394" s="456">
        <v>14352.58</v>
      </c>
    </row>
    <row r="3395" spans="1:4" ht="13.5">
      <c r="A3395" s="458">
        <v>98294</v>
      </c>
      <c r="B3395" s="247" t="s">
        <v>3979</v>
      </c>
      <c r="C3395" s="247" t="s">
        <v>1</v>
      </c>
      <c r="D3395" s="456">
        <v>4.21</v>
      </c>
    </row>
    <row r="3396" spans="1:4" ht="13.5">
      <c r="A3396" s="458">
        <v>98295</v>
      </c>
      <c r="B3396" s="247" t="s">
        <v>3980</v>
      </c>
      <c r="C3396" s="247" t="s">
        <v>1</v>
      </c>
      <c r="D3396" s="456">
        <v>3.53</v>
      </c>
    </row>
    <row r="3397" spans="1:4" ht="13.5">
      <c r="A3397" s="458">
        <v>98296</v>
      </c>
      <c r="B3397" s="247" t="s">
        <v>3981</v>
      </c>
      <c r="C3397" s="247" t="s">
        <v>1</v>
      </c>
      <c r="D3397" s="456">
        <v>6.18</v>
      </c>
    </row>
    <row r="3398" spans="1:4" ht="13.5">
      <c r="A3398" s="458">
        <v>98297</v>
      </c>
      <c r="B3398" s="247" t="s">
        <v>3982</v>
      </c>
      <c r="C3398" s="247" t="s">
        <v>1</v>
      </c>
      <c r="D3398" s="456">
        <v>5.1100000000000003</v>
      </c>
    </row>
    <row r="3399" spans="1:4" ht="13.5">
      <c r="A3399" s="458">
        <v>98298</v>
      </c>
      <c r="B3399" s="247" t="s">
        <v>26302</v>
      </c>
      <c r="C3399" s="247" t="s">
        <v>1</v>
      </c>
      <c r="D3399" s="456">
        <v>14.48</v>
      </c>
    </row>
    <row r="3400" spans="1:4" ht="13.5">
      <c r="A3400" s="458">
        <v>98299</v>
      </c>
      <c r="B3400" s="247" t="s">
        <v>26303</v>
      </c>
      <c r="C3400" s="247" t="s">
        <v>1</v>
      </c>
      <c r="D3400" s="456">
        <v>13.16</v>
      </c>
    </row>
    <row r="3401" spans="1:4" ht="13.5">
      <c r="A3401" s="458">
        <v>98300</v>
      </c>
      <c r="B3401" s="247" t="s">
        <v>26304</v>
      </c>
      <c r="C3401" s="247" t="s">
        <v>1</v>
      </c>
      <c r="D3401" s="456">
        <v>4.75</v>
      </c>
    </row>
    <row r="3402" spans="1:4" ht="13.5">
      <c r="A3402" s="458">
        <v>98301</v>
      </c>
      <c r="B3402" s="247" t="s">
        <v>3983</v>
      </c>
      <c r="C3402" s="247" t="s">
        <v>2</v>
      </c>
      <c r="D3402" s="456">
        <v>853.37</v>
      </c>
    </row>
    <row r="3403" spans="1:4" ht="13.5">
      <c r="A3403" s="458">
        <v>98302</v>
      </c>
      <c r="B3403" s="247" t="s">
        <v>3984</v>
      </c>
      <c r="C3403" s="247" t="s">
        <v>2</v>
      </c>
      <c r="D3403" s="456">
        <v>1784.71</v>
      </c>
    </row>
    <row r="3404" spans="1:4" ht="13.5">
      <c r="A3404" s="458">
        <v>98304</v>
      </c>
      <c r="B3404" s="247" t="s">
        <v>3985</v>
      </c>
      <c r="C3404" s="247" t="s">
        <v>2</v>
      </c>
      <c r="D3404" s="456">
        <v>5831.6</v>
      </c>
    </row>
    <row r="3405" spans="1:4" ht="13.5">
      <c r="A3405" s="458">
        <v>98305</v>
      </c>
      <c r="B3405" s="247" t="s">
        <v>26305</v>
      </c>
      <c r="C3405" s="247" t="s">
        <v>2</v>
      </c>
      <c r="D3405" s="456">
        <v>4565.8500000000004</v>
      </c>
    </row>
    <row r="3406" spans="1:4" ht="13.5">
      <c r="A3406" s="458">
        <v>98306</v>
      </c>
      <c r="B3406" s="247" t="s">
        <v>26306</v>
      </c>
      <c r="C3406" s="247" t="s">
        <v>2</v>
      </c>
      <c r="D3406" s="456">
        <v>81.93</v>
      </c>
    </row>
    <row r="3407" spans="1:4" ht="13.5">
      <c r="A3407" s="458">
        <v>98307</v>
      </c>
      <c r="B3407" s="247" t="s">
        <v>3986</v>
      </c>
      <c r="C3407" s="247" t="s">
        <v>2</v>
      </c>
      <c r="D3407" s="456">
        <v>50.87</v>
      </c>
    </row>
    <row r="3408" spans="1:4" ht="13.5">
      <c r="A3408" s="458">
        <v>98308</v>
      </c>
      <c r="B3408" s="247" t="s">
        <v>3987</v>
      </c>
      <c r="C3408" s="247" t="s">
        <v>2</v>
      </c>
      <c r="D3408" s="456">
        <v>33.119999999999997</v>
      </c>
    </row>
    <row r="3409" spans="1:4" ht="13.5">
      <c r="A3409" s="458">
        <v>98593</v>
      </c>
      <c r="B3409" s="247" t="s">
        <v>3988</v>
      </c>
      <c r="C3409" s="247" t="s">
        <v>2</v>
      </c>
      <c r="D3409" s="456">
        <v>3932.59</v>
      </c>
    </row>
    <row r="3410" spans="1:4" ht="13.5">
      <c r="A3410" s="458">
        <v>100553</v>
      </c>
      <c r="B3410" s="247" t="s">
        <v>26307</v>
      </c>
      <c r="C3410" s="247" t="s">
        <v>1</v>
      </c>
      <c r="D3410" s="456">
        <v>16.25</v>
      </c>
    </row>
    <row r="3411" spans="1:4" ht="13.5">
      <c r="A3411" s="458">
        <v>100554</v>
      </c>
      <c r="B3411" s="247" t="s">
        <v>26308</v>
      </c>
      <c r="C3411" s="247" t="s">
        <v>1</v>
      </c>
      <c r="D3411" s="456">
        <v>4.53</v>
      </c>
    </row>
    <row r="3412" spans="1:4" ht="13.5">
      <c r="A3412" s="458">
        <v>100555</v>
      </c>
      <c r="B3412" s="247" t="s">
        <v>26309</v>
      </c>
      <c r="C3412" s="247" t="s">
        <v>2</v>
      </c>
      <c r="D3412" s="456">
        <v>2268.96</v>
      </c>
    </row>
    <row r="3413" spans="1:4" ht="13.5">
      <c r="A3413" s="458">
        <v>89355</v>
      </c>
      <c r="B3413" s="247" t="s">
        <v>26310</v>
      </c>
      <c r="C3413" s="247" t="s">
        <v>1</v>
      </c>
      <c r="D3413" s="456">
        <v>18.899999999999999</v>
      </c>
    </row>
    <row r="3414" spans="1:4" ht="13.5">
      <c r="A3414" s="458">
        <v>89356</v>
      </c>
      <c r="B3414" s="247" t="s">
        <v>26311</v>
      </c>
      <c r="C3414" s="247" t="s">
        <v>1</v>
      </c>
      <c r="D3414" s="456">
        <v>21.74</v>
      </c>
    </row>
    <row r="3415" spans="1:4" ht="13.5">
      <c r="A3415" s="458">
        <v>89357</v>
      </c>
      <c r="B3415" s="247" t="s">
        <v>26312</v>
      </c>
      <c r="C3415" s="247" t="s">
        <v>1</v>
      </c>
      <c r="D3415" s="456">
        <v>32.56</v>
      </c>
    </row>
    <row r="3416" spans="1:4" ht="13.5">
      <c r="A3416" s="458">
        <v>89401</v>
      </c>
      <c r="B3416" s="247" t="s">
        <v>26313</v>
      </c>
      <c r="C3416" s="247" t="s">
        <v>1</v>
      </c>
      <c r="D3416" s="456">
        <v>11.43</v>
      </c>
    </row>
    <row r="3417" spans="1:4" ht="13.5">
      <c r="A3417" s="458">
        <v>89402</v>
      </c>
      <c r="B3417" s="247" t="s">
        <v>26314</v>
      </c>
      <c r="C3417" s="247" t="s">
        <v>1</v>
      </c>
      <c r="D3417" s="456">
        <v>13.07</v>
      </c>
    </row>
    <row r="3418" spans="1:4" ht="13.5">
      <c r="A3418" s="458">
        <v>89403</v>
      </c>
      <c r="B3418" s="247" t="s">
        <v>26315</v>
      </c>
      <c r="C3418" s="247" t="s">
        <v>1</v>
      </c>
      <c r="D3418" s="456">
        <v>22.25</v>
      </c>
    </row>
    <row r="3419" spans="1:4" ht="13.5">
      <c r="A3419" s="458">
        <v>89446</v>
      </c>
      <c r="B3419" s="247" t="s">
        <v>26316</v>
      </c>
      <c r="C3419" s="247" t="s">
        <v>1</v>
      </c>
      <c r="D3419" s="456">
        <v>7.64</v>
      </c>
    </row>
    <row r="3420" spans="1:4" ht="13.5">
      <c r="A3420" s="458">
        <v>89447</v>
      </c>
      <c r="B3420" s="247" t="s">
        <v>26317</v>
      </c>
      <c r="C3420" s="247" t="s">
        <v>1</v>
      </c>
      <c r="D3420" s="456">
        <v>15.78</v>
      </c>
    </row>
    <row r="3421" spans="1:4" ht="13.5">
      <c r="A3421" s="458">
        <v>89448</v>
      </c>
      <c r="B3421" s="247" t="s">
        <v>26318</v>
      </c>
      <c r="C3421" s="247" t="s">
        <v>1</v>
      </c>
      <c r="D3421" s="456">
        <v>24.45</v>
      </c>
    </row>
    <row r="3422" spans="1:4" ht="13.5">
      <c r="A3422" s="458">
        <v>89449</v>
      </c>
      <c r="B3422" s="247" t="s">
        <v>26319</v>
      </c>
      <c r="C3422" s="247" t="s">
        <v>1</v>
      </c>
      <c r="D3422" s="456">
        <v>26.93</v>
      </c>
    </row>
    <row r="3423" spans="1:4" ht="13.5">
      <c r="A3423" s="458">
        <v>89450</v>
      </c>
      <c r="B3423" s="247" t="s">
        <v>26320</v>
      </c>
      <c r="C3423" s="247" t="s">
        <v>1</v>
      </c>
      <c r="D3423" s="456">
        <v>43.71</v>
      </c>
    </row>
    <row r="3424" spans="1:4" ht="13.5">
      <c r="A3424" s="458">
        <v>89451</v>
      </c>
      <c r="B3424" s="247" t="s">
        <v>26321</v>
      </c>
      <c r="C3424" s="247" t="s">
        <v>1</v>
      </c>
      <c r="D3424" s="456">
        <v>71.77</v>
      </c>
    </row>
    <row r="3425" spans="1:4" ht="13.5">
      <c r="A3425" s="458">
        <v>89452</v>
      </c>
      <c r="B3425" s="247" t="s">
        <v>26322</v>
      </c>
      <c r="C3425" s="247" t="s">
        <v>1</v>
      </c>
      <c r="D3425" s="456">
        <v>99.33</v>
      </c>
    </row>
    <row r="3426" spans="1:4" ht="13.5">
      <c r="A3426" s="458">
        <v>89508</v>
      </c>
      <c r="B3426" s="247" t="s">
        <v>26323</v>
      </c>
      <c r="C3426" s="247" t="s">
        <v>1</v>
      </c>
      <c r="D3426" s="456">
        <v>27.07</v>
      </c>
    </row>
    <row r="3427" spans="1:4" ht="13.5">
      <c r="A3427" s="458">
        <v>89509</v>
      </c>
      <c r="B3427" s="247" t="s">
        <v>26324</v>
      </c>
      <c r="C3427" s="247" t="s">
        <v>1</v>
      </c>
      <c r="D3427" s="456">
        <v>33.97</v>
      </c>
    </row>
    <row r="3428" spans="1:4" ht="13.5">
      <c r="A3428" s="458">
        <v>89511</v>
      </c>
      <c r="B3428" s="247" t="s">
        <v>26325</v>
      </c>
      <c r="C3428" s="247" t="s">
        <v>1</v>
      </c>
      <c r="D3428" s="456">
        <v>46.29</v>
      </c>
    </row>
    <row r="3429" spans="1:4" ht="13.5">
      <c r="A3429" s="458">
        <v>89512</v>
      </c>
      <c r="B3429" s="247" t="s">
        <v>26326</v>
      </c>
      <c r="C3429" s="247" t="s">
        <v>1</v>
      </c>
      <c r="D3429" s="456">
        <v>76.739999999999995</v>
      </c>
    </row>
    <row r="3430" spans="1:4" ht="13.5">
      <c r="A3430" s="458">
        <v>89576</v>
      </c>
      <c r="B3430" s="247" t="s">
        <v>26327</v>
      </c>
      <c r="C3430" s="247" t="s">
        <v>1</v>
      </c>
      <c r="D3430" s="456">
        <v>36.840000000000003</v>
      </c>
    </row>
    <row r="3431" spans="1:4" ht="13.5">
      <c r="A3431" s="458">
        <v>89578</v>
      </c>
      <c r="B3431" s="247" t="s">
        <v>26328</v>
      </c>
      <c r="C3431" s="247" t="s">
        <v>1</v>
      </c>
      <c r="D3431" s="456">
        <v>64.19</v>
      </c>
    </row>
    <row r="3432" spans="1:4" ht="13.5">
      <c r="A3432" s="458">
        <v>89580</v>
      </c>
      <c r="B3432" s="247" t="s">
        <v>26329</v>
      </c>
      <c r="C3432" s="247" t="s">
        <v>1</v>
      </c>
      <c r="D3432" s="456">
        <v>129.58000000000001</v>
      </c>
    </row>
    <row r="3433" spans="1:4" ht="13.5">
      <c r="A3433" s="458">
        <v>89633</v>
      </c>
      <c r="B3433" s="247" t="s">
        <v>26330</v>
      </c>
      <c r="C3433" s="247" t="s">
        <v>1</v>
      </c>
      <c r="D3433" s="456">
        <v>24.25</v>
      </c>
    </row>
    <row r="3434" spans="1:4" ht="13.5">
      <c r="A3434" s="458">
        <v>89634</v>
      </c>
      <c r="B3434" s="247" t="s">
        <v>26331</v>
      </c>
      <c r="C3434" s="247" t="s">
        <v>1</v>
      </c>
      <c r="D3434" s="456">
        <v>35.21</v>
      </c>
    </row>
    <row r="3435" spans="1:4" ht="13.5">
      <c r="A3435" s="458">
        <v>89635</v>
      </c>
      <c r="B3435" s="247" t="s">
        <v>26332</v>
      </c>
      <c r="C3435" s="247" t="s">
        <v>1</v>
      </c>
      <c r="D3435" s="456">
        <v>53.35</v>
      </c>
    </row>
    <row r="3436" spans="1:4" ht="13.5">
      <c r="A3436" s="458">
        <v>89636</v>
      </c>
      <c r="B3436" s="247" t="s">
        <v>26333</v>
      </c>
      <c r="C3436" s="247" t="s">
        <v>1</v>
      </c>
      <c r="D3436" s="456">
        <v>67.64</v>
      </c>
    </row>
    <row r="3437" spans="1:4" ht="13.5">
      <c r="A3437" s="458">
        <v>89711</v>
      </c>
      <c r="B3437" s="247" t="s">
        <v>26334</v>
      </c>
      <c r="C3437" s="247" t="s">
        <v>1</v>
      </c>
      <c r="D3437" s="456">
        <v>20.43</v>
      </c>
    </row>
    <row r="3438" spans="1:4" ht="13.5">
      <c r="A3438" s="458">
        <v>89712</v>
      </c>
      <c r="B3438" s="247" t="s">
        <v>26335</v>
      </c>
      <c r="C3438" s="247" t="s">
        <v>1</v>
      </c>
      <c r="D3438" s="456">
        <v>27.79</v>
      </c>
    </row>
    <row r="3439" spans="1:4" ht="13.5">
      <c r="A3439" s="458">
        <v>89713</v>
      </c>
      <c r="B3439" s="247" t="s">
        <v>26336</v>
      </c>
      <c r="C3439" s="247" t="s">
        <v>1</v>
      </c>
      <c r="D3439" s="456">
        <v>37.119999999999997</v>
      </c>
    </row>
    <row r="3440" spans="1:4" ht="13.5">
      <c r="A3440" s="458">
        <v>89714</v>
      </c>
      <c r="B3440" s="247" t="s">
        <v>26337</v>
      </c>
      <c r="C3440" s="247" t="s">
        <v>1</v>
      </c>
      <c r="D3440" s="456">
        <v>42.43</v>
      </c>
    </row>
    <row r="3441" spans="1:4" ht="13.5">
      <c r="A3441" s="458">
        <v>89716</v>
      </c>
      <c r="B3441" s="247" t="s">
        <v>26338</v>
      </c>
      <c r="C3441" s="247" t="s">
        <v>1</v>
      </c>
      <c r="D3441" s="456">
        <v>27.37</v>
      </c>
    </row>
    <row r="3442" spans="1:4" ht="13.5">
      <c r="A3442" s="458">
        <v>89717</v>
      </c>
      <c r="B3442" s="247" t="s">
        <v>26339</v>
      </c>
      <c r="C3442" s="247" t="s">
        <v>1</v>
      </c>
      <c r="D3442" s="456">
        <v>44.1</v>
      </c>
    </row>
    <row r="3443" spans="1:4" ht="13.5">
      <c r="A3443" s="458">
        <v>89770</v>
      </c>
      <c r="B3443" s="247" t="s">
        <v>26340</v>
      </c>
      <c r="C3443" s="247" t="s">
        <v>1</v>
      </c>
      <c r="D3443" s="456">
        <v>49.92</v>
      </c>
    </row>
    <row r="3444" spans="1:4" ht="13.5">
      <c r="A3444" s="458">
        <v>89771</v>
      </c>
      <c r="B3444" s="247" t="s">
        <v>26341</v>
      </c>
      <c r="C3444" s="247" t="s">
        <v>1</v>
      </c>
      <c r="D3444" s="456">
        <v>66.69</v>
      </c>
    </row>
    <row r="3445" spans="1:4" ht="13.5">
      <c r="A3445" s="458">
        <v>89773</v>
      </c>
      <c r="B3445" s="247" t="s">
        <v>26342</v>
      </c>
      <c r="C3445" s="247" t="s">
        <v>1</v>
      </c>
      <c r="D3445" s="456">
        <v>157.04</v>
      </c>
    </row>
    <row r="3446" spans="1:4" ht="13.5">
      <c r="A3446" s="458">
        <v>89775</v>
      </c>
      <c r="B3446" s="247" t="s">
        <v>26343</v>
      </c>
      <c r="C3446" s="247" t="s">
        <v>1</v>
      </c>
      <c r="D3446" s="456">
        <v>245.8</v>
      </c>
    </row>
    <row r="3447" spans="1:4" ht="13.5">
      <c r="A3447" s="458">
        <v>89798</v>
      </c>
      <c r="B3447" s="247" t="s">
        <v>26344</v>
      </c>
      <c r="C3447" s="247" t="s">
        <v>1</v>
      </c>
      <c r="D3447" s="456">
        <v>17.14</v>
      </c>
    </row>
    <row r="3448" spans="1:4" ht="13.5">
      <c r="A3448" s="458">
        <v>89799</v>
      </c>
      <c r="B3448" s="247" t="s">
        <v>26345</v>
      </c>
      <c r="C3448" s="247" t="s">
        <v>1</v>
      </c>
      <c r="D3448" s="456">
        <v>28.26</v>
      </c>
    </row>
    <row r="3449" spans="1:4" ht="13.5">
      <c r="A3449" s="458">
        <v>89800</v>
      </c>
      <c r="B3449" s="247" t="s">
        <v>26346</v>
      </c>
      <c r="C3449" s="247" t="s">
        <v>1</v>
      </c>
      <c r="D3449" s="456">
        <v>35.43</v>
      </c>
    </row>
    <row r="3450" spans="1:4" ht="13.5">
      <c r="A3450" s="458">
        <v>89848</v>
      </c>
      <c r="B3450" s="247" t="s">
        <v>26347</v>
      </c>
      <c r="C3450" s="247" t="s">
        <v>1</v>
      </c>
      <c r="D3450" s="456">
        <v>34.520000000000003</v>
      </c>
    </row>
    <row r="3451" spans="1:4" ht="13.5">
      <c r="A3451" s="458">
        <v>89849</v>
      </c>
      <c r="B3451" s="247" t="s">
        <v>26348</v>
      </c>
      <c r="C3451" s="247" t="s">
        <v>1</v>
      </c>
      <c r="D3451" s="456">
        <v>76.66</v>
      </c>
    </row>
    <row r="3452" spans="1:4" ht="13.5">
      <c r="A3452" s="458">
        <v>89865</v>
      </c>
      <c r="B3452" s="247" t="s">
        <v>26349</v>
      </c>
      <c r="C3452" s="247" t="s">
        <v>1</v>
      </c>
      <c r="D3452" s="456">
        <v>16.79</v>
      </c>
    </row>
    <row r="3453" spans="1:4" ht="13.5">
      <c r="A3453" s="458">
        <v>91784</v>
      </c>
      <c r="B3453" s="247" t="s">
        <v>3989</v>
      </c>
      <c r="C3453" s="247" t="s">
        <v>1</v>
      </c>
      <c r="D3453" s="456">
        <v>43.72</v>
      </c>
    </row>
    <row r="3454" spans="1:4" ht="13.5">
      <c r="A3454" s="458">
        <v>91785</v>
      </c>
      <c r="B3454" s="247" t="s">
        <v>3990</v>
      </c>
      <c r="C3454" s="247" t="s">
        <v>1</v>
      </c>
      <c r="D3454" s="456">
        <v>42.77</v>
      </c>
    </row>
    <row r="3455" spans="1:4" ht="13.5">
      <c r="A3455" s="458">
        <v>91786</v>
      </c>
      <c r="B3455" s="247" t="s">
        <v>3991</v>
      </c>
      <c r="C3455" s="247" t="s">
        <v>1</v>
      </c>
      <c r="D3455" s="456">
        <v>36.17</v>
      </c>
    </row>
    <row r="3456" spans="1:4" ht="13.5">
      <c r="A3456" s="458">
        <v>91787</v>
      </c>
      <c r="B3456" s="247" t="s">
        <v>3992</v>
      </c>
      <c r="C3456" s="247" t="s">
        <v>1</v>
      </c>
      <c r="D3456" s="456">
        <v>46.45</v>
      </c>
    </row>
    <row r="3457" spans="1:4" ht="13.5">
      <c r="A3457" s="458">
        <v>91788</v>
      </c>
      <c r="B3457" s="247" t="s">
        <v>3993</v>
      </c>
      <c r="C3457" s="247" t="s">
        <v>1</v>
      </c>
      <c r="D3457" s="456">
        <v>54.76</v>
      </c>
    </row>
    <row r="3458" spans="1:4" ht="13.5">
      <c r="A3458" s="458">
        <v>91789</v>
      </c>
      <c r="B3458" s="247" t="s">
        <v>3994</v>
      </c>
      <c r="C3458" s="247" t="s">
        <v>1</v>
      </c>
      <c r="D3458" s="456">
        <v>66.64</v>
      </c>
    </row>
    <row r="3459" spans="1:4" ht="13.5">
      <c r="A3459" s="458">
        <v>91790</v>
      </c>
      <c r="B3459" s="247" t="s">
        <v>3995</v>
      </c>
      <c r="C3459" s="247" t="s">
        <v>1</v>
      </c>
      <c r="D3459" s="456">
        <v>94.14</v>
      </c>
    </row>
    <row r="3460" spans="1:4" ht="13.5">
      <c r="A3460" s="458">
        <v>91791</v>
      </c>
      <c r="B3460" s="247" t="s">
        <v>3996</v>
      </c>
      <c r="C3460" s="247" t="s">
        <v>1</v>
      </c>
      <c r="D3460" s="456">
        <v>138.36000000000001</v>
      </c>
    </row>
    <row r="3461" spans="1:4" ht="13.5">
      <c r="A3461" s="458">
        <v>91792</v>
      </c>
      <c r="B3461" s="247" t="s">
        <v>3997</v>
      </c>
      <c r="C3461" s="247" t="s">
        <v>1</v>
      </c>
      <c r="D3461" s="456">
        <v>60.58</v>
      </c>
    </row>
    <row r="3462" spans="1:4" ht="13.5">
      <c r="A3462" s="458">
        <v>91793</v>
      </c>
      <c r="B3462" s="247" t="s">
        <v>3998</v>
      </c>
      <c r="C3462" s="247" t="s">
        <v>1</v>
      </c>
      <c r="D3462" s="456">
        <v>96.5</v>
      </c>
    </row>
    <row r="3463" spans="1:4" ht="13.5">
      <c r="A3463" s="458">
        <v>91794</v>
      </c>
      <c r="B3463" s="247" t="s">
        <v>3999</v>
      </c>
      <c r="C3463" s="247" t="s">
        <v>1</v>
      </c>
      <c r="D3463" s="456">
        <v>51.92</v>
      </c>
    </row>
    <row r="3464" spans="1:4" ht="13.5">
      <c r="A3464" s="458">
        <v>91795</v>
      </c>
      <c r="B3464" s="247" t="s">
        <v>4000</v>
      </c>
      <c r="C3464" s="247" t="s">
        <v>1</v>
      </c>
      <c r="D3464" s="456">
        <v>81.93</v>
      </c>
    </row>
    <row r="3465" spans="1:4" ht="13.5">
      <c r="A3465" s="458">
        <v>91796</v>
      </c>
      <c r="B3465" s="247" t="s">
        <v>4001</v>
      </c>
      <c r="C3465" s="247" t="s">
        <v>1</v>
      </c>
      <c r="D3465" s="456">
        <v>91.03</v>
      </c>
    </row>
    <row r="3466" spans="1:4" ht="13.5">
      <c r="A3466" s="458">
        <v>92275</v>
      </c>
      <c r="B3466" s="247" t="s">
        <v>26350</v>
      </c>
      <c r="C3466" s="247" t="s">
        <v>1</v>
      </c>
      <c r="D3466" s="456">
        <v>53.57</v>
      </c>
    </row>
    <row r="3467" spans="1:4" ht="13.5">
      <c r="A3467" s="458">
        <v>92276</v>
      </c>
      <c r="B3467" s="247" t="s">
        <v>26351</v>
      </c>
      <c r="C3467" s="247" t="s">
        <v>1</v>
      </c>
      <c r="D3467" s="456">
        <v>68.02</v>
      </c>
    </row>
    <row r="3468" spans="1:4" ht="13.5">
      <c r="A3468" s="458">
        <v>92277</v>
      </c>
      <c r="B3468" s="247" t="s">
        <v>26352</v>
      </c>
      <c r="C3468" s="247" t="s">
        <v>1</v>
      </c>
      <c r="D3468" s="456">
        <v>98.37</v>
      </c>
    </row>
    <row r="3469" spans="1:4" ht="13.5">
      <c r="A3469" s="458">
        <v>92278</v>
      </c>
      <c r="B3469" s="247" t="s">
        <v>26353</v>
      </c>
      <c r="C3469" s="247" t="s">
        <v>1</v>
      </c>
      <c r="D3469" s="456">
        <v>132.46</v>
      </c>
    </row>
    <row r="3470" spans="1:4" ht="13.5">
      <c r="A3470" s="458">
        <v>92279</v>
      </c>
      <c r="B3470" s="247" t="s">
        <v>26354</v>
      </c>
      <c r="C3470" s="247" t="s">
        <v>1</v>
      </c>
      <c r="D3470" s="456">
        <v>191.58</v>
      </c>
    </row>
    <row r="3471" spans="1:4" ht="13.5">
      <c r="A3471" s="458">
        <v>92280</v>
      </c>
      <c r="B3471" s="247" t="s">
        <v>26355</v>
      </c>
      <c r="C3471" s="247" t="s">
        <v>1</v>
      </c>
      <c r="D3471" s="456">
        <v>269.13</v>
      </c>
    </row>
    <row r="3472" spans="1:4" ht="13.5">
      <c r="A3472" s="458">
        <v>92281</v>
      </c>
      <c r="B3472" s="247" t="s">
        <v>26356</v>
      </c>
      <c r="C3472" s="247" t="s">
        <v>1</v>
      </c>
      <c r="D3472" s="456">
        <v>142.71</v>
      </c>
    </row>
    <row r="3473" spans="1:4" ht="13.5">
      <c r="A3473" s="458">
        <v>92282</v>
      </c>
      <c r="B3473" s="247" t="s">
        <v>26357</v>
      </c>
      <c r="C3473" s="247" t="s">
        <v>1</v>
      </c>
      <c r="D3473" s="456">
        <v>160.81</v>
      </c>
    </row>
    <row r="3474" spans="1:4" ht="13.5">
      <c r="A3474" s="458">
        <v>92283</v>
      </c>
      <c r="B3474" s="247" t="s">
        <v>26358</v>
      </c>
      <c r="C3474" s="247" t="s">
        <v>1</v>
      </c>
      <c r="D3474" s="456">
        <v>215.73</v>
      </c>
    </row>
    <row r="3475" spans="1:4" ht="13.5">
      <c r="A3475" s="458">
        <v>92284</v>
      </c>
      <c r="B3475" s="247" t="s">
        <v>26359</v>
      </c>
      <c r="C3475" s="247" t="s">
        <v>1</v>
      </c>
      <c r="D3475" s="456">
        <v>266.27999999999997</v>
      </c>
    </row>
    <row r="3476" spans="1:4" ht="13.5">
      <c r="A3476" s="458">
        <v>92285</v>
      </c>
      <c r="B3476" s="247" t="s">
        <v>26360</v>
      </c>
      <c r="C3476" s="247" t="s">
        <v>1</v>
      </c>
      <c r="D3476" s="456">
        <v>351.57</v>
      </c>
    </row>
    <row r="3477" spans="1:4" ht="13.5">
      <c r="A3477" s="458">
        <v>92286</v>
      </c>
      <c r="B3477" s="247" t="s">
        <v>26361</v>
      </c>
      <c r="C3477" s="247" t="s">
        <v>1</v>
      </c>
      <c r="D3477" s="456">
        <v>431.36</v>
      </c>
    </row>
    <row r="3478" spans="1:4" ht="13.5">
      <c r="A3478" s="458">
        <v>92305</v>
      </c>
      <c r="B3478" s="247" t="s">
        <v>26362</v>
      </c>
      <c r="C3478" s="247" t="s">
        <v>1</v>
      </c>
      <c r="D3478" s="456">
        <v>35.39</v>
      </c>
    </row>
    <row r="3479" spans="1:4" ht="13.5">
      <c r="A3479" s="458">
        <v>92306</v>
      </c>
      <c r="B3479" s="247" t="s">
        <v>26363</v>
      </c>
      <c r="C3479" s="247" t="s">
        <v>1</v>
      </c>
      <c r="D3479" s="456">
        <v>57.92</v>
      </c>
    </row>
    <row r="3480" spans="1:4" ht="13.5">
      <c r="A3480" s="458">
        <v>92307</v>
      </c>
      <c r="B3480" s="247" t="s">
        <v>26364</v>
      </c>
      <c r="C3480" s="247" t="s">
        <v>1</v>
      </c>
      <c r="D3480" s="456">
        <v>72.569999999999993</v>
      </c>
    </row>
    <row r="3481" spans="1:4" ht="13.5">
      <c r="A3481" s="458">
        <v>92308</v>
      </c>
      <c r="B3481" s="247" t="s">
        <v>26365</v>
      </c>
      <c r="C3481" s="247" t="s">
        <v>1</v>
      </c>
      <c r="D3481" s="456">
        <v>56.24</v>
      </c>
    </row>
    <row r="3482" spans="1:4" ht="13.5">
      <c r="A3482" s="458">
        <v>92309</v>
      </c>
      <c r="B3482" s="247" t="s">
        <v>26366</v>
      </c>
      <c r="C3482" s="247" t="s">
        <v>1</v>
      </c>
      <c r="D3482" s="456">
        <v>149.22</v>
      </c>
    </row>
    <row r="3483" spans="1:4" ht="13.5">
      <c r="A3483" s="458">
        <v>92310</v>
      </c>
      <c r="B3483" s="247" t="s">
        <v>26367</v>
      </c>
      <c r="C3483" s="247" t="s">
        <v>1</v>
      </c>
      <c r="D3483" s="456">
        <v>167.52</v>
      </c>
    </row>
    <row r="3484" spans="1:4" ht="13.5">
      <c r="A3484" s="458">
        <v>92320</v>
      </c>
      <c r="B3484" s="247" t="s">
        <v>26368</v>
      </c>
      <c r="C3484" s="247" t="s">
        <v>1</v>
      </c>
      <c r="D3484" s="456">
        <v>44.32</v>
      </c>
    </row>
    <row r="3485" spans="1:4" ht="13.5">
      <c r="A3485" s="458">
        <v>92321</v>
      </c>
      <c r="B3485" s="247" t="s">
        <v>26369</v>
      </c>
      <c r="C3485" s="247" t="s">
        <v>1</v>
      </c>
      <c r="D3485" s="456">
        <v>73.31</v>
      </c>
    </row>
    <row r="3486" spans="1:4" ht="13.5">
      <c r="A3486" s="458">
        <v>92322</v>
      </c>
      <c r="B3486" s="247" t="s">
        <v>26370</v>
      </c>
      <c r="C3486" s="247" t="s">
        <v>1</v>
      </c>
      <c r="D3486" s="456">
        <v>93.49</v>
      </c>
    </row>
    <row r="3487" spans="1:4" ht="13.5">
      <c r="A3487" s="458">
        <v>92323</v>
      </c>
      <c r="B3487" s="247" t="s">
        <v>26371</v>
      </c>
      <c r="C3487" s="247" t="s">
        <v>1</v>
      </c>
      <c r="D3487" s="456">
        <v>63.04</v>
      </c>
    </row>
    <row r="3488" spans="1:4" ht="13.5">
      <c r="A3488" s="458">
        <v>92324</v>
      </c>
      <c r="B3488" s="247" t="s">
        <v>26372</v>
      </c>
      <c r="C3488" s="247" t="s">
        <v>1</v>
      </c>
      <c r="D3488" s="456">
        <v>162.47</v>
      </c>
    </row>
    <row r="3489" spans="1:4" ht="13.5">
      <c r="A3489" s="458">
        <v>92325</v>
      </c>
      <c r="B3489" s="247" t="s">
        <v>26373</v>
      </c>
      <c r="C3489" s="247" t="s">
        <v>1</v>
      </c>
      <c r="D3489" s="456">
        <v>186.3</v>
      </c>
    </row>
    <row r="3490" spans="1:4" ht="13.5">
      <c r="A3490" s="458">
        <v>92335</v>
      </c>
      <c r="B3490" s="247" t="s">
        <v>18224</v>
      </c>
      <c r="C3490" s="247" t="s">
        <v>1</v>
      </c>
      <c r="D3490" s="456">
        <v>155.19</v>
      </c>
    </row>
    <row r="3491" spans="1:4" ht="13.5">
      <c r="A3491" s="458">
        <v>92336</v>
      </c>
      <c r="B3491" s="247" t="s">
        <v>18225</v>
      </c>
      <c r="C3491" s="247" t="s">
        <v>1</v>
      </c>
      <c r="D3491" s="456">
        <v>191.68</v>
      </c>
    </row>
    <row r="3492" spans="1:4" ht="13.5">
      <c r="A3492" s="458">
        <v>92337</v>
      </c>
      <c r="B3492" s="247" t="s">
        <v>18226</v>
      </c>
      <c r="C3492" s="247" t="s">
        <v>1</v>
      </c>
      <c r="D3492" s="456">
        <v>255.4</v>
      </c>
    </row>
    <row r="3493" spans="1:4" ht="13.5">
      <c r="A3493" s="458">
        <v>92338</v>
      </c>
      <c r="B3493" s="247" t="s">
        <v>18227</v>
      </c>
      <c r="C3493" s="247" t="s">
        <v>1</v>
      </c>
      <c r="D3493" s="456">
        <v>143.66999999999999</v>
      </c>
    </row>
    <row r="3494" spans="1:4" ht="13.5">
      <c r="A3494" s="458">
        <v>92339</v>
      </c>
      <c r="B3494" s="247" t="s">
        <v>18228</v>
      </c>
      <c r="C3494" s="247" t="s">
        <v>1</v>
      </c>
      <c r="D3494" s="456">
        <v>220.41</v>
      </c>
    </row>
    <row r="3495" spans="1:4" ht="13.5">
      <c r="A3495" s="458">
        <v>92341</v>
      </c>
      <c r="B3495" s="247" t="s">
        <v>18229</v>
      </c>
      <c r="C3495" s="247" t="s">
        <v>1</v>
      </c>
      <c r="D3495" s="456">
        <v>163.38</v>
      </c>
    </row>
    <row r="3496" spans="1:4" ht="13.5">
      <c r="A3496" s="458">
        <v>92342</v>
      </c>
      <c r="B3496" s="247" t="s">
        <v>18230</v>
      </c>
      <c r="C3496" s="247" t="s">
        <v>1</v>
      </c>
      <c r="D3496" s="456">
        <v>199.93</v>
      </c>
    </row>
    <row r="3497" spans="1:4" ht="13.5">
      <c r="A3497" s="458">
        <v>92343</v>
      </c>
      <c r="B3497" s="247" t="s">
        <v>18231</v>
      </c>
      <c r="C3497" s="247" t="s">
        <v>1</v>
      </c>
      <c r="D3497" s="456">
        <v>263.73</v>
      </c>
    </row>
    <row r="3498" spans="1:4" ht="13.5">
      <c r="A3498" s="458">
        <v>92359</v>
      </c>
      <c r="B3498" s="247" t="s">
        <v>18232</v>
      </c>
      <c r="C3498" s="247" t="s">
        <v>1</v>
      </c>
      <c r="D3498" s="456">
        <v>69.86</v>
      </c>
    </row>
    <row r="3499" spans="1:4" ht="13.5">
      <c r="A3499" s="458">
        <v>92360</v>
      </c>
      <c r="B3499" s="247" t="s">
        <v>18233</v>
      </c>
      <c r="C3499" s="247" t="s">
        <v>1</v>
      </c>
      <c r="D3499" s="456">
        <v>93.43</v>
      </c>
    </row>
    <row r="3500" spans="1:4" ht="13.5">
      <c r="A3500" s="458">
        <v>92361</v>
      </c>
      <c r="B3500" s="247" t="s">
        <v>18234</v>
      </c>
      <c r="C3500" s="247" t="s">
        <v>1</v>
      </c>
      <c r="D3500" s="456">
        <v>125.87</v>
      </c>
    </row>
    <row r="3501" spans="1:4" ht="13.5">
      <c r="A3501" s="458">
        <v>92362</v>
      </c>
      <c r="B3501" s="247" t="s">
        <v>18235</v>
      </c>
      <c r="C3501" s="247" t="s">
        <v>1</v>
      </c>
      <c r="D3501" s="456">
        <v>201.9</v>
      </c>
    </row>
    <row r="3502" spans="1:4" ht="13.5">
      <c r="A3502" s="458">
        <v>92364</v>
      </c>
      <c r="B3502" s="247" t="s">
        <v>18236</v>
      </c>
      <c r="C3502" s="247" t="s">
        <v>1</v>
      </c>
      <c r="D3502" s="456">
        <v>93.37</v>
      </c>
    </row>
    <row r="3503" spans="1:4" ht="13.5">
      <c r="A3503" s="458">
        <v>92365</v>
      </c>
      <c r="B3503" s="247" t="s">
        <v>18237</v>
      </c>
      <c r="C3503" s="247" t="s">
        <v>1</v>
      </c>
      <c r="D3503" s="456">
        <v>107.99</v>
      </c>
    </row>
    <row r="3504" spans="1:4" ht="13.5">
      <c r="A3504" s="458">
        <v>92366</v>
      </c>
      <c r="B3504" s="247" t="s">
        <v>18238</v>
      </c>
      <c r="C3504" s="247" t="s">
        <v>1</v>
      </c>
      <c r="D3504" s="456">
        <v>153.24</v>
      </c>
    </row>
    <row r="3505" spans="1:4" ht="13.5">
      <c r="A3505" s="458">
        <v>92367</v>
      </c>
      <c r="B3505" s="247" t="s">
        <v>18239</v>
      </c>
      <c r="C3505" s="247" t="s">
        <v>1</v>
      </c>
      <c r="D3505" s="456">
        <v>189.33</v>
      </c>
    </row>
    <row r="3506" spans="1:4" ht="13.5">
      <c r="A3506" s="458">
        <v>92368</v>
      </c>
      <c r="B3506" s="247" t="s">
        <v>18240</v>
      </c>
      <c r="C3506" s="247" t="s">
        <v>1</v>
      </c>
      <c r="D3506" s="456">
        <v>252.7</v>
      </c>
    </row>
    <row r="3507" spans="1:4" ht="13.5">
      <c r="A3507" s="458">
        <v>92645</v>
      </c>
      <c r="B3507" s="247" t="s">
        <v>18241</v>
      </c>
      <c r="C3507" s="247" t="s">
        <v>1</v>
      </c>
      <c r="D3507" s="456">
        <v>73.06</v>
      </c>
    </row>
    <row r="3508" spans="1:4" ht="13.5">
      <c r="A3508" s="458">
        <v>92646</v>
      </c>
      <c r="B3508" s="247" t="s">
        <v>18242</v>
      </c>
      <c r="C3508" s="247" t="s">
        <v>1</v>
      </c>
      <c r="D3508" s="456">
        <v>96.63</v>
      </c>
    </row>
    <row r="3509" spans="1:4" ht="13.5">
      <c r="A3509" s="458">
        <v>92648</v>
      </c>
      <c r="B3509" s="247" t="s">
        <v>18243</v>
      </c>
      <c r="C3509" s="247" t="s">
        <v>1</v>
      </c>
      <c r="D3509" s="456">
        <v>105.67</v>
      </c>
    </row>
    <row r="3510" spans="1:4" ht="13.5">
      <c r="A3510" s="458">
        <v>92649</v>
      </c>
      <c r="B3510" s="247" t="s">
        <v>18244</v>
      </c>
      <c r="C3510" s="247" t="s">
        <v>1</v>
      </c>
      <c r="D3510" s="456">
        <v>129.07</v>
      </c>
    </row>
    <row r="3511" spans="1:4" ht="13.5">
      <c r="A3511" s="458">
        <v>92650</v>
      </c>
      <c r="B3511" s="247" t="s">
        <v>18245</v>
      </c>
      <c r="C3511" s="247" t="s">
        <v>1</v>
      </c>
      <c r="D3511" s="456">
        <v>205.11</v>
      </c>
    </row>
    <row r="3512" spans="1:4" ht="13.5">
      <c r="A3512" s="458">
        <v>92652</v>
      </c>
      <c r="B3512" s="247" t="s">
        <v>18246</v>
      </c>
      <c r="C3512" s="247" t="s">
        <v>1</v>
      </c>
      <c r="D3512" s="456">
        <v>97.11</v>
      </c>
    </row>
    <row r="3513" spans="1:4" ht="13.5">
      <c r="A3513" s="458">
        <v>92653</v>
      </c>
      <c r="B3513" s="247" t="s">
        <v>18247</v>
      </c>
      <c r="C3513" s="247" t="s">
        <v>1</v>
      </c>
      <c r="D3513" s="456">
        <v>111.77</v>
      </c>
    </row>
    <row r="3514" spans="1:4" ht="13.5">
      <c r="A3514" s="458">
        <v>92654</v>
      </c>
      <c r="B3514" s="247" t="s">
        <v>18248</v>
      </c>
      <c r="C3514" s="247" t="s">
        <v>1</v>
      </c>
      <c r="D3514" s="456">
        <v>157.02000000000001</v>
      </c>
    </row>
    <row r="3515" spans="1:4" ht="13.5">
      <c r="A3515" s="458">
        <v>92655</v>
      </c>
      <c r="B3515" s="247" t="s">
        <v>18249</v>
      </c>
      <c r="C3515" s="247" t="s">
        <v>1</v>
      </c>
      <c r="D3515" s="456">
        <v>193.19</v>
      </c>
    </row>
    <row r="3516" spans="1:4" ht="13.5">
      <c r="A3516" s="458">
        <v>92656</v>
      </c>
      <c r="B3516" s="247" t="s">
        <v>18250</v>
      </c>
      <c r="C3516" s="247" t="s">
        <v>1</v>
      </c>
      <c r="D3516" s="456">
        <v>256.56</v>
      </c>
    </row>
    <row r="3517" spans="1:4" ht="13.5">
      <c r="A3517" s="458">
        <v>92687</v>
      </c>
      <c r="B3517" s="247" t="s">
        <v>18251</v>
      </c>
      <c r="C3517" s="247" t="s">
        <v>1</v>
      </c>
      <c r="D3517" s="456">
        <v>43.22</v>
      </c>
    </row>
    <row r="3518" spans="1:4" ht="13.5">
      <c r="A3518" s="458">
        <v>92688</v>
      </c>
      <c r="B3518" s="247" t="s">
        <v>18252</v>
      </c>
      <c r="C3518" s="247" t="s">
        <v>1</v>
      </c>
      <c r="D3518" s="456">
        <v>57.68</v>
      </c>
    </row>
    <row r="3519" spans="1:4" ht="13.5">
      <c r="A3519" s="458">
        <v>92689</v>
      </c>
      <c r="B3519" s="247" t="s">
        <v>18253</v>
      </c>
      <c r="C3519" s="247" t="s">
        <v>1</v>
      </c>
      <c r="D3519" s="456">
        <v>50.71</v>
      </c>
    </row>
    <row r="3520" spans="1:4" ht="13.5">
      <c r="A3520" s="458">
        <v>92690</v>
      </c>
      <c r="B3520" s="247" t="s">
        <v>18254</v>
      </c>
      <c r="C3520" s="247" t="s">
        <v>1</v>
      </c>
      <c r="D3520" s="456">
        <v>71.77</v>
      </c>
    </row>
    <row r="3521" spans="1:4" ht="13.5">
      <c r="A3521" s="458">
        <v>92691</v>
      </c>
      <c r="B3521" s="247" t="s">
        <v>18926</v>
      </c>
      <c r="C3521" s="247" t="s">
        <v>1</v>
      </c>
      <c r="D3521" s="456">
        <v>91.12</v>
      </c>
    </row>
    <row r="3522" spans="1:4" ht="13.5">
      <c r="A3522" s="458">
        <v>94462</v>
      </c>
      <c r="B3522" s="247" t="s">
        <v>4002</v>
      </c>
      <c r="C3522" s="247" t="s">
        <v>1</v>
      </c>
      <c r="D3522" s="456">
        <v>156.02000000000001</v>
      </c>
    </row>
    <row r="3523" spans="1:4" ht="13.5">
      <c r="A3523" s="458">
        <v>94463</v>
      </c>
      <c r="B3523" s="247" t="s">
        <v>4003</v>
      </c>
      <c r="C3523" s="247" t="s">
        <v>1</v>
      </c>
      <c r="D3523" s="456">
        <v>188.22</v>
      </c>
    </row>
    <row r="3524" spans="1:4" ht="13.5">
      <c r="A3524" s="458">
        <v>94464</v>
      </c>
      <c r="B3524" s="247" t="s">
        <v>4004</v>
      </c>
      <c r="C3524" s="247" t="s">
        <v>1</v>
      </c>
      <c r="D3524" s="456">
        <v>270.02</v>
      </c>
    </row>
    <row r="3525" spans="1:4" ht="13.5">
      <c r="A3525" s="458">
        <v>94602</v>
      </c>
      <c r="B3525" s="247" t="s">
        <v>4005</v>
      </c>
      <c r="C3525" s="247" t="s">
        <v>1</v>
      </c>
      <c r="D3525" s="456">
        <v>200.65</v>
      </c>
    </row>
    <row r="3526" spans="1:4" ht="13.5">
      <c r="A3526" s="458">
        <v>94603</v>
      </c>
      <c r="B3526" s="247" t="s">
        <v>4006</v>
      </c>
      <c r="C3526" s="247" t="s">
        <v>1</v>
      </c>
      <c r="D3526" s="456">
        <v>271.94</v>
      </c>
    </row>
    <row r="3527" spans="1:4" ht="13.5">
      <c r="A3527" s="458">
        <v>94604</v>
      </c>
      <c r="B3527" s="247" t="s">
        <v>4007</v>
      </c>
      <c r="C3527" s="247" t="s">
        <v>1</v>
      </c>
      <c r="D3527" s="456">
        <v>373.4</v>
      </c>
    </row>
    <row r="3528" spans="1:4" ht="13.5">
      <c r="A3528" s="458">
        <v>94605</v>
      </c>
      <c r="B3528" s="247" t="s">
        <v>4008</v>
      </c>
      <c r="C3528" s="247" t="s">
        <v>1</v>
      </c>
      <c r="D3528" s="456">
        <v>537.02</v>
      </c>
    </row>
    <row r="3529" spans="1:4" ht="13.5">
      <c r="A3529" s="458">
        <v>94648</v>
      </c>
      <c r="B3529" s="247" t="s">
        <v>4009</v>
      </c>
      <c r="C3529" s="247" t="s">
        <v>1</v>
      </c>
      <c r="D3529" s="456">
        <v>11.97</v>
      </c>
    </row>
    <row r="3530" spans="1:4" ht="13.5">
      <c r="A3530" s="458">
        <v>94649</v>
      </c>
      <c r="B3530" s="247" t="s">
        <v>4010</v>
      </c>
      <c r="C3530" s="247" t="s">
        <v>1</v>
      </c>
      <c r="D3530" s="456">
        <v>19.899999999999999</v>
      </c>
    </row>
    <row r="3531" spans="1:4" ht="13.5">
      <c r="A3531" s="458">
        <v>94650</v>
      </c>
      <c r="B3531" s="247" t="s">
        <v>4011</v>
      </c>
      <c r="C3531" s="247" t="s">
        <v>1</v>
      </c>
      <c r="D3531" s="456">
        <v>30.16</v>
      </c>
    </row>
    <row r="3532" spans="1:4" ht="13.5">
      <c r="A3532" s="458">
        <v>94651</v>
      </c>
      <c r="B3532" s="247" t="s">
        <v>4012</v>
      </c>
      <c r="C3532" s="247" t="s">
        <v>1</v>
      </c>
      <c r="D3532" s="456">
        <v>32.36</v>
      </c>
    </row>
    <row r="3533" spans="1:4" ht="13.5">
      <c r="A3533" s="458">
        <v>94652</v>
      </c>
      <c r="B3533" s="247" t="s">
        <v>4013</v>
      </c>
      <c r="C3533" s="247" t="s">
        <v>1</v>
      </c>
      <c r="D3533" s="456">
        <v>51.67</v>
      </c>
    </row>
    <row r="3534" spans="1:4" ht="13.5">
      <c r="A3534" s="458">
        <v>94653</v>
      </c>
      <c r="B3534" s="247" t="s">
        <v>4014</v>
      </c>
      <c r="C3534" s="247" t="s">
        <v>1</v>
      </c>
      <c r="D3534" s="456">
        <v>77.84</v>
      </c>
    </row>
    <row r="3535" spans="1:4" ht="13.5">
      <c r="A3535" s="458">
        <v>94654</v>
      </c>
      <c r="B3535" s="247" t="s">
        <v>4015</v>
      </c>
      <c r="C3535" s="247" t="s">
        <v>1</v>
      </c>
      <c r="D3535" s="456">
        <v>108.03</v>
      </c>
    </row>
    <row r="3536" spans="1:4" ht="13.5">
      <c r="A3536" s="458">
        <v>94655</v>
      </c>
      <c r="B3536" s="247" t="s">
        <v>4016</v>
      </c>
      <c r="C3536" s="247" t="s">
        <v>1</v>
      </c>
      <c r="D3536" s="456">
        <v>157.32</v>
      </c>
    </row>
    <row r="3537" spans="1:4" ht="13.5">
      <c r="A3537" s="458">
        <v>94716</v>
      </c>
      <c r="B3537" s="247" t="s">
        <v>4017</v>
      </c>
      <c r="C3537" s="247" t="s">
        <v>1</v>
      </c>
      <c r="D3537" s="456">
        <v>26.08</v>
      </c>
    </row>
    <row r="3538" spans="1:4" ht="13.5">
      <c r="A3538" s="458">
        <v>94717</v>
      </c>
      <c r="B3538" s="247" t="s">
        <v>4018</v>
      </c>
      <c r="C3538" s="247" t="s">
        <v>1</v>
      </c>
      <c r="D3538" s="456">
        <v>41.47</v>
      </c>
    </row>
    <row r="3539" spans="1:4" ht="13.5">
      <c r="A3539" s="458">
        <v>94718</v>
      </c>
      <c r="B3539" s="247" t="s">
        <v>4019</v>
      </c>
      <c r="C3539" s="247" t="s">
        <v>1</v>
      </c>
      <c r="D3539" s="456">
        <v>53.59</v>
      </c>
    </row>
    <row r="3540" spans="1:4" ht="13.5">
      <c r="A3540" s="458">
        <v>94719</v>
      </c>
      <c r="B3540" s="247" t="s">
        <v>4020</v>
      </c>
      <c r="C3540" s="247" t="s">
        <v>1</v>
      </c>
      <c r="D3540" s="456">
        <v>69.61</v>
      </c>
    </row>
    <row r="3541" spans="1:4" ht="13.5">
      <c r="A3541" s="458">
        <v>94720</v>
      </c>
      <c r="B3541" s="247" t="s">
        <v>4021</v>
      </c>
      <c r="C3541" s="247" t="s">
        <v>1</v>
      </c>
      <c r="D3541" s="456">
        <v>100.75</v>
      </c>
    </row>
    <row r="3542" spans="1:4" ht="13.5">
      <c r="A3542" s="458">
        <v>94721</v>
      </c>
      <c r="B3542" s="247" t="s">
        <v>4022</v>
      </c>
      <c r="C3542" s="247" t="s">
        <v>1</v>
      </c>
      <c r="D3542" s="456">
        <v>156.16999999999999</v>
      </c>
    </row>
    <row r="3543" spans="1:4" ht="13.5">
      <c r="A3543" s="458">
        <v>94722</v>
      </c>
      <c r="B3543" s="247" t="s">
        <v>4023</v>
      </c>
      <c r="C3543" s="247" t="s">
        <v>1</v>
      </c>
      <c r="D3543" s="456">
        <v>268.45999999999998</v>
      </c>
    </row>
    <row r="3544" spans="1:4" ht="13.5">
      <c r="A3544" s="458">
        <v>94723</v>
      </c>
      <c r="B3544" s="247" t="s">
        <v>26374</v>
      </c>
      <c r="C3544" s="247" t="s">
        <v>1</v>
      </c>
      <c r="D3544" s="456">
        <v>490.9</v>
      </c>
    </row>
    <row r="3545" spans="1:4" ht="13.5">
      <c r="A3545" s="458">
        <v>95697</v>
      </c>
      <c r="B3545" s="247" t="s">
        <v>18255</v>
      </c>
      <c r="C3545" s="247" t="s">
        <v>1</v>
      </c>
      <c r="D3545" s="456">
        <v>102.47</v>
      </c>
    </row>
    <row r="3546" spans="1:4" ht="13.5">
      <c r="A3546" s="458">
        <v>96635</v>
      </c>
      <c r="B3546" s="247" t="s">
        <v>26375</v>
      </c>
      <c r="C3546" s="247" t="s">
        <v>1</v>
      </c>
      <c r="D3546" s="456">
        <v>35.049999999999997</v>
      </c>
    </row>
    <row r="3547" spans="1:4" ht="13.5">
      <c r="A3547" s="458">
        <v>96636</v>
      </c>
      <c r="B3547" s="247" t="s">
        <v>26376</v>
      </c>
      <c r="C3547" s="247" t="s">
        <v>1</v>
      </c>
      <c r="D3547" s="456">
        <v>37.380000000000003</v>
      </c>
    </row>
    <row r="3548" spans="1:4" ht="13.5">
      <c r="A3548" s="458">
        <v>96644</v>
      </c>
      <c r="B3548" s="247" t="s">
        <v>26377</v>
      </c>
      <c r="C3548" s="247" t="s">
        <v>1</v>
      </c>
      <c r="D3548" s="456">
        <v>20.7</v>
      </c>
    </row>
    <row r="3549" spans="1:4" ht="13.5">
      <c r="A3549" s="458">
        <v>96645</v>
      </c>
      <c r="B3549" s="247" t="s">
        <v>26378</v>
      </c>
      <c r="C3549" s="247" t="s">
        <v>1</v>
      </c>
      <c r="D3549" s="456">
        <v>18.14</v>
      </c>
    </row>
    <row r="3550" spans="1:4" ht="13.5">
      <c r="A3550" s="458">
        <v>96646</v>
      </c>
      <c r="B3550" s="247" t="s">
        <v>26379</v>
      </c>
      <c r="C3550" s="247" t="s">
        <v>1</v>
      </c>
      <c r="D3550" s="456">
        <v>22.51</v>
      </c>
    </row>
    <row r="3551" spans="1:4" ht="13.5">
      <c r="A3551" s="458">
        <v>96647</v>
      </c>
      <c r="B3551" s="247" t="s">
        <v>26380</v>
      </c>
      <c r="C3551" s="247" t="s">
        <v>1</v>
      </c>
      <c r="D3551" s="456">
        <v>22.6</v>
      </c>
    </row>
    <row r="3552" spans="1:4" ht="13.5">
      <c r="A3552" s="458">
        <v>96648</v>
      </c>
      <c r="B3552" s="247" t="s">
        <v>26381</v>
      </c>
      <c r="C3552" s="247" t="s">
        <v>1</v>
      </c>
      <c r="D3552" s="456">
        <v>28.28</v>
      </c>
    </row>
    <row r="3553" spans="1:4" ht="13.5">
      <c r="A3553" s="458">
        <v>96649</v>
      </c>
      <c r="B3553" s="247" t="s">
        <v>26382</v>
      </c>
      <c r="C3553" s="247" t="s">
        <v>1</v>
      </c>
      <c r="D3553" s="456">
        <v>38.03</v>
      </c>
    </row>
    <row r="3554" spans="1:4" ht="13.5">
      <c r="A3554" s="458">
        <v>96668</v>
      </c>
      <c r="B3554" s="247" t="s">
        <v>26383</v>
      </c>
      <c r="C3554" s="247" t="s">
        <v>1</v>
      </c>
      <c r="D3554" s="456">
        <v>16.89</v>
      </c>
    </row>
    <row r="3555" spans="1:4" ht="13.5">
      <c r="A3555" s="458">
        <v>96669</v>
      </c>
      <c r="B3555" s="247" t="s">
        <v>26384</v>
      </c>
      <c r="C3555" s="247" t="s">
        <v>1</v>
      </c>
      <c r="D3555" s="456">
        <v>16.09</v>
      </c>
    </row>
    <row r="3556" spans="1:4" ht="13.5">
      <c r="A3556" s="458">
        <v>96670</v>
      </c>
      <c r="B3556" s="247" t="s">
        <v>26385</v>
      </c>
      <c r="C3556" s="247" t="s">
        <v>1</v>
      </c>
      <c r="D3556" s="456">
        <v>21.06</v>
      </c>
    </row>
    <row r="3557" spans="1:4" ht="13.5">
      <c r="A3557" s="458">
        <v>96671</v>
      </c>
      <c r="B3557" s="247" t="s">
        <v>26386</v>
      </c>
      <c r="C3557" s="247" t="s">
        <v>1</v>
      </c>
      <c r="D3557" s="456">
        <v>32.36</v>
      </c>
    </row>
    <row r="3558" spans="1:4" ht="13.5">
      <c r="A3558" s="458">
        <v>96672</v>
      </c>
      <c r="B3558" s="247" t="s">
        <v>26387</v>
      </c>
      <c r="C3558" s="247" t="s">
        <v>1</v>
      </c>
      <c r="D3558" s="456">
        <v>49.93</v>
      </c>
    </row>
    <row r="3559" spans="1:4" ht="13.5">
      <c r="A3559" s="458">
        <v>96673</v>
      </c>
      <c r="B3559" s="247" t="s">
        <v>26388</v>
      </c>
      <c r="C3559" s="247" t="s">
        <v>1</v>
      </c>
      <c r="D3559" s="456">
        <v>63.18</v>
      </c>
    </row>
    <row r="3560" spans="1:4" ht="13.5">
      <c r="A3560" s="458">
        <v>96674</v>
      </c>
      <c r="B3560" s="247" t="s">
        <v>26389</v>
      </c>
      <c r="C3560" s="247" t="s">
        <v>1</v>
      </c>
      <c r="D3560" s="456">
        <v>103.44</v>
      </c>
    </row>
    <row r="3561" spans="1:4" ht="13.5">
      <c r="A3561" s="458">
        <v>96675</v>
      </c>
      <c r="B3561" s="247" t="s">
        <v>26390</v>
      </c>
      <c r="C3561" s="247" t="s">
        <v>1</v>
      </c>
      <c r="D3561" s="456">
        <v>151.24</v>
      </c>
    </row>
    <row r="3562" spans="1:4" ht="13.5">
      <c r="A3562" s="458">
        <v>96676</v>
      </c>
      <c r="B3562" s="247" t="s">
        <v>26391</v>
      </c>
      <c r="C3562" s="247" t="s">
        <v>1</v>
      </c>
      <c r="D3562" s="456">
        <v>20.85</v>
      </c>
    </row>
    <row r="3563" spans="1:4" ht="13.5">
      <c r="A3563" s="458">
        <v>96677</v>
      </c>
      <c r="B3563" s="247" t="s">
        <v>26392</v>
      </c>
      <c r="C3563" s="247" t="s">
        <v>1</v>
      </c>
      <c r="D3563" s="456">
        <v>27.31</v>
      </c>
    </row>
    <row r="3564" spans="1:4" ht="13.5">
      <c r="A3564" s="458">
        <v>96678</v>
      </c>
      <c r="B3564" s="247" t="s">
        <v>26393</v>
      </c>
      <c r="C3564" s="247" t="s">
        <v>1</v>
      </c>
      <c r="D3564" s="456">
        <v>37.92</v>
      </c>
    </row>
    <row r="3565" spans="1:4" ht="13.5">
      <c r="A3565" s="458">
        <v>96679</v>
      </c>
      <c r="B3565" s="247" t="s">
        <v>26394</v>
      </c>
      <c r="C3565" s="247" t="s">
        <v>1</v>
      </c>
      <c r="D3565" s="456">
        <v>57.17</v>
      </c>
    </row>
    <row r="3566" spans="1:4" ht="13.5">
      <c r="A3566" s="458">
        <v>96680</v>
      </c>
      <c r="B3566" s="247" t="s">
        <v>26395</v>
      </c>
      <c r="C3566" s="247" t="s">
        <v>1</v>
      </c>
      <c r="D3566" s="456">
        <v>95.74</v>
      </c>
    </row>
    <row r="3567" spans="1:4" ht="13.5">
      <c r="A3567" s="458">
        <v>96681</v>
      </c>
      <c r="B3567" s="247" t="s">
        <v>26396</v>
      </c>
      <c r="C3567" s="247" t="s">
        <v>1</v>
      </c>
      <c r="D3567" s="456">
        <v>129.41999999999999</v>
      </c>
    </row>
    <row r="3568" spans="1:4" ht="13.5">
      <c r="A3568" s="458">
        <v>96682</v>
      </c>
      <c r="B3568" s="247" t="s">
        <v>26397</v>
      </c>
      <c r="C3568" s="247" t="s">
        <v>1</v>
      </c>
      <c r="D3568" s="456">
        <v>215.43</v>
      </c>
    </row>
    <row r="3569" spans="1:4" ht="13.5">
      <c r="A3569" s="458">
        <v>96683</v>
      </c>
      <c r="B3569" s="247" t="s">
        <v>26398</v>
      </c>
      <c r="C3569" s="247" t="s">
        <v>1</v>
      </c>
      <c r="D3569" s="456">
        <v>296.49</v>
      </c>
    </row>
    <row r="3570" spans="1:4" ht="13.5">
      <c r="A3570" s="458">
        <v>96718</v>
      </c>
      <c r="B3570" s="247" t="s">
        <v>4024</v>
      </c>
      <c r="C3570" s="247" t="s">
        <v>1</v>
      </c>
      <c r="D3570" s="456">
        <v>10.24</v>
      </c>
    </row>
    <row r="3571" spans="1:4" ht="13.5">
      <c r="A3571" s="458">
        <v>96719</v>
      </c>
      <c r="B3571" s="247" t="s">
        <v>4025</v>
      </c>
      <c r="C3571" s="247" t="s">
        <v>1</v>
      </c>
      <c r="D3571" s="456">
        <v>18.57</v>
      </c>
    </row>
    <row r="3572" spans="1:4" ht="13.5">
      <c r="A3572" s="458">
        <v>96720</v>
      </c>
      <c r="B3572" s="247" t="s">
        <v>4026</v>
      </c>
      <c r="C3572" s="247" t="s">
        <v>1</v>
      </c>
      <c r="D3572" s="456">
        <v>16.89</v>
      </c>
    </row>
    <row r="3573" spans="1:4" ht="13.5">
      <c r="A3573" s="458">
        <v>96721</v>
      </c>
      <c r="B3573" s="247" t="s">
        <v>4027</v>
      </c>
      <c r="C3573" s="247" t="s">
        <v>1</v>
      </c>
      <c r="D3573" s="456">
        <v>20.72</v>
      </c>
    </row>
    <row r="3574" spans="1:4" ht="13.5">
      <c r="A3574" s="458">
        <v>96722</v>
      </c>
      <c r="B3574" s="247" t="s">
        <v>4028</v>
      </c>
      <c r="C3574" s="247" t="s">
        <v>1</v>
      </c>
      <c r="D3574" s="456">
        <v>33.26</v>
      </c>
    </row>
    <row r="3575" spans="1:4" ht="13.5">
      <c r="A3575" s="458">
        <v>96723</v>
      </c>
      <c r="B3575" s="247" t="s">
        <v>4029</v>
      </c>
      <c r="C3575" s="247" t="s">
        <v>1</v>
      </c>
      <c r="D3575" s="456">
        <v>48.43</v>
      </c>
    </row>
    <row r="3576" spans="1:4" ht="13.5">
      <c r="A3576" s="458">
        <v>96724</v>
      </c>
      <c r="B3576" s="247" t="s">
        <v>4030</v>
      </c>
      <c r="C3576" s="247" t="s">
        <v>1</v>
      </c>
      <c r="D3576" s="456">
        <v>64.239999999999995</v>
      </c>
    </row>
    <row r="3577" spans="1:4" ht="13.5">
      <c r="A3577" s="458">
        <v>96725</v>
      </c>
      <c r="B3577" s="247" t="s">
        <v>4031</v>
      </c>
      <c r="C3577" s="247" t="s">
        <v>1</v>
      </c>
      <c r="D3577" s="456">
        <v>99.81</v>
      </c>
    </row>
    <row r="3578" spans="1:4" ht="13.5">
      <c r="A3578" s="458">
        <v>96726</v>
      </c>
      <c r="B3578" s="247" t="s">
        <v>4032</v>
      </c>
      <c r="C3578" s="247" t="s">
        <v>1</v>
      </c>
      <c r="D3578" s="456">
        <v>141.22999999999999</v>
      </c>
    </row>
    <row r="3579" spans="1:4" ht="13.5">
      <c r="A3579" s="458">
        <v>96727</v>
      </c>
      <c r="B3579" s="247" t="s">
        <v>4033</v>
      </c>
      <c r="C3579" s="247" t="s">
        <v>1</v>
      </c>
      <c r="D3579" s="456">
        <v>16.47</v>
      </c>
    </row>
    <row r="3580" spans="1:4" ht="13.5">
      <c r="A3580" s="458">
        <v>96728</v>
      </c>
      <c r="B3580" s="247" t="s">
        <v>4034</v>
      </c>
      <c r="C3580" s="247" t="s">
        <v>1</v>
      </c>
      <c r="D3580" s="456">
        <v>20.67</v>
      </c>
    </row>
    <row r="3581" spans="1:4" ht="13.5">
      <c r="A3581" s="458">
        <v>96729</v>
      </c>
      <c r="B3581" s="247" t="s">
        <v>4035</v>
      </c>
      <c r="C3581" s="247" t="s">
        <v>1</v>
      </c>
      <c r="D3581" s="456">
        <v>27.15</v>
      </c>
    </row>
    <row r="3582" spans="1:4" ht="13.5">
      <c r="A3582" s="458">
        <v>96730</v>
      </c>
      <c r="B3582" s="247" t="s">
        <v>4036</v>
      </c>
      <c r="C3582" s="247" t="s">
        <v>1</v>
      </c>
      <c r="D3582" s="456">
        <v>36.06</v>
      </c>
    </row>
    <row r="3583" spans="1:4" ht="13.5">
      <c r="A3583" s="458">
        <v>96731</v>
      </c>
      <c r="B3583" s="247" t="s">
        <v>4037</v>
      </c>
      <c r="C3583" s="247" t="s">
        <v>1</v>
      </c>
      <c r="D3583" s="456">
        <v>56.19</v>
      </c>
    </row>
    <row r="3584" spans="1:4" ht="13.5">
      <c r="A3584" s="458">
        <v>96732</v>
      </c>
      <c r="B3584" s="247" t="s">
        <v>4038</v>
      </c>
      <c r="C3584" s="247" t="s">
        <v>1</v>
      </c>
      <c r="D3584" s="456">
        <v>90.7</v>
      </c>
    </row>
    <row r="3585" spans="1:4" ht="13.5">
      <c r="A3585" s="458">
        <v>96733</v>
      </c>
      <c r="B3585" s="247" t="s">
        <v>4039</v>
      </c>
      <c r="C3585" s="247" t="s">
        <v>1</v>
      </c>
      <c r="D3585" s="456">
        <v>125.18</v>
      </c>
    </row>
    <row r="3586" spans="1:4" ht="13.5">
      <c r="A3586" s="458">
        <v>96734</v>
      </c>
      <c r="B3586" s="247" t="s">
        <v>4040</v>
      </c>
      <c r="C3586" s="247" t="s">
        <v>1</v>
      </c>
      <c r="D3586" s="456">
        <v>202.43</v>
      </c>
    </row>
    <row r="3587" spans="1:4" ht="13.5">
      <c r="A3587" s="458">
        <v>96735</v>
      </c>
      <c r="B3587" s="247" t="s">
        <v>4041</v>
      </c>
      <c r="C3587" s="247" t="s">
        <v>1</v>
      </c>
      <c r="D3587" s="456">
        <v>266.26</v>
      </c>
    </row>
    <row r="3588" spans="1:4" ht="13.5">
      <c r="A3588" s="458">
        <v>96798</v>
      </c>
      <c r="B3588" s="247" t="s">
        <v>4042</v>
      </c>
      <c r="C3588" s="247" t="s">
        <v>1</v>
      </c>
      <c r="D3588" s="456">
        <v>8.6</v>
      </c>
    </row>
    <row r="3589" spans="1:4" ht="13.5">
      <c r="A3589" s="458">
        <v>96799</v>
      </c>
      <c r="B3589" s="247" t="s">
        <v>4043</v>
      </c>
      <c r="C3589" s="247" t="s">
        <v>1</v>
      </c>
      <c r="D3589" s="456">
        <v>11.48</v>
      </c>
    </row>
    <row r="3590" spans="1:4" ht="13.5">
      <c r="A3590" s="458">
        <v>96800</v>
      </c>
      <c r="B3590" s="247" t="s">
        <v>4044</v>
      </c>
      <c r="C3590" s="247" t="s">
        <v>1</v>
      </c>
      <c r="D3590" s="456">
        <v>16.63</v>
      </c>
    </row>
    <row r="3591" spans="1:4" ht="13.5">
      <c r="A3591" s="458">
        <v>96801</v>
      </c>
      <c r="B3591" s="247" t="s">
        <v>4045</v>
      </c>
      <c r="C3591" s="247" t="s">
        <v>1</v>
      </c>
      <c r="D3591" s="456">
        <v>25.57</v>
      </c>
    </row>
    <row r="3592" spans="1:4" ht="13.5">
      <c r="A3592" s="458">
        <v>97327</v>
      </c>
      <c r="B3592" s="247" t="s">
        <v>4046</v>
      </c>
      <c r="C3592" s="247" t="s">
        <v>1</v>
      </c>
      <c r="D3592" s="456">
        <v>27.48</v>
      </c>
    </row>
    <row r="3593" spans="1:4" ht="13.5">
      <c r="A3593" s="458">
        <v>97328</v>
      </c>
      <c r="B3593" s="247" t="s">
        <v>4047</v>
      </c>
      <c r="C3593" s="247" t="s">
        <v>1</v>
      </c>
      <c r="D3593" s="456">
        <v>47.68</v>
      </c>
    </row>
    <row r="3594" spans="1:4" ht="13.5">
      <c r="A3594" s="458">
        <v>97329</v>
      </c>
      <c r="B3594" s="247" t="s">
        <v>4048</v>
      </c>
      <c r="C3594" s="247" t="s">
        <v>1</v>
      </c>
      <c r="D3594" s="456">
        <v>59.89</v>
      </c>
    </row>
    <row r="3595" spans="1:4" ht="13.5">
      <c r="A3595" s="458">
        <v>97330</v>
      </c>
      <c r="B3595" s="247" t="s">
        <v>4049</v>
      </c>
      <c r="C3595" s="247" t="s">
        <v>1</v>
      </c>
      <c r="D3595" s="456">
        <v>73.16</v>
      </c>
    </row>
    <row r="3596" spans="1:4" ht="13.5">
      <c r="A3596" s="458">
        <v>97331</v>
      </c>
      <c r="B3596" s="247" t="s">
        <v>4050</v>
      </c>
      <c r="C3596" s="247" t="s">
        <v>1</v>
      </c>
      <c r="D3596" s="456">
        <v>27.75</v>
      </c>
    </row>
    <row r="3597" spans="1:4" ht="13.5">
      <c r="A3597" s="458">
        <v>97332</v>
      </c>
      <c r="B3597" s="247" t="s">
        <v>4051</v>
      </c>
      <c r="C3597" s="247" t="s">
        <v>1</v>
      </c>
      <c r="D3597" s="456">
        <v>47.99</v>
      </c>
    </row>
    <row r="3598" spans="1:4" ht="13.5">
      <c r="A3598" s="458">
        <v>97333</v>
      </c>
      <c r="B3598" s="247" t="s">
        <v>4052</v>
      </c>
      <c r="C3598" s="247" t="s">
        <v>1</v>
      </c>
      <c r="D3598" s="456">
        <v>60.28</v>
      </c>
    </row>
    <row r="3599" spans="1:4" ht="13.5">
      <c r="A3599" s="458">
        <v>97334</v>
      </c>
      <c r="B3599" s="247" t="s">
        <v>4053</v>
      </c>
      <c r="C3599" s="247" t="s">
        <v>1</v>
      </c>
      <c r="D3599" s="456">
        <v>73.58</v>
      </c>
    </row>
    <row r="3600" spans="1:4" ht="13.5">
      <c r="A3600" s="458">
        <v>97335</v>
      </c>
      <c r="B3600" s="247" t="s">
        <v>26399</v>
      </c>
      <c r="C3600" s="247" t="s">
        <v>1</v>
      </c>
      <c r="D3600" s="456">
        <v>77.239999999999995</v>
      </c>
    </row>
    <row r="3601" spans="1:4" ht="13.5">
      <c r="A3601" s="458">
        <v>97336</v>
      </c>
      <c r="B3601" s="247" t="s">
        <v>26400</v>
      </c>
      <c r="C3601" s="247" t="s">
        <v>1</v>
      </c>
      <c r="D3601" s="456">
        <v>98.3</v>
      </c>
    </row>
    <row r="3602" spans="1:4" ht="13.5">
      <c r="A3602" s="458">
        <v>97337</v>
      </c>
      <c r="B3602" s="247" t="s">
        <v>26401</v>
      </c>
      <c r="C3602" s="247" t="s">
        <v>1</v>
      </c>
      <c r="D3602" s="456">
        <v>147.91999999999999</v>
      </c>
    </row>
    <row r="3603" spans="1:4" ht="13.5">
      <c r="A3603" s="458">
        <v>97338</v>
      </c>
      <c r="B3603" s="247" t="s">
        <v>26402</v>
      </c>
      <c r="C3603" s="247" t="s">
        <v>1</v>
      </c>
      <c r="D3603" s="456">
        <v>177.99</v>
      </c>
    </row>
    <row r="3604" spans="1:4" ht="13.5">
      <c r="A3604" s="458">
        <v>97339</v>
      </c>
      <c r="B3604" s="247" t="s">
        <v>26403</v>
      </c>
      <c r="C3604" s="247" t="s">
        <v>1</v>
      </c>
      <c r="D3604" s="456">
        <v>191.58</v>
      </c>
    </row>
    <row r="3605" spans="1:4" ht="13.5">
      <c r="A3605" s="458">
        <v>97340</v>
      </c>
      <c r="B3605" s="247" t="s">
        <v>26404</v>
      </c>
      <c r="C3605" s="247" t="s">
        <v>1</v>
      </c>
      <c r="D3605" s="456">
        <v>192.57</v>
      </c>
    </row>
    <row r="3606" spans="1:4" ht="13.5">
      <c r="A3606" s="458">
        <v>97347</v>
      </c>
      <c r="B3606" s="247" t="s">
        <v>4054</v>
      </c>
      <c r="C3606" s="247" t="s">
        <v>1</v>
      </c>
      <c r="D3606" s="456">
        <v>93.1</v>
      </c>
    </row>
    <row r="3607" spans="1:4" ht="13.5">
      <c r="A3607" s="458">
        <v>97348</v>
      </c>
      <c r="B3607" s="247" t="s">
        <v>4055</v>
      </c>
      <c r="C3607" s="247" t="s">
        <v>1</v>
      </c>
      <c r="D3607" s="456">
        <v>128.66</v>
      </c>
    </row>
    <row r="3608" spans="1:4" ht="13.5">
      <c r="A3608" s="458">
        <v>97349</v>
      </c>
      <c r="B3608" s="247" t="s">
        <v>4056</v>
      </c>
      <c r="C3608" s="247" t="s">
        <v>1</v>
      </c>
      <c r="D3608" s="456">
        <v>185.52</v>
      </c>
    </row>
    <row r="3609" spans="1:4" ht="13.5">
      <c r="A3609" s="458">
        <v>97350</v>
      </c>
      <c r="B3609" s="247" t="s">
        <v>4057</v>
      </c>
      <c r="C3609" s="247" t="s">
        <v>1</v>
      </c>
      <c r="D3609" s="456">
        <v>225.26</v>
      </c>
    </row>
    <row r="3610" spans="1:4" ht="13.5">
      <c r="A3610" s="458">
        <v>97351</v>
      </c>
      <c r="B3610" s="247" t="s">
        <v>4058</v>
      </c>
      <c r="C3610" s="247" t="s">
        <v>1</v>
      </c>
      <c r="D3610" s="456">
        <v>311.52</v>
      </c>
    </row>
    <row r="3611" spans="1:4" ht="13.5">
      <c r="A3611" s="458">
        <v>97352</v>
      </c>
      <c r="B3611" s="247" t="s">
        <v>4059</v>
      </c>
      <c r="C3611" s="247" t="s">
        <v>1</v>
      </c>
      <c r="D3611" s="456">
        <v>403.77</v>
      </c>
    </row>
    <row r="3612" spans="1:4" ht="13.5">
      <c r="A3612" s="458">
        <v>97353</v>
      </c>
      <c r="B3612" s="247" t="s">
        <v>4060</v>
      </c>
      <c r="C3612" s="247" t="s">
        <v>1</v>
      </c>
      <c r="D3612" s="456">
        <v>60.82</v>
      </c>
    </row>
    <row r="3613" spans="1:4" ht="13.5">
      <c r="A3613" s="458">
        <v>97354</v>
      </c>
      <c r="B3613" s="247" t="s">
        <v>4061</v>
      </c>
      <c r="C3613" s="247" t="s">
        <v>1</v>
      </c>
      <c r="D3613" s="456">
        <v>96.84</v>
      </c>
    </row>
    <row r="3614" spans="1:4" ht="13.5">
      <c r="A3614" s="458">
        <v>97355</v>
      </c>
      <c r="B3614" s="247" t="s">
        <v>4062</v>
      </c>
      <c r="C3614" s="247" t="s">
        <v>1</v>
      </c>
      <c r="D3614" s="456">
        <v>132.66999999999999</v>
      </c>
    </row>
    <row r="3615" spans="1:4" ht="13.5">
      <c r="A3615" s="458">
        <v>97356</v>
      </c>
      <c r="B3615" s="247" t="s">
        <v>4063</v>
      </c>
      <c r="C3615" s="247" t="s">
        <v>1</v>
      </c>
      <c r="D3615" s="456">
        <v>69.040000000000006</v>
      </c>
    </row>
    <row r="3616" spans="1:4" ht="13.5">
      <c r="A3616" s="458">
        <v>97357</v>
      </c>
      <c r="B3616" s="247" t="s">
        <v>4064</v>
      </c>
      <c r="C3616" s="247" t="s">
        <v>1</v>
      </c>
      <c r="D3616" s="456">
        <v>110.95</v>
      </c>
    </row>
    <row r="3617" spans="1:4" ht="13.5">
      <c r="A3617" s="458">
        <v>97358</v>
      </c>
      <c r="B3617" s="247" t="s">
        <v>4065</v>
      </c>
      <c r="C3617" s="247" t="s">
        <v>1</v>
      </c>
      <c r="D3617" s="456">
        <v>151.91</v>
      </c>
    </row>
    <row r="3618" spans="1:4" ht="13.5">
      <c r="A3618" s="458">
        <v>97498</v>
      </c>
      <c r="B3618" s="247" t="s">
        <v>18256</v>
      </c>
      <c r="C3618" s="247" t="s">
        <v>1</v>
      </c>
      <c r="D3618" s="456">
        <v>74.89</v>
      </c>
    </row>
    <row r="3619" spans="1:4" ht="13.5">
      <c r="A3619" s="458">
        <v>97535</v>
      </c>
      <c r="B3619" s="247" t="s">
        <v>18257</v>
      </c>
      <c r="C3619" s="247" t="s">
        <v>1</v>
      </c>
      <c r="D3619" s="456">
        <v>78.62</v>
      </c>
    </row>
    <row r="3620" spans="1:4" ht="13.5">
      <c r="A3620" s="458">
        <v>97536</v>
      </c>
      <c r="B3620" s="247" t="s">
        <v>18258</v>
      </c>
      <c r="C3620" s="247" t="s">
        <v>1</v>
      </c>
      <c r="D3620" s="456">
        <v>87.23</v>
      </c>
    </row>
    <row r="3621" spans="1:4" ht="13.5">
      <c r="A3621" s="458">
        <v>100788</v>
      </c>
      <c r="B3621" s="247" t="s">
        <v>4066</v>
      </c>
      <c r="C3621" s="247" t="s">
        <v>2</v>
      </c>
      <c r="D3621" s="456">
        <v>741.64</v>
      </c>
    </row>
    <row r="3622" spans="1:4" ht="13.5">
      <c r="A3622" s="458">
        <v>100791</v>
      </c>
      <c r="B3622" s="247" t="s">
        <v>4067</v>
      </c>
      <c r="C3622" s="247" t="s">
        <v>1</v>
      </c>
      <c r="D3622" s="456">
        <v>17.489999999999998</v>
      </c>
    </row>
    <row r="3623" spans="1:4" ht="13.5">
      <c r="A3623" s="458">
        <v>100792</v>
      </c>
      <c r="B3623" s="247" t="s">
        <v>4068</v>
      </c>
      <c r="C3623" s="247" t="s">
        <v>1</v>
      </c>
      <c r="D3623" s="456">
        <v>25.91</v>
      </c>
    </row>
    <row r="3624" spans="1:4" ht="13.5">
      <c r="A3624" s="458">
        <v>100793</v>
      </c>
      <c r="B3624" s="247" t="s">
        <v>4069</v>
      </c>
      <c r="C3624" s="247" t="s">
        <v>1</v>
      </c>
      <c r="D3624" s="456">
        <v>34.54</v>
      </c>
    </row>
    <row r="3625" spans="1:4" ht="13.5">
      <c r="A3625" s="458">
        <v>100794</v>
      </c>
      <c r="B3625" s="247" t="s">
        <v>4070</v>
      </c>
      <c r="C3625" s="247" t="s">
        <v>1</v>
      </c>
      <c r="D3625" s="456">
        <v>46.75</v>
      </c>
    </row>
    <row r="3626" spans="1:4" ht="13.5">
      <c r="A3626" s="458">
        <v>100799</v>
      </c>
      <c r="B3626" s="247" t="s">
        <v>19522</v>
      </c>
      <c r="C3626" s="247" t="s">
        <v>1</v>
      </c>
      <c r="D3626" s="456">
        <v>17.88</v>
      </c>
    </row>
    <row r="3627" spans="1:4" ht="13.5">
      <c r="A3627" s="458">
        <v>100800</v>
      </c>
      <c r="B3627" s="247" t="s">
        <v>19523</v>
      </c>
      <c r="C3627" s="247" t="s">
        <v>1</v>
      </c>
      <c r="D3627" s="456">
        <v>26.3</v>
      </c>
    </row>
    <row r="3628" spans="1:4" ht="13.5">
      <c r="A3628" s="458">
        <v>100801</v>
      </c>
      <c r="B3628" s="247" t="s">
        <v>19524</v>
      </c>
      <c r="C3628" s="247" t="s">
        <v>1</v>
      </c>
      <c r="D3628" s="456">
        <v>34.92</v>
      </c>
    </row>
    <row r="3629" spans="1:4" ht="13.5">
      <c r="A3629" s="458">
        <v>100802</v>
      </c>
      <c r="B3629" s="247" t="s">
        <v>19525</v>
      </c>
      <c r="C3629" s="247" t="s">
        <v>1</v>
      </c>
      <c r="D3629" s="456">
        <v>47.14</v>
      </c>
    </row>
    <row r="3630" spans="1:4" ht="13.5">
      <c r="A3630" s="458">
        <v>100803</v>
      </c>
      <c r="B3630" s="247" t="s">
        <v>4071</v>
      </c>
      <c r="C3630" s="247" t="s">
        <v>1</v>
      </c>
      <c r="D3630" s="456">
        <v>16.71</v>
      </c>
    </row>
    <row r="3631" spans="1:4" ht="13.5">
      <c r="A3631" s="458">
        <v>100804</v>
      </c>
      <c r="B3631" s="247" t="s">
        <v>4072</v>
      </c>
      <c r="C3631" s="247" t="s">
        <v>1</v>
      </c>
      <c r="D3631" s="456">
        <v>24.98</v>
      </c>
    </row>
    <row r="3632" spans="1:4" ht="13.5">
      <c r="A3632" s="458">
        <v>100805</v>
      </c>
      <c r="B3632" s="247" t="s">
        <v>4073</v>
      </c>
      <c r="C3632" s="247" t="s">
        <v>1</v>
      </c>
      <c r="D3632" s="456">
        <v>33.42</v>
      </c>
    </row>
    <row r="3633" spans="1:4" ht="13.5">
      <c r="A3633" s="458">
        <v>100806</v>
      </c>
      <c r="B3633" s="247" t="s">
        <v>4074</v>
      </c>
      <c r="C3633" s="247" t="s">
        <v>1</v>
      </c>
      <c r="D3633" s="456">
        <v>45.38</v>
      </c>
    </row>
    <row r="3634" spans="1:4" ht="13.5">
      <c r="A3634" s="458">
        <v>100807</v>
      </c>
      <c r="B3634" s="247" t="s">
        <v>19526</v>
      </c>
      <c r="C3634" s="247" t="s">
        <v>1</v>
      </c>
      <c r="D3634" s="456">
        <v>22.35</v>
      </c>
    </row>
    <row r="3635" spans="1:4" ht="13.5">
      <c r="A3635" s="458">
        <v>100808</v>
      </c>
      <c r="B3635" s="247" t="s">
        <v>19527</v>
      </c>
      <c r="C3635" s="247" t="s">
        <v>1</v>
      </c>
      <c r="D3635" s="456">
        <v>31.61</v>
      </c>
    </row>
    <row r="3636" spans="1:4" ht="13.5">
      <c r="A3636" s="458">
        <v>100809</v>
      </c>
      <c r="B3636" s="247" t="s">
        <v>19528</v>
      </c>
      <c r="C3636" s="247" t="s">
        <v>1</v>
      </c>
      <c r="D3636" s="456">
        <v>41.27</v>
      </c>
    </row>
    <row r="3637" spans="1:4" ht="13.5">
      <c r="A3637" s="458">
        <v>100810</v>
      </c>
      <c r="B3637" s="247" t="s">
        <v>19529</v>
      </c>
      <c r="C3637" s="247" t="s">
        <v>1</v>
      </c>
      <c r="D3637" s="456">
        <v>54.95</v>
      </c>
    </row>
    <row r="3638" spans="1:4" ht="13.5">
      <c r="A3638" s="458">
        <v>101918</v>
      </c>
      <c r="B3638" s="247" t="s">
        <v>18259</v>
      </c>
      <c r="C3638" s="247" t="s">
        <v>1</v>
      </c>
      <c r="D3638" s="456">
        <v>357.37</v>
      </c>
    </row>
    <row r="3639" spans="1:4" ht="13.5">
      <c r="A3639" s="458">
        <v>101919</v>
      </c>
      <c r="B3639" s="247" t="s">
        <v>18260</v>
      </c>
      <c r="C3639" s="247" t="s">
        <v>2</v>
      </c>
      <c r="D3639" s="456">
        <v>417.58</v>
      </c>
    </row>
    <row r="3640" spans="1:4" ht="13.5">
      <c r="A3640" s="458">
        <v>101920</v>
      </c>
      <c r="B3640" s="247" t="s">
        <v>18261</v>
      </c>
      <c r="C3640" s="247" t="s">
        <v>2</v>
      </c>
      <c r="D3640" s="456">
        <v>193.16</v>
      </c>
    </row>
    <row r="3641" spans="1:4" ht="13.5">
      <c r="A3641" s="458">
        <v>101921</v>
      </c>
      <c r="B3641" s="247" t="s">
        <v>18262</v>
      </c>
      <c r="C3641" s="247" t="s">
        <v>2</v>
      </c>
      <c r="D3641" s="456">
        <v>222.06</v>
      </c>
    </row>
    <row r="3642" spans="1:4" ht="13.5">
      <c r="A3642" s="458">
        <v>101922</v>
      </c>
      <c r="B3642" s="247" t="s">
        <v>18263</v>
      </c>
      <c r="C3642" s="247" t="s">
        <v>2</v>
      </c>
      <c r="D3642" s="456">
        <v>222.06</v>
      </c>
    </row>
    <row r="3643" spans="1:4" ht="13.5">
      <c r="A3643" s="458">
        <v>101923</v>
      </c>
      <c r="B3643" s="247" t="s">
        <v>18264</v>
      </c>
      <c r="C3643" s="247" t="s">
        <v>2</v>
      </c>
      <c r="D3643" s="456">
        <v>222.06</v>
      </c>
    </row>
    <row r="3644" spans="1:4" ht="13.5">
      <c r="A3644" s="458">
        <v>101924</v>
      </c>
      <c r="B3644" s="247" t="s">
        <v>18265</v>
      </c>
      <c r="C3644" s="247" t="s">
        <v>2</v>
      </c>
      <c r="D3644" s="456">
        <v>181.07</v>
      </c>
    </row>
    <row r="3645" spans="1:4" ht="13.5">
      <c r="A3645" s="458">
        <v>101925</v>
      </c>
      <c r="B3645" s="247" t="s">
        <v>18266</v>
      </c>
      <c r="C3645" s="247" t="s">
        <v>2</v>
      </c>
      <c r="D3645" s="456">
        <v>304.88</v>
      </c>
    </row>
    <row r="3646" spans="1:4" ht="13.5">
      <c r="A3646" s="458">
        <v>101926</v>
      </c>
      <c r="B3646" s="247" t="s">
        <v>18267</v>
      </c>
      <c r="C3646" s="247" t="s">
        <v>2</v>
      </c>
      <c r="D3646" s="456">
        <v>392.29</v>
      </c>
    </row>
    <row r="3647" spans="1:4" ht="13.5">
      <c r="A3647" s="458">
        <v>101927</v>
      </c>
      <c r="B3647" s="247" t="s">
        <v>18268</v>
      </c>
      <c r="C3647" s="247" t="s">
        <v>1</v>
      </c>
      <c r="D3647" s="456">
        <v>345.71</v>
      </c>
    </row>
    <row r="3648" spans="1:4" ht="13.5">
      <c r="A3648" s="458">
        <v>101928</v>
      </c>
      <c r="B3648" s="247" t="s">
        <v>18269</v>
      </c>
      <c r="C3648" s="247" t="s">
        <v>2</v>
      </c>
      <c r="D3648" s="456">
        <v>422.04</v>
      </c>
    </row>
    <row r="3649" spans="1:4" ht="13.5">
      <c r="A3649" s="458">
        <v>101929</v>
      </c>
      <c r="B3649" s="247" t="s">
        <v>18270</v>
      </c>
      <c r="C3649" s="247" t="s">
        <v>2</v>
      </c>
      <c r="D3649" s="456">
        <v>197.62</v>
      </c>
    </row>
    <row r="3650" spans="1:4" ht="13.5">
      <c r="A3650" s="458">
        <v>101930</v>
      </c>
      <c r="B3650" s="247" t="s">
        <v>18271</v>
      </c>
      <c r="C3650" s="247" t="s">
        <v>2</v>
      </c>
      <c r="D3650" s="456">
        <v>226.52</v>
      </c>
    </row>
    <row r="3651" spans="1:4" ht="13.5">
      <c r="A3651" s="458">
        <v>101931</v>
      </c>
      <c r="B3651" s="247" t="s">
        <v>18272</v>
      </c>
      <c r="C3651" s="247" t="s">
        <v>2</v>
      </c>
      <c r="D3651" s="456">
        <v>226.52</v>
      </c>
    </row>
    <row r="3652" spans="1:4" ht="13.5">
      <c r="A3652" s="458">
        <v>101932</v>
      </c>
      <c r="B3652" s="247" t="s">
        <v>18273</v>
      </c>
      <c r="C3652" s="247" t="s">
        <v>2</v>
      </c>
      <c r="D3652" s="456">
        <v>226.52</v>
      </c>
    </row>
    <row r="3653" spans="1:4" ht="13.5">
      <c r="A3653" s="458">
        <v>101933</v>
      </c>
      <c r="B3653" s="247" t="s">
        <v>18274</v>
      </c>
      <c r="C3653" s="247" t="s">
        <v>2</v>
      </c>
      <c r="D3653" s="456">
        <v>185.53</v>
      </c>
    </row>
    <row r="3654" spans="1:4" ht="13.5">
      <c r="A3654" s="458">
        <v>101934</v>
      </c>
      <c r="B3654" s="247" t="s">
        <v>18275</v>
      </c>
      <c r="C3654" s="247" t="s">
        <v>2</v>
      </c>
      <c r="D3654" s="456">
        <v>311.58</v>
      </c>
    </row>
    <row r="3655" spans="1:4" ht="13.5">
      <c r="A3655" s="458">
        <v>101935</v>
      </c>
      <c r="B3655" s="247" t="s">
        <v>18276</v>
      </c>
      <c r="C3655" s="247" t="s">
        <v>2</v>
      </c>
      <c r="D3655" s="456">
        <v>401.22</v>
      </c>
    </row>
    <row r="3656" spans="1:4" ht="13.5">
      <c r="A3656" s="458">
        <v>103802</v>
      </c>
      <c r="B3656" s="247" t="s">
        <v>26405</v>
      </c>
      <c r="C3656" s="247" t="s">
        <v>1</v>
      </c>
      <c r="D3656" s="456">
        <v>37.1</v>
      </c>
    </row>
    <row r="3657" spans="1:4" ht="13.5">
      <c r="A3657" s="458">
        <v>103803</v>
      </c>
      <c r="B3657" s="247" t="s">
        <v>26406</v>
      </c>
      <c r="C3657" s="247" t="s">
        <v>1</v>
      </c>
      <c r="D3657" s="456">
        <v>63.8</v>
      </c>
    </row>
    <row r="3658" spans="1:4" ht="13.5">
      <c r="A3658" s="458">
        <v>103804</v>
      </c>
      <c r="B3658" s="247" t="s">
        <v>26407</v>
      </c>
      <c r="C3658" s="247" t="s">
        <v>1</v>
      </c>
      <c r="D3658" s="456">
        <v>77.75</v>
      </c>
    </row>
    <row r="3659" spans="1:4" ht="13.5">
      <c r="A3659" s="458">
        <v>103835</v>
      </c>
      <c r="B3659" s="247" t="s">
        <v>26408</v>
      </c>
      <c r="C3659" s="247" t="s">
        <v>1</v>
      </c>
      <c r="D3659" s="456">
        <v>57.9</v>
      </c>
    </row>
    <row r="3660" spans="1:4" ht="13.5">
      <c r="A3660" s="458">
        <v>103836</v>
      </c>
      <c r="B3660" s="247" t="s">
        <v>26409</v>
      </c>
      <c r="C3660" s="247" t="s">
        <v>1</v>
      </c>
      <c r="D3660" s="456">
        <v>90.5</v>
      </c>
    </row>
    <row r="3661" spans="1:4" ht="13.5">
      <c r="A3661" s="458">
        <v>103837</v>
      </c>
      <c r="B3661" s="247" t="s">
        <v>26410</v>
      </c>
      <c r="C3661" s="247" t="s">
        <v>1</v>
      </c>
      <c r="D3661" s="456">
        <v>114.25</v>
      </c>
    </row>
    <row r="3662" spans="1:4" ht="13.5">
      <c r="A3662" s="458">
        <v>103868</v>
      </c>
      <c r="B3662" s="247" t="s">
        <v>26411</v>
      </c>
      <c r="C3662" s="247" t="s">
        <v>1</v>
      </c>
      <c r="D3662" s="456">
        <v>44.81</v>
      </c>
    </row>
    <row r="3663" spans="1:4" ht="13.5">
      <c r="A3663" s="458">
        <v>103869</v>
      </c>
      <c r="B3663" s="247" t="s">
        <v>26412</v>
      </c>
      <c r="C3663" s="247" t="s">
        <v>1</v>
      </c>
      <c r="D3663" s="456">
        <v>69.19</v>
      </c>
    </row>
    <row r="3664" spans="1:4" ht="13.5">
      <c r="A3664" s="458">
        <v>103870</v>
      </c>
      <c r="B3664" s="247" t="s">
        <v>26413</v>
      </c>
      <c r="C3664" s="247" t="s">
        <v>1</v>
      </c>
      <c r="D3664" s="456">
        <v>85.42</v>
      </c>
    </row>
    <row r="3665" spans="1:4" ht="13.5">
      <c r="A3665" s="458">
        <v>103871</v>
      </c>
      <c r="B3665" s="247" t="s">
        <v>26414</v>
      </c>
      <c r="C3665" s="247" t="s">
        <v>1</v>
      </c>
      <c r="D3665" s="456">
        <v>63.44</v>
      </c>
    </row>
    <row r="3666" spans="1:4" ht="13.5">
      <c r="A3666" s="458">
        <v>103872</v>
      </c>
      <c r="B3666" s="247" t="s">
        <v>26415</v>
      </c>
      <c r="C3666" s="247" t="s">
        <v>1</v>
      </c>
      <c r="D3666" s="456">
        <v>158.26</v>
      </c>
    </row>
    <row r="3667" spans="1:4" ht="13.5">
      <c r="A3667" s="458">
        <v>103873</v>
      </c>
      <c r="B3667" s="247" t="s">
        <v>26416</v>
      </c>
      <c r="C3667" s="247" t="s">
        <v>1</v>
      </c>
      <c r="D3667" s="456">
        <v>178.14</v>
      </c>
    </row>
    <row r="3668" spans="1:4" ht="13.5">
      <c r="A3668" s="458">
        <v>103978</v>
      </c>
      <c r="B3668" s="247" t="s">
        <v>26417</v>
      </c>
      <c r="C3668" s="247" t="s">
        <v>1</v>
      </c>
      <c r="D3668" s="456">
        <v>32.04</v>
      </c>
    </row>
    <row r="3669" spans="1:4" ht="13.5">
      <c r="A3669" s="458">
        <v>103979</v>
      </c>
      <c r="B3669" s="247" t="s">
        <v>26418</v>
      </c>
      <c r="C3669" s="247" t="s">
        <v>1</v>
      </c>
      <c r="D3669" s="456">
        <v>36.01</v>
      </c>
    </row>
    <row r="3670" spans="1:4" ht="13.5">
      <c r="A3670" s="458">
        <v>104021</v>
      </c>
      <c r="B3670" s="247" t="s">
        <v>26419</v>
      </c>
      <c r="C3670" s="247" t="s">
        <v>1</v>
      </c>
      <c r="D3670" s="456">
        <v>74.540000000000006</v>
      </c>
    </row>
    <row r="3671" spans="1:4" ht="13.5">
      <c r="A3671" s="458">
        <v>104166</v>
      </c>
      <c r="B3671" s="247" t="s">
        <v>26420</v>
      </c>
      <c r="C3671" s="247" t="s">
        <v>1</v>
      </c>
      <c r="D3671" s="456">
        <v>134.16999999999999</v>
      </c>
    </row>
    <row r="3672" spans="1:4" ht="13.5">
      <c r="A3672" s="458">
        <v>104194</v>
      </c>
      <c r="B3672" s="247" t="s">
        <v>26421</v>
      </c>
      <c r="C3672" s="247" t="s">
        <v>1</v>
      </c>
      <c r="D3672" s="456">
        <v>19.16</v>
      </c>
    </row>
    <row r="3673" spans="1:4" ht="13.5">
      <c r="A3673" s="458">
        <v>104195</v>
      </c>
      <c r="B3673" s="247" t="s">
        <v>26422</v>
      </c>
      <c r="C3673" s="247" t="s">
        <v>1</v>
      </c>
      <c r="D3673" s="456">
        <v>20.46</v>
      </c>
    </row>
    <row r="3674" spans="1:4" ht="13.5">
      <c r="A3674" s="458">
        <v>104315</v>
      </c>
      <c r="B3674" s="247" t="s">
        <v>26423</v>
      </c>
      <c r="C3674" s="247" t="s">
        <v>1</v>
      </c>
      <c r="D3674" s="456">
        <v>15.5</v>
      </c>
    </row>
    <row r="3675" spans="1:4" ht="13.5">
      <c r="A3675" s="458">
        <v>104316</v>
      </c>
      <c r="B3675" s="247" t="s">
        <v>26424</v>
      </c>
      <c r="C3675" s="247" t="s">
        <v>1</v>
      </c>
      <c r="D3675" s="456">
        <v>25.48</v>
      </c>
    </row>
    <row r="3676" spans="1:4" ht="13.5">
      <c r="A3676" s="458">
        <v>89358</v>
      </c>
      <c r="B3676" s="247" t="s">
        <v>26425</v>
      </c>
      <c r="C3676" s="247" t="s">
        <v>2</v>
      </c>
      <c r="D3676" s="456">
        <v>6.89</v>
      </c>
    </row>
    <row r="3677" spans="1:4" ht="13.5">
      <c r="A3677" s="458">
        <v>89359</v>
      </c>
      <c r="B3677" s="247" t="s">
        <v>26426</v>
      </c>
      <c r="C3677" s="247" t="s">
        <v>2</v>
      </c>
      <c r="D3677" s="456">
        <v>7.74</v>
      </c>
    </row>
    <row r="3678" spans="1:4" ht="13.5">
      <c r="A3678" s="458">
        <v>89360</v>
      </c>
      <c r="B3678" s="247" t="s">
        <v>26427</v>
      </c>
      <c r="C3678" s="247" t="s">
        <v>2</v>
      </c>
      <c r="D3678" s="456">
        <v>9.2899999999999991</v>
      </c>
    </row>
    <row r="3679" spans="1:4" ht="13.5">
      <c r="A3679" s="458">
        <v>89361</v>
      </c>
      <c r="B3679" s="247" t="s">
        <v>26428</v>
      </c>
      <c r="C3679" s="247" t="s">
        <v>2</v>
      </c>
      <c r="D3679" s="456">
        <v>9.41</v>
      </c>
    </row>
    <row r="3680" spans="1:4" ht="13.5">
      <c r="A3680" s="458">
        <v>89362</v>
      </c>
      <c r="B3680" s="247" t="s">
        <v>26429</v>
      </c>
      <c r="C3680" s="247" t="s">
        <v>2</v>
      </c>
      <c r="D3680" s="456">
        <v>8.26</v>
      </c>
    </row>
    <row r="3681" spans="1:4" ht="13.5">
      <c r="A3681" s="458">
        <v>89363</v>
      </c>
      <c r="B3681" s="247" t="s">
        <v>26430</v>
      </c>
      <c r="C3681" s="247" t="s">
        <v>2</v>
      </c>
      <c r="D3681" s="456">
        <v>9.49</v>
      </c>
    </row>
    <row r="3682" spans="1:4" ht="13.5">
      <c r="A3682" s="458">
        <v>89364</v>
      </c>
      <c r="B3682" s="247" t="s">
        <v>26431</v>
      </c>
      <c r="C3682" s="247" t="s">
        <v>2</v>
      </c>
      <c r="D3682" s="456">
        <v>11.83</v>
      </c>
    </row>
    <row r="3683" spans="1:4" ht="13.5">
      <c r="A3683" s="458">
        <v>89365</v>
      </c>
      <c r="B3683" s="247" t="s">
        <v>26432</v>
      </c>
      <c r="C3683" s="247" t="s">
        <v>2</v>
      </c>
      <c r="D3683" s="456">
        <v>10.99</v>
      </c>
    </row>
    <row r="3684" spans="1:4" ht="13.5">
      <c r="A3684" s="458">
        <v>89366</v>
      </c>
      <c r="B3684" s="247" t="s">
        <v>26433</v>
      </c>
      <c r="C3684" s="247" t="s">
        <v>2</v>
      </c>
      <c r="D3684" s="456">
        <v>19.29</v>
      </c>
    </row>
    <row r="3685" spans="1:4" ht="13.5">
      <c r="A3685" s="458">
        <v>89367</v>
      </c>
      <c r="B3685" s="247" t="s">
        <v>26434</v>
      </c>
      <c r="C3685" s="247" t="s">
        <v>2</v>
      </c>
      <c r="D3685" s="456">
        <v>12.52</v>
      </c>
    </row>
    <row r="3686" spans="1:4" ht="13.5">
      <c r="A3686" s="458">
        <v>89368</v>
      </c>
      <c r="B3686" s="247" t="s">
        <v>26435</v>
      </c>
      <c r="C3686" s="247" t="s">
        <v>2</v>
      </c>
      <c r="D3686" s="456">
        <v>15.23</v>
      </c>
    </row>
    <row r="3687" spans="1:4" ht="13.5">
      <c r="A3687" s="458">
        <v>89369</v>
      </c>
      <c r="B3687" s="247" t="s">
        <v>26436</v>
      </c>
      <c r="C3687" s="247" t="s">
        <v>2</v>
      </c>
      <c r="D3687" s="456">
        <v>18.899999999999999</v>
      </c>
    </row>
    <row r="3688" spans="1:4" ht="13.5">
      <c r="A3688" s="458">
        <v>89370</v>
      </c>
      <c r="B3688" s="247" t="s">
        <v>26437</v>
      </c>
      <c r="C3688" s="247" t="s">
        <v>2</v>
      </c>
      <c r="D3688" s="456">
        <v>15.75</v>
      </c>
    </row>
    <row r="3689" spans="1:4" ht="13.5">
      <c r="A3689" s="458">
        <v>89371</v>
      </c>
      <c r="B3689" s="247" t="s">
        <v>26438</v>
      </c>
      <c r="C3689" s="247" t="s">
        <v>2</v>
      </c>
      <c r="D3689" s="456">
        <v>5.48</v>
      </c>
    </row>
    <row r="3690" spans="1:4" ht="13.5">
      <c r="A3690" s="458">
        <v>89372</v>
      </c>
      <c r="B3690" s="247" t="s">
        <v>26439</v>
      </c>
      <c r="C3690" s="247" t="s">
        <v>2</v>
      </c>
      <c r="D3690" s="456">
        <v>21.03</v>
      </c>
    </row>
    <row r="3691" spans="1:4" ht="13.5">
      <c r="A3691" s="458">
        <v>89373</v>
      </c>
      <c r="B3691" s="247" t="s">
        <v>26440</v>
      </c>
      <c r="C3691" s="247" t="s">
        <v>2</v>
      </c>
      <c r="D3691" s="456">
        <v>6.94</v>
      </c>
    </row>
    <row r="3692" spans="1:4" ht="13.5">
      <c r="A3692" s="458">
        <v>89374</v>
      </c>
      <c r="B3692" s="247" t="s">
        <v>26441</v>
      </c>
      <c r="C3692" s="247" t="s">
        <v>2</v>
      </c>
      <c r="D3692" s="456">
        <v>12.17</v>
      </c>
    </row>
    <row r="3693" spans="1:4" ht="13.5">
      <c r="A3693" s="458">
        <v>89375</v>
      </c>
      <c r="B3693" s="247" t="s">
        <v>26442</v>
      </c>
      <c r="C3693" s="247" t="s">
        <v>2</v>
      </c>
      <c r="D3693" s="456">
        <v>14.74</v>
      </c>
    </row>
    <row r="3694" spans="1:4" ht="13.5">
      <c r="A3694" s="458">
        <v>89376</v>
      </c>
      <c r="B3694" s="247" t="s">
        <v>26443</v>
      </c>
      <c r="C3694" s="247" t="s">
        <v>2</v>
      </c>
      <c r="D3694" s="456">
        <v>5.29</v>
      </c>
    </row>
    <row r="3695" spans="1:4" ht="13.5">
      <c r="A3695" s="458">
        <v>89377</v>
      </c>
      <c r="B3695" s="247" t="s">
        <v>26444</v>
      </c>
      <c r="C3695" s="247" t="s">
        <v>2</v>
      </c>
      <c r="D3695" s="456">
        <v>12.05</v>
      </c>
    </row>
    <row r="3696" spans="1:4" ht="13.5">
      <c r="A3696" s="458">
        <v>89378</v>
      </c>
      <c r="B3696" s="247" t="s">
        <v>26445</v>
      </c>
      <c r="C3696" s="247" t="s">
        <v>2</v>
      </c>
      <c r="D3696" s="456">
        <v>6.46</v>
      </c>
    </row>
    <row r="3697" spans="1:4" ht="13.5">
      <c r="A3697" s="458">
        <v>89379</v>
      </c>
      <c r="B3697" s="247" t="s">
        <v>4075</v>
      </c>
      <c r="C3697" s="247" t="s">
        <v>2</v>
      </c>
      <c r="D3697" s="456">
        <v>24.69</v>
      </c>
    </row>
    <row r="3698" spans="1:4" ht="13.5">
      <c r="A3698" s="458">
        <v>89380</v>
      </c>
      <c r="B3698" s="247" t="s">
        <v>26446</v>
      </c>
      <c r="C3698" s="247" t="s">
        <v>2</v>
      </c>
      <c r="D3698" s="456">
        <v>10.67</v>
      </c>
    </row>
    <row r="3699" spans="1:4" ht="13.5">
      <c r="A3699" s="458">
        <v>89381</v>
      </c>
      <c r="B3699" s="247" t="s">
        <v>26447</v>
      </c>
      <c r="C3699" s="247" t="s">
        <v>2</v>
      </c>
      <c r="D3699" s="456">
        <v>15.11</v>
      </c>
    </row>
    <row r="3700" spans="1:4" ht="13.5">
      <c r="A3700" s="458">
        <v>89382</v>
      </c>
      <c r="B3700" s="247" t="s">
        <v>26448</v>
      </c>
      <c r="C3700" s="247" t="s">
        <v>2</v>
      </c>
      <c r="D3700" s="456">
        <v>17.8</v>
      </c>
    </row>
    <row r="3701" spans="1:4" ht="13.5">
      <c r="A3701" s="458">
        <v>89383</v>
      </c>
      <c r="B3701" s="247" t="s">
        <v>26449</v>
      </c>
      <c r="C3701" s="247" t="s">
        <v>2</v>
      </c>
      <c r="D3701" s="456">
        <v>6.13</v>
      </c>
    </row>
    <row r="3702" spans="1:4" ht="13.5">
      <c r="A3702" s="458">
        <v>89384</v>
      </c>
      <c r="B3702" s="247" t="s">
        <v>26450</v>
      </c>
      <c r="C3702" s="247" t="s">
        <v>2</v>
      </c>
      <c r="D3702" s="456">
        <v>15.73</v>
      </c>
    </row>
    <row r="3703" spans="1:4" ht="13.5">
      <c r="A3703" s="458">
        <v>89385</v>
      </c>
      <c r="B3703" s="247" t="s">
        <v>26451</v>
      </c>
      <c r="C3703" s="247" t="s">
        <v>2</v>
      </c>
      <c r="D3703" s="456">
        <v>7.12</v>
      </c>
    </row>
    <row r="3704" spans="1:4" ht="13.5">
      <c r="A3704" s="458">
        <v>89386</v>
      </c>
      <c r="B3704" s="247" t="s">
        <v>26452</v>
      </c>
      <c r="C3704" s="247" t="s">
        <v>2</v>
      </c>
      <c r="D3704" s="456">
        <v>9.51</v>
      </c>
    </row>
    <row r="3705" spans="1:4" ht="13.5">
      <c r="A3705" s="458">
        <v>89387</v>
      </c>
      <c r="B3705" s="247" t="s">
        <v>26453</v>
      </c>
      <c r="C3705" s="247" t="s">
        <v>2</v>
      </c>
      <c r="D3705" s="456">
        <v>41.01</v>
      </c>
    </row>
    <row r="3706" spans="1:4" ht="13.5">
      <c r="A3706" s="458">
        <v>89389</v>
      </c>
      <c r="B3706" s="247" t="s">
        <v>26454</v>
      </c>
      <c r="C3706" s="247" t="s">
        <v>2</v>
      </c>
      <c r="D3706" s="456">
        <v>12.89</v>
      </c>
    </row>
    <row r="3707" spans="1:4" ht="13.5">
      <c r="A3707" s="458">
        <v>89390</v>
      </c>
      <c r="B3707" s="247" t="s">
        <v>26455</v>
      </c>
      <c r="C3707" s="247" t="s">
        <v>2</v>
      </c>
      <c r="D3707" s="456">
        <v>27.64</v>
      </c>
    </row>
    <row r="3708" spans="1:4" ht="13.5">
      <c r="A3708" s="458">
        <v>89391</v>
      </c>
      <c r="B3708" s="247" t="s">
        <v>26456</v>
      </c>
      <c r="C3708" s="247" t="s">
        <v>2</v>
      </c>
      <c r="D3708" s="456">
        <v>8.6</v>
      </c>
    </row>
    <row r="3709" spans="1:4" ht="13.5">
      <c r="A3709" s="458">
        <v>89392</v>
      </c>
      <c r="B3709" s="247" t="s">
        <v>26457</v>
      </c>
      <c r="C3709" s="247" t="s">
        <v>2</v>
      </c>
      <c r="D3709" s="456">
        <v>32.450000000000003</v>
      </c>
    </row>
    <row r="3710" spans="1:4" ht="13.5">
      <c r="A3710" s="458">
        <v>89393</v>
      </c>
      <c r="B3710" s="247" t="s">
        <v>26458</v>
      </c>
      <c r="C3710" s="247" t="s">
        <v>2</v>
      </c>
      <c r="D3710" s="456">
        <v>9.77</v>
      </c>
    </row>
    <row r="3711" spans="1:4" ht="13.5">
      <c r="A3711" s="458">
        <v>89394</v>
      </c>
      <c r="B3711" s="247" t="s">
        <v>26459</v>
      </c>
      <c r="C3711" s="247" t="s">
        <v>2</v>
      </c>
      <c r="D3711" s="456">
        <v>22.04</v>
      </c>
    </row>
    <row r="3712" spans="1:4" ht="13.5">
      <c r="A3712" s="458">
        <v>89395</v>
      </c>
      <c r="B3712" s="247" t="s">
        <v>26460</v>
      </c>
      <c r="C3712" s="247" t="s">
        <v>2</v>
      </c>
      <c r="D3712" s="456">
        <v>11.6</v>
      </c>
    </row>
    <row r="3713" spans="1:4" ht="13.5">
      <c r="A3713" s="458">
        <v>89396</v>
      </c>
      <c r="B3713" s="247" t="s">
        <v>26461</v>
      </c>
      <c r="C3713" s="247" t="s">
        <v>2</v>
      </c>
      <c r="D3713" s="456">
        <v>24.19</v>
      </c>
    </row>
    <row r="3714" spans="1:4" ht="13.5">
      <c r="A3714" s="458">
        <v>89397</v>
      </c>
      <c r="B3714" s="247" t="s">
        <v>26462</v>
      </c>
      <c r="C3714" s="247" t="s">
        <v>2</v>
      </c>
      <c r="D3714" s="456">
        <v>14.97</v>
      </c>
    </row>
    <row r="3715" spans="1:4" ht="13.5">
      <c r="A3715" s="458">
        <v>89398</v>
      </c>
      <c r="B3715" s="247" t="s">
        <v>26463</v>
      </c>
      <c r="C3715" s="247" t="s">
        <v>2</v>
      </c>
      <c r="D3715" s="456">
        <v>17.84</v>
      </c>
    </row>
    <row r="3716" spans="1:4" ht="13.5">
      <c r="A3716" s="458">
        <v>89399</v>
      </c>
      <c r="B3716" s="247" t="s">
        <v>26464</v>
      </c>
      <c r="C3716" s="247" t="s">
        <v>2</v>
      </c>
      <c r="D3716" s="456">
        <v>29.89</v>
      </c>
    </row>
    <row r="3717" spans="1:4" ht="13.5">
      <c r="A3717" s="458">
        <v>89400</v>
      </c>
      <c r="B3717" s="247" t="s">
        <v>26465</v>
      </c>
      <c r="C3717" s="247" t="s">
        <v>2</v>
      </c>
      <c r="D3717" s="456">
        <v>21.36</v>
      </c>
    </row>
    <row r="3718" spans="1:4" ht="13.5">
      <c r="A3718" s="458">
        <v>89404</v>
      </c>
      <c r="B3718" s="247" t="s">
        <v>26466</v>
      </c>
      <c r="C3718" s="247" t="s">
        <v>2</v>
      </c>
      <c r="D3718" s="456">
        <v>6.34</v>
      </c>
    </row>
    <row r="3719" spans="1:4" ht="13.5">
      <c r="A3719" s="458">
        <v>89405</v>
      </c>
      <c r="B3719" s="247" t="s">
        <v>26467</v>
      </c>
      <c r="C3719" s="247" t="s">
        <v>2</v>
      </c>
      <c r="D3719" s="456">
        <v>7.19</v>
      </c>
    </row>
    <row r="3720" spans="1:4" ht="13.5">
      <c r="A3720" s="458">
        <v>89406</v>
      </c>
      <c r="B3720" s="247" t="s">
        <v>26468</v>
      </c>
      <c r="C3720" s="247" t="s">
        <v>2</v>
      </c>
      <c r="D3720" s="456">
        <v>8.74</v>
      </c>
    </row>
    <row r="3721" spans="1:4" ht="13.5">
      <c r="A3721" s="458">
        <v>89407</v>
      </c>
      <c r="B3721" s="247" t="s">
        <v>26469</v>
      </c>
      <c r="C3721" s="247" t="s">
        <v>2</v>
      </c>
      <c r="D3721" s="456">
        <v>8.86</v>
      </c>
    </row>
    <row r="3722" spans="1:4" ht="13.5">
      <c r="A3722" s="458">
        <v>89408</v>
      </c>
      <c r="B3722" s="247" t="s">
        <v>26470</v>
      </c>
      <c r="C3722" s="247" t="s">
        <v>2</v>
      </c>
      <c r="D3722" s="456">
        <v>7.63</v>
      </c>
    </row>
    <row r="3723" spans="1:4" ht="13.5">
      <c r="A3723" s="458">
        <v>89409</v>
      </c>
      <c r="B3723" s="247" t="s">
        <v>26471</v>
      </c>
      <c r="C3723" s="247" t="s">
        <v>2</v>
      </c>
      <c r="D3723" s="456">
        <v>8.86</v>
      </c>
    </row>
    <row r="3724" spans="1:4" ht="13.5">
      <c r="A3724" s="458">
        <v>89410</v>
      </c>
      <c r="B3724" s="247" t="s">
        <v>26472</v>
      </c>
      <c r="C3724" s="247" t="s">
        <v>2</v>
      </c>
      <c r="D3724" s="456">
        <v>11.2</v>
      </c>
    </row>
    <row r="3725" spans="1:4" ht="13.5">
      <c r="A3725" s="458">
        <v>89411</v>
      </c>
      <c r="B3725" s="247" t="s">
        <v>26473</v>
      </c>
      <c r="C3725" s="247" t="s">
        <v>2</v>
      </c>
      <c r="D3725" s="456">
        <v>10.36</v>
      </c>
    </row>
    <row r="3726" spans="1:4" ht="13.5">
      <c r="A3726" s="458">
        <v>89412</v>
      </c>
      <c r="B3726" s="247" t="s">
        <v>26474</v>
      </c>
      <c r="C3726" s="247" t="s">
        <v>2</v>
      </c>
      <c r="D3726" s="456">
        <v>9.7899999999999991</v>
      </c>
    </row>
    <row r="3727" spans="1:4" ht="13.5">
      <c r="A3727" s="458">
        <v>89413</v>
      </c>
      <c r="B3727" s="247" t="s">
        <v>26475</v>
      </c>
      <c r="C3727" s="247" t="s">
        <v>2</v>
      </c>
      <c r="D3727" s="456">
        <v>11.77</v>
      </c>
    </row>
    <row r="3728" spans="1:4" ht="13.5">
      <c r="A3728" s="458">
        <v>89414</v>
      </c>
      <c r="B3728" s="247" t="s">
        <v>26476</v>
      </c>
      <c r="C3728" s="247" t="s">
        <v>2</v>
      </c>
      <c r="D3728" s="456">
        <v>14.48</v>
      </c>
    </row>
    <row r="3729" spans="1:4" ht="13.5">
      <c r="A3729" s="458">
        <v>89415</v>
      </c>
      <c r="B3729" s="247" t="s">
        <v>26477</v>
      </c>
      <c r="C3729" s="247" t="s">
        <v>2</v>
      </c>
      <c r="D3729" s="456">
        <v>18.149999999999999</v>
      </c>
    </row>
    <row r="3730" spans="1:4" ht="13.5">
      <c r="A3730" s="458">
        <v>89416</v>
      </c>
      <c r="B3730" s="247" t="s">
        <v>26478</v>
      </c>
      <c r="C3730" s="247" t="s">
        <v>2</v>
      </c>
      <c r="D3730" s="456">
        <v>15</v>
      </c>
    </row>
    <row r="3731" spans="1:4" ht="13.5">
      <c r="A3731" s="458">
        <v>89417</v>
      </c>
      <c r="B3731" s="247" t="s">
        <v>26479</v>
      </c>
      <c r="C3731" s="247" t="s">
        <v>2</v>
      </c>
      <c r="D3731" s="456">
        <v>5.1100000000000003</v>
      </c>
    </row>
    <row r="3732" spans="1:4" ht="13.5">
      <c r="A3732" s="458">
        <v>89418</v>
      </c>
      <c r="B3732" s="247" t="s">
        <v>26480</v>
      </c>
      <c r="C3732" s="247" t="s">
        <v>2</v>
      </c>
      <c r="D3732" s="456">
        <v>20.66</v>
      </c>
    </row>
    <row r="3733" spans="1:4" ht="13.5">
      <c r="A3733" s="458">
        <v>89419</v>
      </c>
      <c r="B3733" s="247" t="s">
        <v>26481</v>
      </c>
      <c r="C3733" s="247" t="s">
        <v>2</v>
      </c>
      <c r="D3733" s="456">
        <v>6.55</v>
      </c>
    </row>
    <row r="3734" spans="1:4" ht="13.5">
      <c r="A3734" s="458">
        <v>89421</v>
      </c>
      <c r="B3734" s="247" t="s">
        <v>26482</v>
      </c>
      <c r="C3734" s="247" t="s">
        <v>2</v>
      </c>
      <c r="D3734" s="456">
        <v>14.37</v>
      </c>
    </row>
    <row r="3735" spans="1:4" ht="13.5">
      <c r="A3735" s="458">
        <v>89423</v>
      </c>
      <c r="B3735" s="247" t="s">
        <v>26483</v>
      </c>
      <c r="C3735" s="247" t="s">
        <v>2</v>
      </c>
      <c r="D3735" s="456">
        <v>11.68</v>
      </c>
    </row>
    <row r="3736" spans="1:4" ht="13.5">
      <c r="A3736" s="458">
        <v>89424</v>
      </c>
      <c r="B3736" s="247" t="s">
        <v>26484</v>
      </c>
      <c r="C3736" s="247" t="s">
        <v>2</v>
      </c>
      <c r="D3736" s="456">
        <v>6.03</v>
      </c>
    </row>
    <row r="3737" spans="1:4" ht="13.5">
      <c r="A3737" s="458">
        <v>89425</v>
      </c>
      <c r="B3737" s="247" t="s">
        <v>26485</v>
      </c>
      <c r="C3737" s="247" t="s">
        <v>2</v>
      </c>
      <c r="D3737" s="456">
        <v>24.26</v>
      </c>
    </row>
    <row r="3738" spans="1:4" ht="13.5">
      <c r="A3738" s="458">
        <v>89426</v>
      </c>
      <c r="B3738" s="247" t="s">
        <v>26486</v>
      </c>
      <c r="C3738" s="247" t="s">
        <v>2</v>
      </c>
      <c r="D3738" s="456">
        <v>10.210000000000001</v>
      </c>
    </row>
    <row r="3739" spans="1:4" ht="13.5">
      <c r="A3739" s="458">
        <v>89427</v>
      </c>
      <c r="B3739" s="247" t="s">
        <v>26487</v>
      </c>
      <c r="C3739" s="247" t="s">
        <v>2</v>
      </c>
      <c r="D3739" s="456">
        <v>14.72</v>
      </c>
    </row>
    <row r="3740" spans="1:4" ht="13.5">
      <c r="A3740" s="458">
        <v>89428</v>
      </c>
      <c r="B3740" s="247" t="s">
        <v>26488</v>
      </c>
      <c r="C3740" s="247" t="s">
        <v>2</v>
      </c>
      <c r="D3740" s="456">
        <v>17.37</v>
      </c>
    </row>
    <row r="3741" spans="1:4" ht="13.5">
      <c r="A3741" s="458">
        <v>89429</v>
      </c>
      <c r="B3741" s="247" t="s">
        <v>26489</v>
      </c>
      <c r="C3741" s="247" t="s">
        <v>2</v>
      </c>
      <c r="D3741" s="456">
        <v>5.74</v>
      </c>
    </row>
    <row r="3742" spans="1:4" ht="13.5">
      <c r="A3742" s="458">
        <v>89430</v>
      </c>
      <c r="B3742" s="247" t="s">
        <v>26490</v>
      </c>
      <c r="C3742" s="247" t="s">
        <v>2</v>
      </c>
      <c r="D3742" s="456">
        <v>15.3</v>
      </c>
    </row>
    <row r="3743" spans="1:4" ht="13.5">
      <c r="A3743" s="458">
        <v>89431</v>
      </c>
      <c r="B3743" s="247" t="s">
        <v>26491</v>
      </c>
      <c r="C3743" s="247" t="s">
        <v>2</v>
      </c>
      <c r="D3743" s="456">
        <v>9.01</v>
      </c>
    </row>
    <row r="3744" spans="1:4" ht="13.5">
      <c r="A3744" s="458">
        <v>89432</v>
      </c>
      <c r="B3744" s="247" t="s">
        <v>26492</v>
      </c>
      <c r="C3744" s="247" t="s">
        <v>2</v>
      </c>
      <c r="D3744" s="456">
        <v>40.51</v>
      </c>
    </row>
    <row r="3745" spans="1:4" ht="13.5">
      <c r="A3745" s="458">
        <v>89433</v>
      </c>
      <c r="B3745" s="247" t="s">
        <v>26493</v>
      </c>
      <c r="C3745" s="247" t="s">
        <v>2</v>
      </c>
      <c r="D3745" s="456">
        <v>14.84</v>
      </c>
    </row>
    <row r="3746" spans="1:4" ht="13.5">
      <c r="A3746" s="458">
        <v>89434</v>
      </c>
      <c r="B3746" s="247" t="s">
        <v>26494</v>
      </c>
      <c r="C3746" s="247" t="s">
        <v>2</v>
      </c>
      <c r="D3746" s="456">
        <v>12.43</v>
      </c>
    </row>
    <row r="3747" spans="1:4" ht="13.5">
      <c r="A3747" s="458">
        <v>89435</v>
      </c>
      <c r="B3747" s="247" t="s">
        <v>26495</v>
      </c>
      <c r="C3747" s="247" t="s">
        <v>2</v>
      </c>
      <c r="D3747" s="456">
        <v>27.14</v>
      </c>
    </row>
    <row r="3748" spans="1:4" ht="13.5">
      <c r="A3748" s="458">
        <v>89436</v>
      </c>
      <c r="B3748" s="247" t="s">
        <v>26496</v>
      </c>
      <c r="C3748" s="247" t="s">
        <v>2</v>
      </c>
      <c r="D3748" s="456">
        <v>8.14</v>
      </c>
    </row>
    <row r="3749" spans="1:4" ht="13.5">
      <c r="A3749" s="458">
        <v>89437</v>
      </c>
      <c r="B3749" s="247" t="s">
        <v>26497</v>
      </c>
      <c r="C3749" s="247" t="s">
        <v>2</v>
      </c>
      <c r="D3749" s="456">
        <v>31.95</v>
      </c>
    </row>
    <row r="3750" spans="1:4" ht="13.5">
      <c r="A3750" s="458">
        <v>89438</v>
      </c>
      <c r="B3750" s="247" t="s">
        <v>26498</v>
      </c>
      <c r="C3750" s="247" t="s">
        <v>2</v>
      </c>
      <c r="D3750" s="456">
        <v>9.0500000000000007</v>
      </c>
    </row>
    <row r="3751" spans="1:4" ht="13.5">
      <c r="A3751" s="458">
        <v>89439</v>
      </c>
      <c r="B3751" s="247" t="s">
        <v>26499</v>
      </c>
      <c r="C3751" s="247" t="s">
        <v>2</v>
      </c>
      <c r="D3751" s="456">
        <v>11.39</v>
      </c>
    </row>
    <row r="3752" spans="1:4" ht="13.5">
      <c r="A3752" s="458">
        <v>89440</v>
      </c>
      <c r="B3752" s="247" t="s">
        <v>26500</v>
      </c>
      <c r="C3752" s="247" t="s">
        <v>2</v>
      </c>
      <c r="D3752" s="456">
        <v>10.77</v>
      </c>
    </row>
    <row r="3753" spans="1:4" ht="13.5">
      <c r="A3753" s="458">
        <v>89442</v>
      </c>
      <c r="B3753" s="247" t="s">
        <v>26501</v>
      </c>
      <c r="C3753" s="247" t="s">
        <v>2</v>
      </c>
      <c r="D3753" s="456">
        <v>14.19</v>
      </c>
    </row>
    <row r="3754" spans="1:4" ht="13.5">
      <c r="A3754" s="458">
        <v>89443</v>
      </c>
      <c r="B3754" s="247" t="s">
        <v>26502</v>
      </c>
      <c r="C3754" s="247" t="s">
        <v>2</v>
      </c>
      <c r="D3754" s="456">
        <v>16.84</v>
      </c>
    </row>
    <row r="3755" spans="1:4" ht="13.5">
      <c r="A3755" s="458">
        <v>89444</v>
      </c>
      <c r="B3755" s="247" t="s">
        <v>26503</v>
      </c>
      <c r="C3755" s="247" t="s">
        <v>2</v>
      </c>
      <c r="D3755" s="456">
        <v>29.4</v>
      </c>
    </row>
    <row r="3756" spans="1:4" ht="13.5">
      <c r="A3756" s="458">
        <v>89445</v>
      </c>
      <c r="B3756" s="247" t="s">
        <v>26504</v>
      </c>
      <c r="C3756" s="247" t="s">
        <v>2</v>
      </c>
      <c r="D3756" s="456">
        <v>20.45</v>
      </c>
    </row>
    <row r="3757" spans="1:4" ht="13.5">
      <c r="A3757" s="458">
        <v>89481</v>
      </c>
      <c r="B3757" s="247" t="s">
        <v>26505</v>
      </c>
      <c r="C3757" s="247" t="s">
        <v>2</v>
      </c>
      <c r="D3757" s="456">
        <v>5.07</v>
      </c>
    </row>
    <row r="3758" spans="1:4" ht="13.5">
      <c r="A3758" s="458">
        <v>89485</v>
      </c>
      <c r="B3758" s="247" t="s">
        <v>26506</v>
      </c>
      <c r="C3758" s="247" t="s">
        <v>2</v>
      </c>
      <c r="D3758" s="456">
        <v>6.3</v>
      </c>
    </row>
    <row r="3759" spans="1:4" ht="13.5">
      <c r="A3759" s="458">
        <v>89489</v>
      </c>
      <c r="B3759" s="247" t="s">
        <v>26507</v>
      </c>
      <c r="C3759" s="247" t="s">
        <v>2</v>
      </c>
      <c r="D3759" s="456">
        <v>8.64</v>
      </c>
    </row>
    <row r="3760" spans="1:4" ht="13.5">
      <c r="A3760" s="458">
        <v>89490</v>
      </c>
      <c r="B3760" s="247" t="s">
        <v>26508</v>
      </c>
      <c r="C3760" s="247" t="s">
        <v>2</v>
      </c>
      <c r="D3760" s="456">
        <v>7.8</v>
      </c>
    </row>
    <row r="3761" spans="1:4" ht="13.5">
      <c r="A3761" s="458">
        <v>89492</v>
      </c>
      <c r="B3761" s="247" t="s">
        <v>26509</v>
      </c>
      <c r="C3761" s="247" t="s">
        <v>2</v>
      </c>
      <c r="D3761" s="456">
        <v>8.77</v>
      </c>
    </row>
    <row r="3762" spans="1:4" ht="13.5">
      <c r="A3762" s="458">
        <v>89493</v>
      </c>
      <c r="B3762" s="247" t="s">
        <v>26510</v>
      </c>
      <c r="C3762" s="247" t="s">
        <v>2</v>
      </c>
      <c r="D3762" s="456">
        <v>11.48</v>
      </c>
    </row>
    <row r="3763" spans="1:4" ht="13.5">
      <c r="A3763" s="458">
        <v>89494</v>
      </c>
      <c r="B3763" s="247" t="s">
        <v>26511</v>
      </c>
      <c r="C3763" s="247" t="s">
        <v>2</v>
      </c>
      <c r="D3763" s="456">
        <v>15.15</v>
      </c>
    </row>
    <row r="3764" spans="1:4" ht="13.5">
      <c r="A3764" s="458">
        <v>89496</v>
      </c>
      <c r="B3764" s="247" t="s">
        <v>26512</v>
      </c>
      <c r="C3764" s="247" t="s">
        <v>2</v>
      </c>
      <c r="D3764" s="456">
        <v>12</v>
      </c>
    </row>
    <row r="3765" spans="1:4" ht="13.5">
      <c r="A3765" s="458">
        <v>89497</v>
      </c>
      <c r="B3765" s="247" t="s">
        <v>26513</v>
      </c>
      <c r="C3765" s="247" t="s">
        <v>2</v>
      </c>
      <c r="D3765" s="456">
        <v>15.44</v>
      </c>
    </row>
    <row r="3766" spans="1:4" ht="13.5">
      <c r="A3766" s="458">
        <v>89498</v>
      </c>
      <c r="B3766" s="247" t="s">
        <v>26514</v>
      </c>
      <c r="C3766" s="247" t="s">
        <v>2</v>
      </c>
      <c r="D3766" s="456">
        <v>15.53</v>
      </c>
    </row>
    <row r="3767" spans="1:4" ht="13.5">
      <c r="A3767" s="458">
        <v>89499</v>
      </c>
      <c r="B3767" s="247" t="s">
        <v>26515</v>
      </c>
      <c r="C3767" s="247" t="s">
        <v>2</v>
      </c>
      <c r="D3767" s="456">
        <v>25.12</v>
      </c>
    </row>
    <row r="3768" spans="1:4" ht="13.5">
      <c r="A3768" s="458">
        <v>89500</v>
      </c>
      <c r="B3768" s="247" t="s">
        <v>26516</v>
      </c>
      <c r="C3768" s="247" t="s">
        <v>2</v>
      </c>
      <c r="D3768" s="456">
        <v>14.68</v>
      </c>
    </row>
    <row r="3769" spans="1:4" ht="13.5">
      <c r="A3769" s="458">
        <v>89501</v>
      </c>
      <c r="B3769" s="247" t="s">
        <v>26517</v>
      </c>
      <c r="C3769" s="247" t="s">
        <v>2</v>
      </c>
      <c r="D3769" s="456">
        <v>15.9</v>
      </c>
    </row>
    <row r="3770" spans="1:4" ht="13.5">
      <c r="A3770" s="458">
        <v>89502</v>
      </c>
      <c r="B3770" s="247" t="s">
        <v>26518</v>
      </c>
      <c r="C3770" s="247" t="s">
        <v>2</v>
      </c>
      <c r="D3770" s="456">
        <v>19.84</v>
      </c>
    </row>
    <row r="3771" spans="1:4" ht="13.5">
      <c r="A3771" s="458">
        <v>89503</v>
      </c>
      <c r="B3771" s="247" t="s">
        <v>26519</v>
      </c>
      <c r="C3771" s="247" t="s">
        <v>2</v>
      </c>
      <c r="D3771" s="456">
        <v>28.64</v>
      </c>
    </row>
    <row r="3772" spans="1:4" ht="13.5">
      <c r="A3772" s="458">
        <v>89504</v>
      </c>
      <c r="B3772" s="247" t="s">
        <v>26520</v>
      </c>
      <c r="C3772" s="247" t="s">
        <v>2</v>
      </c>
      <c r="D3772" s="456">
        <v>22.67</v>
      </c>
    </row>
    <row r="3773" spans="1:4" ht="13.5">
      <c r="A3773" s="458">
        <v>89505</v>
      </c>
      <c r="B3773" s="247" t="s">
        <v>26521</v>
      </c>
      <c r="C3773" s="247" t="s">
        <v>2</v>
      </c>
      <c r="D3773" s="456">
        <v>55.72</v>
      </c>
    </row>
    <row r="3774" spans="1:4" ht="13.5">
      <c r="A3774" s="458">
        <v>89506</v>
      </c>
      <c r="B3774" s="247" t="s">
        <v>26522</v>
      </c>
      <c r="C3774" s="247" t="s">
        <v>2</v>
      </c>
      <c r="D3774" s="456">
        <v>52.96</v>
      </c>
    </row>
    <row r="3775" spans="1:4" ht="13.5">
      <c r="A3775" s="458">
        <v>89507</v>
      </c>
      <c r="B3775" s="247" t="s">
        <v>26523</v>
      </c>
      <c r="C3775" s="247" t="s">
        <v>2</v>
      </c>
      <c r="D3775" s="456">
        <v>63.87</v>
      </c>
    </row>
    <row r="3776" spans="1:4" ht="13.5">
      <c r="A3776" s="458">
        <v>89510</v>
      </c>
      <c r="B3776" s="247" t="s">
        <v>26524</v>
      </c>
      <c r="C3776" s="247" t="s">
        <v>2</v>
      </c>
      <c r="D3776" s="456">
        <v>33.61</v>
      </c>
    </row>
    <row r="3777" spans="1:4" ht="13.5">
      <c r="A3777" s="458">
        <v>89513</v>
      </c>
      <c r="B3777" s="247" t="s">
        <v>26525</v>
      </c>
      <c r="C3777" s="247" t="s">
        <v>2</v>
      </c>
      <c r="D3777" s="456">
        <v>148.36000000000001</v>
      </c>
    </row>
    <row r="3778" spans="1:4" ht="13.5">
      <c r="A3778" s="458">
        <v>89514</v>
      </c>
      <c r="B3778" s="247" t="s">
        <v>26526</v>
      </c>
      <c r="C3778" s="247" t="s">
        <v>2</v>
      </c>
      <c r="D3778" s="456">
        <v>13.52</v>
      </c>
    </row>
    <row r="3779" spans="1:4" ht="13.5">
      <c r="A3779" s="458">
        <v>89515</v>
      </c>
      <c r="B3779" s="247" t="s">
        <v>26527</v>
      </c>
      <c r="C3779" s="247" t="s">
        <v>2</v>
      </c>
      <c r="D3779" s="456">
        <v>116.47</v>
      </c>
    </row>
    <row r="3780" spans="1:4" ht="13.5">
      <c r="A3780" s="458">
        <v>89516</v>
      </c>
      <c r="B3780" s="247" t="s">
        <v>26528</v>
      </c>
      <c r="C3780" s="247" t="s">
        <v>2</v>
      </c>
      <c r="D3780" s="456">
        <v>11.38</v>
      </c>
    </row>
    <row r="3781" spans="1:4" ht="13.5">
      <c r="A3781" s="458">
        <v>89517</v>
      </c>
      <c r="B3781" s="247" t="s">
        <v>26529</v>
      </c>
      <c r="C3781" s="247" t="s">
        <v>2</v>
      </c>
      <c r="D3781" s="456">
        <v>96.12</v>
      </c>
    </row>
    <row r="3782" spans="1:4" ht="13.5">
      <c r="A3782" s="458">
        <v>89518</v>
      </c>
      <c r="B3782" s="247" t="s">
        <v>26530</v>
      </c>
      <c r="C3782" s="247" t="s">
        <v>2</v>
      </c>
      <c r="D3782" s="456">
        <v>23.36</v>
      </c>
    </row>
    <row r="3783" spans="1:4" ht="13.5">
      <c r="A3783" s="458">
        <v>89519</v>
      </c>
      <c r="B3783" s="247" t="s">
        <v>26531</v>
      </c>
      <c r="C3783" s="247" t="s">
        <v>2</v>
      </c>
      <c r="D3783" s="456">
        <v>62.27</v>
      </c>
    </row>
    <row r="3784" spans="1:4" ht="13.5">
      <c r="A3784" s="458">
        <v>89520</v>
      </c>
      <c r="B3784" s="247" t="s">
        <v>26532</v>
      </c>
      <c r="C3784" s="247" t="s">
        <v>2</v>
      </c>
      <c r="D3784" s="456">
        <v>20.53</v>
      </c>
    </row>
    <row r="3785" spans="1:4" ht="13.5">
      <c r="A3785" s="458">
        <v>89521</v>
      </c>
      <c r="B3785" s="247" t="s">
        <v>26533</v>
      </c>
      <c r="C3785" s="247" t="s">
        <v>2</v>
      </c>
      <c r="D3785" s="456">
        <v>177.18</v>
      </c>
    </row>
    <row r="3786" spans="1:4" ht="13.5">
      <c r="A3786" s="458">
        <v>89522</v>
      </c>
      <c r="B3786" s="247" t="s">
        <v>26534</v>
      </c>
      <c r="C3786" s="247" t="s">
        <v>2</v>
      </c>
      <c r="D3786" s="456">
        <v>44.58</v>
      </c>
    </row>
    <row r="3787" spans="1:4" ht="13.5">
      <c r="A3787" s="458">
        <v>89523</v>
      </c>
      <c r="B3787" s="247" t="s">
        <v>26535</v>
      </c>
      <c r="C3787" s="247" t="s">
        <v>2</v>
      </c>
      <c r="D3787" s="456">
        <v>143.04</v>
      </c>
    </row>
    <row r="3788" spans="1:4" ht="13.5">
      <c r="A3788" s="458">
        <v>89524</v>
      </c>
      <c r="B3788" s="247" t="s">
        <v>26536</v>
      </c>
      <c r="C3788" s="247" t="s">
        <v>2</v>
      </c>
      <c r="D3788" s="456">
        <v>39.159999999999997</v>
      </c>
    </row>
    <row r="3789" spans="1:4" ht="13.5">
      <c r="A3789" s="458">
        <v>89525</v>
      </c>
      <c r="B3789" s="247" t="s">
        <v>26537</v>
      </c>
      <c r="C3789" s="247" t="s">
        <v>2</v>
      </c>
      <c r="D3789" s="456">
        <v>121.81</v>
      </c>
    </row>
    <row r="3790" spans="1:4" ht="13.5">
      <c r="A3790" s="458">
        <v>89526</v>
      </c>
      <c r="B3790" s="247" t="s">
        <v>26538</v>
      </c>
      <c r="C3790" s="247" t="s">
        <v>2</v>
      </c>
      <c r="D3790" s="456">
        <v>58.93</v>
      </c>
    </row>
    <row r="3791" spans="1:4" ht="13.5">
      <c r="A3791" s="458">
        <v>89527</v>
      </c>
      <c r="B3791" s="247" t="s">
        <v>26539</v>
      </c>
      <c r="C3791" s="247" t="s">
        <v>2</v>
      </c>
      <c r="D3791" s="456">
        <v>75.489999999999995</v>
      </c>
    </row>
    <row r="3792" spans="1:4" ht="13.5">
      <c r="A3792" s="458">
        <v>89528</v>
      </c>
      <c r="B3792" s="247" t="s">
        <v>26540</v>
      </c>
      <c r="C3792" s="247" t="s">
        <v>2</v>
      </c>
      <c r="D3792" s="456">
        <v>4.3099999999999996</v>
      </c>
    </row>
    <row r="3793" spans="1:4" ht="13.5">
      <c r="A3793" s="458">
        <v>89529</v>
      </c>
      <c r="B3793" s="247" t="s">
        <v>26541</v>
      </c>
      <c r="C3793" s="247" t="s">
        <v>2</v>
      </c>
      <c r="D3793" s="456">
        <v>67.44</v>
      </c>
    </row>
    <row r="3794" spans="1:4" ht="13.5">
      <c r="A3794" s="458">
        <v>89530</v>
      </c>
      <c r="B3794" s="247" t="s">
        <v>26542</v>
      </c>
      <c r="C3794" s="247" t="s">
        <v>2</v>
      </c>
      <c r="D3794" s="456">
        <v>22.54</v>
      </c>
    </row>
    <row r="3795" spans="1:4" ht="13.5">
      <c r="A3795" s="458">
        <v>89531</v>
      </c>
      <c r="B3795" s="247" t="s">
        <v>26543</v>
      </c>
      <c r="C3795" s="247" t="s">
        <v>2</v>
      </c>
      <c r="D3795" s="456">
        <v>54.25</v>
      </c>
    </row>
    <row r="3796" spans="1:4" ht="13.5">
      <c r="A3796" s="458">
        <v>89532</v>
      </c>
      <c r="B3796" s="247" t="s">
        <v>26544</v>
      </c>
      <c r="C3796" s="247" t="s">
        <v>2</v>
      </c>
      <c r="D3796" s="456">
        <v>8.35</v>
      </c>
    </row>
    <row r="3797" spans="1:4" ht="13.5">
      <c r="A3797" s="458">
        <v>89535</v>
      </c>
      <c r="B3797" s="247" t="s">
        <v>26545</v>
      </c>
      <c r="C3797" s="247" t="s">
        <v>2</v>
      </c>
      <c r="D3797" s="456">
        <v>88.13</v>
      </c>
    </row>
    <row r="3798" spans="1:4" ht="13.5">
      <c r="A3798" s="458">
        <v>89536</v>
      </c>
      <c r="B3798" s="247" t="s">
        <v>26546</v>
      </c>
      <c r="C3798" s="247" t="s">
        <v>2</v>
      </c>
      <c r="D3798" s="456">
        <v>15.65</v>
      </c>
    </row>
    <row r="3799" spans="1:4" ht="13.5">
      <c r="A3799" s="458">
        <v>89540</v>
      </c>
      <c r="B3799" s="247" t="s">
        <v>26547</v>
      </c>
      <c r="C3799" s="247" t="s">
        <v>2</v>
      </c>
      <c r="D3799" s="456">
        <v>13.58</v>
      </c>
    </row>
    <row r="3800" spans="1:4" ht="13.5">
      <c r="A3800" s="458">
        <v>89541</v>
      </c>
      <c r="B3800" s="247" t="s">
        <v>26548</v>
      </c>
      <c r="C3800" s="247" t="s">
        <v>2</v>
      </c>
      <c r="D3800" s="456">
        <v>7.01</v>
      </c>
    </row>
    <row r="3801" spans="1:4" ht="13.5">
      <c r="A3801" s="458">
        <v>89542</v>
      </c>
      <c r="B3801" s="247" t="s">
        <v>26549</v>
      </c>
      <c r="C3801" s="247" t="s">
        <v>2</v>
      </c>
      <c r="D3801" s="456">
        <v>38.51</v>
      </c>
    </row>
    <row r="3802" spans="1:4" ht="13.5">
      <c r="A3802" s="458">
        <v>89544</v>
      </c>
      <c r="B3802" s="247" t="s">
        <v>26550</v>
      </c>
      <c r="C3802" s="247" t="s">
        <v>2</v>
      </c>
      <c r="D3802" s="456">
        <v>12.08</v>
      </c>
    </row>
    <row r="3803" spans="1:4" ht="13.5">
      <c r="A3803" s="458">
        <v>89545</v>
      </c>
      <c r="B3803" s="247" t="s">
        <v>26551</v>
      </c>
      <c r="C3803" s="247" t="s">
        <v>2</v>
      </c>
      <c r="D3803" s="456">
        <v>20.170000000000002</v>
      </c>
    </row>
    <row r="3804" spans="1:4" ht="13.5">
      <c r="A3804" s="458">
        <v>89546</v>
      </c>
      <c r="B3804" s="247" t="s">
        <v>26552</v>
      </c>
      <c r="C3804" s="247" t="s">
        <v>2</v>
      </c>
      <c r="D3804" s="456">
        <v>16.670000000000002</v>
      </c>
    </row>
    <row r="3805" spans="1:4" ht="13.5">
      <c r="A3805" s="458">
        <v>89547</v>
      </c>
      <c r="B3805" s="247" t="s">
        <v>26553</v>
      </c>
      <c r="C3805" s="247" t="s">
        <v>2</v>
      </c>
      <c r="D3805" s="456">
        <v>29.7</v>
      </c>
    </row>
    <row r="3806" spans="1:4" ht="13.5">
      <c r="A3806" s="458">
        <v>89548</v>
      </c>
      <c r="B3806" s="247" t="s">
        <v>26554</v>
      </c>
      <c r="C3806" s="247" t="s">
        <v>2</v>
      </c>
      <c r="D3806" s="456">
        <v>33.130000000000003</v>
      </c>
    </row>
    <row r="3807" spans="1:4" ht="13.5">
      <c r="A3807" s="458">
        <v>89549</v>
      </c>
      <c r="B3807" s="247" t="s">
        <v>26555</v>
      </c>
      <c r="C3807" s="247" t="s">
        <v>2</v>
      </c>
      <c r="D3807" s="456">
        <v>21.85</v>
      </c>
    </row>
    <row r="3808" spans="1:4" ht="13.5">
      <c r="A3808" s="458">
        <v>89550</v>
      </c>
      <c r="B3808" s="247" t="s">
        <v>26556</v>
      </c>
      <c r="C3808" s="247" t="s">
        <v>2</v>
      </c>
      <c r="D3808" s="456">
        <v>60.04</v>
      </c>
    </row>
    <row r="3809" spans="1:4" ht="13.5">
      <c r="A3809" s="458">
        <v>89551</v>
      </c>
      <c r="B3809" s="247" t="s">
        <v>26557</v>
      </c>
      <c r="C3809" s="247" t="s">
        <v>2</v>
      </c>
      <c r="D3809" s="456">
        <v>10.57</v>
      </c>
    </row>
    <row r="3810" spans="1:4" ht="13.5">
      <c r="A3810" s="458">
        <v>89552</v>
      </c>
      <c r="B3810" s="247" t="s">
        <v>26558</v>
      </c>
      <c r="C3810" s="247" t="s">
        <v>2</v>
      </c>
      <c r="D3810" s="456">
        <v>25.14</v>
      </c>
    </row>
    <row r="3811" spans="1:4" ht="13.5">
      <c r="A3811" s="458">
        <v>89553</v>
      </c>
      <c r="B3811" s="247" t="s">
        <v>26559</v>
      </c>
      <c r="C3811" s="247" t="s">
        <v>2</v>
      </c>
      <c r="D3811" s="456">
        <v>6.28</v>
      </c>
    </row>
    <row r="3812" spans="1:4" ht="13.5">
      <c r="A3812" s="458">
        <v>89554</v>
      </c>
      <c r="B3812" s="247" t="s">
        <v>26560</v>
      </c>
      <c r="C3812" s="247" t="s">
        <v>2</v>
      </c>
      <c r="D3812" s="456">
        <v>38.090000000000003</v>
      </c>
    </row>
    <row r="3813" spans="1:4" ht="13.5">
      <c r="A3813" s="458">
        <v>89555</v>
      </c>
      <c r="B3813" s="247" t="s">
        <v>26561</v>
      </c>
      <c r="C3813" s="247" t="s">
        <v>2</v>
      </c>
      <c r="D3813" s="456">
        <v>29.95</v>
      </c>
    </row>
    <row r="3814" spans="1:4" ht="13.5">
      <c r="A3814" s="458">
        <v>89556</v>
      </c>
      <c r="B3814" s="247" t="s">
        <v>26562</v>
      </c>
      <c r="C3814" s="247" t="s">
        <v>2</v>
      </c>
      <c r="D3814" s="456">
        <v>57.04</v>
      </c>
    </row>
    <row r="3815" spans="1:4" ht="13.5">
      <c r="A3815" s="458">
        <v>89557</v>
      </c>
      <c r="B3815" s="247" t="s">
        <v>26563</v>
      </c>
      <c r="C3815" s="247" t="s">
        <v>2</v>
      </c>
      <c r="D3815" s="456">
        <v>42.92</v>
      </c>
    </row>
    <row r="3816" spans="1:4" ht="13.5">
      <c r="A3816" s="458">
        <v>89558</v>
      </c>
      <c r="B3816" s="247" t="s">
        <v>26564</v>
      </c>
      <c r="C3816" s="247" t="s">
        <v>2</v>
      </c>
      <c r="D3816" s="456">
        <v>11.48</v>
      </c>
    </row>
    <row r="3817" spans="1:4" ht="13.5">
      <c r="A3817" s="458">
        <v>89559</v>
      </c>
      <c r="B3817" s="247" t="s">
        <v>26565</v>
      </c>
      <c r="C3817" s="247" t="s">
        <v>2</v>
      </c>
      <c r="D3817" s="456">
        <v>101.03</v>
      </c>
    </row>
    <row r="3818" spans="1:4" ht="13.5">
      <c r="A3818" s="458">
        <v>89560</v>
      </c>
      <c r="B3818" s="247" t="s">
        <v>26566</v>
      </c>
      <c r="C3818" s="247" t="s">
        <v>2</v>
      </c>
      <c r="D3818" s="456">
        <v>49.56</v>
      </c>
    </row>
    <row r="3819" spans="1:4" ht="13.5">
      <c r="A3819" s="458">
        <v>89561</v>
      </c>
      <c r="B3819" s="247" t="s">
        <v>26567</v>
      </c>
      <c r="C3819" s="247" t="s">
        <v>2</v>
      </c>
      <c r="D3819" s="456">
        <v>16.93</v>
      </c>
    </row>
    <row r="3820" spans="1:4" ht="13.5">
      <c r="A3820" s="458">
        <v>89562</v>
      </c>
      <c r="B3820" s="247" t="s">
        <v>26568</v>
      </c>
      <c r="C3820" s="247" t="s">
        <v>2</v>
      </c>
      <c r="D3820" s="456">
        <v>12.68</v>
      </c>
    </row>
    <row r="3821" spans="1:4" ht="13.5">
      <c r="A3821" s="458">
        <v>89563</v>
      </c>
      <c r="B3821" s="247" t="s">
        <v>26569</v>
      </c>
      <c r="C3821" s="247" t="s">
        <v>2</v>
      </c>
      <c r="D3821" s="456">
        <v>33.03</v>
      </c>
    </row>
    <row r="3822" spans="1:4" ht="13.5">
      <c r="A3822" s="458">
        <v>89564</v>
      </c>
      <c r="B3822" s="247" t="s">
        <v>26570</v>
      </c>
      <c r="C3822" s="247" t="s">
        <v>2</v>
      </c>
      <c r="D3822" s="456">
        <v>20.64</v>
      </c>
    </row>
    <row r="3823" spans="1:4" ht="13.5">
      <c r="A3823" s="458">
        <v>89565</v>
      </c>
      <c r="B3823" s="247" t="s">
        <v>26571</v>
      </c>
      <c r="C3823" s="247" t="s">
        <v>2</v>
      </c>
      <c r="D3823" s="456">
        <v>78.83</v>
      </c>
    </row>
    <row r="3824" spans="1:4" ht="13.5">
      <c r="A3824" s="458">
        <v>89566</v>
      </c>
      <c r="B3824" s="247" t="s">
        <v>26572</v>
      </c>
      <c r="C3824" s="247" t="s">
        <v>2</v>
      </c>
      <c r="D3824" s="456">
        <v>67.13</v>
      </c>
    </row>
    <row r="3825" spans="1:4" ht="13.5">
      <c r="A3825" s="458">
        <v>89567</v>
      </c>
      <c r="B3825" s="247" t="s">
        <v>26573</v>
      </c>
      <c r="C3825" s="247" t="s">
        <v>2</v>
      </c>
      <c r="D3825" s="456">
        <v>119.91</v>
      </c>
    </row>
    <row r="3826" spans="1:4" ht="13.5">
      <c r="A3826" s="458">
        <v>89568</v>
      </c>
      <c r="B3826" s="247" t="s">
        <v>26574</v>
      </c>
      <c r="C3826" s="247" t="s">
        <v>2</v>
      </c>
      <c r="D3826" s="456">
        <v>45.69</v>
      </c>
    </row>
    <row r="3827" spans="1:4" ht="13.5">
      <c r="A3827" s="458">
        <v>89569</v>
      </c>
      <c r="B3827" s="247" t="s">
        <v>26575</v>
      </c>
      <c r="C3827" s="247" t="s">
        <v>2</v>
      </c>
      <c r="D3827" s="456">
        <v>111.44</v>
      </c>
    </row>
    <row r="3828" spans="1:4" ht="13.5">
      <c r="A3828" s="458">
        <v>89570</v>
      </c>
      <c r="B3828" s="247" t="s">
        <v>26576</v>
      </c>
      <c r="C3828" s="247" t="s">
        <v>2</v>
      </c>
      <c r="D3828" s="456">
        <v>14.23</v>
      </c>
    </row>
    <row r="3829" spans="1:4" ht="13.5">
      <c r="A3829" s="458">
        <v>89571</v>
      </c>
      <c r="B3829" s="247" t="s">
        <v>26577</v>
      </c>
      <c r="C3829" s="247" t="s">
        <v>2</v>
      </c>
      <c r="D3829" s="456">
        <v>109.66</v>
      </c>
    </row>
    <row r="3830" spans="1:4" ht="13.5">
      <c r="A3830" s="458">
        <v>89572</v>
      </c>
      <c r="B3830" s="247" t="s">
        <v>26578</v>
      </c>
      <c r="C3830" s="247" t="s">
        <v>2</v>
      </c>
      <c r="D3830" s="456">
        <v>10.16</v>
      </c>
    </row>
    <row r="3831" spans="1:4" ht="13.5">
      <c r="A3831" s="458">
        <v>89573</v>
      </c>
      <c r="B3831" s="247" t="s">
        <v>26579</v>
      </c>
      <c r="C3831" s="247" t="s">
        <v>2</v>
      </c>
      <c r="D3831" s="456">
        <v>97.55</v>
      </c>
    </row>
    <row r="3832" spans="1:4" ht="13.5">
      <c r="A3832" s="458">
        <v>89574</v>
      </c>
      <c r="B3832" s="247" t="s">
        <v>26580</v>
      </c>
      <c r="C3832" s="247" t="s">
        <v>2</v>
      </c>
      <c r="D3832" s="456">
        <v>195.72</v>
      </c>
    </row>
    <row r="3833" spans="1:4" ht="13.5">
      <c r="A3833" s="458">
        <v>89575</v>
      </c>
      <c r="B3833" s="247" t="s">
        <v>26581</v>
      </c>
      <c r="C3833" s="247" t="s">
        <v>2</v>
      </c>
      <c r="D3833" s="456">
        <v>13.27</v>
      </c>
    </row>
    <row r="3834" spans="1:4" ht="13.5">
      <c r="A3834" s="458">
        <v>89577</v>
      </c>
      <c r="B3834" s="247" t="s">
        <v>26582</v>
      </c>
      <c r="C3834" s="247" t="s">
        <v>2</v>
      </c>
      <c r="D3834" s="456">
        <v>51.55</v>
      </c>
    </row>
    <row r="3835" spans="1:4" ht="13.5">
      <c r="A3835" s="458">
        <v>89579</v>
      </c>
      <c r="B3835" s="247" t="s">
        <v>26583</v>
      </c>
      <c r="C3835" s="247" t="s">
        <v>2</v>
      </c>
      <c r="D3835" s="456">
        <v>14.53</v>
      </c>
    </row>
    <row r="3836" spans="1:4" ht="13.5">
      <c r="A3836" s="458">
        <v>89581</v>
      </c>
      <c r="B3836" s="247" t="s">
        <v>26584</v>
      </c>
      <c r="C3836" s="247" t="s">
        <v>2</v>
      </c>
      <c r="D3836" s="456">
        <v>47.65</v>
      </c>
    </row>
    <row r="3837" spans="1:4" ht="13.5">
      <c r="A3837" s="458">
        <v>89582</v>
      </c>
      <c r="B3837" s="247" t="s">
        <v>26585</v>
      </c>
      <c r="C3837" s="247" t="s">
        <v>2</v>
      </c>
      <c r="D3837" s="456">
        <v>42.23</v>
      </c>
    </row>
    <row r="3838" spans="1:4" ht="13.5">
      <c r="A3838" s="458">
        <v>89583</v>
      </c>
      <c r="B3838" s="247" t="s">
        <v>26586</v>
      </c>
      <c r="C3838" s="247" t="s">
        <v>2</v>
      </c>
      <c r="D3838" s="456">
        <v>62</v>
      </c>
    </row>
    <row r="3839" spans="1:4" ht="13.5">
      <c r="A3839" s="458">
        <v>89584</v>
      </c>
      <c r="B3839" s="247" t="s">
        <v>26587</v>
      </c>
      <c r="C3839" s="247" t="s">
        <v>2</v>
      </c>
      <c r="D3839" s="456">
        <v>73</v>
      </c>
    </row>
    <row r="3840" spans="1:4" ht="13.5">
      <c r="A3840" s="458">
        <v>89585</v>
      </c>
      <c r="B3840" s="247" t="s">
        <v>26588</v>
      </c>
      <c r="C3840" s="247" t="s">
        <v>2</v>
      </c>
      <c r="D3840" s="456">
        <v>59.81</v>
      </c>
    </row>
    <row r="3841" spans="1:4" ht="13.5">
      <c r="A3841" s="458">
        <v>89587</v>
      </c>
      <c r="B3841" s="247" t="s">
        <v>26589</v>
      </c>
      <c r="C3841" s="247" t="s">
        <v>2</v>
      </c>
      <c r="D3841" s="456">
        <v>93.69</v>
      </c>
    </row>
    <row r="3842" spans="1:4" ht="13.5">
      <c r="A3842" s="458">
        <v>89590</v>
      </c>
      <c r="B3842" s="247" t="s">
        <v>26590</v>
      </c>
      <c r="C3842" s="247" t="s">
        <v>2</v>
      </c>
      <c r="D3842" s="456">
        <v>220.48</v>
      </c>
    </row>
    <row r="3843" spans="1:4" ht="13.5">
      <c r="A3843" s="458">
        <v>89591</v>
      </c>
      <c r="B3843" s="247" t="s">
        <v>26591</v>
      </c>
      <c r="C3843" s="247" t="s">
        <v>2</v>
      </c>
      <c r="D3843" s="456">
        <v>182.59</v>
      </c>
    </row>
    <row r="3844" spans="1:4" ht="13.5">
      <c r="A3844" s="458">
        <v>89592</v>
      </c>
      <c r="B3844" s="247" t="s">
        <v>26592</v>
      </c>
      <c r="C3844" s="247" t="s">
        <v>2</v>
      </c>
      <c r="D3844" s="456">
        <v>292.75</v>
      </c>
    </row>
    <row r="3845" spans="1:4" ht="13.5">
      <c r="A3845" s="458">
        <v>89593</v>
      </c>
      <c r="B3845" s="247" t="s">
        <v>26593</v>
      </c>
      <c r="C3845" s="247" t="s">
        <v>2</v>
      </c>
      <c r="D3845" s="456">
        <v>34.1</v>
      </c>
    </row>
    <row r="3846" spans="1:4" ht="13.5">
      <c r="A3846" s="458">
        <v>89594</v>
      </c>
      <c r="B3846" s="247" t="s">
        <v>26594</v>
      </c>
      <c r="C3846" s="247" t="s">
        <v>2</v>
      </c>
      <c r="D3846" s="456">
        <v>50.09</v>
      </c>
    </row>
    <row r="3847" spans="1:4" ht="13.5">
      <c r="A3847" s="458">
        <v>89595</v>
      </c>
      <c r="B3847" s="247" t="s">
        <v>26595</v>
      </c>
      <c r="C3847" s="247" t="s">
        <v>2</v>
      </c>
      <c r="D3847" s="456">
        <v>18.43</v>
      </c>
    </row>
    <row r="3848" spans="1:4" ht="13.5">
      <c r="A3848" s="458">
        <v>89596</v>
      </c>
      <c r="B3848" s="247" t="s">
        <v>26596</v>
      </c>
      <c r="C3848" s="247" t="s">
        <v>2</v>
      </c>
      <c r="D3848" s="456">
        <v>12.26</v>
      </c>
    </row>
    <row r="3849" spans="1:4" ht="13.5">
      <c r="A3849" s="458">
        <v>89597</v>
      </c>
      <c r="B3849" s="247" t="s">
        <v>26597</v>
      </c>
      <c r="C3849" s="247" t="s">
        <v>2</v>
      </c>
      <c r="D3849" s="456">
        <v>29.11</v>
      </c>
    </row>
    <row r="3850" spans="1:4" ht="13.5">
      <c r="A3850" s="458">
        <v>89598</v>
      </c>
      <c r="B3850" s="247" t="s">
        <v>26598</v>
      </c>
      <c r="C3850" s="247" t="s">
        <v>2</v>
      </c>
      <c r="D3850" s="456">
        <v>70.08</v>
      </c>
    </row>
    <row r="3851" spans="1:4" ht="13.5">
      <c r="A3851" s="458">
        <v>89599</v>
      </c>
      <c r="B3851" s="247" t="s">
        <v>26599</v>
      </c>
      <c r="C3851" s="247" t="s">
        <v>2</v>
      </c>
      <c r="D3851" s="456">
        <v>31.78</v>
      </c>
    </row>
    <row r="3852" spans="1:4" ht="13.5">
      <c r="A3852" s="458">
        <v>89600</v>
      </c>
      <c r="B3852" s="247" t="s">
        <v>26600</v>
      </c>
      <c r="C3852" s="247" t="s">
        <v>2</v>
      </c>
      <c r="D3852" s="456">
        <v>35.19</v>
      </c>
    </row>
    <row r="3853" spans="1:4" ht="13.5">
      <c r="A3853" s="458">
        <v>89605</v>
      </c>
      <c r="B3853" s="247" t="s">
        <v>26601</v>
      </c>
      <c r="C3853" s="247" t="s">
        <v>2</v>
      </c>
      <c r="D3853" s="456">
        <v>26.52</v>
      </c>
    </row>
    <row r="3854" spans="1:4" ht="13.5">
      <c r="A3854" s="458">
        <v>89609</v>
      </c>
      <c r="B3854" s="247" t="s">
        <v>26602</v>
      </c>
      <c r="C3854" s="247" t="s">
        <v>2</v>
      </c>
      <c r="D3854" s="456">
        <v>121.72</v>
      </c>
    </row>
    <row r="3855" spans="1:4" ht="13.5">
      <c r="A3855" s="458">
        <v>89610</v>
      </c>
      <c r="B3855" s="247" t="s">
        <v>26603</v>
      </c>
      <c r="C3855" s="247" t="s">
        <v>2</v>
      </c>
      <c r="D3855" s="456">
        <v>24.84</v>
      </c>
    </row>
    <row r="3856" spans="1:4" ht="13.5">
      <c r="A3856" s="458">
        <v>89611</v>
      </c>
      <c r="B3856" s="247" t="s">
        <v>26604</v>
      </c>
      <c r="C3856" s="247" t="s">
        <v>2</v>
      </c>
      <c r="D3856" s="456">
        <v>41.8</v>
      </c>
    </row>
    <row r="3857" spans="1:4" ht="13.5">
      <c r="A3857" s="458">
        <v>89612</v>
      </c>
      <c r="B3857" s="247" t="s">
        <v>26605</v>
      </c>
      <c r="C3857" s="247" t="s">
        <v>2</v>
      </c>
      <c r="D3857" s="456">
        <v>242.54</v>
      </c>
    </row>
    <row r="3858" spans="1:4" ht="13.5">
      <c r="A3858" s="458">
        <v>89613</v>
      </c>
      <c r="B3858" s="247" t="s">
        <v>4076</v>
      </c>
      <c r="C3858" s="247" t="s">
        <v>2</v>
      </c>
      <c r="D3858" s="456">
        <v>40.200000000000003</v>
      </c>
    </row>
    <row r="3859" spans="1:4" ht="13.5">
      <c r="A3859" s="458">
        <v>89614</v>
      </c>
      <c r="B3859" s="247" t="s">
        <v>26606</v>
      </c>
      <c r="C3859" s="247" t="s">
        <v>2</v>
      </c>
      <c r="D3859" s="456">
        <v>82.41</v>
      </c>
    </row>
    <row r="3860" spans="1:4" ht="13.5">
      <c r="A3860" s="458">
        <v>89615</v>
      </c>
      <c r="B3860" s="247" t="s">
        <v>26607</v>
      </c>
      <c r="C3860" s="247" t="s">
        <v>2</v>
      </c>
      <c r="D3860" s="456">
        <v>286.52999999999997</v>
      </c>
    </row>
    <row r="3861" spans="1:4" ht="13.5">
      <c r="A3861" s="458">
        <v>89616</v>
      </c>
      <c r="B3861" s="247" t="s">
        <v>26608</v>
      </c>
      <c r="C3861" s="247" t="s">
        <v>2</v>
      </c>
      <c r="D3861" s="456">
        <v>54.36</v>
      </c>
    </row>
    <row r="3862" spans="1:4" ht="13.5">
      <c r="A3862" s="458">
        <v>89617</v>
      </c>
      <c r="B3862" s="247" t="s">
        <v>26609</v>
      </c>
      <c r="C3862" s="247" t="s">
        <v>2</v>
      </c>
      <c r="D3862" s="456">
        <v>7.34</v>
      </c>
    </row>
    <row r="3863" spans="1:4" ht="13.5">
      <c r="A3863" s="458">
        <v>89620</v>
      </c>
      <c r="B3863" s="247" t="s">
        <v>26610</v>
      </c>
      <c r="C3863" s="247" t="s">
        <v>2</v>
      </c>
      <c r="D3863" s="456">
        <v>12.88</v>
      </c>
    </row>
    <row r="3864" spans="1:4" ht="13.5">
      <c r="A3864" s="458">
        <v>89622</v>
      </c>
      <c r="B3864" s="247" t="s">
        <v>26611</v>
      </c>
      <c r="C3864" s="247" t="s">
        <v>2</v>
      </c>
      <c r="D3864" s="456">
        <v>16.75</v>
      </c>
    </row>
    <row r="3865" spans="1:4" ht="13.5">
      <c r="A3865" s="458">
        <v>89623</v>
      </c>
      <c r="B3865" s="247" t="s">
        <v>26612</v>
      </c>
      <c r="C3865" s="247" t="s">
        <v>2</v>
      </c>
      <c r="D3865" s="456">
        <v>23.1</v>
      </c>
    </row>
    <row r="3866" spans="1:4" ht="13.5">
      <c r="A3866" s="458">
        <v>89624</v>
      </c>
      <c r="B3866" s="247" t="s">
        <v>26613</v>
      </c>
      <c r="C3866" s="247" t="s">
        <v>2</v>
      </c>
      <c r="D3866" s="456">
        <v>21.44</v>
      </c>
    </row>
    <row r="3867" spans="1:4" ht="13.5">
      <c r="A3867" s="458">
        <v>89625</v>
      </c>
      <c r="B3867" s="247" t="s">
        <v>26614</v>
      </c>
      <c r="C3867" s="247" t="s">
        <v>2</v>
      </c>
      <c r="D3867" s="456">
        <v>26.46</v>
      </c>
    </row>
    <row r="3868" spans="1:4" ht="13.5">
      <c r="A3868" s="458">
        <v>89626</v>
      </c>
      <c r="B3868" s="247" t="s">
        <v>26615</v>
      </c>
      <c r="C3868" s="247" t="s">
        <v>2</v>
      </c>
      <c r="D3868" s="456">
        <v>38.47</v>
      </c>
    </row>
    <row r="3869" spans="1:4" ht="13.5">
      <c r="A3869" s="458">
        <v>89627</v>
      </c>
      <c r="B3869" s="247" t="s">
        <v>26616</v>
      </c>
      <c r="C3869" s="247" t="s">
        <v>2</v>
      </c>
      <c r="D3869" s="456">
        <v>24.42</v>
      </c>
    </row>
    <row r="3870" spans="1:4" ht="13.5">
      <c r="A3870" s="458">
        <v>89628</v>
      </c>
      <c r="B3870" s="247" t="s">
        <v>26617</v>
      </c>
      <c r="C3870" s="247" t="s">
        <v>2</v>
      </c>
      <c r="D3870" s="456">
        <v>62.89</v>
      </c>
    </row>
    <row r="3871" spans="1:4" ht="13.5">
      <c r="A3871" s="458">
        <v>89629</v>
      </c>
      <c r="B3871" s="247" t="s">
        <v>26618</v>
      </c>
      <c r="C3871" s="247" t="s">
        <v>2</v>
      </c>
      <c r="D3871" s="456">
        <v>109.61</v>
      </c>
    </row>
    <row r="3872" spans="1:4" ht="13.5">
      <c r="A3872" s="458">
        <v>89630</v>
      </c>
      <c r="B3872" s="247" t="s">
        <v>26619</v>
      </c>
      <c r="C3872" s="247" t="s">
        <v>2</v>
      </c>
      <c r="D3872" s="456">
        <v>82.37</v>
      </c>
    </row>
    <row r="3873" spans="1:4" ht="13.5">
      <c r="A3873" s="458">
        <v>89631</v>
      </c>
      <c r="B3873" s="247" t="s">
        <v>26620</v>
      </c>
      <c r="C3873" s="247" t="s">
        <v>2</v>
      </c>
      <c r="D3873" s="456">
        <v>145.79</v>
      </c>
    </row>
    <row r="3874" spans="1:4" ht="13.5">
      <c r="A3874" s="458">
        <v>89632</v>
      </c>
      <c r="B3874" s="247" t="s">
        <v>26621</v>
      </c>
      <c r="C3874" s="247" t="s">
        <v>2</v>
      </c>
      <c r="D3874" s="456">
        <v>173.8</v>
      </c>
    </row>
    <row r="3875" spans="1:4" ht="13.5">
      <c r="A3875" s="458">
        <v>89637</v>
      </c>
      <c r="B3875" s="247" t="s">
        <v>26622</v>
      </c>
      <c r="C3875" s="247" t="s">
        <v>2</v>
      </c>
      <c r="D3875" s="456">
        <v>10.14</v>
      </c>
    </row>
    <row r="3876" spans="1:4" ht="13.5">
      <c r="A3876" s="458">
        <v>89638</v>
      </c>
      <c r="B3876" s="247" t="s">
        <v>26623</v>
      </c>
      <c r="C3876" s="247" t="s">
        <v>2</v>
      </c>
      <c r="D3876" s="456">
        <v>11.13</v>
      </c>
    </row>
    <row r="3877" spans="1:4" ht="13.5">
      <c r="A3877" s="458">
        <v>89639</v>
      </c>
      <c r="B3877" s="247" t="s">
        <v>26624</v>
      </c>
      <c r="C3877" s="247" t="s">
        <v>2</v>
      </c>
      <c r="D3877" s="456">
        <v>11.84</v>
      </c>
    </row>
    <row r="3878" spans="1:4" ht="13.5">
      <c r="A3878" s="458">
        <v>89640</v>
      </c>
      <c r="B3878" s="247" t="s">
        <v>26625</v>
      </c>
      <c r="C3878" s="247" t="s">
        <v>2</v>
      </c>
      <c r="D3878" s="456">
        <v>19.420000000000002</v>
      </c>
    </row>
    <row r="3879" spans="1:4" ht="13.5">
      <c r="A3879" s="458">
        <v>89641</v>
      </c>
      <c r="B3879" s="247" t="s">
        <v>26626</v>
      </c>
      <c r="C3879" s="247" t="s">
        <v>2</v>
      </c>
      <c r="D3879" s="456">
        <v>13.17</v>
      </c>
    </row>
    <row r="3880" spans="1:4" ht="13.5">
      <c r="A3880" s="458">
        <v>89642</v>
      </c>
      <c r="B3880" s="247" t="s">
        <v>26627</v>
      </c>
      <c r="C3880" s="247" t="s">
        <v>2</v>
      </c>
      <c r="D3880" s="456">
        <v>14.93</v>
      </c>
    </row>
    <row r="3881" spans="1:4" ht="13.5">
      <c r="A3881" s="458">
        <v>89643</v>
      </c>
      <c r="B3881" s="247" t="s">
        <v>26628</v>
      </c>
      <c r="C3881" s="247" t="s">
        <v>2</v>
      </c>
      <c r="D3881" s="456">
        <v>16.32</v>
      </c>
    </row>
    <row r="3882" spans="1:4" ht="13.5">
      <c r="A3882" s="458">
        <v>89644</v>
      </c>
      <c r="B3882" s="247" t="s">
        <v>26629</v>
      </c>
      <c r="C3882" s="247" t="s">
        <v>2</v>
      </c>
      <c r="D3882" s="456">
        <v>23.83</v>
      </c>
    </row>
    <row r="3883" spans="1:4" ht="13.5">
      <c r="A3883" s="458">
        <v>89645</v>
      </c>
      <c r="B3883" s="247" t="s">
        <v>26630</v>
      </c>
      <c r="C3883" s="247" t="s">
        <v>2</v>
      </c>
      <c r="D3883" s="456">
        <v>33.83</v>
      </c>
    </row>
    <row r="3884" spans="1:4" ht="13.5">
      <c r="A3884" s="458">
        <v>89646</v>
      </c>
      <c r="B3884" s="247" t="s">
        <v>26631</v>
      </c>
      <c r="C3884" s="247" t="s">
        <v>2</v>
      </c>
      <c r="D3884" s="456">
        <v>20.51</v>
      </c>
    </row>
    <row r="3885" spans="1:4" ht="13.5">
      <c r="A3885" s="458">
        <v>89647</v>
      </c>
      <c r="B3885" s="247" t="s">
        <v>26632</v>
      </c>
      <c r="C3885" s="247" t="s">
        <v>2</v>
      </c>
      <c r="D3885" s="456">
        <v>19.78</v>
      </c>
    </row>
    <row r="3886" spans="1:4" ht="13.5">
      <c r="A3886" s="458">
        <v>89648</v>
      </c>
      <c r="B3886" s="247" t="s">
        <v>26633</v>
      </c>
      <c r="C3886" s="247" t="s">
        <v>2</v>
      </c>
      <c r="D3886" s="456">
        <v>25.25</v>
      </c>
    </row>
    <row r="3887" spans="1:4" ht="13.5">
      <c r="A3887" s="458">
        <v>89649</v>
      </c>
      <c r="B3887" s="247" t="s">
        <v>26634</v>
      </c>
      <c r="C3887" s="247" t="s">
        <v>2</v>
      </c>
      <c r="D3887" s="456">
        <v>30.8</v>
      </c>
    </row>
    <row r="3888" spans="1:4" ht="13.5">
      <c r="A3888" s="458">
        <v>89650</v>
      </c>
      <c r="B3888" s="247" t="s">
        <v>26635</v>
      </c>
      <c r="C3888" s="247" t="s">
        <v>2</v>
      </c>
      <c r="D3888" s="456">
        <v>29.01</v>
      </c>
    </row>
    <row r="3889" spans="1:4" ht="13.5">
      <c r="A3889" s="458">
        <v>89651</v>
      </c>
      <c r="B3889" s="247" t="s">
        <v>26636</v>
      </c>
      <c r="C3889" s="247" t="s">
        <v>2</v>
      </c>
      <c r="D3889" s="456">
        <v>6.9</v>
      </c>
    </row>
    <row r="3890" spans="1:4" ht="13.5">
      <c r="A3890" s="458">
        <v>89652</v>
      </c>
      <c r="B3890" s="247" t="s">
        <v>26637</v>
      </c>
      <c r="C3890" s="247" t="s">
        <v>2</v>
      </c>
      <c r="D3890" s="456">
        <v>12.47</v>
      </c>
    </row>
    <row r="3891" spans="1:4" ht="13.5">
      <c r="A3891" s="458">
        <v>89653</v>
      </c>
      <c r="B3891" s="247" t="s">
        <v>26638</v>
      </c>
      <c r="C3891" s="247" t="s">
        <v>2</v>
      </c>
      <c r="D3891" s="456">
        <v>18.11</v>
      </c>
    </row>
    <row r="3892" spans="1:4" ht="13.5">
      <c r="A3892" s="458">
        <v>89654</v>
      </c>
      <c r="B3892" s="247" t="s">
        <v>26639</v>
      </c>
      <c r="C3892" s="247" t="s">
        <v>2</v>
      </c>
      <c r="D3892" s="456">
        <v>21.13</v>
      </c>
    </row>
    <row r="3893" spans="1:4" ht="13.5">
      <c r="A3893" s="458">
        <v>89655</v>
      </c>
      <c r="B3893" s="247" t="s">
        <v>26640</v>
      </c>
      <c r="C3893" s="247" t="s">
        <v>2</v>
      </c>
      <c r="D3893" s="456">
        <v>25.36</v>
      </c>
    </row>
    <row r="3894" spans="1:4" ht="13.5">
      <c r="A3894" s="458">
        <v>89656</v>
      </c>
      <c r="B3894" s="247" t="s">
        <v>26641</v>
      </c>
      <c r="C3894" s="247" t="s">
        <v>2</v>
      </c>
      <c r="D3894" s="456">
        <v>23.56</v>
      </c>
    </row>
    <row r="3895" spans="1:4" ht="13.5">
      <c r="A3895" s="458">
        <v>89657</v>
      </c>
      <c r="B3895" s="247" t="s">
        <v>26642</v>
      </c>
      <c r="C3895" s="247" t="s">
        <v>2</v>
      </c>
      <c r="D3895" s="456">
        <v>14.25</v>
      </c>
    </row>
    <row r="3896" spans="1:4" ht="13.5">
      <c r="A3896" s="458">
        <v>89658</v>
      </c>
      <c r="B3896" s="247" t="s">
        <v>26643</v>
      </c>
      <c r="C3896" s="247" t="s">
        <v>2</v>
      </c>
      <c r="D3896" s="456">
        <v>9.25</v>
      </c>
    </row>
    <row r="3897" spans="1:4" ht="13.5">
      <c r="A3897" s="458">
        <v>89659</v>
      </c>
      <c r="B3897" s="247" t="s">
        <v>26644</v>
      </c>
      <c r="C3897" s="247" t="s">
        <v>2</v>
      </c>
      <c r="D3897" s="456">
        <v>17.66</v>
      </c>
    </row>
    <row r="3898" spans="1:4" ht="13.5">
      <c r="A3898" s="458">
        <v>89660</v>
      </c>
      <c r="B3898" s="247" t="s">
        <v>26645</v>
      </c>
      <c r="C3898" s="247" t="s">
        <v>2</v>
      </c>
      <c r="D3898" s="456">
        <v>9.39</v>
      </c>
    </row>
    <row r="3899" spans="1:4" ht="13.5">
      <c r="A3899" s="458">
        <v>89661</v>
      </c>
      <c r="B3899" s="247" t="s">
        <v>26646</v>
      </c>
      <c r="C3899" s="247" t="s">
        <v>2</v>
      </c>
      <c r="D3899" s="456">
        <v>24.56</v>
      </c>
    </row>
    <row r="3900" spans="1:4" ht="13.5">
      <c r="A3900" s="458">
        <v>89662</v>
      </c>
      <c r="B3900" s="247" t="s">
        <v>26647</v>
      </c>
      <c r="C3900" s="247" t="s">
        <v>2</v>
      </c>
      <c r="D3900" s="456">
        <v>32.99</v>
      </c>
    </row>
    <row r="3901" spans="1:4" ht="13.5">
      <c r="A3901" s="458">
        <v>89663</v>
      </c>
      <c r="B3901" s="247" t="s">
        <v>26648</v>
      </c>
      <c r="C3901" s="247" t="s">
        <v>2</v>
      </c>
      <c r="D3901" s="456">
        <v>31.66</v>
      </c>
    </row>
    <row r="3902" spans="1:4" ht="13.5">
      <c r="A3902" s="458">
        <v>89664</v>
      </c>
      <c r="B3902" s="247" t="s">
        <v>26649</v>
      </c>
      <c r="C3902" s="247" t="s">
        <v>2</v>
      </c>
      <c r="D3902" s="456">
        <v>17.579999999999998</v>
      </c>
    </row>
    <row r="3903" spans="1:4" ht="13.5">
      <c r="A3903" s="458">
        <v>89666</v>
      </c>
      <c r="B3903" s="247" t="s">
        <v>26650</v>
      </c>
      <c r="C3903" s="247" t="s">
        <v>2</v>
      </c>
      <c r="D3903" s="456">
        <v>7.03</v>
      </c>
    </row>
    <row r="3904" spans="1:4" ht="13.5">
      <c r="A3904" s="458">
        <v>89667</v>
      </c>
      <c r="B3904" s="247" t="s">
        <v>26651</v>
      </c>
      <c r="C3904" s="247" t="s">
        <v>2</v>
      </c>
      <c r="D3904" s="456">
        <v>62.1</v>
      </c>
    </row>
    <row r="3905" spans="1:4" ht="13.5">
      <c r="A3905" s="458">
        <v>89668</v>
      </c>
      <c r="B3905" s="247" t="s">
        <v>26652</v>
      </c>
      <c r="C3905" s="247" t="s">
        <v>2</v>
      </c>
      <c r="D3905" s="456">
        <v>30.91</v>
      </c>
    </row>
    <row r="3906" spans="1:4" ht="13.5">
      <c r="A3906" s="458">
        <v>89669</v>
      </c>
      <c r="B3906" s="247" t="s">
        <v>26653</v>
      </c>
      <c r="C3906" s="247" t="s">
        <v>2</v>
      </c>
      <c r="D3906" s="456">
        <v>41.82</v>
      </c>
    </row>
    <row r="3907" spans="1:4" ht="13.5">
      <c r="A3907" s="458">
        <v>89670</v>
      </c>
      <c r="B3907" s="247" t="s">
        <v>26654</v>
      </c>
      <c r="C3907" s="247" t="s">
        <v>2</v>
      </c>
      <c r="D3907" s="456">
        <v>14.15</v>
      </c>
    </row>
    <row r="3908" spans="1:4" ht="13.5">
      <c r="A3908" s="458">
        <v>89671</v>
      </c>
      <c r="B3908" s="247" t="s">
        <v>26655</v>
      </c>
      <c r="C3908" s="247" t="s">
        <v>2</v>
      </c>
      <c r="D3908" s="456">
        <v>60.74</v>
      </c>
    </row>
    <row r="3909" spans="1:4" ht="13.5">
      <c r="A3909" s="458">
        <v>89672</v>
      </c>
      <c r="B3909" s="247" t="s">
        <v>26656</v>
      </c>
      <c r="C3909" s="247" t="s">
        <v>2</v>
      </c>
      <c r="D3909" s="456">
        <v>24.61</v>
      </c>
    </row>
    <row r="3910" spans="1:4" ht="13.5">
      <c r="A3910" s="458">
        <v>89673</v>
      </c>
      <c r="B3910" s="247" t="s">
        <v>26657</v>
      </c>
      <c r="C3910" s="247" t="s">
        <v>2</v>
      </c>
      <c r="D3910" s="456">
        <v>45.8</v>
      </c>
    </row>
    <row r="3911" spans="1:4" ht="13.5">
      <c r="A3911" s="458">
        <v>89674</v>
      </c>
      <c r="B3911" s="247" t="s">
        <v>26658</v>
      </c>
      <c r="C3911" s="247" t="s">
        <v>2</v>
      </c>
      <c r="D3911" s="456">
        <v>32.17</v>
      </c>
    </row>
    <row r="3912" spans="1:4" ht="13.5">
      <c r="A3912" s="458">
        <v>89675</v>
      </c>
      <c r="B3912" s="247" t="s">
        <v>26659</v>
      </c>
      <c r="C3912" s="247" t="s">
        <v>2</v>
      </c>
      <c r="D3912" s="456">
        <v>104.73</v>
      </c>
    </row>
    <row r="3913" spans="1:4" ht="13.5">
      <c r="A3913" s="458">
        <v>89676</v>
      </c>
      <c r="B3913" s="247" t="s">
        <v>26660</v>
      </c>
      <c r="C3913" s="247" t="s">
        <v>2</v>
      </c>
      <c r="D3913" s="456">
        <v>39.04</v>
      </c>
    </row>
    <row r="3914" spans="1:4" ht="13.5">
      <c r="A3914" s="458">
        <v>89677</v>
      </c>
      <c r="B3914" s="247" t="s">
        <v>26661</v>
      </c>
      <c r="C3914" s="247" t="s">
        <v>2</v>
      </c>
      <c r="D3914" s="456">
        <v>105.88</v>
      </c>
    </row>
    <row r="3915" spans="1:4" ht="13.5">
      <c r="A3915" s="458">
        <v>89678</v>
      </c>
      <c r="B3915" s="247" t="s">
        <v>26662</v>
      </c>
      <c r="C3915" s="247" t="s">
        <v>2</v>
      </c>
      <c r="D3915" s="456">
        <v>11.92</v>
      </c>
    </row>
    <row r="3916" spans="1:4" ht="13.5">
      <c r="A3916" s="458">
        <v>89679</v>
      </c>
      <c r="B3916" s="247" t="s">
        <v>26663</v>
      </c>
      <c r="C3916" s="247" t="s">
        <v>2</v>
      </c>
      <c r="D3916" s="456">
        <v>181.56</v>
      </c>
    </row>
    <row r="3917" spans="1:4" ht="13.5">
      <c r="A3917" s="458">
        <v>89680</v>
      </c>
      <c r="B3917" s="247" t="s">
        <v>26664</v>
      </c>
      <c r="C3917" s="247" t="s">
        <v>2</v>
      </c>
      <c r="D3917" s="456">
        <v>23.1</v>
      </c>
    </row>
    <row r="3918" spans="1:4" ht="13.5">
      <c r="A3918" s="458">
        <v>89681</v>
      </c>
      <c r="B3918" s="247" t="s">
        <v>26665</v>
      </c>
      <c r="C3918" s="247" t="s">
        <v>2</v>
      </c>
      <c r="D3918" s="456">
        <v>114.07</v>
      </c>
    </row>
    <row r="3919" spans="1:4" ht="13.5">
      <c r="A3919" s="458">
        <v>89682</v>
      </c>
      <c r="B3919" s="247" t="s">
        <v>26666</v>
      </c>
      <c r="C3919" s="247" t="s">
        <v>2</v>
      </c>
      <c r="D3919" s="456">
        <v>32.97</v>
      </c>
    </row>
    <row r="3920" spans="1:4" ht="13.5">
      <c r="A3920" s="458">
        <v>89683</v>
      </c>
      <c r="B3920" s="247" t="s">
        <v>26667</v>
      </c>
      <c r="C3920" s="247" t="s">
        <v>2</v>
      </c>
      <c r="D3920" s="456">
        <v>450.18</v>
      </c>
    </row>
    <row r="3921" spans="1:4" ht="13.5">
      <c r="A3921" s="458">
        <v>89684</v>
      </c>
      <c r="B3921" s="247" t="s">
        <v>26668</v>
      </c>
      <c r="C3921" s="247" t="s">
        <v>2</v>
      </c>
      <c r="D3921" s="456">
        <v>47.1</v>
      </c>
    </row>
    <row r="3922" spans="1:4" ht="13.5">
      <c r="A3922" s="458">
        <v>89685</v>
      </c>
      <c r="B3922" s="247" t="s">
        <v>26669</v>
      </c>
      <c r="C3922" s="247" t="s">
        <v>2</v>
      </c>
      <c r="D3922" s="456">
        <v>82.93</v>
      </c>
    </row>
    <row r="3923" spans="1:4" ht="13.5">
      <c r="A3923" s="458">
        <v>89686</v>
      </c>
      <c r="B3923" s="247" t="s">
        <v>26670</v>
      </c>
      <c r="C3923" s="247" t="s">
        <v>2</v>
      </c>
      <c r="D3923" s="456">
        <v>60.18</v>
      </c>
    </row>
    <row r="3924" spans="1:4" ht="13.5">
      <c r="A3924" s="458">
        <v>89687</v>
      </c>
      <c r="B3924" s="247" t="s">
        <v>26671</v>
      </c>
      <c r="C3924" s="247" t="s">
        <v>2</v>
      </c>
      <c r="D3924" s="456">
        <v>71.23</v>
      </c>
    </row>
    <row r="3925" spans="1:4" ht="13.5">
      <c r="A3925" s="458">
        <v>89689</v>
      </c>
      <c r="B3925" s="247" t="s">
        <v>26672</v>
      </c>
      <c r="C3925" s="247" t="s">
        <v>2</v>
      </c>
      <c r="D3925" s="456">
        <v>39.74</v>
      </c>
    </row>
    <row r="3926" spans="1:4" ht="13.5">
      <c r="A3926" s="458">
        <v>89690</v>
      </c>
      <c r="B3926" s="247" t="s">
        <v>26673</v>
      </c>
      <c r="C3926" s="247" t="s">
        <v>2</v>
      </c>
      <c r="D3926" s="456">
        <v>127.32</v>
      </c>
    </row>
    <row r="3927" spans="1:4" ht="13.5">
      <c r="A3927" s="458">
        <v>89691</v>
      </c>
      <c r="B3927" s="247" t="s">
        <v>26674</v>
      </c>
      <c r="C3927" s="247" t="s">
        <v>2</v>
      </c>
      <c r="D3927" s="456">
        <v>13.01</v>
      </c>
    </row>
    <row r="3928" spans="1:4" ht="13.5">
      <c r="A3928" s="458">
        <v>89692</v>
      </c>
      <c r="B3928" s="247" t="s">
        <v>26675</v>
      </c>
      <c r="C3928" s="247" t="s">
        <v>2</v>
      </c>
      <c r="D3928" s="456">
        <v>117.74</v>
      </c>
    </row>
    <row r="3929" spans="1:4" ht="13.5">
      <c r="A3929" s="458">
        <v>89693</v>
      </c>
      <c r="B3929" s="247" t="s">
        <v>26676</v>
      </c>
      <c r="C3929" s="247" t="s">
        <v>2</v>
      </c>
      <c r="D3929" s="456">
        <v>117.07</v>
      </c>
    </row>
    <row r="3930" spans="1:4" ht="13.5">
      <c r="A3930" s="458">
        <v>89694</v>
      </c>
      <c r="B3930" s="247" t="s">
        <v>26677</v>
      </c>
      <c r="C3930" s="247" t="s">
        <v>2</v>
      </c>
      <c r="D3930" s="456">
        <v>20.16</v>
      </c>
    </row>
    <row r="3931" spans="1:4" ht="13.5">
      <c r="A3931" s="458">
        <v>89695</v>
      </c>
      <c r="B3931" s="247" t="s">
        <v>26678</v>
      </c>
      <c r="C3931" s="247" t="s">
        <v>2</v>
      </c>
      <c r="D3931" s="456">
        <v>16.86</v>
      </c>
    </row>
    <row r="3932" spans="1:4" ht="13.5">
      <c r="A3932" s="458">
        <v>89696</v>
      </c>
      <c r="B3932" s="247" t="s">
        <v>26679</v>
      </c>
      <c r="C3932" s="247" t="s">
        <v>2</v>
      </c>
      <c r="D3932" s="456">
        <v>103.85</v>
      </c>
    </row>
    <row r="3933" spans="1:4" ht="13.5">
      <c r="A3933" s="458">
        <v>89697</v>
      </c>
      <c r="B3933" s="247" t="s">
        <v>26680</v>
      </c>
      <c r="C3933" s="247" t="s">
        <v>2</v>
      </c>
      <c r="D3933" s="456">
        <v>17.09</v>
      </c>
    </row>
    <row r="3934" spans="1:4" ht="13.5">
      <c r="A3934" s="458">
        <v>89698</v>
      </c>
      <c r="B3934" s="247" t="s">
        <v>26681</v>
      </c>
      <c r="C3934" s="247" t="s">
        <v>2</v>
      </c>
      <c r="D3934" s="456">
        <v>360.71</v>
      </c>
    </row>
    <row r="3935" spans="1:4" ht="13.5">
      <c r="A3935" s="458">
        <v>89699</v>
      </c>
      <c r="B3935" s="247" t="s">
        <v>26682</v>
      </c>
      <c r="C3935" s="247" t="s">
        <v>2</v>
      </c>
      <c r="D3935" s="456">
        <v>314.08999999999997</v>
      </c>
    </row>
    <row r="3936" spans="1:4" ht="13.5">
      <c r="A3936" s="458">
        <v>89700</v>
      </c>
      <c r="B3936" s="247" t="s">
        <v>26683</v>
      </c>
      <c r="C3936" s="247" t="s">
        <v>2</v>
      </c>
      <c r="D3936" s="456">
        <v>23.09</v>
      </c>
    </row>
    <row r="3937" spans="1:4" ht="13.5">
      <c r="A3937" s="458">
        <v>89701</v>
      </c>
      <c r="B3937" s="247" t="s">
        <v>26684</v>
      </c>
      <c r="C3937" s="247" t="s">
        <v>2</v>
      </c>
      <c r="D3937" s="456">
        <v>280.33999999999997</v>
      </c>
    </row>
    <row r="3938" spans="1:4" ht="13.5">
      <c r="A3938" s="458">
        <v>89702</v>
      </c>
      <c r="B3938" s="247" t="s">
        <v>26685</v>
      </c>
      <c r="C3938" s="247" t="s">
        <v>2</v>
      </c>
      <c r="D3938" s="456">
        <v>21.77</v>
      </c>
    </row>
    <row r="3939" spans="1:4" ht="13.5">
      <c r="A3939" s="458">
        <v>89703</v>
      </c>
      <c r="B3939" s="247" t="s">
        <v>26686</v>
      </c>
      <c r="C3939" s="247" t="s">
        <v>2</v>
      </c>
      <c r="D3939" s="456">
        <v>50.06</v>
      </c>
    </row>
    <row r="3940" spans="1:4" ht="13.5">
      <c r="A3940" s="458">
        <v>89704</v>
      </c>
      <c r="B3940" s="247" t="s">
        <v>26687</v>
      </c>
      <c r="C3940" s="247" t="s">
        <v>2</v>
      </c>
      <c r="D3940" s="456">
        <v>198.86</v>
      </c>
    </row>
    <row r="3941" spans="1:4" ht="13.5">
      <c r="A3941" s="458">
        <v>89705</v>
      </c>
      <c r="B3941" s="247" t="s">
        <v>26688</v>
      </c>
      <c r="C3941" s="247" t="s">
        <v>2</v>
      </c>
      <c r="D3941" s="456">
        <v>25.28</v>
      </c>
    </row>
    <row r="3942" spans="1:4" ht="13.5">
      <c r="A3942" s="458">
        <v>89706</v>
      </c>
      <c r="B3942" s="247" t="s">
        <v>26689</v>
      </c>
      <c r="C3942" s="247" t="s">
        <v>2</v>
      </c>
      <c r="D3942" s="456">
        <v>58.54</v>
      </c>
    </row>
    <row r="3943" spans="1:4" ht="13.5">
      <c r="A3943" s="458">
        <v>89718</v>
      </c>
      <c r="B3943" s="247" t="s">
        <v>26690</v>
      </c>
      <c r="C3943" s="247" t="s">
        <v>1</v>
      </c>
      <c r="D3943" s="456">
        <v>56.77</v>
      </c>
    </row>
    <row r="3944" spans="1:4" ht="13.5">
      <c r="A3944" s="458">
        <v>89719</v>
      </c>
      <c r="B3944" s="247" t="s">
        <v>26691</v>
      </c>
      <c r="C3944" s="247" t="s">
        <v>2</v>
      </c>
      <c r="D3944" s="456">
        <v>12.6</v>
      </c>
    </row>
    <row r="3945" spans="1:4" ht="13.5">
      <c r="A3945" s="458">
        <v>89720</v>
      </c>
      <c r="B3945" s="247" t="s">
        <v>26692</v>
      </c>
      <c r="C3945" s="247" t="s">
        <v>2</v>
      </c>
      <c r="D3945" s="456">
        <v>14.36</v>
      </c>
    </row>
    <row r="3946" spans="1:4" ht="13.5">
      <c r="A3946" s="458">
        <v>89721</v>
      </c>
      <c r="B3946" s="247" t="s">
        <v>26693</v>
      </c>
      <c r="C3946" s="247" t="s">
        <v>2</v>
      </c>
      <c r="D3946" s="456">
        <v>15.75</v>
      </c>
    </row>
    <row r="3947" spans="1:4" ht="13.5">
      <c r="A3947" s="458">
        <v>89723</v>
      </c>
      <c r="B3947" s="247" t="s">
        <v>26694</v>
      </c>
      <c r="C3947" s="247" t="s">
        <v>2</v>
      </c>
      <c r="D3947" s="456">
        <v>19.84</v>
      </c>
    </row>
    <row r="3948" spans="1:4" ht="13.5">
      <c r="A3948" s="458">
        <v>89724</v>
      </c>
      <c r="B3948" s="247" t="s">
        <v>26695</v>
      </c>
      <c r="C3948" s="247" t="s">
        <v>2</v>
      </c>
      <c r="D3948" s="456">
        <v>12.88</v>
      </c>
    </row>
    <row r="3949" spans="1:4" ht="13.5">
      <c r="A3949" s="458">
        <v>89725</v>
      </c>
      <c r="B3949" s="247" t="s">
        <v>26696</v>
      </c>
      <c r="C3949" s="247" t="s">
        <v>2</v>
      </c>
      <c r="D3949" s="456">
        <v>19.11</v>
      </c>
    </row>
    <row r="3950" spans="1:4" ht="13.5">
      <c r="A3950" s="458">
        <v>89726</v>
      </c>
      <c r="B3950" s="247" t="s">
        <v>26697</v>
      </c>
      <c r="C3950" s="247" t="s">
        <v>2</v>
      </c>
      <c r="D3950" s="456">
        <v>8.61</v>
      </c>
    </row>
    <row r="3951" spans="1:4" ht="13.5">
      <c r="A3951" s="458">
        <v>89727</v>
      </c>
      <c r="B3951" s="247" t="s">
        <v>26698</v>
      </c>
      <c r="C3951" s="247" t="s">
        <v>2</v>
      </c>
      <c r="D3951" s="456">
        <v>24.58</v>
      </c>
    </row>
    <row r="3952" spans="1:4" ht="13.5">
      <c r="A3952" s="458">
        <v>89728</v>
      </c>
      <c r="B3952" s="247" t="s">
        <v>26699</v>
      </c>
      <c r="C3952" s="247" t="s">
        <v>2</v>
      </c>
      <c r="D3952" s="456">
        <v>13.94</v>
      </c>
    </row>
    <row r="3953" spans="1:4" ht="13.5">
      <c r="A3953" s="458">
        <v>89729</v>
      </c>
      <c r="B3953" s="247" t="s">
        <v>26700</v>
      </c>
      <c r="C3953" s="247" t="s">
        <v>2</v>
      </c>
      <c r="D3953" s="456">
        <v>30.02</v>
      </c>
    </row>
    <row r="3954" spans="1:4" ht="13.5">
      <c r="A3954" s="458">
        <v>89730</v>
      </c>
      <c r="B3954" s="247" t="s">
        <v>26701</v>
      </c>
      <c r="C3954" s="247" t="s">
        <v>2</v>
      </c>
      <c r="D3954" s="456">
        <v>15.33</v>
      </c>
    </row>
    <row r="3955" spans="1:4" ht="13.5">
      <c r="A3955" s="458">
        <v>89731</v>
      </c>
      <c r="B3955" s="247" t="s">
        <v>26702</v>
      </c>
      <c r="C3955" s="247" t="s">
        <v>2</v>
      </c>
      <c r="D3955" s="456">
        <v>14.8</v>
      </c>
    </row>
    <row r="3956" spans="1:4" ht="13.5">
      <c r="A3956" s="458">
        <v>89732</v>
      </c>
      <c r="B3956" s="247" t="s">
        <v>26703</v>
      </c>
      <c r="C3956" s="247" t="s">
        <v>2</v>
      </c>
      <c r="D3956" s="456">
        <v>15.81</v>
      </c>
    </row>
    <row r="3957" spans="1:4" ht="13.5">
      <c r="A3957" s="458">
        <v>89733</v>
      </c>
      <c r="B3957" s="247" t="s">
        <v>26704</v>
      </c>
      <c r="C3957" s="247" t="s">
        <v>2</v>
      </c>
      <c r="D3957" s="456">
        <v>26.7</v>
      </c>
    </row>
    <row r="3958" spans="1:4" ht="13.5">
      <c r="A3958" s="458">
        <v>89734</v>
      </c>
      <c r="B3958" s="247" t="s">
        <v>26705</v>
      </c>
      <c r="C3958" s="247" t="s">
        <v>2</v>
      </c>
      <c r="D3958" s="456">
        <v>28.23</v>
      </c>
    </row>
    <row r="3959" spans="1:4" ht="13.5">
      <c r="A3959" s="458">
        <v>89735</v>
      </c>
      <c r="B3959" s="247" t="s">
        <v>26706</v>
      </c>
      <c r="C3959" s="247" t="s">
        <v>2</v>
      </c>
      <c r="D3959" s="456">
        <v>28.36</v>
      </c>
    </row>
    <row r="3960" spans="1:4" ht="13.5">
      <c r="A3960" s="458">
        <v>89736</v>
      </c>
      <c r="B3960" s="247" t="s">
        <v>26707</v>
      </c>
      <c r="C3960" s="247" t="s">
        <v>2</v>
      </c>
      <c r="D3960" s="456">
        <v>8.8699999999999992</v>
      </c>
    </row>
    <row r="3961" spans="1:4" ht="13.5">
      <c r="A3961" s="458">
        <v>89737</v>
      </c>
      <c r="B3961" s="247" t="s">
        <v>26708</v>
      </c>
      <c r="C3961" s="247" t="s">
        <v>2</v>
      </c>
      <c r="D3961" s="456">
        <v>25.01</v>
      </c>
    </row>
    <row r="3962" spans="1:4" ht="13.5">
      <c r="A3962" s="458">
        <v>89738</v>
      </c>
      <c r="B3962" s="247" t="s">
        <v>4077</v>
      </c>
      <c r="C3962" s="247" t="s">
        <v>2</v>
      </c>
      <c r="D3962" s="456">
        <v>17.28</v>
      </c>
    </row>
    <row r="3963" spans="1:4" ht="13.5">
      <c r="A3963" s="458">
        <v>89739</v>
      </c>
      <c r="B3963" s="247" t="s">
        <v>26709</v>
      </c>
      <c r="C3963" s="247" t="s">
        <v>2</v>
      </c>
      <c r="D3963" s="456">
        <v>26.45</v>
      </c>
    </row>
    <row r="3964" spans="1:4" ht="13.5">
      <c r="A3964" s="458">
        <v>89740</v>
      </c>
      <c r="B3964" s="247" t="s">
        <v>26710</v>
      </c>
      <c r="C3964" s="247" t="s">
        <v>2</v>
      </c>
      <c r="D3964" s="456">
        <v>8.99</v>
      </c>
    </row>
    <row r="3965" spans="1:4" ht="13.5">
      <c r="A3965" s="458">
        <v>89741</v>
      </c>
      <c r="B3965" s="247" t="s">
        <v>26711</v>
      </c>
      <c r="C3965" s="247" t="s">
        <v>2</v>
      </c>
      <c r="D3965" s="456">
        <v>24.18</v>
      </c>
    </row>
    <row r="3966" spans="1:4" ht="13.5">
      <c r="A3966" s="458">
        <v>89742</v>
      </c>
      <c r="B3966" s="247" t="s">
        <v>26712</v>
      </c>
      <c r="C3966" s="247" t="s">
        <v>2</v>
      </c>
      <c r="D3966" s="456">
        <v>45.63</v>
      </c>
    </row>
    <row r="3967" spans="1:4" ht="13.5">
      <c r="A3967" s="458">
        <v>89743</v>
      </c>
      <c r="B3967" s="247" t="s">
        <v>26713</v>
      </c>
      <c r="C3967" s="247" t="s">
        <v>2</v>
      </c>
      <c r="D3967" s="456">
        <v>66.319999999999993</v>
      </c>
    </row>
    <row r="3968" spans="1:4" ht="13.5">
      <c r="A3968" s="458">
        <v>89744</v>
      </c>
      <c r="B3968" s="247" t="s">
        <v>26714</v>
      </c>
      <c r="C3968" s="247" t="s">
        <v>2</v>
      </c>
      <c r="D3968" s="456">
        <v>31.37</v>
      </c>
    </row>
    <row r="3969" spans="1:4" ht="13.5">
      <c r="A3969" s="458">
        <v>89746</v>
      </c>
      <c r="B3969" s="247" t="s">
        <v>26715</v>
      </c>
      <c r="C3969" s="247" t="s">
        <v>2</v>
      </c>
      <c r="D3969" s="456">
        <v>31.28</v>
      </c>
    </row>
    <row r="3970" spans="1:4" ht="13.5">
      <c r="A3970" s="458">
        <v>89747</v>
      </c>
      <c r="B3970" s="247" t="s">
        <v>26716</v>
      </c>
      <c r="C3970" s="247" t="s">
        <v>2</v>
      </c>
      <c r="D3970" s="456">
        <v>31.28</v>
      </c>
    </row>
    <row r="3971" spans="1:4" ht="13.5">
      <c r="A3971" s="458">
        <v>89748</v>
      </c>
      <c r="B3971" s="247" t="s">
        <v>26717</v>
      </c>
      <c r="C3971" s="247" t="s">
        <v>2</v>
      </c>
      <c r="D3971" s="456">
        <v>53.8</v>
      </c>
    </row>
    <row r="3972" spans="1:4" ht="13.5">
      <c r="A3972" s="458">
        <v>89749</v>
      </c>
      <c r="B3972" s="247" t="s">
        <v>26718</v>
      </c>
      <c r="C3972" s="247" t="s">
        <v>2</v>
      </c>
      <c r="D3972" s="456">
        <v>17.2</v>
      </c>
    </row>
    <row r="3973" spans="1:4" ht="13.5">
      <c r="A3973" s="458">
        <v>89750</v>
      </c>
      <c r="B3973" s="247" t="s">
        <v>26719</v>
      </c>
      <c r="C3973" s="247" t="s">
        <v>2</v>
      </c>
      <c r="D3973" s="456">
        <v>93.6</v>
      </c>
    </row>
    <row r="3974" spans="1:4" ht="13.5">
      <c r="A3974" s="458">
        <v>89752</v>
      </c>
      <c r="B3974" s="247" t="s">
        <v>26720</v>
      </c>
      <c r="C3974" s="247" t="s">
        <v>2</v>
      </c>
      <c r="D3974" s="456">
        <v>7.44</v>
      </c>
    </row>
    <row r="3975" spans="1:4" ht="13.5">
      <c r="A3975" s="458">
        <v>89753</v>
      </c>
      <c r="B3975" s="247" t="s">
        <v>26721</v>
      </c>
      <c r="C3975" s="247" t="s">
        <v>2</v>
      </c>
      <c r="D3975" s="456">
        <v>9.8000000000000007</v>
      </c>
    </row>
    <row r="3976" spans="1:4" ht="13.5">
      <c r="A3976" s="458">
        <v>89754</v>
      </c>
      <c r="B3976" s="247" t="s">
        <v>26722</v>
      </c>
      <c r="C3976" s="247" t="s">
        <v>2</v>
      </c>
      <c r="D3976" s="456">
        <v>25.72</v>
      </c>
    </row>
    <row r="3977" spans="1:4" ht="13.5">
      <c r="A3977" s="458">
        <v>89755</v>
      </c>
      <c r="B3977" s="247" t="s">
        <v>26723</v>
      </c>
      <c r="C3977" s="247" t="s">
        <v>2</v>
      </c>
      <c r="D3977" s="456">
        <v>13.7</v>
      </c>
    </row>
    <row r="3978" spans="1:4" ht="13.5">
      <c r="A3978" s="458">
        <v>89756</v>
      </c>
      <c r="B3978" s="247" t="s">
        <v>26724</v>
      </c>
      <c r="C3978" s="247" t="s">
        <v>2</v>
      </c>
      <c r="D3978" s="456">
        <v>24.16</v>
      </c>
    </row>
    <row r="3979" spans="1:4" ht="13.5">
      <c r="A3979" s="458">
        <v>89757</v>
      </c>
      <c r="B3979" s="247" t="s">
        <v>26725</v>
      </c>
      <c r="C3979" s="247" t="s">
        <v>2</v>
      </c>
      <c r="D3979" s="456">
        <v>31.72</v>
      </c>
    </row>
    <row r="3980" spans="1:4" ht="13.5">
      <c r="A3980" s="458">
        <v>89758</v>
      </c>
      <c r="B3980" s="247" t="s">
        <v>26726</v>
      </c>
      <c r="C3980" s="247" t="s">
        <v>2</v>
      </c>
      <c r="D3980" s="456">
        <v>39.130000000000003</v>
      </c>
    </row>
    <row r="3981" spans="1:4" ht="13.5">
      <c r="A3981" s="458">
        <v>89759</v>
      </c>
      <c r="B3981" s="247" t="s">
        <v>26727</v>
      </c>
      <c r="C3981" s="247" t="s">
        <v>2</v>
      </c>
      <c r="D3981" s="456">
        <v>11.5</v>
      </c>
    </row>
    <row r="3982" spans="1:4" ht="13.5">
      <c r="A3982" s="458">
        <v>89760</v>
      </c>
      <c r="B3982" s="247" t="s">
        <v>26728</v>
      </c>
      <c r="C3982" s="247" t="s">
        <v>2</v>
      </c>
      <c r="D3982" s="456">
        <v>22.58</v>
      </c>
    </row>
    <row r="3983" spans="1:4" ht="13.5">
      <c r="A3983" s="458">
        <v>89761</v>
      </c>
      <c r="B3983" s="247" t="s">
        <v>26729</v>
      </c>
      <c r="C3983" s="247" t="s">
        <v>2</v>
      </c>
      <c r="D3983" s="456">
        <v>32.450000000000003</v>
      </c>
    </row>
    <row r="3984" spans="1:4" ht="13.5">
      <c r="A3984" s="458">
        <v>89762</v>
      </c>
      <c r="B3984" s="247" t="s">
        <v>26730</v>
      </c>
      <c r="C3984" s="247" t="s">
        <v>2</v>
      </c>
      <c r="D3984" s="456">
        <v>46.58</v>
      </c>
    </row>
    <row r="3985" spans="1:4" ht="13.5">
      <c r="A3985" s="458">
        <v>89763</v>
      </c>
      <c r="B3985" s="247" t="s">
        <v>26731</v>
      </c>
      <c r="C3985" s="247" t="s">
        <v>2</v>
      </c>
      <c r="D3985" s="456">
        <v>59.67</v>
      </c>
    </row>
    <row r="3986" spans="1:4" ht="13.5">
      <c r="A3986" s="458">
        <v>89764</v>
      </c>
      <c r="B3986" s="247" t="s">
        <v>26732</v>
      </c>
      <c r="C3986" s="247" t="s">
        <v>2</v>
      </c>
      <c r="D3986" s="456">
        <v>39.25</v>
      </c>
    </row>
    <row r="3987" spans="1:4" ht="13.5">
      <c r="A3987" s="458">
        <v>89765</v>
      </c>
      <c r="B3987" s="247" t="s">
        <v>26733</v>
      </c>
      <c r="C3987" s="247" t="s">
        <v>2</v>
      </c>
      <c r="D3987" s="456">
        <v>16.329999999999998</v>
      </c>
    </row>
    <row r="3988" spans="1:4" ht="13.5">
      <c r="A3988" s="458">
        <v>89767</v>
      </c>
      <c r="B3988" s="247" t="s">
        <v>26734</v>
      </c>
      <c r="C3988" s="247" t="s">
        <v>2</v>
      </c>
      <c r="D3988" s="456">
        <v>21.01</v>
      </c>
    </row>
    <row r="3989" spans="1:4" ht="13.5">
      <c r="A3989" s="458">
        <v>89768</v>
      </c>
      <c r="B3989" s="247" t="s">
        <v>26735</v>
      </c>
      <c r="C3989" s="247" t="s">
        <v>2</v>
      </c>
      <c r="D3989" s="456">
        <v>24.4</v>
      </c>
    </row>
    <row r="3990" spans="1:4" ht="13.5">
      <c r="A3990" s="458">
        <v>89769</v>
      </c>
      <c r="B3990" s="247" t="s">
        <v>26736</v>
      </c>
      <c r="C3990" s="247" t="s">
        <v>2</v>
      </c>
      <c r="D3990" s="456">
        <v>57.49</v>
      </c>
    </row>
    <row r="3991" spans="1:4" ht="13.5">
      <c r="A3991" s="458">
        <v>89772</v>
      </c>
      <c r="B3991" s="247" t="s">
        <v>26737</v>
      </c>
      <c r="C3991" s="247" t="s">
        <v>1</v>
      </c>
      <c r="D3991" s="456">
        <v>97.36</v>
      </c>
    </row>
    <row r="3992" spans="1:4" ht="13.5">
      <c r="A3992" s="458">
        <v>89774</v>
      </c>
      <c r="B3992" s="247" t="s">
        <v>26738</v>
      </c>
      <c r="C3992" s="247" t="s">
        <v>2</v>
      </c>
      <c r="D3992" s="456">
        <v>16.72</v>
      </c>
    </row>
    <row r="3993" spans="1:4" ht="13.5">
      <c r="A3993" s="458">
        <v>89776</v>
      </c>
      <c r="B3993" s="247" t="s">
        <v>26739</v>
      </c>
      <c r="C3993" s="247" t="s">
        <v>2</v>
      </c>
      <c r="D3993" s="456">
        <v>30.48</v>
      </c>
    </row>
    <row r="3994" spans="1:4" ht="13.5">
      <c r="A3994" s="458">
        <v>89777</v>
      </c>
      <c r="B3994" s="247" t="s">
        <v>26740</v>
      </c>
      <c r="C3994" s="247" t="s">
        <v>2</v>
      </c>
      <c r="D3994" s="456">
        <v>26.92</v>
      </c>
    </row>
    <row r="3995" spans="1:4" ht="13.5">
      <c r="A3995" s="458">
        <v>89778</v>
      </c>
      <c r="B3995" s="247" t="s">
        <v>26741</v>
      </c>
      <c r="C3995" s="247" t="s">
        <v>2</v>
      </c>
      <c r="D3995" s="456">
        <v>20.52</v>
      </c>
    </row>
    <row r="3996" spans="1:4" ht="13.5">
      <c r="A3996" s="458">
        <v>89779</v>
      </c>
      <c r="B3996" s="247" t="s">
        <v>26742</v>
      </c>
      <c r="C3996" s="247" t="s">
        <v>2</v>
      </c>
      <c r="D3996" s="456">
        <v>42.95</v>
      </c>
    </row>
    <row r="3997" spans="1:4" ht="13.5">
      <c r="A3997" s="458">
        <v>89780</v>
      </c>
      <c r="B3997" s="247" t="s">
        <v>26743</v>
      </c>
      <c r="C3997" s="247" t="s">
        <v>2</v>
      </c>
      <c r="D3997" s="456">
        <v>25.13</v>
      </c>
    </row>
    <row r="3998" spans="1:4" ht="13.5">
      <c r="A3998" s="458">
        <v>89781</v>
      </c>
      <c r="B3998" s="247" t="s">
        <v>26744</v>
      </c>
      <c r="C3998" s="247" t="s">
        <v>2</v>
      </c>
      <c r="D3998" s="456">
        <v>38.43</v>
      </c>
    </row>
    <row r="3999" spans="1:4" ht="13.5">
      <c r="A3999" s="458">
        <v>89782</v>
      </c>
      <c r="B3999" s="247" t="s">
        <v>26745</v>
      </c>
      <c r="C3999" s="247" t="s">
        <v>2</v>
      </c>
      <c r="D3999" s="456">
        <v>15.09</v>
      </c>
    </row>
    <row r="4000" spans="1:4" ht="13.5">
      <c r="A4000" s="458">
        <v>89783</v>
      </c>
      <c r="B4000" s="247" t="s">
        <v>26746</v>
      </c>
      <c r="C4000" s="247" t="s">
        <v>2</v>
      </c>
      <c r="D4000" s="456">
        <v>15.53</v>
      </c>
    </row>
    <row r="4001" spans="1:4" ht="13.5">
      <c r="A4001" s="458">
        <v>89784</v>
      </c>
      <c r="B4001" s="247" t="s">
        <v>26747</v>
      </c>
      <c r="C4001" s="247" t="s">
        <v>2</v>
      </c>
      <c r="D4001" s="456">
        <v>26.76</v>
      </c>
    </row>
    <row r="4002" spans="1:4" ht="13.5">
      <c r="A4002" s="458">
        <v>89785</v>
      </c>
      <c r="B4002" s="247" t="s">
        <v>26748</v>
      </c>
      <c r="C4002" s="247" t="s">
        <v>2</v>
      </c>
      <c r="D4002" s="456">
        <v>29.64</v>
      </c>
    </row>
    <row r="4003" spans="1:4" ht="13.5">
      <c r="A4003" s="458">
        <v>89786</v>
      </c>
      <c r="B4003" s="247" t="s">
        <v>26749</v>
      </c>
      <c r="C4003" s="247" t="s">
        <v>2</v>
      </c>
      <c r="D4003" s="456">
        <v>43.59</v>
      </c>
    </row>
    <row r="4004" spans="1:4" ht="13.5">
      <c r="A4004" s="458">
        <v>89787</v>
      </c>
      <c r="B4004" s="247" t="s">
        <v>26750</v>
      </c>
      <c r="C4004" s="247" t="s">
        <v>2</v>
      </c>
      <c r="D4004" s="456">
        <v>37.99</v>
      </c>
    </row>
    <row r="4005" spans="1:4" ht="13.5">
      <c r="A4005" s="458">
        <v>89788</v>
      </c>
      <c r="B4005" s="247" t="s">
        <v>26751</v>
      </c>
      <c r="C4005" s="247" t="s">
        <v>2</v>
      </c>
      <c r="D4005" s="456">
        <v>84.74</v>
      </c>
    </row>
    <row r="4006" spans="1:4" ht="13.5">
      <c r="A4006" s="458">
        <v>89789</v>
      </c>
      <c r="B4006" s="247" t="s">
        <v>26752</v>
      </c>
      <c r="C4006" s="247" t="s">
        <v>2</v>
      </c>
      <c r="D4006" s="456">
        <v>71.66</v>
      </c>
    </row>
    <row r="4007" spans="1:4" ht="13.5">
      <c r="A4007" s="458">
        <v>89790</v>
      </c>
      <c r="B4007" s="247" t="s">
        <v>26753</v>
      </c>
      <c r="C4007" s="247" t="s">
        <v>2</v>
      </c>
      <c r="D4007" s="456">
        <v>170.52</v>
      </c>
    </row>
    <row r="4008" spans="1:4" ht="13.5">
      <c r="A4008" s="458">
        <v>89791</v>
      </c>
      <c r="B4008" s="247" t="s">
        <v>26754</v>
      </c>
      <c r="C4008" s="247" t="s">
        <v>2</v>
      </c>
      <c r="D4008" s="456">
        <v>164.6</v>
      </c>
    </row>
    <row r="4009" spans="1:4" ht="13.5">
      <c r="A4009" s="458">
        <v>89792</v>
      </c>
      <c r="B4009" s="247" t="s">
        <v>26755</v>
      </c>
      <c r="C4009" s="247" t="s">
        <v>2</v>
      </c>
      <c r="D4009" s="456">
        <v>201.65</v>
      </c>
    </row>
    <row r="4010" spans="1:4" ht="13.5">
      <c r="A4010" s="458">
        <v>89793</v>
      </c>
      <c r="B4010" s="247" t="s">
        <v>26756</v>
      </c>
      <c r="C4010" s="247" t="s">
        <v>2</v>
      </c>
      <c r="D4010" s="456">
        <v>238.48</v>
      </c>
    </row>
    <row r="4011" spans="1:4" ht="13.5">
      <c r="A4011" s="458">
        <v>89794</v>
      </c>
      <c r="B4011" s="247" t="s">
        <v>26757</v>
      </c>
      <c r="C4011" s="247" t="s">
        <v>2</v>
      </c>
      <c r="D4011" s="456">
        <v>20.54</v>
      </c>
    </row>
    <row r="4012" spans="1:4" ht="13.5">
      <c r="A4012" s="458">
        <v>89795</v>
      </c>
      <c r="B4012" s="247" t="s">
        <v>26758</v>
      </c>
      <c r="C4012" s="247" t="s">
        <v>2</v>
      </c>
      <c r="D4012" s="456">
        <v>47.54</v>
      </c>
    </row>
    <row r="4013" spans="1:4" ht="13.5">
      <c r="A4013" s="458">
        <v>89796</v>
      </c>
      <c r="B4013" s="247" t="s">
        <v>26759</v>
      </c>
      <c r="C4013" s="247" t="s">
        <v>2</v>
      </c>
      <c r="D4013" s="456">
        <v>51.53</v>
      </c>
    </row>
    <row r="4014" spans="1:4" ht="13.5">
      <c r="A4014" s="458">
        <v>89797</v>
      </c>
      <c r="B4014" s="247" t="s">
        <v>26760</v>
      </c>
      <c r="C4014" s="247" t="s">
        <v>2</v>
      </c>
      <c r="D4014" s="456">
        <v>60.81</v>
      </c>
    </row>
    <row r="4015" spans="1:4" ht="13.5">
      <c r="A4015" s="458">
        <v>89801</v>
      </c>
      <c r="B4015" s="247" t="s">
        <v>26761</v>
      </c>
      <c r="C4015" s="247" t="s">
        <v>2</v>
      </c>
      <c r="D4015" s="456">
        <v>10.8</v>
      </c>
    </row>
    <row r="4016" spans="1:4" ht="13.5">
      <c r="A4016" s="458">
        <v>89802</v>
      </c>
      <c r="B4016" s="247" t="s">
        <v>26762</v>
      </c>
      <c r="C4016" s="247" t="s">
        <v>2</v>
      </c>
      <c r="D4016" s="456">
        <v>11.81</v>
      </c>
    </row>
    <row r="4017" spans="1:4" ht="13.5">
      <c r="A4017" s="458">
        <v>89803</v>
      </c>
      <c r="B4017" s="247" t="s">
        <v>26763</v>
      </c>
      <c r="C4017" s="247" t="s">
        <v>2</v>
      </c>
      <c r="D4017" s="456">
        <v>22.7</v>
      </c>
    </row>
    <row r="4018" spans="1:4" ht="13.5">
      <c r="A4018" s="458">
        <v>89804</v>
      </c>
      <c r="B4018" s="247" t="s">
        <v>26764</v>
      </c>
      <c r="C4018" s="247" t="s">
        <v>2</v>
      </c>
      <c r="D4018" s="456">
        <v>24.36</v>
      </c>
    </row>
    <row r="4019" spans="1:4" ht="13.5">
      <c r="A4019" s="458">
        <v>89805</v>
      </c>
      <c r="B4019" s="247" t="s">
        <v>26765</v>
      </c>
      <c r="C4019" s="247" t="s">
        <v>2</v>
      </c>
      <c r="D4019" s="456">
        <v>23.49</v>
      </c>
    </row>
    <row r="4020" spans="1:4" ht="13.5">
      <c r="A4020" s="458">
        <v>89806</v>
      </c>
      <c r="B4020" s="247" t="s">
        <v>26766</v>
      </c>
      <c r="C4020" s="247" t="s">
        <v>2</v>
      </c>
      <c r="D4020" s="456">
        <v>24.93</v>
      </c>
    </row>
    <row r="4021" spans="1:4" ht="13.5">
      <c r="A4021" s="458">
        <v>89807</v>
      </c>
      <c r="B4021" s="247" t="s">
        <v>26767</v>
      </c>
      <c r="C4021" s="247" t="s">
        <v>2</v>
      </c>
      <c r="D4021" s="456">
        <v>44.11</v>
      </c>
    </row>
    <row r="4022" spans="1:4" ht="13.5">
      <c r="A4022" s="458">
        <v>89808</v>
      </c>
      <c r="B4022" s="247" t="s">
        <v>26768</v>
      </c>
      <c r="C4022" s="247" t="s">
        <v>2</v>
      </c>
      <c r="D4022" s="456">
        <v>64.8</v>
      </c>
    </row>
    <row r="4023" spans="1:4" ht="13.5">
      <c r="A4023" s="458">
        <v>89809</v>
      </c>
      <c r="B4023" s="247" t="s">
        <v>26769</v>
      </c>
      <c r="C4023" s="247" t="s">
        <v>2</v>
      </c>
      <c r="D4023" s="456">
        <v>32.32</v>
      </c>
    </row>
    <row r="4024" spans="1:4" ht="13.5">
      <c r="A4024" s="458">
        <v>89810</v>
      </c>
      <c r="B4024" s="247" t="s">
        <v>26770</v>
      </c>
      <c r="C4024" s="247" t="s">
        <v>2</v>
      </c>
      <c r="D4024" s="456">
        <v>32.229999999999997</v>
      </c>
    </row>
    <row r="4025" spans="1:4" ht="13.5">
      <c r="A4025" s="458">
        <v>89811</v>
      </c>
      <c r="B4025" s="247" t="s">
        <v>26771</v>
      </c>
      <c r="C4025" s="247" t="s">
        <v>2</v>
      </c>
      <c r="D4025" s="456">
        <v>54.75</v>
      </c>
    </row>
    <row r="4026" spans="1:4" ht="13.5">
      <c r="A4026" s="458">
        <v>89812</v>
      </c>
      <c r="B4026" s="247" t="s">
        <v>26772</v>
      </c>
      <c r="C4026" s="247" t="s">
        <v>2</v>
      </c>
      <c r="D4026" s="456">
        <v>94.55</v>
      </c>
    </row>
    <row r="4027" spans="1:4" ht="13.5">
      <c r="A4027" s="458">
        <v>89813</v>
      </c>
      <c r="B4027" s="247" t="s">
        <v>26773</v>
      </c>
      <c r="C4027" s="247" t="s">
        <v>2</v>
      </c>
      <c r="D4027" s="456">
        <v>7.07</v>
      </c>
    </row>
    <row r="4028" spans="1:4" ht="13.5">
      <c r="A4028" s="458">
        <v>89814</v>
      </c>
      <c r="B4028" s="247" t="s">
        <v>26774</v>
      </c>
      <c r="C4028" s="247" t="s">
        <v>2</v>
      </c>
      <c r="D4028" s="456">
        <v>23.06</v>
      </c>
    </row>
    <row r="4029" spans="1:4" ht="13.5">
      <c r="A4029" s="458">
        <v>89815</v>
      </c>
      <c r="B4029" s="247" t="s">
        <v>26775</v>
      </c>
      <c r="C4029" s="247" t="s">
        <v>2</v>
      </c>
      <c r="D4029" s="456">
        <v>30.41</v>
      </c>
    </row>
    <row r="4030" spans="1:4" ht="13.5">
      <c r="A4030" s="458">
        <v>89816</v>
      </c>
      <c r="B4030" s="247" t="s">
        <v>26776</v>
      </c>
      <c r="C4030" s="247" t="s">
        <v>2</v>
      </c>
      <c r="D4030" s="456">
        <v>44.54</v>
      </c>
    </row>
    <row r="4031" spans="1:4" ht="13.5">
      <c r="A4031" s="458">
        <v>89817</v>
      </c>
      <c r="B4031" s="247" t="s">
        <v>26777</v>
      </c>
      <c r="C4031" s="247" t="s">
        <v>2</v>
      </c>
      <c r="D4031" s="456">
        <v>15.68</v>
      </c>
    </row>
    <row r="4032" spans="1:4" ht="13.5">
      <c r="A4032" s="458">
        <v>89818</v>
      </c>
      <c r="B4032" s="247" t="s">
        <v>26778</v>
      </c>
      <c r="C4032" s="247" t="s">
        <v>2</v>
      </c>
      <c r="D4032" s="456">
        <v>57.68</v>
      </c>
    </row>
    <row r="4033" spans="1:4" ht="13.5">
      <c r="A4033" s="458">
        <v>89819</v>
      </c>
      <c r="B4033" s="247" t="s">
        <v>26779</v>
      </c>
      <c r="C4033" s="247" t="s">
        <v>2</v>
      </c>
      <c r="D4033" s="456">
        <v>29.47</v>
      </c>
    </row>
    <row r="4034" spans="1:4" ht="13.5">
      <c r="A4034" s="458">
        <v>89821</v>
      </c>
      <c r="B4034" s="247" t="s">
        <v>26780</v>
      </c>
      <c r="C4034" s="247" t="s">
        <v>2</v>
      </c>
      <c r="D4034" s="456">
        <v>21.15</v>
      </c>
    </row>
    <row r="4035" spans="1:4" ht="13.5">
      <c r="A4035" s="458">
        <v>89822</v>
      </c>
      <c r="B4035" s="247" t="s">
        <v>26781</v>
      </c>
      <c r="C4035" s="247" t="s">
        <v>2</v>
      </c>
      <c r="D4035" s="456">
        <v>26.97</v>
      </c>
    </row>
    <row r="4036" spans="1:4" ht="13.5">
      <c r="A4036" s="458">
        <v>89823</v>
      </c>
      <c r="B4036" s="247" t="s">
        <v>26782</v>
      </c>
      <c r="C4036" s="247" t="s">
        <v>2</v>
      </c>
      <c r="D4036" s="456">
        <v>43.58</v>
      </c>
    </row>
    <row r="4037" spans="1:4" ht="13.5">
      <c r="A4037" s="458">
        <v>89824</v>
      </c>
      <c r="B4037" s="247" t="s">
        <v>26783</v>
      </c>
      <c r="C4037" s="247" t="s">
        <v>2</v>
      </c>
      <c r="D4037" s="456">
        <v>41.48</v>
      </c>
    </row>
    <row r="4038" spans="1:4" ht="13.5">
      <c r="A4038" s="458">
        <v>89825</v>
      </c>
      <c r="B4038" s="247" t="s">
        <v>26784</v>
      </c>
      <c r="C4038" s="247" t="s">
        <v>2</v>
      </c>
      <c r="D4038" s="456">
        <v>21.43</v>
      </c>
    </row>
    <row r="4039" spans="1:4" ht="13.5">
      <c r="A4039" s="458">
        <v>89826</v>
      </c>
      <c r="B4039" s="247" t="s">
        <v>26785</v>
      </c>
      <c r="C4039" s="247" t="s">
        <v>2</v>
      </c>
      <c r="D4039" s="456">
        <v>137.77000000000001</v>
      </c>
    </row>
    <row r="4040" spans="1:4" ht="13.5">
      <c r="A4040" s="458">
        <v>89827</v>
      </c>
      <c r="B4040" s="247" t="s">
        <v>26786</v>
      </c>
      <c r="C4040" s="247" t="s">
        <v>2</v>
      </c>
      <c r="D4040" s="456">
        <v>24.31</v>
      </c>
    </row>
    <row r="4041" spans="1:4" ht="13.5">
      <c r="A4041" s="458">
        <v>89828</v>
      </c>
      <c r="B4041" s="247" t="s">
        <v>26787</v>
      </c>
      <c r="C4041" s="247" t="s">
        <v>2</v>
      </c>
      <c r="D4041" s="456">
        <v>65.13</v>
      </c>
    </row>
    <row r="4042" spans="1:4" ht="13.5">
      <c r="A4042" s="458">
        <v>89829</v>
      </c>
      <c r="B4042" s="247" t="s">
        <v>26788</v>
      </c>
      <c r="C4042" s="247" t="s">
        <v>2</v>
      </c>
      <c r="D4042" s="456">
        <v>41.57</v>
      </c>
    </row>
    <row r="4043" spans="1:4" ht="13.5">
      <c r="A4043" s="458">
        <v>89830</v>
      </c>
      <c r="B4043" s="247" t="s">
        <v>26789</v>
      </c>
      <c r="C4043" s="247" t="s">
        <v>2</v>
      </c>
      <c r="D4043" s="456">
        <v>45.52</v>
      </c>
    </row>
    <row r="4044" spans="1:4" ht="13.5">
      <c r="A4044" s="458">
        <v>89831</v>
      </c>
      <c r="B4044" s="247" t="s">
        <v>26790</v>
      </c>
      <c r="C4044" s="247" t="s">
        <v>2</v>
      </c>
      <c r="D4044" s="456">
        <v>69.760000000000005</v>
      </c>
    </row>
    <row r="4045" spans="1:4" ht="13.5">
      <c r="A4045" s="458">
        <v>89832</v>
      </c>
      <c r="B4045" s="247" t="s">
        <v>26791</v>
      </c>
      <c r="C4045" s="247" t="s">
        <v>2</v>
      </c>
      <c r="D4045" s="456">
        <v>43.88</v>
      </c>
    </row>
    <row r="4046" spans="1:4" ht="13.5">
      <c r="A4046" s="458">
        <v>89833</v>
      </c>
      <c r="B4046" s="247" t="s">
        <v>26792</v>
      </c>
      <c r="C4046" s="247" t="s">
        <v>2</v>
      </c>
      <c r="D4046" s="456">
        <v>52.79</v>
      </c>
    </row>
    <row r="4047" spans="1:4" ht="13.5">
      <c r="A4047" s="458">
        <v>89834</v>
      </c>
      <c r="B4047" s="247" t="s">
        <v>26793</v>
      </c>
      <c r="C4047" s="247" t="s">
        <v>2</v>
      </c>
      <c r="D4047" s="456">
        <v>62.07</v>
      </c>
    </row>
    <row r="4048" spans="1:4" ht="13.5">
      <c r="A4048" s="458">
        <v>89835</v>
      </c>
      <c r="B4048" s="247" t="s">
        <v>26794</v>
      </c>
      <c r="C4048" s="247" t="s">
        <v>2</v>
      </c>
      <c r="D4048" s="456">
        <v>46.94</v>
      </c>
    </row>
    <row r="4049" spans="1:4" ht="13.5">
      <c r="A4049" s="458">
        <v>89836</v>
      </c>
      <c r="B4049" s="247" t="s">
        <v>26795</v>
      </c>
      <c r="C4049" s="247" t="s">
        <v>2</v>
      </c>
      <c r="D4049" s="456">
        <v>216.91</v>
      </c>
    </row>
    <row r="4050" spans="1:4" ht="13.5">
      <c r="A4050" s="458">
        <v>89837</v>
      </c>
      <c r="B4050" s="247" t="s">
        <v>26796</v>
      </c>
      <c r="C4050" s="247" t="s">
        <v>2</v>
      </c>
      <c r="D4050" s="456">
        <v>145</v>
      </c>
    </row>
    <row r="4051" spans="1:4" ht="13.5">
      <c r="A4051" s="458">
        <v>89838</v>
      </c>
      <c r="B4051" s="247" t="s">
        <v>26797</v>
      </c>
      <c r="C4051" s="247" t="s">
        <v>2</v>
      </c>
      <c r="D4051" s="456">
        <v>165.84</v>
      </c>
    </row>
    <row r="4052" spans="1:4" ht="13.5">
      <c r="A4052" s="458">
        <v>89839</v>
      </c>
      <c r="B4052" s="247" t="s">
        <v>26798</v>
      </c>
      <c r="C4052" s="247" t="s">
        <v>2</v>
      </c>
      <c r="D4052" s="456">
        <v>188.29</v>
      </c>
    </row>
    <row r="4053" spans="1:4" ht="13.5">
      <c r="A4053" s="458">
        <v>89840</v>
      </c>
      <c r="B4053" s="247" t="s">
        <v>26799</v>
      </c>
      <c r="C4053" s="247" t="s">
        <v>2</v>
      </c>
      <c r="D4053" s="456">
        <v>195.51</v>
      </c>
    </row>
    <row r="4054" spans="1:4" ht="13.5">
      <c r="A4054" s="458">
        <v>89841</v>
      </c>
      <c r="B4054" s="247" t="s">
        <v>26800</v>
      </c>
      <c r="C4054" s="247" t="s">
        <v>2</v>
      </c>
      <c r="D4054" s="456">
        <v>286.57</v>
      </c>
    </row>
    <row r="4055" spans="1:4" ht="13.5">
      <c r="A4055" s="458">
        <v>89842</v>
      </c>
      <c r="B4055" s="247" t="s">
        <v>26801</v>
      </c>
      <c r="C4055" s="247" t="s">
        <v>2</v>
      </c>
      <c r="D4055" s="456">
        <v>53.39</v>
      </c>
    </row>
    <row r="4056" spans="1:4" ht="13.5">
      <c r="A4056" s="458">
        <v>89844</v>
      </c>
      <c r="B4056" s="247" t="s">
        <v>26802</v>
      </c>
      <c r="C4056" s="247" t="s">
        <v>2</v>
      </c>
      <c r="D4056" s="456">
        <v>67.38</v>
      </c>
    </row>
    <row r="4057" spans="1:4" ht="13.5">
      <c r="A4057" s="458">
        <v>89845</v>
      </c>
      <c r="B4057" s="247" t="s">
        <v>26803</v>
      </c>
      <c r="C4057" s="247" t="s">
        <v>2</v>
      </c>
      <c r="D4057" s="456">
        <v>106.33</v>
      </c>
    </row>
    <row r="4058" spans="1:4" ht="13.5">
      <c r="A4058" s="458">
        <v>89846</v>
      </c>
      <c r="B4058" s="247" t="s">
        <v>26804</v>
      </c>
      <c r="C4058" s="247" t="s">
        <v>2</v>
      </c>
      <c r="D4058" s="456">
        <v>229.56</v>
      </c>
    </row>
    <row r="4059" spans="1:4" ht="13.5">
      <c r="A4059" s="458">
        <v>89847</v>
      </c>
      <c r="B4059" s="247" t="s">
        <v>26805</v>
      </c>
      <c r="C4059" s="247" t="s">
        <v>2</v>
      </c>
      <c r="D4059" s="456">
        <v>274.24</v>
      </c>
    </row>
    <row r="4060" spans="1:4" ht="13.5">
      <c r="A4060" s="458">
        <v>89850</v>
      </c>
      <c r="B4060" s="247" t="s">
        <v>26806</v>
      </c>
      <c r="C4060" s="247" t="s">
        <v>2</v>
      </c>
      <c r="D4060" s="456">
        <v>34.630000000000003</v>
      </c>
    </row>
    <row r="4061" spans="1:4" ht="13.5">
      <c r="A4061" s="458">
        <v>89851</v>
      </c>
      <c r="B4061" s="247" t="s">
        <v>26807</v>
      </c>
      <c r="C4061" s="247" t="s">
        <v>2</v>
      </c>
      <c r="D4061" s="456">
        <v>34.54</v>
      </c>
    </row>
    <row r="4062" spans="1:4" ht="13.5">
      <c r="A4062" s="458">
        <v>89852</v>
      </c>
      <c r="B4062" s="247" t="s">
        <v>26808</v>
      </c>
      <c r="C4062" s="247" t="s">
        <v>2</v>
      </c>
      <c r="D4062" s="456">
        <v>57.06</v>
      </c>
    </row>
    <row r="4063" spans="1:4" ht="13.5">
      <c r="A4063" s="458">
        <v>89853</v>
      </c>
      <c r="B4063" s="247" t="s">
        <v>26809</v>
      </c>
      <c r="C4063" s="247" t="s">
        <v>2</v>
      </c>
      <c r="D4063" s="456">
        <v>96.86</v>
      </c>
    </row>
    <row r="4064" spans="1:4" ht="13.5">
      <c r="A4064" s="458">
        <v>89854</v>
      </c>
      <c r="B4064" s="247" t="s">
        <v>26810</v>
      </c>
      <c r="C4064" s="247" t="s">
        <v>2</v>
      </c>
      <c r="D4064" s="456">
        <v>126.85</v>
      </c>
    </row>
    <row r="4065" spans="1:4" ht="13.5">
      <c r="A4065" s="458">
        <v>89855</v>
      </c>
      <c r="B4065" s="247" t="s">
        <v>26811</v>
      </c>
      <c r="C4065" s="247" t="s">
        <v>2</v>
      </c>
      <c r="D4065" s="456">
        <v>139.32</v>
      </c>
    </row>
    <row r="4066" spans="1:4" ht="13.5">
      <c r="A4066" s="458">
        <v>89856</v>
      </c>
      <c r="B4066" s="247" t="s">
        <v>26812</v>
      </c>
      <c r="C4066" s="247" t="s">
        <v>2</v>
      </c>
      <c r="D4066" s="456">
        <v>22.7</v>
      </c>
    </row>
    <row r="4067" spans="1:4" ht="13.5">
      <c r="A4067" s="458">
        <v>89857</v>
      </c>
      <c r="B4067" s="247" t="s">
        <v>26813</v>
      </c>
      <c r="C4067" s="247" t="s">
        <v>2</v>
      </c>
      <c r="D4067" s="456">
        <v>45.13</v>
      </c>
    </row>
    <row r="4068" spans="1:4" ht="13.5">
      <c r="A4068" s="458">
        <v>89860</v>
      </c>
      <c r="B4068" s="247" t="s">
        <v>26814</v>
      </c>
      <c r="C4068" s="247" t="s">
        <v>2</v>
      </c>
      <c r="D4068" s="456">
        <v>55.89</v>
      </c>
    </row>
    <row r="4069" spans="1:4" ht="13.5">
      <c r="A4069" s="458">
        <v>89861</v>
      </c>
      <c r="B4069" s="247" t="s">
        <v>26815</v>
      </c>
      <c r="C4069" s="247" t="s">
        <v>2</v>
      </c>
      <c r="D4069" s="456">
        <v>65.17</v>
      </c>
    </row>
    <row r="4070" spans="1:4" ht="13.5">
      <c r="A4070" s="458">
        <v>89866</v>
      </c>
      <c r="B4070" s="247" t="s">
        <v>26816</v>
      </c>
      <c r="C4070" s="247" t="s">
        <v>2</v>
      </c>
      <c r="D4070" s="456">
        <v>6.61</v>
      </c>
    </row>
    <row r="4071" spans="1:4" ht="13.5">
      <c r="A4071" s="458">
        <v>89867</v>
      </c>
      <c r="B4071" s="247" t="s">
        <v>26817</v>
      </c>
      <c r="C4071" s="247" t="s">
        <v>2</v>
      </c>
      <c r="D4071" s="456">
        <v>7.84</v>
      </c>
    </row>
    <row r="4072" spans="1:4" ht="13.5">
      <c r="A4072" s="458">
        <v>89868</v>
      </c>
      <c r="B4072" s="247" t="s">
        <v>26818</v>
      </c>
      <c r="C4072" s="247" t="s">
        <v>2</v>
      </c>
      <c r="D4072" s="456">
        <v>5.33</v>
      </c>
    </row>
    <row r="4073" spans="1:4" ht="13.5">
      <c r="A4073" s="458">
        <v>89869</v>
      </c>
      <c r="B4073" s="247" t="s">
        <v>26819</v>
      </c>
      <c r="C4073" s="247" t="s">
        <v>2</v>
      </c>
      <c r="D4073" s="456">
        <v>9.3800000000000008</v>
      </c>
    </row>
    <row r="4074" spans="1:4" ht="13.5">
      <c r="A4074" s="458">
        <v>89979</v>
      </c>
      <c r="B4074" s="247" t="s">
        <v>26820</v>
      </c>
      <c r="C4074" s="247" t="s">
        <v>2</v>
      </c>
      <c r="D4074" s="456">
        <v>33.25</v>
      </c>
    </row>
    <row r="4075" spans="1:4" ht="13.5">
      <c r="A4075" s="458">
        <v>89981</v>
      </c>
      <c r="B4075" s="247" t="s">
        <v>26821</v>
      </c>
      <c r="C4075" s="247" t="s">
        <v>2</v>
      </c>
      <c r="D4075" s="456">
        <v>30.93</v>
      </c>
    </row>
    <row r="4076" spans="1:4" ht="13.5">
      <c r="A4076" s="458">
        <v>90373</v>
      </c>
      <c r="B4076" s="247" t="s">
        <v>26822</v>
      </c>
      <c r="C4076" s="247" t="s">
        <v>2</v>
      </c>
      <c r="D4076" s="456">
        <v>14.61</v>
      </c>
    </row>
    <row r="4077" spans="1:4" ht="13.5">
      <c r="A4077" s="458">
        <v>90374</v>
      </c>
      <c r="B4077" s="247" t="s">
        <v>26823</v>
      </c>
      <c r="C4077" s="247" t="s">
        <v>2</v>
      </c>
      <c r="D4077" s="456">
        <v>26.33</v>
      </c>
    </row>
    <row r="4078" spans="1:4" ht="13.5">
      <c r="A4078" s="458">
        <v>92287</v>
      </c>
      <c r="B4078" s="247" t="s">
        <v>26824</v>
      </c>
      <c r="C4078" s="247" t="s">
        <v>2</v>
      </c>
      <c r="D4078" s="456">
        <v>16.07</v>
      </c>
    </row>
    <row r="4079" spans="1:4" ht="13.5">
      <c r="A4079" s="458">
        <v>92288</v>
      </c>
      <c r="B4079" s="247" t="s">
        <v>26825</v>
      </c>
      <c r="C4079" s="247" t="s">
        <v>2</v>
      </c>
      <c r="D4079" s="456">
        <v>25.6</v>
      </c>
    </row>
    <row r="4080" spans="1:4" ht="13.5">
      <c r="A4080" s="458">
        <v>92289</v>
      </c>
      <c r="B4080" s="247" t="s">
        <v>26826</v>
      </c>
      <c r="C4080" s="247" t="s">
        <v>2</v>
      </c>
      <c r="D4080" s="456">
        <v>45.91</v>
      </c>
    </row>
    <row r="4081" spans="1:4" ht="13.5">
      <c r="A4081" s="458">
        <v>92290</v>
      </c>
      <c r="B4081" s="247" t="s">
        <v>26827</v>
      </c>
      <c r="C4081" s="247" t="s">
        <v>2</v>
      </c>
      <c r="D4081" s="456">
        <v>69.97</v>
      </c>
    </row>
    <row r="4082" spans="1:4" ht="13.5">
      <c r="A4082" s="458">
        <v>92291</v>
      </c>
      <c r="B4082" s="247" t="s">
        <v>26828</v>
      </c>
      <c r="C4082" s="247" t="s">
        <v>2</v>
      </c>
      <c r="D4082" s="456">
        <v>108.85</v>
      </c>
    </row>
    <row r="4083" spans="1:4" ht="13.5">
      <c r="A4083" s="458">
        <v>92292</v>
      </c>
      <c r="B4083" s="247" t="s">
        <v>26829</v>
      </c>
      <c r="C4083" s="247" t="s">
        <v>2</v>
      </c>
      <c r="D4083" s="456">
        <v>341.19</v>
      </c>
    </row>
    <row r="4084" spans="1:4" ht="13.5">
      <c r="A4084" s="458">
        <v>92293</v>
      </c>
      <c r="B4084" s="247" t="s">
        <v>26830</v>
      </c>
      <c r="C4084" s="247" t="s">
        <v>2</v>
      </c>
      <c r="D4084" s="456">
        <v>9.0299999999999994</v>
      </c>
    </row>
    <row r="4085" spans="1:4" ht="13.5">
      <c r="A4085" s="458">
        <v>92294</v>
      </c>
      <c r="B4085" s="247" t="s">
        <v>26831</v>
      </c>
      <c r="C4085" s="247" t="s">
        <v>2</v>
      </c>
      <c r="D4085" s="456">
        <v>15.53</v>
      </c>
    </row>
    <row r="4086" spans="1:4" ht="13.5">
      <c r="A4086" s="458">
        <v>92295</v>
      </c>
      <c r="B4086" s="247" t="s">
        <v>26832</v>
      </c>
      <c r="C4086" s="247" t="s">
        <v>2</v>
      </c>
      <c r="D4086" s="456">
        <v>29.75</v>
      </c>
    </row>
    <row r="4087" spans="1:4" ht="13.5">
      <c r="A4087" s="458">
        <v>92296</v>
      </c>
      <c r="B4087" s="247" t="s">
        <v>26833</v>
      </c>
      <c r="C4087" s="247" t="s">
        <v>2</v>
      </c>
      <c r="D4087" s="456">
        <v>39.53</v>
      </c>
    </row>
    <row r="4088" spans="1:4" ht="13.5">
      <c r="A4088" s="458">
        <v>92297</v>
      </c>
      <c r="B4088" s="247" t="s">
        <v>26834</v>
      </c>
      <c r="C4088" s="247" t="s">
        <v>2</v>
      </c>
      <c r="D4088" s="456">
        <v>61.61</v>
      </c>
    </row>
    <row r="4089" spans="1:4" ht="13.5">
      <c r="A4089" s="458">
        <v>92298</v>
      </c>
      <c r="B4089" s="247" t="s">
        <v>26835</v>
      </c>
      <c r="C4089" s="247" t="s">
        <v>2</v>
      </c>
      <c r="D4089" s="456">
        <v>175.37</v>
      </c>
    </row>
    <row r="4090" spans="1:4" ht="13.5">
      <c r="A4090" s="458">
        <v>92299</v>
      </c>
      <c r="B4090" s="247" t="s">
        <v>26836</v>
      </c>
      <c r="C4090" s="247" t="s">
        <v>2</v>
      </c>
      <c r="D4090" s="456">
        <v>21.14</v>
      </c>
    </row>
    <row r="4091" spans="1:4" ht="13.5">
      <c r="A4091" s="458">
        <v>92300</v>
      </c>
      <c r="B4091" s="247" t="s">
        <v>26837</v>
      </c>
      <c r="C4091" s="247" t="s">
        <v>2</v>
      </c>
      <c r="D4091" s="456">
        <v>32.479999999999997</v>
      </c>
    </row>
    <row r="4092" spans="1:4" ht="13.5">
      <c r="A4092" s="458">
        <v>92301</v>
      </c>
      <c r="B4092" s="247" t="s">
        <v>26838</v>
      </c>
      <c r="C4092" s="247" t="s">
        <v>2</v>
      </c>
      <c r="D4092" s="456">
        <v>65.31</v>
      </c>
    </row>
    <row r="4093" spans="1:4" ht="13.5">
      <c r="A4093" s="458">
        <v>92302</v>
      </c>
      <c r="B4093" s="247" t="s">
        <v>26839</v>
      </c>
      <c r="C4093" s="247" t="s">
        <v>2</v>
      </c>
      <c r="D4093" s="456">
        <v>86.51</v>
      </c>
    </row>
    <row r="4094" spans="1:4" ht="13.5">
      <c r="A4094" s="458">
        <v>92303</v>
      </c>
      <c r="B4094" s="247" t="s">
        <v>26840</v>
      </c>
      <c r="C4094" s="247" t="s">
        <v>2</v>
      </c>
      <c r="D4094" s="456">
        <v>160.01</v>
      </c>
    </row>
    <row r="4095" spans="1:4" ht="13.5">
      <c r="A4095" s="458">
        <v>92304</v>
      </c>
      <c r="B4095" s="247" t="s">
        <v>26841</v>
      </c>
      <c r="C4095" s="247" t="s">
        <v>2</v>
      </c>
      <c r="D4095" s="456">
        <v>419.27</v>
      </c>
    </row>
    <row r="4096" spans="1:4" ht="13.5">
      <c r="A4096" s="458">
        <v>92311</v>
      </c>
      <c r="B4096" s="247" t="s">
        <v>26842</v>
      </c>
      <c r="C4096" s="247" t="s">
        <v>2</v>
      </c>
      <c r="D4096" s="456">
        <v>11.29</v>
      </c>
    </row>
    <row r="4097" spans="1:4" ht="13.5">
      <c r="A4097" s="458">
        <v>92312</v>
      </c>
      <c r="B4097" s="247" t="s">
        <v>26843</v>
      </c>
      <c r="C4097" s="247" t="s">
        <v>2</v>
      </c>
      <c r="D4097" s="456">
        <v>19.329999999999998</v>
      </c>
    </row>
    <row r="4098" spans="1:4" ht="13.5">
      <c r="A4098" s="458">
        <v>92313</v>
      </c>
      <c r="B4098" s="247" t="s">
        <v>26844</v>
      </c>
      <c r="C4098" s="247" t="s">
        <v>2</v>
      </c>
      <c r="D4098" s="456">
        <v>28.61</v>
      </c>
    </row>
    <row r="4099" spans="1:4" ht="13.5">
      <c r="A4099" s="458">
        <v>92314</v>
      </c>
      <c r="B4099" s="247" t="s">
        <v>26845</v>
      </c>
      <c r="C4099" s="247" t="s">
        <v>2</v>
      </c>
      <c r="D4099" s="456">
        <v>7.5</v>
      </c>
    </row>
    <row r="4100" spans="1:4" ht="13.5">
      <c r="A4100" s="458">
        <v>92315</v>
      </c>
      <c r="B4100" s="247" t="s">
        <v>26846</v>
      </c>
      <c r="C4100" s="247" t="s">
        <v>2</v>
      </c>
      <c r="D4100" s="456">
        <v>11.22</v>
      </c>
    </row>
    <row r="4101" spans="1:4" ht="13.5">
      <c r="A4101" s="458">
        <v>92316</v>
      </c>
      <c r="B4101" s="247" t="s">
        <v>26847</v>
      </c>
      <c r="C4101" s="247" t="s">
        <v>2</v>
      </c>
      <c r="D4101" s="456">
        <v>17.55</v>
      </c>
    </row>
    <row r="4102" spans="1:4" ht="13.5">
      <c r="A4102" s="458">
        <v>92317</v>
      </c>
      <c r="B4102" s="247" t="s">
        <v>26848</v>
      </c>
      <c r="C4102" s="247" t="s">
        <v>2</v>
      </c>
      <c r="D4102" s="456">
        <v>15.79</v>
      </c>
    </row>
    <row r="4103" spans="1:4" ht="13.5">
      <c r="A4103" s="458">
        <v>92318</v>
      </c>
      <c r="B4103" s="247" t="s">
        <v>26849</v>
      </c>
      <c r="C4103" s="247" t="s">
        <v>2</v>
      </c>
      <c r="D4103" s="456">
        <v>25.5</v>
      </c>
    </row>
    <row r="4104" spans="1:4" ht="13.5">
      <c r="A4104" s="458">
        <v>92319</v>
      </c>
      <c r="B4104" s="247" t="s">
        <v>26850</v>
      </c>
      <c r="C4104" s="247" t="s">
        <v>2</v>
      </c>
      <c r="D4104" s="456">
        <v>36.5</v>
      </c>
    </row>
    <row r="4105" spans="1:4" ht="13.5">
      <c r="A4105" s="458">
        <v>92326</v>
      </c>
      <c r="B4105" s="247" t="s">
        <v>26851</v>
      </c>
      <c r="C4105" s="247" t="s">
        <v>2</v>
      </c>
      <c r="D4105" s="456">
        <v>11.81</v>
      </c>
    </row>
    <row r="4106" spans="1:4" ht="13.5">
      <c r="A4106" s="458">
        <v>92327</v>
      </c>
      <c r="B4106" s="247" t="s">
        <v>26852</v>
      </c>
      <c r="C4106" s="247" t="s">
        <v>2</v>
      </c>
      <c r="D4106" s="456">
        <v>21.75</v>
      </c>
    </row>
    <row r="4107" spans="1:4" ht="13.5">
      <c r="A4107" s="458">
        <v>92328</v>
      </c>
      <c r="B4107" s="247" t="s">
        <v>26853</v>
      </c>
      <c r="C4107" s="247" t="s">
        <v>2</v>
      </c>
      <c r="D4107" s="456">
        <v>32.909999999999997</v>
      </c>
    </row>
    <row r="4108" spans="1:4" ht="13.5">
      <c r="A4108" s="458">
        <v>92329</v>
      </c>
      <c r="B4108" s="247" t="s">
        <v>26854</v>
      </c>
      <c r="C4108" s="247" t="s">
        <v>2</v>
      </c>
      <c r="D4108" s="456">
        <v>7.64</v>
      </c>
    </row>
    <row r="4109" spans="1:4" ht="13.5">
      <c r="A4109" s="458">
        <v>92330</v>
      </c>
      <c r="B4109" s="247" t="s">
        <v>26855</v>
      </c>
      <c r="C4109" s="247" t="s">
        <v>2</v>
      </c>
      <c r="D4109" s="456">
        <v>12.85</v>
      </c>
    </row>
    <row r="4110" spans="1:4" ht="13.5">
      <c r="A4110" s="458">
        <v>92331</v>
      </c>
      <c r="B4110" s="247" t="s">
        <v>26856</v>
      </c>
      <c r="C4110" s="247" t="s">
        <v>2</v>
      </c>
      <c r="D4110" s="456">
        <v>20.440000000000001</v>
      </c>
    </row>
    <row r="4111" spans="1:4" ht="13.5">
      <c r="A4111" s="458">
        <v>92332</v>
      </c>
      <c r="B4111" s="247" t="s">
        <v>26857</v>
      </c>
      <c r="C4111" s="247" t="s">
        <v>2</v>
      </c>
      <c r="D4111" s="456">
        <v>16.07</v>
      </c>
    </row>
    <row r="4112" spans="1:4" ht="13.5">
      <c r="A4112" s="458">
        <v>92333</v>
      </c>
      <c r="B4112" s="247" t="s">
        <v>26858</v>
      </c>
      <c r="C4112" s="247" t="s">
        <v>2</v>
      </c>
      <c r="D4112" s="456">
        <v>28.72</v>
      </c>
    </row>
    <row r="4113" spans="1:4" ht="13.5">
      <c r="A4113" s="458">
        <v>92334</v>
      </c>
      <c r="B4113" s="247" t="s">
        <v>26859</v>
      </c>
      <c r="C4113" s="247" t="s">
        <v>2</v>
      </c>
      <c r="D4113" s="456">
        <v>42.26</v>
      </c>
    </row>
    <row r="4114" spans="1:4" ht="13.5">
      <c r="A4114" s="458">
        <v>92344</v>
      </c>
      <c r="B4114" s="247" t="s">
        <v>18277</v>
      </c>
      <c r="C4114" s="247" t="s">
        <v>2</v>
      </c>
      <c r="D4114" s="456">
        <v>62.27</v>
      </c>
    </row>
    <row r="4115" spans="1:4" ht="13.5">
      <c r="A4115" s="458">
        <v>92345</v>
      </c>
      <c r="B4115" s="247" t="s">
        <v>18278</v>
      </c>
      <c r="C4115" s="247" t="s">
        <v>2</v>
      </c>
      <c r="D4115" s="456">
        <v>62.24</v>
      </c>
    </row>
    <row r="4116" spans="1:4" ht="13.5">
      <c r="A4116" s="458">
        <v>92346</v>
      </c>
      <c r="B4116" s="247" t="s">
        <v>18279</v>
      </c>
      <c r="C4116" s="247" t="s">
        <v>2</v>
      </c>
      <c r="D4116" s="456">
        <v>84.13</v>
      </c>
    </row>
    <row r="4117" spans="1:4" ht="13.5">
      <c r="A4117" s="458">
        <v>92347</v>
      </c>
      <c r="B4117" s="247" t="s">
        <v>18280</v>
      </c>
      <c r="C4117" s="247" t="s">
        <v>2</v>
      </c>
      <c r="D4117" s="456">
        <v>94.91</v>
      </c>
    </row>
    <row r="4118" spans="1:4" ht="13.5">
      <c r="A4118" s="458">
        <v>92348</v>
      </c>
      <c r="B4118" s="247" t="s">
        <v>18281</v>
      </c>
      <c r="C4118" s="247" t="s">
        <v>2</v>
      </c>
      <c r="D4118" s="456">
        <v>121.75</v>
      </c>
    </row>
    <row r="4119" spans="1:4" ht="13.5">
      <c r="A4119" s="458">
        <v>92349</v>
      </c>
      <c r="B4119" s="247" t="s">
        <v>18282</v>
      </c>
      <c r="C4119" s="247" t="s">
        <v>2</v>
      </c>
      <c r="D4119" s="456">
        <v>131.34</v>
      </c>
    </row>
    <row r="4120" spans="1:4" ht="13.5">
      <c r="A4120" s="458">
        <v>92350</v>
      </c>
      <c r="B4120" s="247" t="s">
        <v>18283</v>
      </c>
      <c r="C4120" s="247" t="s">
        <v>2</v>
      </c>
      <c r="D4120" s="456">
        <v>92.55</v>
      </c>
    </row>
    <row r="4121" spans="1:4" ht="13.5">
      <c r="A4121" s="458">
        <v>92351</v>
      </c>
      <c r="B4121" s="247" t="s">
        <v>18284</v>
      </c>
      <c r="C4121" s="247" t="s">
        <v>2</v>
      </c>
      <c r="D4121" s="456">
        <v>90.15</v>
      </c>
    </row>
    <row r="4122" spans="1:4" ht="13.5">
      <c r="A4122" s="458">
        <v>92352</v>
      </c>
      <c r="B4122" s="247" t="s">
        <v>18285</v>
      </c>
      <c r="C4122" s="247" t="s">
        <v>2</v>
      </c>
      <c r="D4122" s="456">
        <v>146.97</v>
      </c>
    </row>
    <row r="4123" spans="1:4" ht="13.5">
      <c r="A4123" s="458">
        <v>92353</v>
      </c>
      <c r="B4123" s="247" t="s">
        <v>18286</v>
      </c>
      <c r="C4123" s="247" t="s">
        <v>2</v>
      </c>
      <c r="D4123" s="456">
        <v>136.43</v>
      </c>
    </row>
    <row r="4124" spans="1:4" ht="13.5">
      <c r="A4124" s="458">
        <v>92354</v>
      </c>
      <c r="B4124" s="247" t="s">
        <v>18287</v>
      </c>
      <c r="C4124" s="247" t="s">
        <v>2</v>
      </c>
      <c r="D4124" s="456">
        <v>199.21</v>
      </c>
    </row>
    <row r="4125" spans="1:4" ht="13.5">
      <c r="A4125" s="458">
        <v>92355</v>
      </c>
      <c r="B4125" s="247" t="s">
        <v>18288</v>
      </c>
      <c r="C4125" s="247" t="s">
        <v>2</v>
      </c>
      <c r="D4125" s="456">
        <v>178.89</v>
      </c>
    </row>
    <row r="4126" spans="1:4" ht="13.5">
      <c r="A4126" s="458">
        <v>92356</v>
      </c>
      <c r="B4126" s="247" t="s">
        <v>18289</v>
      </c>
      <c r="C4126" s="247" t="s">
        <v>2</v>
      </c>
      <c r="D4126" s="456">
        <v>120.11</v>
      </c>
    </row>
    <row r="4127" spans="1:4" ht="13.5">
      <c r="A4127" s="458">
        <v>92357</v>
      </c>
      <c r="B4127" s="247" t="s">
        <v>18290</v>
      </c>
      <c r="C4127" s="247" t="s">
        <v>2</v>
      </c>
      <c r="D4127" s="456">
        <v>187.18</v>
      </c>
    </row>
    <row r="4128" spans="1:4" ht="13.5">
      <c r="A4128" s="458">
        <v>92358</v>
      </c>
      <c r="B4128" s="247" t="s">
        <v>18291</v>
      </c>
      <c r="C4128" s="247" t="s">
        <v>2</v>
      </c>
      <c r="D4128" s="456">
        <v>236.54</v>
      </c>
    </row>
    <row r="4129" spans="1:4" ht="13.5">
      <c r="A4129" s="458">
        <v>92369</v>
      </c>
      <c r="B4129" s="247" t="s">
        <v>18292</v>
      </c>
      <c r="C4129" s="247" t="s">
        <v>2</v>
      </c>
      <c r="D4129" s="456">
        <v>31.28</v>
      </c>
    </row>
    <row r="4130" spans="1:4" ht="13.5">
      <c r="A4130" s="458">
        <v>92370</v>
      </c>
      <c r="B4130" s="247" t="s">
        <v>18293</v>
      </c>
      <c r="C4130" s="247" t="s">
        <v>2</v>
      </c>
      <c r="D4130" s="456">
        <v>33.22</v>
      </c>
    </row>
    <row r="4131" spans="1:4" ht="13.5">
      <c r="A4131" s="458">
        <v>92371</v>
      </c>
      <c r="B4131" s="247" t="s">
        <v>18294</v>
      </c>
      <c r="C4131" s="247" t="s">
        <v>2</v>
      </c>
      <c r="D4131" s="456">
        <v>38.770000000000003</v>
      </c>
    </row>
    <row r="4132" spans="1:4" ht="13.5">
      <c r="A4132" s="458">
        <v>92372</v>
      </c>
      <c r="B4132" s="247" t="s">
        <v>18295</v>
      </c>
      <c r="C4132" s="247" t="s">
        <v>2</v>
      </c>
      <c r="D4132" s="456">
        <v>40.57</v>
      </c>
    </row>
    <row r="4133" spans="1:4" ht="13.5">
      <c r="A4133" s="458">
        <v>92373</v>
      </c>
      <c r="B4133" s="247" t="s">
        <v>18296</v>
      </c>
      <c r="C4133" s="247" t="s">
        <v>2</v>
      </c>
      <c r="D4133" s="456">
        <v>46.58</v>
      </c>
    </row>
    <row r="4134" spans="1:4" ht="13.5">
      <c r="A4134" s="458">
        <v>92374</v>
      </c>
      <c r="B4134" s="247" t="s">
        <v>18297</v>
      </c>
      <c r="C4134" s="247" t="s">
        <v>2</v>
      </c>
      <c r="D4134" s="456">
        <v>46.93</v>
      </c>
    </row>
    <row r="4135" spans="1:4" ht="13.5">
      <c r="A4135" s="458">
        <v>92375</v>
      </c>
      <c r="B4135" s="247" t="s">
        <v>18298</v>
      </c>
      <c r="C4135" s="247" t="s">
        <v>2</v>
      </c>
      <c r="D4135" s="456">
        <v>62.24</v>
      </c>
    </row>
    <row r="4136" spans="1:4" ht="13.5">
      <c r="A4136" s="458">
        <v>92376</v>
      </c>
      <c r="B4136" s="247" t="s">
        <v>18299</v>
      </c>
      <c r="C4136" s="247" t="s">
        <v>2</v>
      </c>
      <c r="D4136" s="456">
        <v>62.21</v>
      </c>
    </row>
    <row r="4137" spans="1:4" ht="13.5">
      <c r="A4137" s="458">
        <v>92377</v>
      </c>
      <c r="B4137" s="247" t="s">
        <v>18300</v>
      </c>
      <c r="C4137" s="247" t="s">
        <v>2</v>
      </c>
      <c r="D4137" s="456">
        <v>85.44</v>
      </c>
    </row>
    <row r="4138" spans="1:4" ht="13.5">
      <c r="A4138" s="458">
        <v>92378</v>
      </c>
      <c r="B4138" s="247" t="s">
        <v>18301</v>
      </c>
      <c r="C4138" s="247" t="s">
        <v>2</v>
      </c>
      <c r="D4138" s="456">
        <v>96.22</v>
      </c>
    </row>
    <row r="4139" spans="1:4" ht="13.5">
      <c r="A4139" s="458">
        <v>92379</v>
      </c>
      <c r="B4139" s="247" t="s">
        <v>18302</v>
      </c>
      <c r="C4139" s="247" t="s">
        <v>2</v>
      </c>
      <c r="D4139" s="456">
        <v>124.45</v>
      </c>
    </row>
    <row r="4140" spans="1:4" ht="13.5">
      <c r="A4140" s="458">
        <v>92380</v>
      </c>
      <c r="B4140" s="247" t="s">
        <v>18303</v>
      </c>
      <c r="C4140" s="247" t="s">
        <v>2</v>
      </c>
      <c r="D4140" s="456">
        <v>134.04</v>
      </c>
    </row>
    <row r="4141" spans="1:4" ht="13.5">
      <c r="A4141" s="458">
        <v>92381</v>
      </c>
      <c r="B4141" s="247" t="s">
        <v>18304</v>
      </c>
      <c r="C4141" s="247" t="s">
        <v>2</v>
      </c>
      <c r="D4141" s="456">
        <v>47.51</v>
      </c>
    </row>
    <row r="4142" spans="1:4" ht="13.5">
      <c r="A4142" s="458">
        <v>92382</v>
      </c>
      <c r="B4142" s="247" t="s">
        <v>18305</v>
      </c>
      <c r="C4142" s="247" t="s">
        <v>2</v>
      </c>
      <c r="D4142" s="456">
        <v>44.94</v>
      </c>
    </row>
    <row r="4143" spans="1:4" ht="13.5">
      <c r="A4143" s="458">
        <v>92383</v>
      </c>
      <c r="B4143" s="247" t="s">
        <v>18306</v>
      </c>
      <c r="C4143" s="247" t="s">
        <v>2</v>
      </c>
      <c r="D4143" s="456">
        <v>61.89</v>
      </c>
    </row>
    <row r="4144" spans="1:4" ht="13.5">
      <c r="A4144" s="458">
        <v>92384</v>
      </c>
      <c r="B4144" s="247" t="s">
        <v>18307</v>
      </c>
      <c r="C4144" s="247" t="s">
        <v>2</v>
      </c>
      <c r="D4144" s="456">
        <v>56.77</v>
      </c>
    </row>
    <row r="4145" spans="1:4" ht="13.5">
      <c r="A4145" s="458">
        <v>92385</v>
      </c>
      <c r="B4145" s="247" t="s">
        <v>18308</v>
      </c>
      <c r="C4145" s="247" t="s">
        <v>2</v>
      </c>
      <c r="D4145" s="456">
        <v>71.650000000000006</v>
      </c>
    </row>
    <row r="4146" spans="1:4" ht="13.5">
      <c r="A4146" s="458">
        <v>92386</v>
      </c>
      <c r="B4146" s="247" t="s">
        <v>18309</v>
      </c>
      <c r="C4146" s="247" t="s">
        <v>2</v>
      </c>
      <c r="D4146" s="456">
        <v>68.12</v>
      </c>
    </row>
    <row r="4147" spans="1:4" ht="13.5">
      <c r="A4147" s="458">
        <v>92387</v>
      </c>
      <c r="B4147" s="247" t="s">
        <v>18310</v>
      </c>
      <c r="C4147" s="247" t="s">
        <v>2</v>
      </c>
      <c r="D4147" s="456">
        <v>92.47</v>
      </c>
    </row>
    <row r="4148" spans="1:4" ht="13.5">
      <c r="A4148" s="458">
        <v>92388</v>
      </c>
      <c r="B4148" s="247" t="s">
        <v>18311</v>
      </c>
      <c r="C4148" s="247" t="s">
        <v>2</v>
      </c>
      <c r="D4148" s="456">
        <v>90.07</v>
      </c>
    </row>
    <row r="4149" spans="1:4" ht="13.5">
      <c r="A4149" s="458">
        <v>92389</v>
      </c>
      <c r="B4149" s="247" t="s">
        <v>18312</v>
      </c>
      <c r="C4149" s="247" t="s">
        <v>2</v>
      </c>
      <c r="D4149" s="456">
        <v>148.97</v>
      </c>
    </row>
    <row r="4150" spans="1:4" ht="13.5">
      <c r="A4150" s="458">
        <v>92390</v>
      </c>
      <c r="B4150" s="247" t="s">
        <v>18313</v>
      </c>
      <c r="C4150" s="247" t="s">
        <v>2</v>
      </c>
      <c r="D4150" s="456">
        <v>138.43</v>
      </c>
    </row>
    <row r="4151" spans="1:4" ht="13.5">
      <c r="A4151" s="458">
        <v>92635</v>
      </c>
      <c r="B4151" s="247" t="s">
        <v>18314</v>
      </c>
      <c r="C4151" s="247" t="s">
        <v>2</v>
      </c>
      <c r="D4151" s="456">
        <v>203.26</v>
      </c>
    </row>
    <row r="4152" spans="1:4" ht="13.5">
      <c r="A4152" s="458">
        <v>92636</v>
      </c>
      <c r="B4152" s="247" t="s">
        <v>18315</v>
      </c>
      <c r="C4152" s="247" t="s">
        <v>2</v>
      </c>
      <c r="D4152" s="456">
        <v>182.94</v>
      </c>
    </row>
    <row r="4153" spans="1:4" ht="13.5">
      <c r="A4153" s="458">
        <v>92637</v>
      </c>
      <c r="B4153" s="247" t="s">
        <v>18316</v>
      </c>
      <c r="C4153" s="247" t="s">
        <v>2</v>
      </c>
      <c r="D4153" s="456">
        <v>60.88</v>
      </c>
    </row>
    <row r="4154" spans="1:4" ht="13.5">
      <c r="A4154" s="458">
        <v>92638</v>
      </c>
      <c r="B4154" s="247" t="s">
        <v>18317</v>
      </c>
      <c r="C4154" s="247" t="s">
        <v>2</v>
      </c>
      <c r="D4154" s="456">
        <v>76.33</v>
      </c>
    </row>
    <row r="4155" spans="1:4" ht="13.5">
      <c r="A4155" s="458">
        <v>92639</v>
      </c>
      <c r="B4155" s="247" t="s">
        <v>18318</v>
      </c>
      <c r="C4155" s="247" t="s">
        <v>2</v>
      </c>
      <c r="D4155" s="456">
        <v>89.44</v>
      </c>
    </row>
    <row r="4156" spans="1:4" ht="13.5">
      <c r="A4156" s="458">
        <v>92640</v>
      </c>
      <c r="B4156" s="247" t="s">
        <v>18319</v>
      </c>
      <c r="C4156" s="247" t="s">
        <v>2</v>
      </c>
      <c r="D4156" s="456">
        <v>120</v>
      </c>
    </row>
    <row r="4157" spans="1:4" ht="13.5">
      <c r="A4157" s="458">
        <v>92642</v>
      </c>
      <c r="B4157" s="247" t="s">
        <v>18320</v>
      </c>
      <c r="C4157" s="247" t="s">
        <v>2</v>
      </c>
      <c r="D4157" s="456">
        <v>189.8</v>
      </c>
    </row>
    <row r="4158" spans="1:4" ht="13.5">
      <c r="A4158" s="458">
        <v>92644</v>
      </c>
      <c r="B4158" s="247" t="s">
        <v>18321</v>
      </c>
      <c r="C4158" s="247" t="s">
        <v>2</v>
      </c>
      <c r="D4158" s="456">
        <v>241.93</v>
      </c>
    </row>
    <row r="4159" spans="1:4" ht="13.5">
      <c r="A4159" s="458">
        <v>92657</v>
      </c>
      <c r="B4159" s="247" t="s">
        <v>18322</v>
      </c>
      <c r="C4159" s="247" t="s">
        <v>2</v>
      </c>
      <c r="D4159" s="456">
        <v>23.99</v>
      </c>
    </row>
    <row r="4160" spans="1:4" ht="13.5">
      <c r="A4160" s="458">
        <v>92658</v>
      </c>
      <c r="B4160" s="247" t="s">
        <v>18323</v>
      </c>
      <c r="C4160" s="247" t="s">
        <v>2</v>
      </c>
      <c r="D4160" s="456">
        <v>25.93</v>
      </c>
    </row>
    <row r="4161" spans="1:4" ht="13.5">
      <c r="A4161" s="458">
        <v>92659</v>
      </c>
      <c r="B4161" s="247" t="s">
        <v>18324</v>
      </c>
      <c r="C4161" s="247" t="s">
        <v>2</v>
      </c>
      <c r="D4161" s="456">
        <v>30.47</v>
      </c>
    </row>
    <row r="4162" spans="1:4" ht="13.5">
      <c r="A4162" s="458">
        <v>92660</v>
      </c>
      <c r="B4162" s="247" t="s">
        <v>18325</v>
      </c>
      <c r="C4162" s="247" t="s">
        <v>2</v>
      </c>
      <c r="D4162" s="456">
        <v>32.270000000000003</v>
      </c>
    </row>
    <row r="4163" spans="1:4" ht="13.5">
      <c r="A4163" s="458">
        <v>92661</v>
      </c>
      <c r="B4163" s="247" t="s">
        <v>18326</v>
      </c>
      <c r="C4163" s="247" t="s">
        <v>2</v>
      </c>
      <c r="D4163" s="456">
        <v>37.14</v>
      </c>
    </row>
    <row r="4164" spans="1:4" ht="13.5">
      <c r="A4164" s="458">
        <v>92662</v>
      </c>
      <c r="B4164" s="247" t="s">
        <v>18327</v>
      </c>
      <c r="C4164" s="247" t="s">
        <v>2</v>
      </c>
      <c r="D4164" s="456">
        <v>37.49</v>
      </c>
    </row>
    <row r="4165" spans="1:4" ht="13.5">
      <c r="A4165" s="458">
        <v>92663</v>
      </c>
      <c r="B4165" s="247" t="s">
        <v>18328</v>
      </c>
      <c r="C4165" s="247" t="s">
        <v>2</v>
      </c>
      <c r="D4165" s="456">
        <v>51.36</v>
      </c>
    </row>
    <row r="4166" spans="1:4" ht="13.5">
      <c r="A4166" s="458">
        <v>92664</v>
      </c>
      <c r="B4166" s="247" t="s">
        <v>18329</v>
      </c>
      <c r="C4166" s="247" t="s">
        <v>2</v>
      </c>
      <c r="D4166" s="456">
        <v>51.33</v>
      </c>
    </row>
    <row r="4167" spans="1:4" ht="13.5">
      <c r="A4167" s="458">
        <v>92665</v>
      </c>
      <c r="B4167" s="247" t="s">
        <v>18330</v>
      </c>
      <c r="C4167" s="247" t="s">
        <v>2</v>
      </c>
      <c r="D4167" s="456">
        <v>72.41</v>
      </c>
    </row>
    <row r="4168" spans="1:4" ht="13.5">
      <c r="A4168" s="458">
        <v>92666</v>
      </c>
      <c r="B4168" s="247" t="s">
        <v>18331</v>
      </c>
      <c r="C4168" s="247" t="s">
        <v>2</v>
      </c>
      <c r="D4168" s="456">
        <v>83.19</v>
      </c>
    </row>
    <row r="4169" spans="1:4" ht="13.5">
      <c r="A4169" s="458">
        <v>92667</v>
      </c>
      <c r="B4169" s="247" t="s">
        <v>18332</v>
      </c>
      <c r="C4169" s="247" t="s">
        <v>2</v>
      </c>
      <c r="D4169" s="456">
        <v>109.29</v>
      </c>
    </row>
    <row r="4170" spans="1:4" ht="13.5">
      <c r="A4170" s="458">
        <v>92668</v>
      </c>
      <c r="B4170" s="247" t="s">
        <v>18333</v>
      </c>
      <c r="C4170" s="247" t="s">
        <v>2</v>
      </c>
      <c r="D4170" s="456">
        <v>118.88</v>
      </c>
    </row>
    <row r="4171" spans="1:4" ht="13.5">
      <c r="A4171" s="458">
        <v>92669</v>
      </c>
      <c r="B4171" s="247" t="s">
        <v>18334</v>
      </c>
      <c r="C4171" s="247" t="s">
        <v>2</v>
      </c>
      <c r="D4171" s="456">
        <v>36.56</v>
      </c>
    </row>
    <row r="4172" spans="1:4" ht="13.5">
      <c r="A4172" s="458">
        <v>92670</v>
      </c>
      <c r="B4172" s="247" t="s">
        <v>18335</v>
      </c>
      <c r="C4172" s="247" t="s">
        <v>2</v>
      </c>
      <c r="D4172" s="456">
        <v>33.99</v>
      </c>
    </row>
    <row r="4173" spans="1:4" ht="13.5">
      <c r="A4173" s="458">
        <v>92671</v>
      </c>
      <c r="B4173" s="247" t="s">
        <v>18336</v>
      </c>
      <c r="C4173" s="247" t="s">
        <v>2</v>
      </c>
      <c r="D4173" s="456">
        <v>49.47</v>
      </c>
    </row>
    <row r="4174" spans="1:4" ht="13.5">
      <c r="A4174" s="458">
        <v>92672</v>
      </c>
      <c r="B4174" s="247" t="s">
        <v>18337</v>
      </c>
      <c r="C4174" s="247" t="s">
        <v>2</v>
      </c>
      <c r="D4174" s="456">
        <v>44.35</v>
      </c>
    </row>
    <row r="4175" spans="1:4" ht="13.5">
      <c r="A4175" s="458">
        <v>92673</v>
      </c>
      <c r="B4175" s="247" t="s">
        <v>18338</v>
      </c>
      <c r="C4175" s="247" t="s">
        <v>2</v>
      </c>
      <c r="D4175" s="456">
        <v>57.5</v>
      </c>
    </row>
    <row r="4176" spans="1:4" ht="13.5">
      <c r="A4176" s="458">
        <v>92674</v>
      </c>
      <c r="B4176" s="247" t="s">
        <v>18339</v>
      </c>
      <c r="C4176" s="247" t="s">
        <v>2</v>
      </c>
      <c r="D4176" s="456">
        <v>53.97</v>
      </c>
    </row>
    <row r="4177" spans="1:4" ht="13.5">
      <c r="A4177" s="458">
        <v>92675</v>
      </c>
      <c r="B4177" s="247" t="s">
        <v>18340</v>
      </c>
      <c r="C4177" s="247" t="s">
        <v>2</v>
      </c>
      <c r="D4177" s="456">
        <v>76.2</v>
      </c>
    </row>
    <row r="4178" spans="1:4" ht="13.5">
      <c r="A4178" s="458">
        <v>92676</v>
      </c>
      <c r="B4178" s="247" t="s">
        <v>18341</v>
      </c>
      <c r="C4178" s="247" t="s">
        <v>2</v>
      </c>
      <c r="D4178" s="456">
        <v>73.8</v>
      </c>
    </row>
    <row r="4179" spans="1:4" ht="13.5">
      <c r="A4179" s="458">
        <v>92677</v>
      </c>
      <c r="B4179" s="247" t="s">
        <v>18342</v>
      </c>
      <c r="C4179" s="247" t="s">
        <v>2</v>
      </c>
      <c r="D4179" s="456">
        <v>129.44999999999999</v>
      </c>
    </row>
    <row r="4180" spans="1:4" ht="13.5">
      <c r="A4180" s="458">
        <v>92678</v>
      </c>
      <c r="B4180" s="247" t="s">
        <v>18343</v>
      </c>
      <c r="C4180" s="247" t="s">
        <v>2</v>
      </c>
      <c r="D4180" s="456">
        <v>118.91</v>
      </c>
    </row>
    <row r="4181" spans="1:4" ht="13.5">
      <c r="A4181" s="458">
        <v>92679</v>
      </c>
      <c r="B4181" s="247" t="s">
        <v>18344</v>
      </c>
      <c r="C4181" s="247" t="s">
        <v>2</v>
      </c>
      <c r="D4181" s="456">
        <v>180.55</v>
      </c>
    </row>
    <row r="4182" spans="1:4" ht="13.5">
      <c r="A4182" s="458">
        <v>92680</v>
      </c>
      <c r="B4182" s="247" t="s">
        <v>18345</v>
      </c>
      <c r="C4182" s="247" t="s">
        <v>2</v>
      </c>
      <c r="D4182" s="456">
        <v>160.22999999999999</v>
      </c>
    </row>
    <row r="4183" spans="1:4" ht="13.5">
      <c r="A4183" s="458">
        <v>92681</v>
      </c>
      <c r="B4183" s="247" t="s">
        <v>18346</v>
      </c>
      <c r="C4183" s="247" t="s">
        <v>2</v>
      </c>
      <c r="D4183" s="456">
        <v>46.27</v>
      </c>
    </row>
    <row r="4184" spans="1:4" ht="13.5">
      <c r="A4184" s="458">
        <v>92682</v>
      </c>
      <c r="B4184" s="247" t="s">
        <v>18347</v>
      </c>
      <c r="C4184" s="247" t="s">
        <v>2</v>
      </c>
      <c r="D4184" s="456">
        <v>59.7</v>
      </c>
    </row>
    <row r="4185" spans="1:4" ht="13.5">
      <c r="A4185" s="458">
        <v>92683</v>
      </c>
      <c r="B4185" s="247" t="s">
        <v>18348</v>
      </c>
      <c r="C4185" s="247" t="s">
        <v>2</v>
      </c>
      <c r="D4185" s="456">
        <v>70.59</v>
      </c>
    </row>
    <row r="4186" spans="1:4" ht="13.5">
      <c r="A4186" s="458">
        <v>92684</v>
      </c>
      <c r="B4186" s="247" t="s">
        <v>18349</v>
      </c>
      <c r="C4186" s="247" t="s">
        <v>2</v>
      </c>
      <c r="D4186" s="456">
        <v>98.29</v>
      </c>
    </row>
    <row r="4187" spans="1:4" ht="13.5">
      <c r="A4187" s="458">
        <v>92685</v>
      </c>
      <c r="B4187" s="247" t="s">
        <v>18350</v>
      </c>
      <c r="C4187" s="247" t="s">
        <v>2</v>
      </c>
      <c r="D4187" s="456">
        <v>163.82</v>
      </c>
    </row>
    <row r="4188" spans="1:4" ht="13.5">
      <c r="A4188" s="458">
        <v>92686</v>
      </c>
      <c r="B4188" s="247" t="s">
        <v>18351</v>
      </c>
      <c r="C4188" s="247" t="s">
        <v>2</v>
      </c>
      <c r="D4188" s="456">
        <v>211.63</v>
      </c>
    </row>
    <row r="4189" spans="1:4" ht="13.5">
      <c r="A4189" s="458">
        <v>92692</v>
      </c>
      <c r="B4189" s="247" t="s">
        <v>18352</v>
      </c>
      <c r="C4189" s="247" t="s">
        <v>2</v>
      </c>
      <c r="D4189" s="456">
        <v>12.76</v>
      </c>
    </row>
    <row r="4190" spans="1:4" ht="13.5">
      <c r="A4190" s="458">
        <v>92693</v>
      </c>
      <c r="B4190" s="247" t="s">
        <v>18353</v>
      </c>
      <c r="C4190" s="247" t="s">
        <v>2</v>
      </c>
      <c r="D4190" s="456">
        <v>13.19</v>
      </c>
    </row>
    <row r="4191" spans="1:4" ht="13.5">
      <c r="A4191" s="458">
        <v>92694</v>
      </c>
      <c r="B4191" s="247" t="s">
        <v>18354</v>
      </c>
      <c r="C4191" s="247" t="s">
        <v>2</v>
      </c>
      <c r="D4191" s="456">
        <v>19.91</v>
      </c>
    </row>
    <row r="4192" spans="1:4" ht="13.5">
      <c r="A4192" s="458">
        <v>92695</v>
      </c>
      <c r="B4192" s="247" t="s">
        <v>18355</v>
      </c>
      <c r="C4192" s="247" t="s">
        <v>2</v>
      </c>
      <c r="D4192" s="456">
        <v>20.34</v>
      </c>
    </row>
    <row r="4193" spans="1:4" ht="13.5">
      <c r="A4193" s="458">
        <v>92696</v>
      </c>
      <c r="B4193" s="247" t="s">
        <v>18356</v>
      </c>
      <c r="C4193" s="247" t="s">
        <v>2</v>
      </c>
      <c r="D4193" s="456">
        <v>30.97</v>
      </c>
    </row>
    <row r="4194" spans="1:4" ht="13.5">
      <c r="A4194" s="458">
        <v>92697</v>
      </c>
      <c r="B4194" s="247" t="s">
        <v>18357</v>
      </c>
      <c r="C4194" s="247" t="s">
        <v>2</v>
      </c>
      <c r="D4194" s="456">
        <v>32.909999999999997</v>
      </c>
    </row>
    <row r="4195" spans="1:4" ht="13.5">
      <c r="A4195" s="458">
        <v>92698</v>
      </c>
      <c r="B4195" s="247" t="s">
        <v>18358</v>
      </c>
      <c r="C4195" s="247" t="s">
        <v>2</v>
      </c>
      <c r="D4195" s="456">
        <v>18.829999999999998</v>
      </c>
    </row>
    <row r="4196" spans="1:4" ht="13.5">
      <c r="A4196" s="458">
        <v>92699</v>
      </c>
      <c r="B4196" s="247" t="s">
        <v>18359</v>
      </c>
      <c r="C4196" s="247" t="s">
        <v>2</v>
      </c>
      <c r="D4196" s="456">
        <v>17.43</v>
      </c>
    </row>
    <row r="4197" spans="1:4" ht="13.5">
      <c r="A4197" s="458">
        <v>92700</v>
      </c>
      <c r="B4197" s="247" t="s">
        <v>18360</v>
      </c>
      <c r="C4197" s="247" t="s">
        <v>2</v>
      </c>
      <c r="D4197" s="456">
        <v>30.36</v>
      </c>
    </row>
    <row r="4198" spans="1:4" ht="13.5">
      <c r="A4198" s="458">
        <v>92701</v>
      </c>
      <c r="B4198" s="247" t="s">
        <v>18361</v>
      </c>
      <c r="C4198" s="247" t="s">
        <v>2</v>
      </c>
      <c r="D4198" s="456">
        <v>28.28</v>
      </c>
    </row>
    <row r="4199" spans="1:4" ht="13.5">
      <c r="A4199" s="458">
        <v>92702</v>
      </c>
      <c r="B4199" s="247" t="s">
        <v>18362</v>
      </c>
      <c r="C4199" s="247" t="s">
        <v>2</v>
      </c>
      <c r="D4199" s="456">
        <v>47.09</v>
      </c>
    </row>
    <row r="4200" spans="1:4" ht="13.5">
      <c r="A4200" s="458">
        <v>92703</v>
      </c>
      <c r="B4200" s="247" t="s">
        <v>18363</v>
      </c>
      <c r="C4200" s="247" t="s">
        <v>2</v>
      </c>
      <c r="D4200" s="456">
        <v>44.52</v>
      </c>
    </row>
    <row r="4201" spans="1:4" ht="13.5">
      <c r="A4201" s="458">
        <v>92704</v>
      </c>
      <c r="B4201" s="247" t="s">
        <v>18364</v>
      </c>
      <c r="C4201" s="247" t="s">
        <v>2</v>
      </c>
      <c r="D4201" s="456">
        <v>23.49</v>
      </c>
    </row>
    <row r="4202" spans="1:4" ht="13.5">
      <c r="A4202" s="458">
        <v>92705</v>
      </c>
      <c r="B4202" s="247" t="s">
        <v>18365</v>
      </c>
      <c r="C4202" s="247" t="s">
        <v>2</v>
      </c>
      <c r="D4202" s="456">
        <v>37.299999999999997</v>
      </c>
    </row>
    <row r="4203" spans="1:4" ht="13.5">
      <c r="A4203" s="458">
        <v>92706</v>
      </c>
      <c r="B4203" s="247" t="s">
        <v>18366</v>
      </c>
      <c r="C4203" s="247" t="s">
        <v>2</v>
      </c>
      <c r="D4203" s="456">
        <v>60.3</v>
      </c>
    </row>
    <row r="4204" spans="1:4" ht="13.5">
      <c r="A4204" s="458">
        <v>92889</v>
      </c>
      <c r="B4204" s="247" t="s">
        <v>18367</v>
      </c>
      <c r="C4204" s="247" t="s">
        <v>2</v>
      </c>
      <c r="D4204" s="456">
        <v>132.19999999999999</v>
      </c>
    </row>
    <row r="4205" spans="1:4" ht="13.5">
      <c r="A4205" s="458">
        <v>92890</v>
      </c>
      <c r="B4205" s="247" t="s">
        <v>18368</v>
      </c>
      <c r="C4205" s="247" t="s">
        <v>2</v>
      </c>
      <c r="D4205" s="456">
        <v>204.4</v>
      </c>
    </row>
    <row r="4206" spans="1:4" ht="13.5">
      <c r="A4206" s="458">
        <v>92891</v>
      </c>
      <c r="B4206" s="247" t="s">
        <v>18369</v>
      </c>
      <c r="C4206" s="247" t="s">
        <v>2</v>
      </c>
      <c r="D4206" s="456">
        <v>303.7</v>
      </c>
    </row>
    <row r="4207" spans="1:4" ht="13.5">
      <c r="A4207" s="458">
        <v>92892</v>
      </c>
      <c r="B4207" s="247" t="s">
        <v>18370</v>
      </c>
      <c r="C4207" s="247" t="s">
        <v>2</v>
      </c>
      <c r="D4207" s="456">
        <v>54.04</v>
      </c>
    </row>
    <row r="4208" spans="1:4" ht="13.5">
      <c r="A4208" s="458">
        <v>92893</v>
      </c>
      <c r="B4208" s="247" t="s">
        <v>18371</v>
      </c>
      <c r="C4208" s="247" t="s">
        <v>2</v>
      </c>
      <c r="D4208" s="456">
        <v>79.27</v>
      </c>
    </row>
    <row r="4209" spans="1:4" ht="13.5">
      <c r="A4209" s="458">
        <v>92894</v>
      </c>
      <c r="B4209" s="247" t="s">
        <v>18372</v>
      </c>
      <c r="C4209" s="247" t="s">
        <v>2</v>
      </c>
      <c r="D4209" s="456">
        <v>95.5</v>
      </c>
    </row>
    <row r="4210" spans="1:4" ht="13.5">
      <c r="A4210" s="458">
        <v>92895</v>
      </c>
      <c r="B4210" s="247" t="s">
        <v>18373</v>
      </c>
      <c r="C4210" s="247" t="s">
        <v>2</v>
      </c>
      <c r="D4210" s="456">
        <v>132.16999999999999</v>
      </c>
    </row>
    <row r="4211" spans="1:4" ht="13.5">
      <c r="A4211" s="458">
        <v>92896</v>
      </c>
      <c r="B4211" s="247" t="s">
        <v>18374</v>
      </c>
      <c r="C4211" s="247" t="s">
        <v>2</v>
      </c>
      <c r="D4211" s="456">
        <v>205.71</v>
      </c>
    </row>
    <row r="4212" spans="1:4" ht="13.5">
      <c r="A4212" s="458">
        <v>92897</v>
      </c>
      <c r="B4212" s="247" t="s">
        <v>18375</v>
      </c>
      <c r="C4212" s="247" t="s">
        <v>2</v>
      </c>
      <c r="D4212" s="456">
        <v>306.39999999999998</v>
      </c>
    </row>
    <row r="4213" spans="1:4" ht="13.5">
      <c r="A4213" s="458">
        <v>92898</v>
      </c>
      <c r="B4213" s="247" t="s">
        <v>18376</v>
      </c>
      <c r="C4213" s="247" t="s">
        <v>2</v>
      </c>
      <c r="D4213" s="456">
        <v>46.75</v>
      </c>
    </row>
    <row r="4214" spans="1:4" ht="13.5">
      <c r="A4214" s="458">
        <v>92899</v>
      </c>
      <c r="B4214" s="247" t="s">
        <v>18377</v>
      </c>
      <c r="C4214" s="247" t="s">
        <v>2</v>
      </c>
      <c r="D4214" s="456">
        <v>70.97</v>
      </c>
    </row>
    <row r="4215" spans="1:4" ht="13.5">
      <c r="A4215" s="458">
        <v>92900</v>
      </c>
      <c r="B4215" s="247" t="s">
        <v>18378</v>
      </c>
      <c r="C4215" s="247" t="s">
        <v>2</v>
      </c>
      <c r="D4215" s="456">
        <v>86.06</v>
      </c>
    </row>
    <row r="4216" spans="1:4" ht="13.5">
      <c r="A4216" s="458">
        <v>92901</v>
      </c>
      <c r="B4216" s="247" t="s">
        <v>18379</v>
      </c>
      <c r="C4216" s="247" t="s">
        <v>2</v>
      </c>
      <c r="D4216" s="456">
        <v>121.29</v>
      </c>
    </row>
    <row r="4217" spans="1:4" ht="13.5">
      <c r="A4217" s="458">
        <v>92902</v>
      </c>
      <c r="B4217" s="247" t="s">
        <v>18380</v>
      </c>
      <c r="C4217" s="247" t="s">
        <v>2</v>
      </c>
      <c r="D4217" s="456">
        <v>192.68</v>
      </c>
    </row>
    <row r="4218" spans="1:4" ht="13.5">
      <c r="A4218" s="458">
        <v>92903</v>
      </c>
      <c r="B4218" s="247" t="s">
        <v>18381</v>
      </c>
      <c r="C4218" s="247" t="s">
        <v>2</v>
      </c>
      <c r="D4218" s="456">
        <v>291.24</v>
      </c>
    </row>
    <row r="4219" spans="1:4" ht="13.5">
      <c r="A4219" s="458">
        <v>92904</v>
      </c>
      <c r="B4219" s="247" t="s">
        <v>18382</v>
      </c>
      <c r="C4219" s="247" t="s">
        <v>2</v>
      </c>
      <c r="D4219" s="456">
        <v>32.299999999999997</v>
      </c>
    </row>
    <row r="4220" spans="1:4" ht="13.5">
      <c r="A4220" s="458">
        <v>92905</v>
      </c>
      <c r="B4220" s="247" t="s">
        <v>18383</v>
      </c>
      <c r="C4220" s="247" t="s">
        <v>2</v>
      </c>
      <c r="D4220" s="456">
        <v>45.41</v>
      </c>
    </row>
    <row r="4221" spans="1:4" ht="13.5">
      <c r="A4221" s="458">
        <v>92906</v>
      </c>
      <c r="B4221" s="247" t="s">
        <v>18384</v>
      </c>
      <c r="C4221" s="247" t="s">
        <v>2</v>
      </c>
      <c r="D4221" s="456">
        <v>53.73</v>
      </c>
    </row>
    <row r="4222" spans="1:4" ht="13.5">
      <c r="A4222" s="458">
        <v>92907</v>
      </c>
      <c r="B4222" s="247" t="s">
        <v>18385</v>
      </c>
      <c r="C4222" s="247" t="s">
        <v>2</v>
      </c>
      <c r="D4222" s="456">
        <v>66.31</v>
      </c>
    </row>
    <row r="4223" spans="1:4" ht="13.5">
      <c r="A4223" s="458">
        <v>92908</v>
      </c>
      <c r="B4223" s="247" t="s">
        <v>18386</v>
      </c>
      <c r="C4223" s="247" t="s">
        <v>2</v>
      </c>
      <c r="D4223" s="456">
        <v>66.31</v>
      </c>
    </row>
    <row r="4224" spans="1:4" ht="13.5">
      <c r="A4224" s="458">
        <v>92909</v>
      </c>
      <c r="B4224" s="247" t="s">
        <v>18387</v>
      </c>
      <c r="C4224" s="247" t="s">
        <v>2</v>
      </c>
      <c r="D4224" s="456">
        <v>66.31</v>
      </c>
    </row>
    <row r="4225" spans="1:4" ht="13.5">
      <c r="A4225" s="458">
        <v>92910</v>
      </c>
      <c r="B4225" s="247" t="s">
        <v>18388</v>
      </c>
      <c r="C4225" s="247" t="s">
        <v>2</v>
      </c>
      <c r="D4225" s="456">
        <v>99.46</v>
      </c>
    </row>
    <row r="4226" spans="1:4" ht="13.5">
      <c r="A4226" s="458">
        <v>92911</v>
      </c>
      <c r="B4226" s="247" t="s">
        <v>18389</v>
      </c>
      <c r="C4226" s="247" t="s">
        <v>2</v>
      </c>
      <c r="D4226" s="456">
        <v>99.46</v>
      </c>
    </row>
    <row r="4227" spans="1:4" ht="13.5">
      <c r="A4227" s="458">
        <v>92912</v>
      </c>
      <c r="B4227" s="247" t="s">
        <v>18390</v>
      </c>
      <c r="C4227" s="247" t="s">
        <v>2</v>
      </c>
      <c r="D4227" s="456">
        <v>137.01</v>
      </c>
    </row>
    <row r="4228" spans="1:4" ht="13.5">
      <c r="A4228" s="458">
        <v>92913</v>
      </c>
      <c r="B4228" s="247" t="s">
        <v>18391</v>
      </c>
      <c r="C4228" s="247" t="s">
        <v>2</v>
      </c>
      <c r="D4228" s="456">
        <v>139.28</v>
      </c>
    </row>
    <row r="4229" spans="1:4" ht="13.5">
      <c r="A4229" s="458">
        <v>92914</v>
      </c>
      <c r="B4229" s="247" t="s">
        <v>18392</v>
      </c>
      <c r="C4229" s="247" t="s">
        <v>2</v>
      </c>
      <c r="D4229" s="456">
        <v>139.28</v>
      </c>
    </row>
    <row r="4230" spans="1:4" ht="13.5">
      <c r="A4230" s="458">
        <v>92918</v>
      </c>
      <c r="B4230" s="247" t="s">
        <v>18393</v>
      </c>
      <c r="C4230" s="247" t="s">
        <v>2</v>
      </c>
      <c r="D4230" s="456">
        <v>33.06</v>
      </c>
    </row>
    <row r="4231" spans="1:4" ht="13.5">
      <c r="A4231" s="458">
        <v>92920</v>
      </c>
      <c r="B4231" s="247" t="s">
        <v>18394</v>
      </c>
      <c r="C4231" s="247" t="s">
        <v>2</v>
      </c>
      <c r="D4231" s="456">
        <v>33.33</v>
      </c>
    </row>
    <row r="4232" spans="1:4" ht="13.5">
      <c r="A4232" s="458">
        <v>92925</v>
      </c>
      <c r="B4232" s="247" t="s">
        <v>18395</v>
      </c>
      <c r="C4232" s="247" t="s">
        <v>2</v>
      </c>
      <c r="D4232" s="456">
        <v>42.01</v>
      </c>
    </row>
    <row r="4233" spans="1:4" ht="13.5">
      <c r="A4233" s="458">
        <v>92926</v>
      </c>
      <c r="B4233" s="247" t="s">
        <v>18396</v>
      </c>
      <c r="C4233" s="247" t="s">
        <v>2</v>
      </c>
      <c r="D4233" s="456">
        <v>42</v>
      </c>
    </row>
    <row r="4234" spans="1:4" ht="13.5">
      <c r="A4234" s="458">
        <v>92927</v>
      </c>
      <c r="B4234" s="247" t="s">
        <v>18397</v>
      </c>
      <c r="C4234" s="247" t="s">
        <v>2</v>
      </c>
      <c r="D4234" s="456">
        <v>42</v>
      </c>
    </row>
    <row r="4235" spans="1:4" ht="13.5">
      <c r="A4235" s="458">
        <v>92928</v>
      </c>
      <c r="B4235" s="247" t="s">
        <v>18398</v>
      </c>
      <c r="C4235" s="247" t="s">
        <v>2</v>
      </c>
      <c r="D4235" s="456">
        <v>48.42</v>
      </c>
    </row>
    <row r="4236" spans="1:4" ht="13.5">
      <c r="A4236" s="458">
        <v>92929</v>
      </c>
      <c r="B4236" s="247" t="s">
        <v>18399</v>
      </c>
      <c r="C4236" s="247" t="s">
        <v>2</v>
      </c>
      <c r="D4236" s="456">
        <v>48.42</v>
      </c>
    </row>
    <row r="4237" spans="1:4" ht="13.5">
      <c r="A4237" s="458">
        <v>92930</v>
      </c>
      <c r="B4237" s="247" t="s">
        <v>18400</v>
      </c>
      <c r="C4237" s="247" t="s">
        <v>2</v>
      </c>
      <c r="D4237" s="456">
        <v>48.42</v>
      </c>
    </row>
    <row r="4238" spans="1:4" ht="13.5">
      <c r="A4238" s="458">
        <v>92931</v>
      </c>
      <c r="B4238" s="247" t="s">
        <v>18401</v>
      </c>
      <c r="C4238" s="247" t="s">
        <v>2</v>
      </c>
      <c r="D4238" s="456">
        <v>66.28</v>
      </c>
    </row>
    <row r="4239" spans="1:4" ht="13.5">
      <c r="A4239" s="458">
        <v>92932</v>
      </c>
      <c r="B4239" s="247" t="s">
        <v>18402</v>
      </c>
      <c r="C4239" s="247" t="s">
        <v>2</v>
      </c>
      <c r="D4239" s="456">
        <v>66.28</v>
      </c>
    </row>
    <row r="4240" spans="1:4" ht="13.5">
      <c r="A4240" s="458">
        <v>92933</v>
      </c>
      <c r="B4240" s="247" t="s">
        <v>18403</v>
      </c>
      <c r="C4240" s="247" t="s">
        <v>2</v>
      </c>
      <c r="D4240" s="456">
        <v>66.28</v>
      </c>
    </row>
    <row r="4241" spans="1:4" ht="13.5">
      <c r="A4241" s="458">
        <v>92934</v>
      </c>
      <c r="B4241" s="247" t="s">
        <v>18404</v>
      </c>
      <c r="C4241" s="247" t="s">
        <v>2</v>
      </c>
      <c r="D4241" s="456">
        <v>100.77</v>
      </c>
    </row>
    <row r="4242" spans="1:4" ht="13.5">
      <c r="A4242" s="458">
        <v>92935</v>
      </c>
      <c r="B4242" s="247" t="s">
        <v>18405</v>
      </c>
      <c r="C4242" s="247" t="s">
        <v>2</v>
      </c>
      <c r="D4242" s="456">
        <v>100.77</v>
      </c>
    </row>
    <row r="4243" spans="1:4" ht="13.5">
      <c r="A4243" s="458">
        <v>92936</v>
      </c>
      <c r="B4243" s="247" t="s">
        <v>18406</v>
      </c>
      <c r="C4243" s="247" t="s">
        <v>2</v>
      </c>
      <c r="D4243" s="456">
        <v>141.97999999999999</v>
      </c>
    </row>
    <row r="4244" spans="1:4" ht="13.5">
      <c r="A4244" s="458">
        <v>92937</v>
      </c>
      <c r="B4244" s="247" t="s">
        <v>18407</v>
      </c>
      <c r="C4244" s="247" t="s">
        <v>2</v>
      </c>
      <c r="D4244" s="456">
        <v>141.97999999999999</v>
      </c>
    </row>
    <row r="4245" spans="1:4" ht="13.5">
      <c r="A4245" s="458">
        <v>92938</v>
      </c>
      <c r="B4245" s="247" t="s">
        <v>18408</v>
      </c>
      <c r="C4245" s="247" t="s">
        <v>2</v>
      </c>
      <c r="D4245" s="456">
        <v>25.77</v>
      </c>
    </row>
    <row r="4246" spans="1:4" ht="13.5">
      <c r="A4246" s="458">
        <v>92939</v>
      </c>
      <c r="B4246" s="247" t="s">
        <v>18409</v>
      </c>
      <c r="C4246" s="247" t="s">
        <v>2</v>
      </c>
      <c r="D4246" s="456">
        <v>26.04</v>
      </c>
    </row>
    <row r="4247" spans="1:4" ht="13.5">
      <c r="A4247" s="458">
        <v>92940</v>
      </c>
      <c r="B4247" s="247" t="s">
        <v>18410</v>
      </c>
      <c r="C4247" s="247" t="s">
        <v>2</v>
      </c>
      <c r="D4247" s="456">
        <v>33.71</v>
      </c>
    </row>
    <row r="4248" spans="1:4" ht="13.5">
      <c r="A4248" s="458">
        <v>92941</v>
      </c>
      <c r="B4248" s="247" t="s">
        <v>18411</v>
      </c>
      <c r="C4248" s="247" t="s">
        <v>2</v>
      </c>
      <c r="D4248" s="456">
        <v>33.700000000000003</v>
      </c>
    </row>
    <row r="4249" spans="1:4" ht="13.5">
      <c r="A4249" s="458">
        <v>92942</v>
      </c>
      <c r="B4249" s="247" t="s">
        <v>18412</v>
      </c>
      <c r="C4249" s="247" t="s">
        <v>2</v>
      </c>
      <c r="D4249" s="456">
        <v>33.700000000000003</v>
      </c>
    </row>
    <row r="4250" spans="1:4" ht="13.5">
      <c r="A4250" s="458">
        <v>92943</v>
      </c>
      <c r="B4250" s="247" t="s">
        <v>18413</v>
      </c>
      <c r="C4250" s="247" t="s">
        <v>2</v>
      </c>
      <c r="D4250" s="456">
        <v>38.979999999999997</v>
      </c>
    </row>
    <row r="4251" spans="1:4" ht="13.5">
      <c r="A4251" s="458">
        <v>92944</v>
      </c>
      <c r="B4251" s="247" t="s">
        <v>18414</v>
      </c>
      <c r="C4251" s="247" t="s">
        <v>2</v>
      </c>
      <c r="D4251" s="456">
        <v>38.979999999999997</v>
      </c>
    </row>
    <row r="4252" spans="1:4" ht="13.5">
      <c r="A4252" s="458">
        <v>92945</v>
      </c>
      <c r="B4252" s="247" t="s">
        <v>18415</v>
      </c>
      <c r="C4252" s="247" t="s">
        <v>2</v>
      </c>
      <c r="D4252" s="456">
        <v>38.979999999999997</v>
      </c>
    </row>
    <row r="4253" spans="1:4" ht="13.5">
      <c r="A4253" s="458">
        <v>92946</v>
      </c>
      <c r="B4253" s="247" t="s">
        <v>18416</v>
      </c>
      <c r="C4253" s="247" t="s">
        <v>2</v>
      </c>
      <c r="D4253" s="456">
        <v>55.4</v>
      </c>
    </row>
    <row r="4254" spans="1:4" ht="13.5">
      <c r="A4254" s="458">
        <v>92947</v>
      </c>
      <c r="B4254" s="247" t="s">
        <v>18417</v>
      </c>
      <c r="C4254" s="247" t="s">
        <v>2</v>
      </c>
      <c r="D4254" s="456">
        <v>55.4</v>
      </c>
    </row>
    <row r="4255" spans="1:4" ht="13.5">
      <c r="A4255" s="458">
        <v>92948</v>
      </c>
      <c r="B4255" s="247" t="s">
        <v>18418</v>
      </c>
      <c r="C4255" s="247" t="s">
        <v>2</v>
      </c>
      <c r="D4255" s="456">
        <v>55.4</v>
      </c>
    </row>
    <row r="4256" spans="1:4" ht="13.5">
      <c r="A4256" s="458">
        <v>92949</v>
      </c>
      <c r="B4256" s="247" t="s">
        <v>18419</v>
      </c>
      <c r="C4256" s="247" t="s">
        <v>2</v>
      </c>
      <c r="D4256" s="456">
        <v>87.74</v>
      </c>
    </row>
    <row r="4257" spans="1:4" ht="13.5">
      <c r="A4257" s="458">
        <v>92950</v>
      </c>
      <c r="B4257" s="247" t="s">
        <v>18420</v>
      </c>
      <c r="C4257" s="247" t="s">
        <v>2</v>
      </c>
      <c r="D4257" s="456">
        <v>87.74</v>
      </c>
    </row>
    <row r="4258" spans="1:4" ht="13.5">
      <c r="A4258" s="458">
        <v>92951</v>
      </c>
      <c r="B4258" s="247" t="s">
        <v>18421</v>
      </c>
      <c r="C4258" s="247" t="s">
        <v>2</v>
      </c>
      <c r="D4258" s="456">
        <v>126.82</v>
      </c>
    </row>
    <row r="4259" spans="1:4" ht="13.5">
      <c r="A4259" s="458">
        <v>92952</v>
      </c>
      <c r="B4259" s="247" t="s">
        <v>18422</v>
      </c>
      <c r="C4259" s="247" t="s">
        <v>2</v>
      </c>
      <c r="D4259" s="456">
        <v>126.82</v>
      </c>
    </row>
    <row r="4260" spans="1:4" ht="13.5">
      <c r="A4260" s="458">
        <v>92953</v>
      </c>
      <c r="B4260" s="247" t="s">
        <v>18423</v>
      </c>
      <c r="C4260" s="247" t="s">
        <v>2</v>
      </c>
      <c r="D4260" s="456">
        <v>21.74</v>
      </c>
    </row>
    <row r="4261" spans="1:4" ht="13.5">
      <c r="A4261" s="458">
        <v>93050</v>
      </c>
      <c r="B4261" s="247" t="s">
        <v>26860</v>
      </c>
      <c r="C4261" s="247" t="s">
        <v>2</v>
      </c>
      <c r="D4261" s="456">
        <v>10.31</v>
      </c>
    </row>
    <row r="4262" spans="1:4" ht="13.5">
      <c r="A4262" s="458">
        <v>93052</v>
      </c>
      <c r="B4262" s="247" t="s">
        <v>26861</v>
      </c>
      <c r="C4262" s="247" t="s">
        <v>2</v>
      </c>
      <c r="D4262" s="456">
        <v>499.32</v>
      </c>
    </row>
    <row r="4263" spans="1:4" ht="13.5">
      <c r="A4263" s="458">
        <v>93054</v>
      </c>
      <c r="B4263" s="247" t="s">
        <v>26862</v>
      </c>
      <c r="C4263" s="247" t="s">
        <v>2</v>
      </c>
      <c r="D4263" s="456">
        <v>20.81</v>
      </c>
    </row>
    <row r="4264" spans="1:4" ht="13.5">
      <c r="A4264" s="458">
        <v>93055</v>
      </c>
      <c r="B4264" s="247" t="s">
        <v>26863</v>
      </c>
      <c r="C4264" s="247" t="s">
        <v>2</v>
      </c>
      <c r="D4264" s="456">
        <v>42.69</v>
      </c>
    </row>
    <row r="4265" spans="1:4" ht="13.5">
      <c r="A4265" s="458">
        <v>93056</v>
      </c>
      <c r="B4265" s="247" t="s">
        <v>26864</v>
      </c>
      <c r="C4265" s="247" t="s">
        <v>2</v>
      </c>
      <c r="D4265" s="456">
        <v>15.53</v>
      </c>
    </row>
    <row r="4266" spans="1:4" ht="13.5">
      <c r="A4266" s="458">
        <v>93057</v>
      </c>
      <c r="B4266" s="247" t="s">
        <v>26865</v>
      </c>
      <c r="C4266" s="247" t="s">
        <v>2</v>
      </c>
      <c r="D4266" s="456">
        <v>12.89</v>
      </c>
    </row>
    <row r="4267" spans="1:4" ht="13.5">
      <c r="A4267" s="458">
        <v>93058</v>
      </c>
      <c r="B4267" s="247" t="s">
        <v>26866</v>
      </c>
      <c r="C4267" s="247" t="s">
        <v>2</v>
      </c>
      <c r="D4267" s="456">
        <v>549.24</v>
      </c>
    </row>
    <row r="4268" spans="1:4" ht="13.5">
      <c r="A4268" s="458">
        <v>93059</v>
      </c>
      <c r="B4268" s="247" t="s">
        <v>26867</v>
      </c>
      <c r="C4268" s="247" t="s">
        <v>2</v>
      </c>
      <c r="D4268" s="456">
        <v>27.51</v>
      </c>
    </row>
    <row r="4269" spans="1:4" ht="13.5">
      <c r="A4269" s="458">
        <v>93060</v>
      </c>
      <c r="B4269" s="247" t="s">
        <v>26868</v>
      </c>
      <c r="C4269" s="247" t="s">
        <v>2</v>
      </c>
      <c r="D4269" s="456">
        <v>75.08</v>
      </c>
    </row>
    <row r="4270" spans="1:4" ht="13.5">
      <c r="A4270" s="458">
        <v>93061</v>
      </c>
      <c r="B4270" s="247" t="s">
        <v>26869</v>
      </c>
      <c r="C4270" s="247" t="s">
        <v>2</v>
      </c>
      <c r="D4270" s="456">
        <v>29.88</v>
      </c>
    </row>
    <row r="4271" spans="1:4" ht="13.5">
      <c r="A4271" s="458">
        <v>93062</v>
      </c>
      <c r="B4271" s="247" t="s">
        <v>26870</v>
      </c>
      <c r="C4271" s="247" t="s">
        <v>2</v>
      </c>
      <c r="D4271" s="456">
        <v>25.15</v>
      </c>
    </row>
    <row r="4272" spans="1:4" ht="13.5">
      <c r="A4272" s="458">
        <v>93063</v>
      </c>
      <c r="B4272" s="247" t="s">
        <v>26871</v>
      </c>
      <c r="C4272" s="247" t="s">
        <v>2</v>
      </c>
      <c r="D4272" s="456">
        <v>629.32000000000005</v>
      </c>
    </row>
    <row r="4273" spans="1:4" ht="13.5">
      <c r="A4273" s="458">
        <v>93064</v>
      </c>
      <c r="B4273" s="247" t="s">
        <v>26872</v>
      </c>
      <c r="C4273" s="247" t="s">
        <v>2</v>
      </c>
      <c r="D4273" s="456">
        <v>46.13</v>
      </c>
    </row>
    <row r="4274" spans="1:4" ht="13.5">
      <c r="A4274" s="458">
        <v>93065</v>
      </c>
      <c r="B4274" s="247" t="s">
        <v>26873</v>
      </c>
      <c r="C4274" s="247" t="s">
        <v>2</v>
      </c>
      <c r="D4274" s="456">
        <v>41.41</v>
      </c>
    </row>
    <row r="4275" spans="1:4" ht="13.5">
      <c r="A4275" s="458">
        <v>93066</v>
      </c>
      <c r="B4275" s="247" t="s">
        <v>26874</v>
      </c>
      <c r="C4275" s="247" t="s">
        <v>2</v>
      </c>
      <c r="D4275" s="456">
        <v>789.79</v>
      </c>
    </row>
    <row r="4276" spans="1:4" ht="13.5">
      <c r="A4276" s="458">
        <v>93067</v>
      </c>
      <c r="B4276" s="247" t="s">
        <v>26875</v>
      </c>
      <c r="C4276" s="247" t="s">
        <v>2</v>
      </c>
      <c r="D4276" s="456">
        <v>68.8</v>
      </c>
    </row>
    <row r="4277" spans="1:4" ht="13.5">
      <c r="A4277" s="458">
        <v>93068</v>
      </c>
      <c r="B4277" s="247" t="s">
        <v>26876</v>
      </c>
      <c r="C4277" s="247" t="s">
        <v>2</v>
      </c>
      <c r="D4277" s="456">
        <v>58.46</v>
      </c>
    </row>
    <row r="4278" spans="1:4" ht="13.5">
      <c r="A4278" s="458">
        <v>93069</v>
      </c>
      <c r="B4278" s="247" t="s">
        <v>26877</v>
      </c>
      <c r="C4278" s="247" t="s">
        <v>2</v>
      </c>
      <c r="D4278" s="456">
        <v>1094.8699999999999</v>
      </c>
    </row>
    <row r="4279" spans="1:4" ht="13.5">
      <c r="A4279" s="458">
        <v>93070</v>
      </c>
      <c r="B4279" s="247" t="s">
        <v>26878</v>
      </c>
      <c r="C4279" s="247" t="s">
        <v>2</v>
      </c>
      <c r="D4279" s="456">
        <v>175.37</v>
      </c>
    </row>
    <row r="4280" spans="1:4" ht="13.5">
      <c r="A4280" s="458">
        <v>93071</v>
      </c>
      <c r="B4280" s="247" t="s">
        <v>26879</v>
      </c>
      <c r="C4280" s="247" t="s">
        <v>2</v>
      </c>
      <c r="D4280" s="456">
        <v>161.25</v>
      </c>
    </row>
    <row r="4281" spans="1:4" ht="13.5">
      <c r="A4281" s="458">
        <v>93072</v>
      </c>
      <c r="B4281" s="247" t="s">
        <v>26880</v>
      </c>
      <c r="C4281" s="247" t="s">
        <v>2</v>
      </c>
      <c r="D4281" s="456">
        <v>1445.05</v>
      </c>
    </row>
    <row r="4282" spans="1:4" ht="13.5">
      <c r="A4282" s="458">
        <v>93074</v>
      </c>
      <c r="B4282" s="247" t="s">
        <v>26881</v>
      </c>
      <c r="C4282" s="247" t="s">
        <v>2</v>
      </c>
      <c r="D4282" s="456">
        <v>11.59</v>
      </c>
    </row>
    <row r="4283" spans="1:4" ht="13.5">
      <c r="A4283" s="458">
        <v>93075</v>
      </c>
      <c r="B4283" s="247" t="s">
        <v>26882</v>
      </c>
      <c r="C4283" s="247" t="s">
        <v>2</v>
      </c>
      <c r="D4283" s="456">
        <v>17.989999999999998</v>
      </c>
    </row>
    <row r="4284" spans="1:4" ht="13.5">
      <c r="A4284" s="458">
        <v>93076</v>
      </c>
      <c r="B4284" s="247" t="s">
        <v>26883</v>
      </c>
      <c r="C4284" s="247" t="s">
        <v>2</v>
      </c>
      <c r="D4284" s="456">
        <v>19.05</v>
      </c>
    </row>
    <row r="4285" spans="1:4" ht="13.5">
      <c r="A4285" s="458">
        <v>93077</v>
      </c>
      <c r="B4285" s="247" t="s">
        <v>26884</v>
      </c>
      <c r="C4285" s="247" t="s">
        <v>2</v>
      </c>
      <c r="D4285" s="456">
        <v>25.74</v>
      </c>
    </row>
    <row r="4286" spans="1:4" ht="13.5">
      <c r="A4286" s="458">
        <v>93078</v>
      </c>
      <c r="B4286" s="247" t="s">
        <v>26885</v>
      </c>
      <c r="C4286" s="247" t="s">
        <v>2</v>
      </c>
      <c r="D4286" s="456">
        <v>28.92</v>
      </c>
    </row>
    <row r="4287" spans="1:4" ht="13.5">
      <c r="A4287" s="458">
        <v>93079</v>
      </c>
      <c r="B4287" s="247" t="s">
        <v>26886</v>
      </c>
      <c r="C4287" s="247" t="s">
        <v>2</v>
      </c>
      <c r="D4287" s="456">
        <v>26.9</v>
      </c>
    </row>
    <row r="4288" spans="1:4" ht="13.5">
      <c r="A4288" s="458">
        <v>93080</v>
      </c>
      <c r="B4288" s="247" t="s">
        <v>26887</v>
      </c>
      <c r="C4288" s="247" t="s">
        <v>2</v>
      </c>
      <c r="D4288" s="456">
        <v>7.53</v>
      </c>
    </row>
    <row r="4289" spans="1:4" ht="13.5">
      <c r="A4289" s="458">
        <v>93081</v>
      </c>
      <c r="B4289" s="247" t="s">
        <v>26888</v>
      </c>
      <c r="C4289" s="247" t="s">
        <v>2</v>
      </c>
      <c r="D4289" s="456">
        <v>17.12</v>
      </c>
    </row>
    <row r="4290" spans="1:4" ht="13.5">
      <c r="A4290" s="458">
        <v>93082</v>
      </c>
      <c r="B4290" s="247" t="s">
        <v>26889</v>
      </c>
      <c r="C4290" s="247" t="s">
        <v>2</v>
      </c>
      <c r="D4290" s="456">
        <v>22.27</v>
      </c>
    </row>
    <row r="4291" spans="1:4" ht="13.5">
      <c r="A4291" s="458">
        <v>93083</v>
      </c>
      <c r="B4291" s="247" t="s">
        <v>26890</v>
      </c>
      <c r="C4291" s="247" t="s">
        <v>2</v>
      </c>
      <c r="D4291" s="456">
        <v>432</v>
      </c>
    </row>
    <row r="4292" spans="1:4" ht="13.5">
      <c r="A4292" s="458">
        <v>93084</v>
      </c>
      <c r="B4292" s="247" t="s">
        <v>26891</v>
      </c>
      <c r="C4292" s="247" t="s">
        <v>2</v>
      </c>
      <c r="D4292" s="456">
        <v>12.5</v>
      </c>
    </row>
    <row r="4293" spans="1:4" ht="13.5">
      <c r="A4293" s="458">
        <v>93085</v>
      </c>
      <c r="B4293" s="247" t="s">
        <v>26892</v>
      </c>
      <c r="C4293" s="247" t="s">
        <v>2</v>
      </c>
      <c r="D4293" s="456">
        <v>13.11</v>
      </c>
    </row>
    <row r="4294" spans="1:4" ht="13.5">
      <c r="A4294" s="458">
        <v>93086</v>
      </c>
      <c r="B4294" s="247" t="s">
        <v>26893</v>
      </c>
      <c r="C4294" s="247" t="s">
        <v>2</v>
      </c>
      <c r="D4294" s="456">
        <v>501.51</v>
      </c>
    </row>
    <row r="4295" spans="1:4" ht="13.5">
      <c r="A4295" s="458">
        <v>93087</v>
      </c>
      <c r="B4295" s="247" t="s">
        <v>26894</v>
      </c>
      <c r="C4295" s="247" t="s">
        <v>2</v>
      </c>
      <c r="D4295" s="456">
        <v>17.899999999999999</v>
      </c>
    </row>
    <row r="4296" spans="1:4" ht="13.5">
      <c r="A4296" s="458">
        <v>93088</v>
      </c>
      <c r="B4296" s="247" t="s">
        <v>26895</v>
      </c>
      <c r="C4296" s="247" t="s">
        <v>2</v>
      </c>
      <c r="D4296" s="456">
        <v>22.2</v>
      </c>
    </row>
    <row r="4297" spans="1:4" ht="13.5">
      <c r="A4297" s="458">
        <v>93089</v>
      </c>
      <c r="B4297" s="247" t="s">
        <v>26896</v>
      </c>
      <c r="C4297" s="247" t="s">
        <v>2</v>
      </c>
      <c r="D4297" s="456">
        <v>44.88</v>
      </c>
    </row>
    <row r="4298" spans="1:4" ht="13.5">
      <c r="A4298" s="458">
        <v>93090</v>
      </c>
      <c r="B4298" s="247" t="s">
        <v>26897</v>
      </c>
      <c r="C4298" s="247" t="s">
        <v>2</v>
      </c>
      <c r="D4298" s="456">
        <v>17.55</v>
      </c>
    </row>
    <row r="4299" spans="1:4" ht="13.5">
      <c r="A4299" s="458">
        <v>93091</v>
      </c>
      <c r="B4299" s="247" t="s">
        <v>26898</v>
      </c>
      <c r="C4299" s="247" t="s">
        <v>2</v>
      </c>
      <c r="D4299" s="456">
        <v>14.98</v>
      </c>
    </row>
    <row r="4300" spans="1:4" ht="13.5">
      <c r="A4300" s="458">
        <v>93092</v>
      </c>
      <c r="B4300" s="247" t="s">
        <v>26899</v>
      </c>
      <c r="C4300" s="247" t="s">
        <v>2</v>
      </c>
      <c r="D4300" s="456">
        <v>551.26</v>
      </c>
    </row>
    <row r="4301" spans="1:4" ht="13.5">
      <c r="A4301" s="458">
        <v>93093</v>
      </c>
      <c r="B4301" s="247" t="s">
        <v>26900</v>
      </c>
      <c r="C4301" s="247" t="s">
        <v>2</v>
      </c>
      <c r="D4301" s="456">
        <v>28.52</v>
      </c>
    </row>
    <row r="4302" spans="1:4" ht="13.5">
      <c r="A4302" s="458">
        <v>93094</v>
      </c>
      <c r="B4302" s="247" t="s">
        <v>26901</v>
      </c>
      <c r="C4302" s="247" t="s">
        <v>2</v>
      </c>
      <c r="D4302" s="456">
        <v>77.099999999999994</v>
      </c>
    </row>
    <row r="4303" spans="1:4" ht="13.5">
      <c r="A4303" s="458">
        <v>93097</v>
      </c>
      <c r="B4303" s="247" t="s">
        <v>26902</v>
      </c>
      <c r="C4303" s="247" t="s">
        <v>2</v>
      </c>
      <c r="D4303" s="456">
        <v>11.79</v>
      </c>
    </row>
    <row r="4304" spans="1:4" ht="13.5">
      <c r="A4304" s="458">
        <v>93098</v>
      </c>
      <c r="B4304" s="247" t="s">
        <v>26903</v>
      </c>
      <c r="C4304" s="247" t="s">
        <v>2</v>
      </c>
      <c r="D4304" s="456">
        <v>18.09</v>
      </c>
    </row>
    <row r="4305" spans="1:4" ht="13.5">
      <c r="A4305" s="458">
        <v>93099</v>
      </c>
      <c r="B4305" s="247" t="s">
        <v>26904</v>
      </c>
      <c r="C4305" s="247" t="s">
        <v>2</v>
      </c>
      <c r="D4305" s="456">
        <v>21.47</v>
      </c>
    </row>
    <row r="4306" spans="1:4" ht="13.5">
      <c r="A4306" s="458">
        <v>93100</v>
      </c>
      <c r="B4306" s="247" t="s">
        <v>26905</v>
      </c>
      <c r="C4306" s="247" t="s">
        <v>2</v>
      </c>
      <c r="D4306" s="456">
        <v>26.93</v>
      </c>
    </row>
    <row r="4307" spans="1:4" ht="13.5">
      <c r="A4307" s="458">
        <v>93101</v>
      </c>
      <c r="B4307" s="247" t="s">
        <v>26906</v>
      </c>
      <c r="C4307" s="247" t="s">
        <v>2</v>
      </c>
      <c r="D4307" s="456">
        <v>30.13</v>
      </c>
    </row>
    <row r="4308" spans="1:4" ht="13.5">
      <c r="A4308" s="458">
        <v>93102</v>
      </c>
      <c r="B4308" s="247" t="s">
        <v>26907</v>
      </c>
      <c r="C4308" s="247" t="s">
        <v>2</v>
      </c>
      <c r="D4308" s="456">
        <v>31.2</v>
      </c>
    </row>
    <row r="4309" spans="1:4" ht="13.5">
      <c r="A4309" s="458">
        <v>93103</v>
      </c>
      <c r="B4309" s="247" t="s">
        <v>26908</v>
      </c>
      <c r="C4309" s="247" t="s">
        <v>2</v>
      </c>
      <c r="D4309" s="456">
        <v>7.67</v>
      </c>
    </row>
    <row r="4310" spans="1:4" ht="13.5">
      <c r="A4310" s="458">
        <v>93104</v>
      </c>
      <c r="B4310" s="247" t="s">
        <v>26909</v>
      </c>
      <c r="C4310" s="247" t="s">
        <v>2</v>
      </c>
      <c r="D4310" s="456">
        <v>17.18</v>
      </c>
    </row>
    <row r="4311" spans="1:4" ht="13.5">
      <c r="A4311" s="458">
        <v>93105</v>
      </c>
      <c r="B4311" s="247" t="s">
        <v>26910</v>
      </c>
      <c r="C4311" s="247" t="s">
        <v>2</v>
      </c>
      <c r="D4311" s="456">
        <v>22.41</v>
      </c>
    </row>
    <row r="4312" spans="1:4" ht="13.5">
      <c r="A4312" s="458">
        <v>93106</v>
      </c>
      <c r="B4312" s="247" t="s">
        <v>26911</v>
      </c>
      <c r="C4312" s="247" t="s">
        <v>2</v>
      </c>
      <c r="D4312" s="456">
        <v>432.14</v>
      </c>
    </row>
    <row r="4313" spans="1:4" ht="13.5">
      <c r="A4313" s="458">
        <v>93107</v>
      </c>
      <c r="B4313" s="247" t="s">
        <v>26912</v>
      </c>
      <c r="C4313" s="247" t="s">
        <v>2</v>
      </c>
      <c r="D4313" s="456">
        <v>14.13</v>
      </c>
    </row>
    <row r="4314" spans="1:4" ht="13.5">
      <c r="A4314" s="458">
        <v>93108</v>
      </c>
      <c r="B4314" s="247" t="s">
        <v>26913</v>
      </c>
      <c r="C4314" s="247" t="s">
        <v>2</v>
      </c>
      <c r="D4314" s="456">
        <v>11.91</v>
      </c>
    </row>
    <row r="4315" spans="1:4" ht="13.5">
      <c r="A4315" s="458">
        <v>93109</v>
      </c>
      <c r="B4315" s="247" t="s">
        <v>26914</v>
      </c>
      <c r="C4315" s="247" t="s">
        <v>2</v>
      </c>
      <c r="D4315" s="456">
        <v>503.14</v>
      </c>
    </row>
    <row r="4316" spans="1:4" ht="13.5">
      <c r="A4316" s="458">
        <v>93110</v>
      </c>
      <c r="B4316" s="247" t="s">
        <v>26915</v>
      </c>
      <c r="C4316" s="247" t="s">
        <v>2</v>
      </c>
      <c r="D4316" s="456">
        <v>18.71</v>
      </c>
    </row>
    <row r="4317" spans="1:4" ht="13.5">
      <c r="A4317" s="458">
        <v>93111</v>
      </c>
      <c r="B4317" s="247" t="s">
        <v>26916</v>
      </c>
      <c r="C4317" s="247" t="s">
        <v>2</v>
      </c>
      <c r="D4317" s="456">
        <v>22.71</v>
      </c>
    </row>
    <row r="4318" spans="1:4" ht="13.5">
      <c r="A4318" s="458">
        <v>93112</v>
      </c>
      <c r="B4318" s="247" t="s">
        <v>26917</v>
      </c>
      <c r="C4318" s="247" t="s">
        <v>2</v>
      </c>
      <c r="D4318" s="456">
        <v>46.51</v>
      </c>
    </row>
    <row r="4319" spans="1:4" ht="13.5">
      <c r="A4319" s="458">
        <v>93113</v>
      </c>
      <c r="B4319" s="247" t="s">
        <v>26918</v>
      </c>
      <c r="C4319" s="247" t="s">
        <v>2</v>
      </c>
      <c r="D4319" s="456">
        <v>20.440000000000001</v>
      </c>
    </row>
    <row r="4320" spans="1:4" ht="13.5">
      <c r="A4320" s="458">
        <v>93114</v>
      </c>
      <c r="B4320" s="247" t="s">
        <v>26919</v>
      </c>
      <c r="C4320" s="247" t="s">
        <v>2</v>
      </c>
      <c r="D4320" s="456">
        <v>29.97</v>
      </c>
    </row>
    <row r="4321" spans="1:4" ht="13.5">
      <c r="A4321" s="458">
        <v>93115</v>
      </c>
      <c r="B4321" s="247" t="s">
        <v>26920</v>
      </c>
      <c r="C4321" s="247" t="s">
        <v>2</v>
      </c>
      <c r="D4321" s="456">
        <v>79.989999999999995</v>
      </c>
    </row>
    <row r="4322" spans="1:4" ht="13.5">
      <c r="A4322" s="458">
        <v>93116</v>
      </c>
      <c r="B4322" s="247" t="s">
        <v>26921</v>
      </c>
      <c r="C4322" s="247" t="s">
        <v>2</v>
      </c>
      <c r="D4322" s="456">
        <v>554.15</v>
      </c>
    </row>
    <row r="4323" spans="1:4" ht="13.5">
      <c r="A4323" s="458">
        <v>93117</v>
      </c>
      <c r="B4323" s="247" t="s">
        <v>26922</v>
      </c>
      <c r="C4323" s="247" t="s">
        <v>2</v>
      </c>
      <c r="D4323" s="456">
        <v>54.61</v>
      </c>
    </row>
    <row r="4324" spans="1:4" ht="13.5">
      <c r="A4324" s="458">
        <v>93118</v>
      </c>
      <c r="B4324" s="247" t="s">
        <v>26923</v>
      </c>
      <c r="C4324" s="247" t="s">
        <v>2</v>
      </c>
      <c r="D4324" s="456">
        <v>80.44</v>
      </c>
    </row>
    <row r="4325" spans="1:4" ht="13.5">
      <c r="A4325" s="458">
        <v>93119</v>
      </c>
      <c r="B4325" s="247" t="s">
        <v>26924</v>
      </c>
      <c r="C4325" s="247" t="s">
        <v>2</v>
      </c>
      <c r="D4325" s="456">
        <v>15.79</v>
      </c>
    </row>
    <row r="4326" spans="1:4" ht="13.5">
      <c r="A4326" s="458">
        <v>93120</v>
      </c>
      <c r="B4326" s="247" t="s">
        <v>26925</v>
      </c>
      <c r="C4326" s="247" t="s">
        <v>2</v>
      </c>
      <c r="D4326" s="456">
        <v>24.11</v>
      </c>
    </row>
    <row r="4327" spans="1:4" ht="13.5">
      <c r="A4327" s="458">
        <v>93121</v>
      </c>
      <c r="B4327" s="247" t="s">
        <v>26926</v>
      </c>
      <c r="C4327" s="247" t="s">
        <v>2</v>
      </c>
      <c r="D4327" s="456">
        <v>27.3</v>
      </c>
    </row>
    <row r="4328" spans="1:4" ht="13.5">
      <c r="A4328" s="458">
        <v>93122</v>
      </c>
      <c r="B4328" s="247" t="s">
        <v>26927</v>
      </c>
      <c r="C4328" s="247" t="s">
        <v>2</v>
      </c>
      <c r="D4328" s="456">
        <v>23.89</v>
      </c>
    </row>
    <row r="4329" spans="1:4" ht="13.5">
      <c r="A4329" s="458">
        <v>93123</v>
      </c>
      <c r="B4329" s="247" t="s">
        <v>26928</v>
      </c>
      <c r="C4329" s="247" t="s">
        <v>2</v>
      </c>
      <c r="D4329" s="456">
        <v>54.26</v>
      </c>
    </row>
    <row r="4330" spans="1:4" ht="13.5">
      <c r="A4330" s="458">
        <v>93124</v>
      </c>
      <c r="B4330" s="247" t="s">
        <v>26929</v>
      </c>
      <c r="C4330" s="247" t="s">
        <v>2</v>
      </c>
      <c r="D4330" s="456">
        <v>85.65</v>
      </c>
    </row>
    <row r="4331" spans="1:4" ht="13.5">
      <c r="A4331" s="458">
        <v>93125</v>
      </c>
      <c r="B4331" s="247" t="s">
        <v>26930</v>
      </c>
      <c r="C4331" s="247" t="s">
        <v>2</v>
      </c>
      <c r="D4331" s="456">
        <v>126.22</v>
      </c>
    </row>
    <row r="4332" spans="1:4" ht="13.5">
      <c r="A4332" s="458">
        <v>93126</v>
      </c>
      <c r="B4332" s="247" t="s">
        <v>26931</v>
      </c>
      <c r="C4332" s="247" t="s">
        <v>2</v>
      </c>
      <c r="D4332" s="456">
        <v>280.79000000000002</v>
      </c>
    </row>
    <row r="4333" spans="1:4" ht="13.5">
      <c r="A4333" s="458">
        <v>93133</v>
      </c>
      <c r="B4333" s="247" t="s">
        <v>26932</v>
      </c>
      <c r="C4333" s="247" t="s">
        <v>2</v>
      </c>
      <c r="D4333" s="456">
        <v>17.25</v>
      </c>
    </row>
    <row r="4334" spans="1:4" ht="13.5">
      <c r="A4334" s="458">
        <v>94465</v>
      </c>
      <c r="B4334" s="247" t="s">
        <v>4078</v>
      </c>
      <c r="C4334" s="247" t="s">
        <v>2</v>
      </c>
      <c r="D4334" s="456">
        <v>50.68</v>
      </c>
    </row>
    <row r="4335" spans="1:4" ht="13.5">
      <c r="A4335" s="458">
        <v>94466</v>
      </c>
      <c r="B4335" s="247" t="s">
        <v>4079</v>
      </c>
      <c r="C4335" s="247" t="s">
        <v>2</v>
      </c>
      <c r="D4335" s="456">
        <v>50.71</v>
      </c>
    </row>
    <row r="4336" spans="1:4" ht="13.5">
      <c r="A4336" s="458">
        <v>94467</v>
      </c>
      <c r="B4336" s="247" t="s">
        <v>4080</v>
      </c>
      <c r="C4336" s="247" t="s">
        <v>2</v>
      </c>
      <c r="D4336" s="456">
        <v>81.040000000000006</v>
      </c>
    </row>
    <row r="4337" spans="1:4" ht="13.5">
      <c r="A4337" s="458">
        <v>94468</v>
      </c>
      <c r="B4337" s="247" t="s">
        <v>4081</v>
      </c>
      <c r="C4337" s="247" t="s">
        <v>2</v>
      </c>
      <c r="D4337" s="456">
        <v>70.260000000000005</v>
      </c>
    </row>
    <row r="4338" spans="1:4" ht="13.5">
      <c r="A4338" s="458">
        <v>94469</v>
      </c>
      <c r="B4338" s="247" t="s">
        <v>4082</v>
      </c>
      <c r="C4338" s="247" t="s">
        <v>2</v>
      </c>
      <c r="D4338" s="456">
        <v>118.7</v>
      </c>
    </row>
    <row r="4339" spans="1:4" ht="13.5">
      <c r="A4339" s="458">
        <v>94470</v>
      </c>
      <c r="B4339" s="247" t="s">
        <v>4083</v>
      </c>
      <c r="C4339" s="247" t="s">
        <v>2</v>
      </c>
      <c r="D4339" s="456">
        <v>109.11</v>
      </c>
    </row>
    <row r="4340" spans="1:4" ht="13.5">
      <c r="A4340" s="458">
        <v>94471</v>
      </c>
      <c r="B4340" s="247" t="s">
        <v>4084</v>
      </c>
      <c r="C4340" s="247" t="s">
        <v>2</v>
      </c>
      <c r="D4340" s="456">
        <v>72.88</v>
      </c>
    </row>
    <row r="4341" spans="1:4" ht="13.5">
      <c r="A4341" s="458">
        <v>94472</v>
      </c>
      <c r="B4341" s="247" t="s">
        <v>4085</v>
      </c>
      <c r="C4341" s="247" t="s">
        <v>2</v>
      </c>
      <c r="D4341" s="456">
        <v>75.28</v>
      </c>
    </row>
    <row r="4342" spans="1:4" ht="13.5">
      <c r="A4342" s="458">
        <v>94473</v>
      </c>
      <c r="B4342" s="247" t="s">
        <v>4086</v>
      </c>
      <c r="C4342" s="247" t="s">
        <v>2</v>
      </c>
      <c r="D4342" s="456">
        <v>115.77</v>
      </c>
    </row>
    <row r="4343" spans="1:4" ht="13.5">
      <c r="A4343" s="458">
        <v>94474</v>
      </c>
      <c r="B4343" s="247" t="s">
        <v>4087</v>
      </c>
      <c r="C4343" s="247" t="s">
        <v>2</v>
      </c>
      <c r="D4343" s="456">
        <v>126.31</v>
      </c>
    </row>
    <row r="4344" spans="1:4" ht="13.5">
      <c r="A4344" s="458">
        <v>94475</v>
      </c>
      <c r="B4344" s="247" t="s">
        <v>4088</v>
      </c>
      <c r="C4344" s="247" t="s">
        <v>2</v>
      </c>
      <c r="D4344" s="456">
        <v>160.01</v>
      </c>
    </row>
    <row r="4345" spans="1:4" ht="13.5">
      <c r="A4345" s="458">
        <v>94476</v>
      </c>
      <c r="B4345" s="247" t="s">
        <v>4089</v>
      </c>
      <c r="C4345" s="247" t="s">
        <v>2</v>
      </c>
      <c r="D4345" s="456">
        <v>180.33</v>
      </c>
    </row>
    <row r="4346" spans="1:4" ht="13.5">
      <c r="A4346" s="458">
        <v>94477</v>
      </c>
      <c r="B4346" s="247" t="s">
        <v>4090</v>
      </c>
      <c r="C4346" s="247" t="s">
        <v>2</v>
      </c>
      <c r="D4346" s="456">
        <v>96.96</v>
      </c>
    </row>
    <row r="4347" spans="1:4" ht="13.5">
      <c r="A4347" s="458">
        <v>94478</v>
      </c>
      <c r="B4347" s="247" t="s">
        <v>4091</v>
      </c>
      <c r="C4347" s="247" t="s">
        <v>2</v>
      </c>
      <c r="D4347" s="456">
        <v>159.47</v>
      </c>
    </row>
    <row r="4348" spans="1:4" ht="13.5">
      <c r="A4348" s="458">
        <v>94479</v>
      </c>
      <c r="B4348" s="247" t="s">
        <v>4092</v>
      </c>
      <c r="C4348" s="247" t="s">
        <v>2</v>
      </c>
      <c r="D4348" s="456">
        <v>211.19</v>
      </c>
    </row>
    <row r="4349" spans="1:4" ht="13.5">
      <c r="A4349" s="458">
        <v>94606</v>
      </c>
      <c r="B4349" s="247" t="s">
        <v>4093</v>
      </c>
      <c r="C4349" s="247" t="s">
        <v>2</v>
      </c>
      <c r="D4349" s="456">
        <v>73.66</v>
      </c>
    </row>
    <row r="4350" spans="1:4" ht="13.5">
      <c r="A4350" s="458">
        <v>94608</v>
      </c>
      <c r="B4350" s="247" t="s">
        <v>4094</v>
      </c>
      <c r="C4350" s="247" t="s">
        <v>2</v>
      </c>
      <c r="D4350" s="456">
        <v>184.33</v>
      </c>
    </row>
    <row r="4351" spans="1:4" ht="13.5">
      <c r="A4351" s="458">
        <v>94610</v>
      </c>
      <c r="B4351" s="247" t="s">
        <v>4095</v>
      </c>
      <c r="C4351" s="247" t="s">
        <v>2</v>
      </c>
      <c r="D4351" s="456">
        <v>274.69</v>
      </c>
    </row>
    <row r="4352" spans="1:4" ht="13.5">
      <c r="A4352" s="458">
        <v>94612</v>
      </c>
      <c r="B4352" s="247" t="s">
        <v>4096</v>
      </c>
      <c r="C4352" s="247" t="s">
        <v>2</v>
      </c>
      <c r="D4352" s="456">
        <v>386.41</v>
      </c>
    </row>
    <row r="4353" spans="1:4" ht="13.5">
      <c r="A4353" s="458">
        <v>94614</v>
      </c>
      <c r="B4353" s="247" t="s">
        <v>4097</v>
      </c>
      <c r="C4353" s="247" t="s">
        <v>2</v>
      </c>
      <c r="D4353" s="456">
        <v>125</v>
      </c>
    </row>
    <row r="4354" spans="1:4" ht="13.5">
      <c r="A4354" s="458">
        <v>94615</v>
      </c>
      <c r="B4354" s="247" t="s">
        <v>4098</v>
      </c>
      <c r="C4354" s="247" t="s">
        <v>2</v>
      </c>
      <c r="D4354" s="456">
        <v>142.37</v>
      </c>
    </row>
    <row r="4355" spans="1:4" ht="13.5">
      <c r="A4355" s="458">
        <v>94616</v>
      </c>
      <c r="B4355" s="247" t="s">
        <v>4099</v>
      </c>
      <c r="C4355" s="247" t="s">
        <v>2</v>
      </c>
      <c r="D4355" s="456">
        <v>353.32</v>
      </c>
    </row>
    <row r="4356" spans="1:4" ht="13.5">
      <c r="A4356" s="458">
        <v>94617</v>
      </c>
      <c r="B4356" s="247" t="s">
        <v>4100</v>
      </c>
      <c r="C4356" s="247" t="s">
        <v>2</v>
      </c>
      <c r="D4356" s="456">
        <v>292.92</v>
      </c>
    </row>
    <row r="4357" spans="1:4" ht="13.5">
      <c r="A4357" s="458">
        <v>94618</v>
      </c>
      <c r="B4357" s="247" t="s">
        <v>4101</v>
      </c>
      <c r="C4357" s="247" t="s">
        <v>2</v>
      </c>
      <c r="D4357" s="456">
        <v>346.63</v>
      </c>
    </row>
    <row r="4358" spans="1:4" ht="13.5">
      <c r="A4358" s="458">
        <v>94620</v>
      </c>
      <c r="B4358" s="247" t="s">
        <v>4102</v>
      </c>
      <c r="C4358" s="247" t="s">
        <v>2</v>
      </c>
      <c r="D4358" s="456">
        <v>798.46</v>
      </c>
    </row>
    <row r="4359" spans="1:4" ht="13.5">
      <c r="A4359" s="458">
        <v>94622</v>
      </c>
      <c r="B4359" s="247" t="s">
        <v>4103</v>
      </c>
      <c r="C4359" s="247" t="s">
        <v>2</v>
      </c>
      <c r="D4359" s="456">
        <v>183.32</v>
      </c>
    </row>
    <row r="4360" spans="1:4" ht="13.5">
      <c r="A4360" s="458">
        <v>94623</v>
      </c>
      <c r="B4360" s="247" t="s">
        <v>4104</v>
      </c>
      <c r="C4360" s="247" t="s">
        <v>2</v>
      </c>
      <c r="D4360" s="456">
        <v>437.29</v>
      </c>
    </row>
    <row r="4361" spans="1:4" ht="13.5">
      <c r="A4361" s="458">
        <v>94624</v>
      </c>
      <c r="B4361" s="247" t="s">
        <v>4105</v>
      </c>
      <c r="C4361" s="247" t="s">
        <v>2</v>
      </c>
      <c r="D4361" s="456">
        <v>667.41</v>
      </c>
    </row>
    <row r="4362" spans="1:4" ht="13.5">
      <c r="A4362" s="458">
        <v>94625</v>
      </c>
      <c r="B4362" s="247" t="s">
        <v>4106</v>
      </c>
      <c r="C4362" s="247" t="s">
        <v>2</v>
      </c>
      <c r="D4362" s="456">
        <v>1394.14</v>
      </c>
    </row>
    <row r="4363" spans="1:4" ht="13.5">
      <c r="A4363" s="458">
        <v>94656</v>
      </c>
      <c r="B4363" s="247" t="s">
        <v>4107</v>
      </c>
      <c r="C4363" s="247" t="s">
        <v>2</v>
      </c>
      <c r="D4363" s="456">
        <v>6.3</v>
      </c>
    </row>
    <row r="4364" spans="1:4" ht="13.5">
      <c r="A4364" s="458">
        <v>94657</v>
      </c>
      <c r="B4364" s="247" t="s">
        <v>4108</v>
      </c>
      <c r="C4364" s="247" t="s">
        <v>2</v>
      </c>
      <c r="D4364" s="456">
        <v>6.19</v>
      </c>
    </row>
    <row r="4365" spans="1:4" ht="13.5">
      <c r="A4365" s="458">
        <v>94658</v>
      </c>
      <c r="B4365" s="247" t="s">
        <v>4109</v>
      </c>
      <c r="C4365" s="247" t="s">
        <v>2</v>
      </c>
      <c r="D4365" s="456">
        <v>7.73</v>
      </c>
    </row>
    <row r="4366" spans="1:4" ht="13.5">
      <c r="A4366" s="458">
        <v>94659</v>
      </c>
      <c r="B4366" s="247" t="s">
        <v>4110</v>
      </c>
      <c r="C4366" s="247" t="s">
        <v>2</v>
      </c>
      <c r="D4366" s="456">
        <v>8.0500000000000007</v>
      </c>
    </row>
    <row r="4367" spans="1:4" ht="13.5">
      <c r="A4367" s="458">
        <v>94660</v>
      </c>
      <c r="B4367" s="247" t="s">
        <v>4111</v>
      </c>
      <c r="C4367" s="247" t="s">
        <v>2</v>
      </c>
      <c r="D4367" s="456">
        <v>13.49</v>
      </c>
    </row>
    <row r="4368" spans="1:4" ht="13.5">
      <c r="A4368" s="458">
        <v>94661</v>
      </c>
      <c r="B4368" s="247" t="s">
        <v>4112</v>
      </c>
      <c r="C4368" s="247" t="s">
        <v>2</v>
      </c>
      <c r="D4368" s="456">
        <v>14.36</v>
      </c>
    </row>
    <row r="4369" spans="1:4" ht="13.5">
      <c r="A4369" s="458">
        <v>94662</v>
      </c>
      <c r="B4369" s="247" t="s">
        <v>4113</v>
      </c>
      <c r="C4369" s="247" t="s">
        <v>2</v>
      </c>
      <c r="D4369" s="456">
        <v>14.69</v>
      </c>
    </row>
    <row r="4370" spans="1:4" ht="13.5">
      <c r="A4370" s="458">
        <v>94663</v>
      </c>
      <c r="B4370" s="247" t="s">
        <v>4114</v>
      </c>
      <c r="C4370" s="247" t="s">
        <v>2</v>
      </c>
      <c r="D4370" s="456">
        <v>14.53</v>
      </c>
    </row>
    <row r="4371" spans="1:4" ht="13.5">
      <c r="A4371" s="458">
        <v>94664</v>
      </c>
      <c r="B4371" s="247" t="s">
        <v>4115</v>
      </c>
      <c r="C4371" s="247" t="s">
        <v>2</v>
      </c>
      <c r="D4371" s="456">
        <v>31.98</v>
      </c>
    </row>
    <row r="4372" spans="1:4" ht="13.5">
      <c r="A4372" s="458">
        <v>94665</v>
      </c>
      <c r="B4372" s="247" t="s">
        <v>4116</v>
      </c>
      <c r="C4372" s="247" t="s">
        <v>2</v>
      </c>
      <c r="D4372" s="456">
        <v>35.44</v>
      </c>
    </row>
    <row r="4373" spans="1:4" ht="13.5">
      <c r="A4373" s="458">
        <v>94666</v>
      </c>
      <c r="B4373" s="247" t="s">
        <v>4117</v>
      </c>
      <c r="C4373" s="247" t="s">
        <v>2</v>
      </c>
      <c r="D4373" s="456">
        <v>45.07</v>
      </c>
    </row>
    <row r="4374" spans="1:4" ht="13.5">
      <c r="A4374" s="458">
        <v>94667</v>
      </c>
      <c r="B4374" s="247" t="s">
        <v>4118</v>
      </c>
      <c r="C4374" s="247" t="s">
        <v>2</v>
      </c>
      <c r="D4374" s="456">
        <v>45.21</v>
      </c>
    </row>
    <row r="4375" spans="1:4" ht="13.5">
      <c r="A4375" s="458">
        <v>94668</v>
      </c>
      <c r="B4375" s="247" t="s">
        <v>4119</v>
      </c>
      <c r="C4375" s="247" t="s">
        <v>2</v>
      </c>
      <c r="D4375" s="456">
        <v>68.33</v>
      </c>
    </row>
    <row r="4376" spans="1:4" ht="13.5">
      <c r="A4376" s="458">
        <v>94669</v>
      </c>
      <c r="B4376" s="247" t="s">
        <v>4120</v>
      </c>
      <c r="C4376" s="247" t="s">
        <v>2</v>
      </c>
      <c r="D4376" s="456">
        <v>95.31</v>
      </c>
    </row>
    <row r="4377" spans="1:4" ht="13.5">
      <c r="A4377" s="458">
        <v>94670</v>
      </c>
      <c r="B4377" s="247" t="s">
        <v>4121</v>
      </c>
      <c r="C4377" s="247" t="s">
        <v>2</v>
      </c>
      <c r="D4377" s="456">
        <v>94.36</v>
      </c>
    </row>
    <row r="4378" spans="1:4" ht="13.5">
      <c r="A4378" s="458">
        <v>94671</v>
      </c>
      <c r="B4378" s="247" t="s">
        <v>4122</v>
      </c>
      <c r="C4378" s="247" t="s">
        <v>2</v>
      </c>
      <c r="D4378" s="456">
        <v>143.74</v>
      </c>
    </row>
    <row r="4379" spans="1:4" ht="13.5">
      <c r="A4379" s="458">
        <v>94672</v>
      </c>
      <c r="B4379" s="247" t="s">
        <v>4123</v>
      </c>
      <c r="C4379" s="247" t="s">
        <v>2</v>
      </c>
      <c r="D4379" s="456">
        <v>10.29</v>
      </c>
    </row>
    <row r="4380" spans="1:4" ht="13.5">
      <c r="A4380" s="458">
        <v>94673</v>
      </c>
      <c r="B4380" s="247" t="s">
        <v>4124</v>
      </c>
      <c r="C4380" s="247" t="s">
        <v>2</v>
      </c>
      <c r="D4380" s="456">
        <v>11.17</v>
      </c>
    </row>
    <row r="4381" spans="1:4" ht="13.5">
      <c r="A4381" s="458">
        <v>94674</v>
      </c>
      <c r="B4381" s="247" t="s">
        <v>4125</v>
      </c>
      <c r="C4381" s="247" t="s">
        <v>2</v>
      </c>
      <c r="D4381" s="456">
        <v>10.29</v>
      </c>
    </row>
    <row r="4382" spans="1:4" ht="13.5">
      <c r="A4382" s="458">
        <v>94675</v>
      </c>
      <c r="B4382" s="247" t="s">
        <v>4126</v>
      </c>
      <c r="C4382" s="247" t="s">
        <v>2</v>
      </c>
      <c r="D4382" s="456">
        <v>16.670000000000002</v>
      </c>
    </row>
    <row r="4383" spans="1:4" ht="13.5">
      <c r="A4383" s="458">
        <v>94676</v>
      </c>
      <c r="B4383" s="247" t="s">
        <v>4127</v>
      </c>
      <c r="C4383" s="247" t="s">
        <v>2</v>
      </c>
      <c r="D4383" s="456">
        <v>19.18</v>
      </c>
    </row>
    <row r="4384" spans="1:4" ht="13.5">
      <c r="A4384" s="458">
        <v>94677</v>
      </c>
      <c r="B4384" s="247" t="s">
        <v>4128</v>
      </c>
      <c r="C4384" s="247" t="s">
        <v>2</v>
      </c>
      <c r="D4384" s="456">
        <v>28.86</v>
      </c>
    </row>
    <row r="4385" spans="1:4" ht="13.5">
      <c r="A4385" s="458">
        <v>94678</v>
      </c>
      <c r="B4385" s="247" t="s">
        <v>4129</v>
      </c>
      <c r="C4385" s="247" t="s">
        <v>2</v>
      </c>
      <c r="D4385" s="456">
        <v>17.739999999999998</v>
      </c>
    </row>
    <row r="4386" spans="1:4" ht="13.5">
      <c r="A4386" s="458">
        <v>94679</v>
      </c>
      <c r="B4386" s="247" t="s">
        <v>4130</v>
      </c>
      <c r="C4386" s="247" t="s">
        <v>2</v>
      </c>
      <c r="D4386" s="456">
        <v>30.48</v>
      </c>
    </row>
    <row r="4387" spans="1:4" ht="13.5">
      <c r="A4387" s="458">
        <v>94680</v>
      </c>
      <c r="B4387" s="247" t="s">
        <v>4131</v>
      </c>
      <c r="C4387" s="247" t="s">
        <v>2</v>
      </c>
      <c r="D4387" s="456">
        <v>63.66</v>
      </c>
    </row>
    <row r="4388" spans="1:4" ht="13.5">
      <c r="A4388" s="458">
        <v>94681</v>
      </c>
      <c r="B4388" s="247" t="s">
        <v>4132</v>
      </c>
      <c r="C4388" s="247" t="s">
        <v>2</v>
      </c>
      <c r="D4388" s="456">
        <v>71.81</v>
      </c>
    </row>
    <row r="4389" spans="1:4" ht="13.5">
      <c r="A4389" s="458">
        <v>94682</v>
      </c>
      <c r="B4389" s="247" t="s">
        <v>4133</v>
      </c>
      <c r="C4389" s="247" t="s">
        <v>2</v>
      </c>
      <c r="D4389" s="456">
        <v>152.93</v>
      </c>
    </row>
    <row r="4390" spans="1:4" ht="13.5">
      <c r="A4390" s="458">
        <v>94683</v>
      </c>
      <c r="B4390" s="247" t="s">
        <v>4134</v>
      </c>
      <c r="C4390" s="247" t="s">
        <v>2</v>
      </c>
      <c r="D4390" s="456">
        <v>100.69</v>
      </c>
    </row>
    <row r="4391" spans="1:4" ht="13.5">
      <c r="A4391" s="458">
        <v>94684</v>
      </c>
      <c r="B4391" s="247" t="s">
        <v>4135</v>
      </c>
      <c r="C4391" s="247" t="s">
        <v>2</v>
      </c>
      <c r="D4391" s="456">
        <v>193.67</v>
      </c>
    </row>
    <row r="4392" spans="1:4" ht="13.5">
      <c r="A4392" s="458">
        <v>94685</v>
      </c>
      <c r="B4392" s="247" t="s">
        <v>4136</v>
      </c>
      <c r="C4392" s="247" t="s">
        <v>2</v>
      </c>
      <c r="D4392" s="456">
        <v>138.30000000000001</v>
      </c>
    </row>
    <row r="4393" spans="1:4" ht="13.5">
      <c r="A4393" s="458">
        <v>94686</v>
      </c>
      <c r="B4393" s="247" t="s">
        <v>4137</v>
      </c>
      <c r="C4393" s="247" t="s">
        <v>2</v>
      </c>
      <c r="D4393" s="456">
        <v>359.38</v>
      </c>
    </row>
    <row r="4394" spans="1:4" ht="13.5">
      <c r="A4394" s="458">
        <v>94687</v>
      </c>
      <c r="B4394" s="247" t="s">
        <v>4138</v>
      </c>
      <c r="C4394" s="247" t="s">
        <v>2</v>
      </c>
      <c r="D4394" s="456">
        <v>322.63</v>
      </c>
    </row>
    <row r="4395" spans="1:4" ht="13.5">
      <c r="A4395" s="458">
        <v>94688</v>
      </c>
      <c r="B4395" s="247" t="s">
        <v>4139</v>
      </c>
      <c r="C4395" s="247" t="s">
        <v>2</v>
      </c>
      <c r="D4395" s="456">
        <v>10.7</v>
      </c>
    </row>
    <row r="4396" spans="1:4" ht="13.5">
      <c r="A4396" s="458">
        <v>94689</v>
      </c>
      <c r="B4396" s="247" t="s">
        <v>4140</v>
      </c>
      <c r="C4396" s="247" t="s">
        <v>2</v>
      </c>
      <c r="D4396" s="456">
        <v>15.49</v>
      </c>
    </row>
    <row r="4397" spans="1:4" ht="13.5">
      <c r="A4397" s="458">
        <v>94690</v>
      </c>
      <c r="B4397" s="247" t="s">
        <v>4141</v>
      </c>
      <c r="C4397" s="247" t="s">
        <v>2</v>
      </c>
      <c r="D4397" s="456">
        <v>14.77</v>
      </c>
    </row>
    <row r="4398" spans="1:4" ht="13.5">
      <c r="A4398" s="458">
        <v>94691</v>
      </c>
      <c r="B4398" s="247" t="s">
        <v>4142</v>
      </c>
      <c r="C4398" s="247" t="s">
        <v>2</v>
      </c>
      <c r="D4398" s="456">
        <v>19.37</v>
      </c>
    </row>
    <row r="4399" spans="1:4" ht="13.5">
      <c r="A4399" s="458">
        <v>94692</v>
      </c>
      <c r="B4399" s="247" t="s">
        <v>4143</v>
      </c>
      <c r="C4399" s="247" t="s">
        <v>2</v>
      </c>
      <c r="D4399" s="456">
        <v>28.27</v>
      </c>
    </row>
    <row r="4400" spans="1:4" ht="13.5">
      <c r="A4400" s="458">
        <v>94693</v>
      </c>
      <c r="B4400" s="247" t="s">
        <v>4144</v>
      </c>
      <c r="C4400" s="247" t="s">
        <v>2</v>
      </c>
      <c r="D4400" s="456">
        <v>27.4</v>
      </c>
    </row>
    <row r="4401" spans="1:4" ht="13.5">
      <c r="A4401" s="458">
        <v>94694</v>
      </c>
      <c r="B4401" s="247" t="s">
        <v>4145</v>
      </c>
      <c r="C4401" s="247" t="s">
        <v>2</v>
      </c>
      <c r="D4401" s="456">
        <v>28.94</v>
      </c>
    </row>
    <row r="4402" spans="1:4" ht="13.5">
      <c r="A4402" s="458">
        <v>94695</v>
      </c>
      <c r="B4402" s="247" t="s">
        <v>4146</v>
      </c>
      <c r="C4402" s="247" t="s">
        <v>2</v>
      </c>
      <c r="D4402" s="456">
        <v>42.3</v>
      </c>
    </row>
    <row r="4403" spans="1:4" ht="13.5">
      <c r="A4403" s="458">
        <v>94696</v>
      </c>
      <c r="B4403" s="247" t="s">
        <v>4147</v>
      </c>
      <c r="C4403" s="247" t="s">
        <v>2</v>
      </c>
      <c r="D4403" s="456">
        <v>74.09</v>
      </c>
    </row>
    <row r="4404" spans="1:4" ht="13.5">
      <c r="A4404" s="458">
        <v>94697</v>
      </c>
      <c r="B4404" s="247" t="s">
        <v>4148</v>
      </c>
      <c r="C4404" s="247" t="s">
        <v>2</v>
      </c>
      <c r="D4404" s="456">
        <v>115.97</v>
      </c>
    </row>
    <row r="4405" spans="1:4" ht="13.5">
      <c r="A4405" s="458">
        <v>94698</v>
      </c>
      <c r="B4405" s="247" t="s">
        <v>4149</v>
      </c>
      <c r="C4405" s="247" t="s">
        <v>2</v>
      </c>
      <c r="D4405" s="456">
        <v>92.5</v>
      </c>
    </row>
    <row r="4406" spans="1:4" ht="13.5">
      <c r="A4406" s="458">
        <v>94699</v>
      </c>
      <c r="B4406" s="247" t="s">
        <v>4150</v>
      </c>
      <c r="C4406" s="247" t="s">
        <v>2</v>
      </c>
      <c r="D4406" s="456">
        <v>168.75</v>
      </c>
    </row>
    <row r="4407" spans="1:4" ht="13.5">
      <c r="A4407" s="458">
        <v>94700</v>
      </c>
      <c r="B4407" s="247" t="s">
        <v>4151</v>
      </c>
      <c r="C4407" s="247" t="s">
        <v>2</v>
      </c>
      <c r="D4407" s="456">
        <v>200.92</v>
      </c>
    </row>
    <row r="4408" spans="1:4" ht="13.5">
      <c r="A4408" s="458">
        <v>94701</v>
      </c>
      <c r="B4408" s="247" t="s">
        <v>4152</v>
      </c>
      <c r="C4408" s="247" t="s">
        <v>2</v>
      </c>
      <c r="D4408" s="456">
        <v>310.47000000000003</v>
      </c>
    </row>
    <row r="4409" spans="1:4" ht="13.5">
      <c r="A4409" s="458">
        <v>94702</v>
      </c>
      <c r="B4409" s="247" t="s">
        <v>4153</v>
      </c>
      <c r="C4409" s="247" t="s">
        <v>2</v>
      </c>
      <c r="D4409" s="456">
        <v>270.48</v>
      </c>
    </row>
    <row r="4410" spans="1:4" ht="13.5">
      <c r="A4410" s="458">
        <v>94703</v>
      </c>
      <c r="B4410" s="247" t="s">
        <v>4154</v>
      </c>
      <c r="C4410" s="247" t="s">
        <v>2</v>
      </c>
      <c r="D4410" s="456">
        <v>26.78</v>
      </c>
    </row>
    <row r="4411" spans="1:4" ht="13.5">
      <c r="A4411" s="458">
        <v>94704</v>
      </c>
      <c r="B4411" s="247" t="s">
        <v>4155</v>
      </c>
      <c r="C4411" s="247" t="s">
        <v>2</v>
      </c>
      <c r="D4411" s="456">
        <v>36.61</v>
      </c>
    </row>
    <row r="4412" spans="1:4" ht="13.5">
      <c r="A4412" s="458">
        <v>94705</v>
      </c>
      <c r="B4412" s="247" t="s">
        <v>4156</v>
      </c>
      <c r="C4412" s="247" t="s">
        <v>2</v>
      </c>
      <c r="D4412" s="456">
        <v>51.19</v>
      </c>
    </row>
    <row r="4413" spans="1:4" ht="13.5">
      <c r="A4413" s="458">
        <v>94706</v>
      </c>
      <c r="B4413" s="247" t="s">
        <v>4157</v>
      </c>
      <c r="C4413" s="247" t="s">
        <v>2</v>
      </c>
      <c r="D4413" s="456">
        <v>57.59</v>
      </c>
    </row>
    <row r="4414" spans="1:4" ht="13.5">
      <c r="A4414" s="458">
        <v>94707</v>
      </c>
      <c r="B4414" s="247" t="s">
        <v>4158</v>
      </c>
      <c r="C4414" s="247" t="s">
        <v>2</v>
      </c>
      <c r="D4414" s="456">
        <v>88.58</v>
      </c>
    </row>
    <row r="4415" spans="1:4" ht="13.5">
      <c r="A4415" s="458">
        <v>94713</v>
      </c>
      <c r="B4415" s="247" t="s">
        <v>4159</v>
      </c>
      <c r="C4415" s="247" t="s">
        <v>2</v>
      </c>
      <c r="D4415" s="456">
        <v>358.87</v>
      </c>
    </row>
    <row r="4416" spans="1:4" ht="13.5">
      <c r="A4416" s="458">
        <v>94714</v>
      </c>
      <c r="B4416" s="247" t="s">
        <v>4160</v>
      </c>
      <c r="C4416" s="247" t="s">
        <v>2</v>
      </c>
      <c r="D4416" s="456">
        <v>504.05</v>
      </c>
    </row>
    <row r="4417" spans="1:4" ht="13.5">
      <c r="A4417" s="458">
        <v>94715</v>
      </c>
      <c r="B4417" s="247" t="s">
        <v>4161</v>
      </c>
      <c r="C4417" s="247" t="s">
        <v>2</v>
      </c>
      <c r="D4417" s="456">
        <v>443.62</v>
      </c>
    </row>
    <row r="4418" spans="1:4" ht="13.5">
      <c r="A4418" s="458">
        <v>94724</v>
      </c>
      <c r="B4418" s="247" t="s">
        <v>4162</v>
      </c>
      <c r="C4418" s="247" t="s">
        <v>2</v>
      </c>
      <c r="D4418" s="456">
        <v>27.86</v>
      </c>
    </row>
    <row r="4419" spans="1:4" ht="13.5">
      <c r="A4419" s="458">
        <v>94725</v>
      </c>
      <c r="B4419" s="247" t="s">
        <v>4163</v>
      </c>
      <c r="C4419" s="247" t="s">
        <v>2</v>
      </c>
      <c r="D4419" s="456">
        <v>6.1</v>
      </c>
    </row>
    <row r="4420" spans="1:4" ht="13.5">
      <c r="A4420" s="458">
        <v>94726</v>
      </c>
      <c r="B4420" s="247" t="s">
        <v>4164</v>
      </c>
      <c r="C4420" s="247" t="s">
        <v>2</v>
      </c>
      <c r="D4420" s="456">
        <v>34.9</v>
      </c>
    </row>
    <row r="4421" spans="1:4" ht="13.5">
      <c r="A4421" s="458">
        <v>94727</v>
      </c>
      <c r="B4421" s="247" t="s">
        <v>4165</v>
      </c>
      <c r="C4421" s="247" t="s">
        <v>2</v>
      </c>
      <c r="D4421" s="456">
        <v>9.33</v>
      </c>
    </row>
    <row r="4422" spans="1:4" ht="13.5">
      <c r="A4422" s="458">
        <v>94728</v>
      </c>
      <c r="B4422" s="247" t="s">
        <v>4166</v>
      </c>
      <c r="C4422" s="247" t="s">
        <v>2</v>
      </c>
      <c r="D4422" s="456">
        <v>55.06</v>
      </c>
    </row>
    <row r="4423" spans="1:4" ht="13.5">
      <c r="A4423" s="458">
        <v>94729</v>
      </c>
      <c r="B4423" s="247" t="s">
        <v>4167</v>
      </c>
      <c r="C4423" s="247" t="s">
        <v>2</v>
      </c>
      <c r="D4423" s="456">
        <v>17.829999999999998</v>
      </c>
    </row>
    <row r="4424" spans="1:4" ht="13.5">
      <c r="A4424" s="458">
        <v>94730</v>
      </c>
      <c r="B4424" s="247" t="s">
        <v>4168</v>
      </c>
      <c r="C4424" s="247" t="s">
        <v>2</v>
      </c>
      <c r="D4424" s="456">
        <v>66.34</v>
      </c>
    </row>
    <row r="4425" spans="1:4" ht="13.5">
      <c r="A4425" s="458">
        <v>94731</v>
      </c>
      <c r="B4425" s="247" t="s">
        <v>4169</v>
      </c>
      <c r="C4425" s="247" t="s">
        <v>2</v>
      </c>
      <c r="D4425" s="456">
        <v>22.84</v>
      </c>
    </row>
    <row r="4426" spans="1:4" ht="13.5">
      <c r="A4426" s="458">
        <v>94732</v>
      </c>
      <c r="B4426" s="247" t="s">
        <v>26933</v>
      </c>
      <c r="C4426" s="247" t="s">
        <v>2</v>
      </c>
      <c r="D4426" s="456">
        <v>108.35</v>
      </c>
    </row>
    <row r="4427" spans="1:4" ht="13.5">
      <c r="A4427" s="458">
        <v>94733</v>
      </c>
      <c r="B4427" s="247" t="s">
        <v>4170</v>
      </c>
      <c r="C4427" s="247" t="s">
        <v>2</v>
      </c>
      <c r="D4427" s="456">
        <v>43.82</v>
      </c>
    </row>
    <row r="4428" spans="1:4" ht="13.5">
      <c r="A4428" s="458">
        <v>94734</v>
      </c>
      <c r="B4428" s="247" t="s">
        <v>26934</v>
      </c>
      <c r="C4428" s="247" t="s">
        <v>2</v>
      </c>
      <c r="D4428" s="456">
        <v>395.2</v>
      </c>
    </row>
    <row r="4429" spans="1:4" ht="13.5">
      <c r="A4429" s="458">
        <v>94736</v>
      </c>
      <c r="B4429" s="247" t="s">
        <v>26935</v>
      </c>
      <c r="C4429" s="247" t="s">
        <v>2</v>
      </c>
      <c r="D4429" s="456">
        <v>577.54999999999995</v>
      </c>
    </row>
    <row r="4430" spans="1:4" ht="13.5">
      <c r="A4430" s="458">
        <v>94737</v>
      </c>
      <c r="B4430" s="247" t="s">
        <v>4171</v>
      </c>
      <c r="C4430" s="247" t="s">
        <v>2</v>
      </c>
      <c r="D4430" s="456">
        <v>189.91</v>
      </c>
    </row>
    <row r="4431" spans="1:4" ht="13.5">
      <c r="A4431" s="458">
        <v>94738</v>
      </c>
      <c r="B4431" s="247" t="s">
        <v>26936</v>
      </c>
      <c r="C4431" s="247" t="s">
        <v>2</v>
      </c>
      <c r="D4431" s="456">
        <v>1739.34</v>
      </c>
    </row>
    <row r="4432" spans="1:4" ht="13.5">
      <c r="A4432" s="458">
        <v>94739</v>
      </c>
      <c r="B4432" s="247" t="s">
        <v>26937</v>
      </c>
      <c r="C4432" s="247" t="s">
        <v>2</v>
      </c>
      <c r="D4432" s="456">
        <v>218.36</v>
      </c>
    </row>
    <row r="4433" spans="1:4" ht="13.5">
      <c r="A4433" s="458">
        <v>94740</v>
      </c>
      <c r="B4433" s="247" t="s">
        <v>4172</v>
      </c>
      <c r="C4433" s="247" t="s">
        <v>2</v>
      </c>
      <c r="D4433" s="456">
        <v>9.65</v>
      </c>
    </row>
    <row r="4434" spans="1:4" ht="13.5">
      <c r="A4434" s="458">
        <v>94741</v>
      </c>
      <c r="B4434" s="247" t="s">
        <v>4173</v>
      </c>
      <c r="C4434" s="247" t="s">
        <v>2</v>
      </c>
      <c r="D4434" s="456">
        <v>12.8</v>
      </c>
    </row>
    <row r="4435" spans="1:4" ht="13.5">
      <c r="A4435" s="458">
        <v>94742</v>
      </c>
      <c r="B4435" s="247" t="s">
        <v>4174</v>
      </c>
      <c r="C4435" s="247" t="s">
        <v>2</v>
      </c>
      <c r="D4435" s="456">
        <v>15.01</v>
      </c>
    </row>
    <row r="4436" spans="1:4" ht="13.5">
      <c r="A4436" s="458">
        <v>94743</v>
      </c>
      <c r="B4436" s="247" t="s">
        <v>4175</v>
      </c>
      <c r="C4436" s="247" t="s">
        <v>2</v>
      </c>
      <c r="D4436" s="456">
        <v>19.75</v>
      </c>
    </row>
    <row r="4437" spans="1:4" ht="13.5">
      <c r="A4437" s="458">
        <v>94744</v>
      </c>
      <c r="B4437" s="247" t="s">
        <v>4176</v>
      </c>
      <c r="C4437" s="247" t="s">
        <v>2</v>
      </c>
      <c r="D4437" s="456">
        <v>24.89</v>
      </c>
    </row>
    <row r="4438" spans="1:4" ht="13.5">
      <c r="A4438" s="458">
        <v>94746</v>
      </c>
      <c r="B4438" s="247" t="s">
        <v>4177</v>
      </c>
      <c r="C4438" s="247" t="s">
        <v>2</v>
      </c>
      <c r="D4438" s="456">
        <v>34.74</v>
      </c>
    </row>
    <row r="4439" spans="1:4" ht="13.5">
      <c r="A4439" s="458">
        <v>94748</v>
      </c>
      <c r="B4439" s="247" t="s">
        <v>4178</v>
      </c>
      <c r="C4439" s="247" t="s">
        <v>2</v>
      </c>
      <c r="D4439" s="456">
        <v>83.14</v>
      </c>
    </row>
    <row r="4440" spans="1:4" ht="13.5">
      <c r="A4440" s="458">
        <v>94750</v>
      </c>
      <c r="B4440" s="247" t="s">
        <v>4179</v>
      </c>
      <c r="C4440" s="247" t="s">
        <v>2</v>
      </c>
      <c r="D4440" s="456">
        <v>165.72</v>
      </c>
    </row>
    <row r="4441" spans="1:4" ht="13.5">
      <c r="A4441" s="458">
        <v>94752</v>
      </c>
      <c r="B4441" s="247" t="s">
        <v>4180</v>
      </c>
      <c r="C4441" s="247" t="s">
        <v>2</v>
      </c>
      <c r="D4441" s="456">
        <v>199.94</v>
      </c>
    </row>
    <row r="4442" spans="1:4" ht="13.5">
      <c r="A4442" s="458">
        <v>94754</v>
      </c>
      <c r="B4442" s="247" t="s">
        <v>26938</v>
      </c>
      <c r="C4442" s="247" t="s">
        <v>2</v>
      </c>
      <c r="D4442" s="456">
        <v>270.08999999999997</v>
      </c>
    </row>
    <row r="4443" spans="1:4" ht="13.5">
      <c r="A4443" s="458">
        <v>94756</v>
      </c>
      <c r="B4443" s="247" t="s">
        <v>4181</v>
      </c>
      <c r="C4443" s="247" t="s">
        <v>2</v>
      </c>
      <c r="D4443" s="456">
        <v>11.99</v>
      </c>
    </row>
    <row r="4444" spans="1:4" ht="13.5">
      <c r="A4444" s="458">
        <v>94757</v>
      </c>
      <c r="B4444" s="247" t="s">
        <v>4182</v>
      </c>
      <c r="C4444" s="247" t="s">
        <v>2</v>
      </c>
      <c r="D4444" s="456">
        <v>17.37</v>
      </c>
    </row>
    <row r="4445" spans="1:4" ht="13.5">
      <c r="A4445" s="458">
        <v>94758</v>
      </c>
      <c r="B4445" s="247" t="s">
        <v>4183</v>
      </c>
      <c r="C4445" s="247" t="s">
        <v>2</v>
      </c>
      <c r="D4445" s="456">
        <v>49.91</v>
      </c>
    </row>
    <row r="4446" spans="1:4" ht="13.5">
      <c r="A4446" s="458">
        <v>94759</v>
      </c>
      <c r="B4446" s="247" t="s">
        <v>4184</v>
      </c>
      <c r="C4446" s="247" t="s">
        <v>2</v>
      </c>
      <c r="D4446" s="456">
        <v>61.57</v>
      </c>
    </row>
    <row r="4447" spans="1:4" ht="13.5">
      <c r="A4447" s="458">
        <v>94760</v>
      </c>
      <c r="B4447" s="247" t="s">
        <v>4185</v>
      </c>
      <c r="C4447" s="247" t="s">
        <v>2</v>
      </c>
      <c r="D4447" s="456">
        <v>103.16</v>
      </c>
    </row>
    <row r="4448" spans="1:4" ht="13.5">
      <c r="A4448" s="458">
        <v>94761</v>
      </c>
      <c r="B4448" s="247" t="s">
        <v>4186</v>
      </c>
      <c r="C4448" s="247" t="s">
        <v>2</v>
      </c>
      <c r="D4448" s="456">
        <v>221.88</v>
      </c>
    </row>
    <row r="4449" spans="1:4" ht="13.5">
      <c r="A4449" s="458">
        <v>94762</v>
      </c>
      <c r="B4449" s="247" t="s">
        <v>4187</v>
      </c>
      <c r="C4449" s="247" t="s">
        <v>2</v>
      </c>
      <c r="D4449" s="456">
        <v>269.81</v>
      </c>
    </row>
    <row r="4450" spans="1:4" ht="13.5">
      <c r="A4450" s="458">
        <v>94763</v>
      </c>
      <c r="B4450" s="247" t="s">
        <v>26939</v>
      </c>
      <c r="C4450" s="247" t="s">
        <v>2</v>
      </c>
      <c r="D4450" s="456">
        <v>329.63</v>
      </c>
    </row>
    <row r="4451" spans="1:4" ht="13.5">
      <c r="A4451" s="458">
        <v>94764</v>
      </c>
      <c r="B4451" s="247" t="s">
        <v>26940</v>
      </c>
      <c r="C4451" s="247" t="s">
        <v>2</v>
      </c>
      <c r="D4451" s="456">
        <v>37.619999999999997</v>
      </c>
    </row>
    <row r="4452" spans="1:4" ht="13.5">
      <c r="A4452" s="458">
        <v>94765</v>
      </c>
      <c r="B4452" s="247" t="s">
        <v>26941</v>
      </c>
      <c r="C4452" s="247" t="s">
        <v>2</v>
      </c>
      <c r="D4452" s="456">
        <v>41.02</v>
      </c>
    </row>
    <row r="4453" spans="1:4" ht="13.5">
      <c r="A4453" s="458">
        <v>94766</v>
      </c>
      <c r="B4453" s="247" t="s">
        <v>26942</v>
      </c>
      <c r="C4453" s="247" t="s">
        <v>2</v>
      </c>
      <c r="D4453" s="456">
        <v>45.53</v>
      </c>
    </row>
    <row r="4454" spans="1:4" ht="13.5">
      <c r="A4454" s="458">
        <v>94767</v>
      </c>
      <c r="B4454" s="247" t="s">
        <v>26943</v>
      </c>
      <c r="C4454" s="247" t="s">
        <v>2</v>
      </c>
      <c r="D4454" s="456">
        <v>68.400000000000006</v>
      </c>
    </row>
    <row r="4455" spans="1:4" ht="13.5">
      <c r="A4455" s="458">
        <v>94768</v>
      </c>
      <c r="B4455" s="247" t="s">
        <v>26944</v>
      </c>
      <c r="C4455" s="247" t="s">
        <v>2</v>
      </c>
      <c r="D4455" s="456">
        <v>77.28</v>
      </c>
    </row>
    <row r="4456" spans="1:4" ht="13.5">
      <c r="A4456" s="458">
        <v>94769</v>
      </c>
      <c r="B4456" s="247" t="s">
        <v>26945</v>
      </c>
      <c r="C4456" s="247" t="s">
        <v>2</v>
      </c>
      <c r="D4456" s="456">
        <v>106.18</v>
      </c>
    </row>
    <row r="4457" spans="1:4" ht="13.5">
      <c r="A4457" s="458">
        <v>94770</v>
      </c>
      <c r="B4457" s="247" t="s">
        <v>26946</v>
      </c>
      <c r="C4457" s="247" t="s">
        <v>2</v>
      </c>
      <c r="D4457" s="456">
        <v>41.74</v>
      </c>
    </row>
    <row r="4458" spans="1:4" ht="13.5">
      <c r="A4458" s="458">
        <v>94771</v>
      </c>
      <c r="B4458" s="247" t="s">
        <v>26947</v>
      </c>
      <c r="C4458" s="247" t="s">
        <v>2</v>
      </c>
      <c r="D4458" s="456">
        <v>45.14</v>
      </c>
    </row>
    <row r="4459" spans="1:4" ht="13.5">
      <c r="A4459" s="458">
        <v>94772</v>
      </c>
      <c r="B4459" s="247" t="s">
        <v>26948</v>
      </c>
      <c r="C4459" s="247" t="s">
        <v>2</v>
      </c>
      <c r="D4459" s="456">
        <v>49.65</v>
      </c>
    </row>
    <row r="4460" spans="1:4" ht="13.5">
      <c r="A4460" s="458">
        <v>94773</v>
      </c>
      <c r="B4460" s="247" t="s">
        <v>26949</v>
      </c>
      <c r="C4460" s="247" t="s">
        <v>2</v>
      </c>
      <c r="D4460" s="456">
        <v>72.52</v>
      </c>
    </row>
    <row r="4461" spans="1:4" ht="13.5">
      <c r="A4461" s="458">
        <v>94774</v>
      </c>
      <c r="B4461" s="247" t="s">
        <v>26950</v>
      </c>
      <c r="C4461" s="247" t="s">
        <v>2</v>
      </c>
      <c r="D4461" s="456">
        <v>81.400000000000006</v>
      </c>
    </row>
    <row r="4462" spans="1:4" ht="13.5">
      <c r="A4462" s="458">
        <v>94775</v>
      </c>
      <c r="B4462" s="247" t="s">
        <v>26951</v>
      </c>
      <c r="C4462" s="247" t="s">
        <v>2</v>
      </c>
      <c r="D4462" s="456">
        <v>111.66</v>
      </c>
    </row>
    <row r="4463" spans="1:4" ht="13.5">
      <c r="A4463" s="458">
        <v>94783</v>
      </c>
      <c r="B4463" s="247" t="s">
        <v>4188</v>
      </c>
      <c r="C4463" s="247" t="s">
        <v>2</v>
      </c>
      <c r="D4463" s="456">
        <v>25.21</v>
      </c>
    </row>
    <row r="4464" spans="1:4" ht="13.5">
      <c r="A4464" s="458">
        <v>94785</v>
      </c>
      <c r="B4464" s="247" t="s">
        <v>4189</v>
      </c>
      <c r="C4464" s="247" t="s">
        <v>2</v>
      </c>
      <c r="D4464" s="456">
        <v>28.15</v>
      </c>
    </row>
    <row r="4465" spans="1:4" ht="13.5">
      <c r="A4465" s="458">
        <v>94789</v>
      </c>
      <c r="B4465" s="247" t="s">
        <v>4190</v>
      </c>
      <c r="C4465" s="247" t="s">
        <v>2</v>
      </c>
      <c r="D4465" s="456">
        <v>342.46</v>
      </c>
    </row>
    <row r="4466" spans="1:4" ht="13.5">
      <c r="A4466" s="458">
        <v>94790</v>
      </c>
      <c r="B4466" s="247" t="s">
        <v>4191</v>
      </c>
      <c r="C4466" s="247" t="s">
        <v>2</v>
      </c>
      <c r="D4466" s="456">
        <v>476.49</v>
      </c>
    </row>
    <row r="4467" spans="1:4" ht="13.5">
      <c r="A4467" s="458">
        <v>94791</v>
      </c>
      <c r="B4467" s="247" t="s">
        <v>4192</v>
      </c>
      <c r="C4467" s="247" t="s">
        <v>2</v>
      </c>
      <c r="D4467" s="456">
        <v>631.83000000000004</v>
      </c>
    </row>
    <row r="4468" spans="1:4" ht="13.5">
      <c r="A4468" s="458">
        <v>94863</v>
      </c>
      <c r="B4468" s="247" t="s">
        <v>4193</v>
      </c>
      <c r="C4468" s="247" t="s">
        <v>2</v>
      </c>
      <c r="D4468" s="456">
        <v>160.06</v>
      </c>
    </row>
    <row r="4469" spans="1:4" ht="13.5">
      <c r="A4469" s="458">
        <v>95237</v>
      </c>
      <c r="B4469" s="247" t="s">
        <v>26952</v>
      </c>
      <c r="C4469" s="247" t="s">
        <v>2</v>
      </c>
      <c r="D4469" s="456">
        <v>32.79</v>
      </c>
    </row>
    <row r="4470" spans="1:4" ht="13.5">
      <c r="A4470" s="458">
        <v>95693</v>
      </c>
      <c r="B4470" s="247" t="s">
        <v>26953</v>
      </c>
      <c r="C4470" s="247" t="s">
        <v>2</v>
      </c>
      <c r="D4470" s="456">
        <v>66</v>
      </c>
    </row>
    <row r="4471" spans="1:4" ht="13.5">
      <c r="A4471" s="458">
        <v>95694</v>
      </c>
      <c r="B4471" s="247" t="s">
        <v>26954</v>
      </c>
      <c r="C4471" s="247" t="s">
        <v>2</v>
      </c>
      <c r="D4471" s="456">
        <v>110.49</v>
      </c>
    </row>
    <row r="4472" spans="1:4" ht="13.5">
      <c r="A4472" s="458">
        <v>95695</v>
      </c>
      <c r="B4472" s="247" t="s">
        <v>26955</v>
      </c>
      <c r="C4472" s="247" t="s">
        <v>2</v>
      </c>
      <c r="D4472" s="456">
        <v>116.05</v>
      </c>
    </row>
    <row r="4473" spans="1:4" ht="13.5">
      <c r="A4473" s="458">
        <v>95696</v>
      </c>
      <c r="B4473" s="247" t="s">
        <v>18424</v>
      </c>
      <c r="C4473" s="247" t="s">
        <v>2</v>
      </c>
      <c r="D4473" s="456">
        <v>49.26</v>
      </c>
    </row>
    <row r="4474" spans="1:4" ht="13.5">
      <c r="A4474" s="458">
        <v>96637</v>
      </c>
      <c r="B4474" s="247" t="s">
        <v>26956</v>
      </c>
      <c r="C4474" s="247" t="s">
        <v>2</v>
      </c>
      <c r="D4474" s="456">
        <v>12.7</v>
      </c>
    </row>
    <row r="4475" spans="1:4" ht="13.5">
      <c r="A4475" s="458">
        <v>96638</v>
      </c>
      <c r="B4475" s="247" t="s">
        <v>26957</v>
      </c>
      <c r="C4475" s="247" t="s">
        <v>2</v>
      </c>
      <c r="D4475" s="456">
        <v>13.09</v>
      </c>
    </row>
    <row r="4476" spans="1:4" ht="13.5">
      <c r="A4476" s="458">
        <v>96639</v>
      </c>
      <c r="B4476" s="247" t="s">
        <v>26958</v>
      </c>
      <c r="C4476" s="247" t="s">
        <v>2</v>
      </c>
      <c r="D4476" s="456">
        <v>8.93</v>
      </c>
    </row>
    <row r="4477" spans="1:4" ht="13.5">
      <c r="A4477" s="458">
        <v>96640</v>
      </c>
      <c r="B4477" s="247" t="s">
        <v>26959</v>
      </c>
      <c r="C4477" s="247" t="s">
        <v>2</v>
      </c>
      <c r="D4477" s="456">
        <v>24.15</v>
      </c>
    </row>
    <row r="4478" spans="1:4" ht="13.5">
      <c r="A4478" s="458">
        <v>96641</v>
      </c>
      <c r="B4478" s="247" t="s">
        <v>26960</v>
      </c>
      <c r="C4478" s="247" t="s">
        <v>2</v>
      </c>
      <c r="D4478" s="456">
        <v>15.63</v>
      </c>
    </row>
    <row r="4479" spans="1:4" ht="13.5">
      <c r="A4479" s="458">
        <v>96642</v>
      </c>
      <c r="B4479" s="247" t="s">
        <v>26961</v>
      </c>
      <c r="C4479" s="247" t="s">
        <v>2</v>
      </c>
      <c r="D4479" s="456">
        <v>16.66</v>
      </c>
    </row>
    <row r="4480" spans="1:4" ht="13.5">
      <c r="A4480" s="458">
        <v>96643</v>
      </c>
      <c r="B4480" s="247" t="s">
        <v>26962</v>
      </c>
      <c r="C4480" s="247" t="s">
        <v>2</v>
      </c>
      <c r="D4480" s="456">
        <v>41.96</v>
      </c>
    </row>
    <row r="4481" spans="1:4" ht="13.5">
      <c r="A4481" s="458">
        <v>96650</v>
      </c>
      <c r="B4481" s="247" t="s">
        <v>26963</v>
      </c>
      <c r="C4481" s="247" t="s">
        <v>2</v>
      </c>
      <c r="D4481" s="456">
        <v>7.38</v>
      </c>
    </row>
    <row r="4482" spans="1:4" ht="13.5">
      <c r="A4482" s="458">
        <v>96651</v>
      </c>
      <c r="B4482" s="247" t="s">
        <v>26964</v>
      </c>
      <c r="C4482" s="247" t="s">
        <v>2</v>
      </c>
      <c r="D4482" s="456">
        <v>7.77</v>
      </c>
    </row>
    <row r="4483" spans="1:4" ht="13.5">
      <c r="A4483" s="458">
        <v>96652</v>
      </c>
      <c r="B4483" s="247" t="s">
        <v>26965</v>
      </c>
      <c r="C4483" s="247" t="s">
        <v>2</v>
      </c>
      <c r="D4483" s="456">
        <v>8.9499999999999993</v>
      </c>
    </row>
    <row r="4484" spans="1:4" ht="13.5">
      <c r="A4484" s="458">
        <v>96653</v>
      </c>
      <c r="B4484" s="247" t="s">
        <v>26966</v>
      </c>
      <c r="C4484" s="247" t="s">
        <v>2</v>
      </c>
      <c r="D4484" s="456">
        <v>12.26</v>
      </c>
    </row>
    <row r="4485" spans="1:4" ht="13.5">
      <c r="A4485" s="458">
        <v>96654</v>
      </c>
      <c r="B4485" s="247" t="s">
        <v>26967</v>
      </c>
      <c r="C4485" s="247" t="s">
        <v>2</v>
      </c>
      <c r="D4485" s="456">
        <v>14.08</v>
      </c>
    </row>
    <row r="4486" spans="1:4" ht="13.5">
      <c r="A4486" s="458">
        <v>96655</v>
      </c>
      <c r="B4486" s="247" t="s">
        <v>26968</v>
      </c>
      <c r="C4486" s="247" t="s">
        <v>2</v>
      </c>
      <c r="D4486" s="456">
        <v>19.47</v>
      </c>
    </row>
    <row r="4487" spans="1:4" ht="13.5">
      <c r="A4487" s="458">
        <v>96656</v>
      </c>
      <c r="B4487" s="247" t="s">
        <v>26969</v>
      </c>
      <c r="C4487" s="247" t="s">
        <v>2</v>
      </c>
      <c r="D4487" s="456">
        <v>5.39</v>
      </c>
    </row>
    <row r="4488" spans="1:4" ht="13.5">
      <c r="A4488" s="458">
        <v>96657</v>
      </c>
      <c r="B4488" s="247" t="s">
        <v>26970</v>
      </c>
      <c r="C4488" s="247" t="s">
        <v>2</v>
      </c>
      <c r="D4488" s="456">
        <v>22.57</v>
      </c>
    </row>
    <row r="4489" spans="1:4" ht="13.5">
      <c r="A4489" s="458">
        <v>96658</v>
      </c>
      <c r="B4489" s="247" t="s">
        <v>26971</v>
      </c>
      <c r="C4489" s="247" t="s">
        <v>2</v>
      </c>
      <c r="D4489" s="456">
        <v>14.05</v>
      </c>
    </row>
    <row r="4490" spans="1:4" ht="13.5">
      <c r="A4490" s="458">
        <v>96659</v>
      </c>
      <c r="B4490" s="247" t="s">
        <v>26972</v>
      </c>
      <c r="C4490" s="247" t="s">
        <v>2</v>
      </c>
      <c r="D4490" s="456">
        <v>7.27</v>
      </c>
    </row>
    <row r="4491" spans="1:4" ht="13.5">
      <c r="A4491" s="458">
        <v>96660</v>
      </c>
      <c r="B4491" s="247" t="s">
        <v>26973</v>
      </c>
      <c r="C4491" s="247" t="s">
        <v>2</v>
      </c>
      <c r="D4491" s="456">
        <v>30.98</v>
      </c>
    </row>
    <row r="4492" spans="1:4" ht="13.5">
      <c r="A4492" s="458">
        <v>96661</v>
      </c>
      <c r="B4492" s="247" t="s">
        <v>26974</v>
      </c>
      <c r="C4492" s="247" t="s">
        <v>2</v>
      </c>
      <c r="D4492" s="456">
        <v>30.68</v>
      </c>
    </row>
    <row r="4493" spans="1:4" ht="13.5">
      <c r="A4493" s="458">
        <v>96662</v>
      </c>
      <c r="B4493" s="247" t="s">
        <v>26975</v>
      </c>
      <c r="C4493" s="247" t="s">
        <v>2</v>
      </c>
      <c r="D4493" s="456">
        <v>8.25</v>
      </c>
    </row>
    <row r="4494" spans="1:4" ht="13.5">
      <c r="A4494" s="458">
        <v>96663</v>
      </c>
      <c r="B4494" s="247" t="s">
        <v>26976</v>
      </c>
      <c r="C4494" s="247" t="s">
        <v>2</v>
      </c>
      <c r="D4494" s="456">
        <v>14.65</v>
      </c>
    </row>
    <row r="4495" spans="1:4" ht="13.5">
      <c r="A4495" s="458">
        <v>96664</v>
      </c>
      <c r="B4495" s="247" t="s">
        <v>26977</v>
      </c>
      <c r="C4495" s="247" t="s">
        <v>2</v>
      </c>
      <c r="D4495" s="456">
        <v>16.27</v>
      </c>
    </row>
    <row r="4496" spans="1:4" ht="13.5">
      <c r="A4496" s="458">
        <v>96665</v>
      </c>
      <c r="B4496" s="247" t="s">
        <v>26978</v>
      </c>
      <c r="C4496" s="247" t="s">
        <v>2</v>
      </c>
      <c r="D4496" s="456">
        <v>9.56</v>
      </c>
    </row>
    <row r="4497" spans="1:4" ht="13.5">
      <c r="A4497" s="458">
        <v>96666</v>
      </c>
      <c r="B4497" s="247" t="s">
        <v>26979</v>
      </c>
      <c r="C4497" s="247" t="s">
        <v>2</v>
      </c>
      <c r="D4497" s="456">
        <v>14.52</v>
      </c>
    </row>
    <row r="4498" spans="1:4" ht="13.5">
      <c r="A4498" s="458">
        <v>96667</v>
      </c>
      <c r="B4498" s="247" t="s">
        <v>26980</v>
      </c>
      <c r="C4498" s="247" t="s">
        <v>2</v>
      </c>
      <c r="D4498" s="456">
        <v>21.28</v>
      </c>
    </row>
    <row r="4499" spans="1:4" ht="13.5">
      <c r="A4499" s="458">
        <v>96684</v>
      </c>
      <c r="B4499" s="247" t="s">
        <v>26981</v>
      </c>
      <c r="C4499" s="247" t="s">
        <v>2</v>
      </c>
      <c r="D4499" s="456">
        <v>9.2899999999999991</v>
      </c>
    </row>
    <row r="4500" spans="1:4" ht="13.5">
      <c r="A4500" s="458">
        <v>96685</v>
      </c>
      <c r="B4500" s="247" t="s">
        <v>26982</v>
      </c>
      <c r="C4500" s="247" t="s">
        <v>2</v>
      </c>
      <c r="D4500" s="456">
        <v>9.68</v>
      </c>
    </row>
    <row r="4501" spans="1:4" ht="13.5">
      <c r="A4501" s="458">
        <v>96686</v>
      </c>
      <c r="B4501" s="247" t="s">
        <v>26983</v>
      </c>
      <c r="C4501" s="247" t="s">
        <v>2</v>
      </c>
      <c r="D4501" s="456">
        <v>12.11</v>
      </c>
    </row>
    <row r="4502" spans="1:4" ht="13.5">
      <c r="A4502" s="458">
        <v>96687</v>
      </c>
      <c r="B4502" s="247" t="s">
        <v>26984</v>
      </c>
      <c r="C4502" s="247" t="s">
        <v>2</v>
      </c>
      <c r="D4502" s="456">
        <v>15.42</v>
      </c>
    </row>
    <row r="4503" spans="1:4" ht="13.5">
      <c r="A4503" s="458">
        <v>96688</v>
      </c>
      <c r="B4503" s="247" t="s">
        <v>26985</v>
      </c>
      <c r="C4503" s="247" t="s">
        <v>2</v>
      </c>
      <c r="D4503" s="456">
        <v>18.64</v>
      </c>
    </row>
    <row r="4504" spans="1:4" ht="13.5">
      <c r="A4504" s="458">
        <v>96689</v>
      </c>
      <c r="B4504" s="247" t="s">
        <v>26986</v>
      </c>
      <c r="C4504" s="247" t="s">
        <v>2</v>
      </c>
      <c r="D4504" s="456">
        <v>24.03</v>
      </c>
    </row>
    <row r="4505" spans="1:4" ht="13.5">
      <c r="A4505" s="458">
        <v>96690</v>
      </c>
      <c r="B4505" s="247" t="s">
        <v>26987</v>
      </c>
      <c r="C4505" s="247" t="s">
        <v>2</v>
      </c>
      <c r="D4505" s="456">
        <v>26.5</v>
      </c>
    </row>
    <row r="4506" spans="1:4" ht="13.5">
      <c r="A4506" s="458">
        <v>96691</v>
      </c>
      <c r="B4506" s="247" t="s">
        <v>26988</v>
      </c>
      <c r="C4506" s="247" t="s">
        <v>2</v>
      </c>
      <c r="D4506" s="456">
        <v>35.03</v>
      </c>
    </row>
    <row r="4507" spans="1:4" ht="13.5">
      <c r="A4507" s="458">
        <v>96692</v>
      </c>
      <c r="B4507" s="247" t="s">
        <v>26989</v>
      </c>
      <c r="C4507" s="247" t="s">
        <v>2</v>
      </c>
      <c r="D4507" s="456">
        <v>38.24</v>
      </c>
    </row>
    <row r="4508" spans="1:4" ht="13.5">
      <c r="A4508" s="458">
        <v>96693</v>
      </c>
      <c r="B4508" s="247" t="s">
        <v>26990</v>
      </c>
      <c r="C4508" s="247" t="s">
        <v>2</v>
      </c>
      <c r="D4508" s="456">
        <v>53.46</v>
      </c>
    </row>
    <row r="4509" spans="1:4" ht="13.5">
      <c r="A4509" s="458">
        <v>96694</v>
      </c>
      <c r="B4509" s="247" t="s">
        <v>26991</v>
      </c>
      <c r="C4509" s="247" t="s">
        <v>2</v>
      </c>
      <c r="D4509" s="456">
        <v>85.41</v>
      </c>
    </row>
    <row r="4510" spans="1:4" ht="13.5">
      <c r="A4510" s="458">
        <v>96695</v>
      </c>
      <c r="B4510" s="247" t="s">
        <v>26992</v>
      </c>
      <c r="C4510" s="247" t="s">
        <v>2</v>
      </c>
      <c r="D4510" s="456">
        <v>94.69</v>
      </c>
    </row>
    <row r="4511" spans="1:4" ht="13.5">
      <c r="A4511" s="458">
        <v>96696</v>
      </c>
      <c r="B4511" s="247" t="s">
        <v>26993</v>
      </c>
      <c r="C4511" s="247" t="s">
        <v>2</v>
      </c>
      <c r="D4511" s="456">
        <v>107</v>
      </c>
    </row>
    <row r="4512" spans="1:4" ht="13.5">
      <c r="A4512" s="458">
        <v>96697</v>
      </c>
      <c r="B4512" s="247" t="s">
        <v>26994</v>
      </c>
      <c r="C4512" s="247" t="s">
        <v>2</v>
      </c>
      <c r="D4512" s="456">
        <v>327.84</v>
      </c>
    </row>
    <row r="4513" spans="1:4" ht="13.5">
      <c r="A4513" s="458">
        <v>96698</v>
      </c>
      <c r="B4513" s="247" t="s">
        <v>26995</v>
      </c>
      <c r="C4513" s="247" t="s">
        <v>2</v>
      </c>
      <c r="D4513" s="456">
        <v>6.66</v>
      </c>
    </row>
    <row r="4514" spans="1:4" ht="13.5">
      <c r="A4514" s="458">
        <v>96699</v>
      </c>
      <c r="B4514" s="247" t="s">
        <v>26996</v>
      </c>
      <c r="C4514" s="247" t="s">
        <v>2</v>
      </c>
      <c r="D4514" s="456">
        <v>23.84</v>
      </c>
    </row>
    <row r="4515" spans="1:4" ht="13.5">
      <c r="A4515" s="458">
        <v>96700</v>
      </c>
      <c r="B4515" s="247" t="s">
        <v>26997</v>
      </c>
      <c r="C4515" s="247" t="s">
        <v>2</v>
      </c>
      <c r="D4515" s="456">
        <v>15.32</v>
      </c>
    </row>
    <row r="4516" spans="1:4" ht="13.5">
      <c r="A4516" s="458">
        <v>96701</v>
      </c>
      <c r="B4516" s="247" t="s">
        <v>26998</v>
      </c>
      <c r="C4516" s="247" t="s">
        <v>2</v>
      </c>
      <c r="D4516" s="456">
        <v>9.3800000000000008</v>
      </c>
    </row>
    <row r="4517" spans="1:4" ht="13.5">
      <c r="A4517" s="458">
        <v>96702</v>
      </c>
      <c r="B4517" s="247" t="s">
        <v>26999</v>
      </c>
      <c r="C4517" s="247" t="s">
        <v>2</v>
      </c>
      <c r="D4517" s="456">
        <v>9.94</v>
      </c>
    </row>
    <row r="4518" spans="1:4" ht="13.5">
      <c r="A4518" s="458">
        <v>96703</v>
      </c>
      <c r="B4518" s="247" t="s">
        <v>27000</v>
      </c>
      <c r="C4518" s="247" t="s">
        <v>2</v>
      </c>
      <c r="D4518" s="456">
        <v>17.690000000000001</v>
      </c>
    </row>
    <row r="4519" spans="1:4" ht="13.5">
      <c r="A4519" s="458">
        <v>96704</v>
      </c>
      <c r="B4519" s="247" t="s">
        <v>27001</v>
      </c>
      <c r="C4519" s="247" t="s">
        <v>2</v>
      </c>
      <c r="D4519" s="456">
        <v>18.43</v>
      </c>
    </row>
    <row r="4520" spans="1:4" ht="13.5">
      <c r="A4520" s="458">
        <v>96705</v>
      </c>
      <c r="B4520" s="247" t="s">
        <v>27002</v>
      </c>
      <c r="C4520" s="247" t="s">
        <v>2</v>
      </c>
      <c r="D4520" s="456">
        <v>21.47</v>
      </c>
    </row>
    <row r="4521" spans="1:4" ht="13.5">
      <c r="A4521" s="458">
        <v>96706</v>
      </c>
      <c r="B4521" s="247" t="s">
        <v>27003</v>
      </c>
      <c r="C4521" s="247" t="s">
        <v>2</v>
      </c>
      <c r="D4521" s="456">
        <v>32.44</v>
      </c>
    </row>
    <row r="4522" spans="1:4" ht="13.5">
      <c r="A4522" s="458">
        <v>96707</v>
      </c>
      <c r="B4522" s="247" t="s">
        <v>27004</v>
      </c>
      <c r="C4522" s="247" t="s">
        <v>2</v>
      </c>
      <c r="D4522" s="456">
        <v>53.49</v>
      </c>
    </row>
    <row r="4523" spans="1:4" ht="13.5">
      <c r="A4523" s="458">
        <v>96708</v>
      </c>
      <c r="B4523" s="247" t="s">
        <v>27005</v>
      </c>
      <c r="C4523" s="247" t="s">
        <v>2</v>
      </c>
      <c r="D4523" s="456">
        <v>82.28</v>
      </c>
    </row>
    <row r="4524" spans="1:4" ht="13.5">
      <c r="A4524" s="458">
        <v>96709</v>
      </c>
      <c r="B4524" s="247" t="s">
        <v>27006</v>
      </c>
      <c r="C4524" s="247" t="s">
        <v>2</v>
      </c>
      <c r="D4524" s="456">
        <v>105.29</v>
      </c>
    </row>
    <row r="4525" spans="1:4" ht="13.5">
      <c r="A4525" s="458">
        <v>96710</v>
      </c>
      <c r="B4525" s="247" t="s">
        <v>27007</v>
      </c>
      <c r="C4525" s="247" t="s">
        <v>2</v>
      </c>
      <c r="D4525" s="456">
        <v>12.11</v>
      </c>
    </row>
    <row r="4526" spans="1:4" ht="13.5">
      <c r="A4526" s="458">
        <v>96711</v>
      </c>
      <c r="B4526" s="247" t="s">
        <v>27008</v>
      </c>
      <c r="C4526" s="247" t="s">
        <v>2</v>
      </c>
      <c r="D4526" s="456">
        <v>18.73</v>
      </c>
    </row>
    <row r="4527" spans="1:4" ht="13.5">
      <c r="A4527" s="458">
        <v>96712</v>
      </c>
      <c r="B4527" s="247" t="s">
        <v>27009</v>
      </c>
      <c r="C4527" s="247" t="s">
        <v>2</v>
      </c>
      <c r="D4527" s="456">
        <v>27.36</v>
      </c>
    </row>
    <row r="4528" spans="1:4" ht="13.5">
      <c r="A4528" s="458">
        <v>96713</v>
      </c>
      <c r="B4528" s="247" t="s">
        <v>27010</v>
      </c>
      <c r="C4528" s="247" t="s">
        <v>2</v>
      </c>
      <c r="D4528" s="456">
        <v>43.26</v>
      </c>
    </row>
    <row r="4529" spans="1:4" ht="13.5">
      <c r="A4529" s="458">
        <v>96714</v>
      </c>
      <c r="B4529" s="247" t="s">
        <v>27011</v>
      </c>
      <c r="C4529" s="247" t="s">
        <v>2</v>
      </c>
      <c r="D4529" s="456">
        <v>62.49</v>
      </c>
    </row>
    <row r="4530" spans="1:4" ht="13.5">
      <c r="A4530" s="458">
        <v>96715</v>
      </c>
      <c r="B4530" s="247" t="s">
        <v>27012</v>
      </c>
      <c r="C4530" s="247" t="s">
        <v>2</v>
      </c>
      <c r="D4530" s="456">
        <v>114.93</v>
      </c>
    </row>
    <row r="4531" spans="1:4" ht="13.5">
      <c r="A4531" s="458">
        <v>96716</v>
      </c>
      <c r="B4531" s="247" t="s">
        <v>27013</v>
      </c>
      <c r="C4531" s="247" t="s">
        <v>2</v>
      </c>
      <c r="D4531" s="456">
        <v>150.54</v>
      </c>
    </row>
    <row r="4532" spans="1:4" ht="13.5">
      <c r="A4532" s="458">
        <v>96717</v>
      </c>
      <c r="B4532" s="247" t="s">
        <v>27014</v>
      </c>
      <c r="C4532" s="247" t="s">
        <v>2</v>
      </c>
      <c r="D4532" s="456">
        <v>295.08</v>
      </c>
    </row>
    <row r="4533" spans="1:4" ht="13.5">
      <c r="A4533" s="458">
        <v>96736</v>
      </c>
      <c r="B4533" s="247" t="s">
        <v>4194</v>
      </c>
      <c r="C4533" s="247" t="s">
        <v>2</v>
      </c>
      <c r="D4533" s="456">
        <v>5.68</v>
      </c>
    </row>
    <row r="4534" spans="1:4" ht="13.5">
      <c r="A4534" s="458">
        <v>96737</v>
      </c>
      <c r="B4534" s="247" t="s">
        <v>4195</v>
      </c>
      <c r="C4534" s="247" t="s">
        <v>2</v>
      </c>
      <c r="D4534" s="456">
        <v>5.47</v>
      </c>
    </row>
    <row r="4535" spans="1:4" ht="13.5">
      <c r="A4535" s="458">
        <v>96738</v>
      </c>
      <c r="B4535" s="247" t="s">
        <v>4196</v>
      </c>
      <c r="C4535" s="247" t="s">
        <v>2</v>
      </c>
      <c r="D4535" s="456">
        <v>22.65</v>
      </c>
    </row>
    <row r="4536" spans="1:4" ht="13.5">
      <c r="A4536" s="458">
        <v>96739</v>
      </c>
      <c r="B4536" s="247" t="s">
        <v>4197</v>
      </c>
      <c r="C4536" s="247" t="s">
        <v>2</v>
      </c>
      <c r="D4536" s="456">
        <v>8.1300000000000008</v>
      </c>
    </row>
    <row r="4537" spans="1:4" ht="13.5">
      <c r="A4537" s="458">
        <v>96740</v>
      </c>
      <c r="B4537" s="247" t="s">
        <v>4198</v>
      </c>
      <c r="C4537" s="247" t="s">
        <v>2</v>
      </c>
      <c r="D4537" s="456">
        <v>31.92</v>
      </c>
    </row>
    <row r="4538" spans="1:4" ht="13.5">
      <c r="A4538" s="458">
        <v>96741</v>
      </c>
      <c r="B4538" s="247" t="s">
        <v>4199</v>
      </c>
      <c r="C4538" s="247" t="s">
        <v>2</v>
      </c>
      <c r="D4538" s="456">
        <v>15.32</v>
      </c>
    </row>
    <row r="4539" spans="1:4" ht="13.5">
      <c r="A4539" s="458">
        <v>96742</v>
      </c>
      <c r="B4539" s="247" t="s">
        <v>4200</v>
      </c>
      <c r="C4539" s="247" t="s">
        <v>2</v>
      </c>
      <c r="D4539" s="456">
        <v>19.91</v>
      </c>
    </row>
    <row r="4540" spans="1:4" ht="13.5">
      <c r="A4540" s="458">
        <v>96743</v>
      </c>
      <c r="B4540" s="247" t="s">
        <v>4201</v>
      </c>
      <c r="C4540" s="247" t="s">
        <v>2</v>
      </c>
      <c r="D4540" s="456">
        <v>29.05</v>
      </c>
    </row>
    <row r="4541" spans="1:4" ht="13.5">
      <c r="A4541" s="458">
        <v>96744</v>
      </c>
      <c r="B4541" s="247" t="s">
        <v>4202</v>
      </c>
      <c r="C4541" s="247" t="s">
        <v>2</v>
      </c>
      <c r="D4541" s="456">
        <v>52.53</v>
      </c>
    </row>
    <row r="4542" spans="1:4" ht="13.5">
      <c r="A4542" s="458">
        <v>96745</v>
      </c>
      <c r="B4542" s="247" t="s">
        <v>4203</v>
      </c>
      <c r="C4542" s="247" t="s">
        <v>2</v>
      </c>
      <c r="D4542" s="456">
        <v>79.19</v>
      </c>
    </row>
    <row r="4543" spans="1:4" ht="13.5">
      <c r="A4543" s="458">
        <v>96746</v>
      </c>
      <c r="B4543" s="247" t="s">
        <v>4204</v>
      </c>
      <c r="C4543" s="247" t="s">
        <v>2</v>
      </c>
      <c r="D4543" s="456">
        <v>105.41</v>
      </c>
    </row>
    <row r="4544" spans="1:4" ht="13.5">
      <c r="A4544" s="458">
        <v>96747</v>
      </c>
      <c r="B4544" s="247" t="s">
        <v>4205</v>
      </c>
      <c r="C4544" s="247" t="s">
        <v>2</v>
      </c>
      <c r="D4544" s="456">
        <v>6.85</v>
      </c>
    </row>
    <row r="4545" spans="1:4" ht="13.5">
      <c r="A4545" s="458">
        <v>96748</v>
      </c>
      <c r="B4545" s="247" t="s">
        <v>4206</v>
      </c>
      <c r="C4545" s="247" t="s">
        <v>2</v>
      </c>
      <c r="D4545" s="456">
        <v>7.5</v>
      </c>
    </row>
    <row r="4546" spans="1:4" ht="13.5">
      <c r="A4546" s="458">
        <v>96749</v>
      </c>
      <c r="B4546" s="247" t="s">
        <v>4207</v>
      </c>
      <c r="C4546" s="247" t="s">
        <v>2</v>
      </c>
      <c r="D4546" s="456">
        <v>10.220000000000001</v>
      </c>
    </row>
    <row r="4547" spans="1:4" ht="13.5">
      <c r="A4547" s="458">
        <v>96750</v>
      </c>
      <c r="B4547" s="247" t="s">
        <v>4208</v>
      </c>
      <c r="C4547" s="247" t="s">
        <v>2</v>
      </c>
      <c r="D4547" s="456">
        <v>15.06</v>
      </c>
    </row>
    <row r="4548" spans="1:4" ht="13.5">
      <c r="A4548" s="458">
        <v>96751</v>
      </c>
      <c r="B4548" s="247" t="s">
        <v>4209</v>
      </c>
      <c r="C4548" s="247" t="s">
        <v>2</v>
      </c>
      <c r="D4548" s="456">
        <v>24.11</v>
      </c>
    </row>
    <row r="4549" spans="1:4" ht="13.5">
      <c r="A4549" s="458">
        <v>96752</v>
      </c>
      <c r="B4549" s="247" t="s">
        <v>4210</v>
      </c>
      <c r="C4549" s="247" t="s">
        <v>2</v>
      </c>
      <c r="D4549" s="456">
        <v>33.1</v>
      </c>
    </row>
    <row r="4550" spans="1:4" ht="13.5">
      <c r="A4550" s="458">
        <v>96753</v>
      </c>
      <c r="B4550" s="247" t="s">
        <v>4211</v>
      </c>
      <c r="C4550" s="247" t="s">
        <v>2</v>
      </c>
      <c r="D4550" s="456">
        <v>83.95</v>
      </c>
    </row>
    <row r="4551" spans="1:4" ht="13.5">
      <c r="A4551" s="458">
        <v>96754</v>
      </c>
      <c r="B4551" s="247" t="s">
        <v>4212</v>
      </c>
      <c r="C4551" s="247" t="s">
        <v>2</v>
      </c>
      <c r="D4551" s="456">
        <v>102.34</v>
      </c>
    </row>
    <row r="4552" spans="1:4" ht="13.5">
      <c r="A4552" s="458">
        <v>96755</v>
      </c>
      <c r="B4552" s="247" t="s">
        <v>4213</v>
      </c>
      <c r="C4552" s="247" t="s">
        <v>2</v>
      </c>
      <c r="D4552" s="456">
        <v>328.03</v>
      </c>
    </row>
    <row r="4553" spans="1:4" ht="13.5">
      <c r="A4553" s="458">
        <v>96756</v>
      </c>
      <c r="B4553" s="247" t="s">
        <v>4214</v>
      </c>
      <c r="C4553" s="247" t="s">
        <v>2</v>
      </c>
      <c r="D4553" s="456">
        <v>18.75</v>
      </c>
    </row>
    <row r="4554" spans="1:4" ht="13.5">
      <c r="A4554" s="458">
        <v>96757</v>
      </c>
      <c r="B4554" s="247" t="s">
        <v>4215</v>
      </c>
      <c r="C4554" s="247" t="s">
        <v>2</v>
      </c>
      <c r="D4554" s="456">
        <v>22.86</v>
      </c>
    </row>
    <row r="4555" spans="1:4" ht="13.5">
      <c r="A4555" s="458">
        <v>96758</v>
      </c>
      <c r="B4555" s="247" t="s">
        <v>4216</v>
      </c>
      <c r="C4555" s="247" t="s">
        <v>2</v>
      </c>
      <c r="D4555" s="456">
        <v>16.22</v>
      </c>
    </row>
    <row r="4556" spans="1:4" ht="13.5">
      <c r="A4556" s="458">
        <v>96759</v>
      </c>
      <c r="B4556" s="247" t="s">
        <v>4217</v>
      </c>
      <c r="C4556" s="247" t="s">
        <v>2</v>
      </c>
      <c r="D4556" s="456">
        <v>22.59</v>
      </c>
    </row>
    <row r="4557" spans="1:4" ht="13.5">
      <c r="A4557" s="458">
        <v>96760</v>
      </c>
      <c r="B4557" s="247" t="s">
        <v>4218</v>
      </c>
      <c r="C4557" s="247" t="s">
        <v>2</v>
      </c>
      <c r="D4557" s="456">
        <v>40.08</v>
      </c>
    </row>
    <row r="4558" spans="1:4" ht="13.5">
      <c r="A4558" s="458">
        <v>96761</v>
      </c>
      <c r="B4558" s="247" t="s">
        <v>4219</v>
      </c>
      <c r="C4558" s="247" t="s">
        <v>2</v>
      </c>
      <c r="D4558" s="456">
        <v>55.62</v>
      </c>
    </row>
    <row r="4559" spans="1:4" ht="13.5">
      <c r="A4559" s="458">
        <v>96762</v>
      </c>
      <c r="B4559" s="247" t="s">
        <v>4220</v>
      </c>
      <c r="C4559" s="247" t="s">
        <v>2</v>
      </c>
      <c r="D4559" s="456">
        <v>112.97</v>
      </c>
    </row>
    <row r="4560" spans="1:4" ht="13.5">
      <c r="A4560" s="458">
        <v>96763</v>
      </c>
      <c r="B4560" s="247" t="s">
        <v>4221</v>
      </c>
      <c r="C4560" s="247" t="s">
        <v>2</v>
      </c>
      <c r="D4560" s="456">
        <v>144.31</v>
      </c>
    </row>
    <row r="4561" spans="1:4" ht="13.5">
      <c r="A4561" s="458">
        <v>96764</v>
      </c>
      <c r="B4561" s="247" t="s">
        <v>4222</v>
      </c>
      <c r="C4561" s="247" t="s">
        <v>2</v>
      </c>
      <c r="D4561" s="456">
        <v>295.31</v>
      </c>
    </row>
    <row r="4562" spans="1:4" ht="13.5">
      <c r="A4562" s="458">
        <v>96802</v>
      </c>
      <c r="B4562" s="247" t="s">
        <v>4223</v>
      </c>
      <c r="C4562" s="247" t="s">
        <v>2</v>
      </c>
      <c r="D4562" s="456">
        <v>228.15</v>
      </c>
    </row>
    <row r="4563" spans="1:4" ht="13.5">
      <c r="A4563" s="458">
        <v>96803</v>
      </c>
      <c r="B4563" s="247" t="s">
        <v>4224</v>
      </c>
      <c r="C4563" s="247" t="s">
        <v>2</v>
      </c>
      <c r="D4563" s="456">
        <v>117.14</v>
      </c>
    </row>
    <row r="4564" spans="1:4" ht="13.5">
      <c r="A4564" s="458">
        <v>96804</v>
      </c>
      <c r="B4564" s="247" t="s">
        <v>4225</v>
      </c>
      <c r="C4564" s="247" t="s">
        <v>2</v>
      </c>
      <c r="D4564" s="456">
        <v>209.62</v>
      </c>
    </row>
    <row r="4565" spans="1:4" ht="13.5">
      <c r="A4565" s="458">
        <v>96805</v>
      </c>
      <c r="B4565" s="247" t="s">
        <v>4226</v>
      </c>
      <c r="C4565" s="247" t="s">
        <v>2</v>
      </c>
      <c r="D4565" s="456">
        <v>235.55</v>
      </c>
    </row>
    <row r="4566" spans="1:4" ht="13.5">
      <c r="A4566" s="458">
        <v>96806</v>
      </c>
      <c r="B4566" s="247" t="s">
        <v>4227</v>
      </c>
      <c r="C4566" s="247" t="s">
        <v>2</v>
      </c>
      <c r="D4566" s="456">
        <v>114.28</v>
      </c>
    </row>
    <row r="4567" spans="1:4" ht="13.5">
      <c r="A4567" s="458">
        <v>96807</v>
      </c>
      <c r="B4567" s="247" t="s">
        <v>4228</v>
      </c>
      <c r="C4567" s="247" t="s">
        <v>2</v>
      </c>
      <c r="D4567" s="456">
        <v>190.51</v>
      </c>
    </row>
    <row r="4568" spans="1:4" ht="13.5">
      <c r="A4568" s="458">
        <v>96808</v>
      </c>
      <c r="B4568" s="247" t="s">
        <v>4229</v>
      </c>
      <c r="C4568" s="247" t="s">
        <v>2</v>
      </c>
      <c r="D4568" s="456">
        <v>10.72</v>
      </c>
    </row>
    <row r="4569" spans="1:4" ht="13.5">
      <c r="A4569" s="458">
        <v>96809</v>
      </c>
      <c r="B4569" s="247" t="s">
        <v>4230</v>
      </c>
      <c r="C4569" s="247" t="s">
        <v>2</v>
      </c>
      <c r="D4569" s="456">
        <v>12.26</v>
      </c>
    </row>
    <row r="4570" spans="1:4" ht="13.5">
      <c r="A4570" s="458">
        <v>96810</v>
      </c>
      <c r="B4570" s="247" t="s">
        <v>4231</v>
      </c>
      <c r="C4570" s="247" t="s">
        <v>2</v>
      </c>
      <c r="D4570" s="456">
        <v>13.3</v>
      </c>
    </row>
    <row r="4571" spans="1:4" ht="13.5">
      <c r="A4571" s="458">
        <v>96811</v>
      </c>
      <c r="B4571" s="247" t="s">
        <v>4232</v>
      </c>
      <c r="C4571" s="247" t="s">
        <v>2</v>
      </c>
      <c r="D4571" s="456">
        <v>14.32</v>
      </c>
    </row>
    <row r="4572" spans="1:4" ht="13.5">
      <c r="A4572" s="458">
        <v>96812</v>
      </c>
      <c r="B4572" s="247" t="s">
        <v>4233</v>
      </c>
      <c r="C4572" s="247" t="s">
        <v>2</v>
      </c>
      <c r="D4572" s="456">
        <v>13.77</v>
      </c>
    </row>
    <row r="4573" spans="1:4" ht="13.5">
      <c r="A4573" s="458">
        <v>96813</v>
      </c>
      <c r="B4573" s="247" t="s">
        <v>4234</v>
      </c>
      <c r="C4573" s="247" t="s">
        <v>2</v>
      </c>
      <c r="D4573" s="456">
        <v>15.84</v>
      </c>
    </row>
    <row r="4574" spans="1:4" ht="13.5">
      <c r="A4574" s="458">
        <v>96814</v>
      </c>
      <c r="B4574" s="247" t="s">
        <v>4235</v>
      </c>
      <c r="C4574" s="247" t="s">
        <v>2</v>
      </c>
      <c r="D4574" s="456">
        <v>13.42</v>
      </c>
    </row>
    <row r="4575" spans="1:4" ht="13.5">
      <c r="A4575" s="458">
        <v>96815</v>
      </c>
      <c r="B4575" s="247" t="s">
        <v>4236</v>
      </c>
      <c r="C4575" s="247" t="s">
        <v>2</v>
      </c>
      <c r="D4575" s="456">
        <v>22.54</v>
      </c>
    </row>
    <row r="4576" spans="1:4" ht="13.5">
      <c r="A4576" s="458">
        <v>96816</v>
      </c>
      <c r="B4576" s="247" t="s">
        <v>4237</v>
      </c>
      <c r="C4576" s="247" t="s">
        <v>2</v>
      </c>
      <c r="D4576" s="456">
        <v>18.59</v>
      </c>
    </row>
    <row r="4577" spans="1:4" ht="13.5">
      <c r="A4577" s="458">
        <v>96817</v>
      </c>
      <c r="B4577" s="247" t="s">
        <v>4238</v>
      </c>
      <c r="C4577" s="247" t="s">
        <v>2</v>
      </c>
      <c r="D4577" s="456">
        <v>21.11</v>
      </c>
    </row>
    <row r="4578" spans="1:4" ht="13.5">
      <c r="A4578" s="458">
        <v>96818</v>
      </c>
      <c r="B4578" s="247" t="s">
        <v>4239</v>
      </c>
      <c r="C4578" s="247" t="s">
        <v>2</v>
      </c>
      <c r="D4578" s="456">
        <v>19.670000000000002</v>
      </c>
    </row>
    <row r="4579" spans="1:4" ht="13.5">
      <c r="A4579" s="458">
        <v>96819</v>
      </c>
      <c r="B4579" s="247" t="s">
        <v>4240</v>
      </c>
      <c r="C4579" s="247" t="s">
        <v>2</v>
      </c>
      <c r="D4579" s="456">
        <v>19.670000000000002</v>
      </c>
    </row>
    <row r="4580" spans="1:4" ht="13.5">
      <c r="A4580" s="458">
        <v>96820</v>
      </c>
      <c r="B4580" s="247" t="s">
        <v>4241</v>
      </c>
      <c r="C4580" s="247" t="s">
        <v>2</v>
      </c>
      <c r="D4580" s="456">
        <v>35.61</v>
      </c>
    </row>
    <row r="4581" spans="1:4" ht="13.5">
      <c r="A4581" s="458">
        <v>96821</v>
      </c>
      <c r="B4581" s="247" t="s">
        <v>4242</v>
      </c>
      <c r="C4581" s="247" t="s">
        <v>2</v>
      </c>
      <c r="D4581" s="456">
        <v>30.38</v>
      </c>
    </row>
    <row r="4582" spans="1:4" ht="13.5">
      <c r="A4582" s="458">
        <v>96822</v>
      </c>
      <c r="B4582" s="247" t="s">
        <v>4243</v>
      </c>
      <c r="C4582" s="247" t="s">
        <v>2</v>
      </c>
      <c r="D4582" s="456">
        <v>30.78</v>
      </c>
    </row>
    <row r="4583" spans="1:4" ht="13.5">
      <c r="A4583" s="458">
        <v>96823</v>
      </c>
      <c r="B4583" s="247" t="s">
        <v>4244</v>
      </c>
      <c r="C4583" s="247" t="s">
        <v>2</v>
      </c>
      <c r="D4583" s="456">
        <v>12.7</v>
      </c>
    </row>
    <row r="4584" spans="1:4" ht="13.5">
      <c r="A4584" s="458">
        <v>96824</v>
      </c>
      <c r="B4584" s="247" t="s">
        <v>4245</v>
      </c>
      <c r="C4584" s="247" t="s">
        <v>2</v>
      </c>
      <c r="D4584" s="456">
        <v>14.31</v>
      </c>
    </row>
    <row r="4585" spans="1:4" ht="13.5">
      <c r="A4585" s="458">
        <v>96825</v>
      </c>
      <c r="B4585" s="247" t="s">
        <v>4246</v>
      </c>
      <c r="C4585" s="247" t="s">
        <v>2</v>
      </c>
      <c r="D4585" s="456">
        <v>19.34</v>
      </c>
    </row>
    <row r="4586" spans="1:4" ht="13.5">
      <c r="A4586" s="458">
        <v>96826</v>
      </c>
      <c r="B4586" s="247" t="s">
        <v>4247</v>
      </c>
      <c r="C4586" s="247" t="s">
        <v>2</v>
      </c>
      <c r="D4586" s="456">
        <v>17.59</v>
      </c>
    </row>
    <row r="4587" spans="1:4" ht="13.5">
      <c r="A4587" s="458">
        <v>96827</v>
      </c>
      <c r="B4587" s="247" t="s">
        <v>4248</v>
      </c>
      <c r="C4587" s="247" t="s">
        <v>2</v>
      </c>
      <c r="D4587" s="456">
        <v>18.239999999999998</v>
      </c>
    </row>
    <row r="4588" spans="1:4" ht="13.5">
      <c r="A4588" s="458">
        <v>96828</v>
      </c>
      <c r="B4588" s="247" t="s">
        <v>4249</v>
      </c>
      <c r="C4588" s="247" t="s">
        <v>2</v>
      </c>
      <c r="D4588" s="456">
        <v>22.85</v>
      </c>
    </row>
    <row r="4589" spans="1:4" ht="13.5">
      <c r="A4589" s="458">
        <v>96829</v>
      </c>
      <c r="B4589" s="247" t="s">
        <v>4250</v>
      </c>
      <c r="C4589" s="247" t="s">
        <v>2</v>
      </c>
      <c r="D4589" s="456">
        <v>17.559999999999999</v>
      </c>
    </row>
    <row r="4590" spans="1:4" ht="13.5">
      <c r="A4590" s="458">
        <v>96830</v>
      </c>
      <c r="B4590" s="247" t="s">
        <v>4251</v>
      </c>
      <c r="C4590" s="247" t="s">
        <v>2</v>
      </c>
      <c r="D4590" s="456">
        <v>25.47</v>
      </c>
    </row>
    <row r="4591" spans="1:4" ht="13.5">
      <c r="A4591" s="458">
        <v>96831</v>
      </c>
      <c r="B4591" s="247" t="s">
        <v>4252</v>
      </c>
      <c r="C4591" s="247" t="s">
        <v>2</v>
      </c>
      <c r="D4591" s="456">
        <v>20.81</v>
      </c>
    </row>
    <row r="4592" spans="1:4" ht="13.5">
      <c r="A4592" s="458">
        <v>96832</v>
      </c>
      <c r="B4592" s="247" t="s">
        <v>4253</v>
      </c>
      <c r="C4592" s="247" t="s">
        <v>2</v>
      </c>
      <c r="D4592" s="456">
        <v>24.02</v>
      </c>
    </row>
    <row r="4593" spans="1:4" ht="13.5">
      <c r="A4593" s="458">
        <v>96833</v>
      </c>
      <c r="B4593" s="247" t="s">
        <v>4254</v>
      </c>
      <c r="C4593" s="247" t="s">
        <v>2</v>
      </c>
      <c r="D4593" s="456">
        <v>22.51</v>
      </c>
    </row>
    <row r="4594" spans="1:4" ht="13.5">
      <c r="A4594" s="458">
        <v>96834</v>
      </c>
      <c r="B4594" s="247" t="s">
        <v>4255</v>
      </c>
      <c r="C4594" s="247" t="s">
        <v>2</v>
      </c>
      <c r="D4594" s="456">
        <v>37.08</v>
      </c>
    </row>
    <row r="4595" spans="1:4" ht="13.5">
      <c r="A4595" s="458">
        <v>96835</v>
      </c>
      <c r="B4595" s="247" t="s">
        <v>4256</v>
      </c>
      <c r="C4595" s="247" t="s">
        <v>2</v>
      </c>
      <c r="D4595" s="456">
        <v>32.1</v>
      </c>
    </row>
    <row r="4596" spans="1:4" ht="13.5">
      <c r="A4596" s="458">
        <v>96836</v>
      </c>
      <c r="B4596" s="247" t="s">
        <v>4257</v>
      </c>
      <c r="C4596" s="247" t="s">
        <v>2</v>
      </c>
      <c r="D4596" s="456">
        <v>34.159999999999997</v>
      </c>
    </row>
    <row r="4597" spans="1:4" ht="13.5">
      <c r="A4597" s="458">
        <v>96837</v>
      </c>
      <c r="B4597" s="247" t="s">
        <v>4258</v>
      </c>
      <c r="C4597" s="247" t="s">
        <v>2</v>
      </c>
      <c r="D4597" s="456">
        <v>18.68</v>
      </c>
    </row>
    <row r="4598" spans="1:4" ht="13.5">
      <c r="A4598" s="458">
        <v>96838</v>
      </c>
      <c r="B4598" s="247" t="s">
        <v>4259</v>
      </c>
      <c r="C4598" s="247" t="s">
        <v>2</v>
      </c>
      <c r="D4598" s="456">
        <v>17.190000000000001</v>
      </c>
    </row>
    <row r="4599" spans="1:4" ht="13.5">
      <c r="A4599" s="458">
        <v>96839</v>
      </c>
      <c r="B4599" s="247" t="s">
        <v>4260</v>
      </c>
      <c r="C4599" s="247" t="s">
        <v>2</v>
      </c>
      <c r="D4599" s="456">
        <v>16.93</v>
      </c>
    </row>
    <row r="4600" spans="1:4" ht="13.5">
      <c r="A4600" s="458">
        <v>96840</v>
      </c>
      <c r="B4600" s="247" t="s">
        <v>4261</v>
      </c>
      <c r="C4600" s="247" t="s">
        <v>2</v>
      </c>
      <c r="D4600" s="456">
        <v>21.84</v>
      </c>
    </row>
    <row r="4601" spans="1:4" ht="13.5">
      <c r="A4601" s="458">
        <v>96841</v>
      </c>
      <c r="B4601" s="247" t="s">
        <v>4262</v>
      </c>
      <c r="C4601" s="247" t="s">
        <v>2</v>
      </c>
      <c r="D4601" s="456">
        <v>19.16</v>
      </c>
    </row>
    <row r="4602" spans="1:4" ht="13.5">
      <c r="A4602" s="458">
        <v>96842</v>
      </c>
      <c r="B4602" s="247" t="s">
        <v>4263</v>
      </c>
      <c r="C4602" s="247" t="s">
        <v>2</v>
      </c>
      <c r="D4602" s="456">
        <v>24.29</v>
      </c>
    </row>
    <row r="4603" spans="1:4" ht="13.5">
      <c r="A4603" s="458">
        <v>96843</v>
      </c>
      <c r="B4603" s="247" t="s">
        <v>4264</v>
      </c>
      <c r="C4603" s="247" t="s">
        <v>2</v>
      </c>
      <c r="D4603" s="456">
        <v>23.37</v>
      </c>
    </row>
    <row r="4604" spans="1:4" ht="13.5">
      <c r="A4604" s="458">
        <v>96844</v>
      </c>
      <c r="B4604" s="247" t="s">
        <v>4265</v>
      </c>
      <c r="C4604" s="247" t="s">
        <v>2</v>
      </c>
      <c r="D4604" s="456">
        <v>31.73</v>
      </c>
    </row>
    <row r="4605" spans="1:4" ht="13.5">
      <c r="A4605" s="458">
        <v>96845</v>
      </c>
      <c r="B4605" s="247" t="s">
        <v>4266</v>
      </c>
      <c r="C4605" s="247" t="s">
        <v>2</v>
      </c>
      <c r="D4605" s="456">
        <v>34.03</v>
      </c>
    </row>
    <row r="4606" spans="1:4" ht="13.5">
      <c r="A4606" s="458">
        <v>96846</v>
      </c>
      <c r="B4606" s="247" t="s">
        <v>4267</v>
      </c>
      <c r="C4606" s="247" t="s">
        <v>2</v>
      </c>
      <c r="D4606" s="456">
        <v>26.89</v>
      </c>
    </row>
    <row r="4607" spans="1:4" ht="13.5">
      <c r="A4607" s="458">
        <v>96847</v>
      </c>
      <c r="B4607" s="247" t="s">
        <v>4268</v>
      </c>
      <c r="C4607" s="247" t="s">
        <v>2</v>
      </c>
      <c r="D4607" s="456">
        <v>29.51</v>
      </c>
    </row>
    <row r="4608" spans="1:4" ht="13.5">
      <c r="A4608" s="458">
        <v>96848</v>
      </c>
      <c r="B4608" s="247" t="s">
        <v>4269</v>
      </c>
      <c r="C4608" s="247" t="s">
        <v>2</v>
      </c>
      <c r="D4608" s="456">
        <v>44.1</v>
      </c>
    </row>
    <row r="4609" spans="1:4" ht="13.5">
      <c r="A4609" s="458">
        <v>96849</v>
      </c>
      <c r="B4609" s="247" t="s">
        <v>4270</v>
      </c>
      <c r="C4609" s="247" t="s">
        <v>2</v>
      </c>
      <c r="D4609" s="456">
        <v>16.04</v>
      </c>
    </row>
    <row r="4610" spans="1:4" ht="13.5">
      <c r="A4610" s="458">
        <v>96850</v>
      </c>
      <c r="B4610" s="247" t="s">
        <v>4271</v>
      </c>
      <c r="C4610" s="247" t="s">
        <v>2</v>
      </c>
      <c r="D4610" s="456">
        <v>18.72</v>
      </c>
    </row>
    <row r="4611" spans="1:4" ht="13.5">
      <c r="A4611" s="458">
        <v>96851</v>
      </c>
      <c r="B4611" s="247" t="s">
        <v>4272</v>
      </c>
      <c r="C4611" s="247" t="s">
        <v>2</v>
      </c>
      <c r="D4611" s="456">
        <v>24.71</v>
      </c>
    </row>
    <row r="4612" spans="1:4" ht="13.5">
      <c r="A4612" s="458">
        <v>96852</v>
      </c>
      <c r="B4612" s="247" t="s">
        <v>4273</v>
      </c>
      <c r="C4612" s="247" t="s">
        <v>2</v>
      </c>
      <c r="D4612" s="456">
        <v>21.31</v>
      </c>
    </row>
    <row r="4613" spans="1:4" ht="13.5">
      <c r="A4613" s="458">
        <v>96853</v>
      </c>
      <c r="B4613" s="247" t="s">
        <v>4274</v>
      </c>
      <c r="C4613" s="247" t="s">
        <v>2</v>
      </c>
      <c r="D4613" s="456">
        <v>23.92</v>
      </c>
    </row>
    <row r="4614" spans="1:4" ht="13.5">
      <c r="A4614" s="458">
        <v>96854</v>
      </c>
      <c r="B4614" s="247" t="s">
        <v>4275</v>
      </c>
      <c r="C4614" s="247" t="s">
        <v>2</v>
      </c>
      <c r="D4614" s="456">
        <v>28.55</v>
      </c>
    </row>
    <row r="4615" spans="1:4" ht="13.5">
      <c r="A4615" s="458">
        <v>96855</v>
      </c>
      <c r="B4615" s="247" t="s">
        <v>4276</v>
      </c>
      <c r="C4615" s="247" t="s">
        <v>2</v>
      </c>
      <c r="D4615" s="456">
        <v>26.46</v>
      </c>
    </row>
    <row r="4616" spans="1:4" ht="13.5">
      <c r="A4616" s="458">
        <v>96856</v>
      </c>
      <c r="B4616" s="247" t="s">
        <v>4277</v>
      </c>
      <c r="C4616" s="247" t="s">
        <v>2</v>
      </c>
      <c r="D4616" s="456">
        <v>26.84</v>
      </c>
    </row>
    <row r="4617" spans="1:4" ht="13.5">
      <c r="A4617" s="458">
        <v>96857</v>
      </c>
      <c r="B4617" s="247" t="s">
        <v>4278</v>
      </c>
      <c r="C4617" s="247" t="s">
        <v>2</v>
      </c>
      <c r="D4617" s="456">
        <v>42.5</v>
      </c>
    </row>
    <row r="4618" spans="1:4" ht="13.5">
      <c r="A4618" s="458">
        <v>96858</v>
      </c>
      <c r="B4618" s="247" t="s">
        <v>4279</v>
      </c>
      <c r="C4618" s="247" t="s">
        <v>2</v>
      </c>
      <c r="D4618" s="456">
        <v>43.04</v>
      </c>
    </row>
    <row r="4619" spans="1:4" ht="13.5">
      <c r="A4619" s="458">
        <v>96859</v>
      </c>
      <c r="B4619" s="247" t="s">
        <v>4280</v>
      </c>
      <c r="C4619" s="247" t="s">
        <v>2</v>
      </c>
      <c r="D4619" s="456">
        <v>53.21</v>
      </c>
    </row>
    <row r="4620" spans="1:4" ht="13.5">
      <c r="A4620" s="458">
        <v>96860</v>
      </c>
      <c r="B4620" s="247" t="s">
        <v>4281</v>
      </c>
      <c r="C4620" s="247" t="s">
        <v>2</v>
      </c>
      <c r="D4620" s="456">
        <v>21.75</v>
      </c>
    </row>
    <row r="4621" spans="1:4" ht="13.5">
      <c r="A4621" s="458">
        <v>96861</v>
      </c>
      <c r="B4621" s="247" t="s">
        <v>4282</v>
      </c>
      <c r="C4621" s="247" t="s">
        <v>2</v>
      </c>
      <c r="D4621" s="456">
        <v>23.44</v>
      </c>
    </row>
    <row r="4622" spans="1:4" ht="13.5">
      <c r="A4622" s="458">
        <v>96862</v>
      </c>
      <c r="B4622" s="247" t="s">
        <v>4283</v>
      </c>
      <c r="C4622" s="247" t="s">
        <v>2</v>
      </c>
      <c r="D4622" s="456">
        <v>26.21</v>
      </c>
    </row>
    <row r="4623" spans="1:4" ht="13.5">
      <c r="A4623" s="458">
        <v>96863</v>
      </c>
      <c r="B4623" s="247" t="s">
        <v>4284</v>
      </c>
      <c r="C4623" s="247" t="s">
        <v>2</v>
      </c>
      <c r="D4623" s="456">
        <v>25.93</v>
      </c>
    </row>
    <row r="4624" spans="1:4" ht="13.5">
      <c r="A4624" s="458">
        <v>96864</v>
      </c>
      <c r="B4624" s="247" t="s">
        <v>4285</v>
      </c>
      <c r="C4624" s="247" t="s">
        <v>2</v>
      </c>
      <c r="D4624" s="456">
        <v>40.840000000000003</v>
      </c>
    </row>
    <row r="4625" spans="1:4" ht="13.5">
      <c r="A4625" s="458">
        <v>96865</v>
      </c>
      <c r="B4625" s="247" t="s">
        <v>4286</v>
      </c>
      <c r="C4625" s="247" t="s">
        <v>2</v>
      </c>
      <c r="D4625" s="456">
        <v>40.01</v>
      </c>
    </row>
    <row r="4626" spans="1:4" ht="13.5">
      <c r="A4626" s="458">
        <v>96866</v>
      </c>
      <c r="B4626" s="247" t="s">
        <v>4287</v>
      </c>
      <c r="C4626" s="247" t="s">
        <v>2</v>
      </c>
      <c r="D4626" s="456">
        <v>53.62</v>
      </c>
    </row>
    <row r="4627" spans="1:4" ht="13.5">
      <c r="A4627" s="458">
        <v>96867</v>
      </c>
      <c r="B4627" s="247" t="s">
        <v>4288</v>
      </c>
      <c r="C4627" s="247" t="s">
        <v>2</v>
      </c>
      <c r="D4627" s="456">
        <v>62.16</v>
      </c>
    </row>
    <row r="4628" spans="1:4" ht="13.5">
      <c r="A4628" s="458">
        <v>96868</v>
      </c>
      <c r="B4628" s="247" t="s">
        <v>4289</v>
      </c>
      <c r="C4628" s="247" t="s">
        <v>2</v>
      </c>
      <c r="D4628" s="456">
        <v>24.81</v>
      </c>
    </row>
    <row r="4629" spans="1:4" ht="13.5">
      <c r="A4629" s="458">
        <v>96869</v>
      </c>
      <c r="B4629" s="247" t="s">
        <v>4290</v>
      </c>
      <c r="C4629" s="247" t="s">
        <v>2</v>
      </c>
      <c r="D4629" s="456">
        <v>29.64</v>
      </c>
    </row>
    <row r="4630" spans="1:4" ht="13.5">
      <c r="A4630" s="458">
        <v>96870</v>
      </c>
      <c r="B4630" s="247" t="s">
        <v>4291</v>
      </c>
      <c r="C4630" s="247" t="s">
        <v>2</v>
      </c>
      <c r="D4630" s="456">
        <v>46.63</v>
      </c>
    </row>
    <row r="4631" spans="1:4" ht="13.5">
      <c r="A4631" s="458">
        <v>96871</v>
      </c>
      <c r="B4631" s="247" t="s">
        <v>4292</v>
      </c>
      <c r="C4631" s="247" t="s">
        <v>2</v>
      </c>
      <c r="D4631" s="456">
        <v>67.459999999999994</v>
      </c>
    </row>
    <row r="4632" spans="1:4" ht="13.5">
      <c r="A4632" s="458">
        <v>96872</v>
      </c>
      <c r="B4632" s="247" t="s">
        <v>4293</v>
      </c>
      <c r="C4632" s="247" t="s">
        <v>2</v>
      </c>
      <c r="D4632" s="456">
        <v>62.44</v>
      </c>
    </row>
    <row r="4633" spans="1:4" ht="13.5">
      <c r="A4633" s="458">
        <v>96873</v>
      </c>
      <c r="B4633" s="247" t="s">
        <v>4294</v>
      </c>
      <c r="C4633" s="247" t="s">
        <v>2</v>
      </c>
      <c r="D4633" s="456">
        <v>71.86</v>
      </c>
    </row>
    <row r="4634" spans="1:4" ht="13.5">
      <c r="A4634" s="458">
        <v>96874</v>
      </c>
      <c r="B4634" s="247" t="s">
        <v>4295</v>
      </c>
      <c r="C4634" s="247" t="s">
        <v>2</v>
      </c>
      <c r="D4634" s="456">
        <v>76.14</v>
      </c>
    </row>
    <row r="4635" spans="1:4" ht="13.5">
      <c r="A4635" s="458">
        <v>96875</v>
      </c>
      <c r="B4635" s="247" t="s">
        <v>4296</v>
      </c>
      <c r="C4635" s="247" t="s">
        <v>2</v>
      </c>
      <c r="D4635" s="456">
        <v>91.3</v>
      </c>
    </row>
    <row r="4636" spans="1:4" ht="13.5">
      <c r="A4636" s="458">
        <v>96876</v>
      </c>
      <c r="B4636" s="247" t="s">
        <v>4297</v>
      </c>
      <c r="C4636" s="247" t="s">
        <v>2</v>
      </c>
      <c r="D4636" s="456">
        <v>166.18</v>
      </c>
    </row>
    <row r="4637" spans="1:4" ht="13.5">
      <c r="A4637" s="458">
        <v>96877</v>
      </c>
      <c r="B4637" s="247" t="s">
        <v>4298</v>
      </c>
      <c r="C4637" s="247" t="s">
        <v>2</v>
      </c>
      <c r="D4637" s="456">
        <v>177.19</v>
      </c>
    </row>
    <row r="4638" spans="1:4" ht="13.5">
      <c r="A4638" s="458">
        <v>96878</v>
      </c>
      <c r="B4638" s="247" t="s">
        <v>4299</v>
      </c>
      <c r="C4638" s="247" t="s">
        <v>2</v>
      </c>
      <c r="D4638" s="456">
        <v>179.24</v>
      </c>
    </row>
    <row r="4639" spans="1:4" ht="13.5">
      <c r="A4639" s="458">
        <v>96879</v>
      </c>
      <c r="B4639" s="247" t="s">
        <v>4300</v>
      </c>
      <c r="C4639" s="247" t="s">
        <v>2</v>
      </c>
      <c r="D4639" s="456">
        <v>180.2</v>
      </c>
    </row>
    <row r="4640" spans="1:4" ht="13.5">
      <c r="A4640" s="458">
        <v>96880</v>
      </c>
      <c r="B4640" s="247" t="s">
        <v>4301</v>
      </c>
      <c r="C4640" s="247" t="s">
        <v>2</v>
      </c>
      <c r="D4640" s="456">
        <v>204.83</v>
      </c>
    </row>
    <row r="4641" spans="1:4" ht="13.5">
      <c r="A4641" s="458">
        <v>96881</v>
      </c>
      <c r="B4641" s="247" t="s">
        <v>4302</v>
      </c>
      <c r="C4641" s="247" t="s">
        <v>2</v>
      </c>
      <c r="D4641" s="456">
        <v>215.99</v>
      </c>
    </row>
    <row r="4642" spans="1:4" ht="13.5">
      <c r="A4642" s="458">
        <v>97425</v>
      </c>
      <c r="B4642" s="247" t="s">
        <v>4303</v>
      </c>
      <c r="C4642" s="247" t="s">
        <v>2</v>
      </c>
      <c r="D4642" s="456">
        <v>29.61</v>
      </c>
    </row>
    <row r="4643" spans="1:4" ht="13.5">
      <c r="A4643" s="458">
        <v>97426</v>
      </c>
      <c r="B4643" s="247" t="s">
        <v>4304</v>
      </c>
      <c r="C4643" s="247" t="s">
        <v>2</v>
      </c>
      <c r="D4643" s="456">
        <v>36.659999999999997</v>
      </c>
    </row>
    <row r="4644" spans="1:4" ht="13.5">
      <c r="A4644" s="458">
        <v>97427</v>
      </c>
      <c r="B4644" s="247" t="s">
        <v>4305</v>
      </c>
      <c r="C4644" s="247" t="s">
        <v>2</v>
      </c>
      <c r="D4644" s="456">
        <v>42</v>
      </c>
    </row>
    <row r="4645" spans="1:4" ht="13.5">
      <c r="A4645" s="458">
        <v>97428</v>
      </c>
      <c r="B4645" s="247" t="s">
        <v>4306</v>
      </c>
      <c r="C4645" s="247" t="s">
        <v>2</v>
      </c>
      <c r="D4645" s="456">
        <v>54.37</v>
      </c>
    </row>
    <row r="4646" spans="1:4" ht="13.5">
      <c r="A4646" s="458">
        <v>97429</v>
      </c>
      <c r="B4646" s="247" t="s">
        <v>4307</v>
      </c>
      <c r="C4646" s="247" t="s">
        <v>2</v>
      </c>
      <c r="D4646" s="456">
        <v>65.760000000000005</v>
      </c>
    </row>
    <row r="4647" spans="1:4" ht="13.5">
      <c r="A4647" s="458">
        <v>97430</v>
      </c>
      <c r="B4647" s="247" t="s">
        <v>18425</v>
      </c>
      <c r="C4647" s="247" t="s">
        <v>2</v>
      </c>
      <c r="D4647" s="456">
        <v>40.72</v>
      </c>
    </row>
    <row r="4648" spans="1:4" ht="13.5">
      <c r="A4648" s="458">
        <v>97431</v>
      </c>
      <c r="B4648" s="247" t="s">
        <v>18426</v>
      </c>
      <c r="C4648" s="247" t="s">
        <v>2</v>
      </c>
      <c r="D4648" s="456">
        <v>45.18</v>
      </c>
    </row>
    <row r="4649" spans="1:4" ht="13.5">
      <c r="A4649" s="458">
        <v>97432</v>
      </c>
      <c r="B4649" s="247" t="s">
        <v>18427</v>
      </c>
      <c r="C4649" s="247" t="s">
        <v>2</v>
      </c>
      <c r="D4649" s="456">
        <v>50.94</v>
      </c>
    </row>
    <row r="4650" spans="1:4" ht="13.5">
      <c r="A4650" s="458">
        <v>97433</v>
      </c>
      <c r="B4650" s="247" t="s">
        <v>18428</v>
      </c>
      <c r="C4650" s="247" t="s">
        <v>2</v>
      </c>
      <c r="D4650" s="456">
        <v>97.94</v>
      </c>
    </row>
    <row r="4651" spans="1:4" ht="13.5">
      <c r="A4651" s="458">
        <v>97434</v>
      </c>
      <c r="B4651" s="247" t="s">
        <v>18429</v>
      </c>
      <c r="C4651" s="247" t="s">
        <v>2</v>
      </c>
      <c r="D4651" s="456">
        <v>99.96</v>
      </c>
    </row>
    <row r="4652" spans="1:4" ht="13.5">
      <c r="A4652" s="458">
        <v>97435</v>
      </c>
      <c r="B4652" s="247" t="s">
        <v>18430</v>
      </c>
      <c r="C4652" s="247" t="s">
        <v>2</v>
      </c>
      <c r="D4652" s="456">
        <v>114.74</v>
      </c>
    </row>
    <row r="4653" spans="1:4" ht="13.5">
      <c r="A4653" s="458">
        <v>97436</v>
      </c>
      <c r="B4653" s="247" t="s">
        <v>18431</v>
      </c>
      <c r="C4653" s="247" t="s">
        <v>2</v>
      </c>
      <c r="D4653" s="456">
        <v>118.62</v>
      </c>
    </row>
    <row r="4654" spans="1:4" ht="13.5">
      <c r="A4654" s="458">
        <v>97437</v>
      </c>
      <c r="B4654" s="247" t="s">
        <v>18432</v>
      </c>
      <c r="C4654" s="247" t="s">
        <v>2</v>
      </c>
      <c r="D4654" s="456">
        <v>131.44</v>
      </c>
    </row>
    <row r="4655" spans="1:4" ht="13.5">
      <c r="A4655" s="458">
        <v>97438</v>
      </c>
      <c r="B4655" s="247" t="s">
        <v>18433</v>
      </c>
      <c r="C4655" s="247" t="s">
        <v>2</v>
      </c>
      <c r="D4655" s="456">
        <v>135.59</v>
      </c>
    </row>
    <row r="4656" spans="1:4" ht="13.5">
      <c r="A4656" s="458">
        <v>97439</v>
      </c>
      <c r="B4656" s="247" t="s">
        <v>18434</v>
      </c>
      <c r="C4656" s="247" t="s">
        <v>2</v>
      </c>
      <c r="D4656" s="456">
        <v>149.93</v>
      </c>
    </row>
    <row r="4657" spans="1:4" ht="13.5">
      <c r="A4657" s="458">
        <v>97440</v>
      </c>
      <c r="B4657" s="247" t="s">
        <v>18435</v>
      </c>
      <c r="C4657" s="247" t="s">
        <v>2</v>
      </c>
      <c r="D4657" s="456">
        <v>180.35</v>
      </c>
    </row>
    <row r="4658" spans="1:4" ht="13.5">
      <c r="A4658" s="458">
        <v>97442</v>
      </c>
      <c r="B4658" s="247" t="s">
        <v>18436</v>
      </c>
      <c r="C4658" s="247" t="s">
        <v>2</v>
      </c>
      <c r="D4658" s="456">
        <v>198.78</v>
      </c>
    </row>
    <row r="4659" spans="1:4" ht="13.5">
      <c r="A4659" s="458">
        <v>97443</v>
      </c>
      <c r="B4659" s="247" t="s">
        <v>18437</v>
      </c>
      <c r="C4659" s="247" t="s">
        <v>2</v>
      </c>
      <c r="D4659" s="456">
        <v>91.76</v>
      </c>
    </row>
    <row r="4660" spans="1:4" ht="13.5">
      <c r="A4660" s="458">
        <v>97444</v>
      </c>
      <c r="B4660" s="247" t="s">
        <v>18438</v>
      </c>
      <c r="C4660" s="247" t="s">
        <v>2</v>
      </c>
      <c r="D4660" s="456">
        <v>108.13</v>
      </c>
    </row>
    <row r="4661" spans="1:4" ht="13.5">
      <c r="A4661" s="458">
        <v>97446</v>
      </c>
      <c r="B4661" s="247" t="s">
        <v>18439</v>
      </c>
      <c r="C4661" s="247" t="s">
        <v>2</v>
      </c>
      <c r="D4661" s="456">
        <v>187.55</v>
      </c>
    </row>
    <row r="4662" spans="1:4" ht="13.5">
      <c r="A4662" s="458">
        <v>97447</v>
      </c>
      <c r="B4662" s="247" t="s">
        <v>18440</v>
      </c>
      <c r="C4662" s="247" t="s">
        <v>2</v>
      </c>
      <c r="D4662" s="456">
        <v>187.55</v>
      </c>
    </row>
    <row r="4663" spans="1:4" ht="13.5">
      <c r="A4663" s="458">
        <v>97449</v>
      </c>
      <c r="B4663" s="247" t="s">
        <v>18441</v>
      </c>
      <c r="C4663" s="247" t="s">
        <v>2</v>
      </c>
      <c r="D4663" s="456">
        <v>199.79</v>
      </c>
    </row>
    <row r="4664" spans="1:4" ht="13.5">
      <c r="A4664" s="458">
        <v>97450</v>
      </c>
      <c r="B4664" s="247" t="s">
        <v>18442</v>
      </c>
      <c r="C4664" s="247" t="s">
        <v>2</v>
      </c>
      <c r="D4664" s="456">
        <v>244.35</v>
      </c>
    </row>
    <row r="4665" spans="1:4" ht="13.5">
      <c r="A4665" s="458">
        <v>97452</v>
      </c>
      <c r="B4665" s="247" t="s">
        <v>18443</v>
      </c>
      <c r="C4665" s="247" t="s">
        <v>2</v>
      </c>
      <c r="D4665" s="456">
        <v>150.96</v>
      </c>
    </row>
    <row r="4666" spans="1:4" ht="13.5">
      <c r="A4666" s="458">
        <v>97453</v>
      </c>
      <c r="B4666" s="247" t="s">
        <v>18444</v>
      </c>
      <c r="C4666" s="247" t="s">
        <v>2</v>
      </c>
      <c r="D4666" s="456">
        <v>160.30000000000001</v>
      </c>
    </row>
    <row r="4667" spans="1:4" ht="13.5">
      <c r="A4667" s="458">
        <v>97454</v>
      </c>
      <c r="B4667" s="247" t="s">
        <v>18445</v>
      </c>
      <c r="C4667" s="247" t="s">
        <v>2</v>
      </c>
      <c r="D4667" s="456">
        <v>257.61</v>
      </c>
    </row>
    <row r="4668" spans="1:4" ht="13.5">
      <c r="A4668" s="458">
        <v>97455</v>
      </c>
      <c r="B4668" s="247" t="s">
        <v>18446</v>
      </c>
      <c r="C4668" s="247" t="s">
        <v>2</v>
      </c>
      <c r="D4668" s="456">
        <v>272.55</v>
      </c>
    </row>
    <row r="4669" spans="1:4" ht="13.5">
      <c r="A4669" s="458">
        <v>97456</v>
      </c>
      <c r="B4669" s="247" t="s">
        <v>18447</v>
      </c>
      <c r="C4669" s="247" t="s">
        <v>2</v>
      </c>
      <c r="D4669" s="456">
        <v>584.66</v>
      </c>
    </row>
    <row r="4670" spans="1:4" ht="13.5">
      <c r="A4670" s="458">
        <v>97457</v>
      </c>
      <c r="B4670" s="247" t="s">
        <v>18448</v>
      </c>
      <c r="C4670" s="247" t="s">
        <v>2</v>
      </c>
      <c r="D4670" s="456">
        <v>517.63</v>
      </c>
    </row>
    <row r="4671" spans="1:4" ht="13.5">
      <c r="A4671" s="458">
        <v>97458</v>
      </c>
      <c r="B4671" s="247" t="s">
        <v>18449</v>
      </c>
      <c r="C4671" s="247" t="s">
        <v>2</v>
      </c>
      <c r="D4671" s="456">
        <v>238.85</v>
      </c>
    </row>
    <row r="4672" spans="1:4" ht="13.5">
      <c r="A4672" s="458">
        <v>97459</v>
      </c>
      <c r="B4672" s="247" t="s">
        <v>18450</v>
      </c>
      <c r="C4672" s="247" t="s">
        <v>2</v>
      </c>
      <c r="D4672" s="456">
        <v>410.64</v>
      </c>
    </row>
    <row r="4673" spans="1:4" ht="13.5">
      <c r="A4673" s="458">
        <v>97460</v>
      </c>
      <c r="B4673" s="247" t="s">
        <v>18451</v>
      </c>
      <c r="C4673" s="247" t="s">
        <v>2</v>
      </c>
      <c r="D4673" s="456">
        <v>631.73</v>
      </c>
    </row>
    <row r="4674" spans="1:4" ht="13.5">
      <c r="A4674" s="458">
        <v>97461</v>
      </c>
      <c r="B4674" s="247" t="s">
        <v>18452</v>
      </c>
      <c r="C4674" s="247" t="s">
        <v>2</v>
      </c>
      <c r="D4674" s="456">
        <v>28.96</v>
      </c>
    </row>
    <row r="4675" spans="1:4" ht="13.5">
      <c r="A4675" s="458">
        <v>97462</v>
      </c>
      <c r="B4675" s="247" t="s">
        <v>18453</v>
      </c>
      <c r="C4675" s="247" t="s">
        <v>2</v>
      </c>
      <c r="D4675" s="456">
        <v>24.17</v>
      </c>
    </row>
    <row r="4676" spans="1:4" ht="13.5">
      <c r="A4676" s="458">
        <v>97464</v>
      </c>
      <c r="B4676" s="247" t="s">
        <v>18454</v>
      </c>
      <c r="C4676" s="247" t="s">
        <v>2</v>
      </c>
      <c r="D4676" s="456">
        <v>41.73</v>
      </c>
    </row>
    <row r="4677" spans="1:4" ht="13.5">
      <c r="A4677" s="458">
        <v>97465</v>
      </c>
      <c r="B4677" s="247" t="s">
        <v>18455</v>
      </c>
      <c r="C4677" s="247" t="s">
        <v>2</v>
      </c>
      <c r="D4677" s="456">
        <v>49.82</v>
      </c>
    </row>
    <row r="4678" spans="1:4" ht="13.5">
      <c r="A4678" s="458">
        <v>97467</v>
      </c>
      <c r="B4678" s="247" t="s">
        <v>18456</v>
      </c>
      <c r="C4678" s="247" t="s">
        <v>2</v>
      </c>
      <c r="D4678" s="456">
        <v>52.95</v>
      </c>
    </row>
    <row r="4679" spans="1:4" ht="13.5">
      <c r="A4679" s="458">
        <v>97468</v>
      </c>
      <c r="B4679" s="247" t="s">
        <v>18457</v>
      </c>
      <c r="C4679" s="247" t="s">
        <v>2</v>
      </c>
      <c r="D4679" s="456">
        <v>63.3</v>
      </c>
    </row>
    <row r="4680" spans="1:4" ht="13.5">
      <c r="A4680" s="458">
        <v>97470</v>
      </c>
      <c r="B4680" s="247" t="s">
        <v>18458</v>
      </c>
      <c r="C4680" s="247" t="s">
        <v>2</v>
      </c>
      <c r="D4680" s="456">
        <v>78.25</v>
      </c>
    </row>
    <row r="4681" spans="1:4" ht="13.5">
      <c r="A4681" s="458">
        <v>97471</v>
      </c>
      <c r="B4681" s="247" t="s">
        <v>18459</v>
      </c>
      <c r="C4681" s="247" t="s">
        <v>2</v>
      </c>
      <c r="D4681" s="456">
        <v>94.62</v>
      </c>
    </row>
    <row r="4682" spans="1:4" ht="13.5">
      <c r="A4682" s="458">
        <v>97474</v>
      </c>
      <c r="B4682" s="247" t="s">
        <v>18460</v>
      </c>
      <c r="C4682" s="247" t="s">
        <v>2</v>
      </c>
      <c r="D4682" s="456">
        <v>143.27000000000001</v>
      </c>
    </row>
    <row r="4683" spans="1:4" ht="13.5">
      <c r="A4683" s="458">
        <v>97475</v>
      </c>
      <c r="B4683" s="247" t="s">
        <v>18461</v>
      </c>
      <c r="C4683" s="247" t="s">
        <v>2</v>
      </c>
      <c r="D4683" s="456">
        <v>176.35</v>
      </c>
    </row>
    <row r="4684" spans="1:4" ht="13.5">
      <c r="A4684" s="458">
        <v>97477</v>
      </c>
      <c r="B4684" s="247" t="s">
        <v>18462</v>
      </c>
      <c r="C4684" s="247" t="s">
        <v>2</v>
      </c>
      <c r="D4684" s="456">
        <v>190.9</v>
      </c>
    </row>
    <row r="4685" spans="1:4" ht="13.5">
      <c r="A4685" s="458">
        <v>97478</v>
      </c>
      <c r="B4685" s="247" t="s">
        <v>18463</v>
      </c>
      <c r="C4685" s="247" t="s">
        <v>2</v>
      </c>
      <c r="D4685" s="456">
        <v>235.46</v>
      </c>
    </row>
    <row r="4686" spans="1:4" ht="13.5">
      <c r="A4686" s="458">
        <v>97479</v>
      </c>
      <c r="B4686" s="247" t="s">
        <v>18464</v>
      </c>
      <c r="C4686" s="247" t="s">
        <v>2</v>
      </c>
      <c r="D4686" s="456">
        <v>46.68</v>
      </c>
    </row>
    <row r="4687" spans="1:4" ht="13.5">
      <c r="A4687" s="458">
        <v>97480</v>
      </c>
      <c r="B4687" s="247" t="s">
        <v>18465</v>
      </c>
      <c r="C4687" s="247" t="s">
        <v>2</v>
      </c>
      <c r="D4687" s="456">
        <v>46.68</v>
      </c>
    </row>
    <row r="4688" spans="1:4" ht="13.5">
      <c r="A4688" s="458">
        <v>97481</v>
      </c>
      <c r="B4688" s="247" t="s">
        <v>18466</v>
      </c>
      <c r="C4688" s="247" t="s">
        <v>2</v>
      </c>
      <c r="D4688" s="456">
        <v>67.67</v>
      </c>
    </row>
    <row r="4689" spans="1:4" ht="13.5">
      <c r="A4689" s="458">
        <v>97482</v>
      </c>
      <c r="B4689" s="247" t="s">
        <v>18467</v>
      </c>
      <c r="C4689" s="247" t="s">
        <v>2</v>
      </c>
      <c r="D4689" s="456">
        <v>67.67</v>
      </c>
    </row>
    <row r="4690" spans="1:4" ht="13.5">
      <c r="A4690" s="458">
        <v>97483</v>
      </c>
      <c r="B4690" s="247" t="s">
        <v>18468</v>
      </c>
      <c r="C4690" s="247" t="s">
        <v>2</v>
      </c>
      <c r="D4690" s="456">
        <v>94.78</v>
      </c>
    </row>
    <row r="4691" spans="1:4" ht="13.5">
      <c r="A4691" s="458">
        <v>97484</v>
      </c>
      <c r="B4691" s="247" t="s">
        <v>18469</v>
      </c>
      <c r="C4691" s="247" t="s">
        <v>2</v>
      </c>
      <c r="D4691" s="456">
        <v>94.78</v>
      </c>
    </row>
    <row r="4692" spans="1:4" ht="13.5">
      <c r="A4692" s="458">
        <v>97485</v>
      </c>
      <c r="B4692" s="247" t="s">
        <v>18470</v>
      </c>
      <c r="C4692" s="247" t="s">
        <v>2</v>
      </c>
      <c r="D4692" s="456">
        <v>130.74</v>
      </c>
    </row>
    <row r="4693" spans="1:4" ht="13.5">
      <c r="A4693" s="458">
        <v>97486</v>
      </c>
      <c r="B4693" s="247" t="s">
        <v>18471</v>
      </c>
      <c r="C4693" s="247" t="s">
        <v>2</v>
      </c>
      <c r="D4693" s="456">
        <v>140.08000000000001</v>
      </c>
    </row>
    <row r="4694" spans="1:4" ht="13.5">
      <c r="A4694" s="458">
        <v>97487</v>
      </c>
      <c r="B4694" s="247" t="s">
        <v>18472</v>
      </c>
      <c r="C4694" s="247" t="s">
        <v>2</v>
      </c>
      <c r="D4694" s="456">
        <v>240.84</v>
      </c>
    </row>
    <row r="4695" spans="1:4" ht="13.5">
      <c r="A4695" s="458">
        <v>97488</v>
      </c>
      <c r="B4695" s="247" t="s">
        <v>18473</v>
      </c>
      <c r="C4695" s="247" t="s">
        <v>2</v>
      </c>
      <c r="D4695" s="456">
        <v>255.78</v>
      </c>
    </row>
    <row r="4696" spans="1:4" ht="13.5">
      <c r="A4696" s="458">
        <v>97489</v>
      </c>
      <c r="B4696" s="247" t="s">
        <v>18474</v>
      </c>
      <c r="C4696" s="247" t="s">
        <v>2</v>
      </c>
      <c r="D4696" s="456">
        <v>571.28</v>
      </c>
    </row>
    <row r="4697" spans="1:4" ht="13.5">
      <c r="A4697" s="458">
        <v>97490</v>
      </c>
      <c r="B4697" s="247" t="s">
        <v>18475</v>
      </c>
      <c r="C4697" s="247" t="s">
        <v>2</v>
      </c>
      <c r="D4697" s="456">
        <v>504.25</v>
      </c>
    </row>
    <row r="4698" spans="1:4" ht="13.5">
      <c r="A4698" s="458">
        <v>97491</v>
      </c>
      <c r="B4698" s="247" t="s">
        <v>18476</v>
      </c>
      <c r="C4698" s="247" t="s">
        <v>2</v>
      </c>
      <c r="D4698" s="456">
        <v>72.14</v>
      </c>
    </row>
    <row r="4699" spans="1:4" ht="13.5">
      <c r="A4699" s="458">
        <v>97492</v>
      </c>
      <c r="B4699" s="247" t="s">
        <v>18477</v>
      </c>
      <c r="C4699" s="247" t="s">
        <v>2</v>
      </c>
      <c r="D4699" s="456">
        <v>105.88</v>
      </c>
    </row>
    <row r="4700" spans="1:4" ht="13.5">
      <c r="A4700" s="458">
        <v>97493</v>
      </c>
      <c r="B4700" s="247" t="s">
        <v>18478</v>
      </c>
      <c r="C4700" s="247" t="s">
        <v>2</v>
      </c>
      <c r="D4700" s="456">
        <v>136.53</v>
      </c>
    </row>
    <row r="4701" spans="1:4" ht="13.5">
      <c r="A4701" s="458">
        <v>97494</v>
      </c>
      <c r="B4701" s="247" t="s">
        <v>18479</v>
      </c>
      <c r="C4701" s="247" t="s">
        <v>2</v>
      </c>
      <c r="D4701" s="456">
        <v>211.85</v>
      </c>
    </row>
    <row r="4702" spans="1:4" ht="13.5">
      <c r="A4702" s="458">
        <v>97495</v>
      </c>
      <c r="B4702" s="247" t="s">
        <v>18480</v>
      </c>
      <c r="C4702" s="247" t="s">
        <v>2</v>
      </c>
      <c r="D4702" s="456">
        <v>388.23</v>
      </c>
    </row>
    <row r="4703" spans="1:4" ht="13.5">
      <c r="A4703" s="458">
        <v>97496</v>
      </c>
      <c r="B4703" s="247" t="s">
        <v>18481</v>
      </c>
      <c r="C4703" s="247" t="s">
        <v>2</v>
      </c>
      <c r="D4703" s="456">
        <v>613.94000000000005</v>
      </c>
    </row>
    <row r="4704" spans="1:4" ht="13.5">
      <c r="A4704" s="458">
        <v>97499</v>
      </c>
      <c r="B4704" s="247" t="s">
        <v>18482</v>
      </c>
      <c r="C4704" s="247" t="s">
        <v>2</v>
      </c>
      <c r="D4704" s="456">
        <v>26.79</v>
      </c>
    </row>
    <row r="4705" spans="1:4" ht="13.5">
      <c r="A4705" s="458">
        <v>97500</v>
      </c>
      <c r="B4705" s="247" t="s">
        <v>18483</v>
      </c>
      <c r="C4705" s="247" t="s">
        <v>2</v>
      </c>
      <c r="D4705" s="456">
        <v>22</v>
      </c>
    </row>
    <row r="4706" spans="1:4" ht="13.5">
      <c r="A4706" s="458">
        <v>97502</v>
      </c>
      <c r="B4706" s="247" t="s">
        <v>18484</v>
      </c>
      <c r="C4706" s="247" t="s">
        <v>2</v>
      </c>
      <c r="D4706" s="456">
        <v>37.68</v>
      </c>
    </row>
    <row r="4707" spans="1:4" ht="13.5">
      <c r="A4707" s="458">
        <v>97503</v>
      </c>
      <c r="B4707" s="247" t="s">
        <v>18485</v>
      </c>
      <c r="C4707" s="247" t="s">
        <v>2</v>
      </c>
      <c r="D4707" s="456">
        <v>45.97</v>
      </c>
    </row>
    <row r="4708" spans="1:4" ht="13.5">
      <c r="A4708" s="458">
        <v>97505</v>
      </c>
      <c r="B4708" s="247" t="s">
        <v>18486</v>
      </c>
      <c r="C4708" s="247" t="s">
        <v>2</v>
      </c>
      <c r="D4708" s="456">
        <v>47.26</v>
      </c>
    </row>
    <row r="4709" spans="1:4" ht="13.5">
      <c r="A4709" s="458">
        <v>97506</v>
      </c>
      <c r="B4709" s="247" t="s">
        <v>18487</v>
      </c>
      <c r="C4709" s="247" t="s">
        <v>2</v>
      </c>
      <c r="D4709" s="456">
        <v>57.61</v>
      </c>
    </row>
    <row r="4710" spans="1:4" ht="13.5">
      <c r="A4710" s="458">
        <v>97508</v>
      </c>
      <c r="B4710" s="247" t="s">
        <v>18488</v>
      </c>
      <c r="C4710" s="247" t="s">
        <v>2</v>
      </c>
      <c r="D4710" s="456">
        <v>70.180000000000007</v>
      </c>
    </row>
    <row r="4711" spans="1:4" ht="13.5">
      <c r="A4711" s="458">
        <v>97509</v>
      </c>
      <c r="B4711" s="247" t="s">
        <v>18489</v>
      </c>
      <c r="C4711" s="247" t="s">
        <v>2</v>
      </c>
      <c r="D4711" s="456">
        <v>86.55</v>
      </c>
    </row>
    <row r="4712" spans="1:4" ht="13.5">
      <c r="A4712" s="458">
        <v>97511</v>
      </c>
      <c r="B4712" s="247" t="s">
        <v>18490</v>
      </c>
      <c r="C4712" s="247" t="s">
        <v>2</v>
      </c>
      <c r="D4712" s="456">
        <v>131.68</v>
      </c>
    </row>
    <row r="4713" spans="1:4" ht="13.5">
      <c r="A4713" s="458">
        <v>97512</v>
      </c>
      <c r="B4713" s="247" t="s">
        <v>18491</v>
      </c>
      <c r="C4713" s="247" t="s">
        <v>2</v>
      </c>
      <c r="D4713" s="456">
        <v>164.76</v>
      </c>
    </row>
    <row r="4714" spans="1:4" ht="13.5">
      <c r="A4714" s="458">
        <v>97514</v>
      </c>
      <c r="B4714" s="247" t="s">
        <v>18492</v>
      </c>
      <c r="C4714" s="247" t="s">
        <v>2</v>
      </c>
      <c r="D4714" s="456">
        <v>175.67</v>
      </c>
    </row>
    <row r="4715" spans="1:4" ht="13.5">
      <c r="A4715" s="458">
        <v>97515</v>
      </c>
      <c r="B4715" s="247" t="s">
        <v>18493</v>
      </c>
      <c r="C4715" s="247" t="s">
        <v>2</v>
      </c>
      <c r="D4715" s="456">
        <v>220.23</v>
      </c>
    </row>
    <row r="4716" spans="1:4" ht="13.5">
      <c r="A4716" s="458">
        <v>97517</v>
      </c>
      <c r="B4716" s="247" t="s">
        <v>18494</v>
      </c>
      <c r="C4716" s="247" t="s">
        <v>2</v>
      </c>
      <c r="D4716" s="456">
        <v>43.42</v>
      </c>
    </row>
    <row r="4717" spans="1:4" ht="13.5">
      <c r="A4717" s="458">
        <v>97518</v>
      </c>
      <c r="B4717" s="247" t="s">
        <v>18495</v>
      </c>
      <c r="C4717" s="247" t="s">
        <v>2</v>
      </c>
      <c r="D4717" s="456">
        <v>43.42</v>
      </c>
    </row>
    <row r="4718" spans="1:4" ht="13.5">
      <c r="A4718" s="458">
        <v>97519</v>
      </c>
      <c r="B4718" s="247" t="s">
        <v>18496</v>
      </c>
      <c r="C4718" s="247" t="s">
        <v>2</v>
      </c>
      <c r="D4718" s="456">
        <v>61.91</v>
      </c>
    </row>
    <row r="4719" spans="1:4" ht="13.5">
      <c r="A4719" s="458">
        <v>97520</v>
      </c>
      <c r="B4719" s="247" t="s">
        <v>18497</v>
      </c>
      <c r="C4719" s="247" t="s">
        <v>2</v>
      </c>
      <c r="D4719" s="456">
        <v>61.91</v>
      </c>
    </row>
    <row r="4720" spans="1:4" ht="13.5">
      <c r="A4720" s="458">
        <v>97521</v>
      </c>
      <c r="B4720" s="247" t="s">
        <v>18498</v>
      </c>
      <c r="C4720" s="247" t="s">
        <v>2</v>
      </c>
      <c r="D4720" s="456">
        <v>86.2</v>
      </c>
    </row>
    <row r="4721" spans="1:4" ht="13.5">
      <c r="A4721" s="458">
        <v>97522</v>
      </c>
      <c r="B4721" s="247" t="s">
        <v>18499</v>
      </c>
      <c r="C4721" s="247" t="s">
        <v>2</v>
      </c>
      <c r="D4721" s="456">
        <v>86.2</v>
      </c>
    </row>
    <row r="4722" spans="1:4" ht="13.5">
      <c r="A4722" s="458">
        <v>97523</v>
      </c>
      <c r="B4722" s="247" t="s">
        <v>18500</v>
      </c>
      <c r="C4722" s="247" t="s">
        <v>2</v>
      </c>
      <c r="D4722" s="456">
        <v>118.64</v>
      </c>
    </row>
    <row r="4723" spans="1:4" ht="13.5">
      <c r="A4723" s="458">
        <v>97524</v>
      </c>
      <c r="B4723" s="247" t="s">
        <v>18501</v>
      </c>
      <c r="C4723" s="247" t="s">
        <v>2</v>
      </c>
      <c r="D4723" s="456">
        <v>127.98</v>
      </c>
    </row>
    <row r="4724" spans="1:4" ht="13.5">
      <c r="A4724" s="458">
        <v>97525</v>
      </c>
      <c r="B4724" s="247" t="s">
        <v>18502</v>
      </c>
      <c r="C4724" s="247" t="s">
        <v>2</v>
      </c>
      <c r="D4724" s="456">
        <v>223.36</v>
      </c>
    </row>
    <row r="4725" spans="1:4" ht="13.5">
      <c r="A4725" s="458">
        <v>97526</v>
      </c>
      <c r="B4725" s="247" t="s">
        <v>18503</v>
      </c>
      <c r="C4725" s="247" t="s">
        <v>2</v>
      </c>
      <c r="D4725" s="456">
        <v>238.3</v>
      </c>
    </row>
    <row r="4726" spans="1:4" ht="13.5">
      <c r="A4726" s="458">
        <v>97527</v>
      </c>
      <c r="B4726" s="247" t="s">
        <v>18504</v>
      </c>
      <c r="C4726" s="247" t="s">
        <v>2</v>
      </c>
      <c r="D4726" s="456">
        <v>548.5</v>
      </c>
    </row>
    <row r="4727" spans="1:4" ht="13.5">
      <c r="A4727" s="458">
        <v>97528</v>
      </c>
      <c r="B4727" s="247" t="s">
        <v>18505</v>
      </c>
      <c r="C4727" s="247" t="s">
        <v>2</v>
      </c>
      <c r="D4727" s="456">
        <v>481.47</v>
      </c>
    </row>
    <row r="4728" spans="1:4" ht="13.5">
      <c r="A4728" s="458">
        <v>97529</v>
      </c>
      <c r="B4728" s="247" t="s">
        <v>18506</v>
      </c>
      <c r="C4728" s="247" t="s">
        <v>2</v>
      </c>
      <c r="D4728" s="456">
        <v>67.86</v>
      </c>
    </row>
    <row r="4729" spans="1:4" ht="13.5">
      <c r="A4729" s="458">
        <v>97530</v>
      </c>
      <c r="B4729" s="247" t="s">
        <v>18507</v>
      </c>
      <c r="C4729" s="247" t="s">
        <v>2</v>
      </c>
      <c r="D4729" s="456">
        <v>98.19</v>
      </c>
    </row>
    <row r="4730" spans="1:4" ht="13.5">
      <c r="A4730" s="458">
        <v>97531</v>
      </c>
      <c r="B4730" s="247" t="s">
        <v>18508</v>
      </c>
      <c r="C4730" s="247" t="s">
        <v>2</v>
      </c>
      <c r="D4730" s="456">
        <v>125.08</v>
      </c>
    </row>
    <row r="4731" spans="1:4" ht="13.5">
      <c r="A4731" s="458">
        <v>97532</v>
      </c>
      <c r="B4731" s="247" t="s">
        <v>18509</v>
      </c>
      <c r="C4731" s="247" t="s">
        <v>2</v>
      </c>
      <c r="D4731" s="456">
        <v>195.71</v>
      </c>
    </row>
    <row r="4732" spans="1:4" ht="13.5">
      <c r="A4732" s="458">
        <v>97533</v>
      </c>
      <c r="B4732" s="247" t="s">
        <v>18510</v>
      </c>
      <c r="C4732" s="247" t="s">
        <v>2</v>
      </c>
      <c r="D4732" s="456">
        <v>368.39</v>
      </c>
    </row>
    <row r="4733" spans="1:4" ht="13.5">
      <c r="A4733" s="458">
        <v>97534</v>
      </c>
      <c r="B4733" s="247" t="s">
        <v>18511</v>
      </c>
      <c r="C4733" s="247" t="s">
        <v>2</v>
      </c>
      <c r="D4733" s="456">
        <v>583.54</v>
      </c>
    </row>
    <row r="4734" spans="1:4" ht="13.5">
      <c r="A4734" s="458">
        <v>97537</v>
      </c>
      <c r="B4734" s="247" t="s">
        <v>18512</v>
      </c>
      <c r="C4734" s="247" t="s">
        <v>2</v>
      </c>
      <c r="D4734" s="456">
        <v>20.059999999999999</v>
      </c>
    </row>
    <row r="4735" spans="1:4" ht="13.5">
      <c r="A4735" s="458">
        <v>97540</v>
      </c>
      <c r="B4735" s="247" t="s">
        <v>18513</v>
      </c>
      <c r="C4735" s="247" t="s">
        <v>2</v>
      </c>
      <c r="D4735" s="456">
        <v>26.92</v>
      </c>
    </row>
    <row r="4736" spans="1:4" ht="13.5">
      <c r="A4736" s="458">
        <v>97541</v>
      </c>
      <c r="B4736" s="247" t="s">
        <v>18514</v>
      </c>
      <c r="C4736" s="247" t="s">
        <v>2</v>
      </c>
      <c r="D4736" s="456">
        <v>22.93</v>
      </c>
    </row>
    <row r="4737" spans="1:4" ht="13.5">
      <c r="A4737" s="458">
        <v>97543</v>
      </c>
      <c r="B4737" s="247" t="s">
        <v>18515</v>
      </c>
      <c r="C4737" s="247" t="s">
        <v>2</v>
      </c>
      <c r="D4737" s="456">
        <v>43.75</v>
      </c>
    </row>
    <row r="4738" spans="1:4" ht="13.5">
      <c r="A4738" s="458">
        <v>97544</v>
      </c>
      <c r="B4738" s="247" t="s">
        <v>18516</v>
      </c>
      <c r="C4738" s="247" t="s">
        <v>2</v>
      </c>
      <c r="D4738" s="456">
        <v>38.96</v>
      </c>
    </row>
    <row r="4739" spans="1:4" ht="13.5">
      <c r="A4739" s="458">
        <v>97546</v>
      </c>
      <c r="B4739" s="247" t="s">
        <v>18517</v>
      </c>
      <c r="C4739" s="247" t="s">
        <v>2</v>
      </c>
      <c r="D4739" s="456">
        <v>28.04</v>
      </c>
    </row>
    <row r="4740" spans="1:4" ht="13.5">
      <c r="A4740" s="458">
        <v>97547</v>
      </c>
      <c r="B4740" s="247" t="s">
        <v>18518</v>
      </c>
      <c r="C4740" s="247" t="s">
        <v>2</v>
      </c>
      <c r="D4740" s="456">
        <v>28.04</v>
      </c>
    </row>
    <row r="4741" spans="1:4" ht="13.5">
      <c r="A4741" s="458">
        <v>97548</v>
      </c>
      <c r="B4741" s="247" t="s">
        <v>18519</v>
      </c>
      <c r="C4741" s="247" t="s">
        <v>2</v>
      </c>
      <c r="D4741" s="456">
        <v>41.54</v>
      </c>
    </row>
    <row r="4742" spans="1:4" ht="13.5">
      <c r="A4742" s="458">
        <v>97549</v>
      </c>
      <c r="B4742" s="247" t="s">
        <v>18520</v>
      </c>
      <c r="C4742" s="247" t="s">
        <v>2</v>
      </c>
      <c r="D4742" s="456">
        <v>41.54</v>
      </c>
    </row>
    <row r="4743" spans="1:4" ht="13.5">
      <c r="A4743" s="458">
        <v>97550</v>
      </c>
      <c r="B4743" s="247" t="s">
        <v>18521</v>
      </c>
      <c r="C4743" s="247" t="s">
        <v>2</v>
      </c>
      <c r="D4743" s="456">
        <v>68.900000000000006</v>
      </c>
    </row>
    <row r="4744" spans="1:4" ht="13.5">
      <c r="A4744" s="458">
        <v>97551</v>
      </c>
      <c r="B4744" s="247" t="s">
        <v>18522</v>
      </c>
      <c r="C4744" s="247" t="s">
        <v>2</v>
      </c>
      <c r="D4744" s="456">
        <v>68.900000000000006</v>
      </c>
    </row>
    <row r="4745" spans="1:4" ht="13.5">
      <c r="A4745" s="458">
        <v>97552</v>
      </c>
      <c r="B4745" s="247" t="s">
        <v>18523</v>
      </c>
      <c r="C4745" s="247" t="s">
        <v>2</v>
      </c>
      <c r="D4745" s="456">
        <v>40.86</v>
      </c>
    </row>
    <row r="4746" spans="1:4" ht="13.5">
      <c r="A4746" s="458">
        <v>97553</v>
      </c>
      <c r="B4746" s="247" t="s">
        <v>18524</v>
      </c>
      <c r="C4746" s="247" t="s">
        <v>2</v>
      </c>
      <c r="D4746" s="456">
        <v>58.85</v>
      </c>
    </row>
    <row r="4747" spans="1:4" ht="13.5">
      <c r="A4747" s="458">
        <v>97554</v>
      </c>
      <c r="B4747" s="247" t="s">
        <v>18525</v>
      </c>
      <c r="C4747" s="247" t="s">
        <v>2</v>
      </c>
      <c r="D4747" s="456">
        <v>101.85</v>
      </c>
    </row>
    <row r="4748" spans="1:4" ht="13.5">
      <c r="A4748" s="458">
        <v>98602</v>
      </c>
      <c r="B4748" s="247" t="s">
        <v>27015</v>
      </c>
      <c r="C4748" s="247" t="s">
        <v>2</v>
      </c>
      <c r="D4748" s="456">
        <v>16.809999999999999</v>
      </c>
    </row>
    <row r="4749" spans="1:4" ht="13.5">
      <c r="A4749" s="458">
        <v>103805</v>
      </c>
      <c r="B4749" s="247" t="s">
        <v>27016</v>
      </c>
      <c r="C4749" s="247" t="s">
        <v>2</v>
      </c>
      <c r="D4749" s="456">
        <v>15.29</v>
      </c>
    </row>
    <row r="4750" spans="1:4" ht="13.5">
      <c r="A4750" s="458">
        <v>103806</v>
      </c>
      <c r="B4750" s="247" t="s">
        <v>27017</v>
      </c>
      <c r="C4750" s="247" t="s">
        <v>2</v>
      </c>
      <c r="D4750" s="456">
        <v>15.26</v>
      </c>
    </row>
    <row r="4751" spans="1:4" ht="13.5">
      <c r="A4751" s="458">
        <v>103807</v>
      </c>
      <c r="B4751" s="247" t="s">
        <v>27018</v>
      </c>
      <c r="C4751" s="247" t="s">
        <v>2</v>
      </c>
      <c r="D4751" s="456">
        <v>19.829999999999998</v>
      </c>
    </row>
    <row r="4752" spans="1:4" ht="13.5">
      <c r="A4752" s="458">
        <v>103808</v>
      </c>
      <c r="B4752" s="247" t="s">
        <v>27019</v>
      </c>
      <c r="C4752" s="247" t="s">
        <v>2</v>
      </c>
      <c r="D4752" s="456">
        <v>28.92</v>
      </c>
    </row>
    <row r="4753" spans="1:4" ht="13.5">
      <c r="A4753" s="458">
        <v>103809</v>
      </c>
      <c r="B4753" s="247" t="s">
        <v>27020</v>
      </c>
      <c r="C4753" s="247" t="s">
        <v>2</v>
      </c>
      <c r="D4753" s="456">
        <v>28.64</v>
      </c>
    </row>
    <row r="4754" spans="1:4" ht="13.5">
      <c r="A4754" s="458">
        <v>103810</v>
      </c>
      <c r="B4754" s="247" t="s">
        <v>27021</v>
      </c>
      <c r="C4754" s="247" t="s">
        <v>2</v>
      </c>
      <c r="D4754" s="456">
        <v>30.52</v>
      </c>
    </row>
    <row r="4755" spans="1:4" ht="13.5">
      <c r="A4755" s="458">
        <v>103811</v>
      </c>
      <c r="B4755" s="247" t="s">
        <v>27022</v>
      </c>
      <c r="C4755" s="247" t="s">
        <v>2</v>
      </c>
      <c r="D4755" s="456">
        <v>33.72</v>
      </c>
    </row>
    <row r="4756" spans="1:4" ht="13.5">
      <c r="A4756" s="458">
        <v>103812</v>
      </c>
      <c r="B4756" s="247" t="s">
        <v>27023</v>
      </c>
      <c r="C4756" s="247" t="s">
        <v>2</v>
      </c>
      <c r="D4756" s="456">
        <v>43.27</v>
      </c>
    </row>
    <row r="4757" spans="1:4" ht="13.5">
      <c r="A4757" s="458">
        <v>103813</v>
      </c>
      <c r="B4757" s="247" t="s">
        <v>27024</v>
      </c>
      <c r="C4757" s="247" t="s">
        <v>2</v>
      </c>
      <c r="D4757" s="456">
        <v>41.56</v>
      </c>
    </row>
    <row r="4758" spans="1:4" ht="13.5">
      <c r="A4758" s="458">
        <v>103814</v>
      </c>
      <c r="B4758" s="247" t="s">
        <v>27025</v>
      </c>
      <c r="C4758" s="247" t="s">
        <v>2</v>
      </c>
      <c r="D4758" s="456">
        <v>9.9700000000000006</v>
      </c>
    </row>
    <row r="4759" spans="1:4" ht="13.5">
      <c r="A4759" s="458">
        <v>103815</v>
      </c>
      <c r="B4759" s="247" t="s">
        <v>27026</v>
      </c>
      <c r="C4759" s="247" t="s">
        <v>2</v>
      </c>
      <c r="D4759" s="456">
        <v>10</v>
      </c>
    </row>
    <row r="4760" spans="1:4" ht="13.5">
      <c r="A4760" s="458">
        <v>103816</v>
      </c>
      <c r="B4760" s="247" t="s">
        <v>27027</v>
      </c>
      <c r="C4760" s="247" t="s">
        <v>2</v>
      </c>
      <c r="D4760" s="456">
        <v>24.74</v>
      </c>
    </row>
    <row r="4761" spans="1:4" ht="13.5">
      <c r="A4761" s="458">
        <v>103817</v>
      </c>
      <c r="B4761" s="247" t="s">
        <v>27028</v>
      </c>
      <c r="C4761" s="247" t="s">
        <v>2</v>
      </c>
      <c r="D4761" s="456">
        <v>434.47</v>
      </c>
    </row>
    <row r="4762" spans="1:4" ht="13.5">
      <c r="A4762" s="458">
        <v>103818</v>
      </c>
      <c r="B4762" s="247" t="s">
        <v>27029</v>
      </c>
      <c r="C4762" s="247" t="s">
        <v>2</v>
      </c>
      <c r="D4762" s="456">
        <v>18.350000000000001</v>
      </c>
    </row>
    <row r="4763" spans="1:4" ht="13.5">
      <c r="A4763" s="458">
        <v>103819</v>
      </c>
      <c r="B4763" s="247" t="s">
        <v>27030</v>
      </c>
      <c r="C4763" s="247" t="s">
        <v>2</v>
      </c>
      <c r="D4763" s="456">
        <v>17.690000000000001</v>
      </c>
    </row>
    <row r="4764" spans="1:4" ht="13.5">
      <c r="A4764" s="458">
        <v>103820</v>
      </c>
      <c r="B4764" s="247" t="s">
        <v>27031</v>
      </c>
      <c r="C4764" s="247" t="s">
        <v>2</v>
      </c>
      <c r="D4764" s="456">
        <v>18.97</v>
      </c>
    </row>
    <row r="4765" spans="1:4" ht="13.5">
      <c r="A4765" s="458">
        <v>103821</v>
      </c>
      <c r="B4765" s="247" t="s">
        <v>27032</v>
      </c>
      <c r="C4765" s="247" t="s">
        <v>2</v>
      </c>
      <c r="D4765" s="456">
        <v>507.98</v>
      </c>
    </row>
    <row r="4766" spans="1:4" ht="13.5">
      <c r="A4766" s="458">
        <v>103822</v>
      </c>
      <c r="B4766" s="247" t="s">
        <v>27033</v>
      </c>
      <c r="C4766" s="247" t="s">
        <v>2</v>
      </c>
      <c r="D4766" s="456">
        <v>51.35</v>
      </c>
    </row>
    <row r="4767" spans="1:4" ht="13.5">
      <c r="A4767" s="458">
        <v>103823</v>
      </c>
      <c r="B4767" s="247" t="s">
        <v>27034</v>
      </c>
      <c r="C4767" s="247" t="s">
        <v>2</v>
      </c>
      <c r="D4767" s="456">
        <v>15.49</v>
      </c>
    </row>
    <row r="4768" spans="1:4" ht="13.5">
      <c r="A4768" s="458">
        <v>103824</v>
      </c>
      <c r="B4768" s="247" t="s">
        <v>27035</v>
      </c>
      <c r="C4768" s="247" t="s">
        <v>2</v>
      </c>
      <c r="D4768" s="456">
        <v>21.13</v>
      </c>
    </row>
    <row r="4769" spans="1:4" ht="13.5">
      <c r="A4769" s="458">
        <v>103825</v>
      </c>
      <c r="B4769" s="247" t="s">
        <v>27036</v>
      </c>
      <c r="C4769" s="247" t="s">
        <v>2</v>
      </c>
      <c r="D4769" s="456">
        <v>25.13</v>
      </c>
    </row>
    <row r="4770" spans="1:4" ht="13.5">
      <c r="A4770" s="458">
        <v>103826</v>
      </c>
      <c r="B4770" s="247" t="s">
        <v>27037</v>
      </c>
      <c r="C4770" s="247" t="s">
        <v>2</v>
      </c>
      <c r="D4770" s="456">
        <v>26.94</v>
      </c>
    </row>
    <row r="4771" spans="1:4" ht="13.5">
      <c r="A4771" s="458">
        <v>103827</v>
      </c>
      <c r="B4771" s="247" t="s">
        <v>27038</v>
      </c>
      <c r="C4771" s="247" t="s">
        <v>2</v>
      </c>
      <c r="D4771" s="456">
        <v>26.94</v>
      </c>
    </row>
    <row r="4772" spans="1:4" ht="13.5">
      <c r="A4772" s="458">
        <v>103828</v>
      </c>
      <c r="B4772" s="247" t="s">
        <v>27039</v>
      </c>
      <c r="C4772" s="247" t="s">
        <v>2</v>
      </c>
      <c r="D4772" s="456">
        <v>86.49</v>
      </c>
    </row>
    <row r="4773" spans="1:4" ht="13.5">
      <c r="A4773" s="458">
        <v>103829</v>
      </c>
      <c r="B4773" s="247" t="s">
        <v>27040</v>
      </c>
      <c r="C4773" s="247" t="s">
        <v>2</v>
      </c>
      <c r="D4773" s="456">
        <v>560.65</v>
      </c>
    </row>
    <row r="4774" spans="1:4" ht="13.5">
      <c r="A4774" s="458">
        <v>103830</v>
      </c>
      <c r="B4774" s="247" t="s">
        <v>27041</v>
      </c>
      <c r="C4774" s="247" t="s">
        <v>2</v>
      </c>
      <c r="D4774" s="456">
        <v>33.22</v>
      </c>
    </row>
    <row r="4775" spans="1:4" ht="13.5">
      <c r="A4775" s="458">
        <v>103831</v>
      </c>
      <c r="B4775" s="247" t="s">
        <v>27042</v>
      </c>
      <c r="C4775" s="247" t="s">
        <v>2</v>
      </c>
      <c r="D4775" s="456">
        <v>23.14</v>
      </c>
    </row>
    <row r="4776" spans="1:4" ht="13.5">
      <c r="A4776" s="458">
        <v>103832</v>
      </c>
      <c r="B4776" s="247" t="s">
        <v>27043</v>
      </c>
      <c r="C4776" s="247" t="s">
        <v>2</v>
      </c>
      <c r="D4776" s="456">
        <v>20.7</v>
      </c>
    </row>
    <row r="4777" spans="1:4" ht="13.5">
      <c r="A4777" s="458">
        <v>103833</v>
      </c>
      <c r="B4777" s="247" t="s">
        <v>27044</v>
      </c>
      <c r="C4777" s="247" t="s">
        <v>2</v>
      </c>
      <c r="D4777" s="456">
        <v>38.32</v>
      </c>
    </row>
    <row r="4778" spans="1:4" ht="13.5">
      <c r="A4778" s="458">
        <v>103834</v>
      </c>
      <c r="B4778" s="247" t="s">
        <v>27045</v>
      </c>
      <c r="C4778" s="247" t="s">
        <v>2</v>
      </c>
      <c r="D4778" s="456">
        <v>56.08</v>
      </c>
    </row>
    <row r="4779" spans="1:4" ht="13.5">
      <c r="A4779" s="458">
        <v>103838</v>
      </c>
      <c r="B4779" s="247" t="s">
        <v>27046</v>
      </c>
      <c r="C4779" s="247" t="s">
        <v>2</v>
      </c>
      <c r="D4779" s="456">
        <v>14.73</v>
      </c>
    </row>
    <row r="4780" spans="1:4" ht="13.5">
      <c r="A4780" s="458">
        <v>103839</v>
      </c>
      <c r="B4780" s="247" t="s">
        <v>27047</v>
      </c>
      <c r="C4780" s="247" t="s">
        <v>2</v>
      </c>
      <c r="D4780" s="456">
        <v>14.7</v>
      </c>
    </row>
    <row r="4781" spans="1:4" ht="13.5">
      <c r="A4781" s="458">
        <v>103840</v>
      </c>
      <c r="B4781" s="247" t="s">
        <v>27048</v>
      </c>
      <c r="C4781" s="247" t="s">
        <v>2</v>
      </c>
      <c r="D4781" s="456">
        <v>19.55</v>
      </c>
    </row>
    <row r="4782" spans="1:4" ht="13.5">
      <c r="A4782" s="458">
        <v>103841</v>
      </c>
      <c r="B4782" s="247" t="s">
        <v>27049</v>
      </c>
      <c r="C4782" s="247" t="s">
        <v>2</v>
      </c>
      <c r="D4782" s="456">
        <v>24.52</v>
      </c>
    </row>
    <row r="4783" spans="1:4" ht="13.5">
      <c r="A4783" s="458">
        <v>103842</v>
      </c>
      <c r="B4783" s="247" t="s">
        <v>27050</v>
      </c>
      <c r="C4783" s="247" t="s">
        <v>2</v>
      </c>
      <c r="D4783" s="456">
        <v>24.24</v>
      </c>
    </row>
    <row r="4784" spans="1:4" ht="13.5">
      <c r="A4784" s="458">
        <v>103843</v>
      </c>
      <c r="B4784" s="247" t="s">
        <v>27051</v>
      </c>
      <c r="C4784" s="247" t="s">
        <v>2</v>
      </c>
      <c r="D4784" s="456">
        <v>28.33</v>
      </c>
    </row>
    <row r="4785" spans="1:4" ht="13.5">
      <c r="A4785" s="458">
        <v>103844</v>
      </c>
      <c r="B4785" s="247" t="s">
        <v>27052</v>
      </c>
      <c r="C4785" s="247" t="s">
        <v>2</v>
      </c>
      <c r="D4785" s="456">
        <v>31.53</v>
      </c>
    </row>
    <row r="4786" spans="1:4" ht="13.5">
      <c r="A4786" s="458">
        <v>103845</v>
      </c>
      <c r="B4786" s="247" t="s">
        <v>27053</v>
      </c>
      <c r="C4786" s="247" t="s">
        <v>2</v>
      </c>
      <c r="D4786" s="456">
        <v>35.590000000000003</v>
      </c>
    </row>
    <row r="4787" spans="1:4" ht="13.5">
      <c r="A4787" s="458">
        <v>103846</v>
      </c>
      <c r="B4787" s="247" t="s">
        <v>27054</v>
      </c>
      <c r="C4787" s="247" t="s">
        <v>2</v>
      </c>
      <c r="D4787" s="456">
        <v>33.880000000000003</v>
      </c>
    </row>
    <row r="4788" spans="1:4" ht="13.5">
      <c r="A4788" s="458">
        <v>103847</v>
      </c>
      <c r="B4788" s="247" t="s">
        <v>27055</v>
      </c>
      <c r="C4788" s="247" t="s">
        <v>2</v>
      </c>
      <c r="D4788" s="456">
        <v>9.59</v>
      </c>
    </row>
    <row r="4789" spans="1:4" ht="13.5">
      <c r="A4789" s="458">
        <v>103848</v>
      </c>
      <c r="B4789" s="247" t="s">
        <v>27056</v>
      </c>
      <c r="C4789" s="247" t="s">
        <v>2</v>
      </c>
      <c r="D4789" s="456">
        <v>9.6199999999999992</v>
      </c>
    </row>
    <row r="4790" spans="1:4" ht="13.5">
      <c r="A4790" s="458">
        <v>103849</v>
      </c>
      <c r="B4790" s="247" t="s">
        <v>27057</v>
      </c>
      <c r="C4790" s="247" t="s">
        <v>2</v>
      </c>
      <c r="D4790" s="456">
        <v>24.36</v>
      </c>
    </row>
    <row r="4791" spans="1:4" ht="13.5">
      <c r="A4791" s="458">
        <v>103850</v>
      </c>
      <c r="B4791" s="247" t="s">
        <v>27058</v>
      </c>
      <c r="C4791" s="247" t="s">
        <v>2</v>
      </c>
      <c r="D4791" s="456">
        <v>434.09</v>
      </c>
    </row>
    <row r="4792" spans="1:4" ht="13.5">
      <c r="A4792" s="458">
        <v>103851</v>
      </c>
      <c r="B4792" s="247" t="s">
        <v>27059</v>
      </c>
      <c r="C4792" s="247" t="s">
        <v>2</v>
      </c>
      <c r="D4792" s="456">
        <v>18.16</v>
      </c>
    </row>
    <row r="4793" spans="1:4" ht="13.5">
      <c r="A4793" s="458">
        <v>103852</v>
      </c>
      <c r="B4793" s="247" t="s">
        <v>27060</v>
      </c>
      <c r="C4793" s="247" t="s">
        <v>2</v>
      </c>
      <c r="D4793" s="456">
        <v>14.73</v>
      </c>
    </row>
    <row r="4794" spans="1:4" ht="13.5">
      <c r="A4794" s="458">
        <v>103853</v>
      </c>
      <c r="B4794" s="247" t="s">
        <v>27061</v>
      </c>
      <c r="C4794" s="247" t="s">
        <v>2</v>
      </c>
      <c r="D4794" s="456">
        <v>16.010000000000002</v>
      </c>
    </row>
    <row r="4795" spans="1:4" ht="13.5">
      <c r="A4795" s="458">
        <v>103854</v>
      </c>
      <c r="B4795" s="247" t="s">
        <v>27062</v>
      </c>
      <c r="C4795" s="247" t="s">
        <v>2</v>
      </c>
      <c r="D4795" s="456">
        <v>505.02</v>
      </c>
    </row>
    <row r="4796" spans="1:4" ht="13.5">
      <c r="A4796" s="458">
        <v>103855</v>
      </c>
      <c r="B4796" s="247" t="s">
        <v>27063</v>
      </c>
      <c r="C4796" s="247" t="s">
        <v>2</v>
      </c>
      <c r="D4796" s="456">
        <v>48.39</v>
      </c>
    </row>
    <row r="4797" spans="1:4" ht="13.5">
      <c r="A4797" s="458">
        <v>103856</v>
      </c>
      <c r="B4797" s="247" t="s">
        <v>27064</v>
      </c>
      <c r="C4797" s="247" t="s">
        <v>2</v>
      </c>
      <c r="D4797" s="456">
        <v>13.93</v>
      </c>
    </row>
    <row r="4798" spans="1:4" ht="13.5">
      <c r="A4798" s="458">
        <v>103857</v>
      </c>
      <c r="B4798" s="247" t="s">
        <v>27065</v>
      </c>
      <c r="C4798" s="247" t="s">
        <v>2</v>
      </c>
      <c r="D4798" s="456">
        <v>19.649999999999999</v>
      </c>
    </row>
    <row r="4799" spans="1:4" ht="13.5">
      <c r="A4799" s="458">
        <v>103858</v>
      </c>
      <c r="B4799" s="247" t="s">
        <v>27066</v>
      </c>
      <c r="C4799" s="247" t="s">
        <v>2</v>
      </c>
      <c r="D4799" s="456">
        <v>23.65</v>
      </c>
    </row>
    <row r="4800" spans="1:4" ht="13.5">
      <c r="A4800" s="458">
        <v>103859</v>
      </c>
      <c r="B4800" s="247" t="s">
        <v>27067</v>
      </c>
      <c r="C4800" s="247" t="s">
        <v>2</v>
      </c>
      <c r="D4800" s="456">
        <v>22.24</v>
      </c>
    </row>
    <row r="4801" spans="1:4" ht="13.5">
      <c r="A4801" s="458">
        <v>103860</v>
      </c>
      <c r="B4801" s="247" t="s">
        <v>27068</v>
      </c>
      <c r="C4801" s="247" t="s">
        <v>2</v>
      </c>
      <c r="D4801" s="456">
        <v>22.24</v>
      </c>
    </row>
    <row r="4802" spans="1:4" ht="13.5">
      <c r="A4802" s="458">
        <v>103861</v>
      </c>
      <c r="B4802" s="247" t="s">
        <v>27069</v>
      </c>
      <c r="C4802" s="247" t="s">
        <v>2</v>
      </c>
      <c r="D4802" s="456">
        <v>81.790000000000006</v>
      </c>
    </row>
    <row r="4803" spans="1:4" ht="13.5">
      <c r="A4803" s="458">
        <v>103862</v>
      </c>
      <c r="B4803" s="247" t="s">
        <v>27070</v>
      </c>
      <c r="C4803" s="247" t="s">
        <v>2</v>
      </c>
      <c r="D4803" s="456">
        <v>555.95000000000005</v>
      </c>
    </row>
    <row r="4804" spans="1:4" ht="13.5">
      <c r="A4804" s="458">
        <v>103863</v>
      </c>
      <c r="B4804" s="247" t="s">
        <v>27071</v>
      </c>
      <c r="C4804" s="247" t="s">
        <v>2</v>
      </c>
      <c r="D4804" s="456">
        <v>30.87</v>
      </c>
    </row>
    <row r="4805" spans="1:4" ht="13.5">
      <c r="A4805" s="458">
        <v>103864</v>
      </c>
      <c r="B4805" s="247" t="s">
        <v>27072</v>
      </c>
      <c r="C4805" s="247" t="s">
        <v>2</v>
      </c>
      <c r="D4805" s="456">
        <v>19.22</v>
      </c>
    </row>
    <row r="4806" spans="1:4" ht="13.5">
      <c r="A4806" s="458">
        <v>103865</v>
      </c>
      <c r="B4806" s="247" t="s">
        <v>27073</v>
      </c>
      <c r="C4806" s="247" t="s">
        <v>2</v>
      </c>
      <c r="D4806" s="456">
        <v>19.95</v>
      </c>
    </row>
    <row r="4807" spans="1:4" ht="13.5">
      <c r="A4807" s="458">
        <v>103866</v>
      </c>
      <c r="B4807" s="247" t="s">
        <v>27074</v>
      </c>
      <c r="C4807" s="247" t="s">
        <v>2</v>
      </c>
      <c r="D4807" s="456">
        <v>32.44</v>
      </c>
    </row>
    <row r="4808" spans="1:4" ht="13.5">
      <c r="A4808" s="458">
        <v>103867</v>
      </c>
      <c r="B4808" s="247" t="s">
        <v>27075</v>
      </c>
      <c r="C4808" s="247" t="s">
        <v>2</v>
      </c>
      <c r="D4808" s="456">
        <v>45.83</v>
      </c>
    </row>
    <row r="4809" spans="1:4" ht="13.5">
      <c r="A4809" s="458">
        <v>103874</v>
      </c>
      <c r="B4809" s="247" t="s">
        <v>27076</v>
      </c>
      <c r="C4809" s="247" t="s">
        <v>2</v>
      </c>
      <c r="D4809" s="456">
        <v>15.32</v>
      </c>
    </row>
    <row r="4810" spans="1:4" ht="13.5">
      <c r="A4810" s="458">
        <v>103875</v>
      </c>
      <c r="B4810" s="247" t="s">
        <v>27077</v>
      </c>
      <c r="C4810" s="247" t="s">
        <v>2</v>
      </c>
      <c r="D4810" s="456">
        <v>15.29</v>
      </c>
    </row>
    <row r="4811" spans="1:4" ht="13.5">
      <c r="A4811" s="458">
        <v>103876</v>
      </c>
      <c r="B4811" s="247" t="s">
        <v>27078</v>
      </c>
      <c r="C4811" s="247" t="s">
        <v>2</v>
      </c>
      <c r="D4811" s="456">
        <v>19.84</v>
      </c>
    </row>
    <row r="4812" spans="1:4" ht="13.5">
      <c r="A4812" s="458">
        <v>103877</v>
      </c>
      <c r="B4812" s="247" t="s">
        <v>27079</v>
      </c>
      <c r="C4812" s="247" t="s">
        <v>2</v>
      </c>
      <c r="D4812" s="456">
        <v>23.86</v>
      </c>
    </row>
    <row r="4813" spans="1:4" ht="13.5">
      <c r="A4813" s="458">
        <v>103878</v>
      </c>
      <c r="B4813" s="247" t="s">
        <v>27080</v>
      </c>
      <c r="C4813" s="247" t="s">
        <v>2</v>
      </c>
      <c r="D4813" s="456">
        <v>23.58</v>
      </c>
    </row>
    <row r="4814" spans="1:4" ht="13.5">
      <c r="A4814" s="458">
        <v>103879</v>
      </c>
      <c r="B4814" s="247" t="s">
        <v>27081</v>
      </c>
      <c r="C4814" s="247" t="s">
        <v>2</v>
      </c>
      <c r="D4814" s="456">
        <v>28</v>
      </c>
    </row>
    <row r="4815" spans="1:4" ht="13.5">
      <c r="A4815" s="458">
        <v>103880</v>
      </c>
      <c r="B4815" s="247" t="s">
        <v>27082</v>
      </c>
      <c r="C4815" s="247" t="s">
        <v>2</v>
      </c>
      <c r="D4815" s="456">
        <v>31.2</v>
      </c>
    </row>
    <row r="4816" spans="1:4" ht="13.5">
      <c r="A4816" s="458">
        <v>103881</v>
      </c>
      <c r="B4816" s="247" t="s">
        <v>27083</v>
      </c>
      <c r="C4816" s="247" t="s">
        <v>2</v>
      </c>
      <c r="D4816" s="456">
        <v>33.86</v>
      </c>
    </row>
    <row r="4817" spans="1:4" ht="13.5">
      <c r="A4817" s="458">
        <v>103882</v>
      </c>
      <c r="B4817" s="247" t="s">
        <v>27084</v>
      </c>
      <c r="C4817" s="247" t="s">
        <v>2</v>
      </c>
      <c r="D4817" s="456">
        <v>32.15</v>
      </c>
    </row>
    <row r="4818" spans="1:4" ht="13.5">
      <c r="A4818" s="458">
        <v>103883</v>
      </c>
      <c r="B4818" s="247" t="s">
        <v>27085</v>
      </c>
      <c r="C4818" s="247" t="s">
        <v>2</v>
      </c>
      <c r="D4818" s="456">
        <v>9.98</v>
      </c>
    </row>
    <row r="4819" spans="1:4" ht="13.5">
      <c r="A4819" s="458">
        <v>103884</v>
      </c>
      <c r="B4819" s="247" t="s">
        <v>27086</v>
      </c>
      <c r="C4819" s="247" t="s">
        <v>2</v>
      </c>
      <c r="D4819" s="456">
        <v>10.01</v>
      </c>
    </row>
    <row r="4820" spans="1:4" ht="13.5">
      <c r="A4820" s="458">
        <v>103885</v>
      </c>
      <c r="B4820" s="247" t="s">
        <v>27087</v>
      </c>
      <c r="C4820" s="247" t="s">
        <v>2</v>
      </c>
      <c r="D4820" s="456">
        <v>24.75</v>
      </c>
    </row>
    <row r="4821" spans="1:4" ht="13.5">
      <c r="A4821" s="458">
        <v>103886</v>
      </c>
      <c r="B4821" s="247" t="s">
        <v>27088</v>
      </c>
      <c r="C4821" s="247" t="s">
        <v>2</v>
      </c>
      <c r="D4821" s="456">
        <v>434.48</v>
      </c>
    </row>
    <row r="4822" spans="1:4" ht="13.5">
      <c r="A4822" s="458">
        <v>103887</v>
      </c>
      <c r="B4822" s="247" t="s">
        <v>27089</v>
      </c>
      <c r="C4822" s="247" t="s">
        <v>2</v>
      </c>
      <c r="D4822" s="456">
        <v>18.36</v>
      </c>
    </row>
    <row r="4823" spans="1:4" ht="13.5">
      <c r="A4823" s="458">
        <v>103888</v>
      </c>
      <c r="B4823" s="247" t="s">
        <v>27090</v>
      </c>
      <c r="C4823" s="247" t="s">
        <v>2</v>
      </c>
      <c r="D4823" s="456">
        <v>14.25</v>
      </c>
    </row>
    <row r="4824" spans="1:4" ht="13.5">
      <c r="A4824" s="458">
        <v>103889</v>
      </c>
      <c r="B4824" s="247" t="s">
        <v>27091</v>
      </c>
      <c r="C4824" s="247" t="s">
        <v>2</v>
      </c>
      <c r="D4824" s="456">
        <v>15.53</v>
      </c>
    </row>
    <row r="4825" spans="1:4" ht="13.5">
      <c r="A4825" s="458">
        <v>103890</v>
      </c>
      <c r="B4825" s="247" t="s">
        <v>27092</v>
      </c>
      <c r="C4825" s="247" t="s">
        <v>2</v>
      </c>
      <c r="D4825" s="456">
        <v>504.54</v>
      </c>
    </row>
    <row r="4826" spans="1:4" ht="13.5">
      <c r="A4826" s="458">
        <v>103891</v>
      </c>
      <c r="B4826" s="247" t="s">
        <v>27093</v>
      </c>
      <c r="C4826" s="247" t="s">
        <v>2</v>
      </c>
      <c r="D4826" s="456">
        <v>47.91</v>
      </c>
    </row>
    <row r="4827" spans="1:4" ht="13.5">
      <c r="A4827" s="458">
        <v>103892</v>
      </c>
      <c r="B4827" s="247" t="s">
        <v>27094</v>
      </c>
      <c r="C4827" s="247" t="s">
        <v>2</v>
      </c>
      <c r="D4827" s="456">
        <v>13.94</v>
      </c>
    </row>
    <row r="4828" spans="1:4" ht="13.5">
      <c r="A4828" s="458">
        <v>103893</v>
      </c>
      <c r="B4828" s="247" t="s">
        <v>27095</v>
      </c>
      <c r="C4828" s="247" t="s">
        <v>2</v>
      </c>
      <c r="D4828" s="456">
        <v>19.420000000000002</v>
      </c>
    </row>
    <row r="4829" spans="1:4" ht="13.5">
      <c r="A4829" s="458">
        <v>103894</v>
      </c>
      <c r="B4829" s="247" t="s">
        <v>27096</v>
      </c>
      <c r="C4829" s="247" t="s">
        <v>2</v>
      </c>
      <c r="D4829" s="456">
        <v>23.42</v>
      </c>
    </row>
    <row r="4830" spans="1:4" ht="13.5">
      <c r="A4830" s="458">
        <v>103895</v>
      </c>
      <c r="B4830" s="247" t="s">
        <v>27097</v>
      </c>
      <c r="C4830" s="247" t="s">
        <v>2</v>
      </c>
      <c r="D4830" s="456">
        <v>21.05</v>
      </c>
    </row>
    <row r="4831" spans="1:4" ht="13.5">
      <c r="A4831" s="458">
        <v>103896</v>
      </c>
      <c r="B4831" s="247" t="s">
        <v>27098</v>
      </c>
      <c r="C4831" s="247" t="s">
        <v>2</v>
      </c>
      <c r="D4831" s="456">
        <v>21.05</v>
      </c>
    </row>
    <row r="4832" spans="1:4" ht="13.5">
      <c r="A4832" s="458">
        <v>103897</v>
      </c>
      <c r="B4832" s="247" t="s">
        <v>27099</v>
      </c>
      <c r="C4832" s="247" t="s">
        <v>2</v>
      </c>
      <c r="D4832" s="456">
        <v>80.599999999999994</v>
      </c>
    </row>
    <row r="4833" spans="1:4" ht="13.5">
      <c r="A4833" s="458">
        <v>103898</v>
      </c>
      <c r="B4833" s="247" t="s">
        <v>27100</v>
      </c>
      <c r="C4833" s="247" t="s">
        <v>2</v>
      </c>
      <c r="D4833" s="456">
        <v>554.76</v>
      </c>
    </row>
    <row r="4834" spans="1:4" ht="13.5">
      <c r="A4834" s="458">
        <v>103899</v>
      </c>
      <c r="B4834" s="247" t="s">
        <v>27101</v>
      </c>
      <c r="C4834" s="247" t="s">
        <v>2</v>
      </c>
      <c r="D4834" s="456">
        <v>30.28</v>
      </c>
    </row>
    <row r="4835" spans="1:4" ht="13.5">
      <c r="A4835" s="458">
        <v>103900</v>
      </c>
      <c r="B4835" s="247" t="s">
        <v>27102</v>
      </c>
      <c r="C4835" s="247" t="s">
        <v>2</v>
      </c>
      <c r="D4835" s="456">
        <v>18.25</v>
      </c>
    </row>
    <row r="4836" spans="1:4" ht="13.5">
      <c r="A4836" s="458">
        <v>103901</v>
      </c>
      <c r="B4836" s="247" t="s">
        <v>27103</v>
      </c>
      <c r="C4836" s="247" t="s">
        <v>2</v>
      </c>
      <c r="D4836" s="456">
        <v>20.73</v>
      </c>
    </row>
    <row r="4837" spans="1:4" ht="13.5">
      <c r="A4837" s="458">
        <v>103902</v>
      </c>
      <c r="B4837" s="247" t="s">
        <v>27104</v>
      </c>
      <c r="C4837" s="247" t="s">
        <v>2</v>
      </c>
      <c r="D4837" s="456">
        <v>31.54</v>
      </c>
    </row>
    <row r="4838" spans="1:4" ht="13.5">
      <c r="A4838" s="458">
        <v>103903</v>
      </c>
      <c r="B4838" s="247" t="s">
        <v>27105</v>
      </c>
      <c r="C4838" s="247" t="s">
        <v>2</v>
      </c>
      <c r="D4838" s="456">
        <v>43.5</v>
      </c>
    </row>
    <row r="4839" spans="1:4" ht="13.5">
      <c r="A4839" s="458">
        <v>103947</v>
      </c>
      <c r="B4839" s="247" t="s">
        <v>27106</v>
      </c>
      <c r="C4839" s="247" t="s">
        <v>2</v>
      </c>
      <c r="D4839" s="456">
        <v>5.66</v>
      </c>
    </row>
    <row r="4840" spans="1:4" ht="13.5">
      <c r="A4840" s="458">
        <v>103948</v>
      </c>
      <c r="B4840" s="247" t="s">
        <v>27107</v>
      </c>
      <c r="C4840" s="247" t="s">
        <v>2</v>
      </c>
      <c r="D4840" s="456">
        <v>7.27</v>
      </c>
    </row>
    <row r="4841" spans="1:4" ht="13.5">
      <c r="A4841" s="458">
        <v>103949</v>
      </c>
      <c r="B4841" s="247" t="s">
        <v>27108</v>
      </c>
      <c r="C4841" s="247" t="s">
        <v>2</v>
      </c>
      <c r="D4841" s="456">
        <v>9.75</v>
      </c>
    </row>
    <row r="4842" spans="1:4" ht="13.5">
      <c r="A4842" s="458">
        <v>103950</v>
      </c>
      <c r="B4842" s="247" t="s">
        <v>27109</v>
      </c>
      <c r="C4842" s="247" t="s">
        <v>2</v>
      </c>
      <c r="D4842" s="456">
        <v>10.87</v>
      </c>
    </row>
    <row r="4843" spans="1:4" ht="13.5">
      <c r="A4843" s="458">
        <v>103951</v>
      </c>
      <c r="B4843" s="247" t="s">
        <v>27110</v>
      </c>
      <c r="C4843" s="247" t="s">
        <v>2</v>
      </c>
      <c r="D4843" s="456">
        <v>16.100000000000001</v>
      </c>
    </row>
    <row r="4844" spans="1:4" ht="13.5">
      <c r="A4844" s="458">
        <v>103952</v>
      </c>
      <c r="B4844" s="247" t="s">
        <v>27111</v>
      </c>
      <c r="C4844" s="247" t="s">
        <v>2</v>
      </c>
      <c r="D4844" s="456">
        <v>5.27</v>
      </c>
    </row>
    <row r="4845" spans="1:4" ht="13.5">
      <c r="A4845" s="458">
        <v>103953</v>
      </c>
      <c r="B4845" s="247" t="s">
        <v>27112</v>
      </c>
      <c r="C4845" s="247" t="s">
        <v>2</v>
      </c>
      <c r="D4845" s="456">
        <v>6.81</v>
      </c>
    </row>
    <row r="4846" spans="1:4" ht="13.5">
      <c r="A4846" s="458">
        <v>103954</v>
      </c>
      <c r="B4846" s="247" t="s">
        <v>27113</v>
      </c>
      <c r="C4846" s="247" t="s">
        <v>2</v>
      </c>
      <c r="D4846" s="456">
        <v>9.32</v>
      </c>
    </row>
    <row r="4847" spans="1:4" ht="13.5">
      <c r="A4847" s="458">
        <v>103955</v>
      </c>
      <c r="B4847" s="247" t="s">
        <v>27114</v>
      </c>
      <c r="C4847" s="247" t="s">
        <v>2</v>
      </c>
      <c r="D4847" s="456">
        <v>10.28</v>
      </c>
    </row>
    <row r="4848" spans="1:4" ht="13.5">
      <c r="A4848" s="458">
        <v>103956</v>
      </c>
      <c r="B4848" s="247" t="s">
        <v>27115</v>
      </c>
      <c r="C4848" s="247" t="s">
        <v>2</v>
      </c>
      <c r="D4848" s="456">
        <v>15.41</v>
      </c>
    </row>
    <row r="4849" spans="1:4" ht="13.5">
      <c r="A4849" s="458">
        <v>103957</v>
      </c>
      <c r="B4849" s="247" t="s">
        <v>27116</v>
      </c>
      <c r="C4849" s="247" t="s">
        <v>2</v>
      </c>
      <c r="D4849" s="456">
        <v>4.95</v>
      </c>
    </row>
    <row r="4850" spans="1:4" ht="13.5">
      <c r="A4850" s="458">
        <v>103958</v>
      </c>
      <c r="B4850" s="247" t="s">
        <v>27117</v>
      </c>
      <c r="C4850" s="247" t="s">
        <v>2</v>
      </c>
      <c r="D4850" s="456">
        <v>11.32</v>
      </c>
    </row>
    <row r="4851" spans="1:4" ht="13.5">
      <c r="A4851" s="458">
        <v>103959</v>
      </c>
      <c r="B4851" s="247" t="s">
        <v>27118</v>
      </c>
      <c r="C4851" s="247" t="s">
        <v>2</v>
      </c>
      <c r="D4851" s="456">
        <v>17.96</v>
      </c>
    </row>
    <row r="4852" spans="1:4" ht="13.5">
      <c r="A4852" s="458">
        <v>103962</v>
      </c>
      <c r="B4852" s="247" t="s">
        <v>27119</v>
      </c>
      <c r="C4852" s="247" t="s">
        <v>2</v>
      </c>
      <c r="D4852" s="456">
        <v>7.53</v>
      </c>
    </row>
    <row r="4853" spans="1:4" ht="13.5">
      <c r="A4853" s="458">
        <v>103964</v>
      </c>
      <c r="B4853" s="247" t="s">
        <v>27120</v>
      </c>
      <c r="C4853" s="247" t="s">
        <v>2</v>
      </c>
      <c r="D4853" s="456">
        <v>9.65</v>
      </c>
    </row>
    <row r="4854" spans="1:4" ht="13.5">
      <c r="A4854" s="458">
        <v>103966</v>
      </c>
      <c r="B4854" s="247" t="s">
        <v>27121</v>
      </c>
      <c r="C4854" s="247" t="s">
        <v>2</v>
      </c>
      <c r="D4854" s="456">
        <v>11.4</v>
      </c>
    </row>
    <row r="4855" spans="1:4" ht="13.5">
      <c r="A4855" s="458">
        <v>103967</v>
      </c>
      <c r="B4855" s="247" t="s">
        <v>27122</v>
      </c>
      <c r="C4855" s="247" t="s">
        <v>2</v>
      </c>
      <c r="D4855" s="456">
        <v>14.15</v>
      </c>
    </row>
    <row r="4856" spans="1:4" ht="13.5">
      <c r="A4856" s="458">
        <v>103968</v>
      </c>
      <c r="B4856" s="247" t="s">
        <v>27123</v>
      </c>
      <c r="C4856" s="247" t="s">
        <v>2</v>
      </c>
      <c r="D4856" s="456">
        <v>21.6</v>
      </c>
    </row>
    <row r="4857" spans="1:4" ht="13.5">
      <c r="A4857" s="458">
        <v>103969</v>
      </c>
      <c r="B4857" s="247" t="s">
        <v>27124</v>
      </c>
      <c r="C4857" s="247" t="s">
        <v>2</v>
      </c>
      <c r="D4857" s="456">
        <v>25.92</v>
      </c>
    </row>
    <row r="4858" spans="1:4" ht="13.5">
      <c r="A4858" s="458">
        <v>103971</v>
      </c>
      <c r="B4858" s="247" t="s">
        <v>27125</v>
      </c>
      <c r="C4858" s="247" t="s">
        <v>2</v>
      </c>
      <c r="D4858" s="456">
        <v>33.28</v>
      </c>
    </row>
    <row r="4859" spans="1:4" ht="13.5">
      <c r="A4859" s="458">
        <v>103972</v>
      </c>
      <c r="B4859" s="247" t="s">
        <v>27126</v>
      </c>
      <c r="C4859" s="247" t="s">
        <v>2</v>
      </c>
      <c r="D4859" s="456">
        <v>38.49</v>
      </c>
    </row>
    <row r="4860" spans="1:4" ht="13.5">
      <c r="A4860" s="458">
        <v>103974</v>
      </c>
      <c r="B4860" s="247" t="s">
        <v>27127</v>
      </c>
      <c r="C4860" s="247" t="s">
        <v>2</v>
      </c>
      <c r="D4860" s="456">
        <v>12.63</v>
      </c>
    </row>
    <row r="4861" spans="1:4" ht="13.5">
      <c r="A4861" s="458">
        <v>103975</v>
      </c>
      <c r="B4861" s="247" t="s">
        <v>27128</v>
      </c>
      <c r="C4861" s="247" t="s">
        <v>2</v>
      </c>
      <c r="D4861" s="456">
        <v>21.38</v>
      </c>
    </row>
    <row r="4862" spans="1:4" ht="13.5">
      <c r="A4862" s="458">
        <v>103976</v>
      </c>
      <c r="B4862" s="247" t="s">
        <v>27129</v>
      </c>
      <c r="C4862" s="247" t="s">
        <v>2</v>
      </c>
      <c r="D4862" s="456">
        <v>32.46</v>
      </c>
    </row>
    <row r="4863" spans="1:4" ht="13.5">
      <c r="A4863" s="458">
        <v>103977</v>
      </c>
      <c r="B4863" s="247" t="s">
        <v>27130</v>
      </c>
      <c r="C4863" s="247" t="s">
        <v>2</v>
      </c>
      <c r="D4863" s="456">
        <v>7.63</v>
      </c>
    </row>
    <row r="4864" spans="1:4" ht="13.5">
      <c r="A4864" s="458">
        <v>103980</v>
      </c>
      <c r="B4864" s="247" t="s">
        <v>27131</v>
      </c>
      <c r="C4864" s="247" t="s">
        <v>2</v>
      </c>
      <c r="D4864" s="456">
        <v>18.88</v>
      </c>
    </row>
    <row r="4865" spans="1:4" ht="13.5">
      <c r="A4865" s="458">
        <v>103981</v>
      </c>
      <c r="B4865" s="247" t="s">
        <v>27132</v>
      </c>
      <c r="C4865" s="247" t="s">
        <v>2</v>
      </c>
      <c r="D4865" s="456">
        <v>18.97</v>
      </c>
    </row>
    <row r="4866" spans="1:4" ht="13.5">
      <c r="A4866" s="458">
        <v>103982</v>
      </c>
      <c r="B4866" s="247" t="s">
        <v>27133</v>
      </c>
      <c r="C4866" s="247" t="s">
        <v>2</v>
      </c>
      <c r="D4866" s="456">
        <v>28.56</v>
      </c>
    </row>
    <row r="4867" spans="1:4" ht="13.5">
      <c r="A4867" s="458">
        <v>103983</v>
      </c>
      <c r="B4867" s="247" t="s">
        <v>27134</v>
      </c>
      <c r="C4867" s="247" t="s">
        <v>2</v>
      </c>
      <c r="D4867" s="456">
        <v>18.12</v>
      </c>
    </row>
    <row r="4868" spans="1:4" ht="13.5">
      <c r="A4868" s="458">
        <v>103984</v>
      </c>
      <c r="B4868" s="247" t="s">
        <v>27135</v>
      </c>
      <c r="C4868" s="247" t="s">
        <v>2</v>
      </c>
      <c r="D4868" s="456">
        <v>19.920000000000002</v>
      </c>
    </row>
    <row r="4869" spans="1:4" ht="13.5">
      <c r="A4869" s="458">
        <v>103985</v>
      </c>
      <c r="B4869" s="247" t="s">
        <v>27136</v>
      </c>
      <c r="C4869" s="247" t="s">
        <v>2</v>
      </c>
      <c r="D4869" s="456">
        <v>23.86</v>
      </c>
    </row>
    <row r="4870" spans="1:4" ht="13.5">
      <c r="A4870" s="458">
        <v>103986</v>
      </c>
      <c r="B4870" s="247" t="s">
        <v>27137</v>
      </c>
      <c r="C4870" s="247" t="s">
        <v>2</v>
      </c>
      <c r="D4870" s="456">
        <v>32.659999999999997</v>
      </c>
    </row>
    <row r="4871" spans="1:4" ht="13.5">
      <c r="A4871" s="458">
        <v>103987</v>
      </c>
      <c r="B4871" s="247" t="s">
        <v>27138</v>
      </c>
      <c r="C4871" s="247" t="s">
        <v>2</v>
      </c>
      <c r="D4871" s="456">
        <v>26.69</v>
      </c>
    </row>
    <row r="4872" spans="1:4" ht="13.5">
      <c r="A4872" s="458">
        <v>103988</v>
      </c>
      <c r="B4872" s="247" t="s">
        <v>27139</v>
      </c>
      <c r="C4872" s="247" t="s">
        <v>2</v>
      </c>
      <c r="D4872" s="456">
        <v>13.8</v>
      </c>
    </row>
    <row r="4873" spans="1:4" ht="13.5">
      <c r="A4873" s="458">
        <v>103990</v>
      </c>
      <c r="B4873" s="247" t="s">
        <v>27140</v>
      </c>
      <c r="C4873" s="247" t="s">
        <v>2</v>
      </c>
      <c r="D4873" s="456">
        <v>48.01</v>
      </c>
    </row>
    <row r="4874" spans="1:4" ht="13.5">
      <c r="A4874" s="458">
        <v>103991</v>
      </c>
      <c r="B4874" s="247" t="s">
        <v>27141</v>
      </c>
      <c r="C4874" s="247" t="s">
        <v>2</v>
      </c>
      <c r="D4874" s="456">
        <v>22.8</v>
      </c>
    </row>
    <row r="4875" spans="1:4" ht="13.5">
      <c r="A4875" s="458">
        <v>103992</v>
      </c>
      <c r="B4875" s="247" t="s">
        <v>27142</v>
      </c>
      <c r="C4875" s="247" t="s">
        <v>2</v>
      </c>
      <c r="D4875" s="456">
        <v>12.32</v>
      </c>
    </row>
    <row r="4876" spans="1:4" ht="13.5">
      <c r="A4876" s="458">
        <v>103993</v>
      </c>
      <c r="B4876" s="247" t="s">
        <v>27143</v>
      </c>
      <c r="C4876" s="247" t="s">
        <v>2</v>
      </c>
      <c r="D4876" s="456">
        <v>9.7899999999999991</v>
      </c>
    </row>
    <row r="4877" spans="1:4" ht="13.5">
      <c r="A4877" s="458">
        <v>103994</v>
      </c>
      <c r="B4877" s="247" t="s">
        <v>27144</v>
      </c>
      <c r="C4877" s="247" t="s">
        <v>2</v>
      </c>
      <c r="D4877" s="456">
        <v>16.420000000000002</v>
      </c>
    </row>
    <row r="4878" spans="1:4" ht="13.5">
      <c r="A4878" s="458">
        <v>103995</v>
      </c>
      <c r="B4878" s="247" t="s">
        <v>27145</v>
      </c>
      <c r="C4878" s="247" t="s">
        <v>2</v>
      </c>
      <c r="D4878" s="456">
        <v>15.97</v>
      </c>
    </row>
    <row r="4879" spans="1:4" ht="13.5">
      <c r="A4879" s="458">
        <v>103996</v>
      </c>
      <c r="B4879" s="247" t="s">
        <v>27146</v>
      </c>
      <c r="C4879" s="247" t="s">
        <v>2</v>
      </c>
      <c r="D4879" s="456">
        <v>54.25</v>
      </c>
    </row>
    <row r="4880" spans="1:4" ht="13.5">
      <c r="A4880" s="458">
        <v>103997</v>
      </c>
      <c r="B4880" s="247" t="s">
        <v>27147</v>
      </c>
      <c r="C4880" s="247" t="s">
        <v>2</v>
      </c>
      <c r="D4880" s="456">
        <v>52.79</v>
      </c>
    </row>
    <row r="4881" spans="1:4" ht="13.5">
      <c r="A4881" s="458">
        <v>103998</v>
      </c>
      <c r="B4881" s="247" t="s">
        <v>27148</v>
      </c>
      <c r="C4881" s="247" t="s">
        <v>2</v>
      </c>
      <c r="D4881" s="456">
        <v>16.75</v>
      </c>
    </row>
    <row r="4882" spans="1:4" ht="13.5">
      <c r="A4882" s="458">
        <v>103999</v>
      </c>
      <c r="B4882" s="247" t="s">
        <v>27149</v>
      </c>
      <c r="C4882" s="247" t="s">
        <v>2</v>
      </c>
      <c r="D4882" s="456">
        <v>13.62</v>
      </c>
    </row>
    <row r="4883" spans="1:4" ht="13.5">
      <c r="A4883" s="458">
        <v>104000</v>
      </c>
      <c r="B4883" s="247" t="s">
        <v>27150</v>
      </c>
      <c r="C4883" s="247" t="s">
        <v>2</v>
      </c>
      <c r="D4883" s="456">
        <v>36.71</v>
      </c>
    </row>
    <row r="4884" spans="1:4" ht="13.5">
      <c r="A4884" s="458">
        <v>104001</v>
      </c>
      <c r="B4884" s="247" t="s">
        <v>27151</v>
      </c>
      <c r="C4884" s="247" t="s">
        <v>2</v>
      </c>
      <c r="D4884" s="456">
        <v>14.87</v>
      </c>
    </row>
    <row r="4885" spans="1:4" ht="13.5">
      <c r="A4885" s="458">
        <v>104002</v>
      </c>
      <c r="B4885" s="247" t="s">
        <v>27152</v>
      </c>
      <c r="C4885" s="247" t="s">
        <v>2</v>
      </c>
      <c r="D4885" s="456">
        <v>20.78</v>
      </c>
    </row>
    <row r="4886" spans="1:4" ht="13.5">
      <c r="A4886" s="458">
        <v>104003</v>
      </c>
      <c r="B4886" s="247" t="s">
        <v>27153</v>
      </c>
      <c r="C4886" s="247" t="s">
        <v>2</v>
      </c>
      <c r="D4886" s="456">
        <v>16.5</v>
      </c>
    </row>
    <row r="4887" spans="1:4" ht="13.5">
      <c r="A4887" s="458">
        <v>104004</v>
      </c>
      <c r="B4887" s="247" t="s">
        <v>27154</v>
      </c>
      <c r="C4887" s="247" t="s">
        <v>2</v>
      </c>
      <c r="D4887" s="456">
        <v>31.82</v>
      </c>
    </row>
    <row r="4888" spans="1:4" ht="13.5">
      <c r="A4888" s="458">
        <v>104005</v>
      </c>
      <c r="B4888" s="247" t="s">
        <v>27155</v>
      </c>
      <c r="C4888" s="247" t="s">
        <v>2</v>
      </c>
      <c r="D4888" s="456">
        <v>43.45</v>
      </c>
    </row>
    <row r="4889" spans="1:4" ht="13.5">
      <c r="A4889" s="458">
        <v>104006</v>
      </c>
      <c r="B4889" s="247" t="s">
        <v>27156</v>
      </c>
      <c r="C4889" s="247" t="s">
        <v>2</v>
      </c>
      <c r="D4889" s="456">
        <v>28.34</v>
      </c>
    </row>
    <row r="4890" spans="1:4" ht="13.5">
      <c r="A4890" s="458">
        <v>104007</v>
      </c>
      <c r="B4890" s="247" t="s">
        <v>27157</v>
      </c>
      <c r="C4890" s="247" t="s">
        <v>2</v>
      </c>
      <c r="D4890" s="456">
        <v>24.66</v>
      </c>
    </row>
    <row r="4891" spans="1:4" ht="13.5">
      <c r="A4891" s="458">
        <v>104008</v>
      </c>
      <c r="B4891" s="247" t="s">
        <v>27158</v>
      </c>
      <c r="C4891" s="247" t="s">
        <v>2</v>
      </c>
      <c r="D4891" s="456">
        <v>37.130000000000003</v>
      </c>
    </row>
    <row r="4892" spans="1:4" ht="13.5">
      <c r="A4892" s="458">
        <v>104009</v>
      </c>
      <c r="B4892" s="247" t="s">
        <v>27159</v>
      </c>
      <c r="C4892" s="247" t="s">
        <v>2</v>
      </c>
      <c r="D4892" s="456">
        <v>13.84</v>
      </c>
    </row>
    <row r="4893" spans="1:4" ht="13.5">
      <c r="A4893" s="458">
        <v>104011</v>
      </c>
      <c r="B4893" s="247" t="s">
        <v>27160</v>
      </c>
      <c r="C4893" s="247" t="s">
        <v>2</v>
      </c>
      <c r="D4893" s="456">
        <v>27.67</v>
      </c>
    </row>
    <row r="4894" spans="1:4" ht="13.5">
      <c r="A4894" s="458">
        <v>104012</v>
      </c>
      <c r="B4894" s="247" t="s">
        <v>27161</v>
      </c>
      <c r="C4894" s="247" t="s">
        <v>2</v>
      </c>
      <c r="D4894" s="456">
        <v>25.7</v>
      </c>
    </row>
    <row r="4895" spans="1:4" ht="13.5">
      <c r="A4895" s="458">
        <v>104014</v>
      </c>
      <c r="B4895" s="247" t="s">
        <v>27162</v>
      </c>
      <c r="C4895" s="247" t="s">
        <v>2</v>
      </c>
      <c r="D4895" s="456">
        <v>11.66</v>
      </c>
    </row>
    <row r="4896" spans="1:4" ht="13.5">
      <c r="A4896" s="458">
        <v>104015</v>
      </c>
      <c r="B4896" s="247" t="s">
        <v>27163</v>
      </c>
      <c r="C4896" s="247" t="s">
        <v>2</v>
      </c>
      <c r="D4896" s="456">
        <v>15.82</v>
      </c>
    </row>
    <row r="4897" spans="1:4" ht="13.5">
      <c r="A4897" s="458">
        <v>104016</v>
      </c>
      <c r="B4897" s="247" t="s">
        <v>27164</v>
      </c>
      <c r="C4897" s="247" t="s">
        <v>2</v>
      </c>
      <c r="D4897" s="456">
        <v>21.59</v>
      </c>
    </row>
    <row r="4898" spans="1:4" ht="13.5">
      <c r="A4898" s="458">
        <v>104017</v>
      </c>
      <c r="B4898" s="247" t="s">
        <v>27165</v>
      </c>
      <c r="C4898" s="247" t="s">
        <v>2</v>
      </c>
      <c r="D4898" s="456">
        <v>46.35</v>
      </c>
    </row>
    <row r="4899" spans="1:4" ht="13.5">
      <c r="A4899" s="458">
        <v>104018</v>
      </c>
      <c r="B4899" s="247" t="s">
        <v>27165</v>
      </c>
      <c r="C4899" s="247" t="s">
        <v>2</v>
      </c>
      <c r="D4899" s="456">
        <v>20.76</v>
      </c>
    </row>
    <row r="4900" spans="1:4" ht="13.5">
      <c r="A4900" s="458">
        <v>104019</v>
      </c>
      <c r="B4900" s="247" t="s">
        <v>27166</v>
      </c>
      <c r="C4900" s="247" t="s">
        <v>2</v>
      </c>
      <c r="D4900" s="456">
        <v>45.38</v>
      </c>
    </row>
    <row r="4901" spans="1:4" ht="13.5">
      <c r="A4901" s="458">
        <v>104020</v>
      </c>
      <c r="B4901" s="247" t="s">
        <v>27167</v>
      </c>
      <c r="C4901" s="247" t="s">
        <v>2</v>
      </c>
      <c r="D4901" s="456">
        <v>59.3</v>
      </c>
    </row>
    <row r="4902" spans="1:4" ht="13.5">
      <c r="A4902" s="458">
        <v>104022</v>
      </c>
      <c r="B4902" s="247" t="s">
        <v>27168</v>
      </c>
      <c r="C4902" s="247" t="s">
        <v>2</v>
      </c>
      <c r="D4902" s="456">
        <v>72.02</v>
      </c>
    </row>
    <row r="4903" spans="1:4" ht="13.5">
      <c r="A4903" s="458">
        <v>104023</v>
      </c>
      <c r="B4903" s="247" t="s">
        <v>27169</v>
      </c>
      <c r="C4903" s="247" t="s">
        <v>2</v>
      </c>
      <c r="D4903" s="456">
        <v>41.9</v>
      </c>
    </row>
    <row r="4904" spans="1:4" ht="13.5">
      <c r="A4904" s="458">
        <v>104024</v>
      </c>
      <c r="B4904" s="247" t="s">
        <v>27170</v>
      </c>
      <c r="C4904" s="247" t="s">
        <v>2</v>
      </c>
      <c r="D4904" s="456">
        <v>41.46</v>
      </c>
    </row>
    <row r="4905" spans="1:4" ht="13.5">
      <c r="A4905" s="458">
        <v>104025</v>
      </c>
      <c r="B4905" s="247" t="s">
        <v>27171</v>
      </c>
      <c r="C4905" s="247" t="s">
        <v>2</v>
      </c>
      <c r="D4905" s="456">
        <v>29.29</v>
      </c>
    </row>
    <row r="4906" spans="1:4" ht="13.5">
      <c r="A4906" s="458">
        <v>104026</v>
      </c>
      <c r="B4906" s="247" t="s">
        <v>27172</v>
      </c>
      <c r="C4906" s="247" t="s">
        <v>2</v>
      </c>
      <c r="D4906" s="456">
        <v>43.8</v>
      </c>
    </row>
    <row r="4907" spans="1:4" ht="13.5">
      <c r="A4907" s="458">
        <v>104027</v>
      </c>
      <c r="B4907" s="247" t="s">
        <v>27173</v>
      </c>
      <c r="C4907" s="247" t="s">
        <v>2</v>
      </c>
      <c r="D4907" s="456">
        <v>67.45</v>
      </c>
    </row>
    <row r="4908" spans="1:4" ht="13.5">
      <c r="A4908" s="458">
        <v>104028</v>
      </c>
      <c r="B4908" s="247" t="s">
        <v>27174</v>
      </c>
      <c r="C4908" s="247" t="s">
        <v>2</v>
      </c>
      <c r="D4908" s="456">
        <v>139.94999999999999</v>
      </c>
    </row>
    <row r="4909" spans="1:4" ht="13.5">
      <c r="A4909" s="458">
        <v>104029</v>
      </c>
      <c r="B4909" s="247" t="s">
        <v>27175</v>
      </c>
      <c r="C4909" s="247" t="s">
        <v>2</v>
      </c>
      <c r="D4909" s="456">
        <v>71.94</v>
      </c>
    </row>
    <row r="4910" spans="1:4" ht="13.5">
      <c r="A4910" s="458">
        <v>104030</v>
      </c>
      <c r="B4910" s="247" t="s">
        <v>27176</v>
      </c>
      <c r="C4910" s="247" t="s">
        <v>2</v>
      </c>
      <c r="D4910" s="456">
        <v>63.67</v>
      </c>
    </row>
    <row r="4911" spans="1:4" ht="13.5">
      <c r="A4911" s="458">
        <v>104159</v>
      </c>
      <c r="B4911" s="247" t="s">
        <v>27177</v>
      </c>
      <c r="C4911" s="247" t="s">
        <v>2</v>
      </c>
      <c r="D4911" s="456">
        <v>51.88</v>
      </c>
    </row>
    <row r="4912" spans="1:4" ht="13.5">
      <c r="A4912" s="458">
        <v>104167</v>
      </c>
      <c r="B4912" s="247" t="s">
        <v>27178</v>
      </c>
      <c r="C4912" s="247" t="s">
        <v>2</v>
      </c>
      <c r="D4912" s="456">
        <v>212.33</v>
      </c>
    </row>
    <row r="4913" spans="1:4" ht="13.5">
      <c r="A4913" s="458">
        <v>104168</v>
      </c>
      <c r="B4913" s="247" t="s">
        <v>27179</v>
      </c>
      <c r="C4913" s="247" t="s">
        <v>2</v>
      </c>
      <c r="D4913" s="456">
        <v>174.44</v>
      </c>
    </row>
    <row r="4914" spans="1:4" ht="13.5">
      <c r="A4914" s="458">
        <v>104169</v>
      </c>
      <c r="B4914" s="247" t="s">
        <v>27180</v>
      </c>
      <c r="C4914" s="247" t="s">
        <v>2</v>
      </c>
      <c r="D4914" s="456">
        <v>284.60000000000002</v>
      </c>
    </row>
    <row r="4915" spans="1:4" ht="13.5">
      <c r="A4915" s="458">
        <v>104170</v>
      </c>
      <c r="B4915" s="247" t="s">
        <v>27181</v>
      </c>
      <c r="C4915" s="247" t="s">
        <v>2</v>
      </c>
      <c r="D4915" s="456">
        <v>100.26</v>
      </c>
    </row>
    <row r="4916" spans="1:4" ht="13.5">
      <c r="A4916" s="458">
        <v>104171</v>
      </c>
      <c r="B4916" s="247" t="s">
        <v>27182</v>
      </c>
      <c r="C4916" s="247" t="s">
        <v>2</v>
      </c>
      <c r="D4916" s="456">
        <v>154.66999999999999</v>
      </c>
    </row>
    <row r="4917" spans="1:4" ht="13.5">
      <c r="A4917" s="458">
        <v>104172</v>
      </c>
      <c r="B4917" s="247" t="s">
        <v>27183</v>
      </c>
      <c r="C4917" s="247" t="s">
        <v>2</v>
      </c>
      <c r="D4917" s="456">
        <v>444.75</v>
      </c>
    </row>
    <row r="4918" spans="1:4" ht="13.5">
      <c r="A4918" s="458">
        <v>104173</v>
      </c>
      <c r="B4918" s="247" t="s">
        <v>27184</v>
      </c>
      <c r="C4918" s="247" t="s">
        <v>2</v>
      </c>
      <c r="D4918" s="456">
        <v>110.35</v>
      </c>
    </row>
    <row r="4919" spans="1:4" ht="13.5">
      <c r="A4919" s="458">
        <v>104174</v>
      </c>
      <c r="B4919" s="247" t="s">
        <v>27185</v>
      </c>
      <c r="C4919" s="247" t="s">
        <v>2</v>
      </c>
      <c r="D4919" s="456">
        <v>305.52</v>
      </c>
    </row>
    <row r="4920" spans="1:4" ht="13.5">
      <c r="A4920" s="458">
        <v>104175</v>
      </c>
      <c r="B4920" s="247" t="s">
        <v>27186</v>
      </c>
      <c r="C4920" s="247" t="s">
        <v>2</v>
      </c>
      <c r="D4920" s="456">
        <v>190.29</v>
      </c>
    </row>
    <row r="4921" spans="1:4" ht="13.5">
      <c r="A4921" s="458">
        <v>104176</v>
      </c>
      <c r="B4921" s="247" t="s">
        <v>27187</v>
      </c>
      <c r="C4921" s="247" t="s">
        <v>2</v>
      </c>
      <c r="D4921" s="456">
        <v>349.86</v>
      </c>
    </row>
    <row r="4922" spans="1:4" ht="13.5">
      <c r="A4922" s="458">
        <v>104177</v>
      </c>
      <c r="B4922" s="247" t="s">
        <v>27188</v>
      </c>
      <c r="C4922" s="247" t="s">
        <v>2</v>
      </c>
      <c r="D4922" s="456">
        <v>269.49</v>
      </c>
    </row>
    <row r="4923" spans="1:4" ht="13.5">
      <c r="A4923" s="458">
        <v>104178</v>
      </c>
      <c r="B4923" s="247" t="s">
        <v>27189</v>
      </c>
      <c r="C4923" s="247" t="s">
        <v>2</v>
      </c>
      <c r="D4923" s="456">
        <v>33.549999999999997</v>
      </c>
    </row>
    <row r="4924" spans="1:4" ht="13.5">
      <c r="A4924" s="458">
        <v>104179</v>
      </c>
      <c r="B4924" s="247" t="s">
        <v>27190</v>
      </c>
      <c r="C4924" s="247" t="s">
        <v>2</v>
      </c>
      <c r="D4924" s="456">
        <v>129.75</v>
      </c>
    </row>
    <row r="4925" spans="1:4" ht="13.5">
      <c r="A4925" s="458">
        <v>104191</v>
      </c>
      <c r="B4925" s="247" t="s">
        <v>27191</v>
      </c>
      <c r="C4925" s="247" t="s">
        <v>2</v>
      </c>
      <c r="D4925" s="456">
        <v>8.8699999999999992</v>
      </c>
    </row>
    <row r="4926" spans="1:4" ht="13.5">
      <c r="A4926" s="458">
        <v>104192</v>
      </c>
      <c r="B4926" s="247" t="s">
        <v>27192</v>
      </c>
      <c r="C4926" s="247" t="s">
        <v>2</v>
      </c>
      <c r="D4926" s="456">
        <v>25.85</v>
      </c>
    </row>
    <row r="4927" spans="1:4" ht="13.5">
      <c r="A4927" s="458">
        <v>104193</v>
      </c>
      <c r="B4927" s="247" t="s">
        <v>27193</v>
      </c>
      <c r="C4927" s="247" t="s">
        <v>2</v>
      </c>
      <c r="D4927" s="456">
        <v>159.65</v>
      </c>
    </row>
    <row r="4928" spans="1:4" ht="13.5">
      <c r="A4928" s="458">
        <v>104196</v>
      </c>
      <c r="B4928" s="247" t="s">
        <v>27194</v>
      </c>
      <c r="C4928" s="247" t="s">
        <v>2</v>
      </c>
      <c r="D4928" s="456">
        <v>14.53</v>
      </c>
    </row>
    <row r="4929" spans="1:4" ht="13.5">
      <c r="A4929" s="458">
        <v>104197</v>
      </c>
      <c r="B4929" s="247" t="s">
        <v>27195</v>
      </c>
      <c r="C4929" s="247" t="s">
        <v>2</v>
      </c>
      <c r="D4929" s="456">
        <v>26.69</v>
      </c>
    </row>
    <row r="4930" spans="1:4" ht="13.5">
      <c r="A4930" s="458">
        <v>104198</v>
      </c>
      <c r="B4930" s="247" t="s">
        <v>27196</v>
      </c>
      <c r="C4930" s="247" t="s">
        <v>2</v>
      </c>
      <c r="D4930" s="456">
        <v>6.38</v>
      </c>
    </row>
    <row r="4931" spans="1:4" ht="13.5">
      <c r="A4931" s="458">
        <v>104199</v>
      </c>
      <c r="B4931" s="247" t="s">
        <v>27197</v>
      </c>
      <c r="C4931" s="247" t="s">
        <v>2</v>
      </c>
      <c r="D4931" s="456">
        <v>6.14</v>
      </c>
    </row>
    <row r="4932" spans="1:4" ht="13.5">
      <c r="A4932" s="458">
        <v>104200</v>
      </c>
      <c r="B4932" s="247" t="s">
        <v>27198</v>
      </c>
      <c r="C4932" s="247" t="s">
        <v>2</v>
      </c>
      <c r="D4932" s="456">
        <v>5.21</v>
      </c>
    </row>
    <row r="4933" spans="1:4" ht="13.5">
      <c r="A4933" s="458">
        <v>104201</v>
      </c>
      <c r="B4933" s="247" t="s">
        <v>27199</v>
      </c>
      <c r="C4933" s="247" t="s">
        <v>2</v>
      </c>
      <c r="D4933" s="456">
        <v>17.809999999999999</v>
      </c>
    </row>
    <row r="4934" spans="1:4" ht="13.5">
      <c r="A4934" s="458">
        <v>104202</v>
      </c>
      <c r="B4934" s="247" t="s">
        <v>27200</v>
      </c>
      <c r="C4934" s="247" t="s">
        <v>2</v>
      </c>
      <c r="D4934" s="456">
        <v>9.2899999999999991</v>
      </c>
    </row>
    <row r="4935" spans="1:4" ht="13.5">
      <c r="A4935" s="458">
        <v>104317</v>
      </c>
      <c r="B4935" s="247" t="s">
        <v>27201</v>
      </c>
      <c r="C4935" s="247" t="s">
        <v>2</v>
      </c>
      <c r="D4935" s="456">
        <v>5.92</v>
      </c>
    </row>
    <row r="4936" spans="1:4" ht="13.5">
      <c r="A4936" s="458">
        <v>104318</v>
      </c>
      <c r="B4936" s="247" t="s">
        <v>27202</v>
      </c>
      <c r="C4936" s="247" t="s">
        <v>2</v>
      </c>
      <c r="D4936" s="456">
        <v>6.77</v>
      </c>
    </row>
    <row r="4937" spans="1:4" ht="13.5">
      <c r="A4937" s="458">
        <v>104319</v>
      </c>
      <c r="B4937" s="247" t="s">
        <v>27203</v>
      </c>
      <c r="C4937" s="247" t="s">
        <v>2</v>
      </c>
      <c r="D4937" s="456">
        <v>10.01</v>
      </c>
    </row>
    <row r="4938" spans="1:4" ht="13.5">
      <c r="A4938" s="458">
        <v>104320</v>
      </c>
      <c r="B4938" s="247" t="s">
        <v>27204</v>
      </c>
      <c r="C4938" s="247" t="s">
        <v>2</v>
      </c>
      <c r="D4938" s="456">
        <v>12.72</v>
      </c>
    </row>
    <row r="4939" spans="1:4" ht="13.5">
      <c r="A4939" s="458">
        <v>104321</v>
      </c>
      <c r="B4939" s="247" t="s">
        <v>27205</v>
      </c>
      <c r="C4939" s="247" t="s">
        <v>2</v>
      </c>
      <c r="D4939" s="456">
        <v>4.8499999999999996</v>
      </c>
    </row>
    <row r="4940" spans="1:4" ht="13.5">
      <c r="A4940" s="458">
        <v>104322</v>
      </c>
      <c r="B4940" s="247" t="s">
        <v>27206</v>
      </c>
      <c r="C4940" s="247" t="s">
        <v>2</v>
      </c>
      <c r="D4940" s="456">
        <v>7.81</v>
      </c>
    </row>
    <row r="4941" spans="1:4" ht="13.5">
      <c r="A4941" s="458">
        <v>104323</v>
      </c>
      <c r="B4941" s="247" t="s">
        <v>27207</v>
      </c>
      <c r="C4941" s="247" t="s">
        <v>2</v>
      </c>
      <c r="D4941" s="456">
        <v>8.48</v>
      </c>
    </row>
    <row r="4942" spans="1:4" ht="13.5">
      <c r="A4942" s="458">
        <v>104324</v>
      </c>
      <c r="B4942" s="247" t="s">
        <v>27208</v>
      </c>
      <c r="C4942" s="247" t="s">
        <v>2</v>
      </c>
      <c r="D4942" s="456">
        <v>14.48</v>
      </c>
    </row>
    <row r="4943" spans="1:4" ht="13.5">
      <c r="A4943" s="458">
        <v>104341</v>
      </c>
      <c r="B4943" s="247" t="s">
        <v>27209</v>
      </c>
      <c r="C4943" s="247" t="s">
        <v>2</v>
      </c>
      <c r="D4943" s="456">
        <v>10.85</v>
      </c>
    </row>
    <row r="4944" spans="1:4" ht="13.5">
      <c r="A4944" s="458">
        <v>104343</v>
      </c>
      <c r="B4944" s="247" t="s">
        <v>27210</v>
      </c>
      <c r="C4944" s="247" t="s">
        <v>2</v>
      </c>
      <c r="D4944" s="456">
        <v>38.14</v>
      </c>
    </row>
    <row r="4945" spans="1:4" ht="13.5">
      <c r="A4945" s="458">
        <v>104344</v>
      </c>
      <c r="B4945" s="247" t="s">
        <v>27211</v>
      </c>
      <c r="C4945" s="247" t="s">
        <v>2</v>
      </c>
      <c r="D4945" s="456">
        <v>46.94</v>
      </c>
    </row>
    <row r="4946" spans="1:4" ht="13.5">
      <c r="A4946" s="458">
        <v>104345</v>
      </c>
      <c r="B4946" s="247" t="s">
        <v>27212</v>
      </c>
      <c r="C4946" s="247" t="s">
        <v>2</v>
      </c>
      <c r="D4946" s="456">
        <v>50.5</v>
      </c>
    </row>
    <row r="4947" spans="1:4" ht="13.5">
      <c r="A4947" s="458">
        <v>104346</v>
      </c>
      <c r="B4947" s="247" t="s">
        <v>27213</v>
      </c>
      <c r="C4947" s="247" t="s">
        <v>2</v>
      </c>
      <c r="D4947" s="456">
        <v>49.85</v>
      </c>
    </row>
    <row r="4948" spans="1:4" ht="13.5">
      <c r="A4948" s="458">
        <v>104347</v>
      </c>
      <c r="B4948" s="247" t="s">
        <v>27214</v>
      </c>
      <c r="C4948" s="247" t="s">
        <v>2</v>
      </c>
      <c r="D4948" s="456">
        <v>69.23</v>
      </c>
    </row>
    <row r="4949" spans="1:4" ht="13.5">
      <c r="A4949" s="458">
        <v>104348</v>
      </c>
      <c r="B4949" s="247" t="s">
        <v>27215</v>
      </c>
      <c r="C4949" s="247" t="s">
        <v>2</v>
      </c>
      <c r="D4949" s="456">
        <v>13.14</v>
      </c>
    </row>
    <row r="4950" spans="1:4" ht="13.5">
      <c r="A4950" s="458">
        <v>104350</v>
      </c>
      <c r="B4950" s="247" t="s">
        <v>27216</v>
      </c>
      <c r="C4950" s="247" t="s">
        <v>2</v>
      </c>
      <c r="D4950" s="456">
        <v>35.020000000000003</v>
      </c>
    </row>
    <row r="4951" spans="1:4" ht="13.5">
      <c r="A4951" s="458">
        <v>104351</v>
      </c>
      <c r="B4951" s="247" t="s">
        <v>27217</v>
      </c>
      <c r="C4951" s="247" t="s">
        <v>2</v>
      </c>
      <c r="D4951" s="456">
        <v>23.8</v>
      </c>
    </row>
    <row r="4952" spans="1:4" ht="13.5">
      <c r="A4952" s="458">
        <v>104352</v>
      </c>
      <c r="B4952" s="247" t="s">
        <v>27218</v>
      </c>
      <c r="C4952" s="247" t="s">
        <v>2</v>
      </c>
      <c r="D4952" s="456">
        <v>46.02</v>
      </c>
    </row>
    <row r="4953" spans="1:4" ht="13.5">
      <c r="A4953" s="458">
        <v>104353</v>
      </c>
      <c r="B4953" s="247" t="s">
        <v>27219</v>
      </c>
      <c r="C4953" s="247" t="s">
        <v>2</v>
      </c>
      <c r="D4953" s="456">
        <v>49.58</v>
      </c>
    </row>
    <row r="4954" spans="1:4" ht="13.5">
      <c r="A4954" s="458">
        <v>104354</v>
      </c>
      <c r="B4954" s="247" t="s">
        <v>27220</v>
      </c>
      <c r="C4954" s="247" t="s">
        <v>2</v>
      </c>
      <c r="D4954" s="456">
        <v>50.01</v>
      </c>
    </row>
    <row r="4955" spans="1:4" ht="13.5">
      <c r="A4955" s="458">
        <v>104355</v>
      </c>
      <c r="B4955" s="247" t="s">
        <v>27221</v>
      </c>
      <c r="C4955" s="247" t="s">
        <v>2</v>
      </c>
      <c r="D4955" s="456">
        <v>69.39</v>
      </c>
    </row>
    <row r="4956" spans="1:4" ht="13.5">
      <c r="A4956" s="458">
        <v>104356</v>
      </c>
      <c r="B4956" s="247" t="s">
        <v>27222</v>
      </c>
      <c r="C4956" s="247" t="s">
        <v>2</v>
      </c>
      <c r="D4956" s="456">
        <v>36.770000000000003</v>
      </c>
    </row>
    <row r="4957" spans="1:4" ht="13.5">
      <c r="A4957" s="458">
        <v>104357</v>
      </c>
      <c r="B4957" s="247" t="s">
        <v>27223</v>
      </c>
      <c r="C4957" s="247" t="s">
        <v>2</v>
      </c>
      <c r="D4957" s="456">
        <v>23.52</v>
      </c>
    </row>
    <row r="4958" spans="1:4" ht="13.5">
      <c r="A4958" s="458">
        <v>97895</v>
      </c>
      <c r="B4958" s="247" t="s">
        <v>18927</v>
      </c>
      <c r="C4958" s="247" t="s">
        <v>2</v>
      </c>
      <c r="D4958" s="456">
        <v>160.4</v>
      </c>
    </row>
    <row r="4959" spans="1:4" ht="13.5">
      <c r="A4959" s="458">
        <v>97896</v>
      </c>
      <c r="B4959" s="247" t="s">
        <v>18928</v>
      </c>
      <c r="C4959" s="247" t="s">
        <v>2</v>
      </c>
      <c r="D4959" s="456">
        <v>298.16000000000003</v>
      </c>
    </row>
    <row r="4960" spans="1:4" ht="13.5">
      <c r="A4960" s="458">
        <v>97897</v>
      </c>
      <c r="B4960" s="247" t="s">
        <v>18929</v>
      </c>
      <c r="C4960" s="247" t="s">
        <v>2</v>
      </c>
      <c r="D4960" s="456">
        <v>387.13</v>
      </c>
    </row>
    <row r="4961" spans="1:4" ht="13.5">
      <c r="A4961" s="458">
        <v>97898</v>
      </c>
      <c r="B4961" s="247" t="s">
        <v>18930</v>
      </c>
      <c r="C4961" s="247" t="s">
        <v>2</v>
      </c>
      <c r="D4961" s="456">
        <v>754.96</v>
      </c>
    </row>
    <row r="4962" spans="1:4" ht="13.5">
      <c r="A4962" s="458">
        <v>97900</v>
      </c>
      <c r="B4962" s="247" t="s">
        <v>18931</v>
      </c>
      <c r="C4962" s="247" t="s">
        <v>2</v>
      </c>
      <c r="D4962" s="456">
        <v>162.26</v>
      </c>
    </row>
    <row r="4963" spans="1:4" ht="13.5">
      <c r="A4963" s="458">
        <v>97901</v>
      </c>
      <c r="B4963" s="247" t="s">
        <v>18932</v>
      </c>
      <c r="C4963" s="247" t="s">
        <v>2</v>
      </c>
      <c r="D4963" s="456">
        <v>253.38</v>
      </c>
    </row>
    <row r="4964" spans="1:4" ht="13.5">
      <c r="A4964" s="458">
        <v>97902</v>
      </c>
      <c r="B4964" s="247" t="s">
        <v>18933</v>
      </c>
      <c r="C4964" s="247" t="s">
        <v>2</v>
      </c>
      <c r="D4964" s="456">
        <v>489.39</v>
      </c>
    </row>
    <row r="4965" spans="1:4" ht="13.5">
      <c r="A4965" s="458">
        <v>97903</v>
      </c>
      <c r="B4965" s="247" t="s">
        <v>18934</v>
      </c>
      <c r="C4965" s="247" t="s">
        <v>2</v>
      </c>
      <c r="D4965" s="456">
        <v>683.23</v>
      </c>
    </row>
    <row r="4966" spans="1:4" ht="13.5">
      <c r="A4966" s="458">
        <v>97904</v>
      </c>
      <c r="B4966" s="247" t="s">
        <v>18935</v>
      </c>
      <c r="C4966" s="247" t="s">
        <v>2</v>
      </c>
      <c r="D4966" s="456">
        <v>810.19</v>
      </c>
    </row>
    <row r="4967" spans="1:4" ht="13.5">
      <c r="A4967" s="458">
        <v>97905</v>
      </c>
      <c r="B4967" s="247" t="s">
        <v>18936</v>
      </c>
      <c r="C4967" s="247" t="s">
        <v>2</v>
      </c>
      <c r="D4967" s="456">
        <v>212.74</v>
      </c>
    </row>
    <row r="4968" spans="1:4" ht="13.5">
      <c r="A4968" s="458">
        <v>97906</v>
      </c>
      <c r="B4968" s="247" t="s">
        <v>18937</v>
      </c>
      <c r="C4968" s="247" t="s">
        <v>2</v>
      </c>
      <c r="D4968" s="456">
        <v>394.07</v>
      </c>
    </row>
    <row r="4969" spans="1:4" ht="13.5">
      <c r="A4969" s="458">
        <v>97907</v>
      </c>
      <c r="B4969" s="247" t="s">
        <v>18938</v>
      </c>
      <c r="C4969" s="247" t="s">
        <v>2</v>
      </c>
      <c r="D4969" s="456">
        <v>561.6</v>
      </c>
    </row>
    <row r="4970" spans="1:4" ht="13.5">
      <c r="A4970" s="458">
        <v>97908</v>
      </c>
      <c r="B4970" s="247" t="s">
        <v>18939</v>
      </c>
      <c r="C4970" s="247" t="s">
        <v>2</v>
      </c>
      <c r="D4970" s="456">
        <v>666.25</v>
      </c>
    </row>
    <row r="4971" spans="1:4" ht="13.5">
      <c r="A4971" s="458">
        <v>98102</v>
      </c>
      <c r="B4971" s="247" t="s">
        <v>18940</v>
      </c>
      <c r="C4971" s="247" t="s">
        <v>2</v>
      </c>
      <c r="D4971" s="456">
        <v>152.78</v>
      </c>
    </row>
    <row r="4972" spans="1:4" ht="13.5">
      <c r="A4972" s="458">
        <v>98104</v>
      </c>
      <c r="B4972" s="247" t="s">
        <v>18941</v>
      </c>
      <c r="C4972" s="247" t="s">
        <v>2</v>
      </c>
      <c r="D4972" s="456">
        <v>312.64999999999998</v>
      </c>
    </row>
    <row r="4973" spans="1:4" ht="13.5">
      <c r="A4973" s="458">
        <v>98105</v>
      </c>
      <c r="B4973" s="247" t="s">
        <v>18942</v>
      </c>
      <c r="C4973" s="247" t="s">
        <v>2</v>
      </c>
      <c r="D4973" s="456">
        <v>545.07000000000005</v>
      </c>
    </row>
    <row r="4974" spans="1:4" ht="13.5">
      <c r="A4974" s="458">
        <v>98106</v>
      </c>
      <c r="B4974" s="247" t="s">
        <v>18943</v>
      </c>
      <c r="C4974" s="247" t="s">
        <v>2</v>
      </c>
      <c r="D4974" s="456">
        <v>895.89</v>
      </c>
    </row>
    <row r="4975" spans="1:4" ht="13.5">
      <c r="A4975" s="458">
        <v>98107</v>
      </c>
      <c r="B4975" s="247" t="s">
        <v>18944</v>
      </c>
      <c r="C4975" s="247" t="s">
        <v>2</v>
      </c>
      <c r="D4975" s="456">
        <v>238.97</v>
      </c>
    </row>
    <row r="4976" spans="1:4" ht="13.5">
      <c r="A4976" s="458">
        <v>98108</v>
      </c>
      <c r="B4976" s="247" t="s">
        <v>18945</v>
      </c>
      <c r="C4976" s="247" t="s">
        <v>2</v>
      </c>
      <c r="D4976" s="456">
        <v>426.05</v>
      </c>
    </row>
    <row r="4977" spans="1:4" ht="13.5">
      <c r="A4977" s="458">
        <v>99250</v>
      </c>
      <c r="B4977" s="247" t="s">
        <v>18946</v>
      </c>
      <c r="C4977" s="247" t="s">
        <v>2</v>
      </c>
      <c r="D4977" s="456">
        <v>158.16</v>
      </c>
    </row>
    <row r="4978" spans="1:4" ht="13.5">
      <c r="A4978" s="458">
        <v>99251</v>
      </c>
      <c r="B4978" s="247" t="s">
        <v>18947</v>
      </c>
      <c r="C4978" s="247" t="s">
        <v>2</v>
      </c>
      <c r="D4978" s="456">
        <v>246.34</v>
      </c>
    </row>
    <row r="4979" spans="1:4" ht="13.5">
      <c r="A4979" s="458">
        <v>99253</v>
      </c>
      <c r="B4979" s="247" t="s">
        <v>18948</v>
      </c>
      <c r="C4979" s="247" t="s">
        <v>2</v>
      </c>
      <c r="D4979" s="456">
        <v>473.59</v>
      </c>
    </row>
    <row r="4980" spans="1:4" ht="13.5">
      <c r="A4980" s="458">
        <v>99255</v>
      </c>
      <c r="B4980" s="247" t="s">
        <v>18949</v>
      </c>
      <c r="C4980" s="247" t="s">
        <v>2</v>
      </c>
      <c r="D4980" s="456">
        <v>661.56</v>
      </c>
    </row>
    <row r="4981" spans="1:4" ht="13.5">
      <c r="A4981" s="458">
        <v>99257</v>
      </c>
      <c r="B4981" s="247" t="s">
        <v>18950</v>
      </c>
      <c r="C4981" s="247" t="s">
        <v>2</v>
      </c>
      <c r="D4981" s="456">
        <v>782.17</v>
      </c>
    </row>
    <row r="4982" spans="1:4" ht="13.5">
      <c r="A4982" s="458">
        <v>99258</v>
      </c>
      <c r="B4982" s="247" t="s">
        <v>18951</v>
      </c>
      <c r="C4982" s="247" t="s">
        <v>2</v>
      </c>
      <c r="D4982" s="456">
        <v>208.27</v>
      </c>
    </row>
    <row r="4983" spans="1:4" ht="13.5">
      <c r="A4983" s="458">
        <v>99260</v>
      </c>
      <c r="B4983" s="247" t="s">
        <v>18952</v>
      </c>
      <c r="C4983" s="247" t="s">
        <v>2</v>
      </c>
      <c r="D4983" s="456">
        <v>384.12</v>
      </c>
    </row>
    <row r="4984" spans="1:4" ht="13.5">
      <c r="A4984" s="458">
        <v>99262</v>
      </c>
      <c r="B4984" s="247" t="s">
        <v>18953</v>
      </c>
      <c r="C4984" s="247" t="s">
        <v>2</v>
      </c>
      <c r="D4984" s="456">
        <v>547.39</v>
      </c>
    </row>
    <row r="4985" spans="1:4" ht="13.5">
      <c r="A4985" s="458">
        <v>99264</v>
      </c>
      <c r="B4985" s="247" t="s">
        <v>18954</v>
      </c>
      <c r="C4985" s="247" t="s">
        <v>2</v>
      </c>
      <c r="D4985" s="456">
        <v>647.05999999999995</v>
      </c>
    </row>
    <row r="4986" spans="1:4" ht="13.5">
      <c r="A4986" s="458">
        <v>102587</v>
      </c>
      <c r="B4986" s="247" t="s">
        <v>19530</v>
      </c>
      <c r="C4986" s="247" t="s">
        <v>2</v>
      </c>
      <c r="D4986" s="456">
        <v>2.69</v>
      </c>
    </row>
    <row r="4987" spans="1:4" ht="13.5">
      <c r="A4987" s="458">
        <v>102588</v>
      </c>
      <c r="B4987" s="247" t="s">
        <v>19531</v>
      </c>
      <c r="C4987" s="247" t="s">
        <v>2</v>
      </c>
      <c r="D4987" s="456">
        <v>3.89</v>
      </c>
    </row>
    <row r="4988" spans="1:4" ht="13.5">
      <c r="A4988" s="458">
        <v>102589</v>
      </c>
      <c r="B4988" s="247" t="s">
        <v>19532</v>
      </c>
      <c r="C4988" s="247" t="s">
        <v>2</v>
      </c>
      <c r="D4988" s="456">
        <v>2.99</v>
      </c>
    </row>
    <row r="4989" spans="1:4" ht="13.5">
      <c r="A4989" s="458">
        <v>102590</v>
      </c>
      <c r="B4989" s="247" t="s">
        <v>19533</v>
      </c>
      <c r="C4989" s="247" t="s">
        <v>2</v>
      </c>
      <c r="D4989" s="456">
        <v>4.2</v>
      </c>
    </row>
    <row r="4990" spans="1:4" ht="13.5">
      <c r="A4990" s="458">
        <v>102591</v>
      </c>
      <c r="B4990" s="247" t="s">
        <v>19534</v>
      </c>
      <c r="C4990" s="247" t="s">
        <v>2</v>
      </c>
      <c r="D4990" s="456">
        <v>3.3</v>
      </c>
    </row>
    <row r="4991" spans="1:4" ht="13.5">
      <c r="A4991" s="458">
        <v>102592</v>
      </c>
      <c r="B4991" s="247" t="s">
        <v>19535</v>
      </c>
      <c r="C4991" s="247" t="s">
        <v>2</v>
      </c>
      <c r="D4991" s="456">
        <v>4.49</v>
      </c>
    </row>
    <row r="4992" spans="1:4" ht="13.5">
      <c r="A4992" s="458">
        <v>102593</v>
      </c>
      <c r="B4992" s="247" t="s">
        <v>19536</v>
      </c>
      <c r="C4992" s="247" t="s">
        <v>2</v>
      </c>
      <c r="D4992" s="456">
        <v>3.72</v>
      </c>
    </row>
    <row r="4993" spans="1:4" ht="13.5">
      <c r="A4993" s="458">
        <v>102594</v>
      </c>
      <c r="B4993" s="247" t="s">
        <v>19537</v>
      </c>
      <c r="C4993" s="247" t="s">
        <v>2</v>
      </c>
      <c r="D4993" s="456">
        <v>4.93</v>
      </c>
    </row>
    <row r="4994" spans="1:4" ht="13.5">
      <c r="A4994" s="458">
        <v>102595</v>
      </c>
      <c r="B4994" s="247" t="s">
        <v>19538</v>
      </c>
      <c r="C4994" s="247" t="s">
        <v>2</v>
      </c>
      <c r="D4994" s="456">
        <v>4.2</v>
      </c>
    </row>
    <row r="4995" spans="1:4" ht="13.5">
      <c r="A4995" s="458">
        <v>102596</v>
      </c>
      <c r="B4995" s="247" t="s">
        <v>19539</v>
      </c>
      <c r="C4995" s="247" t="s">
        <v>2</v>
      </c>
      <c r="D4995" s="456">
        <v>5.41</v>
      </c>
    </row>
    <row r="4996" spans="1:4" ht="13.5">
      <c r="A4996" s="458">
        <v>102597</v>
      </c>
      <c r="B4996" s="247" t="s">
        <v>19540</v>
      </c>
      <c r="C4996" s="247" t="s">
        <v>2</v>
      </c>
      <c r="D4996" s="456">
        <v>4.82</v>
      </c>
    </row>
    <row r="4997" spans="1:4" ht="13.5">
      <c r="A4997" s="458">
        <v>102598</v>
      </c>
      <c r="B4997" s="247" t="s">
        <v>19541</v>
      </c>
      <c r="C4997" s="247" t="s">
        <v>2</v>
      </c>
      <c r="D4997" s="456">
        <v>6.02</v>
      </c>
    </row>
    <row r="4998" spans="1:4" ht="13.5">
      <c r="A4998" s="458">
        <v>102599</v>
      </c>
      <c r="B4998" s="247" t="s">
        <v>19542</v>
      </c>
      <c r="C4998" s="247" t="s">
        <v>2</v>
      </c>
      <c r="D4998" s="456">
        <v>5.42</v>
      </c>
    </row>
    <row r="4999" spans="1:4" ht="13.5">
      <c r="A4999" s="458">
        <v>102600</v>
      </c>
      <c r="B4999" s="247" t="s">
        <v>19543</v>
      </c>
      <c r="C4999" s="247" t="s">
        <v>2</v>
      </c>
      <c r="D4999" s="456">
        <v>6.62</v>
      </c>
    </row>
    <row r="5000" spans="1:4" ht="13.5">
      <c r="A5000" s="458">
        <v>102601</v>
      </c>
      <c r="B5000" s="247" t="s">
        <v>19544</v>
      </c>
      <c r="C5000" s="247" t="s">
        <v>2</v>
      </c>
      <c r="D5000" s="456">
        <v>6.33</v>
      </c>
    </row>
    <row r="5001" spans="1:4" ht="13.5">
      <c r="A5001" s="458">
        <v>102602</v>
      </c>
      <c r="B5001" s="247" t="s">
        <v>19545</v>
      </c>
      <c r="C5001" s="247" t="s">
        <v>2</v>
      </c>
      <c r="D5001" s="456">
        <v>7.54</v>
      </c>
    </row>
    <row r="5002" spans="1:4" ht="13.5">
      <c r="A5002" s="458">
        <v>102603</v>
      </c>
      <c r="B5002" s="247" t="s">
        <v>19546</v>
      </c>
      <c r="C5002" s="247" t="s">
        <v>2</v>
      </c>
      <c r="D5002" s="456">
        <v>7.85</v>
      </c>
    </row>
    <row r="5003" spans="1:4" ht="13.5">
      <c r="A5003" s="458">
        <v>102604</v>
      </c>
      <c r="B5003" s="247" t="s">
        <v>19547</v>
      </c>
      <c r="C5003" s="247" t="s">
        <v>2</v>
      </c>
      <c r="D5003" s="456">
        <v>9.06</v>
      </c>
    </row>
    <row r="5004" spans="1:4" ht="13.5">
      <c r="A5004" s="458">
        <v>102605</v>
      </c>
      <c r="B5004" s="247" t="s">
        <v>19548</v>
      </c>
      <c r="C5004" s="247" t="s">
        <v>2</v>
      </c>
      <c r="D5004" s="456">
        <v>283.64999999999998</v>
      </c>
    </row>
    <row r="5005" spans="1:4" ht="13.5">
      <c r="A5005" s="458">
        <v>102606</v>
      </c>
      <c r="B5005" s="247" t="s">
        <v>19549</v>
      </c>
      <c r="C5005" s="247" t="s">
        <v>2</v>
      </c>
      <c r="D5005" s="456">
        <v>484.48</v>
      </c>
    </row>
    <row r="5006" spans="1:4" ht="13.5">
      <c r="A5006" s="458">
        <v>102607</v>
      </c>
      <c r="B5006" s="247" t="s">
        <v>19550</v>
      </c>
      <c r="C5006" s="247" t="s">
        <v>2</v>
      </c>
      <c r="D5006" s="456">
        <v>492.81</v>
      </c>
    </row>
    <row r="5007" spans="1:4" ht="13.5">
      <c r="A5007" s="458">
        <v>102608</v>
      </c>
      <c r="B5007" s="247" t="s">
        <v>19551</v>
      </c>
      <c r="C5007" s="247" t="s">
        <v>2</v>
      </c>
      <c r="D5007" s="456">
        <v>996.83</v>
      </c>
    </row>
    <row r="5008" spans="1:4" ht="13.5">
      <c r="A5008" s="458">
        <v>102609</v>
      </c>
      <c r="B5008" s="247" t="s">
        <v>19552</v>
      </c>
      <c r="C5008" s="247" t="s">
        <v>2</v>
      </c>
      <c r="D5008" s="456">
        <v>1121.3399999999999</v>
      </c>
    </row>
    <row r="5009" spans="1:4" ht="13.5">
      <c r="A5009" s="458">
        <v>102611</v>
      </c>
      <c r="B5009" s="247" t="s">
        <v>19553</v>
      </c>
      <c r="C5009" s="247" t="s">
        <v>2</v>
      </c>
      <c r="D5009" s="456">
        <v>508.42</v>
      </c>
    </row>
    <row r="5010" spans="1:4" ht="13.5">
      <c r="A5010" s="458">
        <v>102613</v>
      </c>
      <c r="B5010" s="247" t="s">
        <v>19554</v>
      </c>
      <c r="C5010" s="247" t="s">
        <v>2</v>
      </c>
      <c r="D5010" s="456">
        <v>698.6</v>
      </c>
    </row>
    <row r="5011" spans="1:4" ht="13.5">
      <c r="A5011" s="458">
        <v>102614</v>
      </c>
      <c r="B5011" s="247" t="s">
        <v>19555</v>
      </c>
      <c r="C5011" s="247" t="s">
        <v>2</v>
      </c>
      <c r="D5011" s="456">
        <v>1131.47</v>
      </c>
    </row>
    <row r="5012" spans="1:4" ht="13.5">
      <c r="A5012" s="458">
        <v>102615</v>
      </c>
      <c r="B5012" s="247" t="s">
        <v>19556</v>
      </c>
      <c r="C5012" s="247" t="s">
        <v>2</v>
      </c>
      <c r="D5012" s="456">
        <v>1458.26</v>
      </c>
    </row>
    <row r="5013" spans="1:4" ht="13.5">
      <c r="A5013" s="458">
        <v>102617</v>
      </c>
      <c r="B5013" s="247" t="s">
        <v>19557</v>
      </c>
      <c r="C5013" s="247" t="s">
        <v>2</v>
      </c>
      <c r="D5013" s="456">
        <v>3767.82</v>
      </c>
    </row>
    <row r="5014" spans="1:4" ht="13.5">
      <c r="A5014" s="458">
        <v>102619</v>
      </c>
      <c r="B5014" s="247" t="s">
        <v>19558</v>
      </c>
      <c r="C5014" s="247" t="s">
        <v>2</v>
      </c>
      <c r="D5014" s="456">
        <v>7231.77</v>
      </c>
    </row>
    <row r="5015" spans="1:4" ht="13.5">
      <c r="A5015" s="458">
        <v>102622</v>
      </c>
      <c r="B5015" s="247" t="s">
        <v>19559</v>
      </c>
      <c r="C5015" s="247" t="s">
        <v>2</v>
      </c>
      <c r="D5015" s="456">
        <v>685.5</v>
      </c>
    </row>
    <row r="5016" spans="1:4" ht="13.5">
      <c r="A5016" s="458">
        <v>102623</v>
      </c>
      <c r="B5016" s="247" t="s">
        <v>19560</v>
      </c>
      <c r="C5016" s="247" t="s">
        <v>2</v>
      </c>
      <c r="D5016" s="456">
        <v>970</v>
      </c>
    </row>
    <row r="5017" spans="1:4" ht="13.5">
      <c r="A5017" s="458">
        <v>89482</v>
      </c>
      <c r="B5017" s="247" t="s">
        <v>27224</v>
      </c>
      <c r="C5017" s="247" t="s">
        <v>2</v>
      </c>
      <c r="D5017" s="456">
        <v>44.04</v>
      </c>
    </row>
    <row r="5018" spans="1:4" ht="13.5">
      <c r="A5018" s="458">
        <v>89491</v>
      </c>
      <c r="B5018" s="247" t="s">
        <v>27225</v>
      </c>
      <c r="C5018" s="247" t="s">
        <v>2</v>
      </c>
      <c r="D5018" s="456">
        <v>116.09</v>
      </c>
    </row>
    <row r="5019" spans="1:4" ht="13.5">
      <c r="A5019" s="458">
        <v>89495</v>
      </c>
      <c r="B5019" s="247" t="s">
        <v>27226</v>
      </c>
      <c r="C5019" s="247" t="s">
        <v>2</v>
      </c>
      <c r="D5019" s="456">
        <v>20.260000000000002</v>
      </c>
    </row>
    <row r="5020" spans="1:4" ht="13.5">
      <c r="A5020" s="458">
        <v>89707</v>
      </c>
      <c r="B5020" s="247" t="s">
        <v>27227</v>
      </c>
      <c r="C5020" s="247" t="s">
        <v>2</v>
      </c>
      <c r="D5020" s="456">
        <v>51.06</v>
      </c>
    </row>
    <row r="5021" spans="1:4" ht="13.5">
      <c r="A5021" s="458">
        <v>89708</v>
      </c>
      <c r="B5021" s="247" t="s">
        <v>27228</v>
      </c>
      <c r="C5021" s="247" t="s">
        <v>2</v>
      </c>
      <c r="D5021" s="456">
        <v>117.55</v>
      </c>
    </row>
    <row r="5022" spans="1:4" ht="13.5">
      <c r="A5022" s="458">
        <v>89709</v>
      </c>
      <c r="B5022" s="247" t="s">
        <v>27229</v>
      </c>
      <c r="C5022" s="247" t="s">
        <v>2</v>
      </c>
      <c r="D5022" s="456">
        <v>22.37</v>
      </c>
    </row>
    <row r="5023" spans="1:4" ht="13.5">
      <c r="A5023" s="458">
        <v>89710</v>
      </c>
      <c r="B5023" s="247" t="s">
        <v>27230</v>
      </c>
      <c r="C5023" s="247" t="s">
        <v>2</v>
      </c>
      <c r="D5023" s="456">
        <v>19.170000000000002</v>
      </c>
    </row>
    <row r="5024" spans="1:4" ht="13.5">
      <c r="A5024" s="458">
        <v>104326</v>
      </c>
      <c r="B5024" s="247" t="s">
        <v>27231</v>
      </c>
      <c r="C5024" s="247" t="s">
        <v>2</v>
      </c>
      <c r="D5024" s="456">
        <v>21.15</v>
      </c>
    </row>
    <row r="5025" spans="1:4" ht="13.5">
      <c r="A5025" s="458">
        <v>104327</v>
      </c>
      <c r="B5025" s="247" t="s">
        <v>27232</v>
      </c>
      <c r="C5025" s="247" t="s">
        <v>2</v>
      </c>
      <c r="D5025" s="456">
        <v>19.98</v>
      </c>
    </row>
    <row r="5026" spans="1:4" ht="13.5">
      <c r="A5026" s="458">
        <v>104328</v>
      </c>
      <c r="B5026" s="247" t="s">
        <v>27233</v>
      </c>
      <c r="C5026" s="247" t="s">
        <v>2</v>
      </c>
      <c r="D5026" s="456">
        <v>77.959999999999994</v>
      </c>
    </row>
    <row r="5027" spans="1:4" ht="13.5">
      <c r="A5027" s="458">
        <v>104329</v>
      </c>
      <c r="B5027" s="247" t="s">
        <v>27234</v>
      </c>
      <c r="C5027" s="247" t="s">
        <v>2</v>
      </c>
      <c r="D5027" s="456">
        <v>89.41</v>
      </c>
    </row>
    <row r="5028" spans="1:4" ht="13.5">
      <c r="A5028" s="458">
        <v>86872</v>
      </c>
      <c r="B5028" s="247" t="s">
        <v>4308</v>
      </c>
      <c r="C5028" s="247" t="s">
        <v>2</v>
      </c>
      <c r="D5028" s="456">
        <v>681.38</v>
      </c>
    </row>
    <row r="5029" spans="1:4" ht="13.5">
      <c r="A5029" s="458">
        <v>86874</v>
      </c>
      <c r="B5029" s="247" t="s">
        <v>4309</v>
      </c>
      <c r="C5029" s="247" t="s">
        <v>2</v>
      </c>
      <c r="D5029" s="456">
        <v>478.39</v>
      </c>
    </row>
    <row r="5030" spans="1:4" ht="13.5">
      <c r="A5030" s="458">
        <v>86875</v>
      </c>
      <c r="B5030" s="247" t="s">
        <v>4310</v>
      </c>
      <c r="C5030" s="247" t="s">
        <v>2</v>
      </c>
      <c r="D5030" s="456">
        <v>395.39</v>
      </c>
    </row>
    <row r="5031" spans="1:4" ht="13.5">
      <c r="A5031" s="458">
        <v>86876</v>
      </c>
      <c r="B5031" s="247" t="s">
        <v>4311</v>
      </c>
      <c r="C5031" s="247" t="s">
        <v>2</v>
      </c>
      <c r="D5031" s="456">
        <v>231.2</v>
      </c>
    </row>
    <row r="5032" spans="1:4" ht="13.5">
      <c r="A5032" s="458">
        <v>86877</v>
      </c>
      <c r="B5032" s="247" t="s">
        <v>4312</v>
      </c>
      <c r="C5032" s="247" t="s">
        <v>2</v>
      </c>
      <c r="D5032" s="456">
        <v>60.37</v>
      </c>
    </row>
    <row r="5033" spans="1:4" ht="13.5">
      <c r="A5033" s="458">
        <v>86878</v>
      </c>
      <c r="B5033" s="247" t="s">
        <v>4313</v>
      </c>
      <c r="C5033" s="247" t="s">
        <v>2</v>
      </c>
      <c r="D5033" s="456">
        <v>65.13</v>
      </c>
    </row>
    <row r="5034" spans="1:4" ht="13.5">
      <c r="A5034" s="458">
        <v>86879</v>
      </c>
      <c r="B5034" s="247" t="s">
        <v>4314</v>
      </c>
      <c r="C5034" s="247" t="s">
        <v>2</v>
      </c>
      <c r="D5034" s="456">
        <v>8.39</v>
      </c>
    </row>
    <row r="5035" spans="1:4" ht="13.5">
      <c r="A5035" s="458">
        <v>86880</v>
      </c>
      <c r="B5035" s="247" t="s">
        <v>4315</v>
      </c>
      <c r="C5035" s="247" t="s">
        <v>2</v>
      </c>
      <c r="D5035" s="456">
        <v>23.79</v>
      </c>
    </row>
    <row r="5036" spans="1:4" ht="13.5">
      <c r="A5036" s="458">
        <v>86881</v>
      </c>
      <c r="B5036" s="247" t="s">
        <v>4316</v>
      </c>
      <c r="C5036" s="247" t="s">
        <v>2</v>
      </c>
      <c r="D5036" s="456">
        <v>184.03</v>
      </c>
    </row>
    <row r="5037" spans="1:4" ht="13.5">
      <c r="A5037" s="458">
        <v>86882</v>
      </c>
      <c r="B5037" s="247" t="s">
        <v>4317</v>
      </c>
      <c r="C5037" s="247" t="s">
        <v>2</v>
      </c>
      <c r="D5037" s="456">
        <v>20.02</v>
      </c>
    </row>
    <row r="5038" spans="1:4" ht="13.5">
      <c r="A5038" s="458">
        <v>86883</v>
      </c>
      <c r="B5038" s="247" t="s">
        <v>4318</v>
      </c>
      <c r="C5038" s="247" t="s">
        <v>2</v>
      </c>
      <c r="D5038" s="456">
        <v>10.82</v>
      </c>
    </row>
    <row r="5039" spans="1:4" ht="13.5">
      <c r="A5039" s="458">
        <v>86884</v>
      </c>
      <c r="B5039" s="247" t="s">
        <v>4319</v>
      </c>
      <c r="C5039" s="247" t="s">
        <v>2</v>
      </c>
      <c r="D5039" s="456">
        <v>9.27</v>
      </c>
    </row>
    <row r="5040" spans="1:4" ht="13.5">
      <c r="A5040" s="458">
        <v>86885</v>
      </c>
      <c r="B5040" s="247" t="s">
        <v>4320</v>
      </c>
      <c r="C5040" s="247" t="s">
        <v>2</v>
      </c>
      <c r="D5040" s="456">
        <v>10.6</v>
      </c>
    </row>
    <row r="5041" spans="1:4" ht="13.5">
      <c r="A5041" s="458">
        <v>86886</v>
      </c>
      <c r="B5041" s="247" t="s">
        <v>4321</v>
      </c>
      <c r="C5041" s="247" t="s">
        <v>2</v>
      </c>
      <c r="D5041" s="456">
        <v>44.65</v>
      </c>
    </row>
    <row r="5042" spans="1:4" ht="13.5">
      <c r="A5042" s="458">
        <v>86887</v>
      </c>
      <c r="B5042" s="247" t="s">
        <v>4322</v>
      </c>
      <c r="C5042" s="247" t="s">
        <v>2</v>
      </c>
      <c r="D5042" s="456">
        <v>48.48</v>
      </c>
    </row>
    <row r="5043" spans="1:4" ht="13.5">
      <c r="A5043" s="458">
        <v>86888</v>
      </c>
      <c r="B5043" s="247" t="s">
        <v>4323</v>
      </c>
      <c r="C5043" s="247" t="s">
        <v>2</v>
      </c>
      <c r="D5043" s="456">
        <v>464.29</v>
      </c>
    </row>
    <row r="5044" spans="1:4" ht="13.5">
      <c r="A5044" s="458">
        <v>86889</v>
      </c>
      <c r="B5044" s="247" t="s">
        <v>17477</v>
      </c>
      <c r="C5044" s="247" t="s">
        <v>2</v>
      </c>
      <c r="D5044" s="456">
        <v>464.51</v>
      </c>
    </row>
    <row r="5045" spans="1:4" ht="13.5">
      <c r="A5045" s="458">
        <v>86893</v>
      </c>
      <c r="B5045" s="247" t="s">
        <v>17478</v>
      </c>
      <c r="C5045" s="247" t="s">
        <v>2</v>
      </c>
      <c r="D5045" s="456">
        <v>354.28</v>
      </c>
    </row>
    <row r="5046" spans="1:4" ht="13.5">
      <c r="A5046" s="458">
        <v>86894</v>
      </c>
      <c r="B5046" s="247" t="s">
        <v>17479</v>
      </c>
      <c r="C5046" s="247" t="s">
        <v>2</v>
      </c>
      <c r="D5046" s="456">
        <v>229.82</v>
      </c>
    </row>
    <row r="5047" spans="1:4" ht="13.5">
      <c r="A5047" s="458">
        <v>86895</v>
      </c>
      <c r="B5047" s="247" t="s">
        <v>17480</v>
      </c>
      <c r="C5047" s="247" t="s">
        <v>2</v>
      </c>
      <c r="D5047" s="456">
        <v>251.98</v>
      </c>
    </row>
    <row r="5048" spans="1:4" ht="13.5">
      <c r="A5048" s="458">
        <v>86899</v>
      </c>
      <c r="B5048" s="247" t="s">
        <v>17481</v>
      </c>
      <c r="C5048" s="247" t="s">
        <v>2</v>
      </c>
      <c r="D5048" s="456">
        <v>210.63</v>
      </c>
    </row>
    <row r="5049" spans="1:4" ht="13.5">
      <c r="A5049" s="458">
        <v>86900</v>
      </c>
      <c r="B5049" s="247" t="s">
        <v>4324</v>
      </c>
      <c r="C5049" s="247" t="s">
        <v>2</v>
      </c>
      <c r="D5049" s="456">
        <v>212.7</v>
      </c>
    </row>
    <row r="5050" spans="1:4" ht="13.5">
      <c r="A5050" s="458">
        <v>86901</v>
      </c>
      <c r="B5050" s="247" t="s">
        <v>4325</v>
      </c>
      <c r="C5050" s="247" t="s">
        <v>2</v>
      </c>
      <c r="D5050" s="456">
        <v>139.91</v>
      </c>
    </row>
    <row r="5051" spans="1:4" ht="13.5">
      <c r="A5051" s="458">
        <v>86902</v>
      </c>
      <c r="B5051" s="247" t="s">
        <v>4326</v>
      </c>
      <c r="C5051" s="247" t="s">
        <v>2</v>
      </c>
      <c r="D5051" s="456">
        <v>301.32</v>
      </c>
    </row>
    <row r="5052" spans="1:4" ht="13.5">
      <c r="A5052" s="458">
        <v>86903</v>
      </c>
      <c r="B5052" s="247" t="s">
        <v>4327</v>
      </c>
      <c r="C5052" s="247" t="s">
        <v>2</v>
      </c>
      <c r="D5052" s="456">
        <v>337.23</v>
      </c>
    </row>
    <row r="5053" spans="1:4" ht="13.5">
      <c r="A5053" s="458">
        <v>86904</v>
      </c>
      <c r="B5053" s="247" t="s">
        <v>4328</v>
      </c>
      <c r="C5053" s="247" t="s">
        <v>2</v>
      </c>
      <c r="D5053" s="456">
        <v>140.41</v>
      </c>
    </row>
    <row r="5054" spans="1:4" ht="13.5">
      <c r="A5054" s="458">
        <v>86905</v>
      </c>
      <c r="B5054" s="247" t="s">
        <v>4329</v>
      </c>
      <c r="C5054" s="247" t="s">
        <v>2</v>
      </c>
      <c r="D5054" s="456">
        <v>384.29</v>
      </c>
    </row>
    <row r="5055" spans="1:4" ht="13.5">
      <c r="A5055" s="458">
        <v>86906</v>
      </c>
      <c r="B5055" s="247" t="s">
        <v>4330</v>
      </c>
      <c r="C5055" s="247" t="s">
        <v>2</v>
      </c>
      <c r="D5055" s="456">
        <v>71.040000000000006</v>
      </c>
    </row>
    <row r="5056" spans="1:4" ht="13.5">
      <c r="A5056" s="458">
        <v>86908</v>
      </c>
      <c r="B5056" s="247" t="s">
        <v>4331</v>
      </c>
      <c r="C5056" s="247" t="s">
        <v>2</v>
      </c>
      <c r="D5056" s="456">
        <v>461.48</v>
      </c>
    </row>
    <row r="5057" spans="1:4" ht="13.5">
      <c r="A5057" s="458">
        <v>86909</v>
      </c>
      <c r="B5057" s="247" t="s">
        <v>4332</v>
      </c>
      <c r="C5057" s="247" t="s">
        <v>2</v>
      </c>
      <c r="D5057" s="456">
        <v>123.38</v>
      </c>
    </row>
    <row r="5058" spans="1:4" ht="13.5">
      <c r="A5058" s="458">
        <v>86910</v>
      </c>
      <c r="B5058" s="247" t="s">
        <v>4333</v>
      </c>
      <c r="C5058" s="247" t="s">
        <v>2</v>
      </c>
      <c r="D5058" s="456">
        <v>121.65</v>
      </c>
    </row>
    <row r="5059" spans="1:4" ht="13.5">
      <c r="A5059" s="458">
        <v>86911</v>
      </c>
      <c r="B5059" s="247" t="s">
        <v>4334</v>
      </c>
      <c r="C5059" s="247" t="s">
        <v>2</v>
      </c>
      <c r="D5059" s="456">
        <v>83.12</v>
      </c>
    </row>
    <row r="5060" spans="1:4" ht="13.5">
      <c r="A5060" s="458">
        <v>86913</v>
      </c>
      <c r="B5060" s="247" t="s">
        <v>4335</v>
      </c>
      <c r="C5060" s="247" t="s">
        <v>2</v>
      </c>
      <c r="D5060" s="456">
        <v>51.73</v>
      </c>
    </row>
    <row r="5061" spans="1:4" ht="13.5">
      <c r="A5061" s="458">
        <v>86914</v>
      </c>
      <c r="B5061" s="247" t="s">
        <v>4336</v>
      </c>
      <c r="C5061" s="247" t="s">
        <v>2</v>
      </c>
      <c r="D5061" s="456">
        <v>93.24</v>
      </c>
    </row>
    <row r="5062" spans="1:4" ht="13.5">
      <c r="A5062" s="458">
        <v>86915</v>
      </c>
      <c r="B5062" s="247" t="s">
        <v>4337</v>
      </c>
      <c r="C5062" s="247" t="s">
        <v>2</v>
      </c>
      <c r="D5062" s="456">
        <v>136.34</v>
      </c>
    </row>
    <row r="5063" spans="1:4" ht="13.5">
      <c r="A5063" s="458">
        <v>86916</v>
      </c>
      <c r="B5063" s="247" t="s">
        <v>4338</v>
      </c>
      <c r="C5063" s="247" t="s">
        <v>2</v>
      </c>
      <c r="D5063" s="456">
        <v>20.38</v>
      </c>
    </row>
    <row r="5064" spans="1:4" ht="13.5">
      <c r="A5064" s="458">
        <v>86919</v>
      </c>
      <c r="B5064" s="247" t="s">
        <v>4339</v>
      </c>
      <c r="C5064" s="247" t="s">
        <v>2</v>
      </c>
      <c r="D5064" s="456">
        <v>845.81</v>
      </c>
    </row>
    <row r="5065" spans="1:4" ht="13.5">
      <c r="A5065" s="458">
        <v>86920</v>
      </c>
      <c r="B5065" s="247" t="s">
        <v>4340</v>
      </c>
      <c r="C5065" s="247" t="s">
        <v>2</v>
      </c>
      <c r="D5065" s="456">
        <v>752.32</v>
      </c>
    </row>
    <row r="5066" spans="1:4" ht="13.5">
      <c r="A5066" s="458">
        <v>86921</v>
      </c>
      <c r="B5066" s="247" t="s">
        <v>4341</v>
      </c>
      <c r="C5066" s="247" t="s">
        <v>2</v>
      </c>
      <c r="D5066" s="456">
        <v>720.97</v>
      </c>
    </row>
    <row r="5067" spans="1:4" ht="13.5">
      <c r="A5067" s="458">
        <v>86922</v>
      </c>
      <c r="B5067" s="247" t="s">
        <v>4342</v>
      </c>
      <c r="C5067" s="247" t="s">
        <v>2</v>
      </c>
      <c r="D5067" s="456">
        <v>816.03</v>
      </c>
    </row>
    <row r="5068" spans="1:4" ht="13.5">
      <c r="A5068" s="458">
        <v>86923</v>
      </c>
      <c r="B5068" s="247" t="s">
        <v>4343</v>
      </c>
      <c r="C5068" s="247" t="s">
        <v>2</v>
      </c>
      <c r="D5068" s="456">
        <v>558.53</v>
      </c>
    </row>
    <row r="5069" spans="1:4" ht="13.5">
      <c r="A5069" s="458">
        <v>86924</v>
      </c>
      <c r="B5069" s="247" t="s">
        <v>4344</v>
      </c>
      <c r="C5069" s="247" t="s">
        <v>2</v>
      </c>
      <c r="D5069" s="456">
        <v>527.17999999999995</v>
      </c>
    </row>
    <row r="5070" spans="1:4" ht="13.5">
      <c r="A5070" s="458">
        <v>86925</v>
      </c>
      <c r="B5070" s="247" t="s">
        <v>4345</v>
      </c>
      <c r="C5070" s="247" t="s">
        <v>2</v>
      </c>
      <c r="D5070" s="456">
        <v>466.33</v>
      </c>
    </row>
    <row r="5071" spans="1:4" ht="13.5">
      <c r="A5071" s="458">
        <v>86926</v>
      </c>
      <c r="B5071" s="247" t="s">
        <v>4346</v>
      </c>
      <c r="C5071" s="247" t="s">
        <v>2</v>
      </c>
      <c r="D5071" s="456">
        <v>434.98</v>
      </c>
    </row>
    <row r="5072" spans="1:4" ht="13.5">
      <c r="A5072" s="458">
        <v>86927</v>
      </c>
      <c r="B5072" s="247" t="s">
        <v>4347</v>
      </c>
      <c r="C5072" s="247" t="s">
        <v>2</v>
      </c>
      <c r="D5072" s="456">
        <v>311.33999999999997</v>
      </c>
    </row>
    <row r="5073" spans="1:4" ht="13.5">
      <c r="A5073" s="458">
        <v>86928</v>
      </c>
      <c r="B5073" s="247" t="s">
        <v>4348</v>
      </c>
      <c r="C5073" s="247" t="s">
        <v>2</v>
      </c>
      <c r="D5073" s="456">
        <v>279.99</v>
      </c>
    </row>
    <row r="5074" spans="1:4" ht="13.5">
      <c r="A5074" s="458">
        <v>86929</v>
      </c>
      <c r="B5074" s="247" t="s">
        <v>4349</v>
      </c>
      <c r="C5074" s="247" t="s">
        <v>2</v>
      </c>
      <c r="D5074" s="456">
        <v>302.14</v>
      </c>
    </row>
    <row r="5075" spans="1:4" ht="13.5">
      <c r="A5075" s="458">
        <v>86930</v>
      </c>
      <c r="B5075" s="247" t="s">
        <v>4350</v>
      </c>
      <c r="C5075" s="247" t="s">
        <v>2</v>
      </c>
      <c r="D5075" s="456">
        <v>270.79000000000002</v>
      </c>
    </row>
    <row r="5076" spans="1:4" ht="13.5">
      <c r="A5076" s="458">
        <v>86931</v>
      </c>
      <c r="B5076" s="247" t="s">
        <v>4351</v>
      </c>
      <c r="C5076" s="247" t="s">
        <v>2</v>
      </c>
      <c r="D5076" s="456">
        <v>474.89</v>
      </c>
    </row>
    <row r="5077" spans="1:4" ht="13.5">
      <c r="A5077" s="458">
        <v>86932</v>
      </c>
      <c r="B5077" s="247" t="s">
        <v>4352</v>
      </c>
      <c r="C5077" s="247" t="s">
        <v>2</v>
      </c>
      <c r="D5077" s="456">
        <v>512.77</v>
      </c>
    </row>
    <row r="5078" spans="1:4" ht="13.5">
      <c r="A5078" s="458">
        <v>86933</v>
      </c>
      <c r="B5078" s="247" t="s">
        <v>4353</v>
      </c>
      <c r="C5078" s="247" t="s">
        <v>2</v>
      </c>
      <c r="D5078" s="456">
        <v>356.75</v>
      </c>
    </row>
    <row r="5079" spans="1:4" ht="13.5">
      <c r="A5079" s="458">
        <v>86934</v>
      </c>
      <c r="B5079" s="247" t="s">
        <v>4354</v>
      </c>
      <c r="C5079" s="247" t="s">
        <v>2</v>
      </c>
      <c r="D5079" s="456">
        <v>347.55</v>
      </c>
    </row>
    <row r="5080" spans="1:4" ht="13.5">
      <c r="A5080" s="458">
        <v>86935</v>
      </c>
      <c r="B5080" s="247" t="s">
        <v>4355</v>
      </c>
      <c r="C5080" s="247" t="s">
        <v>2</v>
      </c>
      <c r="D5080" s="456">
        <v>288.64999999999998</v>
      </c>
    </row>
    <row r="5081" spans="1:4" ht="13.5">
      <c r="A5081" s="458">
        <v>86936</v>
      </c>
      <c r="B5081" s="247" t="s">
        <v>4356</v>
      </c>
      <c r="C5081" s="247" t="s">
        <v>2</v>
      </c>
      <c r="D5081" s="456">
        <v>461.86</v>
      </c>
    </row>
    <row r="5082" spans="1:4" ht="13.5">
      <c r="A5082" s="458">
        <v>86937</v>
      </c>
      <c r="B5082" s="247" t="s">
        <v>4357</v>
      </c>
      <c r="C5082" s="247" t="s">
        <v>2</v>
      </c>
      <c r="D5082" s="456">
        <v>211.1</v>
      </c>
    </row>
    <row r="5083" spans="1:4" ht="13.5">
      <c r="A5083" s="458">
        <v>86938</v>
      </c>
      <c r="B5083" s="247" t="s">
        <v>4358</v>
      </c>
      <c r="C5083" s="247" t="s">
        <v>2</v>
      </c>
      <c r="D5083" s="456">
        <v>384.31</v>
      </c>
    </row>
    <row r="5084" spans="1:4" ht="13.5">
      <c r="A5084" s="458">
        <v>86939</v>
      </c>
      <c r="B5084" s="247" t="s">
        <v>4359</v>
      </c>
      <c r="C5084" s="247" t="s">
        <v>2</v>
      </c>
      <c r="D5084" s="456">
        <v>400.84</v>
      </c>
    </row>
    <row r="5085" spans="1:4" ht="13.5">
      <c r="A5085" s="458">
        <v>86940</v>
      </c>
      <c r="B5085" s="247" t="s">
        <v>4360</v>
      </c>
      <c r="C5085" s="247" t="s">
        <v>2</v>
      </c>
      <c r="D5085" s="456">
        <v>1062.8800000000001</v>
      </c>
    </row>
    <row r="5086" spans="1:4" ht="13.5">
      <c r="A5086" s="458">
        <v>86941</v>
      </c>
      <c r="B5086" s="247" t="s">
        <v>4361</v>
      </c>
      <c r="C5086" s="247" t="s">
        <v>2</v>
      </c>
      <c r="D5086" s="456">
        <v>766.45</v>
      </c>
    </row>
    <row r="5087" spans="1:4" ht="13.5">
      <c r="A5087" s="458">
        <v>86942</v>
      </c>
      <c r="B5087" s="247" t="s">
        <v>4362</v>
      </c>
      <c r="C5087" s="247" t="s">
        <v>2</v>
      </c>
      <c r="D5087" s="456">
        <v>249.13</v>
      </c>
    </row>
    <row r="5088" spans="1:4" ht="13.5">
      <c r="A5088" s="458">
        <v>86943</v>
      </c>
      <c r="B5088" s="247" t="s">
        <v>4363</v>
      </c>
      <c r="C5088" s="247" t="s">
        <v>2</v>
      </c>
      <c r="D5088" s="456">
        <v>239.93</v>
      </c>
    </row>
    <row r="5089" spans="1:4" ht="13.5">
      <c r="A5089" s="458">
        <v>86947</v>
      </c>
      <c r="B5089" s="247" t="s">
        <v>4364</v>
      </c>
      <c r="C5089" s="247" t="s">
        <v>2</v>
      </c>
      <c r="D5089" s="456">
        <v>1076.19</v>
      </c>
    </row>
    <row r="5090" spans="1:4" ht="13.5">
      <c r="A5090" s="458">
        <v>93396</v>
      </c>
      <c r="B5090" s="247" t="s">
        <v>4365</v>
      </c>
      <c r="C5090" s="247" t="s">
        <v>2</v>
      </c>
      <c r="D5090" s="456">
        <v>543.39</v>
      </c>
    </row>
    <row r="5091" spans="1:4" ht="13.5">
      <c r="A5091" s="458">
        <v>93441</v>
      </c>
      <c r="B5091" s="247" t="s">
        <v>4366</v>
      </c>
      <c r="C5091" s="247" t="s">
        <v>2</v>
      </c>
      <c r="D5091" s="456">
        <v>845.55</v>
      </c>
    </row>
    <row r="5092" spans="1:4" ht="13.5">
      <c r="A5092" s="458">
        <v>93442</v>
      </c>
      <c r="B5092" s="247" t="s">
        <v>4367</v>
      </c>
      <c r="C5092" s="247" t="s">
        <v>2</v>
      </c>
      <c r="D5092" s="456">
        <v>948.79</v>
      </c>
    </row>
    <row r="5093" spans="1:4" ht="13.5">
      <c r="A5093" s="458">
        <v>95469</v>
      </c>
      <c r="B5093" s="247" t="s">
        <v>4368</v>
      </c>
      <c r="C5093" s="247" t="s">
        <v>2</v>
      </c>
      <c r="D5093" s="456">
        <v>285.49</v>
      </c>
    </row>
    <row r="5094" spans="1:4" ht="13.5">
      <c r="A5094" s="458">
        <v>95470</v>
      </c>
      <c r="B5094" s="247" t="s">
        <v>4369</v>
      </c>
      <c r="C5094" s="247" t="s">
        <v>2</v>
      </c>
      <c r="D5094" s="456">
        <v>294.93</v>
      </c>
    </row>
    <row r="5095" spans="1:4" ht="13.5">
      <c r="A5095" s="458">
        <v>95471</v>
      </c>
      <c r="B5095" s="247" t="s">
        <v>4370</v>
      </c>
      <c r="C5095" s="247" t="s">
        <v>2</v>
      </c>
      <c r="D5095" s="456">
        <v>725.88</v>
      </c>
    </row>
    <row r="5096" spans="1:4" ht="13.5">
      <c r="A5096" s="458">
        <v>95472</v>
      </c>
      <c r="B5096" s="247" t="s">
        <v>4371</v>
      </c>
      <c r="C5096" s="247" t="s">
        <v>2</v>
      </c>
      <c r="D5096" s="456">
        <v>735.32</v>
      </c>
    </row>
    <row r="5097" spans="1:4" ht="13.5">
      <c r="A5097" s="458">
        <v>95542</v>
      </c>
      <c r="B5097" s="247" t="s">
        <v>4372</v>
      </c>
      <c r="C5097" s="247" t="s">
        <v>2</v>
      </c>
      <c r="D5097" s="456">
        <v>31.56</v>
      </c>
    </row>
    <row r="5098" spans="1:4" ht="13.5">
      <c r="A5098" s="458">
        <v>95543</v>
      </c>
      <c r="B5098" s="247" t="s">
        <v>4373</v>
      </c>
      <c r="C5098" s="247" t="s">
        <v>2</v>
      </c>
      <c r="D5098" s="456">
        <v>52.93</v>
      </c>
    </row>
    <row r="5099" spans="1:4" ht="13.5">
      <c r="A5099" s="458">
        <v>95544</v>
      </c>
      <c r="B5099" s="247" t="s">
        <v>4374</v>
      </c>
      <c r="C5099" s="247" t="s">
        <v>2</v>
      </c>
      <c r="D5099" s="456">
        <v>38.909999999999997</v>
      </c>
    </row>
    <row r="5100" spans="1:4" ht="13.5">
      <c r="A5100" s="458">
        <v>95545</v>
      </c>
      <c r="B5100" s="247" t="s">
        <v>4375</v>
      </c>
      <c r="C5100" s="247" t="s">
        <v>2</v>
      </c>
      <c r="D5100" s="456">
        <v>37.92</v>
      </c>
    </row>
    <row r="5101" spans="1:4" ht="13.5">
      <c r="A5101" s="458">
        <v>95546</v>
      </c>
      <c r="B5101" s="247" t="s">
        <v>4376</v>
      </c>
      <c r="C5101" s="247" t="s">
        <v>2</v>
      </c>
      <c r="D5101" s="456">
        <v>128.66999999999999</v>
      </c>
    </row>
    <row r="5102" spans="1:4" ht="13.5">
      <c r="A5102" s="458">
        <v>95547</v>
      </c>
      <c r="B5102" s="247" t="s">
        <v>4377</v>
      </c>
      <c r="C5102" s="247" t="s">
        <v>2</v>
      </c>
      <c r="D5102" s="456">
        <v>79.06</v>
      </c>
    </row>
    <row r="5103" spans="1:4" ht="13.5">
      <c r="A5103" s="458">
        <v>100848</v>
      </c>
      <c r="B5103" s="247" t="s">
        <v>4378</v>
      </c>
      <c r="C5103" s="247" t="s">
        <v>2</v>
      </c>
      <c r="D5103" s="456">
        <v>524.92999999999995</v>
      </c>
    </row>
    <row r="5104" spans="1:4" ht="13.5">
      <c r="A5104" s="458">
        <v>100849</v>
      </c>
      <c r="B5104" s="247" t="s">
        <v>4379</v>
      </c>
      <c r="C5104" s="247" t="s">
        <v>2</v>
      </c>
      <c r="D5104" s="456">
        <v>44.04</v>
      </c>
    </row>
    <row r="5105" spans="1:4" ht="13.5">
      <c r="A5105" s="458">
        <v>100851</v>
      </c>
      <c r="B5105" s="247" t="s">
        <v>4380</v>
      </c>
      <c r="C5105" s="247" t="s">
        <v>2</v>
      </c>
      <c r="D5105" s="456">
        <v>89.05</v>
      </c>
    </row>
    <row r="5106" spans="1:4" ht="13.5">
      <c r="A5106" s="458">
        <v>100852</v>
      </c>
      <c r="B5106" s="247" t="s">
        <v>4381</v>
      </c>
      <c r="C5106" s="247" t="s">
        <v>2</v>
      </c>
      <c r="D5106" s="456">
        <v>233.3</v>
      </c>
    </row>
    <row r="5107" spans="1:4" ht="13.5">
      <c r="A5107" s="458">
        <v>100853</v>
      </c>
      <c r="B5107" s="247" t="s">
        <v>19997</v>
      </c>
      <c r="C5107" s="247" t="s">
        <v>2</v>
      </c>
      <c r="D5107" s="456">
        <v>326.31</v>
      </c>
    </row>
    <row r="5108" spans="1:4" ht="13.5">
      <c r="A5108" s="458">
        <v>100854</v>
      </c>
      <c r="B5108" s="247" t="s">
        <v>4382</v>
      </c>
      <c r="C5108" s="247" t="s">
        <v>2</v>
      </c>
      <c r="D5108" s="456">
        <v>1707.96</v>
      </c>
    </row>
    <row r="5109" spans="1:4" ht="13.5">
      <c r="A5109" s="458">
        <v>100855</v>
      </c>
      <c r="B5109" s="247" t="s">
        <v>4383</v>
      </c>
      <c r="C5109" s="247" t="s">
        <v>2</v>
      </c>
      <c r="D5109" s="456">
        <v>37.92</v>
      </c>
    </row>
    <row r="5110" spans="1:4" ht="13.5">
      <c r="A5110" s="458">
        <v>100856</v>
      </c>
      <c r="B5110" s="247" t="s">
        <v>4384</v>
      </c>
      <c r="C5110" s="247" t="s">
        <v>2</v>
      </c>
      <c r="D5110" s="456">
        <v>35.86</v>
      </c>
    </row>
    <row r="5111" spans="1:4" ht="13.5">
      <c r="A5111" s="458">
        <v>100857</v>
      </c>
      <c r="B5111" s="247" t="s">
        <v>4385</v>
      </c>
      <c r="C5111" s="247" t="s">
        <v>2</v>
      </c>
      <c r="D5111" s="456">
        <v>499.94</v>
      </c>
    </row>
    <row r="5112" spans="1:4" ht="13.5">
      <c r="A5112" s="458">
        <v>100858</v>
      </c>
      <c r="B5112" s="247" t="s">
        <v>4386</v>
      </c>
      <c r="C5112" s="247" t="s">
        <v>2</v>
      </c>
      <c r="D5112" s="456">
        <v>638.88</v>
      </c>
    </row>
    <row r="5113" spans="1:4" ht="13.5">
      <c r="A5113" s="458">
        <v>100859</v>
      </c>
      <c r="B5113" s="247" t="s">
        <v>19998</v>
      </c>
      <c r="C5113" s="247" t="s">
        <v>2</v>
      </c>
      <c r="D5113" s="456">
        <v>949.6</v>
      </c>
    </row>
    <row r="5114" spans="1:4" ht="13.5">
      <c r="A5114" s="458">
        <v>100860</v>
      </c>
      <c r="B5114" s="247" t="s">
        <v>4387</v>
      </c>
      <c r="C5114" s="247" t="s">
        <v>2</v>
      </c>
      <c r="D5114" s="456">
        <v>83.39</v>
      </c>
    </row>
    <row r="5115" spans="1:4" ht="13.5">
      <c r="A5115" s="458">
        <v>100861</v>
      </c>
      <c r="B5115" s="247" t="s">
        <v>4388</v>
      </c>
      <c r="C5115" s="247" t="s">
        <v>2</v>
      </c>
      <c r="D5115" s="456">
        <v>36.53</v>
      </c>
    </row>
    <row r="5116" spans="1:4" ht="13.5">
      <c r="A5116" s="458">
        <v>100862</v>
      </c>
      <c r="B5116" s="247" t="s">
        <v>4389</v>
      </c>
      <c r="C5116" s="247" t="s">
        <v>2</v>
      </c>
      <c r="D5116" s="456">
        <v>40.96</v>
      </c>
    </row>
    <row r="5117" spans="1:4" ht="13.5">
      <c r="A5117" s="458">
        <v>100863</v>
      </c>
      <c r="B5117" s="247" t="s">
        <v>4390</v>
      </c>
      <c r="C5117" s="247" t="s">
        <v>2</v>
      </c>
      <c r="D5117" s="456">
        <v>596.6</v>
      </c>
    </row>
    <row r="5118" spans="1:4" ht="13.5">
      <c r="A5118" s="458">
        <v>100864</v>
      </c>
      <c r="B5118" s="247" t="s">
        <v>4391</v>
      </c>
      <c r="C5118" s="247" t="s">
        <v>2</v>
      </c>
      <c r="D5118" s="456">
        <v>654.36</v>
      </c>
    </row>
    <row r="5119" spans="1:4" ht="13.5">
      <c r="A5119" s="458">
        <v>100865</v>
      </c>
      <c r="B5119" s="247" t="s">
        <v>4392</v>
      </c>
      <c r="C5119" s="247" t="s">
        <v>2</v>
      </c>
      <c r="D5119" s="456">
        <v>577.04</v>
      </c>
    </row>
    <row r="5120" spans="1:4" ht="13.5">
      <c r="A5120" s="458">
        <v>100866</v>
      </c>
      <c r="B5120" s="247" t="s">
        <v>4393</v>
      </c>
      <c r="C5120" s="247" t="s">
        <v>2</v>
      </c>
      <c r="D5120" s="456">
        <v>309.16000000000003</v>
      </c>
    </row>
    <row r="5121" spans="1:4" ht="13.5">
      <c r="A5121" s="458">
        <v>100867</v>
      </c>
      <c r="B5121" s="247" t="s">
        <v>4394</v>
      </c>
      <c r="C5121" s="247" t="s">
        <v>2</v>
      </c>
      <c r="D5121" s="456">
        <v>328.21</v>
      </c>
    </row>
    <row r="5122" spans="1:4" ht="13.5">
      <c r="A5122" s="458">
        <v>100868</v>
      </c>
      <c r="B5122" s="247" t="s">
        <v>4395</v>
      </c>
      <c r="C5122" s="247" t="s">
        <v>2</v>
      </c>
      <c r="D5122" s="456">
        <v>341.57</v>
      </c>
    </row>
    <row r="5123" spans="1:4" ht="13.5">
      <c r="A5123" s="458">
        <v>100869</v>
      </c>
      <c r="B5123" s="247" t="s">
        <v>4396</v>
      </c>
      <c r="C5123" s="247" t="s">
        <v>2</v>
      </c>
      <c r="D5123" s="456">
        <v>350.6</v>
      </c>
    </row>
    <row r="5124" spans="1:4" ht="13.5">
      <c r="A5124" s="458">
        <v>100870</v>
      </c>
      <c r="B5124" s="247" t="s">
        <v>4397</v>
      </c>
      <c r="C5124" s="247" t="s">
        <v>2</v>
      </c>
      <c r="D5124" s="456">
        <v>273.19</v>
      </c>
    </row>
    <row r="5125" spans="1:4" ht="13.5">
      <c r="A5125" s="458">
        <v>100871</v>
      </c>
      <c r="B5125" s="247" t="s">
        <v>4398</v>
      </c>
      <c r="C5125" s="247" t="s">
        <v>2</v>
      </c>
      <c r="D5125" s="456">
        <v>293.17</v>
      </c>
    </row>
    <row r="5126" spans="1:4" ht="13.5">
      <c r="A5126" s="458">
        <v>100872</v>
      </c>
      <c r="B5126" s="247" t="s">
        <v>4399</v>
      </c>
      <c r="C5126" s="247" t="s">
        <v>2</v>
      </c>
      <c r="D5126" s="456">
        <v>305.93</v>
      </c>
    </row>
    <row r="5127" spans="1:4" ht="13.5">
      <c r="A5127" s="458">
        <v>100873</v>
      </c>
      <c r="B5127" s="247" t="s">
        <v>4400</v>
      </c>
      <c r="C5127" s="247" t="s">
        <v>2</v>
      </c>
      <c r="D5127" s="456">
        <v>313.89999999999998</v>
      </c>
    </row>
    <row r="5128" spans="1:4" ht="13.5">
      <c r="A5128" s="458">
        <v>100874</v>
      </c>
      <c r="B5128" s="247" t="s">
        <v>4401</v>
      </c>
      <c r="C5128" s="247" t="s">
        <v>2</v>
      </c>
      <c r="D5128" s="456">
        <v>309.16000000000003</v>
      </c>
    </row>
    <row r="5129" spans="1:4" ht="13.5">
      <c r="A5129" s="458">
        <v>100875</v>
      </c>
      <c r="B5129" s="247" t="s">
        <v>4402</v>
      </c>
      <c r="C5129" s="247" t="s">
        <v>2</v>
      </c>
      <c r="D5129" s="456">
        <v>1065.78</v>
      </c>
    </row>
    <row r="5130" spans="1:4" ht="13.5">
      <c r="A5130" s="458">
        <v>100878</v>
      </c>
      <c r="B5130" s="247" t="s">
        <v>19999</v>
      </c>
      <c r="C5130" s="247" t="s">
        <v>2</v>
      </c>
      <c r="D5130" s="456">
        <v>620.12</v>
      </c>
    </row>
    <row r="5131" spans="1:4" ht="13.5">
      <c r="A5131" s="458">
        <v>98052</v>
      </c>
      <c r="B5131" s="247" t="s">
        <v>27235</v>
      </c>
      <c r="C5131" s="247" t="s">
        <v>2</v>
      </c>
      <c r="D5131" s="456">
        <v>1836.53</v>
      </c>
    </row>
    <row r="5132" spans="1:4" ht="13.5">
      <c r="A5132" s="458">
        <v>98053</v>
      </c>
      <c r="B5132" s="247" t="s">
        <v>27236</v>
      </c>
      <c r="C5132" s="247" t="s">
        <v>2</v>
      </c>
      <c r="D5132" s="456">
        <v>2522</v>
      </c>
    </row>
    <row r="5133" spans="1:4" ht="13.5">
      <c r="A5133" s="458">
        <v>98054</v>
      </c>
      <c r="B5133" s="247" t="s">
        <v>27237</v>
      </c>
      <c r="C5133" s="247" t="s">
        <v>2</v>
      </c>
      <c r="D5133" s="456">
        <v>4090.15</v>
      </c>
    </row>
    <row r="5134" spans="1:4" ht="13.5">
      <c r="A5134" s="458">
        <v>98055</v>
      </c>
      <c r="B5134" s="247" t="s">
        <v>27238</v>
      </c>
      <c r="C5134" s="247" t="s">
        <v>2</v>
      </c>
      <c r="D5134" s="456">
        <v>5568.75</v>
      </c>
    </row>
    <row r="5135" spans="1:4" ht="13.5">
      <c r="A5135" s="458">
        <v>98056</v>
      </c>
      <c r="B5135" s="247" t="s">
        <v>27239</v>
      </c>
      <c r="C5135" s="247" t="s">
        <v>2</v>
      </c>
      <c r="D5135" s="456">
        <v>6476.6</v>
      </c>
    </row>
    <row r="5136" spans="1:4" ht="13.5">
      <c r="A5136" s="458">
        <v>98057</v>
      </c>
      <c r="B5136" s="247" t="s">
        <v>27240</v>
      </c>
      <c r="C5136" s="247" t="s">
        <v>2</v>
      </c>
      <c r="D5136" s="456">
        <v>7735.03</v>
      </c>
    </row>
    <row r="5137" spans="1:4" ht="13.5">
      <c r="A5137" s="458">
        <v>98058</v>
      </c>
      <c r="B5137" s="247" t="s">
        <v>27241</v>
      </c>
      <c r="C5137" s="247" t="s">
        <v>2</v>
      </c>
      <c r="D5137" s="456">
        <v>1626.52</v>
      </c>
    </row>
    <row r="5138" spans="1:4" ht="13.5">
      <c r="A5138" s="458">
        <v>98059</v>
      </c>
      <c r="B5138" s="247" t="s">
        <v>27242</v>
      </c>
      <c r="C5138" s="247" t="s">
        <v>2</v>
      </c>
      <c r="D5138" s="456">
        <v>3528.17</v>
      </c>
    </row>
    <row r="5139" spans="1:4" ht="13.5">
      <c r="A5139" s="458">
        <v>98060</v>
      </c>
      <c r="B5139" s="247" t="s">
        <v>27243</v>
      </c>
      <c r="C5139" s="247" t="s">
        <v>2</v>
      </c>
      <c r="D5139" s="456">
        <v>4959.34</v>
      </c>
    </row>
    <row r="5140" spans="1:4" ht="13.5">
      <c r="A5140" s="458">
        <v>98061</v>
      </c>
      <c r="B5140" s="247" t="s">
        <v>27244</v>
      </c>
      <c r="C5140" s="247" t="s">
        <v>2</v>
      </c>
      <c r="D5140" s="456">
        <v>6928.28</v>
      </c>
    </row>
    <row r="5141" spans="1:4" ht="13.5">
      <c r="A5141" s="458">
        <v>98062</v>
      </c>
      <c r="B5141" s="247" t="s">
        <v>27245</v>
      </c>
      <c r="C5141" s="247" t="s">
        <v>2</v>
      </c>
      <c r="D5141" s="456">
        <v>2752.26</v>
      </c>
    </row>
    <row r="5142" spans="1:4" ht="13.5">
      <c r="A5142" s="458">
        <v>98063</v>
      </c>
      <c r="B5142" s="247" t="s">
        <v>27246</v>
      </c>
      <c r="C5142" s="247" t="s">
        <v>2</v>
      </c>
      <c r="D5142" s="456">
        <v>4194.6499999999996</v>
      </c>
    </row>
    <row r="5143" spans="1:4" ht="13.5">
      <c r="A5143" s="458">
        <v>98064</v>
      </c>
      <c r="B5143" s="247" t="s">
        <v>27247</v>
      </c>
      <c r="C5143" s="247" t="s">
        <v>2</v>
      </c>
      <c r="D5143" s="456">
        <v>4828.7700000000004</v>
      </c>
    </row>
    <row r="5144" spans="1:4" ht="13.5">
      <c r="A5144" s="458">
        <v>98065</v>
      </c>
      <c r="B5144" s="247" t="s">
        <v>27248</v>
      </c>
      <c r="C5144" s="247" t="s">
        <v>2</v>
      </c>
      <c r="D5144" s="456">
        <v>6704.24</v>
      </c>
    </row>
    <row r="5145" spans="1:4" ht="13.5">
      <c r="A5145" s="458">
        <v>98066</v>
      </c>
      <c r="B5145" s="247" t="s">
        <v>27249</v>
      </c>
      <c r="C5145" s="247" t="s">
        <v>2</v>
      </c>
      <c r="D5145" s="456">
        <v>4105.54</v>
      </c>
    </row>
    <row r="5146" spans="1:4" ht="13.5">
      <c r="A5146" s="458">
        <v>98067</v>
      </c>
      <c r="B5146" s="247" t="s">
        <v>27250</v>
      </c>
      <c r="C5146" s="247" t="s">
        <v>2</v>
      </c>
      <c r="D5146" s="456">
        <v>5454.23</v>
      </c>
    </row>
    <row r="5147" spans="1:4" ht="13.5">
      <c r="A5147" s="458">
        <v>98068</v>
      </c>
      <c r="B5147" s="247" t="s">
        <v>27251</v>
      </c>
      <c r="C5147" s="247" t="s">
        <v>2</v>
      </c>
      <c r="D5147" s="456">
        <v>7691.15</v>
      </c>
    </row>
    <row r="5148" spans="1:4" ht="13.5">
      <c r="A5148" s="458">
        <v>98069</v>
      </c>
      <c r="B5148" s="247" t="s">
        <v>27252</v>
      </c>
      <c r="C5148" s="247" t="s">
        <v>2</v>
      </c>
      <c r="D5148" s="456">
        <v>10383.799999999999</v>
      </c>
    </row>
    <row r="5149" spans="1:4" ht="13.5">
      <c r="A5149" s="458">
        <v>98070</v>
      </c>
      <c r="B5149" s="247" t="s">
        <v>27253</v>
      </c>
      <c r="C5149" s="247" t="s">
        <v>2</v>
      </c>
      <c r="D5149" s="456">
        <v>11812.74</v>
      </c>
    </row>
    <row r="5150" spans="1:4" ht="13.5">
      <c r="A5150" s="458">
        <v>98071</v>
      </c>
      <c r="B5150" s="247" t="s">
        <v>27254</v>
      </c>
      <c r="C5150" s="247" t="s">
        <v>2</v>
      </c>
      <c r="D5150" s="456">
        <v>12780.83</v>
      </c>
    </row>
    <row r="5151" spans="1:4" ht="13.5">
      <c r="A5151" s="458">
        <v>98072</v>
      </c>
      <c r="B5151" s="247" t="s">
        <v>27255</v>
      </c>
      <c r="C5151" s="247" t="s">
        <v>2</v>
      </c>
      <c r="D5151" s="456">
        <v>3503.32</v>
      </c>
    </row>
    <row r="5152" spans="1:4" ht="13.5">
      <c r="A5152" s="458">
        <v>98073</v>
      </c>
      <c r="B5152" s="247" t="s">
        <v>27256</v>
      </c>
      <c r="C5152" s="247" t="s">
        <v>2</v>
      </c>
      <c r="D5152" s="456">
        <v>5547.3</v>
      </c>
    </row>
    <row r="5153" spans="1:4" ht="13.5">
      <c r="A5153" s="458">
        <v>98074</v>
      </c>
      <c r="B5153" s="247" t="s">
        <v>27257</v>
      </c>
      <c r="C5153" s="247" t="s">
        <v>2</v>
      </c>
      <c r="D5153" s="456">
        <v>8709.16</v>
      </c>
    </row>
    <row r="5154" spans="1:4" ht="13.5">
      <c r="A5154" s="458">
        <v>98075</v>
      </c>
      <c r="B5154" s="247" t="s">
        <v>27258</v>
      </c>
      <c r="C5154" s="247" t="s">
        <v>2</v>
      </c>
      <c r="D5154" s="456">
        <v>11374.81</v>
      </c>
    </row>
    <row r="5155" spans="1:4" ht="13.5">
      <c r="A5155" s="458">
        <v>98076</v>
      </c>
      <c r="B5155" s="247" t="s">
        <v>27259</v>
      </c>
      <c r="C5155" s="247" t="s">
        <v>2</v>
      </c>
      <c r="D5155" s="456">
        <v>13170.15</v>
      </c>
    </row>
    <row r="5156" spans="1:4" ht="13.5">
      <c r="A5156" s="458">
        <v>98077</v>
      </c>
      <c r="B5156" s="247" t="s">
        <v>27260</v>
      </c>
      <c r="C5156" s="247" t="s">
        <v>2</v>
      </c>
      <c r="D5156" s="456">
        <v>15540.44</v>
      </c>
    </row>
    <row r="5157" spans="1:4" ht="13.5">
      <c r="A5157" s="458">
        <v>98078</v>
      </c>
      <c r="B5157" s="247" t="s">
        <v>27261</v>
      </c>
      <c r="C5157" s="247" t="s">
        <v>2</v>
      </c>
      <c r="D5157" s="456">
        <v>3617.35</v>
      </c>
    </row>
    <row r="5158" spans="1:4" ht="13.5">
      <c r="A5158" s="458">
        <v>98079</v>
      </c>
      <c r="B5158" s="247" t="s">
        <v>27262</v>
      </c>
      <c r="C5158" s="247" t="s">
        <v>2</v>
      </c>
      <c r="D5158" s="456">
        <v>6373.92</v>
      </c>
    </row>
    <row r="5159" spans="1:4" ht="13.5">
      <c r="A5159" s="458">
        <v>98080</v>
      </c>
      <c r="B5159" s="247" t="s">
        <v>27263</v>
      </c>
      <c r="C5159" s="247" t="s">
        <v>2</v>
      </c>
      <c r="D5159" s="456">
        <v>8252.02</v>
      </c>
    </row>
    <row r="5160" spans="1:4" ht="13.5">
      <c r="A5160" s="458">
        <v>98081</v>
      </c>
      <c r="B5160" s="247" t="s">
        <v>27264</v>
      </c>
      <c r="C5160" s="247" t="s">
        <v>2</v>
      </c>
      <c r="D5160" s="456">
        <v>12268.31</v>
      </c>
    </row>
    <row r="5161" spans="1:4" ht="13.5">
      <c r="A5161" s="458">
        <v>98082</v>
      </c>
      <c r="B5161" s="247" t="s">
        <v>27265</v>
      </c>
      <c r="C5161" s="247" t="s">
        <v>2</v>
      </c>
      <c r="D5161" s="456">
        <v>3359.48</v>
      </c>
    </row>
    <row r="5162" spans="1:4" ht="13.5">
      <c r="A5162" s="458">
        <v>98083</v>
      </c>
      <c r="B5162" s="247" t="s">
        <v>27266</v>
      </c>
      <c r="C5162" s="247" t="s">
        <v>2</v>
      </c>
      <c r="D5162" s="456">
        <v>4417.51</v>
      </c>
    </row>
    <row r="5163" spans="1:4" ht="13.5">
      <c r="A5163" s="458">
        <v>98084</v>
      </c>
      <c r="B5163" s="247" t="s">
        <v>27267</v>
      </c>
      <c r="C5163" s="247" t="s">
        <v>2</v>
      </c>
      <c r="D5163" s="456">
        <v>6181.68</v>
      </c>
    </row>
    <row r="5164" spans="1:4" ht="13.5">
      <c r="A5164" s="458">
        <v>98085</v>
      </c>
      <c r="B5164" s="247" t="s">
        <v>27268</v>
      </c>
      <c r="C5164" s="247" t="s">
        <v>2</v>
      </c>
      <c r="D5164" s="456">
        <v>8399.5499999999993</v>
      </c>
    </row>
    <row r="5165" spans="1:4" ht="13.5">
      <c r="A5165" s="458">
        <v>98086</v>
      </c>
      <c r="B5165" s="247" t="s">
        <v>27269</v>
      </c>
      <c r="C5165" s="247" t="s">
        <v>2</v>
      </c>
      <c r="D5165" s="456">
        <v>9451.64</v>
      </c>
    </row>
    <row r="5166" spans="1:4" ht="13.5">
      <c r="A5166" s="458">
        <v>98087</v>
      </c>
      <c r="B5166" s="247" t="s">
        <v>27270</v>
      </c>
      <c r="C5166" s="247" t="s">
        <v>2</v>
      </c>
      <c r="D5166" s="456">
        <v>10028.15</v>
      </c>
    </row>
    <row r="5167" spans="1:4" ht="13.5">
      <c r="A5167" s="458">
        <v>98088</v>
      </c>
      <c r="B5167" s="247" t="s">
        <v>27271</v>
      </c>
      <c r="C5167" s="247" t="s">
        <v>2</v>
      </c>
      <c r="D5167" s="456">
        <v>2928.39</v>
      </c>
    </row>
    <row r="5168" spans="1:4" ht="13.5">
      <c r="A5168" s="458">
        <v>98089</v>
      </c>
      <c r="B5168" s="247" t="s">
        <v>27272</v>
      </c>
      <c r="C5168" s="247" t="s">
        <v>2</v>
      </c>
      <c r="D5168" s="456">
        <v>4660.8599999999997</v>
      </c>
    </row>
    <row r="5169" spans="1:4" ht="13.5">
      <c r="A5169" s="458">
        <v>98090</v>
      </c>
      <c r="B5169" s="247" t="s">
        <v>27273</v>
      </c>
      <c r="C5169" s="247" t="s">
        <v>2</v>
      </c>
      <c r="D5169" s="456">
        <v>7371.03</v>
      </c>
    </row>
    <row r="5170" spans="1:4" ht="13.5">
      <c r="A5170" s="458">
        <v>98091</v>
      </c>
      <c r="B5170" s="247" t="s">
        <v>27274</v>
      </c>
      <c r="C5170" s="247" t="s">
        <v>2</v>
      </c>
      <c r="D5170" s="456">
        <v>9654.82</v>
      </c>
    </row>
    <row r="5171" spans="1:4" ht="13.5">
      <c r="A5171" s="458">
        <v>98092</v>
      </c>
      <c r="B5171" s="247" t="s">
        <v>27275</v>
      </c>
      <c r="C5171" s="247" t="s">
        <v>2</v>
      </c>
      <c r="D5171" s="456">
        <v>11246.94</v>
      </c>
    </row>
    <row r="5172" spans="1:4" ht="13.5">
      <c r="A5172" s="458">
        <v>98093</v>
      </c>
      <c r="B5172" s="247" t="s">
        <v>27276</v>
      </c>
      <c r="C5172" s="247" t="s">
        <v>2</v>
      </c>
      <c r="D5172" s="456">
        <v>13294.92</v>
      </c>
    </row>
    <row r="5173" spans="1:4" ht="13.5">
      <c r="A5173" s="458">
        <v>98094</v>
      </c>
      <c r="B5173" s="247" t="s">
        <v>27277</v>
      </c>
      <c r="C5173" s="247" t="s">
        <v>2</v>
      </c>
      <c r="D5173" s="456">
        <v>2370.23</v>
      </c>
    </row>
    <row r="5174" spans="1:4" ht="13.5">
      <c r="A5174" s="458">
        <v>98099</v>
      </c>
      <c r="B5174" s="247" t="s">
        <v>27278</v>
      </c>
      <c r="C5174" s="247" t="s">
        <v>2</v>
      </c>
      <c r="D5174" s="456">
        <v>4049.72</v>
      </c>
    </row>
    <row r="5175" spans="1:4" ht="13.5">
      <c r="A5175" s="458">
        <v>98100</v>
      </c>
      <c r="B5175" s="247" t="s">
        <v>27279</v>
      </c>
      <c r="C5175" s="247" t="s">
        <v>2</v>
      </c>
      <c r="D5175" s="456">
        <v>5329.38</v>
      </c>
    </row>
    <row r="5176" spans="1:4" ht="13.5">
      <c r="A5176" s="458">
        <v>98101</v>
      </c>
      <c r="B5176" s="247" t="s">
        <v>27280</v>
      </c>
      <c r="C5176" s="247" t="s">
        <v>2</v>
      </c>
      <c r="D5176" s="456">
        <v>7886.73</v>
      </c>
    </row>
    <row r="5177" spans="1:4" ht="13.5">
      <c r="A5177" s="458">
        <v>98109</v>
      </c>
      <c r="B5177" s="247" t="s">
        <v>18955</v>
      </c>
      <c r="C5177" s="247" t="s">
        <v>2</v>
      </c>
      <c r="D5177" s="456">
        <v>689.48</v>
      </c>
    </row>
    <row r="5178" spans="1:4" ht="13.5">
      <c r="A5178" s="458">
        <v>98110</v>
      </c>
      <c r="B5178" s="247" t="s">
        <v>18956</v>
      </c>
      <c r="C5178" s="247" t="s">
        <v>2</v>
      </c>
      <c r="D5178" s="456">
        <v>483.88</v>
      </c>
    </row>
    <row r="5179" spans="1:4" ht="13.5">
      <c r="A5179" s="458">
        <v>98111</v>
      </c>
      <c r="B5179" s="247" t="s">
        <v>18957</v>
      </c>
      <c r="C5179" s="247" t="s">
        <v>2</v>
      </c>
      <c r="D5179" s="456">
        <v>61.99</v>
      </c>
    </row>
    <row r="5180" spans="1:4" ht="13.5">
      <c r="A5180" s="458">
        <v>98112</v>
      </c>
      <c r="B5180" s="247" t="s">
        <v>18958</v>
      </c>
      <c r="C5180" s="247" t="s">
        <v>2</v>
      </c>
      <c r="D5180" s="456">
        <v>89.17</v>
      </c>
    </row>
    <row r="5181" spans="1:4" ht="13.5">
      <c r="A5181" s="458">
        <v>98114</v>
      </c>
      <c r="B5181" s="247" t="s">
        <v>18959</v>
      </c>
      <c r="C5181" s="247" t="s">
        <v>2</v>
      </c>
      <c r="D5181" s="456">
        <v>685.06</v>
      </c>
    </row>
    <row r="5182" spans="1:4" ht="13.5">
      <c r="A5182" s="458">
        <v>98115</v>
      </c>
      <c r="B5182" s="247" t="s">
        <v>27281</v>
      </c>
      <c r="C5182" s="247" t="s">
        <v>2</v>
      </c>
      <c r="D5182" s="456">
        <v>91.5</v>
      </c>
    </row>
    <row r="5183" spans="1:4" ht="13.5">
      <c r="A5183" s="458">
        <v>89957</v>
      </c>
      <c r="B5183" s="247" t="s">
        <v>4403</v>
      </c>
      <c r="C5183" s="247" t="s">
        <v>2</v>
      </c>
      <c r="D5183" s="456">
        <v>132.56</v>
      </c>
    </row>
    <row r="5184" spans="1:4" ht="13.5">
      <c r="A5184" s="458">
        <v>89959</v>
      </c>
      <c r="B5184" s="247" t="s">
        <v>4404</v>
      </c>
      <c r="C5184" s="247" t="s">
        <v>2</v>
      </c>
      <c r="D5184" s="456">
        <v>223.95</v>
      </c>
    </row>
    <row r="5185" spans="1:4" ht="13.5">
      <c r="A5185" s="458">
        <v>89349</v>
      </c>
      <c r="B5185" s="247" t="s">
        <v>20000</v>
      </c>
      <c r="C5185" s="247" t="s">
        <v>2</v>
      </c>
      <c r="D5185" s="456">
        <v>28.99</v>
      </c>
    </row>
    <row r="5186" spans="1:4" ht="13.5">
      <c r="A5186" s="458">
        <v>89351</v>
      </c>
      <c r="B5186" s="247" t="s">
        <v>20001</v>
      </c>
      <c r="C5186" s="247" t="s">
        <v>2</v>
      </c>
      <c r="D5186" s="456">
        <v>35.56</v>
      </c>
    </row>
    <row r="5187" spans="1:4" ht="13.5">
      <c r="A5187" s="458">
        <v>89352</v>
      </c>
      <c r="B5187" s="247" t="s">
        <v>20002</v>
      </c>
      <c r="C5187" s="247" t="s">
        <v>2</v>
      </c>
      <c r="D5187" s="456">
        <v>39.74</v>
      </c>
    </row>
    <row r="5188" spans="1:4" ht="13.5">
      <c r="A5188" s="458">
        <v>89353</v>
      </c>
      <c r="B5188" s="247" t="s">
        <v>20003</v>
      </c>
      <c r="C5188" s="247" t="s">
        <v>2</v>
      </c>
      <c r="D5188" s="456">
        <v>43.26</v>
      </c>
    </row>
    <row r="5189" spans="1:4" ht="13.5">
      <c r="A5189" s="458">
        <v>89354</v>
      </c>
      <c r="B5189" s="247" t="s">
        <v>20004</v>
      </c>
      <c r="C5189" s="247" t="s">
        <v>2</v>
      </c>
      <c r="D5189" s="456">
        <v>514.75</v>
      </c>
    </row>
    <row r="5190" spans="1:4" ht="13.5">
      <c r="A5190" s="458">
        <v>89969</v>
      </c>
      <c r="B5190" s="247" t="s">
        <v>4405</v>
      </c>
      <c r="C5190" s="247" t="s">
        <v>2</v>
      </c>
      <c r="D5190" s="456">
        <v>46.45</v>
      </c>
    </row>
    <row r="5191" spans="1:4" ht="13.5">
      <c r="A5191" s="458">
        <v>89970</v>
      </c>
      <c r="B5191" s="247" t="s">
        <v>4406</v>
      </c>
      <c r="C5191" s="247" t="s">
        <v>2</v>
      </c>
      <c r="D5191" s="456">
        <v>48.81</v>
      </c>
    </row>
    <row r="5192" spans="1:4" ht="13.5">
      <c r="A5192" s="458">
        <v>89971</v>
      </c>
      <c r="B5192" s="247" t="s">
        <v>4407</v>
      </c>
      <c r="C5192" s="247" t="s">
        <v>2</v>
      </c>
      <c r="D5192" s="456">
        <v>50.32</v>
      </c>
    </row>
    <row r="5193" spans="1:4" ht="13.5">
      <c r="A5193" s="458">
        <v>89972</v>
      </c>
      <c r="B5193" s="247" t="s">
        <v>4408</v>
      </c>
      <c r="C5193" s="247" t="s">
        <v>2</v>
      </c>
      <c r="D5193" s="456">
        <v>55.52</v>
      </c>
    </row>
    <row r="5194" spans="1:4" ht="13.5">
      <c r="A5194" s="458">
        <v>89973</v>
      </c>
      <c r="B5194" s="247" t="s">
        <v>4409</v>
      </c>
      <c r="C5194" s="247" t="s">
        <v>2</v>
      </c>
      <c r="D5194" s="456">
        <v>734.29</v>
      </c>
    </row>
    <row r="5195" spans="1:4" ht="13.5">
      <c r="A5195" s="458">
        <v>89974</v>
      </c>
      <c r="B5195" s="247" t="s">
        <v>4410</v>
      </c>
      <c r="C5195" s="247" t="s">
        <v>2</v>
      </c>
      <c r="D5195" s="456">
        <v>309.81</v>
      </c>
    </row>
    <row r="5196" spans="1:4" ht="13.5">
      <c r="A5196" s="458">
        <v>89984</v>
      </c>
      <c r="B5196" s="247" t="s">
        <v>20005</v>
      </c>
      <c r="C5196" s="247" t="s">
        <v>2</v>
      </c>
      <c r="D5196" s="456">
        <v>93.73</v>
      </c>
    </row>
    <row r="5197" spans="1:4" ht="13.5">
      <c r="A5197" s="458">
        <v>89985</v>
      </c>
      <c r="B5197" s="247" t="s">
        <v>20006</v>
      </c>
      <c r="C5197" s="247" t="s">
        <v>2</v>
      </c>
      <c r="D5197" s="456">
        <v>98.14</v>
      </c>
    </row>
    <row r="5198" spans="1:4" ht="13.5">
      <c r="A5198" s="458">
        <v>89986</v>
      </c>
      <c r="B5198" s="247" t="s">
        <v>20007</v>
      </c>
      <c r="C5198" s="247" t="s">
        <v>2</v>
      </c>
      <c r="D5198" s="456">
        <v>91.26</v>
      </c>
    </row>
    <row r="5199" spans="1:4" ht="13.5">
      <c r="A5199" s="458">
        <v>89987</v>
      </c>
      <c r="B5199" s="247" t="s">
        <v>20008</v>
      </c>
      <c r="C5199" s="247" t="s">
        <v>2</v>
      </c>
      <c r="D5199" s="456">
        <v>103.54</v>
      </c>
    </row>
    <row r="5200" spans="1:4" ht="13.5">
      <c r="A5200" s="458">
        <v>90371</v>
      </c>
      <c r="B5200" s="247" t="s">
        <v>20009</v>
      </c>
      <c r="C5200" s="247" t="s">
        <v>2</v>
      </c>
      <c r="D5200" s="456">
        <v>38.56</v>
      </c>
    </row>
    <row r="5201" spans="1:4" ht="13.5">
      <c r="A5201" s="458">
        <v>94489</v>
      </c>
      <c r="B5201" s="247" t="s">
        <v>20010</v>
      </c>
      <c r="C5201" s="247" t="s">
        <v>2</v>
      </c>
      <c r="D5201" s="456">
        <v>39.51</v>
      </c>
    </row>
    <row r="5202" spans="1:4" ht="13.5">
      <c r="A5202" s="458">
        <v>94490</v>
      </c>
      <c r="B5202" s="247" t="s">
        <v>20011</v>
      </c>
      <c r="C5202" s="247" t="s">
        <v>2</v>
      </c>
      <c r="D5202" s="456">
        <v>59.89</v>
      </c>
    </row>
    <row r="5203" spans="1:4" ht="13.5">
      <c r="A5203" s="458">
        <v>94491</v>
      </c>
      <c r="B5203" s="247" t="s">
        <v>20012</v>
      </c>
      <c r="C5203" s="247" t="s">
        <v>2</v>
      </c>
      <c r="D5203" s="456">
        <v>81.25</v>
      </c>
    </row>
    <row r="5204" spans="1:4" ht="13.5">
      <c r="A5204" s="458">
        <v>94492</v>
      </c>
      <c r="B5204" s="247" t="s">
        <v>20013</v>
      </c>
      <c r="C5204" s="247" t="s">
        <v>2</v>
      </c>
      <c r="D5204" s="456">
        <v>83.67</v>
      </c>
    </row>
    <row r="5205" spans="1:4" ht="13.5">
      <c r="A5205" s="458">
        <v>94493</v>
      </c>
      <c r="B5205" s="247" t="s">
        <v>20014</v>
      </c>
      <c r="C5205" s="247" t="s">
        <v>2</v>
      </c>
      <c r="D5205" s="456">
        <v>153.57</v>
      </c>
    </row>
    <row r="5206" spans="1:4" ht="13.5">
      <c r="A5206" s="458">
        <v>94495</v>
      </c>
      <c r="B5206" s="247" t="s">
        <v>20015</v>
      </c>
      <c r="C5206" s="247" t="s">
        <v>2</v>
      </c>
      <c r="D5206" s="456">
        <v>67.28</v>
      </c>
    </row>
    <row r="5207" spans="1:4" ht="13.5">
      <c r="A5207" s="458">
        <v>94496</v>
      </c>
      <c r="B5207" s="247" t="s">
        <v>20016</v>
      </c>
      <c r="C5207" s="247" t="s">
        <v>2</v>
      </c>
      <c r="D5207" s="456">
        <v>91.66</v>
      </c>
    </row>
    <row r="5208" spans="1:4" ht="13.5">
      <c r="A5208" s="458">
        <v>94497</v>
      </c>
      <c r="B5208" s="247" t="s">
        <v>20017</v>
      </c>
      <c r="C5208" s="247" t="s">
        <v>2</v>
      </c>
      <c r="D5208" s="456">
        <v>116.02</v>
      </c>
    </row>
    <row r="5209" spans="1:4" ht="13.5">
      <c r="A5209" s="458">
        <v>94498</v>
      </c>
      <c r="B5209" s="247" t="s">
        <v>20018</v>
      </c>
      <c r="C5209" s="247" t="s">
        <v>2</v>
      </c>
      <c r="D5209" s="456">
        <v>160.54</v>
      </c>
    </row>
    <row r="5210" spans="1:4" ht="13.5">
      <c r="A5210" s="458">
        <v>94499</v>
      </c>
      <c r="B5210" s="247" t="s">
        <v>20019</v>
      </c>
      <c r="C5210" s="247" t="s">
        <v>2</v>
      </c>
      <c r="D5210" s="456">
        <v>323.06</v>
      </c>
    </row>
    <row r="5211" spans="1:4" ht="13.5">
      <c r="A5211" s="458">
        <v>94500</v>
      </c>
      <c r="B5211" s="247" t="s">
        <v>20020</v>
      </c>
      <c r="C5211" s="247" t="s">
        <v>2</v>
      </c>
      <c r="D5211" s="456">
        <v>391.86</v>
      </c>
    </row>
    <row r="5212" spans="1:4" ht="13.5">
      <c r="A5212" s="458">
        <v>94501</v>
      </c>
      <c r="B5212" s="247" t="s">
        <v>20021</v>
      </c>
      <c r="C5212" s="247" t="s">
        <v>2</v>
      </c>
      <c r="D5212" s="456">
        <v>798.25</v>
      </c>
    </row>
    <row r="5213" spans="1:4" ht="13.5">
      <c r="A5213" s="458">
        <v>94792</v>
      </c>
      <c r="B5213" s="247" t="s">
        <v>20022</v>
      </c>
      <c r="C5213" s="247" t="s">
        <v>2</v>
      </c>
      <c r="D5213" s="456">
        <v>126.33</v>
      </c>
    </row>
    <row r="5214" spans="1:4" ht="13.5">
      <c r="A5214" s="458">
        <v>94793</v>
      </c>
      <c r="B5214" s="247" t="s">
        <v>20023</v>
      </c>
      <c r="C5214" s="247" t="s">
        <v>2</v>
      </c>
      <c r="D5214" s="456">
        <v>173.79</v>
      </c>
    </row>
    <row r="5215" spans="1:4" ht="13.5">
      <c r="A5215" s="458">
        <v>94794</v>
      </c>
      <c r="B5215" s="247" t="s">
        <v>20024</v>
      </c>
      <c r="C5215" s="247" t="s">
        <v>2</v>
      </c>
      <c r="D5215" s="456">
        <v>183.59</v>
      </c>
    </row>
    <row r="5216" spans="1:4" ht="13.5">
      <c r="A5216" s="458">
        <v>94795</v>
      </c>
      <c r="B5216" s="247" t="s">
        <v>20025</v>
      </c>
      <c r="C5216" s="247" t="s">
        <v>2</v>
      </c>
      <c r="D5216" s="456">
        <v>37.22</v>
      </c>
    </row>
    <row r="5217" spans="1:4" ht="13.5">
      <c r="A5217" s="458">
        <v>94796</v>
      </c>
      <c r="B5217" s="247" t="s">
        <v>20026</v>
      </c>
      <c r="C5217" s="247" t="s">
        <v>2</v>
      </c>
      <c r="D5217" s="456">
        <v>42.37</v>
      </c>
    </row>
    <row r="5218" spans="1:4" ht="13.5">
      <c r="A5218" s="458">
        <v>94797</v>
      </c>
      <c r="B5218" s="247" t="s">
        <v>20027</v>
      </c>
      <c r="C5218" s="247" t="s">
        <v>2</v>
      </c>
      <c r="D5218" s="456">
        <v>88.66</v>
      </c>
    </row>
    <row r="5219" spans="1:4" ht="13.5">
      <c r="A5219" s="458">
        <v>94798</v>
      </c>
      <c r="B5219" s="247" t="s">
        <v>20028</v>
      </c>
      <c r="C5219" s="247" t="s">
        <v>2</v>
      </c>
      <c r="D5219" s="456">
        <v>147.57</v>
      </c>
    </row>
    <row r="5220" spans="1:4" ht="13.5">
      <c r="A5220" s="458">
        <v>94799</v>
      </c>
      <c r="B5220" s="247" t="s">
        <v>20029</v>
      </c>
      <c r="C5220" s="247" t="s">
        <v>2</v>
      </c>
      <c r="D5220" s="456">
        <v>180.99</v>
      </c>
    </row>
    <row r="5221" spans="1:4" ht="13.5">
      <c r="A5221" s="458">
        <v>94800</v>
      </c>
      <c r="B5221" s="247" t="s">
        <v>20030</v>
      </c>
      <c r="C5221" s="247" t="s">
        <v>2</v>
      </c>
      <c r="D5221" s="456">
        <v>232.38</v>
      </c>
    </row>
    <row r="5222" spans="1:4" ht="13.5">
      <c r="A5222" s="458">
        <v>95248</v>
      </c>
      <c r="B5222" s="247" t="s">
        <v>20031</v>
      </c>
      <c r="C5222" s="247" t="s">
        <v>2</v>
      </c>
      <c r="D5222" s="456">
        <v>58.14</v>
      </c>
    </row>
    <row r="5223" spans="1:4" ht="13.5">
      <c r="A5223" s="458">
        <v>95249</v>
      </c>
      <c r="B5223" s="247" t="s">
        <v>20032</v>
      </c>
      <c r="C5223" s="247" t="s">
        <v>2</v>
      </c>
      <c r="D5223" s="456">
        <v>68.17</v>
      </c>
    </row>
    <row r="5224" spans="1:4" ht="13.5">
      <c r="A5224" s="458">
        <v>95250</v>
      </c>
      <c r="B5224" s="247" t="s">
        <v>20033</v>
      </c>
      <c r="C5224" s="247" t="s">
        <v>2</v>
      </c>
      <c r="D5224" s="456">
        <v>92.03</v>
      </c>
    </row>
    <row r="5225" spans="1:4" ht="13.5">
      <c r="A5225" s="458">
        <v>95251</v>
      </c>
      <c r="B5225" s="247" t="s">
        <v>20034</v>
      </c>
      <c r="C5225" s="247" t="s">
        <v>2</v>
      </c>
      <c r="D5225" s="456">
        <v>136.38</v>
      </c>
    </row>
    <row r="5226" spans="1:4" ht="13.5">
      <c r="A5226" s="458">
        <v>95252</v>
      </c>
      <c r="B5226" s="247" t="s">
        <v>20035</v>
      </c>
      <c r="C5226" s="247" t="s">
        <v>2</v>
      </c>
      <c r="D5226" s="456">
        <v>165.09</v>
      </c>
    </row>
    <row r="5227" spans="1:4" ht="13.5">
      <c r="A5227" s="458">
        <v>95253</v>
      </c>
      <c r="B5227" s="247" t="s">
        <v>20036</v>
      </c>
      <c r="C5227" s="247" t="s">
        <v>2</v>
      </c>
      <c r="D5227" s="456">
        <v>251.97</v>
      </c>
    </row>
    <row r="5228" spans="1:4" ht="13.5">
      <c r="A5228" s="458">
        <v>99619</v>
      </c>
      <c r="B5228" s="247" t="s">
        <v>20037</v>
      </c>
      <c r="C5228" s="247" t="s">
        <v>2</v>
      </c>
      <c r="D5228" s="456">
        <v>86.35</v>
      </c>
    </row>
    <row r="5229" spans="1:4" ht="13.5">
      <c r="A5229" s="458">
        <v>99620</v>
      </c>
      <c r="B5229" s="247" t="s">
        <v>20038</v>
      </c>
      <c r="C5229" s="247" t="s">
        <v>2</v>
      </c>
      <c r="D5229" s="456">
        <v>117.32</v>
      </c>
    </row>
    <row r="5230" spans="1:4" ht="13.5">
      <c r="A5230" s="458">
        <v>99621</v>
      </c>
      <c r="B5230" s="247" t="s">
        <v>20039</v>
      </c>
      <c r="C5230" s="247" t="s">
        <v>2</v>
      </c>
      <c r="D5230" s="456">
        <v>174.81</v>
      </c>
    </row>
    <row r="5231" spans="1:4" ht="13.5">
      <c r="A5231" s="458">
        <v>99622</v>
      </c>
      <c r="B5231" s="247" t="s">
        <v>20040</v>
      </c>
      <c r="C5231" s="247" t="s">
        <v>2</v>
      </c>
      <c r="D5231" s="456">
        <v>196.81</v>
      </c>
    </row>
    <row r="5232" spans="1:4" ht="13.5">
      <c r="A5232" s="458">
        <v>99623</v>
      </c>
      <c r="B5232" s="247" t="s">
        <v>20041</v>
      </c>
      <c r="C5232" s="247" t="s">
        <v>2</v>
      </c>
      <c r="D5232" s="456">
        <v>274.60000000000002</v>
      </c>
    </row>
    <row r="5233" spans="1:4" ht="13.5">
      <c r="A5233" s="458">
        <v>99624</v>
      </c>
      <c r="B5233" s="247" t="s">
        <v>20042</v>
      </c>
      <c r="C5233" s="247" t="s">
        <v>2</v>
      </c>
      <c r="D5233" s="456">
        <v>391.42</v>
      </c>
    </row>
    <row r="5234" spans="1:4" ht="13.5">
      <c r="A5234" s="458">
        <v>99625</v>
      </c>
      <c r="B5234" s="247" t="s">
        <v>20043</v>
      </c>
      <c r="C5234" s="247" t="s">
        <v>2</v>
      </c>
      <c r="D5234" s="456">
        <v>538.32000000000005</v>
      </c>
    </row>
    <row r="5235" spans="1:4" ht="13.5">
      <c r="A5235" s="458">
        <v>99626</v>
      </c>
      <c r="B5235" s="247" t="s">
        <v>20044</v>
      </c>
      <c r="C5235" s="247" t="s">
        <v>2</v>
      </c>
      <c r="D5235" s="456">
        <v>828.61</v>
      </c>
    </row>
    <row r="5236" spans="1:4" ht="13.5">
      <c r="A5236" s="458">
        <v>99627</v>
      </c>
      <c r="B5236" s="247" t="s">
        <v>20045</v>
      </c>
      <c r="C5236" s="247" t="s">
        <v>2</v>
      </c>
      <c r="D5236" s="456">
        <v>52.11</v>
      </c>
    </row>
    <row r="5237" spans="1:4" ht="13.5">
      <c r="A5237" s="458">
        <v>99628</v>
      </c>
      <c r="B5237" s="247" t="s">
        <v>20046</v>
      </c>
      <c r="C5237" s="247" t="s">
        <v>2</v>
      </c>
      <c r="D5237" s="456">
        <v>56.92</v>
      </c>
    </row>
    <row r="5238" spans="1:4" ht="13.5">
      <c r="A5238" s="458">
        <v>99629</v>
      </c>
      <c r="B5238" s="247" t="s">
        <v>20047</v>
      </c>
      <c r="C5238" s="247" t="s">
        <v>2</v>
      </c>
      <c r="D5238" s="456">
        <v>63.31</v>
      </c>
    </row>
    <row r="5239" spans="1:4" ht="13.5">
      <c r="A5239" s="458">
        <v>99630</v>
      </c>
      <c r="B5239" s="247" t="s">
        <v>20048</v>
      </c>
      <c r="C5239" s="247" t="s">
        <v>2</v>
      </c>
      <c r="D5239" s="456">
        <v>94.13</v>
      </c>
    </row>
    <row r="5240" spans="1:4" ht="13.5">
      <c r="A5240" s="458">
        <v>99631</v>
      </c>
      <c r="B5240" s="247" t="s">
        <v>20049</v>
      </c>
      <c r="C5240" s="247" t="s">
        <v>2</v>
      </c>
      <c r="D5240" s="456">
        <v>109.63</v>
      </c>
    </row>
    <row r="5241" spans="1:4" ht="13.5">
      <c r="A5241" s="458">
        <v>99632</v>
      </c>
      <c r="B5241" s="247" t="s">
        <v>20050</v>
      </c>
      <c r="C5241" s="247" t="s">
        <v>2</v>
      </c>
      <c r="D5241" s="456">
        <v>158.01</v>
      </c>
    </row>
    <row r="5242" spans="1:4" ht="13.5">
      <c r="A5242" s="458">
        <v>99633</v>
      </c>
      <c r="B5242" s="247" t="s">
        <v>20051</v>
      </c>
      <c r="C5242" s="247" t="s">
        <v>2</v>
      </c>
      <c r="D5242" s="456">
        <v>338.85</v>
      </c>
    </row>
    <row r="5243" spans="1:4" ht="13.5">
      <c r="A5243" s="458">
        <v>99634</v>
      </c>
      <c r="B5243" s="247" t="s">
        <v>20052</v>
      </c>
      <c r="C5243" s="247" t="s">
        <v>2</v>
      </c>
      <c r="D5243" s="456">
        <v>577.64</v>
      </c>
    </row>
    <row r="5244" spans="1:4" ht="13.5">
      <c r="A5244" s="458">
        <v>99635</v>
      </c>
      <c r="B5244" s="247" t="s">
        <v>20053</v>
      </c>
      <c r="C5244" s="247" t="s">
        <v>2</v>
      </c>
      <c r="D5244" s="456">
        <v>293.88</v>
      </c>
    </row>
    <row r="5245" spans="1:4" ht="13.5">
      <c r="A5245" s="458">
        <v>103008</v>
      </c>
      <c r="B5245" s="247" t="s">
        <v>20054</v>
      </c>
      <c r="C5245" s="247" t="s">
        <v>2</v>
      </c>
      <c r="D5245" s="456">
        <v>70.52</v>
      </c>
    </row>
    <row r="5246" spans="1:4" ht="13.5">
      <c r="A5246" s="458">
        <v>103009</v>
      </c>
      <c r="B5246" s="247" t="s">
        <v>20055</v>
      </c>
      <c r="C5246" s="247" t="s">
        <v>2</v>
      </c>
      <c r="D5246" s="456">
        <v>249.63</v>
      </c>
    </row>
    <row r="5247" spans="1:4" ht="13.5">
      <c r="A5247" s="458">
        <v>103010</v>
      </c>
      <c r="B5247" s="247" t="s">
        <v>20056</v>
      </c>
      <c r="C5247" s="247" t="s">
        <v>2</v>
      </c>
      <c r="D5247" s="456">
        <v>53.47</v>
      </c>
    </row>
    <row r="5248" spans="1:4" ht="13.5">
      <c r="A5248" s="458">
        <v>103011</v>
      </c>
      <c r="B5248" s="247" t="s">
        <v>20057</v>
      </c>
      <c r="C5248" s="247" t="s">
        <v>2</v>
      </c>
      <c r="D5248" s="456">
        <v>59.65</v>
      </c>
    </row>
    <row r="5249" spans="1:4" ht="13.5">
      <c r="A5249" s="458">
        <v>103012</v>
      </c>
      <c r="B5249" s="247" t="s">
        <v>20058</v>
      </c>
      <c r="C5249" s="247" t="s">
        <v>2</v>
      </c>
      <c r="D5249" s="456">
        <v>94.03</v>
      </c>
    </row>
    <row r="5250" spans="1:4" ht="13.5">
      <c r="A5250" s="458">
        <v>103013</v>
      </c>
      <c r="B5250" s="247" t="s">
        <v>20059</v>
      </c>
      <c r="C5250" s="247" t="s">
        <v>2</v>
      </c>
      <c r="D5250" s="456">
        <v>101.27</v>
      </c>
    </row>
    <row r="5251" spans="1:4" ht="13.5">
      <c r="A5251" s="458">
        <v>103014</v>
      </c>
      <c r="B5251" s="247" t="s">
        <v>20060</v>
      </c>
      <c r="C5251" s="247" t="s">
        <v>2</v>
      </c>
      <c r="D5251" s="456">
        <v>152.25</v>
      </c>
    </row>
    <row r="5252" spans="1:4" ht="13.5">
      <c r="A5252" s="458">
        <v>103015</v>
      </c>
      <c r="B5252" s="247" t="s">
        <v>20061</v>
      </c>
      <c r="C5252" s="247" t="s">
        <v>2</v>
      </c>
      <c r="D5252" s="456">
        <v>269.05</v>
      </c>
    </row>
    <row r="5253" spans="1:4" ht="13.5">
      <c r="A5253" s="458">
        <v>103016</v>
      </c>
      <c r="B5253" s="247" t="s">
        <v>20062</v>
      </c>
      <c r="C5253" s="247" t="s">
        <v>2</v>
      </c>
      <c r="D5253" s="456">
        <v>367.77</v>
      </c>
    </row>
    <row r="5254" spans="1:4" ht="13.5">
      <c r="A5254" s="458">
        <v>103017</v>
      </c>
      <c r="B5254" s="247" t="s">
        <v>20063</v>
      </c>
      <c r="C5254" s="247" t="s">
        <v>2</v>
      </c>
      <c r="D5254" s="456">
        <v>641.77</v>
      </c>
    </row>
    <row r="5255" spans="1:4" ht="13.5">
      <c r="A5255" s="458">
        <v>103018</v>
      </c>
      <c r="B5255" s="247" t="s">
        <v>20064</v>
      </c>
      <c r="C5255" s="247" t="s">
        <v>2</v>
      </c>
      <c r="D5255" s="456">
        <v>240.14</v>
      </c>
    </row>
    <row r="5256" spans="1:4" ht="13.5">
      <c r="A5256" s="458">
        <v>103019</v>
      </c>
      <c r="B5256" s="247" t="s">
        <v>20065</v>
      </c>
      <c r="C5256" s="247" t="s">
        <v>2</v>
      </c>
      <c r="D5256" s="456">
        <v>207.88</v>
      </c>
    </row>
    <row r="5257" spans="1:4" ht="13.5">
      <c r="A5257" s="458">
        <v>103029</v>
      </c>
      <c r="B5257" s="247" t="s">
        <v>20066</v>
      </c>
      <c r="C5257" s="247" t="s">
        <v>2</v>
      </c>
      <c r="D5257" s="456">
        <v>49.68</v>
      </c>
    </row>
    <row r="5258" spans="1:4" ht="13.5">
      <c r="A5258" s="458">
        <v>103036</v>
      </c>
      <c r="B5258" s="247" t="s">
        <v>20067</v>
      </c>
      <c r="C5258" s="247" t="s">
        <v>2</v>
      </c>
      <c r="D5258" s="456">
        <v>31.4</v>
      </c>
    </row>
    <row r="5259" spans="1:4" ht="13.5">
      <c r="A5259" s="458">
        <v>103037</v>
      </c>
      <c r="B5259" s="247" t="s">
        <v>20068</v>
      </c>
      <c r="C5259" s="247" t="s">
        <v>2</v>
      </c>
      <c r="D5259" s="456">
        <v>61.68</v>
      </c>
    </row>
    <row r="5260" spans="1:4" ht="13.5">
      <c r="A5260" s="458">
        <v>103038</v>
      </c>
      <c r="B5260" s="247" t="s">
        <v>20069</v>
      </c>
      <c r="C5260" s="247" t="s">
        <v>2</v>
      </c>
      <c r="D5260" s="456">
        <v>82.48</v>
      </c>
    </row>
    <row r="5261" spans="1:4" ht="13.5">
      <c r="A5261" s="458">
        <v>103039</v>
      </c>
      <c r="B5261" s="247" t="s">
        <v>20070</v>
      </c>
      <c r="C5261" s="247" t="s">
        <v>2</v>
      </c>
      <c r="D5261" s="456">
        <v>88.6</v>
      </c>
    </row>
    <row r="5262" spans="1:4" ht="13.5">
      <c r="A5262" s="458">
        <v>103040</v>
      </c>
      <c r="B5262" s="247" t="s">
        <v>20071</v>
      </c>
      <c r="C5262" s="247" t="s">
        <v>2</v>
      </c>
      <c r="D5262" s="456">
        <v>133.12</v>
      </c>
    </row>
    <row r="5263" spans="1:4" ht="13.5">
      <c r="A5263" s="458">
        <v>103041</v>
      </c>
      <c r="B5263" s="247" t="s">
        <v>20072</v>
      </c>
      <c r="C5263" s="247" t="s">
        <v>2</v>
      </c>
      <c r="D5263" s="456">
        <v>25.84</v>
      </c>
    </row>
    <row r="5264" spans="1:4" ht="13.5">
      <c r="A5264" s="458">
        <v>103042</v>
      </c>
      <c r="B5264" s="247" t="s">
        <v>20073</v>
      </c>
      <c r="C5264" s="247" t="s">
        <v>2</v>
      </c>
      <c r="D5264" s="456">
        <v>31.36</v>
      </c>
    </row>
    <row r="5265" spans="1:4" ht="13.5">
      <c r="A5265" s="458">
        <v>103043</v>
      </c>
      <c r="B5265" s="247" t="s">
        <v>20074</v>
      </c>
      <c r="C5265" s="247" t="s">
        <v>2</v>
      </c>
      <c r="D5265" s="456">
        <v>30.14</v>
      </c>
    </row>
    <row r="5266" spans="1:4" ht="13.5">
      <c r="A5266" s="458">
        <v>103044</v>
      </c>
      <c r="B5266" s="247" t="s">
        <v>20075</v>
      </c>
      <c r="C5266" s="247" t="s">
        <v>2</v>
      </c>
      <c r="D5266" s="456">
        <v>40.32</v>
      </c>
    </row>
    <row r="5267" spans="1:4" ht="13.5">
      <c r="A5267" s="458">
        <v>103045</v>
      </c>
      <c r="B5267" s="247" t="s">
        <v>20076</v>
      </c>
      <c r="C5267" s="247" t="s">
        <v>2</v>
      </c>
      <c r="D5267" s="456">
        <v>11.69</v>
      </c>
    </row>
    <row r="5268" spans="1:4" ht="13.5">
      <c r="A5268" s="458">
        <v>103046</v>
      </c>
      <c r="B5268" s="247" t="s">
        <v>20077</v>
      </c>
      <c r="C5268" s="247" t="s">
        <v>2</v>
      </c>
      <c r="D5268" s="456">
        <v>29.55</v>
      </c>
    </row>
    <row r="5269" spans="1:4" ht="13.5">
      <c r="A5269" s="458">
        <v>103047</v>
      </c>
      <c r="B5269" s="247" t="s">
        <v>20078</v>
      </c>
      <c r="C5269" s="247" t="s">
        <v>2</v>
      </c>
      <c r="D5269" s="456">
        <v>31.51</v>
      </c>
    </row>
    <row r="5270" spans="1:4" ht="13.5">
      <c r="A5270" s="458">
        <v>103048</v>
      </c>
      <c r="B5270" s="247" t="s">
        <v>20079</v>
      </c>
      <c r="C5270" s="247" t="s">
        <v>2</v>
      </c>
      <c r="D5270" s="456">
        <v>22.96</v>
      </c>
    </row>
    <row r="5271" spans="1:4" ht="13.5">
      <c r="A5271" s="458">
        <v>103049</v>
      </c>
      <c r="B5271" s="247" t="s">
        <v>20080</v>
      </c>
      <c r="C5271" s="247" t="s">
        <v>2</v>
      </c>
      <c r="D5271" s="456">
        <v>25.27</v>
      </c>
    </row>
    <row r="5272" spans="1:4" ht="13.5">
      <c r="A5272" s="458">
        <v>103050</v>
      </c>
      <c r="B5272" s="247" t="s">
        <v>20081</v>
      </c>
      <c r="C5272" s="247" t="s">
        <v>2</v>
      </c>
      <c r="D5272" s="456">
        <v>22.31</v>
      </c>
    </row>
    <row r="5273" spans="1:4" ht="13.5">
      <c r="A5273" s="458">
        <v>103051</v>
      </c>
      <c r="B5273" s="247" t="s">
        <v>20082</v>
      </c>
      <c r="C5273" s="247" t="s">
        <v>2</v>
      </c>
      <c r="D5273" s="456">
        <v>26.77</v>
      </c>
    </row>
    <row r="5274" spans="1:4" ht="13.5">
      <c r="A5274" s="458">
        <v>103052</v>
      </c>
      <c r="B5274" s="247" t="s">
        <v>20083</v>
      </c>
      <c r="C5274" s="247" t="s">
        <v>2</v>
      </c>
      <c r="D5274" s="456">
        <v>37.94</v>
      </c>
    </row>
    <row r="5275" spans="1:4" ht="13.5">
      <c r="A5275" s="458">
        <v>95634</v>
      </c>
      <c r="B5275" s="247" t="s">
        <v>4411</v>
      </c>
      <c r="C5275" s="247" t="s">
        <v>2</v>
      </c>
      <c r="D5275" s="456">
        <v>287.76</v>
      </c>
    </row>
    <row r="5276" spans="1:4" ht="13.5">
      <c r="A5276" s="458">
        <v>95635</v>
      </c>
      <c r="B5276" s="247" t="s">
        <v>4412</v>
      </c>
      <c r="C5276" s="247" t="s">
        <v>2</v>
      </c>
      <c r="D5276" s="456">
        <v>299.39</v>
      </c>
    </row>
    <row r="5277" spans="1:4" ht="13.5">
      <c r="A5277" s="458">
        <v>95636</v>
      </c>
      <c r="B5277" s="247" t="s">
        <v>19561</v>
      </c>
      <c r="C5277" s="247" t="s">
        <v>2</v>
      </c>
      <c r="D5277" s="456">
        <v>378.29</v>
      </c>
    </row>
    <row r="5278" spans="1:4" ht="13.5">
      <c r="A5278" s="458">
        <v>95637</v>
      </c>
      <c r="B5278" s="247" t="s">
        <v>4413</v>
      </c>
      <c r="C5278" s="247" t="s">
        <v>2</v>
      </c>
      <c r="D5278" s="456">
        <v>571.6</v>
      </c>
    </row>
    <row r="5279" spans="1:4" ht="13.5">
      <c r="A5279" s="458">
        <v>95638</v>
      </c>
      <c r="B5279" s="247" t="s">
        <v>4414</v>
      </c>
      <c r="C5279" s="247" t="s">
        <v>2</v>
      </c>
      <c r="D5279" s="456">
        <v>697.56</v>
      </c>
    </row>
    <row r="5280" spans="1:4" ht="13.5">
      <c r="A5280" s="458">
        <v>95639</v>
      </c>
      <c r="B5280" s="247" t="s">
        <v>4415</v>
      </c>
      <c r="C5280" s="247" t="s">
        <v>2</v>
      </c>
      <c r="D5280" s="456">
        <v>921.11</v>
      </c>
    </row>
    <row r="5281" spans="1:4" ht="13.5">
      <c r="A5281" s="458">
        <v>95641</v>
      </c>
      <c r="B5281" s="247" t="s">
        <v>4416</v>
      </c>
      <c r="C5281" s="247" t="s">
        <v>2</v>
      </c>
      <c r="D5281" s="456">
        <v>332.81</v>
      </c>
    </row>
    <row r="5282" spans="1:4" ht="13.5">
      <c r="A5282" s="458">
        <v>95642</v>
      </c>
      <c r="B5282" s="247" t="s">
        <v>4417</v>
      </c>
      <c r="C5282" s="247" t="s">
        <v>2</v>
      </c>
      <c r="D5282" s="456">
        <v>492</v>
      </c>
    </row>
    <row r="5283" spans="1:4" ht="13.5">
      <c r="A5283" s="458">
        <v>95643</v>
      </c>
      <c r="B5283" s="247" t="s">
        <v>4418</v>
      </c>
      <c r="C5283" s="247" t="s">
        <v>2</v>
      </c>
      <c r="D5283" s="456">
        <v>644.01</v>
      </c>
    </row>
    <row r="5284" spans="1:4" ht="13.5">
      <c r="A5284" s="458">
        <v>95644</v>
      </c>
      <c r="B5284" s="247" t="s">
        <v>4419</v>
      </c>
      <c r="C5284" s="247" t="s">
        <v>2</v>
      </c>
      <c r="D5284" s="456">
        <v>252.12</v>
      </c>
    </row>
    <row r="5285" spans="1:4" ht="13.5">
      <c r="A5285" s="458">
        <v>95645</v>
      </c>
      <c r="B5285" s="247" t="s">
        <v>4420</v>
      </c>
      <c r="C5285" s="247" t="s">
        <v>2</v>
      </c>
      <c r="D5285" s="456">
        <v>462.23</v>
      </c>
    </row>
    <row r="5286" spans="1:4" ht="13.5">
      <c r="A5286" s="458">
        <v>95646</v>
      </c>
      <c r="B5286" s="247" t="s">
        <v>4421</v>
      </c>
      <c r="C5286" s="247" t="s">
        <v>2</v>
      </c>
      <c r="D5286" s="456">
        <v>689.57</v>
      </c>
    </row>
    <row r="5287" spans="1:4" ht="13.5">
      <c r="A5287" s="458">
        <v>95647</v>
      </c>
      <c r="B5287" s="247" t="s">
        <v>4422</v>
      </c>
      <c r="C5287" s="247" t="s">
        <v>2</v>
      </c>
      <c r="D5287" s="456">
        <v>904.67</v>
      </c>
    </row>
    <row r="5288" spans="1:4" ht="13.5">
      <c r="A5288" s="458">
        <v>95648</v>
      </c>
      <c r="B5288" s="247" t="s">
        <v>27282</v>
      </c>
      <c r="C5288" s="247" t="s">
        <v>2</v>
      </c>
      <c r="D5288" s="456">
        <v>585.98</v>
      </c>
    </row>
    <row r="5289" spans="1:4" ht="13.5">
      <c r="A5289" s="458">
        <v>95649</v>
      </c>
      <c r="B5289" s="247" t="s">
        <v>27283</v>
      </c>
      <c r="C5289" s="247" t="s">
        <v>2</v>
      </c>
      <c r="D5289" s="456">
        <v>1007.69</v>
      </c>
    </row>
    <row r="5290" spans="1:4" ht="13.5">
      <c r="A5290" s="458">
        <v>95650</v>
      </c>
      <c r="B5290" s="247" t="s">
        <v>27284</v>
      </c>
      <c r="C5290" s="247" t="s">
        <v>2</v>
      </c>
      <c r="D5290" s="456">
        <v>1470.99</v>
      </c>
    </row>
    <row r="5291" spans="1:4" ht="13.5">
      <c r="A5291" s="458">
        <v>95651</v>
      </c>
      <c r="B5291" s="247" t="s">
        <v>27285</v>
      </c>
      <c r="C5291" s="247" t="s">
        <v>2</v>
      </c>
      <c r="D5291" s="456">
        <v>1909.88</v>
      </c>
    </row>
    <row r="5292" spans="1:4" ht="13.5">
      <c r="A5292" s="458">
        <v>95652</v>
      </c>
      <c r="B5292" s="247" t="s">
        <v>27286</v>
      </c>
      <c r="C5292" s="247" t="s">
        <v>2</v>
      </c>
      <c r="D5292" s="456">
        <v>731.66</v>
      </c>
    </row>
    <row r="5293" spans="1:4" ht="13.5">
      <c r="A5293" s="458">
        <v>95653</v>
      </c>
      <c r="B5293" s="247" t="s">
        <v>27287</v>
      </c>
      <c r="C5293" s="247" t="s">
        <v>2</v>
      </c>
      <c r="D5293" s="456">
        <v>1297.1600000000001</v>
      </c>
    </row>
    <row r="5294" spans="1:4" ht="13.5">
      <c r="A5294" s="458">
        <v>95654</v>
      </c>
      <c r="B5294" s="247" t="s">
        <v>27288</v>
      </c>
      <c r="C5294" s="247" t="s">
        <v>2</v>
      </c>
      <c r="D5294" s="456">
        <v>1910</v>
      </c>
    </row>
    <row r="5295" spans="1:4" ht="13.5">
      <c r="A5295" s="458">
        <v>95655</v>
      </c>
      <c r="B5295" s="247" t="s">
        <v>27289</v>
      </c>
      <c r="C5295" s="247" t="s">
        <v>2</v>
      </c>
      <c r="D5295" s="456">
        <v>2491.38</v>
      </c>
    </row>
    <row r="5296" spans="1:4" ht="13.5">
      <c r="A5296" s="458">
        <v>95657</v>
      </c>
      <c r="B5296" s="247" t="s">
        <v>27290</v>
      </c>
      <c r="C5296" s="247" t="s">
        <v>2</v>
      </c>
      <c r="D5296" s="456">
        <v>250.02</v>
      </c>
    </row>
    <row r="5297" spans="1:4" ht="13.5">
      <c r="A5297" s="458">
        <v>95658</v>
      </c>
      <c r="B5297" s="247" t="s">
        <v>27291</v>
      </c>
      <c r="C5297" s="247" t="s">
        <v>2</v>
      </c>
      <c r="D5297" s="456">
        <v>469.57</v>
      </c>
    </row>
    <row r="5298" spans="1:4" ht="13.5">
      <c r="A5298" s="458">
        <v>95659</v>
      </c>
      <c r="B5298" s="247" t="s">
        <v>27292</v>
      </c>
      <c r="C5298" s="247" t="s">
        <v>2</v>
      </c>
      <c r="D5298" s="456">
        <v>654.86</v>
      </c>
    </row>
    <row r="5299" spans="1:4" ht="13.5">
      <c r="A5299" s="458">
        <v>95660</v>
      </c>
      <c r="B5299" s="247" t="s">
        <v>27293</v>
      </c>
      <c r="C5299" s="247" t="s">
        <v>2</v>
      </c>
      <c r="D5299" s="456">
        <v>933.67</v>
      </c>
    </row>
    <row r="5300" spans="1:4" ht="13.5">
      <c r="A5300" s="458">
        <v>95661</v>
      </c>
      <c r="B5300" s="247" t="s">
        <v>27294</v>
      </c>
      <c r="C5300" s="247" t="s">
        <v>2</v>
      </c>
      <c r="D5300" s="456">
        <v>324.01</v>
      </c>
    </row>
    <row r="5301" spans="1:4" ht="13.5">
      <c r="A5301" s="458">
        <v>95662</v>
      </c>
      <c r="B5301" s="247" t="s">
        <v>27295</v>
      </c>
      <c r="C5301" s="247" t="s">
        <v>2</v>
      </c>
      <c r="D5301" s="456">
        <v>618.36</v>
      </c>
    </row>
    <row r="5302" spans="1:4" ht="13.5">
      <c r="A5302" s="458">
        <v>95663</v>
      </c>
      <c r="B5302" s="247" t="s">
        <v>27296</v>
      </c>
      <c r="C5302" s="247" t="s">
        <v>2</v>
      </c>
      <c r="D5302" s="456">
        <v>932.52</v>
      </c>
    </row>
    <row r="5303" spans="1:4" ht="13.5">
      <c r="A5303" s="458">
        <v>95664</v>
      </c>
      <c r="B5303" s="247" t="s">
        <v>27297</v>
      </c>
      <c r="C5303" s="247" t="s">
        <v>2</v>
      </c>
      <c r="D5303" s="456">
        <v>1228.73</v>
      </c>
    </row>
    <row r="5304" spans="1:4" ht="13.5">
      <c r="A5304" s="458">
        <v>95665</v>
      </c>
      <c r="B5304" s="247" t="s">
        <v>27298</v>
      </c>
      <c r="C5304" s="247" t="s">
        <v>2</v>
      </c>
      <c r="D5304" s="456">
        <v>261.58999999999997</v>
      </c>
    </row>
    <row r="5305" spans="1:4" ht="13.5">
      <c r="A5305" s="458">
        <v>95666</v>
      </c>
      <c r="B5305" s="247" t="s">
        <v>27299</v>
      </c>
      <c r="C5305" s="247" t="s">
        <v>2</v>
      </c>
      <c r="D5305" s="456">
        <v>496.65</v>
      </c>
    </row>
    <row r="5306" spans="1:4" ht="13.5">
      <c r="A5306" s="458">
        <v>95667</v>
      </c>
      <c r="B5306" s="247" t="s">
        <v>27300</v>
      </c>
      <c r="C5306" s="247" t="s">
        <v>2</v>
      </c>
      <c r="D5306" s="456">
        <v>741.35</v>
      </c>
    </row>
    <row r="5307" spans="1:4" ht="13.5">
      <c r="A5307" s="458">
        <v>95668</v>
      </c>
      <c r="B5307" s="247" t="s">
        <v>27301</v>
      </c>
      <c r="C5307" s="247" t="s">
        <v>2</v>
      </c>
      <c r="D5307" s="456">
        <v>972.53</v>
      </c>
    </row>
    <row r="5308" spans="1:4" ht="13.5">
      <c r="A5308" s="458">
        <v>95669</v>
      </c>
      <c r="B5308" s="247" t="s">
        <v>27302</v>
      </c>
      <c r="C5308" s="247" t="s">
        <v>2</v>
      </c>
      <c r="D5308" s="456">
        <v>347.06</v>
      </c>
    </row>
    <row r="5309" spans="1:4" ht="13.5">
      <c r="A5309" s="458">
        <v>95670</v>
      </c>
      <c r="B5309" s="247" t="s">
        <v>27303</v>
      </c>
      <c r="C5309" s="247" t="s">
        <v>2</v>
      </c>
      <c r="D5309" s="456">
        <v>644.21</v>
      </c>
    </row>
    <row r="5310" spans="1:4" ht="13.5">
      <c r="A5310" s="458">
        <v>95671</v>
      </c>
      <c r="B5310" s="247" t="s">
        <v>27304</v>
      </c>
      <c r="C5310" s="247" t="s">
        <v>2</v>
      </c>
      <c r="D5310" s="456">
        <v>966.12</v>
      </c>
    </row>
    <row r="5311" spans="1:4" ht="13.5">
      <c r="A5311" s="458">
        <v>95672</v>
      </c>
      <c r="B5311" s="247" t="s">
        <v>27305</v>
      </c>
      <c r="C5311" s="247" t="s">
        <v>2</v>
      </c>
      <c r="D5311" s="456">
        <v>1292.2</v>
      </c>
    </row>
    <row r="5312" spans="1:4" ht="13.5">
      <c r="A5312" s="458">
        <v>95673</v>
      </c>
      <c r="B5312" s="247" t="s">
        <v>4423</v>
      </c>
      <c r="C5312" s="247" t="s">
        <v>2</v>
      </c>
      <c r="D5312" s="456">
        <v>108.21</v>
      </c>
    </row>
    <row r="5313" spans="1:4" ht="13.5">
      <c r="A5313" s="458">
        <v>95674</v>
      </c>
      <c r="B5313" s="247" t="s">
        <v>4424</v>
      </c>
      <c r="C5313" s="247" t="s">
        <v>2</v>
      </c>
      <c r="D5313" s="456">
        <v>114.86</v>
      </c>
    </row>
    <row r="5314" spans="1:4" ht="13.5">
      <c r="A5314" s="458">
        <v>95675</v>
      </c>
      <c r="B5314" s="247" t="s">
        <v>4425</v>
      </c>
      <c r="C5314" s="247" t="s">
        <v>2</v>
      </c>
      <c r="D5314" s="456">
        <v>140.28</v>
      </c>
    </row>
    <row r="5315" spans="1:4" ht="13.5">
      <c r="A5315" s="458">
        <v>95676</v>
      </c>
      <c r="B5315" s="247" t="s">
        <v>4426</v>
      </c>
      <c r="C5315" s="247" t="s">
        <v>2</v>
      </c>
      <c r="D5315" s="456">
        <v>111.27</v>
      </c>
    </row>
    <row r="5316" spans="1:4" ht="13.5">
      <c r="A5316" s="458">
        <v>97741</v>
      </c>
      <c r="B5316" s="247" t="s">
        <v>4427</v>
      </c>
      <c r="C5316" s="247" t="s">
        <v>2</v>
      </c>
      <c r="D5316" s="456">
        <v>186.72</v>
      </c>
    </row>
    <row r="5317" spans="1:4" ht="13.5">
      <c r="A5317" s="458">
        <v>90436</v>
      </c>
      <c r="B5317" s="247" t="s">
        <v>4428</v>
      </c>
      <c r="C5317" s="247" t="s">
        <v>2</v>
      </c>
      <c r="D5317" s="456">
        <v>11.87</v>
      </c>
    </row>
    <row r="5318" spans="1:4" ht="13.5">
      <c r="A5318" s="458">
        <v>90437</v>
      </c>
      <c r="B5318" s="247" t="s">
        <v>4429</v>
      </c>
      <c r="C5318" s="247" t="s">
        <v>2</v>
      </c>
      <c r="D5318" s="456">
        <v>28.85</v>
      </c>
    </row>
    <row r="5319" spans="1:4" ht="13.5">
      <c r="A5319" s="458">
        <v>90438</v>
      </c>
      <c r="B5319" s="247" t="s">
        <v>4430</v>
      </c>
      <c r="C5319" s="247" t="s">
        <v>2</v>
      </c>
      <c r="D5319" s="456">
        <v>41.35</v>
      </c>
    </row>
    <row r="5320" spans="1:4" ht="13.5">
      <c r="A5320" s="458">
        <v>90439</v>
      </c>
      <c r="B5320" s="247" t="s">
        <v>4431</v>
      </c>
      <c r="C5320" s="247" t="s">
        <v>2</v>
      </c>
      <c r="D5320" s="456">
        <v>47.77</v>
      </c>
    </row>
    <row r="5321" spans="1:4" ht="13.5">
      <c r="A5321" s="458">
        <v>90440</v>
      </c>
      <c r="B5321" s="247" t="s">
        <v>4432</v>
      </c>
      <c r="C5321" s="247" t="s">
        <v>2</v>
      </c>
      <c r="D5321" s="456">
        <v>76.510000000000005</v>
      </c>
    </row>
    <row r="5322" spans="1:4" ht="13.5">
      <c r="A5322" s="458">
        <v>90441</v>
      </c>
      <c r="B5322" s="247" t="s">
        <v>4433</v>
      </c>
      <c r="C5322" s="247" t="s">
        <v>2</v>
      </c>
      <c r="D5322" s="456">
        <v>97.74</v>
      </c>
    </row>
    <row r="5323" spans="1:4" ht="13.5">
      <c r="A5323" s="458">
        <v>90443</v>
      </c>
      <c r="B5323" s="247" t="s">
        <v>4434</v>
      </c>
      <c r="C5323" s="247" t="s">
        <v>1</v>
      </c>
      <c r="D5323" s="456">
        <v>10.79</v>
      </c>
    </row>
    <row r="5324" spans="1:4" ht="13.5">
      <c r="A5324" s="458">
        <v>90444</v>
      </c>
      <c r="B5324" s="247" t="s">
        <v>4435</v>
      </c>
      <c r="C5324" s="247" t="s">
        <v>1</v>
      </c>
      <c r="D5324" s="456">
        <v>20.49</v>
      </c>
    </row>
    <row r="5325" spans="1:4" ht="13.5">
      <c r="A5325" s="458">
        <v>90445</v>
      </c>
      <c r="B5325" s="247" t="s">
        <v>4436</v>
      </c>
      <c r="C5325" s="247" t="s">
        <v>1</v>
      </c>
      <c r="D5325" s="456">
        <v>21.88</v>
      </c>
    </row>
    <row r="5326" spans="1:4" ht="13.5">
      <c r="A5326" s="458">
        <v>90446</v>
      </c>
      <c r="B5326" s="247" t="s">
        <v>4437</v>
      </c>
      <c r="C5326" s="247" t="s">
        <v>1</v>
      </c>
      <c r="D5326" s="456">
        <v>23.77</v>
      </c>
    </row>
    <row r="5327" spans="1:4" ht="13.5">
      <c r="A5327" s="458">
        <v>90447</v>
      </c>
      <c r="B5327" s="247" t="s">
        <v>4438</v>
      </c>
      <c r="C5327" s="247" t="s">
        <v>1</v>
      </c>
      <c r="D5327" s="456">
        <v>6.28</v>
      </c>
    </row>
    <row r="5328" spans="1:4" ht="13.5">
      <c r="A5328" s="458">
        <v>90451</v>
      </c>
      <c r="B5328" s="247" t="s">
        <v>4439</v>
      </c>
      <c r="C5328" s="247" t="s">
        <v>2</v>
      </c>
      <c r="D5328" s="456">
        <v>3.72</v>
      </c>
    </row>
    <row r="5329" spans="1:4" ht="13.5">
      <c r="A5329" s="458">
        <v>90452</v>
      </c>
      <c r="B5329" s="247" t="s">
        <v>4440</v>
      </c>
      <c r="C5329" s="247" t="s">
        <v>2</v>
      </c>
      <c r="D5329" s="456">
        <v>15.08</v>
      </c>
    </row>
    <row r="5330" spans="1:4" ht="13.5">
      <c r="A5330" s="458">
        <v>90453</v>
      </c>
      <c r="B5330" s="247" t="s">
        <v>4441</v>
      </c>
      <c r="C5330" s="247" t="s">
        <v>2</v>
      </c>
      <c r="D5330" s="456">
        <v>3.02</v>
      </c>
    </row>
    <row r="5331" spans="1:4" ht="13.5">
      <c r="A5331" s="458">
        <v>90454</v>
      </c>
      <c r="B5331" s="247" t="s">
        <v>4442</v>
      </c>
      <c r="C5331" s="247" t="s">
        <v>2</v>
      </c>
      <c r="D5331" s="456">
        <v>5.75</v>
      </c>
    </row>
    <row r="5332" spans="1:4" ht="13.5">
      <c r="A5332" s="458">
        <v>90455</v>
      </c>
      <c r="B5332" s="247" t="s">
        <v>4443</v>
      </c>
      <c r="C5332" s="247" t="s">
        <v>2</v>
      </c>
      <c r="D5332" s="456">
        <v>7.27</v>
      </c>
    </row>
    <row r="5333" spans="1:4" ht="13.5">
      <c r="A5333" s="458">
        <v>90456</v>
      </c>
      <c r="B5333" s="247" t="s">
        <v>4444</v>
      </c>
      <c r="C5333" s="247" t="s">
        <v>2</v>
      </c>
      <c r="D5333" s="456">
        <v>3.46</v>
      </c>
    </row>
    <row r="5334" spans="1:4" ht="13.5">
      <c r="A5334" s="458">
        <v>90457</v>
      </c>
      <c r="B5334" s="247" t="s">
        <v>4445</v>
      </c>
      <c r="C5334" s="247" t="s">
        <v>2</v>
      </c>
      <c r="D5334" s="456">
        <v>7.9</v>
      </c>
    </row>
    <row r="5335" spans="1:4" ht="13.5">
      <c r="A5335" s="458">
        <v>90458</v>
      </c>
      <c r="B5335" s="247" t="s">
        <v>4446</v>
      </c>
      <c r="C5335" s="247" t="s">
        <v>2</v>
      </c>
      <c r="D5335" s="456">
        <v>22.41</v>
      </c>
    </row>
    <row r="5336" spans="1:4" ht="13.5">
      <c r="A5336" s="458">
        <v>90459</v>
      </c>
      <c r="B5336" s="247" t="s">
        <v>4447</v>
      </c>
      <c r="C5336" s="247" t="s">
        <v>2</v>
      </c>
      <c r="D5336" s="456">
        <v>31.62</v>
      </c>
    </row>
    <row r="5337" spans="1:4" ht="13.5">
      <c r="A5337" s="458">
        <v>90460</v>
      </c>
      <c r="B5337" s="247" t="s">
        <v>17482</v>
      </c>
      <c r="C5337" s="247" t="s">
        <v>1</v>
      </c>
      <c r="D5337" s="456">
        <v>10.89</v>
      </c>
    </row>
    <row r="5338" spans="1:4" ht="13.5">
      <c r="A5338" s="458">
        <v>90461</v>
      </c>
      <c r="B5338" s="247" t="s">
        <v>17483</v>
      </c>
      <c r="C5338" s="247" t="s">
        <v>1</v>
      </c>
      <c r="D5338" s="456">
        <v>6.85</v>
      </c>
    </row>
    <row r="5339" spans="1:4" ht="13.5">
      <c r="A5339" s="458">
        <v>90462</v>
      </c>
      <c r="B5339" s="247" t="s">
        <v>17484</v>
      </c>
      <c r="C5339" s="247" t="s">
        <v>1</v>
      </c>
      <c r="D5339" s="456">
        <v>1.47</v>
      </c>
    </row>
    <row r="5340" spans="1:4" ht="13.5">
      <c r="A5340" s="458">
        <v>90463</v>
      </c>
      <c r="B5340" s="247" t="s">
        <v>17485</v>
      </c>
      <c r="C5340" s="247" t="s">
        <v>1</v>
      </c>
      <c r="D5340" s="456">
        <v>1.24</v>
      </c>
    </row>
    <row r="5341" spans="1:4" ht="13.5">
      <c r="A5341" s="458">
        <v>90466</v>
      </c>
      <c r="B5341" s="247" t="s">
        <v>4448</v>
      </c>
      <c r="C5341" s="247" t="s">
        <v>1</v>
      </c>
      <c r="D5341" s="456">
        <v>11.03</v>
      </c>
    </row>
    <row r="5342" spans="1:4" ht="13.5">
      <c r="A5342" s="458">
        <v>90467</v>
      </c>
      <c r="B5342" s="247" t="s">
        <v>4449</v>
      </c>
      <c r="C5342" s="247" t="s">
        <v>1</v>
      </c>
      <c r="D5342" s="456">
        <v>17.46</v>
      </c>
    </row>
    <row r="5343" spans="1:4" ht="13.5">
      <c r="A5343" s="458">
        <v>90468</v>
      </c>
      <c r="B5343" s="247" t="s">
        <v>4450</v>
      </c>
      <c r="C5343" s="247" t="s">
        <v>1</v>
      </c>
      <c r="D5343" s="456">
        <v>4.9800000000000004</v>
      </c>
    </row>
    <row r="5344" spans="1:4" ht="13.5">
      <c r="A5344" s="458">
        <v>90469</v>
      </c>
      <c r="B5344" s="247" t="s">
        <v>4451</v>
      </c>
      <c r="C5344" s="247" t="s">
        <v>1</v>
      </c>
      <c r="D5344" s="456">
        <v>8</v>
      </c>
    </row>
    <row r="5345" spans="1:4" ht="13.5">
      <c r="A5345" s="458">
        <v>90470</v>
      </c>
      <c r="B5345" s="247" t="s">
        <v>4452</v>
      </c>
      <c r="C5345" s="247" t="s">
        <v>1</v>
      </c>
      <c r="D5345" s="456">
        <v>11.1</v>
      </c>
    </row>
    <row r="5346" spans="1:4" ht="13.5">
      <c r="A5346" s="458">
        <v>91166</v>
      </c>
      <c r="B5346" s="247" t="s">
        <v>4453</v>
      </c>
      <c r="C5346" s="247" t="s">
        <v>1</v>
      </c>
      <c r="D5346" s="456">
        <v>3.69</v>
      </c>
    </row>
    <row r="5347" spans="1:4" ht="13.5">
      <c r="A5347" s="458">
        <v>91167</v>
      </c>
      <c r="B5347" s="247" t="s">
        <v>4454</v>
      </c>
      <c r="C5347" s="247" t="s">
        <v>1</v>
      </c>
      <c r="D5347" s="456">
        <v>10.97</v>
      </c>
    </row>
    <row r="5348" spans="1:4" ht="13.5">
      <c r="A5348" s="458">
        <v>91168</v>
      </c>
      <c r="B5348" s="247" t="s">
        <v>4455</v>
      </c>
      <c r="C5348" s="247" t="s">
        <v>1</v>
      </c>
      <c r="D5348" s="456">
        <v>8.35</v>
      </c>
    </row>
    <row r="5349" spans="1:4" ht="13.5">
      <c r="A5349" s="458">
        <v>91169</v>
      </c>
      <c r="B5349" s="247" t="s">
        <v>4456</v>
      </c>
      <c r="C5349" s="247" t="s">
        <v>1</v>
      </c>
      <c r="D5349" s="456">
        <v>9.8800000000000008</v>
      </c>
    </row>
    <row r="5350" spans="1:4" ht="13.5">
      <c r="A5350" s="458">
        <v>91170</v>
      </c>
      <c r="B5350" s="247" t="s">
        <v>4457</v>
      </c>
      <c r="C5350" s="247" t="s">
        <v>1</v>
      </c>
      <c r="D5350" s="456">
        <v>2.82</v>
      </c>
    </row>
    <row r="5351" spans="1:4" ht="13.5">
      <c r="A5351" s="458">
        <v>91171</v>
      </c>
      <c r="B5351" s="247" t="s">
        <v>4458</v>
      </c>
      <c r="C5351" s="247" t="s">
        <v>1</v>
      </c>
      <c r="D5351" s="456">
        <v>3.55</v>
      </c>
    </row>
    <row r="5352" spans="1:4" ht="13.5">
      <c r="A5352" s="458">
        <v>91172</v>
      </c>
      <c r="B5352" s="247" t="s">
        <v>4459</v>
      </c>
      <c r="C5352" s="247" t="s">
        <v>1</v>
      </c>
      <c r="D5352" s="456">
        <v>5.22</v>
      </c>
    </row>
    <row r="5353" spans="1:4" ht="13.5">
      <c r="A5353" s="458">
        <v>91173</v>
      </c>
      <c r="B5353" s="247" t="s">
        <v>4460</v>
      </c>
      <c r="C5353" s="247" t="s">
        <v>1</v>
      </c>
      <c r="D5353" s="456">
        <v>1.42</v>
      </c>
    </row>
    <row r="5354" spans="1:4" ht="13.5">
      <c r="A5354" s="458">
        <v>91174</v>
      </c>
      <c r="B5354" s="247" t="s">
        <v>4461</v>
      </c>
      <c r="C5354" s="247" t="s">
        <v>1</v>
      </c>
      <c r="D5354" s="456">
        <v>2.82</v>
      </c>
    </row>
    <row r="5355" spans="1:4" ht="13.5">
      <c r="A5355" s="458">
        <v>91175</v>
      </c>
      <c r="B5355" s="247" t="s">
        <v>4462</v>
      </c>
      <c r="C5355" s="247" t="s">
        <v>1</v>
      </c>
      <c r="D5355" s="456">
        <v>4.59</v>
      </c>
    </row>
    <row r="5356" spans="1:4" ht="13.5">
      <c r="A5356" s="458">
        <v>91176</v>
      </c>
      <c r="B5356" s="247" t="s">
        <v>4463</v>
      </c>
      <c r="C5356" s="247" t="s">
        <v>1</v>
      </c>
      <c r="D5356" s="456">
        <v>25.72</v>
      </c>
    </row>
    <row r="5357" spans="1:4" ht="13.5">
      <c r="A5357" s="458">
        <v>91177</v>
      </c>
      <c r="B5357" s="247" t="s">
        <v>4464</v>
      </c>
      <c r="C5357" s="247" t="s">
        <v>1</v>
      </c>
      <c r="D5357" s="456">
        <v>12.18</v>
      </c>
    </row>
    <row r="5358" spans="1:4" ht="13.5">
      <c r="A5358" s="458">
        <v>91178</v>
      </c>
      <c r="B5358" s="247" t="s">
        <v>4465</v>
      </c>
      <c r="C5358" s="247" t="s">
        <v>1</v>
      </c>
      <c r="D5358" s="456">
        <v>14.04</v>
      </c>
    </row>
    <row r="5359" spans="1:4" ht="13.5">
      <c r="A5359" s="458">
        <v>91179</v>
      </c>
      <c r="B5359" s="247" t="s">
        <v>4466</v>
      </c>
      <c r="C5359" s="247" t="s">
        <v>1</v>
      </c>
      <c r="D5359" s="456">
        <v>6.61</v>
      </c>
    </row>
    <row r="5360" spans="1:4" ht="13.5">
      <c r="A5360" s="458">
        <v>91180</v>
      </c>
      <c r="B5360" s="247" t="s">
        <v>4467</v>
      </c>
      <c r="C5360" s="247" t="s">
        <v>1</v>
      </c>
      <c r="D5360" s="456">
        <v>5.97</v>
      </c>
    </row>
    <row r="5361" spans="1:4" ht="13.5">
      <c r="A5361" s="458">
        <v>91181</v>
      </c>
      <c r="B5361" s="247" t="s">
        <v>4468</v>
      </c>
      <c r="C5361" s="247" t="s">
        <v>1</v>
      </c>
      <c r="D5361" s="456">
        <v>6.56</v>
      </c>
    </row>
    <row r="5362" spans="1:4" ht="13.5">
      <c r="A5362" s="458">
        <v>91182</v>
      </c>
      <c r="B5362" s="247" t="s">
        <v>4469</v>
      </c>
      <c r="C5362" s="247" t="s">
        <v>1</v>
      </c>
      <c r="D5362" s="456">
        <v>24.13</v>
      </c>
    </row>
    <row r="5363" spans="1:4" ht="13.5">
      <c r="A5363" s="458">
        <v>91183</v>
      </c>
      <c r="B5363" s="247" t="s">
        <v>4470</v>
      </c>
      <c r="C5363" s="247" t="s">
        <v>1</v>
      </c>
      <c r="D5363" s="456">
        <v>11.77</v>
      </c>
    </row>
    <row r="5364" spans="1:4" ht="13.5">
      <c r="A5364" s="458">
        <v>91184</v>
      </c>
      <c r="B5364" s="247" t="s">
        <v>4471</v>
      </c>
      <c r="C5364" s="247" t="s">
        <v>1</v>
      </c>
      <c r="D5364" s="456">
        <v>10.87</v>
      </c>
    </row>
    <row r="5365" spans="1:4" ht="13.5">
      <c r="A5365" s="458">
        <v>91185</v>
      </c>
      <c r="B5365" s="247" t="s">
        <v>4472</v>
      </c>
      <c r="C5365" s="247" t="s">
        <v>1</v>
      </c>
      <c r="D5365" s="456">
        <v>6.18</v>
      </c>
    </row>
    <row r="5366" spans="1:4" ht="13.5">
      <c r="A5366" s="458">
        <v>91186</v>
      </c>
      <c r="B5366" s="247" t="s">
        <v>4473</v>
      </c>
      <c r="C5366" s="247" t="s">
        <v>1</v>
      </c>
      <c r="D5366" s="456">
        <v>5.01</v>
      </c>
    </row>
    <row r="5367" spans="1:4" ht="13.5">
      <c r="A5367" s="458">
        <v>91187</v>
      </c>
      <c r="B5367" s="247" t="s">
        <v>4474</v>
      </c>
      <c r="C5367" s="247" t="s">
        <v>1</v>
      </c>
      <c r="D5367" s="456">
        <v>5.73</v>
      </c>
    </row>
    <row r="5368" spans="1:4" ht="13.5">
      <c r="A5368" s="458">
        <v>91188</v>
      </c>
      <c r="B5368" s="247" t="s">
        <v>4475</v>
      </c>
      <c r="C5368" s="247" t="s">
        <v>2</v>
      </c>
      <c r="D5368" s="456">
        <v>6.51</v>
      </c>
    </row>
    <row r="5369" spans="1:4" ht="13.5">
      <c r="A5369" s="458">
        <v>91189</v>
      </c>
      <c r="B5369" s="247" t="s">
        <v>4476</v>
      </c>
      <c r="C5369" s="247" t="s">
        <v>2</v>
      </c>
      <c r="D5369" s="456">
        <v>50.71</v>
      </c>
    </row>
    <row r="5370" spans="1:4" ht="13.5">
      <c r="A5370" s="458">
        <v>91190</v>
      </c>
      <c r="B5370" s="247" t="s">
        <v>4477</v>
      </c>
      <c r="C5370" s="247" t="s">
        <v>2</v>
      </c>
      <c r="D5370" s="456">
        <v>4.26</v>
      </c>
    </row>
    <row r="5371" spans="1:4" ht="13.5">
      <c r="A5371" s="458">
        <v>91191</v>
      </c>
      <c r="B5371" s="247" t="s">
        <v>4478</v>
      </c>
      <c r="C5371" s="247" t="s">
        <v>2</v>
      </c>
      <c r="D5371" s="456">
        <v>4.51</v>
      </c>
    </row>
    <row r="5372" spans="1:4" ht="13.5">
      <c r="A5372" s="458">
        <v>91192</v>
      </c>
      <c r="B5372" s="247" t="s">
        <v>4479</v>
      </c>
      <c r="C5372" s="247" t="s">
        <v>2</v>
      </c>
      <c r="D5372" s="456">
        <v>4.99</v>
      </c>
    </row>
    <row r="5373" spans="1:4" ht="13.5">
      <c r="A5373" s="458">
        <v>91222</v>
      </c>
      <c r="B5373" s="247" t="s">
        <v>4480</v>
      </c>
      <c r="C5373" s="247" t="s">
        <v>1</v>
      </c>
      <c r="D5373" s="456">
        <v>11.62</v>
      </c>
    </row>
    <row r="5374" spans="1:4" ht="13.5">
      <c r="A5374" s="458">
        <v>94480</v>
      </c>
      <c r="B5374" s="247" t="s">
        <v>4481</v>
      </c>
      <c r="C5374" s="247" t="s">
        <v>2</v>
      </c>
      <c r="D5374" s="456">
        <v>2633.38</v>
      </c>
    </row>
    <row r="5375" spans="1:4" ht="13.5">
      <c r="A5375" s="458">
        <v>94481</v>
      </c>
      <c r="B5375" s="247" t="s">
        <v>4482</v>
      </c>
      <c r="C5375" s="247" t="s">
        <v>2</v>
      </c>
      <c r="D5375" s="456">
        <v>1819.5</v>
      </c>
    </row>
    <row r="5376" spans="1:4" ht="13.5">
      <c r="A5376" s="458">
        <v>94482</v>
      </c>
      <c r="B5376" s="247" t="s">
        <v>4483</v>
      </c>
      <c r="C5376" s="247" t="s">
        <v>2</v>
      </c>
      <c r="D5376" s="456">
        <v>1416.05</v>
      </c>
    </row>
    <row r="5377" spans="1:4" ht="13.5">
      <c r="A5377" s="458">
        <v>94483</v>
      </c>
      <c r="B5377" s="247" t="s">
        <v>4484</v>
      </c>
      <c r="C5377" s="247" t="s">
        <v>2</v>
      </c>
      <c r="D5377" s="456">
        <v>1178.67</v>
      </c>
    </row>
    <row r="5378" spans="1:4" ht="13.5">
      <c r="A5378" s="458">
        <v>95541</v>
      </c>
      <c r="B5378" s="247" t="s">
        <v>4485</v>
      </c>
      <c r="C5378" s="247" t="s">
        <v>2</v>
      </c>
      <c r="D5378" s="456">
        <v>3.85</v>
      </c>
    </row>
    <row r="5379" spans="1:4" ht="13.5">
      <c r="A5379" s="458">
        <v>96559</v>
      </c>
      <c r="B5379" s="247" t="s">
        <v>17486</v>
      </c>
      <c r="C5379" s="247" t="s">
        <v>4</v>
      </c>
      <c r="D5379" s="456">
        <v>30.33</v>
      </c>
    </row>
    <row r="5380" spans="1:4" ht="13.5">
      <c r="A5380" s="458">
        <v>96560</v>
      </c>
      <c r="B5380" s="247" t="s">
        <v>17487</v>
      </c>
      <c r="C5380" s="247" t="s">
        <v>4</v>
      </c>
      <c r="D5380" s="456">
        <v>19.71</v>
      </c>
    </row>
    <row r="5381" spans="1:4" ht="13.5">
      <c r="A5381" s="458">
        <v>96561</v>
      </c>
      <c r="B5381" s="247" t="s">
        <v>17488</v>
      </c>
      <c r="C5381" s="247" t="s">
        <v>4</v>
      </c>
      <c r="D5381" s="456">
        <v>14.36</v>
      </c>
    </row>
    <row r="5382" spans="1:4" ht="13.5">
      <c r="A5382" s="458">
        <v>96562</v>
      </c>
      <c r="B5382" s="247" t="s">
        <v>17489</v>
      </c>
      <c r="C5382" s="247" t="s">
        <v>1</v>
      </c>
      <c r="D5382" s="456">
        <v>18.43</v>
      </c>
    </row>
    <row r="5383" spans="1:4" ht="13.5">
      <c r="A5383" s="458">
        <v>96563</v>
      </c>
      <c r="B5383" s="247" t="s">
        <v>20084</v>
      </c>
      <c r="C5383" s="247" t="s">
        <v>1</v>
      </c>
      <c r="D5383" s="456">
        <v>23.04</v>
      </c>
    </row>
    <row r="5384" spans="1:4" ht="13.5">
      <c r="A5384" s="458">
        <v>100128</v>
      </c>
      <c r="B5384" s="247" t="s">
        <v>27306</v>
      </c>
      <c r="C5384" s="247" t="s">
        <v>2</v>
      </c>
      <c r="D5384" s="456">
        <v>2121.6999999999998</v>
      </c>
    </row>
    <row r="5385" spans="1:4" ht="13.5">
      <c r="A5385" s="458">
        <v>101802</v>
      </c>
      <c r="B5385" s="247" t="s">
        <v>18960</v>
      </c>
      <c r="C5385" s="247" t="s">
        <v>2</v>
      </c>
      <c r="D5385" s="456">
        <v>1527.34</v>
      </c>
    </row>
    <row r="5386" spans="1:4" ht="13.5">
      <c r="A5386" s="458">
        <v>101803</v>
      </c>
      <c r="B5386" s="247" t="s">
        <v>18961</v>
      </c>
      <c r="C5386" s="247" t="s">
        <v>2</v>
      </c>
      <c r="D5386" s="456">
        <v>967.8</v>
      </c>
    </row>
    <row r="5387" spans="1:4" ht="13.5">
      <c r="A5387" s="458">
        <v>101804</v>
      </c>
      <c r="B5387" s="247" t="s">
        <v>18962</v>
      </c>
      <c r="C5387" s="247" t="s">
        <v>2</v>
      </c>
      <c r="D5387" s="456">
        <v>1222.8900000000001</v>
      </c>
    </row>
    <row r="5388" spans="1:4" ht="13.5">
      <c r="A5388" s="458">
        <v>101805</v>
      </c>
      <c r="B5388" s="247" t="s">
        <v>18963</v>
      </c>
      <c r="C5388" s="247" t="s">
        <v>2</v>
      </c>
      <c r="D5388" s="456">
        <v>1558.86</v>
      </c>
    </row>
    <row r="5389" spans="1:4" ht="13.5">
      <c r="A5389" s="458">
        <v>102111</v>
      </c>
      <c r="B5389" s="247" t="s">
        <v>18964</v>
      </c>
      <c r="C5389" s="247" t="s">
        <v>2</v>
      </c>
      <c r="D5389" s="456">
        <v>925.65</v>
      </c>
    </row>
    <row r="5390" spans="1:4" ht="13.5">
      <c r="A5390" s="458">
        <v>102112</v>
      </c>
      <c r="B5390" s="247" t="s">
        <v>18965</v>
      </c>
      <c r="C5390" s="247" t="s">
        <v>2</v>
      </c>
      <c r="D5390" s="456">
        <v>115.93</v>
      </c>
    </row>
    <row r="5391" spans="1:4" ht="13.5">
      <c r="A5391" s="458">
        <v>102113</v>
      </c>
      <c r="B5391" s="247" t="s">
        <v>18966</v>
      </c>
      <c r="C5391" s="247" t="s">
        <v>2</v>
      </c>
      <c r="D5391" s="456">
        <v>1483.62</v>
      </c>
    </row>
    <row r="5392" spans="1:4" ht="13.5">
      <c r="A5392" s="458">
        <v>102114</v>
      </c>
      <c r="B5392" s="247" t="s">
        <v>18967</v>
      </c>
      <c r="C5392" s="247" t="s">
        <v>2</v>
      </c>
      <c r="D5392" s="456">
        <v>118.7</v>
      </c>
    </row>
    <row r="5393" spans="1:4" ht="13.5">
      <c r="A5393" s="458">
        <v>102115</v>
      </c>
      <c r="B5393" s="247" t="s">
        <v>18968</v>
      </c>
      <c r="C5393" s="247" t="s">
        <v>2</v>
      </c>
      <c r="D5393" s="456">
        <v>2592.11</v>
      </c>
    </row>
    <row r="5394" spans="1:4" ht="13.5">
      <c r="A5394" s="458">
        <v>102116</v>
      </c>
      <c r="B5394" s="247" t="s">
        <v>18969</v>
      </c>
      <c r="C5394" s="247" t="s">
        <v>2</v>
      </c>
      <c r="D5394" s="456">
        <v>1585.27</v>
      </c>
    </row>
    <row r="5395" spans="1:4" ht="13.5">
      <c r="A5395" s="458">
        <v>102117</v>
      </c>
      <c r="B5395" s="247" t="s">
        <v>18970</v>
      </c>
      <c r="C5395" s="247" t="s">
        <v>2</v>
      </c>
      <c r="D5395" s="456">
        <v>122.08</v>
      </c>
    </row>
    <row r="5396" spans="1:4" ht="13.5">
      <c r="A5396" s="458">
        <v>102118</v>
      </c>
      <c r="B5396" s="247" t="s">
        <v>18971</v>
      </c>
      <c r="C5396" s="247" t="s">
        <v>2</v>
      </c>
      <c r="D5396" s="456">
        <v>2166.59</v>
      </c>
    </row>
    <row r="5397" spans="1:4" ht="13.5">
      <c r="A5397" s="458">
        <v>102119</v>
      </c>
      <c r="B5397" s="247" t="s">
        <v>18972</v>
      </c>
      <c r="C5397" s="247" t="s">
        <v>2</v>
      </c>
      <c r="D5397" s="456">
        <v>124.98</v>
      </c>
    </row>
    <row r="5398" spans="1:4" ht="13.5">
      <c r="A5398" s="458">
        <v>102121</v>
      </c>
      <c r="B5398" s="247" t="s">
        <v>18973</v>
      </c>
      <c r="C5398" s="247" t="s">
        <v>2</v>
      </c>
      <c r="D5398" s="456">
        <v>155.35</v>
      </c>
    </row>
    <row r="5399" spans="1:4" ht="13.5">
      <c r="A5399" s="458">
        <v>102122</v>
      </c>
      <c r="B5399" s="247" t="s">
        <v>18974</v>
      </c>
      <c r="C5399" s="247" t="s">
        <v>2</v>
      </c>
      <c r="D5399" s="456">
        <v>7364.46</v>
      </c>
    </row>
    <row r="5400" spans="1:4" ht="13.5">
      <c r="A5400" s="458">
        <v>102123</v>
      </c>
      <c r="B5400" s="247" t="s">
        <v>18975</v>
      </c>
      <c r="C5400" s="247" t="s">
        <v>2</v>
      </c>
      <c r="D5400" s="456">
        <v>163.99</v>
      </c>
    </row>
    <row r="5401" spans="1:4" ht="13.5">
      <c r="A5401" s="458">
        <v>102136</v>
      </c>
      <c r="B5401" s="247" t="s">
        <v>18976</v>
      </c>
      <c r="C5401" s="247" t="s">
        <v>2</v>
      </c>
      <c r="D5401" s="456">
        <v>68.33</v>
      </c>
    </row>
    <row r="5402" spans="1:4" ht="13.5">
      <c r="A5402" s="458">
        <v>102137</v>
      </c>
      <c r="B5402" s="247" t="s">
        <v>18977</v>
      </c>
      <c r="C5402" s="247" t="s">
        <v>2</v>
      </c>
      <c r="D5402" s="456">
        <v>77.7</v>
      </c>
    </row>
    <row r="5403" spans="1:4" ht="13.5">
      <c r="A5403" s="458">
        <v>102138</v>
      </c>
      <c r="B5403" s="247" t="s">
        <v>18978</v>
      </c>
      <c r="C5403" s="247" t="s">
        <v>2</v>
      </c>
      <c r="D5403" s="456">
        <v>178.07</v>
      </c>
    </row>
    <row r="5404" spans="1:4" ht="13.5">
      <c r="A5404" s="458">
        <v>103517</v>
      </c>
      <c r="B5404" s="247" t="s">
        <v>27307</v>
      </c>
      <c r="C5404" s="247" t="s">
        <v>2</v>
      </c>
      <c r="D5404" s="456">
        <v>3282.64</v>
      </c>
    </row>
    <row r="5405" spans="1:4" ht="13.5">
      <c r="A5405" s="458">
        <v>103519</v>
      </c>
      <c r="B5405" s="247" t="s">
        <v>27308</v>
      </c>
      <c r="C5405" s="247" t="s">
        <v>2</v>
      </c>
      <c r="D5405" s="456">
        <v>9.59</v>
      </c>
    </row>
    <row r="5406" spans="1:4" ht="13.5">
      <c r="A5406" s="458">
        <v>103520</v>
      </c>
      <c r="B5406" s="247" t="s">
        <v>27309</v>
      </c>
      <c r="C5406" s="247" t="s">
        <v>2</v>
      </c>
      <c r="D5406" s="456">
        <v>5440.9</v>
      </c>
    </row>
    <row r="5407" spans="1:4" ht="13.5">
      <c r="A5407" s="458">
        <v>103521</v>
      </c>
      <c r="B5407" s="247" t="s">
        <v>27310</v>
      </c>
      <c r="C5407" s="247" t="s">
        <v>2</v>
      </c>
      <c r="D5407" s="456">
        <v>7223.78</v>
      </c>
    </row>
    <row r="5408" spans="1:4" ht="13.5">
      <c r="A5408" s="458">
        <v>103522</v>
      </c>
      <c r="B5408" s="247" t="s">
        <v>27311</v>
      </c>
      <c r="C5408" s="247" t="s">
        <v>2</v>
      </c>
      <c r="D5408" s="456">
        <v>7293.65</v>
      </c>
    </row>
    <row r="5409" spans="1:4" ht="13.5">
      <c r="A5409" s="458">
        <v>103523</v>
      </c>
      <c r="B5409" s="247" t="s">
        <v>27312</v>
      </c>
      <c r="C5409" s="247" t="s">
        <v>2</v>
      </c>
      <c r="D5409" s="456">
        <v>10972.28</v>
      </c>
    </row>
    <row r="5410" spans="1:4" ht="13.5">
      <c r="A5410" s="458">
        <v>104031</v>
      </c>
      <c r="B5410" s="247" t="s">
        <v>27313</v>
      </c>
      <c r="C5410" s="247" t="s">
        <v>2</v>
      </c>
      <c r="D5410" s="456">
        <v>20.76</v>
      </c>
    </row>
    <row r="5411" spans="1:4" ht="13.5">
      <c r="A5411" s="458">
        <v>104032</v>
      </c>
      <c r="B5411" s="247" t="s">
        <v>27314</v>
      </c>
      <c r="C5411" s="247" t="s">
        <v>2</v>
      </c>
      <c r="D5411" s="456">
        <v>26.37</v>
      </c>
    </row>
    <row r="5412" spans="1:4" ht="13.5">
      <c r="A5412" s="458">
        <v>104033</v>
      </c>
      <c r="B5412" s="247" t="s">
        <v>27315</v>
      </c>
      <c r="C5412" s="247" t="s">
        <v>2</v>
      </c>
      <c r="D5412" s="456">
        <v>23.94</v>
      </c>
    </row>
    <row r="5413" spans="1:4" ht="13.5">
      <c r="A5413" s="458">
        <v>104034</v>
      </c>
      <c r="B5413" s="247" t="s">
        <v>27316</v>
      </c>
      <c r="C5413" s="247" t="s">
        <v>2</v>
      </c>
      <c r="D5413" s="456">
        <v>31.54</v>
      </c>
    </row>
    <row r="5414" spans="1:4" ht="13.5">
      <c r="A5414" s="458">
        <v>104035</v>
      </c>
      <c r="B5414" s="247" t="s">
        <v>27317</v>
      </c>
      <c r="C5414" s="247" t="s">
        <v>2</v>
      </c>
      <c r="D5414" s="456">
        <v>40.03</v>
      </c>
    </row>
    <row r="5415" spans="1:4" ht="13.5">
      <c r="A5415" s="458">
        <v>104036</v>
      </c>
      <c r="B5415" s="247" t="s">
        <v>27318</v>
      </c>
      <c r="C5415" s="247" t="s">
        <v>2</v>
      </c>
      <c r="D5415" s="456">
        <v>41.3</v>
      </c>
    </row>
    <row r="5416" spans="1:4" ht="13.5">
      <c r="A5416" s="458">
        <v>104039</v>
      </c>
      <c r="B5416" s="247" t="s">
        <v>27319</v>
      </c>
      <c r="C5416" s="247" t="s">
        <v>2</v>
      </c>
      <c r="D5416" s="456">
        <v>79.59</v>
      </c>
    </row>
    <row r="5417" spans="1:4" ht="13.5">
      <c r="A5417" s="458">
        <v>104043</v>
      </c>
      <c r="B5417" s="247" t="s">
        <v>27320</v>
      </c>
      <c r="C5417" s="247" t="s">
        <v>2</v>
      </c>
      <c r="D5417" s="456">
        <v>8.9499999999999993</v>
      </c>
    </row>
    <row r="5418" spans="1:4" ht="13.5">
      <c r="A5418" s="458">
        <v>104044</v>
      </c>
      <c r="B5418" s="247" t="s">
        <v>27321</v>
      </c>
      <c r="C5418" s="247" t="s">
        <v>2</v>
      </c>
      <c r="D5418" s="456">
        <v>9.4499999999999993</v>
      </c>
    </row>
    <row r="5419" spans="1:4" ht="13.5">
      <c r="A5419" s="458">
        <v>104045</v>
      </c>
      <c r="B5419" s="247" t="s">
        <v>27322</v>
      </c>
      <c r="C5419" s="247" t="s">
        <v>2</v>
      </c>
      <c r="D5419" s="456">
        <v>15.06</v>
      </c>
    </row>
    <row r="5420" spans="1:4" ht="13.5">
      <c r="A5420" s="458">
        <v>104046</v>
      </c>
      <c r="B5420" s="247" t="s">
        <v>27323</v>
      </c>
      <c r="C5420" s="247" t="s">
        <v>2</v>
      </c>
      <c r="D5420" s="456">
        <v>8.5299999999999994</v>
      </c>
    </row>
    <row r="5421" spans="1:4" ht="13.5">
      <c r="A5421" s="458">
        <v>104047</v>
      </c>
      <c r="B5421" s="247" t="s">
        <v>27324</v>
      </c>
      <c r="C5421" s="247" t="s">
        <v>2</v>
      </c>
      <c r="D5421" s="456">
        <v>9.8800000000000008</v>
      </c>
    </row>
    <row r="5422" spans="1:4" ht="13.5">
      <c r="A5422" s="458">
        <v>104048</v>
      </c>
      <c r="B5422" s="247" t="s">
        <v>27325</v>
      </c>
      <c r="C5422" s="247" t="s">
        <v>2</v>
      </c>
      <c r="D5422" s="456">
        <v>14.68</v>
      </c>
    </row>
    <row r="5423" spans="1:4" ht="13.5">
      <c r="A5423" s="458">
        <v>104049</v>
      </c>
      <c r="B5423" s="247" t="s">
        <v>27326</v>
      </c>
      <c r="C5423" s="247" t="s">
        <v>2</v>
      </c>
      <c r="D5423" s="456">
        <v>6.27</v>
      </c>
    </row>
    <row r="5424" spans="1:4" ht="13.5">
      <c r="A5424" s="458">
        <v>104050</v>
      </c>
      <c r="B5424" s="247" t="s">
        <v>27327</v>
      </c>
      <c r="C5424" s="247" t="s">
        <v>2</v>
      </c>
      <c r="D5424" s="456">
        <v>9.74</v>
      </c>
    </row>
    <row r="5425" spans="1:4" ht="13.5">
      <c r="A5425" s="458">
        <v>104051</v>
      </c>
      <c r="B5425" s="247" t="s">
        <v>27328</v>
      </c>
      <c r="C5425" s="247" t="s">
        <v>2</v>
      </c>
      <c r="D5425" s="456">
        <v>7.96</v>
      </c>
    </row>
    <row r="5426" spans="1:4" ht="13.5">
      <c r="A5426" s="458">
        <v>104052</v>
      </c>
      <c r="B5426" s="247" t="s">
        <v>27329</v>
      </c>
      <c r="C5426" s="247" t="s">
        <v>2</v>
      </c>
      <c r="D5426" s="456">
        <v>11.17</v>
      </c>
    </row>
    <row r="5427" spans="1:4" ht="13.5">
      <c r="A5427" s="458">
        <v>104053</v>
      </c>
      <c r="B5427" s="247" t="s">
        <v>27330</v>
      </c>
      <c r="C5427" s="247" t="s">
        <v>2</v>
      </c>
      <c r="D5427" s="456">
        <v>9.35</v>
      </c>
    </row>
    <row r="5428" spans="1:4" ht="13.5">
      <c r="A5428" s="458">
        <v>104054</v>
      </c>
      <c r="B5428" s="247" t="s">
        <v>27331</v>
      </c>
      <c r="C5428" s="247" t="s">
        <v>2</v>
      </c>
      <c r="D5428" s="456">
        <v>18.809999999999999</v>
      </c>
    </row>
    <row r="5429" spans="1:4" ht="13.5">
      <c r="A5429" s="458">
        <v>104055</v>
      </c>
      <c r="B5429" s="247" t="s">
        <v>27332</v>
      </c>
      <c r="C5429" s="247" t="s">
        <v>2</v>
      </c>
      <c r="D5429" s="456">
        <v>20.75</v>
      </c>
    </row>
    <row r="5430" spans="1:4" ht="13.5">
      <c r="A5430" s="458">
        <v>104056</v>
      </c>
      <c r="B5430" s="247" t="s">
        <v>27333</v>
      </c>
      <c r="C5430" s="247" t="s">
        <v>2</v>
      </c>
      <c r="D5430" s="456">
        <v>31.71</v>
      </c>
    </row>
    <row r="5431" spans="1:4" ht="13.5">
      <c r="A5431" s="458">
        <v>104058</v>
      </c>
      <c r="B5431" s="247" t="s">
        <v>27334</v>
      </c>
      <c r="C5431" s="247" t="s">
        <v>2</v>
      </c>
      <c r="D5431" s="456">
        <v>6.77</v>
      </c>
    </row>
    <row r="5432" spans="1:4" ht="13.5">
      <c r="A5432" s="458">
        <v>104059</v>
      </c>
      <c r="B5432" s="247" t="s">
        <v>27335</v>
      </c>
      <c r="C5432" s="247" t="s">
        <v>2</v>
      </c>
      <c r="D5432" s="456">
        <v>13.43</v>
      </c>
    </row>
    <row r="5433" spans="1:4" ht="13.5">
      <c r="A5433" s="458">
        <v>104060</v>
      </c>
      <c r="B5433" s="247" t="s">
        <v>27336</v>
      </c>
      <c r="C5433" s="247" t="s">
        <v>1</v>
      </c>
      <c r="D5433" s="456">
        <v>9.5</v>
      </c>
    </row>
    <row r="5434" spans="1:4" ht="13.5">
      <c r="A5434" s="458">
        <v>104061</v>
      </c>
      <c r="B5434" s="247" t="s">
        <v>27337</v>
      </c>
      <c r="C5434" s="247" t="s">
        <v>1</v>
      </c>
      <c r="D5434" s="456">
        <v>17.13</v>
      </c>
    </row>
    <row r="5435" spans="1:4" ht="13.5">
      <c r="A5435" s="458">
        <v>104112</v>
      </c>
      <c r="B5435" s="247" t="s">
        <v>27338</v>
      </c>
      <c r="C5435" s="247" t="s">
        <v>2</v>
      </c>
      <c r="D5435" s="456">
        <v>160.68</v>
      </c>
    </row>
    <row r="5436" spans="1:4" ht="13.5">
      <c r="A5436" s="458">
        <v>104114</v>
      </c>
      <c r="B5436" s="247" t="s">
        <v>27339</v>
      </c>
      <c r="C5436" s="247" t="s">
        <v>2</v>
      </c>
      <c r="D5436" s="456">
        <v>233.49</v>
      </c>
    </row>
    <row r="5437" spans="1:4" ht="13.5">
      <c r="A5437" s="458">
        <v>104116</v>
      </c>
      <c r="B5437" s="247" t="s">
        <v>27340</v>
      </c>
      <c r="C5437" s="247" t="s">
        <v>2</v>
      </c>
      <c r="D5437" s="456">
        <v>306.31</v>
      </c>
    </row>
    <row r="5438" spans="1:4" ht="13.5">
      <c r="A5438" s="458">
        <v>104118</v>
      </c>
      <c r="B5438" s="247" t="s">
        <v>27341</v>
      </c>
      <c r="C5438" s="247" t="s">
        <v>2</v>
      </c>
      <c r="D5438" s="456">
        <v>241.56</v>
      </c>
    </row>
    <row r="5439" spans="1:4" ht="13.5">
      <c r="A5439" s="458">
        <v>104120</v>
      </c>
      <c r="B5439" s="247" t="s">
        <v>27342</v>
      </c>
      <c r="C5439" s="247" t="s">
        <v>2</v>
      </c>
      <c r="D5439" s="456">
        <v>370.47</v>
      </c>
    </row>
    <row r="5440" spans="1:4" ht="13.5">
      <c r="A5440" s="458">
        <v>104122</v>
      </c>
      <c r="B5440" s="247" t="s">
        <v>27343</v>
      </c>
      <c r="C5440" s="247" t="s">
        <v>2</v>
      </c>
      <c r="D5440" s="456">
        <v>499.4</v>
      </c>
    </row>
    <row r="5441" spans="1:4" ht="13.5">
      <c r="A5441" s="458">
        <v>104062</v>
      </c>
      <c r="B5441" s="247" t="s">
        <v>27344</v>
      </c>
      <c r="C5441" s="247" t="s">
        <v>2</v>
      </c>
      <c r="D5441" s="456">
        <v>82.25</v>
      </c>
    </row>
    <row r="5442" spans="1:4" ht="13.5">
      <c r="A5442" s="458">
        <v>104063</v>
      </c>
      <c r="B5442" s="247" t="s">
        <v>27345</v>
      </c>
      <c r="C5442" s="247" t="s">
        <v>2</v>
      </c>
      <c r="D5442" s="456">
        <v>60.88</v>
      </c>
    </row>
    <row r="5443" spans="1:4" ht="13.5">
      <c r="A5443" s="458">
        <v>104064</v>
      </c>
      <c r="B5443" s="247" t="s">
        <v>27346</v>
      </c>
      <c r="C5443" s="247" t="s">
        <v>2</v>
      </c>
      <c r="D5443" s="456">
        <v>273.48</v>
      </c>
    </row>
    <row r="5444" spans="1:4" ht="13.5">
      <c r="A5444" s="458">
        <v>104065</v>
      </c>
      <c r="B5444" s="247" t="s">
        <v>27347</v>
      </c>
      <c r="C5444" s="247" t="s">
        <v>2</v>
      </c>
      <c r="D5444" s="456">
        <v>197.34</v>
      </c>
    </row>
    <row r="5445" spans="1:4" ht="13.5">
      <c r="A5445" s="458">
        <v>104072</v>
      </c>
      <c r="B5445" s="247" t="s">
        <v>27348</v>
      </c>
      <c r="C5445" s="247" t="s">
        <v>2</v>
      </c>
      <c r="D5445" s="456">
        <v>319.58999999999997</v>
      </c>
    </row>
    <row r="5446" spans="1:4" ht="13.5">
      <c r="A5446" s="458">
        <v>104076</v>
      </c>
      <c r="B5446" s="247" t="s">
        <v>27349</v>
      </c>
      <c r="C5446" s="247" t="s">
        <v>2</v>
      </c>
      <c r="D5446" s="456">
        <v>51.29</v>
      </c>
    </row>
    <row r="5447" spans="1:4" ht="13.5">
      <c r="A5447" s="458">
        <v>104082</v>
      </c>
      <c r="B5447" s="247" t="s">
        <v>27350</v>
      </c>
      <c r="C5447" s="247" t="s">
        <v>2</v>
      </c>
      <c r="D5447" s="456">
        <v>49.61</v>
      </c>
    </row>
    <row r="5448" spans="1:4" ht="13.5">
      <c r="A5448" s="458">
        <v>104083</v>
      </c>
      <c r="B5448" s="247" t="s">
        <v>27351</v>
      </c>
      <c r="C5448" s="247" t="s">
        <v>2</v>
      </c>
      <c r="D5448" s="456">
        <v>110.03</v>
      </c>
    </row>
    <row r="5449" spans="1:4" ht="13.5">
      <c r="A5449" s="458">
        <v>104084</v>
      </c>
      <c r="B5449" s="247" t="s">
        <v>27352</v>
      </c>
      <c r="C5449" s="247" t="s">
        <v>2</v>
      </c>
      <c r="D5449" s="456">
        <v>121.94</v>
      </c>
    </row>
    <row r="5450" spans="1:4" ht="13.5">
      <c r="A5450" s="458">
        <v>104085</v>
      </c>
      <c r="B5450" s="247" t="s">
        <v>27353</v>
      </c>
      <c r="C5450" s="247" t="s">
        <v>1</v>
      </c>
      <c r="D5450" s="456">
        <v>55.83</v>
      </c>
    </row>
    <row r="5451" spans="1:4" ht="13.5">
      <c r="A5451" s="458">
        <v>104086</v>
      </c>
      <c r="B5451" s="247" t="s">
        <v>27354</v>
      </c>
      <c r="C5451" s="247" t="s">
        <v>1</v>
      </c>
      <c r="D5451" s="456">
        <v>108.7</v>
      </c>
    </row>
    <row r="5452" spans="1:4" ht="13.5">
      <c r="A5452" s="458">
        <v>104124</v>
      </c>
      <c r="B5452" s="247" t="s">
        <v>27355</v>
      </c>
      <c r="C5452" s="247" t="s">
        <v>2</v>
      </c>
      <c r="D5452" s="456">
        <v>360.32</v>
      </c>
    </row>
    <row r="5453" spans="1:4" ht="13.5">
      <c r="A5453" s="458">
        <v>104130</v>
      </c>
      <c r="B5453" s="247" t="s">
        <v>27356</v>
      </c>
      <c r="C5453" s="247" t="s">
        <v>2</v>
      </c>
      <c r="D5453" s="456">
        <v>543.70000000000005</v>
      </c>
    </row>
    <row r="5454" spans="1:4" ht="13.5">
      <c r="A5454" s="458">
        <v>104136</v>
      </c>
      <c r="B5454" s="247" t="s">
        <v>27357</v>
      </c>
      <c r="C5454" s="247" t="s">
        <v>2</v>
      </c>
      <c r="D5454" s="456">
        <v>728.24</v>
      </c>
    </row>
    <row r="5455" spans="1:4" ht="13.5">
      <c r="A5455" s="458">
        <v>104142</v>
      </c>
      <c r="B5455" s="247" t="s">
        <v>27358</v>
      </c>
      <c r="C5455" s="247" t="s">
        <v>2</v>
      </c>
      <c r="D5455" s="456">
        <v>478.76</v>
      </c>
    </row>
    <row r="5456" spans="1:4" ht="13.5">
      <c r="A5456" s="458">
        <v>104148</v>
      </c>
      <c r="B5456" s="247" t="s">
        <v>27359</v>
      </c>
      <c r="C5456" s="247" t="s">
        <v>2</v>
      </c>
      <c r="D5456" s="456">
        <v>740.84</v>
      </c>
    </row>
    <row r="5457" spans="1:4" ht="13.5">
      <c r="A5457" s="458">
        <v>104154</v>
      </c>
      <c r="B5457" s="247" t="s">
        <v>27360</v>
      </c>
      <c r="C5457" s="247" t="s">
        <v>2</v>
      </c>
      <c r="D5457" s="456">
        <v>1005.54</v>
      </c>
    </row>
    <row r="5458" spans="1:4" ht="13.5">
      <c r="A5458" s="458">
        <v>96520</v>
      </c>
      <c r="B5458" s="247" t="s">
        <v>20085</v>
      </c>
      <c r="C5458" s="247" t="s">
        <v>7</v>
      </c>
      <c r="D5458" s="456">
        <v>96.33</v>
      </c>
    </row>
    <row r="5459" spans="1:4" ht="13.5">
      <c r="A5459" s="458">
        <v>96521</v>
      </c>
      <c r="B5459" s="247" t="s">
        <v>20086</v>
      </c>
      <c r="C5459" s="247" t="s">
        <v>7</v>
      </c>
      <c r="D5459" s="456">
        <v>44.79</v>
      </c>
    </row>
    <row r="5460" spans="1:4" ht="13.5">
      <c r="A5460" s="458">
        <v>96522</v>
      </c>
      <c r="B5460" s="247" t="s">
        <v>20087</v>
      </c>
      <c r="C5460" s="247" t="s">
        <v>7</v>
      </c>
      <c r="D5460" s="456">
        <v>128.79</v>
      </c>
    </row>
    <row r="5461" spans="1:4" ht="13.5">
      <c r="A5461" s="458">
        <v>96523</v>
      </c>
      <c r="B5461" s="247" t="s">
        <v>20088</v>
      </c>
      <c r="C5461" s="247" t="s">
        <v>7</v>
      </c>
      <c r="D5461" s="456">
        <v>82.03</v>
      </c>
    </row>
    <row r="5462" spans="1:4" ht="13.5">
      <c r="A5462" s="458">
        <v>96524</v>
      </c>
      <c r="B5462" s="247" t="s">
        <v>20089</v>
      </c>
      <c r="C5462" s="247" t="s">
        <v>7</v>
      </c>
      <c r="D5462" s="456">
        <v>161.96</v>
      </c>
    </row>
    <row r="5463" spans="1:4" ht="13.5">
      <c r="A5463" s="458">
        <v>96525</v>
      </c>
      <c r="B5463" s="247" t="s">
        <v>20090</v>
      </c>
      <c r="C5463" s="247" t="s">
        <v>7</v>
      </c>
      <c r="D5463" s="456">
        <v>39.01</v>
      </c>
    </row>
    <row r="5464" spans="1:4" ht="13.5">
      <c r="A5464" s="458">
        <v>96526</v>
      </c>
      <c r="B5464" s="247" t="s">
        <v>20091</v>
      </c>
      <c r="C5464" s="247" t="s">
        <v>7</v>
      </c>
      <c r="D5464" s="456">
        <v>260.25</v>
      </c>
    </row>
    <row r="5465" spans="1:4" ht="13.5">
      <c r="A5465" s="458">
        <v>96527</v>
      </c>
      <c r="B5465" s="247" t="s">
        <v>20092</v>
      </c>
      <c r="C5465" s="247" t="s">
        <v>7</v>
      </c>
      <c r="D5465" s="456">
        <v>107.63</v>
      </c>
    </row>
    <row r="5466" spans="1:4" ht="13.5">
      <c r="A5466" s="458">
        <v>96528</v>
      </c>
      <c r="B5466" s="247" t="s">
        <v>4486</v>
      </c>
      <c r="C5466" s="247" t="s">
        <v>4</v>
      </c>
      <c r="D5466" s="456">
        <v>223.76</v>
      </c>
    </row>
    <row r="5467" spans="1:4" ht="13.5">
      <c r="A5467" s="458">
        <v>101114</v>
      </c>
      <c r="B5467" s="247" t="s">
        <v>17784</v>
      </c>
      <c r="C5467" s="247" t="s">
        <v>7</v>
      </c>
      <c r="D5467" s="456">
        <v>4.08</v>
      </c>
    </row>
    <row r="5468" spans="1:4" ht="13.5">
      <c r="A5468" s="458">
        <v>101115</v>
      </c>
      <c r="B5468" s="247" t="s">
        <v>17785</v>
      </c>
      <c r="C5468" s="247" t="s">
        <v>7</v>
      </c>
      <c r="D5468" s="456">
        <v>3.45</v>
      </c>
    </row>
    <row r="5469" spans="1:4" ht="13.5">
      <c r="A5469" s="458">
        <v>101116</v>
      </c>
      <c r="B5469" s="247" t="s">
        <v>17786</v>
      </c>
      <c r="C5469" s="247" t="s">
        <v>7</v>
      </c>
      <c r="D5469" s="456">
        <v>2.16</v>
      </c>
    </row>
    <row r="5470" spans="1:4" ht="13.5">
      <c r="A5470" s="458">
        <v>101117</v>
      </c>
      <c r="B5470" s="247" t="s">
        <v>17787</v>
      </c>
      <c r="C5470" s="247" t="s">
        <v>7</v>
      </c>
      <c r="D5470" s="456">
        <v>3.05</v>
      </c>
    </row>
    <row r="5471" spans="1:4" ht="13.5">
      <c r="A5471" s="458">
        <v>101118</v>
      </c>
      <c r="B5471" s="247" t="s">
        <v>17788</v>
      </c>
      <c r="C5471" s="247" t="s">
        <v>7</v>
      </c>
      <c r="D5471" s="456">
        <v>3.52</v>
      </c>
    </row>
    <row r="5472" spans="1:4" ht="13.5">
      <c r="A5472" s="458">
        <v>101119</v>
      </c>
      <c r="B5472" s="247" t="s">
        <v>17789</v>
      </c>
      <c r="C5472" s="247" t="s">
        <v>7</v>
      </c>
      <c r="D5472" s="456">
        <v>7.78</v>
      </c>
    </row>
    <row r="5473" spans="1:4" ht="13.5">
      <c r="A5473" s="458">
        <v>101120</v>
      </c>
      <c r="B5473" s="247" t="s">
        <v>17790</v>
      </c>
      <c r="C5473" s="247" t="s">
        <v>7</v>
      </c>
      <c r="D5473" s="456">
        <v>6.61</v>
      </c>
    </row>
    <row r="5474" spans="1:4" ht="13.5">
      <c r="A5474" s="458">
        <v>101121</v>
      </c>
      <c r="B5474" s="247" t="s">
        <v>17791</v>
      </c>
      <c r="C5474" s="247" t="s">
        <v>7</v>
      </c>
      <c r="D5474" s="456">
        <v>4.1500000000000004</v>
      </c>
    </row>
    <row r="5475" spans="1:4" ht="13.5">
      <c r="A5475" s="458">
        <v>101122</v>
      </c>
      <c r="B5475" s="247" t="s">
        <v>17792</v>
      </c>
      <c r="C5475" s="247" t="s">
        <v>7</v>
      </c>
      <c r="D5475" s="456">
        <v>5.84</v>
      </c>
    </row>
    <row r="5476" spans="1:4" ht="13.5">
      <c r="A5476" s="458">
        <v>101123</v>
      </c>
      <c r="B5476" s="247" t="s">
        <v>17793</v>
      </c>
      <c r="C5476" s="247" t="s">
        <v>7</v>
      </c>
      <c r="D5476" s="456">
        <v>6.75</v>
      </c>
    </row>
    <row r="5477" spans="1:4" ht="13.5">
      <c r="A5477" s="458">
        <v>101124</v>
      </c>
      <c r="B5477" s="247" t="s">
        <v>17794</v>
      </c>
      <c r="C5477" s="247" t="s">
        <v>7</v>
      </c>
      <c r="D5477" s="456">
        <v>14.03</v>
      </c>
    </row>
    <row r="5478" spans="1:4" ht="13.5">
      <c r="A5478" s="458">
        <v>101125</v>
      </c>
      <c r="B5478" s="247" t="s">
        <v>17795</v>
      </c>
      <c r="C5478" s="247" t="s">
        <v>7</v>
      </c>
      <c r="D5478" s="456">
        <v>13.4</v>
      </c>
    </row>
    <row r="5479" spans="1:4" ht="13.5">
      <c r="A5479" s="458">
        <v>101126</v>
      </c>
      <c r="B5479" s="247" t="s">
        <v>17796</v>
      </c>
      <c r="C5479" s="247" t="s">
        <v>7</v>
      </c>
      <c r="D5479" s="456">
        <v>12.11</v>
      </c>
    </row>
    <row r="5480" spans="1:4" ht="13.5">
      <c r="A5480" s="458">
        <v>101127</v>
      </c>
      <c r="B5480" s="247" t="s">
        <v>17797</v>
      </c>
      <c r="C5480" s="247" t="s">
        <v>7</v>
      </c>
      <c r="D5480" s="456">
        <v>13</v>
      </c>
    </row>
    <row r="5481" spans="1:4" ht="13.5">
      <c r="A5481" s="458">
        <v>101128</v>
      </c>
      <c r="B5481" s="247" t="s">
        <v>17798</v>
      </c>
      <c r="C5481" s="247" t="s">
        <v>7</v>
      </c>
      <c r="D5481" s="456">
        <v>13.47</v>
      </c>
    </row>
    <row r="5482" spans="1:4" ht="13.5">
      <c r="A5482" s="458">
        <v>101129</v>
      </c>
      <c r="B5482" s="247" t="s">
        <v>17799</v>
      </c>
      <c r="C5482" s="247" t="s">
        <v>7</v>
      </c>
      <c r="D5482" s="456">
        <v>18.12</v>
      </c>
    </row>
    <row r="5483" spans="1:4" ht="13.5">
      <c r="A5483" s="458">
        <v>101130</v>
      </c>
      <c r="B5483" s="247" t="s">
        <v>17800</v>
      </c>
      <c r="C5483" s="247" t="s">
        <v>7</v>
      </c>
      <c r="D5483" s="456">
        <v>16.95</v>
      </c>
    </row>
    <row r="5484" spans="1:4" ht="13.5">
      <c r="A5484" s="458">
        <v>101131</v>
      </c>
      <c r="B5484" s="247" t="s">
        <v>17801</v>
      </c>
      <c r="C5484" s="247" t="s">
        <v>7</v>
      </c>
      <c r="D5484" s="456">
        <v>14.49</v>
      </c>
    </row>
    <row r="5485" spans="1:4" ht="13.5">
      <c r="A5485" s="458">
        <v>101132</v>
      </c>
      <c r="B5485" s="247" t="s">
        <v>17802</v>
      </c>
      <c r="C5485" s="247" t="s">
        <v>7</v>
      </c>
      <c r="D5485" s="456">
        <v>16.18</v>
      </c>
    </row>
    <row r="5486" spans="1:4" ht="13.5">
      <c r="A5486" s="458">
        <v>101133</v>
      </c>
      <c r="B5486" s="247" t="s">
        <v>17803</v>
      </c>
      <c r="C5486" s="247" t="s">
        <v>7</v>
      </c>
      <c r="D5486" s="456">
        <v>17.09</v>
      </c>
    </row>
    <row r="5487" spans="1:4" ht="13.5">
      <c r="A5487" s="458">
        <v>101134</v>
      </c>
      <c r="B5487" s="247" t="s">
        <v>17804</v>
      </c>
      <c r="C5487" s="247" t="s">
        <v>7</v>
      </c>
      <c r="D5487" s="456">
        <v>14.63</v>
      </c>
    </row>
    <row r="5488" spans="1:4" ht="13.5">
      <c r="A5488" s="458">
        <v>101135</v>
      </c>
      <c r="B5488" s="247" t="s">
        <v>17805</v>
      </c>
      <c r="C5488" s="247" t="s">
        <v>7</v>
      </c>
      <c r="D5488" s="456">
        <v>14</v>
      </c>
    </row>
    <row r="5489" spans="1:4" ht="13.5">
      <c r="A5489" s="458">
        <v>101136</v>
      </c>
      <c r="B5489" s="247" t="s">
        <v>17806</v>
      </c>
      <c r="C5489" s="247" t="s">
        <v>7</v>
      </c>
      <c r="D5489" s="456">
        <v>12.71</v>
      </c>
    </row>
    <row r="5490" spans="1:4" ht="13.5">
      <c r="A5490" s="458">
        <v>101137</v>
      </c>
      <c r="B5490" s="247" t="s">
        <v>17807</v>
      </c>
      <c r="C5490" s="247" t="s">
        <v>7</v>
      </c>
      <c r="D5490" s="456">
        <v>13.6</v>
      </c>
    </row>
    <row r="5491" spans="1:4" ht="13.5">
      <c r="A5491" s="458">
        <v>101138</v>
      </c>
      <c r="B5491" s="247" t="s">
        <v>17808</v>
      </c>
      <c r="C5491" s="247" t="s">
        <v>7</v>
      </c>
      <c r="D5491" s="456">
        <v>14.07</v>
      </c>
    </row>
    <row r="5492" spans="1:4" ht="13.5">
      <c r="A5492" s="458">
        <v>101139</v>
      </c>
      <c r="B5492" s="247" t="s">
        <v>17809</v>
      </c>
      <c r="C5492" s="247" t="s">
        <v>7</v>
      </c>
      <c r="D5492" s="456">
        <v>18.739999999999998</v>
      </c>
    </row>
    <row r="5493" spans="1:4" ht="13.5">
      <c r="A5493" s="458">
        <v>101140</v>
      </c>
      <c r="B5493" s="247" t="s">
        <v>17810</v>
      </c>
      <c r="C5493" s="247" t="s">
        <v>7</v>
      </c>
      <c r="D5493" s="456">
        <v>17.57</v>
      </c>
    </row>
    <row r="5494" spans="1:4" ht="13.5">
      <c r="A5494" s="458">
        <v>101141</v>
      </c>
      <c r="B5494" s="247" t="s">
        <v>17811</v>
      </c>
      <c r="C5494" s="247" t="s">
        <v>7</v>
      </c>
      <c r="D5494" s="456">
        <v>15.11</v>
      </c>
    </row>
    <row r="5495" spans="1:4" ht="13.5">
      <c r="A5495" s="458">
        <v>101142</v>
      </c>
      <c r="B5495" s="247" t="s">
        <v>17812</v>
      </c>
      <c r="C5495" s="247" t="s">
        <v>7</v>
      </c>
      <c r="D5495" s="456">
        <v>16.8</v>
      </c>
    </row>
    <row r="5496" spans="1:4" ht="13.5">
      <c r="A5496" s="458">
        <v>101143</v>
      </c>
      <c r="B5496" s="247" t="s">
        <v>17813</v>
      </c>
      <c r="C5496" s="247" t="s">
        <v>7</v>
      </c>
      <c r="D5496" s="456">
        <v>17.71</v>
      </c>
    </row>
    <row r="5497" spans="1:4" ht="13.5">
      <c r="A5497" s="458">
        <v>101144</v>
      </c>
      <c r="B5497" s="247" t="s">
        <v>17814</v>
      </c>
      <c r="C5497" s="247" t="s">
        <v>7</v>
      </c>
      <c r="D5497" s="456">
        <v>14.71</v>
      </c>
    </row>
    <row r="5498" spans="1:4" ht="13.5">
      <c r="A5498" s="458">
        <v>101145</v>
      </c>
      <c r="B5498" s="247" t="s">
        <v>17815</v>
      </c>
      <c r="C5498" s="247" t="s">
        <v>7</v>
      </c>
      <c r="D5498" s="456">
        <v>14.08</v>
      </c>
    </row>
    <row r="5499" spans="1:4" ht="13.5">
      <c r="A5499" s="458">
        <v>101146</v>
      </c>
      <c r="B5499" s="247" t="s">
        <v>17816</v>
      </c>
      <c r="C5499" s="247" t="s">
        <v>7</v>
      </c>
      <c r="D5499" s="456">
        <v>12.79</v>
      </c>
    </row>
    <row r="5500" spans="1:4" ht="13.5">
      <c r="A5500" s="458">
        <v>101147</v>
      </c>
      <c r="B5500" s="247" t="s">
        <v>17817</v>
      </c>
      <c r="C5500" s="247" t="s">
        <v>7</v>
      </c>
      <c r="D5500" s="456">
        <v>13.68</v>
      </c>
    </row>
    <row r="5501" spans="1:4" ht="13.5">
      <c r="A5501" s="458">
        <v>101148</v>
      </c>
      <c r="B5501" s="247" t="s">
        <v>17818</v>
      </c>
      <c r="C5501" s="247" t="s">
        <v>7</v>
      </c>
      <c r="D5501" s="456">
        <v>14.15</v>
      </c>
    </row>
    <row r="5502" spans="1:4" ht="13.5">
      <c r="A5502" s="458">
        <v>101149</v>
      </c>
      <c r="B5502" s="247" t="s">
        <v>17819</v>
      </c>
      <c r="C5502" s="247" t="s">
        <v>7</v>
      </c>
      <c r="D5502" s="456">
        <v>18.829999999999998</v>
      </c>
    </row>
    <row r="5503" spans="1:4" ht="13.5">
      <c r="A5503" s="458">
        <v>101150</v>
      </c>
      <c r="B5503" s="247" t="s">
        <v>17820</v>
      </c>
      <c r="C5503" s="247" t="s">
        <v>7</v>
      </c>
      <c r="D5503" s="456">
        <v>17.66</v>
      </c>
    </row>
    <row r="5504" spans="1:4" ht="13.5">
      <c r="A5504" s="458">
        <v>101151</v>
      </c>
      <c r="B5504" s="247" t="s">
        <v>17821</v>
      </c>
      <c r="C5504" s="247" t="s">
        <v>7</v>
      </c>
      <c r="D5504" s="456">
        <v>15.2</v>
      </c>
    </row>
    <row r="5505" spans="1:4" ht="13.5">
      <c r="A5505" s="458">
        <v>101152</v>
      </c>
      <c r="B5505" s="247" t="s">
        <v>17822</v>
      </c>
      <c r="C5505" s="247" t="s">
        <v>7</v>
      </c>
      <c r="D5505" s="456">
        <v>16.89</v>
      </c>
    </row>
    <row r="5506" spans="1:4" ht="13.5">
      <c r="A5506" s="458">
        <v>101153</v>
      </c>
      <c r="B5506" s="247" t="s">
        <v>17823</v>
      </c>
      <c r="C5506" s="247" t="s">
        <v>7</v>
      </c>
      <c r="D5506" s="456">
        <v>17.8</v>
      </c>
    </row>
    <row r="5507" spans="1:4" ht="13.5">
      <c r="A5507" s="458">
        <v>101206</v>
      </c>
      <c r="B5507" s="247" t="s">
        <v>17490</v>
      </c>
      <c r="C5507" s="247" t="s">
        <v>7</v>
      </c>
      <c r="D5507" s="456">
        <v>11.64</v>
      </c>
    </row>
    <row r="5508" spans="1:4" ht="13.5">
      <c r="A5508" s="458">
        <v>101207</v>
      </c>
      <c r="B5508" s="247" t="s">
        <v>17491</v>
      </c>
      <c r="C5508" s="247" t="s">
        <v>7</v>
      </c>
      <c r="D5508" s="456">
        <v>10.32</v>
      </c>
    </row>
    <row r="5509" spans="1:4" ht="13.5">
      <c r="A5509" s="458">
        <v>101208</v>
      </c>
      <c r="B5509" s="247" t="s">
        <v>17492</v>
      </c>
      <c r="C5509" s="247" t="s">
        <v>7</v>
      </c>
      <c r="D5509" s="456">
        <v>9.9499999999999993</v>
      </c>
    </row>
    <row r="5510" spans="1:4" ht="13.5">
      <c r="A5510" s="458">
        <v>101209</v>
      </c>
      <c r="B5510" s="247" t="s">
        <v>17493</v>
      </c>
      <c r="C5510" s="247" t="s">
        <v>7</v>
      </c>
      <c r="D5510" s="456">
        <v>9.25</v>
      </c>
    </row>
    <row r="5511" spans="1:4" ht="13.5">
      <c r="A5511" s="458">
        <v>101210</v>
      </c>
      <c r="B5511" s="247" t="s">
        <v>17494</v>
      </c>
      <c r="C5511" s="247" t="s">
        <v>7</v>
      </c>
      <c r="D5511" s="456">
        <v>16.420000000000002</v>
      </c>
    </row>
    <row r="5512" spans="1:4" ht="13.5">
      <c r="A5512" s="458">
        <v>101211</v>
      </c>
      <c r="B5512" s="247" t="s">
        <v>17495</v>
      </c>
      <c r="C5512" s="247" t="s">
        <v>7</v>
      </c>
      <c r="D5512" s="456">
        <v>17.63</v>
      </c>
    </row>
    <row r="5513" spans="1:4" ht="13.5">
      <c r="A5513" s="458">
        <v>101212</v>
      </c>
      <c r="B5513" s="247" t="s">
        <v>17496</v>
      </c>
      <c r="C5513" s="247" t="s">
        <v>7</v>
      </c>
      <c r="D5513" s="456">
        <v>20.440000000000001</v>
      </c>
    </row>
    <row r="5514" spans="1:4" ht="13.5">
      <c r="A5514" s="458">
        <v>101213</v>
      </c>
      <c r="B5514" s="247" t="s">
        <v>17497</v>
      </c>
      <c r="C5514" s="247" t="s">
        <v>7</v>
      </c>
      <c r="D5514" s="456">
        <v>22.7</v>
      </c>
    </row>
    <row r="5515" spans="1:4" ht="13.5">
      <c r="A5515" s="458">
        <v>101214</v>
      </c>
      <c r="B5515" s="247" t="s">
        <v>17498</v>
      </c>
      <c r="C5515" s="247" t="s">
        <v>7</v>
      </c>
      <c r="D5515" s="456">
        <v>27.54</v>
      </c>
    </row>
    <row r="5516" spans="1:4" ht="13.5">
      <c r="A5516" s="458">
        <v>101215</v>
      </c>
      <c r="B5516" s="247" t="s">
        <v>17499</v>
      </c>
      <c r="C5516" s="247" t="s">
        <v>7</v>
      </c>
      <c r="D5516" s="456">
        <v>15.71</v>
      </c>
    </row>
    <row r="5517" spans="1:4" ht="13.5">
      <c r="A5517" s="458">
        <v>101216</v>
      </c>
      <c r="B5517" s="247" t="s">
        <v>17500</v>
      </c>
      <c r="C5517" s="247" t="s">
        <v>7</v>
      </c>
      <c r="D5517" s="456">
        <v>16.55</v>
      </c>
    </row>
    <row r="5518" spans="1:4" ht="13.5">
      <c r="A5518" s="458">
        <v>101217</v>
      </c>
      <c r="B5518" s="247" t="s">
        <v>17501</v>
      </c>
      <c r="C5518" s="247" t="s">
        <v>7</v>
      </c>
      <c r="D5518" s="456">
        <v>19.14</v>
      </c>
    </row>
    <row r="5519" spans="1:4" ht="13.5">
      <c r="A5519" s="458">
        <v>101218</v>
      </c>
      <c r="B5519" s="247" t="s">
        <v>17502</v>
      </c>
      <c r="C5519" s="247" t="s">
        <v>7</v>
      </c>
      <c r="D5519" s="456">
        <v>20.37</v>
      </c>
    </row>
    <row r="5520" spans="1:4" ht="13.5">
      <c r="A5520" s="458">
        <v>101219</v>
      </c>
      <c r="B5520" s="247" t="s">
        <v>17503</v>
      </c>
      <c r="C5520" s="247" t="s">
        <v>7</v>
      </c>
      <c r="D5520" s="456">
        <v>24.71</v>
      </c>
    </row>
    <row r="5521" spans="1:4" ht="13.5">
      <c r="A5521" s="458">
        <v>101220</v>
      </c>
      <c r="B5521" s="247" t="s">
        <v>17504</v>
      </c>
      <c r="C5521" s="247" t="s">
        <v>7</v>
      </c>
      <c r="D5521" s="456">
        <v>15.42</v>
      </c>
    </row>
    <row r="5522" spans="1:4" ht="13.5">
      <c r="A5522" s="458">
        <v>101221</v>
      </c>
      <c r="B5522" s="247" t="s">
        <v>17505</v>
      </c>
      <c r="C5522" s="247" t="s">
        <v>7</v>
      </c>
      <c r="D5522" s="456">
        <v>16.38</v>
      </c>
    </row>
    <row r="5523" spans="1:4" ht="13.5">
      <c r="A5523" s="458">
        <v>101222</v>
      </c>
      <c r="B5523" s="247" t="s">
        <v>17506</v>
      </c>
      <c r="C5523" s="247" t="s">
        <v>7</v>
      </c>
      <c r="D5523" s="456">
        <v>18.989999999999998</v>
      </c>
    </row>
    <row r="5524" spans="1:4" ht="13.5">
      <c r="A5524" s="458">
        <v>101223</v>
      </c>
      <c r="B5524" s="247" t="s">
        <v>17507</v>
      </c>
      <c r="C5524" s="247" t="s">
        <v>7</v>
      </c>
      <c r="D5524" s="456">
        <v>21.04</v>
      </c>
    </row>
    <row r="5525" spans="1:4" ht="13.5">
      <c r="A5525" s="458">
        <v>101224</v>
      </c>
      <c r="B5525" s="247" t="s">
        <v>17508</v>
      </c>
      <c r="C5525" s="247" t="s">
        <v>7</v>
      </c>
      <c r="D5525" s="456">
        <v>26.31</v>
      </c>
    </row>
    <row r="5526" spans="1:4" ht="13.5">
      <c r="A5526" s="458">
        <v>101225</v>
      </c>
      <c r="B5526" s="247" t="s">
        <v>17509</v>
      </c>
      <c r="C5526" s="247" t="s">
        <v>7</v>
      </c>
      <c r="D5526" s="456">
        <v>14.16</v>
      </c>
    </row>
    <row r="5527" spans="1:4" ht="13.5">
      <c r="A5527" s="458">
        <v>101226</v>
      </c>
      <c r="B5527" s="247" t="s">
        <v>17510</v>
      </c>
      <c r="C5527" s="247" t="s">
        <v>7</v>
      </c>
      <c r="D5527" s="456">
        <v>15.01</v>
      </c>
    </row>
    <row r="5528" spans="1:4" ht="13.5">
      <c r="A5528" s="458">
        <v>101227</v>
      </c>
      <c r="B5528" s="247" t="s">
        <v>17511</v>
      </c>
      <c r="C5528" s="247" t="s">
        <v>7</v>
      </c>
      <c r="D5528" s="456">
        <v>17.34</v>
      </c>
    </row>
    <row r="5529" spans="1:4" ht="13.5">
      <c r="A5529" s="458">
        <v>101228</v>
      </c>
      <c r="B5529" s="247" t="s">
        <v>17512</v>
      </c>
      <c r="C5529" s="247" t="s">
        <v>7</v>
      </c>
      <c r="D5529" s="456">
        <v>18.600000000000001</v>
      </c>
    </row>
    <row r="5530" spans="1:4" ht="13.5">
      <c r="A5530" s="458">
        <v>101229</v>
      </c>
      <c r="B5530" s="247" t="s">
        <v>17513</v>
      </c>
      <c r="C5530" s="247" t="s">
        <v>7</v>
      </c>
      <c r="D5530" s="456">
        <v>23.32</v>
      </c>
    </row>
    <row r="5531" spans="1:4" ht="13.5">
      <c r="A5531" s="458">
        <v>101230</v>
      </c>
      <c r="B5531" s="247" t="s">
        <v>17514</v>
      </c>
      <c r="C5531" s="247" t="s">
        <v>7</v>
      </c>
      <c r="D5531" s="456">
        <v>10.3</v>
      </c>
    </row>
    <row r="5532" spans="1:4" ht="13.5">
      <c r="A5532" s="458">
        <v>101231</v>
      </c>
      <c r="B5532" s="247" t="s">
        <v>17515</v>
      </c>
      <c r="C5532" s="247" t="s">
        <v>7</v>
      </c>
      <c r="D5532" s="456">
        <v>9.7899999999999991</v>
      </c>
    </row>
    <row r="5533" spans="1:4" ht="13.5">
      <c r="A5533" s="458">
        <v>101232</v>
      </c>
      <c r="B5533" s="247" t="s">
        <v>17516</v>
      </c>
      <c r="C5533" s="247" t="s">
        <v>7</v>
      </c>
      <c r="D5533" s="456">
        <v>8.92</v>
      </c>
    </row>
    <row r="5534" spans="1:4" ht="13.5">
      <c r="A5534" s="458">
        <v>101233</v>
      </c>
      <c r="B5534" s="247" t="s">
        <v>17517</v>
      </c>
      <c r="C5534" s="247" t="s">
        <v>7</v>
      </c>
      <c r="D5534" s="456">
        <v>8.24</v>
      </c>
    </row>
    <row r="5535" spans="1:4" ht="13.5">
      <c r="A5535" s="458">
        <v>101234</v>
      </c>
      <c r="B5535" s="247" t="s">
        <v>17518</v>
      </c>
      <c r="C5535" s="247" t="s">
        <v>7</v>
      </c>
      <c r="D5535" s="456">
        <v>15.91</v>
      </c>
    </row>
    <row r="5536" spans="1:4" ht="13.5">
      <c r="A5536" s="458">
        <v>101235</v>
      </c>
      <c r="B5536" s="247" t="s">
        <v>17519</v>
      </c>
      <c r="C5536" s="247" t="s">
        <v>7</v>
      </c>
      <c r="D5536" s="456">
        <v>16.850000000000001</v>
      </c>
    </row>
    <row r="5537" spans="1:4" ht="13.5">
      <c r="A5537" s="458">
        <v>101236</v>
      </c>
      <c r="B5537" s="247" t="s">
        <v>17520</v>
      </c>
      <c r="C5537" s="247" t="s">
        <v>7</v>
      </c>
      <c r="D5537" s="456">
        <v>19.559999999999999</v>
      </c>
    </row>
    <row r="5538" spans="1:4" ht="13.5">
      <c r="A5538" s="458">
        <v>101237</v>
      </c>
      <c r="B5538" s="247" t="s">
        <v>17521</v>
      </c>
      <c r="C5538" s="247" t="s">
        <v>7</v>
      </c>
      <c r="D5538" s="456">
        <v>20.95</v>
      </c>
    </row>
    <row r="5539" spans="1:4" ht="13.5">
      <c r="A5539" s="458">
        <v>101238</v>
      </c>
      <c r="B5539" s="247" t="s">
        <v>17522</v>
      </c>
      <c r="C5539" s="247" t="s">
        <v>7</v>
      </c>
      <c r="D5539" s="456">
        <v>26.38</v>
      </c>
    </row>
    <row r="5540" spans="1:4" ht="13.5">
      <c r="A5540" s="458">
        <v>101239</v>
      </c>
      <c r="B5540" s="247" t="s">
        <v>17523</v>
      </c>
      <c r="C5540" s="247" t="s">
        <v>7</v>
      </c>
      <c r="D5540" s="456">
        <v>14.17</v>
      </c>
    </row>
    <row r="5541" spans="1:4" ht="13.5">
      <c r="A5541" s="458">
        <v>101240</v>
      </c>
      <c r="B5541" s="247" t="s">
        <v>17524</v>
      </c>
      <c r="C5541" s="247" t="s">
        <v>7</v>
      </c>
      <c r="D5541" s="456">
        <v>15.03</v>
      </c>
    </row>
    <row r="5542" spans="1:4" ht="13.5">
      <c r="A5542" s="458">
        <v>101241</v>
      </c>
      <c r="B5542" s="247" t="s">
        <v>17525</v>
      </c>
      <c r="C5542" s="247" t="s">
        <v>7</v>
      </c>
      <c r="D5542" s="456">
        <v>17.46</v>
      </c>
    </row>
    <row r="5543" spans="1:4" ht="13.5">
      <c r="A5543" s="458">
        <v>101242</v>
      </c>
      <c r="B5543" s="247" t="s">
        <v>17526</v>
      </c>
      <c r="C5543" s="247" t="s">
        <v>7</v>
      </c>
      <c r="D5543" s="456">
        <v>19.39</v>
      </c>
    </row>
    <row r="5544" spans="1:4" ht="13.5">
      <c r="A5544" s="458">
        <v>101243</v>
      </c>
      <c r="B5544" s="247" t="s">
        <v>17527</v>
      </c>
      <c r="C5544" s="247" t="s">
        <v>7</v>
      </c>
      <c r="D5544" s="456">
        <v>23.59</v>
      </c>
    </row>
    <row r="5545" spans="1:4" ht="13.5">
      <c r="A5545" s="458">
        <v>101244</v>
      </c>
      <c r="B5545" s="247" t="s">
        <v>17528</v>
      </c>
      <c r="C5545" s="247" t="s">
        <v>7</v>
      </c>
      <c r="D5545" s="456">
        <v>14.75</v>
      </c>
    </row>
    <row r="5546" spans="1:4" ht="13.5">
      <c r="A5546" s="458">
        <v>101245</v>
      </c>
      <c r="B5546" s="247" t="s">
        <v>17529</v>
      </c>
      <c r="C5546" s="247" t="s">
        <v>7</v>
      </c>
      <c r="D5546" s="456">
        <v>15.69</v>
      </c>
    </row>
    <row r="5547" spans="1:4" ht="13.5">
      <c r="A5547" s="458">
        <v>101246</v>
      </c>
      <c r="B5547" s="247" t="s">
        <v>17530</v>
      </c>
      <c r="C5547" s="247" t="s">
        <v>7</v>
      </c>
      <c r="D5547" s="456">
        <v>18.22</v>
      </c>
    </row>
    <row r="5548" spans="1:4" ht="13.5">
      <c r="A5548" s="458">
        <v>101247</v>
      </c>
      <c r="B5548" s="247" t="s">
        <v>17531</v>
      </c>
      <c r="C5548" s="247" t="s">
        <v>7</v>
      </c>
      <c r="D5548" s="456">
        <v>20.16</v>
      </c>
    </row>
    <row r="5549" spans="1:4" ht="13.5">
      <c r="A5549" s="458">
        <v>101248</v>
      </c>
      <c r="B5549" s="247" t="s">
        <v>17532</v>
      </c>
      <c r="C5549" s="247" t="s">
        <v>7</v>
      </c>
      <c r="D5549" s="456">
        <v>25.23</v>
      </c>
    </row>
    <row r="5550" spans="1:4" ht="13.5">
      <c r="A5550" s="458">
        <v>101249</v>
      </c>
      <c r="B5550" s="247" t="s">
        <v>17533</v>
      </c>
      <c r="C5550" s="247" t="s">
        <v>7</v>
      </c>
      <c r="D5550" s="456">
        <v>12.97</v>
      </c>
    </row>
    <row r="5551" spans="1:4" ht="13.5">
      <c r="A5551" s="458">
        <v>101250</v>
      </c>
      <c r="B5551" s="247" t="s">
        <v>17534</v>
      </c>
      <c r="C5551" s="247" t="s">
        <v>7</v>
      </c>
      <c r="D5551" s="456">
        <v>14.31</v>
      </c>
    </row>
    <row r="5552" spans="1:4" ht="13.5">
      <c r="A5552" s="458">
        <v>101251</v>
      </c>
      <c r="B5552" s="247" t="s">
        <v>17535</v>
      </c>
      <c r="C5552" s="247" t="s">
        <v>7</v>
      </c>
      <c r="D5552" s="456">
        <v>16.45</v>
      </c>
    </row>
    <row r="5553" spans="1:4" ht="13.5">
      <c r="A5553" s="458">
        <v>101252</v>
      </c>
      <c r="B5553" s="247" t="s">
        <v>17536</v>
      </c>
      <c r="C5553" s="247" t="s">
        <v>7</v>
      </c>
      <c r="D5553" s="456">
        <v>17.78</v>
      </c>
    </row>
    <row r="5554" spans="1:4" ht="13.5">
      <c r="A5554" s="458">
        <v>101253</v>
      </c>
      <c r="B5554" s="247" t="s">
        <v>17537</v>
      </c>
      <c r="C5554" s="247" t="s">
        <v>7</v>
      </c>
      <c r="D5554" s="456">
        <v>22.35</v>
      </c>
    </row>
    <row r="5555" spans="1:4" ht="13.5">
      <c r="A5555" s="458">
        <v>101254</v>
      </c>
      <c r="B5555" s="247" t="s">
        <v>17538</v>
      </c>
      <c r="C5555" s="247" t="s">
        <v>7</v>
      </c>
      <c r="D5555" s="456">
        <v>11.84</v>
      </c>
    </row>
    <row r="5556" spans="1:4" ht="13.5">
      <c r="A5556" s="458">
        <v>101255</v>
      </c>
      <c r="B5556" s="247" t="s">
        <v>17539</v>
      </c>
      <c r="C5556" s="247" t="s">
        <v>7</v>
      </c>
      <c r="D5556" s="456">
        <v>10.59</v>
      </c>
    </row>
    <row r="5557" spans="1:4" ht="13.5">
      <c r="A5557" s="458">
        <v>101256</v>
      </c>
      <c r="B5557" s="247" t="s">
        <v>17540</v>
      </c>
      <c r="C5557" s="247" t="s">
        <v>7</v>
      </c>
      <c r="D5557" s="456">
        <v>18.12</v>
      </c>
    </row>
    <row r="5558" spans="1:4" ht="13.5">
      <c r="A5558" s="458">
        <v>101257</v>
      </c>
      <c r="B5558" s="247" t="s">
        <v>17541</v>
      </c>
      <c r="C5558" s="247" t="s">
        <v>7</v>
      </c>
      <c r="D5558" s="456">
        <v>19.190000000000001</v>
      </c>
    </row>
    <row r="5559" spans="1:4" ht="13.5">
      <c r="A5559" s="458">
        <v>101258</v>
      </c>
      <c r="B5559" s="247" t="s">
        <v>17542</v>
      </c>
      <c r="C5559" s="247" t="s">
        <v>7</v>
      </c>
      <c r="D5559" s="456">
        <v>22.19</v>
      </c>
    </row>
    <row r="5560" spans="1:4" ht="13.5">
      <c r="A5560" s="458">
        <v>101259</v>
      </c>
      <c r="B5560" s="247" t="s">
        <v>17543</v>
      </c>
      <c r="C5560" s="247" t="s">
        <v>7</v>
      </c>
      <c r="D5560" s="456">
        <v>24.53</v>
      </c>
    </row>
    <row r="5561" spans="1:4" ht="13.5">
      <c r="A5561" s="458">
        <v>101260</v>
      </c>
      <c r="B5561" s="247" t="s">
        <v>17544</v>
      </c>
      <c r="C5561" s="247" t="s">
        <v>7</v>
      </c>
      <c r="D5561" s="456">
        <v>30.57</v>
      </c>
    </row>
    <row r="5562" spans="1:4" ht="13.5">
      <c r="A5562" s="458">
        <v>101261</v>
      </c>
      <c r="B5562" s="247" t="s">
        <v>17545</v>
      </c>
      <c r="C5562" s="247" t="s">
        <v>7</v>
      </c>
      <c r="D5562" s="456">
        <v>17.170000000000002</v>
      </c>
    </row>
    <row r="5563" spans="1:4" ht="13.5">
      <c r="A5563" s="458">
        <v>101262</v>
      </c>
      <c r="B5563" s="247" t="s">
        <v>17546</v>
      </c>
      <c r="C5563" s="247" t="s">
        <v>7</v>
      </c>
      <c r="D5563" s="456">
        <v>18.22</v>
      </c>
    </row>
    <row r="5564" spans="1:4" ht="13.5">
      <c r="A5564" s="458">
        <v>101263</v>
      </c>
      <c r="B5564" s="247" t="s">
        <v>17547</v>
      </c>
      <c r="C5564" s="247" t="s">
        <v>7</v>
      </c>
      <c r="D5564" s="456">
        <v>21.04</v>
      </c>
    </row>
    <row r="5565" spans="1:4" ht="13.5">
      <c r="A5565" s="458">
        <v>101264</v>
      </c>
      <c r="B5565" s="247" t="s">
        <v>17548</v>
      </c>
      <c r="C5565" s="247" t="s">
        <v>7</v>
      </c>
      <c r="D5565" s="456">
        <v>23.25</v>
      </c>
    </row>
    <row r="5566" spans="1:4" ht="13.5">
      <c r="A5566" s="458">
        <v>101265</v>
      </c>
      <c r="B5566" s="247" t="s">
        <v>17549</v>
      </c>
      <c r="C5566" s="247" t="s">
        <v>7</v>
      </c>
      <c r="D5566" s="456">
        <v>28.95</v>
      </c>
    </row>
    <row r="5567" spans="1:4" ht="13.5">
      <c r="A5567" s="458">
        <v>101266</v>
      </c>
      <c r="B5567" s="247" t="s">
        <v>17550</v>
      </c>
      <c r="C5567" s="247" t="s">
        <v>7</v>
      </c>
      <c r="D5567" s="456">
        <v>10.58</v>
      </c>
    </row>
    <row r="5568" spans="1:4" ht="13.5">
      <c r="A5568" s="458">
        <v>101267</v>
      </c>
      <c r="B5568" s="247" t="s">
        <v>17551</v>
      </c>
      <c r="C5568" s="247" t="s">
        <v>7</v>
      </c>
      <c r="D5568" s="456">
        <v>10.09</v>
      </c>
    </row>
    <row r="5569" spans="1:4" ht="13.5">
      <c r="A5569" s="458">
        <v>101268</v>
      </c>
      <c r="B5569" s="247" t="s">
        <v>17552</v>
      </c>
      <c r="C5569" s="247" t="s">
        <v>7</v>
      </c>
      <c r="D5569" s="456">
        <v>16.579999999999998</v>
      </c>
    </row>
    <row r="5570" spans="1:4" ht="13.5">
      <c r="A5570" s="458">
        <v>101269</v>
      </c>
      <c r="B5570" s="247" t="s">
        <v>17553</v>
      </c>
      <c r="C5570" s="247" t="s">
        <v>7</v>
      </c>
      <c r="D5570" s="456">
        <v>18.32</v>
      </c>
    </row>
    <row r="5571" spans="1:4" ht="13.5">
      <c r="A5571" s="458">
        <v>101270</v>
      </c>
      <c r="B5571" s="247" t="s">
        <v>17554</v>
      </c>
      <c r="C5571" s="247" t="s">
        <v>7</v>
      </c>
      <c r="D5571" s="456">
        <v>21.2</v>
      </c>
    </row>
    <row r="5572" spans="1:4" ht="13.5">
      <c r="A5572" s="458">
        <v>101271</v>
      </c>
      <c r="B5572" s="247" t="s">
        <v>17555</v>
      </c>
      <c r="C5572" s="247" t="s">
        <v>7</v>
      </c>
      <c r="D5572" s="456">
        <v>23.44</v>
      </c>
    </row>
    <row r="5573" spans="1:4" ht="13.5">
      <c r="A5573" s="458">
        <v>101272</v>
      </c>
      <c r="B5573" s="247" t="s">
        <v>17556</v>
      </c>
      <c r="C5573" s="247" t="s">
        <v>7</v>
      </c>
      <c r="D5573" s="456">
        <v>29.23</v>
      </c>
    </row>
    <row r="5574" spans="1:4" ht="13.5">
      <c r="A5574" s="458">
        <v>101273</v>
      </c>
      <c r="B5574" s="247" t="s">
        <v>17557</v>
      </c>
      <c r="C5574" s="247" t="s">
        <v>7</v>
      </c>
      <c r="D5574" s="456">
        <v>15.85</v>
      </c>
    </row>
    <row r="5575" spans="1:4" ht="13.5">
      <c r="A5575" s="458">
        <v>101274</v>
      </c>
      <c r="B5575" s="247" t="s">
        <v>17558</v>
      </c>
      <c r="C5575" s="247" t="s">
        <v>7</v>
      </c>
      <c r="D5575" s="456">
        <v>17.440000000000001</v>
      </c>
    </row>
    <row r="5576" spans="1:4" ht="13.5">
      <c r="A5576" s="458">
        <v>101275</v>
      </c>
      <c r="B5576" s="247" t="s">
        <v>17559</v>
      </c>
      <c r="C5576" s="247" t="s">
        <v>7</v>
      </c>
      <c r="D5576" s="456">
        <v>20.21</v>
      </c>
    </row>
    <row r="5577" spans="1:4" ht="13.5">
      <c r="A5577" s="458">
        <v>101276</v>
      </c>
      <c r="B5577" s="247" t="s">
        <v>17560</v>
      </c>
      <c r="C5577" s="247" t="s">
        <v>7</v>
      </c>
      <c r="D5577" s="456">
        <v>22.29</v>
      </c>
    </row>
    <row r="5578" spans="1:4" ht="13.5">
      <c r="A5578" s="458">
        <v>101277</v>
      </c>
      <c r="B5578" s="247" t="s">
        <v>17561</v>
      </c>
      <c r="C5578" s="247" t="s">
        <v>7</v>
      </c>
      <c r="D5578" s="456">
        <v>28.35</v>
      </c>
    </row>
    <row r="5579" spans="1:4" ht="13.5">
      <c r="A5579" s="458">
        <v>102354</v>
      </c>
      <c r="B5579" s="247" t="s">
        <v>19562</v>
      </c>
      <c r="C5579" s="247" t="s">
        <v>7</v>
      </c>
      <c r="D5579" s="456">
        <v>134.91</v>
      </c>
    </row>
    <row r="5580" spans="1:4" ht="13.5">
      <c r="A5580" s="458">
        <v>102355</v>
      </c>
      <c r="B5580" s="247" t="s">
        <v>19563</v>
      </c>
      <c r="C5580" s="247" t="s">
        <v>7</v>
      </c>
      <c r="D5580" s="456">
        <v>153.34</v>
      </c>
    </row>
    <row r="5581" spans="1:4" ht="13.5">
      <c r="A5581" s="458">
        <v>102360</v>
      </c>
      <c r="B5581" s="247" t="s">
        <v>19564</v>
      </c>
      <c r="C5581" s="247" t="s">
        <v>7</v>
      </c>
      <c r="D5581" s="456">
        <v>23.98</v>
      </c>
    </row>
    <row r="5582" spans="1:4" ht="13.5">
      <c r="A5582" s="458">
        <v>102361</v>
      </c>
      <c r="B5582" s="247" t="s">
        <v>19565</v>
      </c>
      <c r="C5582" s="247" t="s">
        <v>7</v>
      </c>
      <c r="D5582" s="456">
        <v>35.25</v>
      </c>
    </row>
    <row r="5583" spans="1:4" ht="13.5">
      <c r="A5583" s="458">
        <v>90082</v>
      </c>
      <c r="B5583" s="247" t="s">
        <v>27361</v>
      </c>
      <c r="C5583" s="247" t="s">
        <v>7</v>
      </c>
      <c r="D5583" s="456">
        <v>11.36</v>
      </c>
    </row>
    <row r="5584" spans="1:4" ht="13.5">
      <c r="A5584" s="458">
        <v>90084</v>
      </c>
      <c r="B5584" s="247" t="s">
        <v>27362</v>
      </c>
      <c r="C5584" s="247" t="s">
        <v>7</v>
      </c>
      <c r="D5584" s="456">
        <v>11</v>
      </c>
    </row>
    <row r="5585" spans="1:4" ht="13.5">
      <c r="A5585" s="458">
        <v>90086</v>
      </c>
      <c r="B5585" s="247" t="s">
        <v>27363</v>
      </c>
      <c r="C5585" s="247" t="s">
        <v>7</v>
      </c>
      <c r="D5585" s="456">
        <v>10.4</v>
      </c>
    </row>
    <row r="5586" spans="1:4" ht="13.5">
      <c r="A5586" s="458">
        <v>90087</v>
      </c>
      <c r="B5586" s="247" t="s">
        <v>27364</v>
      </c>
      <c r="C5586" s="247" t="s">
        <v>7</v>
      </c>
      <c r="D5586" s="456">
        <v>9.58</v>
      </c>
    </row>
    <row r="5587" spans="1:4" ht="13.5">
      <c r="A5587" s="458">
        <v>90090</v>
      </c>
      <c r="B5587" s="247" t="s">
        <v>27365</v>
      </c>
      <c r="C5587" s="247" t="s">
        <v>7</v>
      </c>
      <c r="D5587" s="456">
        <v>9.3699999999999992</v>
      </c>
    </row>
    <row r="5588" spans="1:4" ht="13.5">
      <c r="A5588" s="458">
        <v>90091</v>
      </c>
      <c r="B5588" s="247" t="s">
        <v>27366</v>
      </c>
      <c r="C5588" s="247" t="s">
        <v>7</v>
      </c>
      <c r="D5588" s="456">
        <v>6.13</v>
      </c>
    </row>
    <row r="5589" spans="1:4" ht="13.5">
      <c r="A5589" s="458">
        <v>90092</v>
      </c>
      <c r="B5589" s="247" t="s">
        <v>27367</v>
      </c>
      <c r="C5589" s="247" t="s">
        <v>7</v>
      </c>
      <c r="D5589" s="456">
        <v>6.05</v>
      </c>
    </row>
    <row r="5590" spans="1:4" ht="13.5">
      <c r="A5590" s="458">
        <v>90094</v>
      </c>
      <c r="B5590" s="247" t="s">
        <v>27368</v>
      </c>
      <c r="C5590" s="247" t="s">
        <v>7</v>
      </c>
      <c r="D5590" s="456">
        <v>5.74</v>
      </c>
    </row>
    <row r="5591" spans="1:4" ht="13.5">
      <c r="A5591" s="458">
        <v>90095</v>
      </c>
      <c r="B5591" s="247" t="s">
        <v>27369</v>
      </c>
      <c r="C5591" s="247" t="s">
        <v>7</v>
      </c>
      <c r="D5591" s="456">
        <v>5.26</v>
      </c>
    </row>
    <row r="5592" spans="1:4" ht="13.5">
      <c r="A5592" s="458">
        <v>90098</v>
      </c>
      <c r="B5592" s="247" t="s">
        <v>27370</v>
      </c>
      <c r="C5592" s="247" t="s">
        <v>7</v>
      </c>
      <c r="D5592" s="456">
        <v>5.17</v>
      </c>
    </row>
    <row r="5593" spans="1:4" ht="13.5">
      <c r="A5593" s="458">
        <v>90099</v>
      </c>
      <c r="B5593" s="247" t="s">
        <v>27371</v>
      </c>
      <c r="C5593" s="247" t="s">
        <v>7</v>
      </c>
      <c r="D5593" s="456">
        <v>15.47</v>
      </c>
    </row>
    <row r="5594" spans="1:4" ht="13.5">
      <c r="A5594" s="458">
        <v>90100</v>
      </c>
      <c r="B5594" s="247" t="s">
        <v>27372</v>
      </c>
      <c r="C5594" s="247" t="s">
        <v>7</v>
      </c>
      <c r="D5594" s="456">
        <v>13.13</v>
      </c>
    </row>
    <row r="5595" spans="1:4" ht="13.5">
      <c r="A5595" s="458">
        <v>90101</v>
      </c>
      <c r="B5595" s="247" t="s">
        <v>27373</v>
      </c>
      <c r="C5595" s="247" t="s">
        <v>7</v>
      </c>
      <c r="D5595" s="456">
        <v>12.97</v>
      </c>
    </row>
    <row r="5596" spans="1:4" ht="13.5">
      <c r="A5596" s="458">
        <v>90102</v>
      </c>
      <c r="B5596" s="247" t="s">
        <v>27374</v>
      </c>
      <c r="C5596" s="247" t="s">
        <v>7</v>
      </c>
      <c r="D5596" s="456">
        <v>11.81</v>
      </c>
    </row>
    <row r="5597" spans="1:4" ht="13.5">
      <c r="A5597" s="458">
        <v>90105</v>
      </c>
      <c r="B5597" s="247" t="s">
        <v>27375</v>
      </c>
      <c r="C5597" s="247" t="s">
        <v>7</v>
      </c>
      <c r="D5597" s="456">
        <v>8.52</v>
      </c>
    </row>
    <row r="5598" spans="1:4" ht="13.5">
      <c r="A5598" s="458">
        <v>90106</v>
      </c>
      <c r="B5598" s="247" t="s">
        <v>27376</v>
      </c>
      <c r="C5598" s="247" t="s">
        <v>7</v>
      </c>
      <c r="D5598" s="456">
        <v>7.25</v>
      </c>
    </row>
    <row r="5599" spans="1:4" ht="13.5">
      <c r="A5599" s="458">
        <v>90107</v>
      </c>
      <c r="B5599" s="247" t="s">
        <v>27377</v>
      </c>
      <c r="C5599" s="247" t="s">
        <v>7</v>
      </c>
      <c r="D5599" s="456">
        <v>7.14</v>
      </c>
    </row>
    <row r="5600" spans="1:4" ht="13.5">
      <c r="A5600" s="458">
        <v>90108</v>
      </c>
      <c r="B5600" s="247" t="s">
        <v>27378</v>
      </c>
      <c r="C5600" s="247" t="s">
        <v>7</v>
      </c>
      <c r="D5600" s="456">
        <v>6.51</v>
      </c>
    </row>
    <row r="5601" spans="1:4" ht="13.5">
      <c r="A5601" s="458">
        <v>93358</v>
      </c>
      <c r="B5601" s="247" t="s">
        <v>18979</v>
      </c>
      <c r="C5601" s="247" t="s">
        <v>7</v>
      </c>
      <c r="D5601" s="456">
        <v>70.41</v>
      </c>
    </row>
    <row r="5602" spans="1:4" ht="13.5">
      <c r="A5602" s="458">
        <v>102276</v>
      </c>
      <c r="B5602" s="247" t="s">
        <v>27379</v>
      </c>
      <c r="C5602" s="247" t="s">
        <v>7</v>
      </c>
      <c r="D5602" s="456">
        <v>12.77</v>
      </c>
    </row>
    <row r="5603" spans="1:4" ht="13.5">
      <c r="A5603" s="458">
        <v>102277</v>
      </c>
      <c r="B5603" s="247" t="s">
        <v>27380</v>
      </c>
      <c r="C5603" s="247" t="s">
        <v>7</v>
      </c>
      <c r="D5603" s="456">
        <v>10.09</v>
      </c>
    </row>
    <row r="5604" spans="1:4" ht="13.5">
      <c r="A5604" s="458">
        <v>102278</v>
      </c>
      <c r="B5604" s="247" t="s">
        <v>27381</v>
      </c>
      <c r="C5604" s="247" t="s">
        <v>7</v>
      </c>
      <c r="D5604" s="456">
        <v>9.98</v>
      </c>
    </row>
    <row r="5605" spans="1:4" ht="13.5">
      <c r="A5605" s="458">
        <v>102279</v>
      </c>
      <c r="B5605" s="247" t="s">
        <v>27382</v>
      </c>
      <c r="C5605" s="247" t="s">
        <v>7</v>
      </c>
      <c r="D5605" s="456">
        <v>7.05</v>
      </c>
    </row>
    <row r="5606" spans="1:4" ht="13.5">
      <c r="A5606" s="458">
        <v>102280</v>
      </c>
      <c r="B5606" s="247" t="s">
        <v>27383</v>
      </c>
      <c r="C5606" s="247" t="s">
        <v>7</v>
      </c>
      <c r="D5606" s="456">
        <v>5.56</v>
      </c>
    </row>
    <row r="5607" spans="1:4" ht="13.5">
      <c r="A5607" s="458">
        <v>102281</v>
      </c>
      <c r="B5607" s="247" t="s">
        <v>27384</v>
      </c>
      <c r="C5607" s="247" t="s">
        <v>7</v>
      </c>
      <c r="D5607" s="456">
        <v>5.5</v>
      </c>
    </row>
    <row r="5608" spans="1:4" ht="13.5">
      <c r="A5608" s="458">
        <v>102282</v>
      </c>
      <c r="B5608" s="247" t="s">
        <v>27385</v>
      </c>
      <c r="C5608" s="247" t="s">
        <v>7</v>
      </c>
      <c r="D5608" s="456">
        <v>14.19</v>
      </c>
    </row>
    <row r="5609" spans="1:4" ht="13.5">
      <c r="A5609" s="458">
        <v>102283</v>
      </c>
      <c r="B5609" s="247" t="s">
        <v>27386</v>
      </c>
      <c r="C5609" s="247" t="s">
        <v>7</v>
      </c>
      <c r="D5609" s="456">
        <v>12.6</v>
      </c>
    </row>
    <row r="5610" spans="1:4" ht="13.5">
      <c r="A5610" s="458">
        <v>102284</v>
      </c>
      <c r="B5610" s="247" t="s">
        <v>27387</v>
      </c>
      <c r="C5610" s="247" t="s">
        <v>7</v>
      </c>
      <c r="D5610" s="456">
        <v>12.21</v>
      </c>
    </row>
    <row r="5611" spans="1:4" ht="13.5">
      <c r="A5611" s="458">
        <v>102285</v>
      </c>
      <c r="B5611" s="247" t="s">
        <v>27388</v>
      </c>
      <c r="C5611" s="247" t="s">
        <v>7</v>
      </c>
      <c r="D5611" s="456">
        <v>11.55</v>
      </c>
    </row>
    <row r="5612" spans="1:4" ht="13.5">
      <c r="A5612" s="458">
        <v>102286</v>
      </c>
      <c r="B5612" s="247" t="s">
        <v>27389</v>
      </c>
      <c r="C5612" s="247" t="s">
        <v>7</v>
      </c>
      <c r="D5612" s="456">
        <v>11.22</v>
      </c>
    </row>
    <row r="5613" spans="1:4" ht="13.5">
      <c r="A5613" s="458">
        <v>102287</v>
      </c>
      <c r="B5613" s="247" t="s">
        <v>27390</v>
      </c>
      <c r="C5613" s="247" t="s">
        <v>7</v>
      </c>
      <c r="D5613" s="456">
        <v>11.1</v>
      </c>
    </row>
    <row r="5614" spans="1:4" ht="13.5">
      <c r="A5614" s="458">
        <v>102288</v>
      </c>
      <c r="B5614" s="247" t="s">
        <v>27391</v>
      </c>
      <c r="C5614" s="247" t="s">
        <v>7</v>
      </c>
      <c r="D5614" s="456">
        <v>10.65</v>
      </c>
    </row>
    <row r="5615" spans="1:4" ht="13.5">
      <c r="A5615" s="458">
        <v>102289</v>
      </c>
      <c r="B5615" s="247" t="s">
        <v>27392</v>
      </c>
      <c r="C5615" s="247" t="s">
        <v>7</v>
      </c>
      <c r="D5615" s="456">
        <v>10.41</v>
      </c>
    </row>
    <row r="5616" spans="1:4" ht="13.5">
      <c r="A5616" s="458">
        <v>102290</v>
      </c>
      <c r="B5616" s="247" t="s">
        <v>27393</v>
      </c>
      <c r="C5616" s="247" t="s">
        <v>7</v>
      </c>
      <c r="D5616" s="456">
        <v>7.83</v>
      </c>
    </row>
    <row r="5617" spans="1:4" ht="13.5">
      <c r="A5617" s="458">
        <v>102291</v>
      </c>
      <c r="B5617" s="247" t="s">
        <v>27394</v>
      </c>
      <c r="C5617" s="247" t="s">
        <v>7</v>
      </c>
      <c r="D5617" s="456">
        <v>6.95</v>
      </c>
    </row>
    <row r="5618" spans="1:4" ht="13.5">
      <c r="A5618" s="458">
        <v>102292</v>
      </c>
      <c r="B5618" s="247" t="s">
        <v>27395</v>
      </c>
      <c r="C5618" s="247" t="s">
        <v>7</v>
      </c>
      <c r="D5618" s="456">
        <v>6.74</v>
      </c>
    </row>
    <row r="5619" spans="1:4" ht="13.5">
      <c r="A5619" s="458">
        <v>102293</v>
      </c>
      <c r="B5619" s="247" t="s">
        <v>27396</v>
      </c>
      <c r="C5619" s="247" t="s">
        <v>7</v>
      </c>
      <c r="D5619" s="456">
        <v>6.38</v>
      </c>
    </row>
    <row r="5620" spans="1:4" ht="13.5">
      <c r="A5620" s="458">
        <v>102294</v>
      </c>
      <c r="B5620" s="247" t="s">
        <v>27397</v>
      </c>
      <c r="C5620" s="247" t="s">
        <v>7</v>
      </c>
      <c r="D5620" s="456">
        <v>6.2</v>
      </c>
    </row>
    <row r="5621" spans="1:4" ht="13.5">
      <c r="A5621" s="458">
        <v>102295</v>
      </c>
      <c r="B5621" s="247" t="s">
        <v>27398</v>
      </c>
      <c r="C5621" s="247" t="s">
        <v>7</v>
      </c>
      <c r="D5621" s="456">
        <v>6.11</v>
      </c>
    </row>
    <row r="5622" spans="1:4" ht="13.5">
      <c r="A5622" s="458">
        <v>102296</v>
      </c>
      <c r="B5622" s="247" t="s">
        <v>27399</v>
      </c>
      <c r="C5622" s="247" t="s">
        <v>7</v>
      </c>
      <c r="D5622" s="456">
        <v>5.87</v>
      </c>
    </row>
    <row r="5623" spans="1:4" ht="13.5">
      <c r="A5623" s="458">
        <v>102297</v>
      </c>
      <c r="B5623" s="247" t="s">
        <v>27400</v>
      </c>
      <c r="C5623" s="247" t="s">
        <v>7</v>
      </c>
      <c r="D5623" s="456">
        <v>5.74</v>
      </c>
    </row>
    <row r="5624" spans="1:4" ht="13.5">
      <c r="A5624" s="458">
        <v>102298</v>
      </c>
      <c r="B5624" s="247" t="s">
        <v>27401</v>
      </c>
      <c r="C5624" s="247" t="s">
        <v>7</v>
      </c>
      <c r="D5624" s="456">
        <v>17.18</v>
      </c>
    </row>
    <row r="5625" spans="1:4" ht="13.5">
      <c r="A5625" s="458">
        <v>102299</v>
      </c>
      <c r="B5625" s="247" t="s">
        <v>27402</v>
      </c>
      <c r="C5625" s="247" t="s">
        <v>7</v>
      </c>
      <c r="D5625" s="456">
        <v>14.6</v>
      </c>
    </row>
    <row r="5626" spans="1:4" ht="13.5">
      <c r="A5626" s="458">
        <v>102300</v>
      </c>
      <c r="B5626" s="247" t="s">
        <v>27403</v>
      </c>
      <c r="C5626" s="247" t="s">
        <v>7</v>
      </c>
      <c r="D5626" s="456">
        <v>14.41</v>
      </c>
    </row>
    <row r="5627" spans="1:4" ht="13.5">
      <c r="A5627" s="458">
        <v>102301</v>
      </c>
      <c r="B5627" s="247" t="s">
        <v>27404</v>
      </c>
      <c r="C5627" s="247" t="s">
        <v>7</v>
      </c>
      <c r="D5627" s="456">
        <v>13.1</v>
      </c>
    </row>
    <row r="5628" spans="1:4" ht="13.5">
      <c r="A5628" s="458">
        <v>102302</v>
      </c>
      <c r="B5628" s="247" t="s">
        <v>27405</v>
      </c>
      <c r="C5628" s="247" t="s">
        <v>7</v>
      </c>
      <c r="D5628" s="456">
        <v>9.4700000000000006</v>
      </c>
    </row>
    <row r="5629" spans="1:4" ht="13.5">
      <c r="A5629" s="458">
        <v>102303</v>
      </c>
      <c r="B5629" s="247" t="s">
        <v>27406</v>
      </c>
      <c r="C5629" s="247" t="s">
        <v>7</v>
      </c>
      <c r="D5629" s="456">
        <v>8.0500000000000007</v>
      </c>
    </row>
    <row r="5630" spans="1:4" ht="13.5">
      <c r="A5630" s="458">
        <v>102304</v>
      </c>
      <c r="B5630" s="247" t="s">
        <v>27407</v>
      </c>
      <c r="C5630" s="247" t="s">
        <v>7</v>
      </c>
      <c r="D5630" s="456">
        <v>7.94</v>
      </c>
    </row>
    <row r="5631" spans="1:4" ht="13.5">
      <c r="A5631" s="458">
        <v>102305</v>
      </c>
      <c r="B5631" s="247" t="s">
        <v>27408</v>
      </c>
      <c r="C5631" s="247" t="s">
        <v>7</v>
      </c>
      <c r="D5631" s="456">
        <v>7.24</v>
      </c>
    </row>
    <row r="5632" spans="1:4" ht="13.5">
      <c r="A5632" s="458">
        <v>102306</v>
      </c>
      <c r="B5632" s="247" t="s">
        <v>27409</v>
      </c>
      <c r="C5632" s="247" t="s">
        <v>7</v>
      </c>
      <c r="D5632" s="456">
        <v>15.99</v>
      </c>
    </row>
    <row r="5633" spans="1:4" ht="13.5">
      <c r="A5633" s="458">
        <v>102307</v>
      </c>
      <c r="B5633" s="247" t="s">
        <v>27410</v>
      </c>
      <c r="C5633" s="247" t="s">
        <v>7</v>
      </c>
      <c r="D5633" s="456">
        <v>14.19</v>
      </c>
    </row>
    <row r="5634" spans="1:4" ht="13.5">
      <c r="A5634" s="458">
        <v>102308</v>
      </c>
      <c r="B5634" s="247" t="s">
        <v>27411</v>
      </c>
      <c r="C5634" s="247" t="s">
        <v>7</v>
      </c>
      <c r="D5634" s="456">
        <v>13.75</v>
      </c>
    </row>
    <row r="5635" spans="1:4" ht="13.5">
      <c r="A5635" s="458">
        <v>102309</v>
      </c>
      <c r="B5635" s="247" t="s">
        <v>27412</v>
      </c>
      <c r="C5635" s="247" t="s">
        <v>7</v>
      </c>
      <c r="D5635" s="456">
        <v>13.01</v>
      </c>
    </row>
    <row r="5636" spans="1:4" ht="13.5">
      <c r="A5636" s="458">
        <v>102310</v>
      </c>
      <c r="B5636" s="247" t="s">
        <v>27413</v>
      </c>
      <c r="C5636" s="247" t="s">
        <v>7</v>
      </c>
      <c r="D5636" s="456">
        <v>12.63</v>
      </c>
    </row>
    <row r="5637" spans="1:4" ht="13.5">
      <c r="A5637" s="458">
        <v>102311</v>
      </c>
      <c r="B5637" s="247" t="s">
        <v>27414</v>
      </c>
      <c r="C5637" s="247" t="s">
        <v>7</v>
      </c>
      <c r="D5637" s="456">
        <v>12.48</v>
      </c>
    </row>
    <row r="5638" spans="1:4" ht="13.5">
      <c r="A5638" s="458">
        <v>102312</v>
      </c>
      <c r="B5638" s="247" t="s">
        <v>27415</v>
      </c>
      <c r="C5638" s="247" t="s">
        <v>7</v>
      </c>
      <c r="D5638" s="456">
        <v>11.99</v>
      </c>
    </row>
    <row r="5639" spans="1:4" ht="13.5">
      <c r="A5639" s="458">
        <v>102313</v>
      </c>
      <c r="B5639" s="247" t="s">
        <v>27416</v>
      </c>
      <c r="C5639" s="247" t="s">
        <v>7</v>
      </c>
      <c r="D5639" s="456">
        <v>11.71</v>
      </c>
    </row>
    <row r="5640" spans="1:4" ht="13.5">
      <c r="A5640" s="458">
        <v>102314</v>
      </c>
      <c r="B5640" s="247" t="s">
        <v>27417</v>
      </c>
      <c r="C5640" s="247" t="s">
        <v>7</v>
      </c>
      <c r="D5640" s="456">
        <v>8.81</v>
      </c>
    </row>
    <row r="5641" spans="1:4" ht="13.5">
      <c r="A5641" s="458">
        <v>102315</v>
      </c>
      <c r="B5641" s="247" t="s">
        <v>27418</v>
      </c>
      <c r="C5641" s="247" t="s">
        <v>7</v>
      </c>
      <c r="D5641" s="456">
        <v>7.83</v>
      </c>
    </row>
    <row r="5642" spans="1:4" ht="13.5">
      <c r="A5642" s="458">
        <v>102316</v>
      </c>
      <c r="B5642" s="247" t="s">
        <v>27419</v>
      </c>
      <c r="C5642" s="247" t="s">
        <v>7</v>
      </c>
      <c r="D5642" s="456">
        <v>7.58</v>
      </c>
    </row>
    <row r="5643" spans="1:4" ht="13.5">
      <c r="A5643" s="458">
        <v>102317</v>
      </c>
      <c r="B5643" s="247" t="s">
        <v>27420</v>
      </c>
      <c r="C5643" s="247" t="s">
        <v>7</v>
      </c>
      <c r="D5643" s="456">
        <v>7.16</v>
      </c>
    </row>
    <row r="5644" spans="1:4" ht="13.5">
      <c r="A5644" s="458">
        <v>102318</v>
      </c>
      <c r="B5644" s="247" t="s">
        <v>27421</v>
      </c>
      <c r="C5644" s="247" t="s">
        <v>7</v>
      </c>
      <c r="D5644" s="456">
        <v>6.97</v>
      </c>
    </row>
    <row r="5645" spans="1:4" ht="13.5">
      <c r="A5645" s="458">
        <v>102319</v>
      </c>
      <c r="B5645" s="247" t="s">
        <v>27422</v>
      </c>
      <c r="C5645" s="247" t="s">
        <v>7</v>
      </c>
      <c r="D5645" s="456">
        <v>6.87</v>
      </c>
    </row>
    <row r="5646" spans="1:4" ht="13.5">
      <c r="A5646" s="458">
        <v>102320</v>
      </c>
      <c r="B5646" s="247" t="s">
        <v>27423</v>
      </c>
      <c r="C5646" s="247" t="s">
        <v>7</v>
      </c>
      <c r="D5646" s="456">
        <v>6.6</v>
      </c>
    </row>
    <row r="5647" spans="1:4" ht="13.5">
      <c r="A5647" s="458">
        <v>102321</v>
      </c>
      <c r="B5647" s="247" t="s">
        <v>27424</v>
      </c>
      <c r="C5647" s="247" t="s">
        <v>7</v>
      </c>
      <c r="D5647" s="456">
        <v>6.47</v>
      </c>
    </row>
    <row r="5648" spans="1:4" ht="13.5">
      <c r="A5648" s="458">
        <v>102322</v>
      </c>
      <c r="B5648" s="247" t="s">
        <v>27425</v>
      </c>
      <c r="C5648" s="247" t="s">
        <v>7</v>
      </c>
      <c r="D5648" s="456">
        <v>19.34</v>
      </c>
    </row>
    <row r="5649" spans="1:4" ht="13.5">
      <c r="A5649" s="458">
        <v>102323</v>
      </c>
      <c r="B5649" s="247" t="s">
        <v>27426</v>
      </c>
      <c r="C5649" s="247" t="s">
        <v>7</v>
      </c>
      <c r="D5649" s="456">
        <v>16.420000000000002</v>
      </c>
    </row>
    <row r="5650" spans="1:4" ht="13.5">
      <c r="A5650" s="458">
        <v>102324</v>
      </c>
      <c r="B5650" s="247" t="s">
        <v>27427</v>
      </c>
      <c r="C5650" s="247" t="s">
        <v>7</v>
      </c>
      <c r="D5650" s="456">
        <v>16.22</v>
      </c>
    </row>
    <row r="5651" spans="1:4" ht="13.5">
      <c r="A5651" s="458">
        <v>102325</v>
      </c>
      <c r="B5651" s="247" t="s">
        <v>27428</v>
      </c>
      <c r="C5651" s="247" t="s">
        <v>7</v>
      </c>
      <c r="D5651" s="456">
        <v>14.76</v>
      </c>
    </row>
    <row r="5652" spans="1:4" ht="13.5">
      <c r="A5652" s="458">
        <v>102326</v>
      </c>
      <c r="B5652" s="247" t="s">
        <v>27429</v>
      </c>
      <c r="C5652" s="247" t="s">
        <v>7</v>
      </c>
      <c r="D5652" s="456">
        <v>10.67</v>
      </c>
    </row>
    <row r="5653" spans="1:4" ht="13.5">
      <c r="A5653" s="458">
        <v>102327</v>
      </c>
      <c r="B5653" s="247" t="s">
        <v>27430</v>
      </c>
      <c r="C5653" s="247" t="s">
        <v>7</v>
      </c>
      <c r="D5653" s="456">
        <v>9.06</v>
      </c>
    </row>
    <row r="5654" spans="1:4" ht="13.5">
      <c r="A5654" s="458">
        <v>102328</v>
      </c>
      <c r="B5654" s="247" t="s">
        <v>27431</v>
      </c>
      <c r="C5654" s="247" t="s">
        <v>7</v>
      </c>
      <c r="D5654" s="456">
        <v>8.94</v>
      </c>
    </row>
    <row r="5655" spans="1:4" ht="13.5">
      <c r="A5655" s="458">
        <v>102329</v>
      </c>
      <c r="B5655" s="247" t="s">
        <v>27432</v>
      </c>
      <c r="C5655" s="247" t="s">
        <v>7</v>
      </c>
      <c r="D5655" s="456">
        <v>8.14</v>
      </c>
    </row>
    <row r="5656" spans="1:4" ht="13.5">
      <c r="A5656" s="458">
        <v>94304</v>
      </c>
      <c r="B5656" s="247" t="s">
        <v>4487</v>
      </c>
      <c r="C5656" s="247" t="s">
        <v>7</v>
      </c>
      <c r="D5656" s="456">
        <v>90.8</v>
      </c>
    </row>
    <row r="5657" spans="1:4" ht="13.5">
      <c r="A5657" s="458">
        <v>94305</v>
      </c>
      <c r="B5657" s="247" t="s">
        <v>4488</v>
      </c>
      <c r="C5657" s="247" t="s">
        <v>7</v>
      </c>
      <c r="D5657" s="456">
        <v>86.9</v>
      </c>
    </row>
    <row r="5658" spans="1:4" ht="13.5">
      <c r="A5658" s="458">
        <v>94306</v>
      </c>
      <c r="B5658" s="247" t="s">
        <v>4489</v>
      </c>
      <c r="C5658" s="247" t="s">
        <v>7</v>
      </c>
      <c r="D5658" s="456">
        <v>81.97</v>
      </c>
    </row>
    <row r="5659" spans="1:4" ht="13.5">
      <c r="A5659" s="458">
        <v>94307</v>
      </c>
      <c r="B5659" s="247" t="s">
        <v>4490</v>
      </c>
      <c r="C5659" s="247" t="s">
        <v>7</v>
      </c>
      <c r="D5659" s="456">
        <v>83.11</v>
      </c>
    </row>
    <row r="5660" spans="1:4" ht="13.5">
      <c r="A5660" s="458">
        <v>94308</v>
      </c>
      <c r="B5660" s="247" t="s">
        <v>4491</v>
      </c>
      <c r="C5660" s="247" t="s">
        <v>7</v>
      </c>
      <c r="D5660" s="456">
        <v>80.02</v>
      </c>
    </row>
    <row r="5661" spans="1:4" ht="13.5">
      <c r="A5661" s="458">
        <v>94309</v>
      </c>
      <c r="B5661" s="247" t="s">
        <v>4492</v>
      </c>
      <c r="C5661" s="247" t="s">
        <v>7</v>
      </c>
      <c r="D5661" s="456">
        <v>81.44</v>
      </c>
    </row>
    <row r="5662" spans="1:4" ht="13.5">
      <c r="A5662" s="458">
        <v>94310</v>
      </c>
      <c r="B5662" s="247" t="s">
        <v>4493</v>
      </c>
      <c r="C5662" s="247" t="s">
        <v>7</v>
      </c>
      <c r="D5662" s="456">
        <v>79.040000000000006</v>
      </c>
    </row>
    <row r="5663" spans="1:4" ht="13.5">
      <c r="A5663" s="458">
        <v>94315</v>
      </c>
      <c r="B5663" s="247" t="s">
        <v>4494</v>
      </c>
      <c r="C5663" s="247" t="s">
        <v>7</v>
      </c>
      <c r="D5663" s="456">
        <v>97.37</v>
      </c>
    </row>
    <row r="5664" spans="1:4" ht="13.5">
      <c r="A5664" s="458">
        <v>94316</v>
      </c>
      <c r="B5664" s="247" t="s">
        <v>4495</v>
      </c>
      <c r="C5664" s="247" t="s">
        <v>7</v>
      </c>
      <c r="D5664" s="456">
        <v>88.64</v>
      </c>
    </row>
    <row r="5665" spans="1:4" ht="13.5">
      <c r="A5665" s="458">
        <v>94317</v>
      </c>
      <c r="B5665" s="247" t="s">
        <v>4496</v>
      </c>
      <c r="C5665" s="247" t="s">
        <v>7</v>
      </c>
      <c r="D5665" s="456">
        <v>84.77</v>
      </c>
    </row>
    <row r="5666" spans="1:4" ht="13.5">
      <c r="A5666" s="458">
        <v>94318</v>
      </c>
      <c r="B5666" s="247" t="s">
        <v>4497</v>
      </c>
      <c r="C5666" s="247" t="s">
        <v>7</v>
      </c>
      <c r="D5666" s="456">
        <v>79.81</v>
      </c>
    </row>
    <row r="5667" spans="1:4" ht="13.5">
      <c r="A5667" s="458">
        <v>94319</v>
      </c>
      <c r="B5667" s="247" t="s">
        <v>4498</v>
      </c>
      <c r="C5667" s="247" t="s">
        <v>7</v>
      </c>
      <c r="D5667" s="456">
        <v>98.74</v>
      </c>
    </row>
    <row r="5668" spans="1:4" ht="13.5">
      <c r="A5668" s="458">
        <v>94327</v>
      </c>
      <c r="B5668" s="247" t="s">
        <v>4499</v>
      </c>
      <c r="C5668" s="247" t="s">
        <v>7</v>
      </c>
      <c r="D5668" s="456">
        <v>68.06</v>
      </c>
    </row>
    <row r="5669" spans="1:4" ht="13.5">
      <c r="A5669" s="458">
        <v>94328</v>
      </c>
      <c r="B5669" s="247" t="s">
        <v>4500</v>
      </c>
      <c r="C5669" s="247" t="s">
        <v>7</v>
      </c>
      <c r="D5669" s="456">
        <v>64.16</v>
      </c>
    </row>
    <row r="5670" spans="1:4" ht="13.5">
      <c r="A5670" s="458">
        <v>94329</v>
      </c>
      <c r="B5670" s="247" t="s">
        <v>4501</v>
      </c>
      <c r="C5670" s="247" t="s">
        <v>7</v>
      </c>
      <c r="D5670" s="456">
        <v>59.23</v>
      </c>
    </row>
    <row r="5671" spans="1:4" ht="13.5">
      <c r="A5671" s="458">
        <v>94330</v>
      </c>
      <c r="B5671" s="247" t="s">
        <v>4502</v>
      </c>
      <c r="C5671" s="247" t="s">
        <v>7</v>
      </c>
      <c r="D5671" s="456">
        <v>60.37</v>
      </c>
    </row>
    <row r="5672" spans="1:4" ht="13.5">
      <c r="A5672" s="458">
        <v>94331</v>
      </c>
      <c r="B5672" s="247" t="s">
        <v>4503</v>
      </c>
      <c r="C5672" s="247" t="s">
        <v>7</v>
      </c>
      <c r="D5672" s="456">
        <v>57.28</v>
      </c>
    </row>
    <row r="5673" spans="1:4" ht="13.5">
      <c r="A5673" s="458">
        <v>94332</v>
      </c>
      <c r="B5673" s="247" t="s">
        <v>4504</v>
      </c>
      <c r="C5673" s="247" t="s">
        <v>7</v>
      </c>
      <c r="D5673" s="456">
        <v>58.7</v>
      </c>
    </row>
    <row r="5674" spans="1:4" ht="13.5">
      <c r="A5674" s="458">
        <v>94333</v>
      </c>
      <c r="B5674" s="247" t="s">
        <v>4505</v>
      </c>
      <c r="C5674" s="247" t="s">
        <v>7</v>
      </c>
      <c r="D5674" s="456">
        <v>56.3</v>
      </c>
    </row>
    <row r="5675" spans="1:4" ht="13.5">
      <c r="A5675" s="458">
        <v>94338</v>
      </c>
      <c r="B5675" s="247" t="s">
        <v>4506</v>
      </c>
      <c r="C5675" s="247" t="s">
        <v>7</v>
      </c>
      <c r="D5675" s="456">
        <v>74.63</v>
      </c>
    </row>
    <row r="5676" spans="1:4" ht="13.5">
      <c r="A5676" s="458">
        <v>94339</v>
      </c>
      <c r="B5676" s="247" t="s">
        <v>4507</v>
      </c>
      <c r="C5676" s="247" t="s">
        <v>7</v>
      </c>
      <c r="D5676" s="456">
        <v>65.900000000000006</v>
      </c>
    </row>
    <row r="5677" spans="1:4" ht="13.5">
      <c r="A5677" s="458">
        <v>94340</v>
      </c>
      <c r="B5677" s="247" t="s">
        <v>4508</v>
      </c>
      <c r="C5677" s="247" t="s">
        <v>7</v>
      </c>
      <c r="D5677" s="456">
        <v>62.03</v>
      </c>
    </row>
    <row r="5678" spans="1:4" ht="13.5">
      <c r="A5678" s="458">
        <v>94341</v>
      </c>
      <c r="B5678" s="247" t="s">
        <v>4509</v>
      </c>
      <c r="C5678" s="247" t="s">
        <v>7</v>
      </c>
      <c r="D5678" s="456">
        <v>57.07</v>
      </c>
    </row>
    <row r="5679" spans="1:4" ht="13.5">
      <c r="A5679" s="458">
        <v>94342</v>
      </c>
      <c r="B5679" s="247" t="s">
        <v>4510</v>
      </c>
      <c r="C5679" s="247" t="s">
        <v>7</v>
      </c>
      <c r="D5679" s="456">
        <v>76</v>
      </c>
    </row>
    <row r="5680" spans="1:4" ht="13.5">
      <c r="A5680" s="458">
        <v>96385</v>
      </c>
      <c r="B5680" s="247" t="s">
        <v>4511</v>
      </c>
      <c r="C5680" s="247" t="s">
        <v>7</v>
      </c>
      <c r="D5680" s="456">
        <v>10.54</v>
      </c>
    </row>
    <row r="5681" spans="1:4" ht="13.5">
      <c r="A5681" s="458">
        <v>96386</v>
      </c>
      <c r="B5681" s="247" t="s">
        <v>4512</v>
      </c>
      <c r="C5681" s="247" t="s">
        <v>7</v>
      </c>
      <c r="D5681" s="456">
        <v>7.7</v>
      </c>
    </row>
    <row r="5682" spans="1:4" ht="13.5">
      <c r="A5682" s="458">
        <v>93360</v>
      </c>
      <c r="B5682" s="247" t="s">
        <v>4513</v>
      </c>
      <c r="C5682" s="247" t="s">
        <v>7</v>
      </c>
      <c r="D5682" s="456">
        <v>22.69</v>
      </c>
    </row>
    <row r="5683" spans="1:4" ht="13.5">
      <c r="A5683" s="458">
        <v>93361</v>
      </c>
      <c r="B5683" s="247" t="s">
        <v>4514</v>
      </c>
      <c r="C5683" s="247" t="s">
        <v>7</v>
      </c>
      <c r="D5683" s="456">
        <v>18.93</v>
      </c>
    </row>
    <row r="5684" spans="1:4" ht="13.5">
      <c r="A5684" s="458">
        <v>93362</v>
      </c>
      <c r="B5684" s="247" t="s">
        <v>4515</v>
      </c>
      <c r="C5684" s="247" t="s">
        <v>7</v>
      </c>
      <c r="D5684" s="456">
        <v>13.88</v>
      </c>
    </row>
    <row r="5685" spans="1:4" ht="13.5">
      <c r="A5685" s="458">
        <v>93363</v>
      </c>
      <c r="B5685" s="247" t="s">
        <v>4516</v>
      </c>
      <c r="C5685" s="247" t="s">
        <v>7</v>
      </c>
      <c r="D5685" s="456">
        <v>15</v>
      </c>
    </row>
    <row r="5686" spans="1:4" ht="13.5">
      <c r="A5686" s="458">
        <v>93364</v>
      </c>
      <c r="B5686" s="247" t="s">
        <v>4517</v>
      </c>
      <c r="C5686" s="247" t="s">
        <v>7</v>
      </c>
      <c r="D5686" s="456">
        <v>11.91</v>
      </c>
    </row>
    <row r="5687" spans="1:4" ht="13.5">
      <c r="A5687" s="458">
        <v>93365</v>
      </c>
      <c r="B5687" s="247" t="s">
        <v>4518</v>
      </c>
      <c r="C5687" s="247" t="s">
        <v>7</v>
      </c>
      <c r="D5687" s="456">
        <v>13.24</v>
      </c>
    </row>
    <row r="5688" spans="1:4" ht="13.5">
      <c r="A5688" s="458">
        <v>93366</v>
      </c>
      <c r="B5688" s="247" t="s">
        <v>4519</v>
      </c>
      <c r="C5688" s="247" t="s">
        <v>7</v>
      </c>
      <c r="D5688" s="456">
        <v>10.95</v>
      </c>
    </row>
    <row r="5689" spans="1:4" ht="13.5">
      <c r="A5689" s="458">
        <v>93367</v>
      </c>
      <c r="B5689" s="247" t="s">
        <v>4520</v>
      </c>
      <c r="C5689" s="247" t="s">
        <v>7</v>
      </c>
      <c r="D5689" s="456">
        <v>21.17</v>
      </c>
    </row>
    <row r="5690" spans="1:4" ht="13.5">
      <c r="A5690" s="458">
        <v>93368</v>
      </c>
      <c r="B5690" s="247" t="s">
        <v>4521</v>
      </c>
      <c r="C5690" s="247" t="s">
        <v>7</v>
      </c>
      <c r="D5690" s="456">
        <v>17.29</v>
      </c>
    </row>
    <row r="5691" spans="1:4" ht="13.5">
      <c r="A5691" s="458">
        <v>93369</v>
      </c>
      <c r="B5691" s="247" t="s">
        <v>4522</v>
      </c>
      <c r="C5691" s="247" t="s">
        <v>7</v>
      </c>
      <c r="D5691" s="456">
        <v>12.36</v>
      </c>
    </row>
    <row r="5692" spans="1:4" ht="13.5">
      <c r="A5692" s="458">
        <v>93370</v>
      </c>
      <c r="B5692" s="247" t="s">
        <v>4523</v>
      </c>
      <c r="C5692" s="247" t="s">
        <v>7</v>
      </c>
      <c r="D5692" s="456">
        <v>13.5</v>
      </c>
    </row>
    <row r="5693" spans="1:4" ht="13.5">
      <c r="A5693" s="458">
        <v>93371</v>
      </c>
      <c r="B5693" s="247" t="s">
        <v>4524</v>
      </c>
      <c r="C5693" s="247" t="s">
        <v>7</v>
      </c>
      <c r="D5693" s="456">
        <v>10.41</v>
      </c>
    </row>
    <row r="5694" spans="1:4" ht="13.5">
      <c r="A5694" s="458">
        <v>93372</v>
      </c>
      <c r="B5694" s="247" t="s">
        <v>4525</v>
      </c>
      <c r="C5694" s="247" t="s">
        <v>7</v>
      </c>
      <c r="D5694" s="456">
        <v>11.83</v>
      </c>
    </row>
    <row r="5695" spans="1:4" ht="13.5">
      <c r="A5695" s="458">
        <v>93373</v>
      </c>
      <c r="B5695" s="247" t="s">
        <v>4526</v>
      </c>
      <c r="C5695" s="247" t="s">
        <v>7</v>
      </c>
      <c r="D5695" s="456">
        <v>9.4499999999999993</v>
      </c>
    </row>
    <row r="5696" spans="1:4" ht="13.5">
      <c r="A5696" s="458">
        <v>93374</v>
      </c>
      <c r="B5696" s="247" t="s">
        <v>4527</v>
      </c>
      <c r="C5696" s="247" t="s">
        <v>7</v>
      </c>
      <c r="D5696" s="456">
        <v>25.55</v>
      </c>
    </row>
    <row r="5697" spans="1:4" ht="13.5">
      <c r="A5697" s="458">
        <v>93375</v>
      </c>
      <c r="B5697" s="247" t="s">
        <v>4528</v>
      </c>
      <c r="C5697" s="247" t="s">
        <v>7</v>
      </c>
      <c r="D5697" s="456">
        <v>19.690000000000001</v>
      </c>
    </row>
    <row r="5698" spans="1:4" ht="13.5">
      <c r="A5698" s="458">
        <v>93376</v>
      </c>
      <c r="B5698" s="247" t="s">
        <v>4529</v>
      </c>
      <c r="C5698" s="247" t="s">
        <v>7</v>
      </c>
      <c r="D5698" s="456">
        <v>16.149999999999999</v>
      </c>
    </row>
    <row r="5699" spans="1:4" ht="13.5">
      <c r="A5699" s="458">
        <v>93377</v>
      </c>
      <c r="B5699" s="247" t="s">
        <v>4530</v>
      </c>
      <c r="C5699" s="247" t="s">
        <v>7</v>
      </c>
      <c r="D5699" s="456">
        <v>10.91</v>
      </c>
    </row>
    <row r="5700" spans="1:4" ht="13.5">
      <c r="A5700" s="458">
        <v>93378</v>
      </c>
      <c r="B5700" s="247" t="s">
        <v>4531</v>
      </c>
      <c r="C5700" s="247" t="s">
        <v>7</v>
      </c>
      <c r="D5700" s="456">
        <v>23.86</v>
      </c>
    </row>
    <row r="5701" spans="1:4" ht="13.5">
      <c r="A5701" s="458">
        <v>93379</v>
      </c>
      <c r="B5701" s="247" t="s">
        <v>4532</v>
      </c>
      <c r="C5701" s="247" t="s">
        <v>7</v>
      </c>
      <c r="D5701" s="456">
        <v>18.41</v>
      </c>
    </row>
    <row r="5702" spans="1:4" ht="13.5">
      <c r="A5702" s="458">
        <v>93380</v>
      </c>
      <c r="B5702" s="247" t="s">
        <v>4533</v>
      </c>
      <c r="C5702" s="247" t="s">
        <v>7</v>
      </c>
      <c r="D5702" s="456">
        <v>15.15</v>
      </c>
    </row>
    <row r="5703" spans="1:4" ht="13.5">
      <c r="A5703" s="458">
        <v>93381</v>
      </c>
      <c r="B5703" s="247" t="s">
        <v>4534</v>
      </c>
      <c r="C5703" s="247" t="s">
        <v>7</v>
      </c>
      <c r="D5703" s="456">
        <v>10.199999999999999</v>
      </c>
    </row>
    <row r="5704" spans="1:4" ht="13.5">
      <c r="A5704" s="458">
        <v>93382</v>
      </c>
      <c r="B5704" s="247" t="s">
        <v>4535</v>
      </c>
      <c r="C5704" s="247" t="s">
        <v>7</v>
      </c>
      <c r="D5704" s="456">
        <v>29.13</v>
      </c>
    </row>
    <row r="5705" spans="1:4" ht="13.5">
      <c r="A5705" s="458">
        <v>96995</v>
      </c>
      <c r="B5705" s="247" t="s">
        <v>4536</v>
      </c>
      <c r="C5705" s="247" t="s">
        <v>7</v>
      </c>
      <c r="D5705" s="456">
        <v>42.69</v>
      </c>
    </row>
    <row r="5706" spans="1:4" ht="13.5">
      <c r="A5706" s="458">
        <v>97916</v>
      </c>
      <c r="B5706" s="247" t="s">
        <v>17824</v>
      </c>
      <c r="C5706" s="247" t="s">
        <v>4537</v>
      </c>
      <c r="D5706" s="456">
        <v>2.14</v>
      </c>
    </row>
    <row r="5707" spans="1:4" ht="13.5">
      <c r="A5707" s="458">
        <v>97917</v>
      </c>
      <c r="B5707" s="247" t="s">
        <v>17825</v>
      </c>
      <c r="C5707" s="247" t="s">
        <v>4537</v>
      </c>
      <c r="D5707" s="456">
        <v>1.85</v>
      </c>
    </row>
    <row r="5708" spans="1:4" ht="13.5">
      <c r="A5708" s="458">
        <v>97918</v>
      </c>
      <c r="B5708" s="247" t="s">
        <v>17826</v>
      </c>
      <c r="C5708" s="247" t="s">
        <v>4537</v>
      </c>
      <c r="D5708" s="456">
        <v>1.7</v>
      </c>
    </row>
    <row r="5709" spans="1:4" ht="13.5">
      <c r="A5709" s="458">
        <v>97919</v>
      </c>
      <c r="B5709" s="247" t="s">
        <v>17827</v>
      </c>
      <c r="C5709" s="247" t="s">
        <v>4537</v>
      </c>
      <c r="D5709" s="456">
        <v>0.68</v>
      </c>
    </row>
    <row r="5710" spans="1:4" ht="13.5">
      <c r="A5710" s="458">
        <v>101616</v>
      </c>
      <c r="B5710" s="247" t="s">
        <v>18526</v>
      </c>
      <c r="C5710" s="247" t="s">
        <v>4</v>
      </c>
      <c r="D5710" s="456">
        <v>5.29</v>
      </c>
    </row>
    <row r="5711" spans="1:4" ht="13.5">
      <c r="A5711" s="458">
        <v>101617</v>
      </c>
      <c r="B5711" s="247" t="s">
        <v>18527</v>
      </c>
      <c r="C5711" s="247" t="s">
        <v>4</v>
      </c>
      <c r="D5711" s="456">
        <v>2.62</v>
      </c>
    </row>
    <row r="5712" spans="1:4" ht="13.5">
      <c r="A5712" s="458">
        <v>101618</v>
      </c>
      <c r="B5712" s="247" t="s">
        <v>18528</v>
      </c>
      <c r="C5712" s="247" t="s">
        <v>7</v>
      </c>
      <c r="D5712" s="456">
        <v>187.6</v>
      </c>
    </row>
    <row r="5713" spans="1:4" ht="13.5">
      <c r="A5713" s="458">
        <v>101619</v>
      </c>
      <c r="B5713" s="247" t="s">
        <v>18529</v>
      </c>
      <c r="C5713" s="247" t="s">
        <v>7</v>
      </c>
      <c r="D5713" s="456">
        <v>284.74</v>
      </c>
    </row>
    <row r="5714" spans="1:4" ht="13.5">
      <c r="A5714" s="458">
        <v>101620</v>
      </c>
      <c r="B5714" s="247" t="s">
        <v>18530</v>
      </c>
      <c r="C5714" s="247" t="s">
        <v>7</v>
      </c>
      <c r="D5714" s="456">
        <v>166.17</v>
      </c>
    </row>
    <row r="5715" spans="1:4" ht="13.5">
      <c r="A5715" s="458">
        <v>101621</v>
      </c>
      <c r="B5715" s="247" t="s">
        <v>18531</v>
      </c>
      <c r="C5715" s="247" t="s">
        <v>7</v>
      </c>
      <c r="D5715" s="456">
        <v>263.31</v>
      </c>
    </row>
    <row r="5716" spans="1:4" ht="13.5">
      <c r="A5716" s="458">
        <v>101622</v>
      </c>
      <c r="B5716" s="247" t="s">
        <v>18532</v>
      </c>
      <c r="C5716" s="247" t="s">
        <v>7</v>
      </c>
      <c r="D5716" s="456">
        <v>170.49</v>
      </c>
    </row>
    <row r="5717" spans="1:4" ht="13.5">
      <c r="A5717" s="458">
        <v>101623</v>
      </c>
      <c r="B5717" s="247" t="s">
        <v>18533</v>
      </c>
      <c r="C5717" s="247" t="s">
        <v>7</v>
      </c>
      <c r="D5717" s="456">
        <v>263.64999999999998</v>
      </c>
    </row>
    <row r="5718" spans="1:4" ht="13.5">
      <c r="A5718" s="458">
        <v>101624</v>
      </c>
      <c r="B5718" s="247" t="s">
        <v>18534</v>
      </c>
      <c r="C5718" s="247" t="s">
        <v>7</v>
      </c>
      <c r="D5718" s="456">
        <v>222.18</v>
      </c>
    </row>
    <row r="5719" spans="1:4" ht="13.5">
      <c r="A5719" s="458">
        <v>101625</v>
      </c>
      <c r="B5719" s="247" t="s">
        <v>18535</v>
      </c>
      <c r="C5719" s="247" t="s">
        <v>7</v>
      </c>
      <c r="D5719" s="456">
        <v>134.24</v>
      </c>
    </row>
    <row r="5720" spans="1:4" ht="13.5">
      <c r="A5720" s="458">
        <v>95606</v>
      </c>
      <c r="B5720" s="247" t="s">
        <v>4540</v>
      </c>
      <c r="C5720" s="247" t="s">
        <v>7</v>
      </c>
      <c r="D5720" s="456">
        <v>2.15</v>
      </c>
    </row>
    <row r="5721" spans="1:4" ht="13.5">
      <c r="A5721" s="458">
        <v>101159</v>
      </c>
      <c r="B5721" s="247" t="s">
        <v>17562</v>
      </c>
      <c r="C5721" s="247" t="s">
        <v>4</v>
      </c>
      <c r="D5721" s="456">
        <v>113.79</v>
      </c>
    </row>
    <row r="5722" spans="1:4" ht="13.5">
      <c r="A5722" s="458">
        <v>103322</v>
      </c>
      <c r="B5722" s="247" t="s">
        <v>27433</v>
      </c>
      <c r="C5722" s="247" t="s">
        <v>4</v>
      </c>
      <c r="D5722" s="456">
        <v>47.25</v>
      </c>
    </row>
    <row r="5723" spans="1:4" ht="13.5">
      <c r="A5723" s="458">
        <v>103323</v>
      </c>
      <c r="B5723" s="247" t="s">
        <v>27434</v>
      </c>
      <c r="C5723" s="247" t="s">
        <v>4</v>
      </c>
      <c r="D5723" s="456">
        <v>48.25</v>
      </c>
    </row>
    <row r="5724" spans="1:4" ht="13.5">
      <c r="A5724" s="458">
        <v>103324</v>
      </c>
      <c r="B5724" s="247" t="s">
        <v>27435</v>
      </c>
      <c r="C5724" s="247" t="s">
        <v>4</v>
      </c>
      <c r="D5724" s="456">
        <v>63.6</v>
      </c>
    </row>
    <row r="5725" spans="1:4" ht="13.5">
      <c r="A5725" s="458">
        <v>103325</v>
      </c>
      <c r="B5725" s="247" t="s">
        <v>27436</v>
      </c>
      <c r="C5725" s="247" t="s">
        <v>4</v>
      </c>
      <c r="D5725" s="456">
        <v>64.73</v>
      </c>
    </row>
    <row r="5726" spans="1:4" ht="13.5">
      <c r="A5726" s="458">
        <v>103326</v>
      </c>
      <c r="B5726" s="247" t="s">
        <v>27437</v>
      </c>
      <c r="C5726" s="247" t="s">
        <v>4</v>
      </c>
      <c r="D5726" s="456">
        <v>77.150000000000006</v>
      </c>
    </row>
    <row r="5727" spans="1:4" ht="13.5">
      <c r="A5727" s="458">
        <v>103327</v>
      </c>
      <c r="B5727" s="247" t="s">
        <v>27438</v>
      </c>
      <c r="C5727" s="247" t="s">
        <v>4</v>
      </c>
      <c r="D5727" s="456">
        <v>78.48</v>
      </c>
    </row>
    <row r="5728" spans="1:4" ht="13.5">
      <c r="A5728" s="458">
        <v>103328</v>
      </c>
      <c r="B5728" s="247" t="s">
        <v>27439</v>
      </c>
      <c r="C5728" s="247" t="s">
        <v>4</v>
      </c>
      <c r="D5728" s="456">
        <v>75.33</v>
      </c>
    </row>
    <row r="5729" spans="1:4" ht="13.5">
      <c r="A5729" s="458">
        <v>103329</v>
      </c>
      <c r="B5729" s="247" t="s">
        <v>27440</v>
      </c>
      <c r="C5729" s="247" t="s">
        <v>4</v>
      </c>
      <c r="D5729" s="456">
        <v>76.2</v>
      </c>
    </row>
    <row r="5730" spans="1:4" ht="13.5">
      <c r="A5730" s="458">
        <v>103330</v>
      </c>
      <c r="B5730" s="247" t="s">
        <v>27441</v>
      </c>
      <c r="C5730" s="247" t="s">
        <v>4</v>
      </c>
      <c r="D5730" s="456">
        <v>68.86</v>
      </c>
    </row>
    <row r="5731" spans="1:4" ht="13.5">
      <c r="A5731" s="458">
        <v>103331</v>
      </c>
      <c r="B5731" s="247" t="s">
        <v>27442</v>
      </c>
      <c r="C5731" s="247" t="s">
        <v>4</v>
      </c>
      <c r="D5731" s="456">
        <v>69.8</v>
      </c>
    </row>
    <row r="5732" spans="1:4" ht="13.5">
      <c r="A5732" s="458">
        <v>103332</v>
      </c>
      <c r="B5732" s="247" t="s">
        <v>27443</v>
      </c>
      <c r="C5732" s="247" t="s">
        <v>4</v>
      </c>
      <c r="D5732" s="456">
        <v>99.17</v>
      </c>
    </row>
    <row r="5733" spans="1:4" ht="13.5">
      <c r="A5733" s="458">
        <v>103333</v>
      </c>
      <c r="B5733" s="247" t="s">
        <v>27444</v>
      </c>
      <c r="C5733" s="247" t="s">
        <v>4</v>
      </c>
      <c r="D5733" s="456">
        <v>100.18</v>
      </c>
    </row>
    <row r="5734" spans="1:4" ht="13.5">
      <c r="A5734" s="458">
        <v>103334</v>
      </c>
      <c r="B5734" s="247" t="s">
        <v>27445</v>
      </c>
      <c r="C5734" s="247" t="s">
        <v>4</v>
      </c>
      <c r="D5734" s="456">
        <v>120.63</v>
      </c>
    </row>
    <row r="5735" spans="1:4" ht="13.5">
      <c r="A5735" s="458">
        <v>103335</v>
      </c>
      <c r="B5735" s="247" t="s">
        <v>27446</v>
      </c>
      <c r="C5735" s="247" t="s">
        <v>4</v>
      </c>
      <c r="D5735" s="456">
        <v>122.38</v>
      </c>
    </row>
    <row r="5736" spans="1:4" ht="13.5">
      <c r="A5736" s="458">
        <v>103350</v>
      </c>
      <c r="B5736" s="247" t="s">
        <v>27447</v>
      </c>
      <c r="C5736" s="247" t="s">
        <v>4</v>
      </c>
      <c r="D5736" s="456">
        <v>147.11000000000001</v>
      </c>
    </row>
    <row r="5737" spans="1:4" ht="13.5">
      <c r="A5737" s="458">
        <v>103351</v>
      </c>
      <c r="B5737" s="247" t="s">
        <v>27448</v>
      </c>
      <c r="C5737" s="247" t="s">
        <v>4</v>
      </c>
      <c r="D5737" s="456">
        <v>148.4</v>
      </c>
    </row>
    <row r="5738" spans="1:4" ht="13.5">
      <c r="A5738" s="458">
        <v>103356</v>
      </c>
      <c r="B5738" s="247" t="s">
        <v>27449</v>
      </c>
      <c r="C5738" s="247" t="s">
        <v>4</v>
      </c>
      <c r="D5738" s="456">
        <v>46.28</v>
      </c>
    </row>
    <row r="5739" spans="1:4" ht="13.5">
      <c r="A5739" s="458">
        <v>103357</v>
      </c>
      <c r="B5739" s="247" t="s">
        <v>27450</v>
      </c>
      <c r="C5739" s="247" t="s">
        <v>4</v>
      </c>
      <c r="D5739" s="456">
        <v>47.02</v>
      </c>
    </row>
    <row r="5740" spans="1:4" ht="13.5">
      <c r="A5740" s="458">
        <v>89282</v>
      </c>
      <c r="B5740" s="247" t="s">
        <v>4541</v>
      </c>
      <c r="C5740" s="247" t="s">
        <v>4</v>
      </c>
      <c r="D5740" s="456">
        <v>62.95</v>
      </c>
    </row>
    <row r="5741" spans="1:4" ht="13.5">
      <c r="A5741" s="458">
        <v>89283</v>
      </c>
      <c r="B5741" s="247" t="s">
        <v>4542</v>
      </c>
      <c r="C5741" s="247" t="s">
        <v>4</v>
      </c>
      <c r="D5741" s="456">
        <v>64.069999999999993</v>
      </c>
    </row>
    <row r="5742" spans="1:4" ht="13.5">
      <c r="A5742" s="458">
        <v>89284</v>
      </c>
      <c r="B5742" s="247" t="s">
        <v>4543</v>
      </c>
      <c r="C5742" s="247" t="s">
        <v>4</v>
      </c>
      <c r="D5742" s="456">
        <v>55.94</v>
      </c>
    </row>
    <row r="5743" spans="1:4" ht="13.5">
      <c r="A5743" s="458">
        <v>89285</v>
      </c>
      <c r="B5743" s="247" t="s">
        <v>4544</v>
      </c>
      <c r="C5743" s="247" t="s">
        <v>4</v>
      </c>
      <c r="D5743" s="456">
        <v>57.06</v>
      </c>
    </row>
    <row r="5744" spans="1:4" ht="13.5">
      <c r="A5744" s="458">
        <v>89286</v>
      </c>
      <c r="B5744" s="247" t="s">
        <v>4545</v>
      </c>
      <c r="C5744" s="247" t="s">
        <v>4</v>
      </c>
      <c r="D5744" s="456">
        <v>67.349999999999994</v>
      </c>
    </row>
    <row r="5745" spans="1:4" ht="13.5">
      <c r="A5745" s="458">
        <v>89287</v>
      </c>
      <c r="B5745" s="247" t="s">
        <v>4546</v>
      </c>
      <c r="C5745" s="247" t="s">
        <v>4</v>
      </c>
      <c r="D5745" s="456">
        <v>68.47</v>
      </c>
    </row>
    <row r="5746" spans="1:4" ht="13.5">
      <c r="A5746" s="458">
        <v>89288</v>
      </c>
      <c r="B5746" s="247" t="s">
        <v>4547</v>
      </c>
      <c r="C5746" s="247" t="s">
        <v>4</v>
      </c>
      <c r="D5746" s="456">
        <v>58.33</v>
      </c>
    </row>
    <row r="5747" spans="1:4" ht="13.5">
      <c r="A5747" s="458">
        <v>89289</v>
      </c>
      <c r="B5747" s="247" t="s">
        <v>4548</v>
      </c>
      <c r="C5747" s="247" t="s">
        <v>4</v>
      </c>
      <c r="D5747" s="456">
        <v>59.45</v>
      </c>
    </row>
    <row r="5748" spans="1:4" ht="13.5">
      <c r="A5748" s="458">
        <v>89290</v>
      </c>
      <c r="B5748" s="247" t="s">
        <v>4549</v>
      </c>
      <c r="C5748" s="247" t="s">
        <v>4</v>
      </c>
      <c r="D5748" s="456">
        <v>72.53</v>
      </c>
    </row>
    <row r="5749" spans="1:4" ht="13.5">
      <c r="A5749" s="458">
        <v>89291</v>
      </c>
      <c r="B5749" s="247" t="s">
        <v>4550</v>
      </c>
      <c r="C5749" s="247" t="s">
        <v>4</v>
      </c>
      <c r="D5749" s="456">
        <v>73.77</v>
      </c>
    </row>
    <row r="5750" spans="1:4" ht="13.5">
      <c r="A5750" s="458">
        <v>89292</v>
      </c>
      <c r="B5750" s="247" t="s">
        <v>4551</v>
      </c>
      <c r="C5750" s="247" t="s">
        <v>4</v>
      </c>
      <c r="D5750" s="456">
        <v>65.5</v>
      </c>
    </row>
    <row r="5751" spans="1:4" ht="13.5">
      <c r="A5751" s="458">
        <v>89293</v>
      </c>
      <c r="B5751" s="247" t="s">
        <v>4552</v>
      </c>
      <c r="C5751" s="247" t="s">
        <v>4</v>
      </c>
      <c r="D5751" s="456">
        <v>66.739999999999995</v>
      </c>
    </row>
    <row r="5752" spans="1:4" ht="13.5">
      <c r="A5752" s="458">
        <v>89294</v>
      </c>
      <c r="B5752" s="247" t="s">
        <v>4553</v>
      </c>
      <c r="C5752" s="247" t="s">
        <v>4</v>
      </c>
      <c r="D5752" s="456">
        <v>78.95</v>
      </c>
    </row>
    <row r="5753" spans="1:4" ht="13.5">
      <c r="A5753" s="458">
        <v>89295</v>
      </c>
      <c r="B5753" s="247" t="s">
        <v>4554</v>
      </c>
      <c r="C5753" s="247" t="s">
        <v>4</v>
      </c>
      <c r="D5753" s="456">
        <v>80.19</v>
      </c>
    </row>
    <row r="5754" spans="1:4" ht="13.5">
      <c r="A5754" s="458">
        <v>89296</v>
      </c>
      <c r="B5754" s="247" t="s">
        <v>4555</v>
      </c>
      <c r="C5754" s="247" t="s">
        <v>4</v>
      </c>
      <c r="D5754" s="456">
        <v>68.97</v>
      </c>
    </row>
    <row r="5755" spans="1:4" ht="13.5">
      <c r="A5755" s="458">
        <v>89297</v>
      </c>
      <c r="B5755" s="247" t="s">
        <v>4556</v>
      </c>
      <c r="C5755" s="247" t="s">
        <v>4</v>
      </c>
      <c r="D5755" s="456">
        <v>70.209999999999994</v>
      </c>
    </row>
    <row r="5756" spans="1:4" ht="13.5">
      <c r="A5756" s="458">
        <v>89298</v>
      </c>
      <c r="B5756" s="247" t="s">
        <v>4557</v>
      </c>
      <c r="C5756" s="247" t="s">
        <v>4</v>
      </c>
      <c r="D5756" s="456">
        <v>74.86</v>
      </c>
    </row>
    <row r="5757" spans="1:4" ht="13.5">
      <c r="A5757" s="458">
        <v>89299</v>
      </c>
      <c r="B5757" s="247" t="s">
        <v>4558</v>
      </c>
      <c r="C5757" s="247" t="s">
        <v>4</v>
      </c>
      <c r="D5757" s="456">
        <v>76.45</v>
      </c>
    </row>
    <row r="5758" spans="1:4" ht="13.5">
      <c r="A5758" s="458">
        <v>89300</v>
      </c>
      <c r="B5758" s="247" t="s">
        <v>4559</v>
      </c>
      <c r="C5758" s="247" t="s">
        <v>4</v>
      </c>
      <c r="D5758" s="456">
        <v>67.86</v>
      </c>
    </row>
    <row r="5759" spans="1:4" ht="13.5">
      <c r="A5759" s="458">
        <v>89301</v>
      </c>
      <c r="B5759" s="247" t="s">
        <v>4560</v>
      </c>
      <c r="C5759" s="247" t="s">
        <v>4</v>
      </c>
      <c r="D5759" s="456">
        <v>69.45</v>
      </c>
    </row>
    <row r="5760" spans="1:4" ht="13.5">
      <c r="A5760" s="458">
        <v>89302</v>
      </c>
      <c r="B5760" s="247" t="s">
        <v>4561</v>
      </c>
      <c r="C5760" s="247" t="s">
        <v>4</v>
      </c>
      <c r="D5760" s="456">
        <v>82.66</v>
      </c>
    </row>
    <row r="5761" spans="1:4" ht="13.5">
      <c r="A5761" s="458">
        <v>89303</v>
      </c>
      <c r="B5761" s="247" t="s">
        <v>4562</v>
      </c>
      <c r="C5761" s="247" t="s">
        <v>4</v>
      </c>
      <c r="D5761" s="456">
        <v>84.25</v>
      </c>
    </row>
    <row r="5762" spans="1:4" ht="13.5">
      <c r="A5762" s="458">
        <v>89304</v>
      </c>
      <c r="B5762" s="247" t="s">
        <v>4563</v>
      </c>
      <c r="C5762" s="247" t="s">
        <v>4</v>
      </c>
      <c r="D5762" s="456">
        <v>72.349999999999994</v>
      </c>
    </row>
    <row r="5763" spans="1:4" ht="13.5">
      <c r="A5763" s="458">
        <v>89305</v>
      </c>
      <c r="B5763" s="247" t="s">
        <v>4564</v>
      </c>
      <c r="C5763" s="247" t="s">
        <v>4</v>
      </c>
      <c r="D5763" s="456">
        <v>73.94</v>
      </c>
    </row>
    <row r="5764" spans="1:4" ht="13.5">
      <c r="A5764" s="458">
        <v>89306</v>
      </c>
      <c r="B5764" s="247" t="s">
        <v>4565</v>
      </c>
      <c r="C5764" s="247" t="s">
        <v>4</v>
      </c>
      <c r="D5764" s="456">
        <v>84.76</v>
      </c>
    </row>
    <row r="5765" spans="1:4" ht="13.5">
      <c r="A5765" s="458">
        <v>89307</v>
      </c>
      <c r="B5765" s="247" t="s">
        <v>4566</v>
      </c>
      <c r="C5765" s="247" t="s">
        <v>4</v>
      </c>
      <c r="D5765" s="456">
        <v>86.52</v>
      </c>
    </row>
    <row r="5766" spans="1:4" ht="13.5">
      <c r="A5766" s="458">
        <v>89308</v>
      </c>
      <c r="B5766" s="247" t="s">
        <v>4567</v>
      </c>
      <c r="C5766" s="247" t="s">
        <v>4</v>
      </c>
      <c r="D5766" s="456">
        <v>77.72</v>
      </c>
    </row>
    <row r="5767" spans="1:4" ht="13.5">
      <c r="A5767" s="458">
        <v>89309</v>
      </c>
      <c r="B5767" s="247" t="s">
        <v>4568</v>
      </c>
      <c r="C5767" s="247" t="s">
        <v>4</v>
      </c>
      <c r="D5767" s="456">
        <v>79.48</v>
      </c>
    </row>
    <row r="5768" spans="1:4" ht="13.5">
      <c r="A5768" s="458">
        <v>89310</v>
      </c>
      <c r="B5768" s="247" t="s">
        <v>4569</v>
      </c>
      <c r="C5768" s="247" t="s">
        <v>4</v>
      </c>
      <c r="D5768" s="456">
        <v>98.39</v>
      </c>
    </row>
    <row r="5769" spans="1:4" ht="13.5">
      <c r="A5769" s="458">
        <v>89311</v>
      </c>
      <c r="B5769" s="247" t="s">
        <v>4570</v>
      </c>
      <c r="C5769" s="247" t="s">
        <v>4</v>
      </c>
      <c r="D5769" s="456">
        <v>100.15</v>
      </c>
    </row>
    <row r="5770" spans="1:4" ht="13.5">
      <c r="A5770" s="458">
        <v>89312</v>
      </c>
      <c r="B5770" s="247" t="s">
        <v>4571</v>
      </c>
      <c r="C5770" s="247" t="s">
        <v>4</v>
      </c>
      <c r="D5770" s="456">
        <v>83.29</v>
      </c>
    </row>
    <row r="5771" spans="1:4" ht="13.5">
      <c r="A5771" s="458">
        <v>89313</v>
      </c>
      <c r="B5771" s="247" t="s">
        <v>4572</v>
      </c>
      <c r="C5771" s="247" t="s">
        <v>4</v>
      </c>
      <c r="D5771" s="456">
        <v>85.05</v>
      </c>
    </row>
    <row r="5772" spans="1:4" ht="13.5">
      <c r="A5772" s="458">
        <v>101157</v>
      </c>
      <c r="B5772" s="247" t="s">
        <v>27451</v>
      </c>
      <c r="C5772" s="247" t="s">
        <v>4</v>
      </c>
      <c r="D5772" s="456">
        <v>59.23</v>
      </c>
    </row>
    <row r="5773" spans="1:4" ht="13.5">
      <c r="A5773" s="458">
        <v>101158</v>
      </c>
      <c r="B5773" s="247" t="s">
        <v>27452</v>
      </c>
      <c r="C5773" s="247" t="s">
        <v>4</v>
      </c>
      <c r="D5773" s="456">
        <v>77.790000000000006</v>
      </c>
    </row>
    <row r="5774" spans="1:4" ht="13.5">
      <c r="A5774" s="458">
        <v>101162</v>
      </c>
      <c r="B5774" s="247" t="s">
        <v>17563</v>
      </c>
      <c r="C5774" s="247" t="s">
        <v>4</v>
      </c>
      <c r="D5774" s="456">
        <v>126.88</v>
      </c>
    </row>
    <row r="5775" spans="1:4" ht="13.5">
      <c r="A5775" s="458">
        <v>103316</v>
      </c>
      <c r="B5775" s="247" t="s">
        <v>27453</v>
      </c>
      <c r="C5775" s="247" t="s">
        <v>4</v>
      </c>
      <c r="D5775" s="456">
        <v>66.55</v>
      </c>
    </row>
    <row r="5776" spans="1:4" ht="13.5">
      <c r="A5776" s="458">
        <v>103317</v>
      </c>
      <c r="B5776" s="247" t="s">
        <v>27454</v>
      </c>
      <c r="C5776" s="247" t="s">
        <v>4</v>
      </c>
      <c r="D5776" s="456">
        <v>67.38</v>
      </c>
    </row>
    <row r="5777" spans="1:4" ht="13.5">
      <c r="A5777" s="458">
        <v>103318</v>
      </c>
      <c r="B5777" s="247" t="s">
        <v>27455</v>
      </c>
      <c r="C5777" s="247" t="s">
        <v>4</v>
      </c>
      <c r="D5777" s="456">
        <v>86.36</v>
      </c>
    </row>
    <row r="5778" spans="1:4" ht="13.5">
      <c r="A5778" s="458">
        <v>103319</v>
      </c>
      <c r="B5778" s="247" t="s">
        <v>27456</v>
      </c>
      <c r="C5778" s="247" t="s">
        <v>4</v>
      </c>
      <c r="D5778" s="456">
        <v>87.34</v>
      </c>
    </row>
    <row r="5779" spans="1:4" ht="13.5">
      <c r="A5779" s="458">
        <v>103320</v>
      </c>
      <c r="B5779" s="247" t="s">
        <v>27457</v>
      </c>
      <c r="C5779" s="247" t="s">
        <v>4</v>
      </c>
      <c r="D5779" s="456">
        <v>104.68</v>
      </c>
    </row>
    <row r="5780" spans="1:4" ht="13.5">
      <c r="A5780" s="458">
        <v>103321</v>
      </c>
      <c r="B5780" s="247" t="s">
        <v>27458</v>
      </c>
      <c r="C5780" s="247" t="s">
        <v>4</v>
      </c>
      <c r="D5780" s="456">
        <v>105.9</v>
      </c>
    </row>
    <row r="5781" spans="1:4" ht="13.5">
      <c r="A5781" s="458">
        <v>103336</v>
      </c>
      <c r="B5781" s="247" t="s">
        <v>27459</v>
      </c>
      <c r="C5781" s="247" t="s">
        <v>4</v>
      </c>
      <c r="D5781" s="456">
        <v>74.31</v>
      </c>
    </row>
    <row r="5782" spans="1:4" ht="13.5">
      <c r="A5782" s="458">
        <v>103337</v>
      </c>
      <c r="B5782" s="247" t="s">
        <v>27460</v>
      </c>
      <c r="C5782" s="247" t="s">
        <v>4</v>
      </c>
      <c r="D5782" s="456">
        <v>75.14</v>
      </c>
    </row>
    <row r="5783" spans="1:4" ht="13.5">
      <c r="A5783" s="458">
        <v>103338</v>
      </c>
      <c r="B5783" s="247" t="s">
        <v>27461</v>
      </c>
      <c r="C5783" s="247" t="s">
        <v>4</v>
      </c>
      <c r="D5783" s="456">
        <v>97.78</v>
      </c>
    </row>
    <row r="5784" spans="1:4" ht="13.5">
      <c r="A5784" s="458">
        <v>103339</v>
      </c>
      <c r="B5784" s="247" t="s">
        <v>27462</v>
      </c>
      <c r="C5784" s="247" t="s">
        <v>4</v>
      </c>
      <c r="D5784" s="456">
        <v>98.76</v>
      </c>
    </row>
    <row r="5785" spans="1:4" ht="13.5">
      <c r="A5785" s="458">
        <v>103340</v>
      </c>
      <c r="B5785" s="247" t="s">
        <v>27463</v>
      </c>
      <c r="C5785" s="247" t="s">
        <v>4</v>
      </c>
      <c r="D5785" s="456">
        <v>119.31</v>
      </c>
    </row>
    <row r="5786" spans="1:4" ht="13.5">
      <c r="A5786" s="458">
        <v>103341</v>
      </c>
      <c r="B5786" s="247" t="s">
        <v>27464</v>
      </c>
      <c r="C5786" s="247" t="s">
        <v>4</v>
      </c>
      <c r="D5786" s="456">
        <v>120.53</v>
      </c>
    </row>
    <row r="5787" spans="1:4" ht="13.5">
      <c r="A5787" s="458">
        <v>103342</v>
      </c>
      <c r="B5787" s="247" t="s">
        <v>27465</v>
      </c>
      <c r="C5787" s="247" t="s">
        <v>4</v>
      </c>
      <c r="D5787" s="456">
        <v>100.75</v>
      </c>
    </row>
    <row r="5788" spans="1:4" ht="13.5">
      <c r="A5788" s="458">
        <v>103343</v>
      </c>
      <c r="B5788" s="247" t="s">
        <v>27466</v>
      </c>
      <c r="C5788" s="247" t="s">
        <v>4</v>
      </c>
      <c r="D5788" s="456">
        <v>101.83</v>
      </c>
    </row>
    <row r="5789" spans="1:4" ht="13.5">
      <c r="A5789" s="458">
        <v>89453</v>
      </c>
      <c r="B5789" s="247" t="s">
        <v>27467</v>
      </c>
      <c r="C5789" s="247" t="s">
        <v>4</v>
      </c>
      <c r="D5789" s="456">
        <v>75.58</v>
      </c>
    </row>
    <row r="5790" spans="1:4" ht="13.5">
      <c r="A5790" s="458">
        <v>89455</v>
      </c>
      <c r="B5790" s="247" t="s">
        <v>27468</v>
      </c>
      <c r="C5790" s="247" t="s">
        <v>4</v>
      </c>
      <c r="D5790" s="456">
        <v>92.24</v>
      </c>
    </row>
    <row r="5791" spans="1:4" ht="13.5">
      <c r="A5791" s="458">
        <v>89462</v>
      </c>
      <c r="B5791" s="247" t="s">
        <v>27469</v>
      </c>
      <c r="C5791" s="247" t="s">
        <v>4</v>
      </c>
      <c r="D5791" s="456">
        <v>99</v>
      </c>
    </row>
    <row r="5792" spans="1:4" ht="13.5">
      <c r="A5792" s="458">
        <v>89464</v>
      </c>
      <c r="B5792" s="247" t="s">
        <v>27469</v>
      </c>
      <c r="C5792" s="247" t="s">
        <v>4</v>
      </c>
      <c r="D5792" s="456">
        <v>117.26</v>
      </c>
    </row>
    <row r="5793" spans="1:4" ht="13.5">
      <c r="A5793" s="458">
        <v>89470</v>
      </c>
      <c r="B5793" s="247" t="s">
        <v>27470</v>
      </c>
      <c r="C5793" s="247" t="s">
        <v>4</v>
      </c>
      <c r="D5793" s="456">
        <v>85.12</v>
      </c>
    </row>
    <row r="5794" spans="1:4" ht="13.5">
      <c r="A5794" s="458">
        <v>89472</v>
      </c>
      <c r="B5794" s="247" t="s">
        <v>27471</v>
      </c>
      <c r="C5794" s="247" t="s">
        <v>4</v>
      </c>
      <c r="D5794" s="456">
        <v>102.73</v>
      </c>
    </row>
    <row r="5795" spans="1:4" ht="13.5">
      <c r="A5795" s="458">
        <v>89478</v>
      </c>
      <c r="B5795" s="247" t="s">
        <v>27472</v>
      </c>
      <c r="C5795" s="247" t="s">
        <v>4</v>
      </c>
      <c r="D5795" s="456">
        <v>114.63</v>
      </c>
    </row>
    <row r="5796" spans="1:4" ht="13.5">
      <c r="A5796" s="458">
        <v>89480</v>
      </c>
      <c r="B5796" s="247" t="s">
        <v>27473</v>
      </c>
      <c r="C5796" s="247" t="s">
        <v>4</v>
      </c>
      <c r="D5796" s="456">
        <v>133.82</v>
      </c>
    </row>
    <row r="5797" spans="1:4" ht="13.5">
      <c r="A5797" s="458">
        <v>91815</v>
      </c>
      <c r="B5797" s="247" t="s">
        <v>4573</v>
      </c>
      <c r="C5797" s="247" t="s">
        <v>4</v>
      </c>
      <c r="D5797" s="456">
        <v>75.58</v>
      </c>
    </row>
    <row r="5798" spans="1:4" ht="13.5">
      <c r="A5798" s="458">
        <v>91816</v>
      </c>
      <c r="B5798" s="247" t="s">
        <v>4574</v>
      </c>
      <c r="C5798" s="247" t="s">
        <v>4</v>
      </c>
      <c r="D5798" s="456">
        <v>99</v>
      </c>
    </row>
    <row r="5799" spans="1:4" ht="13.5">
      <c r="A5799" s="458">
        <v>101161</v>
      </c>
      <c r="B5799" s="247" t="s">
        <v>17564</v>
      </c>
      <c r="C5799" s="247" t="s">
        <v>4</v>
      </c>
      <c r="D5799" s="456">
        <v>196.24</v>
      </c>
    </row>
    <row r="5800" spans="1:4" ht="13.5">
      <c r="A5800" s="458">
        <v>101163</v>
      </c>
      <c r="B5800" s="247" t="s">
        <v>17565</v>
      </c>
      <c r="C5800" s="247" t="s">
        <v>4</v>
      </c>
      <c r="D5800" s="456">
        <v>742.32</v>
      </c>
    </row>
    <row r="5801" spans="1:4" ht="13.5">
      <c r="A5801" s="458">
        <v>101164</v>
      </c>
      <c r="B5801" s="247" t="s">
        <v>17566</v>
      </c>
      <c r="C5801" s="247" t="s">
        <v>4</v>
      </c>
      <c r="D5801" s="456">
        <v>753</v>
      </c>
    </row>
    <row r="5802" spans="1:4" ht="13.5">
      <c r="A5802" s="458">
        <v>96358</v>
      </c>
      <c r="B5802" s="247" t="s">
        <v>27474</v>
      </c>
      <c r="C5802" s="247" t="s">
        <v>4</v>
      </c>
      <c r="D5802" s="456">
        <v>92.92</v>
      </c>
    </row>
    <row r="5803" spans="1:4" ht="13.5">
      <c r="A5803" s="458">
        <v>96359</v>
      </c>
      <c r="B5803" s="247" t="s">
        <v>27475</v>
      </c>
      <c r="C5803" s="247" t="s">
        <v>4</v>
      </c>
      <c r="D5803" s="456">
        <v>105.39</v>
      </c>
    </row>
    <row r="5804" spans="1:4" ht="13.5">
      <c r="A5804" s="458">
        <v>96360</v>
      </c>
      <c r="B5804" s="247" t="s">
        <v>27476</v>
      </c>
      <c r="C5804" s="247" t="s">
        <v>4</v>
      </c>
      <c r="D5804" s="456">
        <v>125.15</v>
      </c>
    </row>
    <row r="5805" spans="1:4" ht="13.5">
      <c r="A5805" s="458">
        <v>96361</v>
      </c>
      <c r="B5805" s="247" t="s">
        <v>27477</v>
      </c>
      <c r="C5805" s="247" t="s">
        <v>4</v>
      </c>
      <c r="D5805" s="456">
        <v>149.49</v>
      </c>
    </row>
    <row r="5806" spans="1:4" ht="13.5">
      <c r="A5806" s="458">
        <v>96362</v>
      </c>
      <c r="B5806" s="247" t="s">
        <v>27478</v>
      </c>
      <c r="C5806" s="247" t="s">
        <v>4</v>
      </c>
      <c r="D5806" s="456">
        <v>119.47</v>
      </c>
    </row>
    <row r="5807" spans="1:4" ht="13.5">
      <c r="A5807" s="458">
        <v>96363</v>
      </c>
      <c r="B5807" s="247" t="s">
        <v>27479</v>
      </c>
      <c r="C5807" s="247" t="s">
        <v>4</v>
      </c>
      <c r="D5807" s="456">
        <v>132.34</v>
      </c>
    </row>
    <row r="5808" spans="1:4" ht="13.5">
      <c r="A5808" s="458">
        <v>96364</v>
      </c>
      <c r="B5808" s="247" t="s">
        <v>27480</v>
      </c>
      <c r="C5808" s="247" t="s">
        <v>4</v>
      </c>
      <c r="D5808" s="456">
        <v>151.69999999999999</v>
      </c>
    </row>
    <row r="5809" spans="1:4" ht="13.5">
      <c r="A5809" s="458">
        <v>96365</v>
      </c>
      <c r="B5809" s="247" t="s">
        <v>27481</v>
      </c>
      <c r="C5809" s="247" t="s">
        <v>4</v>
      </c>
      <c r="D5809" s="456">
        <v>176.42</v>
      </c>
    </row>
    <row r="5810" spans="1:4" ht="13.5">
      <c r="A5810" s="458">
        <v>96366</v>
      </c>
      <c r="B5810" s="247" t="s">
        <v>27482</v>
      </c>
      <c r="C5810" s="247" t="s">
        <v>4</v>
      </c>
      <c r="D5810" s="456">
        <v>146.01</v>
      </c>
    </row>
    <row r="5811" spans="1:4" ht="13.5">
      <c r="A5811" s="458">
        <v>96367</v>
      </c>
      <c r="B5811" s="247" t="s">
        <v>27483</v>
      </c>
      <c r="C5811" s="247" t="s">
        <v>4</v>
      </c>
      <c r="D5811" s="456">
        <v>159.25</v>
      </c>
    </row>
    <row r="5812" spans="1:4" ht="13.5">
      <c r="A5812" s="458">
        <v>96368</v>
      </c>
      <c r="B5812" s="247" t="s">
        <v>4575</v>
      </c>
      <c r="C5812" s="247" t="s">
        <v>4</v>
      </c>
      <c r="D5812" s="456">
        <v>178.24</v>
      </c>
    </row>
    <row r="5813" spans="1:4" ht="13.5">
      <c r="A5813" s="458">
        <v>96369</v>
      </c>
      <c r="B5813" s="247" t="s">
        <v>27484</v>
      </c>
      <c r="C5813" s="247" t="s">
        <v>4</v>
      </c>
      <c r="D5813" s="456">
        <v>203.35</v>
      </c>
    </row>
    <row r="5814" spans="1:4" ht="13.5">
      <c r="A5814" s="458">
        <v>96370</v>
      </c>
      <c r="B5814" s="247" t="s">
        <v>27485</v>
      </c>
      <c r="C5814" s="247" t="s">
        <v>4</v>
      </c>
      <c r="D5814" s="456">
        <v>63.18</v>
      </c>
    </row>
    <row r="5815" spans="1:4" ht="13.5">
      <c r="A5815" s="458">
        <v>96371</v>
      </c>
      <c r="B5815" s="247" t="s">
        <v>27486</v>
      </c>
      <c r="C5815" s="247" t="s">
        <v>4</v>
      </c>
      <c r="D5815" s="456">
        <v>75.44</v>
      </c>
    </row>
    <row r="5816" spans="1:4" ht="13.5">
      <c r="A5816" s="458">
        <v>96373</v>
      </c>
      <c r="B5816" s="247" t="s">
        <v>4576</v>
      </c>
      <c r="C5816" s="247" t="s">
        <v>1</v>
      </c>
      <c r="D5816" s="456">
        <v>12.28</v>
      </c>
    </row>
    <row r="5817" spans="1:4" ht="13.5">
      <c r="A5817" s="458">
        <v>96374</v>
      </c>
      <c r="B5817" s="247" t="s">
        <v>4577</v>
      </c>
      <c r="C5817" s="247" t="s">
        <v>1</v>
      </c>
      <c r="D5817" s="456">
        <v>34.68</v>
      </c>
    </row>
    <row r="5818" spans="1:4" ht="13.5">
      <c r="A5818" s="458">
        <v>102235</v>
      </c>
      <c r="B5818" s="247" t="s">
        <v>18980</v>
      </c>
      <c r="C5818" s="247" t="s">
        <v>4</v>
      </c>
      <c r="D5818" s="456">
        <v>542.79999999999995</v>
      </c>
    </row>
    <row r="5819" spans="1:4" ht="13.5">
      <c r="A5819" s="458">
        <v>102253</v>
      </c>
      <c r="B5819" s="247" t="s">
        <v>18981</v>
      </c>
      <c r="C5819" s="247" t="s">
        <v>4</v>
      </c>
      <c r="D5819" s="456">
        <v>489.23</v>
      </c>
    </row>
    <row r="5820" spans="1:4" ht="13.5">
      <c r="A5820" s="458">
        <v>102254</v>
      </c>
      <c r="B5820" s="247" t="s">
        <v>18982</v>
      </c>
      <c r="C5820" s="247" t="s">
        <v>4</v>
      </c>
      <c r="D5820" s="456">
        <v>398.3</v>
      </c>
    </row>
    <row r="5821" spans="1:4" ht="13.5">
      <c r="A5821" s="458">
        <v>102255</v>
      </c>
      <c r="B5821" s="247" t="s">
        <v>18983</v>
      </c>
      <c r="C5821" s="247" t="s">
        <v>4</v>
      </c>
      <c r="D5821" s="456">
        <v>524.55999999999995</v>
      </c>
    </row>
    <row r="5822" spans="1:4" ht="13.5">
      <c r="A5822" s="458">
        <v>102256</v>
      </c>
      <c r="B5822" s="247" t="s">
        <v>18984</v>
      </c>
      <c r="C5822" s="247" t="s">
        <v>4</v>
      </c>
      <c r="D5822" s="456">
        <v>560.85</v>
      </c>
    </row>
    <row r="5823" spans="1:4" ht="13.5">
      <c r="A5823" s="458">
        <v>102257</v>
      </c>
      <c r="B5823" s="247" t="s">
        <v>18985</v>
      </c>
      <c r="C5823" s="247" t="s">
        <v>4</v>
      </c>
      <c r="D5823" s="456">
        <v>338.33</v>
      </c>
    </row>
    <row r="5824" spans="1:4" ht="13.5">
      <c r="A5824" s="458">
        <v>102258</v>
      </c>
      <c r="B5824" s="247" t="s">
        <v>18986</v>
      </c>
      <c r="C5824" s="247" t="s">
        <v>4</v>
      </c>
      <c r="D5824" s="456">
        <v>374.15</v>
      </c>
    </row>
    <row r="5825" spans="1:4" ht="13.5">
      <c r="A5825" s="458">
        <v>101154</v>
      </c>
      <c r="B5825" s="247" t="s">
        <v>17567</v>
      </c>
      <c r="C5825" s="247" t="s">
        <v>4</v>
      </c>
      <c r="D5825" s="456">
        <v>110.76</v>
      </c>
    </row>
    <row r="5826" spans="1:4" ht="13.5">
      <c r="A5826" s="458">
        <v>101155</v>
      </c>
      <c r="B5826" s="247" t="s">
        <v>17568</v>
      </c>
      <c r="C5826" s="247" t="s">
        <v>4</v>
      </c>
      <c r="D5826" s="456">
        <v>155.82</v>
      </c>
    </row>
    <row r="5827" spans="1:4" ht="13.5">
      <c r="A5827" s="458">
        <v>101156</v>
      </c>
      <c r="B5827" s="247" t="s">
        <v>17569</v>
      </c>
      <c r="C5827" s="247" t="s">
        <v>4</v>
      </c>
      <c r="D5827" s="456">
        <v>229.27</v>
      </c>
    </row>
    <row r="5828" spans="1:4" ht="13.5">
      <c r="A5828" s="458">
        <v>101814</v>
      </c>
      <c r="B5828" s="247" t="s">
        <v>19566</v>
      </c>
      <c r="C5828" s="247" t="s">
        <v>4</v>
      </c>
      <c r="D5828" s="456">
        <v>38.85</v>
      </c>
    </row>
    <row r="5829" spans="1:4" ht="13.5">
      <c r="A5829" s="458">
        <v>101816</v>
      </c>
      <c r="B5829" s="247" t="s">
        <v>19567</v>
      </c>
      <c r="C5829" s="247" t="s">
        <v>4</v>
      </c>
      <c r="D5829" s="456">
        <v>59.42</v>
      </c>
    </row>
    <row r="5830" spans="1:4" ht="13.5">
      <c r="A5830" s="458">
        <v>101817</v>
      </c>
      <c r="B5830" s="247" t="s">
        <v>19568</v>
      </c>
      <c r="C5830" s="247" t="s">
        <v>4</v>
      </c>
      <c r="D5830" s="456">
        <v>41.54</v>
      </c>
    </row>
    <row r="5831" spans="1:4" ht="13.5">
      <c r="A5831" s="458">
        <v>101819</v>
      </c>
      <c r="B5831" s="247" t="s">
        <v>19569</v>
      </c>
      <c r="C5831" s="247" t="s">
        <v>4</v>
      </c>
      <c r="D5831" s="456">
        <v>53.04</v>
      </c>
    </row>
    <row r="5832" spans="1:4" ht="13.5">
      <c r="A5832" s="458">
        <v>101820</v>
      </c>
      <c r="B5832" s="247" t="s">
        <v>19570</v>
      </c>
      <c r="C5832" s="247" t="s">
        <v>4</v>
      </c>
      <c r="D5832" s="456">
        <v>33.549999999999997</v>
      </c>
    </row>
    <row r="5833" spans="1:4" ht="13.5">
      <c r="A5833" s="458">
        <v>101822</v>
      </c>
      <c r="B5833" s="247" t="s">
        <v>19571</v>
      </c>
      <c r="C5833" s="247" t="s">
        <v>7</v>
      </c>
      <c r="D5833" s="456">
        <v>103.44</v>
      </c>
    </row>
    <row r="5834" spans="1:4" ht="13.5">
      <c r="A5834" s="458">
        <v>101823</v>
      </c>
      <c r="B5834" s="247" t="s">
        <v>19572</v>
      </c>
      <c r="C5834" s="247" t="s">
        <v>7</v>
      </c>
      <c r="D5834" s="456">
        <v>138.12</v>
      </c>
    </row>
    <row r="5835" spans="1:4" ht="13.5">
      <c r="A5835" s="458">
        <v>101824</v>
      </c>
      <c r="B5835" s="247" t="s">
        <v>19573</v>
      </c>
      <c r="C5835" s="247" t="s">
        <v>7</v>
      </c>
      <c r="D5835" s="456">
        <v>170.41</v>
      </c>
    </row>
    <row r="5836" spans="1:4" ht="13.5">
      <c r="A5836" s="458">
        <v>101825</v>
      </c>
      <c r="B5836" s="247" t="s">
        <v>19574</v>
      </c>
      <c r="C5836" s="247" t="s">
        <v>7</v>
      </c>
      <c r="D5836" s="456">
        <v>201.83</v>
      </c>
    </row>
    <row r="5837" spans="1:4" ht="13.5">
      <c r="A5837" s="458">
        <v>101826</v>
      </c>
      <c r="B5837" s="247" t="s">
        <v>19575</v>
      </c>
      <c r="C5837" s="247" t="s">
        <v>7</v>
      </c>
      <c r="D5837" s="456">
        <v>232.84</v>
      </c>
    </row>
    <row r="5838" spans="1:4" ht="13.5">
      <c r="A5838" s="458">
        <v>101827</v>
      </c>
      <c r="B5838" s="247" t="s">
        <v>19576</v>
      </c>
      <c r="C5838" s="247" t="s">
        <v>7</v>
      </c>
      <c r="D5838" s="456">
        <v>204.84</v>
      </c>
    </row>
    <row r="5839" spans="1:4" ht="13.5">
      <c r="A5839" s="458">
        <v>101828</v>
      </c>
      <c r="B5839" s="247" t="s">
        <v>19577</v>
      </c>
      <c r="C5839" s="247" t="s">
        <v>7</v>
      </c>
      <c r="D5839" s="456">
        <v>187.94</v>
      </c>
    </row>
    <row r="5840" spans="1:4" ht="13.5">
      <c r="A5840" s="458">
        <v>101829</v>
      </c>
      <c r="B5840" s="247" t="s">
        <v>27487</v>
      </c>
      <c r="C5840" s="247" t="s">
        <v>7</v>
      </c>
      <c r="D5840" s="456">
        <v>267.75</v>
      </c>
    </row>
    <row r="5841" spans="1:4" ht="13.5">
      <c r="A5841" s="458">
        <v>101830</v>
      </c>
      <c r="B5841" s="247" t="s">
        <v>27488</v>
      </c>
      <c r="C5841" s="247" t="s">
        <v>7</v>
      </c>
      <c r="D5841" s="456">
        <v>297.14</v>
      </c>
    </row>
    <row r="5842" spans="1:4" ht="13.5">
      <c r="A5842" s="458">
        <v>101831</v>
      </c>
      <c r="B5842" s="247" t="s">
        <v>27489</v>
      </c>
      <c r="C5842" s="247" t="s">
        <v>7</v>
      </c>
      <c r="D5842" s="456">
        <v>326.13</v>
      </c>
    </row>
    <row r="5843" spans="1:4" ht="13.5">
      <c r="A5843" s="458">
        <v>101832</v>
      </c>
      <c r="B5843" s="247" t="s">
        <v>19578</v>
      </c>
      <c r="C5843" s="247" t="s">
        <v>7</v>
      </c>
      <c r="D5843" s="456">
        <v>251.53</v>
      </c>
    </row>
    <row r="5844" spans="1:4" ht="13.5">
      <c r="A5844" s="458">
        <v>101833</v>
      </c>
      <c r="B5844" s="247" t="s">
        <v>19579</v>
      </c>
      <c r="C5844" s="247" t="s">
        <v>7</v>
      </c>
      <c r="D5844" s="456">
        <v>281.25</v>
      </c>
    </row>
    <row r="5845" spans="1:4" ht="13.5">
      <c r="A5845" s="458">
        <v>101834</v>
      </c>
      <c r="B5845" s="247" t="s">
        <v>19580</v>
      </c>
      <c r="C5845" s="247" t="s">
        <v>7</v>
      </c>
      <c r="D5845" s="456">
        <v>310.58</v>
      </c>
    </row>
    <row r="5846" spans="1:4" ht="13.5">
      <c r="A5846" s="458">
        <v>101835</v>
      </c>
      <c r="B5846" s="247" t="s">
        <v>19581</v>
      </c>
      <c r="C5846" s="247" t="s">
        <v>7</v>
      </c>
      <c r="D5846" s="456">
        <v>296.66000000000003</v>
      </c>
    </row>
    <row r="5847" spans="1:4" ht="13.5">
      <c r="A5847" s="458">
        <v>101836</v>
      </c>
      <c r="B5847" s="247" t="s">
        <v>19582</v>
      </c>
      <c r="C5847" s="247" t="s">
        <v>7</v>
      </c>
      <c r="D5847" s="456">
        <v>24.68</v>
      </c>
    </row>
    <row r="5848" spans="1:4" ht="13.5">
      <c r="A5848" s="458">
        <v>101837</v>
      </c>
      <c r="B5848" s="247" t="s">
        <v>19583</v>
      </c>
      <c r="C5848" s="247" t="s">
        <v>7</v>
      </c>
      <c r="D5848" s="456">
        <v>59.36</v>
      </c>
    </row>
    <row r="5849" spans="1:4" ht="13.5">
      <c r="A5849" s="458">
        <v>101838</v>
      </c>
      <c r="B5849" s="247" t="s">
        <v>19584</v>
      </c>
      <c r="C5849" s="247" t="s">
        <v>7</v>
      </c>
      <c r="D5849" s="456">
        <v>91.65</v>
      </c>
    </row>
    <row r="5850" spans="1:4" ht="13.5">
      <c r="A5850" s="458">
        <v>101839</v>
      </c>
      <c r="B5850" s="247" t="s">
        <v>19585</v>
      </c>
      <c r="C5850" s="247" t="s">
        <v>7</v>
      </c>
      <c r="D5850" s="456">
        <v>123.06</v>
      </c>
    </row>
    <row r="5851" spans="1:4" ht="13.5">
      <c r="A5851" s="458">
        <v>101840</v>
      </c>
      <c r="B5851" s="247" t="s">
        <v>19586</v>
      </c>
      <c r="C5851" s="247" t="s">
        <v>7</v>
      </c>
      <c r="D5851" s="456">
        <v>199.76</v>
      </c>
    </row>
    <row r="5852" spans="1:4" ht="13.5">
      <c r="A5852" s="458">
        <v>101841</v>
      </c>
      <c r="B5852" s="247" t="s">
        <v>19587</v>
      </c>
      <c r="C5852" s="247" t="s">
        <v>7</v>
      </c>
      <c r="D5852" s="456">
        <v>126.08</v>
      </c>
    </row>
    <row r="5853" spans="1:4" ht="13.5">
      <c r="A5853" s="458">
        <v>101842</v>
      </c>
      <c r="B5853" s="247" t="s">
        <v>19588</v>
      </c>
      <c r="C5853" s="247" t="s">
        <v>7</v>
      </c>
      <c r="D5853" s="456">
        <v>109.18</v>
      </c>
    </row>
    <row r="5854" spans="1:4" ht="13.5">
      <c r="A5854" s="458">
        <v>101843</v>
      </c>
      <c r="B5854" s="247" t="s">
        <v>27490</v>
      </c>
      <c r="C5854" s="247" t="s">
        <v>7</v>
      </c>
      <c r="D5854" s="456">
        <v>188.99</v>
      </c>
    </row>
    <row r="5855" spans="1:4" ht="13.5">
      <c r="A5855" s="458">
        <v>101844</v>
      </c>
      <c r="B5855" s="247" t="s">
        <v>27491</v>
      </c>
      <c r="C5855" s="247" t="s">
        <v>7</v>
      </c>
      <c r="D5855" s="456">
        <v>218.38</v>
      </c>
    </row>
    <row r="5856" spans="1:4" ht="13.5">
      <c r="A5856" s="458">
        <v>101845</v>
      </c>
      <c r="B5856" s="247" t="s">
        <v>27492</v>
      </c>
      <c r="C5856" s="247" t="s">
        <v>7</v>
      </c>
      <c r="D5856" s="456">
        <v>247.37</v>
      </c>
    </row>
    <row r="5857" spans="1:4" ht="13.5">
      <c r="A5857" s="458">
        <v>101846</v>
      </c>
      <c r="B5857" s="247" t="s">
        <v>19589</v>
      </c>
      <c r="C5857" s="247" t="s">
        <v>7</v>
      </c>
      <c r="D5857" s="456">
        <v>172.77</v>
      </c>
    </row>
    <row r="5858" spans="1:4" ht="13.5">
      <c r="A5858" s="458">
        <v>101847</v>
      </c>
      <c r="B5858" s="247" t="s">
        <v>19590</v>
      </c>
      <c r="C5858" s="247" t="s">
        <v>7</v>
      </c>
      <c r="D5858" s="456">
        <v>202.49</v>
      </c>
    </row>
    <row r="5859" spans="1:4" ht="13.5">
      <c r="A5859" s="458">
        <v>101848</v>
      </c>
      <c r="B5859" s="247" t="s">
        <v>19591</v>
      </c>
      <c r="C5859" s="247" t="s">
        <v>7</v>
      </c>
      <c r="D5859" s="456">
        <v>231.82</v>
      </c>
    </row>
    <row r="5860" spans="1:4" ht="13.5">
      <c r="A5860" s="458">
        <v>101849</v>
      </c>
      <c r="B5860" s="247" t="s">
        <v>19592</v>
      </c>
      <c r="C5860" s="247" t="s">
        <v>7</v>
      </c>
      <c r="D5860" s="456">
        <v>217.9</v>
      </c>
    </row>
    <row r="5861" spans="1:4" ht="13.5">
      <c r="A5861" s="458">
        <v>101850</v>
      </c>
      <c r="B5861" s="247" t="s">
        <v>19593</v>
      </c>
      <c r="C5861" s="247" t="s">
        <v>4</v>
      </c>
      <c r="D5861" s="456">
        <v>49.74</v>
      </c>
    </row>
    <row r="5862" spans="1:4" ht="13.5">
      <c r="A5862" s="458">
        <v>101852</v>
      </c>
      <c r="B5862" s="247" t="s">
        <v>19594</v>
      </c>
      <c r="C5862" s="247" t="s">
        <v>4</v>
      </c>
      <c r="D5862" s="456">
        <v>61.62</v>
      </c>
    </row>
    <row r="5863" spans="1:4" ht="13.5">
      <c r="A5863" s="458">
        <v>101853</v>
      </c>
      <c r="B5863" s="247" t="s">
        <v>19595</v>
      </c>
      <c r="C5863" s="247" t="s">
        <v>4</v>
      </c>
      <c r="D5863" s="456">
        <v>45.39</v>
      </c>
    </row>
    <row r="5864" spans="1:4" ht="13.5">
      <c r="A5864" s="458">
        <v>101855</v>
      </c>
      <c r="B5864" s="247" t="s">
        <v>19596</v>
      </c>
      <c r="C5864" s="247" t="s">
        <v>4</v>
      </c>
      <c r="D5864" s="456">
        <v>66.260000000000005</v>
      </c>
    </row>
    <row r="5865" spans="1:4" ht="13.5">
      <c r="A5865" s="458">
        <v>101856</v>
      </c>
      <c r="B5865" s="247" t="s">
        <v>19597</v>
      </c>
      <c r="C5865" s="247" t="s">
        <v>4</v>
      </c>
      <c r="D5865" s="456">
        <v>20.76</v>
      </c>
    </row>
    <row r="5866" spans="1:4" ht="13.5">
      <c r="A5866" s="458">
        <v>101857</v>
      </c>
      <c r="B5866" s="247" t="s">
        <v>19598</v>
      </c>
      <c r="C5866" s="247" t="s">
        <v>4</v>
      </c>
      <c r="D5866" s="456">
        <v>26.13</v>
      </c>
    </row>
    <row r="5867" spans="1:4" ht="13.5">
      <c r="A5867" s="458">
        <v>101858</v>
      </c>
      <c r="B5867" s="247" t="s">
        <v>19599</v>
      </c>
      <c r="C5867" s="247" t="s">
        <v>4</v>
      </c>
      <c r="D5867" s="456">
        <v>21.21</v>
      </c>
    </row>
    <row r="5868" spans="1:4" ht="13.5">
      <c r="A5868" s="458">
        <v>101859</v>
      </c>
      <c r="B5868" s="247" t="s">
        <v>19600</v>
      </c>
      <c r="C5868" s="247" t="s">
        <v>4</v>
      </c>
      <c r="D5868" s="456">
        <v>23.51</v>
      </c>
    </row>
    <row r="5869" spans="1:4" ht="13.5">
      <c r="A5869" s="458">
        <v>101860</v>
      </c>
      <c r="B5869" s="247" t="s">
        <v>19601</v>
      </c>
      <c r="C5869" s="247" t="s">
        <v>4</v>
      </c>
      <c r="D5869" s="456">
        <v>27.15</v>
      </c>
    </row>
    <row r="5870" spans="1:4" ht="13.5">
      <c r="A5870" s="458">
        <v>101861</v>
      </c>
      <c r="B5870" s="247" t="s">
        <v>19602</v>
      </c>
      <c r="C5870" s="247" t="s">
        <v>4</v>
      </c>
      <c r="D5870" s="456">
        <v>25.34</v>
      </c>
    </row>
    <row r="5871" spans="1:4" ht="13.5">
      <c r="A5871" s="458">
        <v>101862</v>
      </c>
      <c r="B5871" s="247" t="s">
        <v>19603</v>
      </c>
      <c r="C5871" s="247" t="s">
        <v>4</v>
      </c>
      <c r="D5871" s="456">
        <v>27.69</v>
      </c>
    </row>
    <row r="5872" spans="1:4" ht="13.5">
      <c r="A5872" s="458">
        <v>101863</v>
      </c>
      <c r="B5872" s="247" t="s">
        <v>19604</v>
      </c>
      <c r="C5872" s="247" t="s">
        <v>4</v>
      </c>
      <c r="D5872" s="456">
        <v>21.53</v>
      </c>
    </row>
    <row r="5873" spans="1:4" ht="13.5">
      <c r="A5873" s="458">
        <v>101864</v>
      </c>
      <c r="B5873" s="247" t="s">
        <v>19605</v>
      </c>
      <c r="C5873" s="247" t="s">
        <v>4</v>
      </c>
      <c r="D5873" s="456">
        <v>25.17</v>
      </c>
    </row>
    <row r="5874" spans="1:4" ht="13.5">
      <c r="A5874" s="458">
        <v>101865</v>
      </c>
      <c r="B5874" s="247" t="s">
        <v>19606</v>
      </c>
      <c r="C5874" s="247" t="s">
        <v>4</v>
      </c>
      <c r="D5874" s="456">
        <v>28.78</v>
      </c>
    </row>
    <row r="5875" spans="1:4" ht="13.5">
      <c r="A5875" s="458">
        <v>101866</v>
      </c>
      <c r="B5875" s="247" t="s">
        <v>19607</v>
      </c>
      <c r="C5875" s="247" t="s">
        <v>4</v>
      </c>
      <c r="D5875" s="456">
        <v>25.52</v>
      </c>
    </row>
    <row r="5876" spans="1:4" ht="13.5">
      <c r="A5876" s="458">
        <v>101867</v>
      </c>
      <c r="B5876" s="247" t="s">
        <v>19608</v>
      </c>
      <c r="C5876" s="247" t="s">
        <v>4</v>
      </c>
      <c r="D5876" s="456">
        <v>29.15</v>
      </c>
    </row>
    <row r="5877" spans="1:4" ht="13.5">
      <c r="A5877" s="458">
        <v>101868</v>
      </c>
      <c r="B5877" s="247" t="s">
        <v>19609</v>
      </c>
      <c r="C5877" s="247" t="s">
        <v>4</v>
      </c>
      <c r="D5877" s="456">
        <v>22.98</v>
      </c>
    </row>
    <row r="5878" spans="1:4" ht="13.5">
      <c r="A5878" s="458">
        <v>101869</v>
      </c>
      <c r="B5878" s="247" t="s">
        <v>19610</v>
      </c>
      <c r="C5878" s="247" t="s">
        <v>4</v>
      </c>
      <c r="D5878" s="456">
        <v>26.62</v>
      </c>
    </row>
    <row r="5879" spans="1:4" ht="13.5">
      <c r="A5879" s="458">
        <v>101870</v>
      </c>
      <c r="B5879" s="247" t="s">
        <v>19611</v>
      </c>
      <c r="C5879" s="247" t="s">
        <v>4</v>
      </c>
      <c r="D5879" s="456">
        <v>30.24</v>
      </c>
    </row>
    <row r="5880" spans="1:4" ht="13.5">
      <c r="A5880" s="458">
        <v>102098</v>
      </c>
      <c r="B5880" s="247" t="s">
        <v>19612</v>
      </c>
      <c r="C5880" s="247" t="s">
        <v>7</v>
      </c>
      <c r="D5880" s="456">
        <v>2098.69</v>
      </c>
    </row>
    <row r="5881" spans="1:4" ht="13.5">
      <c r="A5881" s="458">
        <v>102988</v>
      </c>
      <c r="B5881" s="247" t="s">
        <v>20093</v>
      </c>
      <c r="C5881" s="247" t="s">
        <v>4</v>
      </c>
      <c r="D5881" s="456">
        <v>45</v>
      </c>
    </row>
    <row r="5882" spans="1:4" ht="13.5">
      <c r="A5882" s="458">
        <v>100576</v>
      </c>
      <c r="B5882" s="247" t="s">
        <v>4578</v>
      </c>
      <c r="C5882" s="247" t="s">
        <v>4</v>
      </c>
      <c r="D5882" s="456">
        <v>2.25</v>
      </c>
    </row>
    <row r="5883" spans="1:4" ht="13.5">
      <c r="A5883" s="458">
        <v>100577</v>
      </c>
      <c r="B5883" s="247" t="s">
        <v>4579</v>
      </c>
      <c r="C5883" s="247" t="s">
        <v>4</v>
      </c>
      <c r="D5883" s="456">
        <v>1.08</v>
      </c>
    </row>
    <row r="5884" spans="1:4" ht="13.5">
      <c r="A5884" s="458">
        <v>96388</v>
      </c>
      <c r="B5884" s="247" t="s">
        <v>4580</v>
      </c>
      <c r="C5884" s="247" t="s">
        <v>7</v>
      </c>
      <c r="D5884" s="456">
        <v>10.83</v>
      </c>
    </row>
    <row r="5885" spans="1:4" ht="13.5">
      <c r="A5885" s="458">
        <v>96389</v>
      </c>
      <c r="B5885" s="247" t="s">
        <v>17570</v>
      </c>
      <c r="C5885" s="247" t="s">
        <v>7</v>
      </c>
      <c r="D5885" s="456">
        <v>50.29</v>
      </c>
    </row>
    <row r="5886" spans="1:4" ht="13.5">
      <c r="A5886" s="458">
        <v>96390</v>
      </c>
      <c r="B5886" s="247" t="s">
        <v>17571</v>
      </c>
      <c r="C5886" s="247" t="s">
        <v>7</v>
      </c>
      <c r="D5886" s="456">
        <v>80.61</v>
      </c>
    </row>
    <row r="5887" spans="1:4" ht="13.5">
      <c r="A5887" s="458">
        <v>96391</v>
      </c>
      <c r="B5887" s="247" t="s">
        <v>4581</v>
      </c>
      <c r="C5887" s="247" t="s">
        <v>7</v>
      </c>
      <c r="D5887" s="456">
        <v>112.81</v>
      </c>
    </row>
    <row r="5888" spans="1:4" ht="13.5">
      <c r="A5888" s="458">
        <v>96392</v>
      </c>
      <c r="B5888" s="247" t="s">
        <v>4582</v>
      </c>
      <c r="C5888" s="247" t="s">
        <v>7</v>
      </c>
      <c r="D5888" s="456">
        <v>143.82</v>
      </c>
    </row>
    <row r="5889" spans="1:4" ht="13.5">
      <c r="A5889" s="458">
        <v>96396</v>
      </c>
      <c r="B5889" s="247" t="s">
        <v>4583</v>
      </c>
      <c r="C5889" s="247" t="s">
        <v>7</v>
      </c>
      <c r="D5889" s="456">
        <v>205.24</v>
      </c>
    </row>
    <row r="5890" spans="1:4" ht="13.5">
      <c r="A5890" s="458">
        <v>96397</v>
      </c>
      <c r="B5890" s="247" t="s">
        <v>4584</v>
      </c>
      <c r="C5890" s="247" t="s">
        <v>7</v>
      </c>
      <c r="D5890" s="456">
        <v>266.16000000000003</v>
      </c>
    </row>
    <row r="5891" spans="1:4" ht="13.5">
      <c r="A5891" s="458">
        <v>96398</v>
      </c>
      <c r="B5891" s="247" t="s">
        <v>4585</v>
      </c>
      <c r="C5891" s="247" t="s">
        <v>7</v>
      </c>
      <c r="D5891" s="456">
        <v>348.27</v>
      </c>
    </row>
    <row r="5892" spans="1:4" ht="13.5">
      <c r="A5892" s="458">
        <v>96399</v>
      </c>
      <c r="B5892" s="247" t="s">
        <v>17572</v>
      </c>
      <c r="C5892" s="247" t="s">
        <v>7</v>
      </c>
      <c r="D5892" s="456">
        <v>141.01</v>
      </c>
    </row>
    <row r="5893" spans="1:4" ht="13.5">
      <c r="A5893" s="458">
        <v>96400</v>
      </c>
      <c r="B5893" s="247" t="s">
        <v>4586</v>
      </c>
      <c r="C5893" s="247" t="s">
        <v>7</v>
      </c>
      <c r="D5893" s="456">
        <v>182.88</v>
      </c>
    </row>
    <row r="5894" spans="1:4" ht="13.5">
      <c r="A5894" s="458">
        <v>100564</v>
      </c>
      <c r="B5894" s="247" t="s">
        <v>4587</v>
      </c>
      <c r="C5894" s="247" t="s">
        <v>7</v>
      </c>
      <c r="D5894" s="456">
        <v>121.98</v>
      </c>
    </row>
    <row r="5895" spans="1:4" ht="13.5">
      <c r="A5895" s="458">
        <v>100565</v>
      </c>
      <c r="B5895" s="247" t="s">
        <v>4588</v>
      </c>
      <c r="C5895" s="247" t="s">
        <v>7</v>
      </c>
      <c r="D5895" s="456">
        <v>105.15</v>
      </c>
    </row>
    <row r="5896" spans="1:4" ht="13.5">
      <c r="A5896" s="458">
        <v>100566</v>
      </c>
      <c r="B5896" s="247" t="s">
        <v>4589</v>
      </c>
      <c r="C5896" s="247" t="s">
        <v>7</v>
      </c>
      <c r="D5896" s="456">
        <v>184.9</v>
      </c>
    </row>
    <row r="5897" spans="1:4" ht="13.5">
      <c r="A5897" s="458">
        <v>100567</v>
      </c>
      <c r="B5897" s="247" t="s">
        <v>4590</v>
      </c>
      <c r="C5897" s="247" t="s">
        <v>7</v>
      </c>
      <c r="D5897" s="456">
        <v>214.35</v>
      </c>
    </row>
    <row r="5898" spans="1:4" ht="13.5">
      <c r="A5898" s="458">
        <v>100568</v>
      </c>
      <c r="B5898" s="247" t="s">
        <v>4591</v>
      </c>
      <c r="C5898" s="247" t="s">
        <v>7</v>
      </c>
      <c r="D5898" s="456">
        <v>243.27</v>
      </c>
    </row>
    <row r="5899" spans="1:4" ht="13.5">
      <c r="A5899" s="458">
        <v>100569</v>
      </c>
      <c r="B5899" s="247" t="s">
        <v>4592</v>
      </c>
      <c r="C5899" s="247" t="s">
        <v>7</v>
      </c>
      <c r="D5899" s="456">
        <v>168.68</v>
      </c>
    </row>
    <row r="5900" spans="1:4" ht="13.5">
      <c r="A5900" s="458">
        <v>100570</v>
      </c>
      <c r="B5900" s="247" t="s">
        <v>4593</v>
      </c>
      <c r="C5900" s="247" t="s">
        <v>7</v>
      </c>
      <c r="D5900" s="456">
        <v>200.69</v>
      </c>
    </row>
    <row r="5901" spans="1:4" ht="13.5">
      <c r="A5901" s="458">
        <v>100571</v>
      </c>
      <c r="B5901" s="247" t="s">
        <v>4594</v>
      </c>
      <c r="C5901" s="247" t="s">
        <v>7</v>
      </c>
      <c r="D5901" s="456">
        <v>227.79</v>
      </c>
    </row>
    <row r="5902" spans="1:4" ht="13.5">
      <c r="A5902" s="458">
        <v>100572</v>
      </c>
      <c r="B5902" s="247" t="s">
        <v>4595</v>
      </c>
      <c r="C5902" s="247" t="s">
        <v>7</v>
      </c>
      <c r="D5902" s="456">
        <v>126.77</v>
      </c>
    </row>
    <row r="5903" spans="1:4" ht="13.5">
      <c r="A5903" s="458">
        <v>100573</v>
      </c>
      <c r="B5903" s="247" t="s">
        <v>4596</v>
      </c>
      <c r="C5903" s="247" t="s">
        <v>7</v>
      </c>
      <c r="D5903" s="456">
        <v>109.94</v>
      </c>
    </row>
    <row r="5904" spans="1:4" ht="13.5">
      <c r="A5904" s="458">
        <v>100574</v>
      </c>
      <c r="B5904" s="247" t="s">
        <v>4597</v>
      </c>
      <c r="C5904" s="247" t="s">
        <v>7</v>
      </c>
      <c r="D5904" s="456">
        <v>1.4</v>
      </c>
    </row>
    <row r="5905" spans="1:4" ht="13.5">
      <c r="A5905" s="458">
        <v>100575</v>
      </c>
      <c r="B5905" s="247" t="s">
        <v>4598</v>
      </c>
      <c r="C5905" s="247" t="s">
        <v>4</v>
      </c>
      <c r="D5905" s="456">
        <v>0.11</v>
      </c>
    </row>
    <row r="5906" spans="1:4" ht="13.5">
      <c r="A5906" s="458">
        <v>101767</v>
      </c>
      <c r="B5906" s="247" t="s">
        <v>18536</v>
      </c>
      <c r="C5906" s="247" t="s">
        <v>7</v>
      </c>
      <c r="D5906" s="456">
        <v>25.35</v>
      </c>
    </row>
    <row r="5907" spans="1:4" ht="13.5">
      <c r="A5907" s="458">
        <v>101768</v>
      </c>
      <c r="B5907" s="247" t="s">
        <v>18537</v>
      </c>
      <c r="C5907" s="247" t="s">
        <v>7</v>
      </c>
      <c r="D5907" s="456">
        <v>41.15</v>
      </c>
    </row>
    <row r="5908" spans="1:4" ht="13.5">
      <c r="A5908" s="458">
        <v>92391</v>
      </c>
      <c r="B5908" s="247" t="s">
        <v>27493</v>
      </c>
      <c r="C5908" s="247" t="s">
        <v>4</v>
      </c>
      <c r="D5908" s="456">
        <v>65.150000000000006</v>
      </c>
    </row>
    <row r="5909" spans="1:4" ht="13.5">
      <c r="A5909" s="458">
        <v>92392</v>
      </c>
      <c r="B5909" s="247" t="s">
        <v>27494</v>
      </c>
      <c r="C5909" s="247" t="s">
        <v>4</v>
      </c>
      <c r="D5909" s="456">
        <v>136.84</v>
      </c>
    </row>
    <row r="5910" spans="1:4" ht="13.5">
      <c r="A5910" s="458">
        <v>92393</v>
      </c>
      <c r="B5910" s="247" t="s">
        <v>27495</v>
      </c>
      <c r="C5910" s="247" t="s">
        <v>4</v>
      </c>
      <c r="D5910" s="456">
        <v>64.02</v>
      </c>
    </row>
    <row r="5911" spans="1:4" ht="13.5">
      <c r="A5911" s="458">
        <v>92394</v>
      </c>
      <c r="B5911" s="247" t="s">
        <v>27496</v>
      </c>
      <c r="C5911" s="247" t="s">
        <v>4</v>
      </c>
      <c r="D5911" s="456">
        <v>79.83</v>
      </c>
    </row>
    <row r="5912" spans="1:4" ht="13.5">
      <c r="A5912" s="458">
        <v>92395</v>
      </c>
      <c r="B5912" s="247" t="s">
        <v>27497</v>
      </c>
      <c r="C5912" s="247" t="s">
        <v>4</v>
      </c>
      <c r="D5912" s="456">
        <v>95.89</v>
      </c>
    </row>
    <row r="5913" spans="1:4" ht="13.5">
      <c r="A5913" s="458">
        <v>92396</v>
      </c>
      <c r="B5913" s="247" t="s">
        <v>27498</v>
      </c>
      <c r="C5913" s="247" t="s">
        <v>4</v>
      </c>
      <c r="D5913" s="456">
        <v>75.489999999999995</v>
      </c>
    </row>
    <row r="5914" spans="1:4" ht="13.5">
      <c r="A5914" s="458">
        <v>92397</v>
      </c>
      <c r="B5914" s="247" t="s">
        <v>27499</v>
      </c>
      <c r="C5914" s="247" t="s">
        <v>4</v>
      </c>
      <c r="D5914" s="456">
        <v>67.06</v>
      </c>
    </row>
    <row r="5915" spans="1:4" ht="13.5">
      <c r="A5915" s="458">
        <v>92398</v>
      </c>
      <c r="B5915" s="247" t="s">
        <v>27500</v>
      </c>
      <c r="C5915" s="247" t="s">
        <v>4</v>
      </c>
      <c r="D5915" s="456">
        <v>83.63</v>
      </c>
    </row>
    <row r="5916" spans="1:4" ht="13.5">
      <c r="A5916" s="458">
        <v>92400</v>
      </c>
      <c r="B5916" s="247" t="s">
        <v>27501</v>
      </c>
      <c r="C5916" s="247" t="s">
        <v>4</v>
      </c>
      <c r="D5916" s="456">
        <v>98.22</v>
      </c>
    </row>
    <row r="5917" spans="1:4" ht="13.5">
      <c r="A5917" s="458">
        <v>92402</v>
      </c>
      <c r="B5917" s="247" t="s">
        <v>27502</v>
      </c>
      <c r="C5917" s="247" t="s">
        <v>4</v>
      </c>
      <c r="D5917" s="456">
        <v>73.849999999999994</v>
      </c>
    </row>
    <row r="5918" spans="1:4" ht="13.5">
      <c r="A5918" s="458">
        <v>92403</v>
      </c>
      <c r="B5918" s="247" t="s">
        <v>27503</v>
      </c>
      <c r="C5918" s="247" t="s">
        <v>4</v>
      </c>
      <c r="D5918" s="456">
        <v>65.099999999999994</v>
      </c>
    </row>
    <row r="5919" spans="1:4" ht="13.5">
      <c r="A5919" s="458">
        <v>92404</v>
      </c>
      <c r="B5919" s="247" t="s">
        <v>27504</v>
      </c>
      <c r="C5919" s="247" t="s">
        <v>4</v>
      </c>
      <c r="D5919" s="456">
        <v>81.67</v>
      </c>
    </row>
    <row r="5920" spans="1:4" ht="13.5">
      <c r="A5920" s="458">
        <v>92406</v>
      </c>
      <c r="B5920" s="247" t="s">
        <v>27505</v>
      </c>
      <c r="C5920" s="247" t="s">
        <v>4</v>
      </c>
      <c r="D5920" s="456">
        <v>98.02</v>
      </c>
    </row>
    <row r="5921" spans="1:4" ht="13.5">
      <c r="A5921" s="458">
        <v>93679</v>
      </c>
      <c r="B5921" s="247" t="s">
        <v>27506</v>
      </c>
      <c r="C5921" s="247" t="s">
        <v>4</v>
      </c>
      <c r="D5921" s="456">
        <v>84.23</v>
      </c>
    </row>
    <row r="5922" spans="1:4" ht="13.5">
      <c r="A5922" s="458">
        <v>93680</v>
      </c>
      <c r="B5922" s="247" t="s">
        <v>27507</v>
      </c>
      <c r="C5922" s="247" t="s">
        <v>4</v>
      </c>
      <c r="D5922" s="456">
        <v>75.58</v>
      </c>
    </row>
    <row r="5923" spans="1:4" ht="13.5">
      <c r="A5923" s="458">
        <v>93681</v>
      </c>
      <c r="B5923" s="247" t="s">
        <v>27508</v>
      </c>
      <c r="C5923" s="247" t="s">
        <v>4</v>
      </c>
      <c r="D5923" s="456">
        <v>90.45</v>
      </c>
    </row>
    <row r="5924" spans="1:4" ht="13.5">
      <c r="A5924" s="458">
        <v>97104</v>
      </c>
      <c r="B5924" s="247" t="s">
        <v>27509</v>
      </c>
      <c r="C5924" s="247" t="s">
        <v>4</v>
      </c>
      <c r="D5924" s="456">
        <v>132.72999999999999</v>
      </c>
    </row>
    <row r="5925" spans="1:4" ht="13.5">
      <c r="A5925" s="458">
        <v>97105</v>
      </c>
      <c r="B5925" s="247" t="s">
        <v>27510</v>
      </c>
      <c r="C5925" s="247" t="s">
        <v>4</v>
      </c>
      <c r="D5925" s="456">
        <v>149.74</v>
      </c>
    </row>
    <row r="5926" spans="1:4" ht="13.5">
      <c r="A5926" s="458">
        <v>97106</v>
      </c>
      <c r="B5926" s="247" t="s">
        <v>27511</v>
      </c>
      <c r="C5926" s="247" t="s">
        <v>4</v>
      </c>
      <c r="D5926" s="456">
        <v>165.83</v>
      </c>
    </row>
    <row r="5927" spans="1:4" ht="13.5">
      <c r="A5927" s="458">
        <v>97107</v>
      </c>
      <c r="B5927" s="247" t="s">
        <v>27512</v>
      </c>
      <c r="C5927" s="247" t="s">
        <v>4</v>
      </c>
      <c r="D5927" s="456">
        <v>190.49</v>
      </c>
    </row>
    <row r="5928" spans="1:4" ht="13.5">
      <c r="A5928" s="458">
        <v>97108</v>
      </c>
      <c r="B5928" s="247" t="s">
        <v>27513</v>
      </c>
      <c r="C5928" s="247" t="s">
        <v>4</v>
      </c>
      <c r="D5928" s="456">
        <v>220.2</v>
      </c>
    </row>
    <row r="5929" spans="1:4" ht="13.5">
      <c r="A5929" s="458">
        <v>97109</v>
      </c>
      <c r="B5929" s="247" t="s">
        <v>27514</v>
      </c>
      <c r="C5929" s="247" t="s">
        <v>4</v>
      </c>
      <c r="D5929" s="456">
        <v>244.26</v>
      </c>
    </row>
    <row r="5930" spans="1:4" ht="13.5">
      <c r="A5930" s="458">
        <v>97111</v>
      </c>
      <c r="B5930" s="247" t="s">
        <v>27515</v>
      </c>
      <c r="C5930" s="247" t="s">
        <v>4</v>
      </c>
      <c r="D5930" s="456">
        <v>343.77</v>
      </c>
    </row>
    <row r="5931" spans="1:4" ht="13.5">
      <c r="A5931" s="458">
        <v>97112</v>
      </c>
      <c r="B5931" s="247" t="s">
        <v>27516</v>
      </c>
      <c r="C5931" s="247" t="s">
        <v>4</v>
      </c>
      <c r="D5931" s="456">
        <v>281.14</v>
      </c>
    </row>
    <row r="5932" spans="1:4" ht="13.5">
      <c r="A5932" s="458">
        <v>97113</v>
      </c>
      <c r="B5932" s="247" t="s">
        <v>27517</v>
      </c>
      <c r="C5932" s="247" t="s">
        <v>4</v>
      </c>
      <c r="D5932" s="456">
        <v>2.2200000000000002</v>
      </c>
    </row>
    <row r="5933" spans="1:4" ht="13.5">
      <c r="A5933" s="458">
        <v>97114</v>
      </c>
      <c r="B5933" s="247" t="s">
        <v>27518</v>
      </c>
      <c r="C5933" s="247" t="s">
        <v>1</v>
      </c>
      <c r="D5933" s="456">
        <v>0.31</v>
      </c>
    </row>
    <row r="5934" spans="1:4" ht="13.5">
      <c r="A5934" s="458">
        <v>97115</v>
      </c>
      <c r="B5934" s="247" t="s">
        <v>27519</v>
      </c>
      <c r="C5934" s="247" t="s">
        <v>3</v>
      </c>
      <c r="D5934" s="456">
        <v>46.23</v>
      </c>
    </row>
    <row r="5935" spans="1:4" ht="13.5">
      <c r="A5935" s="458">
        <v>97116</v>
      </c>
      <c r="B5935" s="247" t="s">
        <v>27520</v>
      </c>
      <c r="C5935" s="247" t="s">
        <v>3</v>
      </c>
      <c r="D5935" s="456">
        <v>28.37</v>
      </c>
    </row>
    <row r="5936" spans="1:4" ht="13.5">
      <c r="A5936" s="458">
        <v>97117</v>
      </c>
      <c r="B5936" s="247" t="s">
        <v>27521</v>
      </c>
      <c r="C5936" s="247" t="s">
        <v>3</v>
      </c>
      <c r="D5936" s="456">
        <v>25.72</v>
      </c>
    </row>
    <row r="5937" spans="1:4" ht="13.5">
      <c r="A5937" s="458">
        <v>97118</v>
      </c>
      <c r="B5937" s="247" t="s">
        <v>27522</v>
      </c>
      <c r="C5937" s="247" t="s">
        <v>3</v>
      </c>
      <c r="D5937" s="456">
        <v>21.81</v>
      </c>
    </row>
    <row r="5938" spans="1:4" ht="13.5">
      <c r="A5938" s="458">
        <v>97119</v>
      </c>
      <c r="B5938" s="247" t="s">
        <v>27523</v>
      </c>
      <c r="C5938" s="247" t="s">
        <v>3</v>
      </c>
      <c r="D5938" s="456">
        <v>20.13</v>
      </c>
    </row>
    <row r="5939" spans="1:4" ht="13.5">
      <c r="A5939" s="458">
        <v>97120</v>
      </c>
      <c r="B5939" s="247" t="s">
        <v>27524</v>
      </c>
      <c r="C5939" s="247" t="s">
        <v>3</v>
      </c>
      <c r="D5939" s="456">
        <v>12.84</v>
      </c>
    </row>
    <row r="5940" spans="1:4" ht="13.5">
      <c r="A5940" s="458">
        <v>101167</v>
      </c>
      <c r="B5940" s="247" t="s">
        <v>17573</v>
      </c>
      <c r="C5940" s="247" t="s">
        <v>4</v>
      </c>
      <c r="D5940" s="456">
        <v>181.48</v>
      </c>
    </row>
    <row r="5941" spans="1:4" ht="13.5">
      <c r="A5941" s="458">
        <v>101169</v>
      </c>
      <c r="B5941" s="247" t="s">
        <v>17574</v>
      </c>
      <c r="C5941" s="247" t="s">
        <v>4</v>
      </c>
      <c r="D5941" s="456">
        <v>193.41</v>
      </c>
    </row>
    <row r="5942" spans="1:4" ht="13.5">
      <c r="A5942" s="458">
        <v>101170</v>
      </c>
      <c r="B5942" s="247" t="s">
        <v>17575</v>
      </c>
      <c r="C5942" s="247" t="s">
        <v>4</v>
      </c>
      <c r="D5942" s="456">
        <v>44.77</v>
      </c>
    </row>
    <row r="5943" spans="1:4" ht="13.5">
      <c r="A5943" s="458">
        <v>101172</v>
      </c>
      <c r="B5943" s="247" t="s">
        <v>17576</v>
      </c>
      <c r="C5943" s="247" t="s">
        <v>4</v>
      </c>
      <c r="D5943" s="456">
        <v>65.77</v>
      </c>
    </row>
    <row r="5944" spans="1:4" ht="13.5">
      <c r="A5944" s="458">
        <v>103904</v>
      </c>
      <c r="B5944" s="247" t="s">
        <v>27525</v>
      </c>
      <c r="C5944" s="247" t="s">
        <v>4</v>
      </c>
      <c r="D5944" s="456">
        <v>129.12</v>
      </c>
    </row>
    <row r="5945" spans="1:4" ht="13.5">
      <c r="A5945" s="458">
        <v>103905</v>
      </c>
      <c r="B5945" s="247" t="s">
        <v>27526</v>
      </c>
      <c r="C5945" s="247" t="s">
        <v>4</v>
      </c>
      <c r="D5945" s="456">
        <v>136.19999999999999</v>
      </c>
    </row>
    <row r="5946" spans="1:4" ht="13.5">
      <c r="A5946" s="458">
        <v>103906</v>
      </c>
      <c r="B5946" s="247" t="s">
        <v>27527</v>
      </c>
      <c r="C5946" s="247" t="s">
        <v>4</v>
      </c>
      <c r="D5946" s="456">
        <v>159.85</v>
      </c>
    </row>
    <row r="5947" spans="1:4" ht="13.5">
      <c r="A5947" s="458">
        <v>103907</v>
      </c>
      <c r="B5947" s="247" t="s">
        <v>27528</v>
      </c>
      <c r="C5947" s="247" t="s">
        <v>4</v>
      </c>
      <c r="D5947" s="456">
        <v>143.4</v>
      </c>
    </row>
    <row r="5948" spans="1:4" ht="13.5">
      <c r="A5948" s="458">
        <v>103908</v>
      </c>
      <c r="B5948" s="247" t="s">
        <v>27529</v>
      </c>
      <c r="C5948" s="247" t="s">
        <v>4</v>
      </c>
      <c r="D5948" s="456">
        <v>161.01</v>
      </c>
    </row>
    <row r="5949" spans="1:4" ht="13.5">
      <c r="A5949" s="458">
        <v>103909</v>
      </c>
      <c r="B5949" s="247" t="s">
        <v>27530</v>
      </c>
      <c r="C5949" s="247" t="s">
        <v>4</v>
      </c>
      <c r="D5949" s="456">
        <v>185.08</v>
      </c>
    </row>
    <row r="5950" spans="1:4" ht="13.5">
      <c r="A5950" s="458">
        <v>103911</v>
      </c>
      <c r="B5950" s="247" t="s">
        <v>27531</v>
      </c>
      <c r="C5950" s="247" t="s">
        <v>4</v>
      </c>
      <c r="D5950" s="456">
        <v>214.19</v>
      </c>
    </row>
    <row r="5951" spans="1:4" ht="13.5">
      <c r="A5951" s="458">
        <v>103912</v>
      </c>
      <c r="B5951" s="247" t="s">
        <v>27532</v>
      </c>
      <c r="C5951" s="247" t="s">
        <v>4</v>
      </c>
      <c r="D5951" s="456">
        <v>99.58</v>
      </c>
    </row>
    <row r="5952" spans="1:4" ht="13.5">
      <c r="A5952" s="458">
        <v>103913</v>
      </c>
      <c r="B5952" s="247" t="s">
        <v>27533</v>
      </c>
      <c r="C5952" s="247" t="s">
        <v>4</v>
      </c>
      <c r="D5952" s="456">
        <v>144.5</v>
      </c>
    </row>
    <row r="5953" spans="1:4" ht="13.5">
      <c r="A5953" s="458">
        <v>103914</v>
      </c>
      <c r="B5953" s="247" t="s">
        <v>27534</v>
      </c>
      <c r="C5953" s="247" t="s">
        <v>4</v>
      </c>
      <c r="D5953" s="456">
        <v>168.56</v>
      </c>
    </row>
    <row r="5954" spans="1:4" ht="13.5">
      <c r="A5954" s="458">
        <v>103915</v>
      </c>
      <c r="B5954" s="247" t="s">
        <v>27535</v>
      </c>
      <c r="C5954" s="247" t="s">
        <v>4</v>
      </c>
      <c r="D5954" s="456">
        <v>186.49</v>
      </c>
    </row>
    <row r="5955" spans="1:4" ht="13.5">
      <c r="A5955" s="458">
        <v>103916</v>
      </c>
      <c r="B5955" s="247" t="s">
        <v>27536</v>
      </c>
      <c r="C5955" s="247" t="s">
        <v>4</v>
      </c>
      <c r="D5955" s="456">
        <v>210.61</v>
      </c>
    </row>
    <row r="5956" spans="1:4" ht="13.5">
      <c r="A5956" s="458">
        <v>103917</v>
      </c>
      <c r="B5956" s="247" t="s">
        <v>27537</v>
      </c>
      <c r="C5956" s="247" t="s">
        <v>4</v>
      </c>
      <c r="D5956" s="456">
        <v>247.93</v>
      </c>
    </row>
    <row r="5957" spans="1:4" ht="13.5">
      <c r="A5957" s="458">
        <v>103918</v>
      </c>
      <c r="B5957" s="247" t="s">
        <v>27538</v>
      </c>
      <c r="C5957" s="247" t="s">
        <v>4</v>
      </c>
      <c r="D5957" s="456">
        <v>259.49</v>
      </c>
    </row>
    <row r="5958" spans="1:4" ht="13.5">
      <c r="A5958" s="458">
        <v>104432</v>
      </c>
      <c r="B5958" s="247" t="s">
        <v>27539</v>
      </c>
      <c r="C5958" s="247" t="s">
        <v>4</v>
      </c>
      <c r="D5958" s="456">
        <v>79.260000000000005</v>
      </c>
    </row>
    <row r="5959" spans="1:4" ht="13.5">
      <c r="A5959" s="458">
        <v>104433</v>
      </c>
      <c r="B5959" s="247" t="s">
        <v>27540</v>
      </c>
      <c r="C5959" s="247" t="s">
        <v>4</v>
      </c>
      <c r="D5959" s="456">
        <v>69.83</v>
      </c>
    </row>
    <row r="5960" spans="1:4" ht="13.5">
      <c r="A5960" s="458">
        <v>103694</v>
      </c>
      <c r="B5960" s="247" t="s">
        <v>27541</v>
      </c>
      <c r="C5960" s="247" t="s">
        <v>2</v>
      </c>
      <c r="D5960" s="456">
        <v>110.05</v>
      </c>
    </row>
    <row r="5961" spans="1:4" ht="13.5">
      <c r="A5961" s="458">
        <v>103695</v>
      </c>
      <c r="B5961" s="247" t="s">
        <v>27542</v>
      </c>
      <c r="C5961" s="247" t="s">
        <v>2</v>
      </c>
      <c r="D5961" s="456">
        <v>97.99</v>
      </c>
    </row>
    <row r="5962" spans="1:4" ht="13.5">
      <c r="A5962" s="458">
        <v>103696</v>
      </c>
      <c r="B5962" s="247" t="s">
        <v>27543</v>
      </c>
      <c r="C5962" s="247" t="s">
        <v>2</v>
      </c>
      <c r="D5962" s="456">
        <v>133.53</v>
      </c>
    </row>
    <row r="5963" spans="1:4" ht="13.5">
      <c r="A5963" s="458">
        <v>103697</v>
      </c>
      <c r="B5963" s="247" t="s">
        <v>27544</v>
      </c>
      <c r="C5963" s="247" t="s">
        <v>2</v>
      </c>
      <c r="D5963" s="456">
        <v>121.47</v>
      </c>
    </row>
    <row r="5964" spans="1:4" ht="13.5">
      <c r="A5964" s="458">
        <v>95995</v>
      </c>
      <c r="B5964" s="247" t="s">
        <v>4599</v>
      </c>
      <c r="C5964" s="247" t="s">
        <v>7</v>
      </c>
      <c r="D5964" s="456">
        <v>1717</v>
      </c>
    </row>
    <row r="5965" spans="1:4" ht="13.5">
      <c r="A5965" s="458">
        <v>95996</v>
      </c>
      <c r="B5965" s="247" t="s">
        <v>4600</v>
      </c>
      <c r="C5965" s="247" t="s">
        <v>7</v>
      </c>
      <c r="D5965" s="456">
        <v>1487.91</v>
      </c>
    </row>
    <row r="5966" spans="1:4" ht="13.5">
      <c r="A5966" s="458">
        <v>96001</v>
      </c>
      <c r="B5966" s="247" t="s">
        <v>4601</v>
      </c>
      <c r="C5966" s="247" t="s">
        <v>4</v>
      </c>
      <c r="D5966" s="456">
        <v>7.43</v>
      </c>
    </row>
    <row r="5967" spans="1:4" ht="13.5">
      <c r="A5967" s="458">
        <v>96393</v>
      </c>
      <c r="B5967" s="247" t="s">
        <v>17577</v>
      </c>
      <c r="C5967" s="247" t="s">
        <v>7</v>
      </c>
      <c r="D5967" s="456">
        <v>193.22</v>
      </c>
    </row>
    <row r="5968" spans="1:4" ht="13.5">
      <c r="A5968" s="458">
        <v>96394</v>
      </c>
      <c r="B5968" s="247" t="s">
        <v>17578</v>
      </c>
      <c r="C5968" s="247" t="s">
        <v>7</v>
      </c>
      <c r="D5968" s="456">
        <v>252.59</v>
      </c>
    </row>
    <row r="5969" spans="1:4" ht="13.5">
      <c r="A5969" s="458">
        <v>96395</v>
      </c>
      <c r="B5969" s="247" t="s">
        <v>17579</v>
      </c>
      <c r="C5969" s="247" t="s">
        <v>7</v>
      </c>
      <c r="D5969" s="456">
        <v>336.25</v>
      </c>
    </row>
    <row r="5970" spans="1:4" ht="13.5">
      <c r="A5970" s="458">
        <v>88411</v>
      </c>
      <c r="B5970" s="247" t="s">
        <v>4602</v>
      </c>
      <c r="C5970" s="247" t="s">
        <v>4</v>
      </c>
      <c r="D5970" s="456">
        <v>3.34</v>
      </c>
    </row>
    <row r="5971" spans="1:4" ht="13.5">
      <c r="A5971" s="458">
        <v>88412</v>
      </c>
      <c r="B5971" s="247" t="s">
        <v>4603</v>
      </c>
      <c r="C5971" s="247" t="s">
        <v>4</v>
      </c>
      <c r="D5971" s="456">
        <v>2.67</v>
      </c>
    </row>
    <row r="5972" spans="1:4" ht="13.5">
      <c r="A5972" s="458">
        <v>88413</v>
      </c>
      <c r="B5972" s="247" t="s">
        <v>4604</v>
      </c>
      <c r="C5972" s="247" t="s">
        <v>4</v>
      </c>
      <c r="D5972" s="456">
        <v>4.6900000000000004</v>
      </c>
    </row>
    <row r="5973" spans="1:4" ht="13.5">
      <c r="A5973" s="458">
        <v>88414</v>
      </c>
      <c r="B5973" s="247" t="s">
        <v>4605</v>
      </c>
      <c r="C5973" s="247" t="s">
        <v>4</v>
      </c>
      <c r="D5973" s="456">
        <v>5.13</v>
      </c>
    </row>
    <row r="5974" spans="1:4" ht="13.5">
      <c r="A5974" s="458">
        <v>88415</v>
      </c>
      <c r="B5974" s="247" t="s">
        <v>4606</v>
      </c>
      <c r="C5974" s="247" t="s">
        <v>4</v>
      </c>
      <c r="D5974" s="456">
        <v>3.55</v>
      </c>
    </row>
    <row r="5975" spans="1:4" ht="13.5">
      <c r="A5975" s="458">
        <v>88416</v>
      </c>
      <c r="B5975" s="247" t="s">
        <v>4607</v>
      </c>
      <c r="C5975" s="247" t="s">
        <v>4</v>
      </c>
      <c r="D5975" s="456">
        <v>17.36</v>
      </c>
    </row>
    <row r="5976" spans="1:4" ht="13.5">
      <c r="A5976" s="458">
        <v>88417</v>
      </c>
      <c r="B5976" s="247" t="s">
        <v>4608</v>
      </c>
      <c r="C5976" s="247" t="s">
        <v>4</v>
      </c>
      <c r="D5976" s="456">
        <v>14.98</v>
      </c>
    </row>
    <row r="5977" spans="1:4" ht="13.5">
      <c r="A5977" s="458">
        <v>88420</v>
      </c>
      <c r="B5977" s="247" t="s">
        <v>4609</v>
      </c>
      <c r="C5977" s="247" t="s">
        <v>4</v>
      </c>
      <c r="D5977" s="456">
        <v>22.19</v>
      </c>
    </row>
    <row r="5978" spans="1:4" ht="13.5">
      <c r="A5978" s="458">
        <v>88421</v>
      </c>
      <c r="B5978" s="247" t="s">
        <v>4610</v>
      </c>
      <c r="C5978" s="247" t="s">
        <v>4</v>
      </c>
      <c r="D5978" s="456">
        <v>23.72</v>
      </c>
    </row>
    <row r="5979" spans="1:4" ht="13.5">
      <c r="A5979" s="458">
        <v>88423</v>
      </c>
      <c r="B5979" s="247" t="s">
        <v>4611</v>
      </c>
      <c r="C5979" s="247" t="s">
        <v>4</v>
      </c>
      <c r="D5979" s="456">
        <v>18.12</v>
      </c>
    </row>
    <row r="5980" spans="1:4" ht="13.5">
      <c r="A5980" s="458">
        <v>88424</v>
      </c>
      <c r="B5980" s="247" t="s">
        <v>4612</v>
      </c>
      <c r="C5980" s="247" t="s">
        <v>4</v>
      </c>
      <c r="D5980" s="456">
        <v>20.65</v>
      </c>
    </row>
    <row r="5981" spans="1:4" ht="13.5">
      <c r="A5981" s="458">
        <v>88426</v>
      </c>
      <c r="B5981" s="247" t="s">
        <v>4613</v>
      </c>
      <c r="C5981" s="247" t="s">
        <v>4</v>
      </c>
      <c r="D5981" s="456">
        <v>16.52</v>
      </c>
    </row>
    <row r="5982" spans="1:4" ht="13.5">
      <c r="A5982" s="458">
        <v>88428</v>
      </c>
      <c r="B5982" s="247" t="s">
        <v>4614</v>
      </c>
      <c r="C5982" s="247" t="s">
        <v>4</v>
      </c>
      <c r="D5982" s="456">
        <v>28.96</v>
      </c>
    </row>
    <row r="5983" spans="1:4" ht="13.5">
      <c r="A5983" s="458">
        <v>88429</v>
      </c>
      <c r="B5983" s="247" t="s">
        <v>4615</v>
      </c>
      <c r="C5983" s="247" t="s">
        <v>4</v>
      </c>
      <c r="D5983" s="456">
        <v>31.61</v>
      </c>
    </row>
    <row r="5984" spans="1:4" ht="13.5">
      <c r="A5984" s="458">
        <v>88431</v>
      </c>
      <c r="B5984" s="247" t="s">
        <v>4616</v>
      </c>
      <c r="C5984" s="247" t="s">
        <v>4</v>
      </c>
      <c r="D5984" s="456">
        <v>21.95</v>
      </c>
    </row>
    <row r="5985" spans="1:4" ht="13.5">
      <c r="A5985" s="458">
        <v>88432</v>
      </c>
      <c r="B5985" s="247" t="s">
        <v>4617</v>
      </c>
      <c r="C5985" s="247" t="s">
        <v>4</v>
      </c>
      <c r="D5985" s="456">
        <v>16.43</v>
      </c>
    </row>
    <row r="5986" spans="1:4" ht="13.5">
      <c r="A5986" s="458">
        <v>88484</v>
      </c>
      <c r="B5986" s="247" t="s">
        <v>4618</v>
      </c>
      <c r="C5986" s="247" t="s">
        <v>4</v>
      </c>
      <c r="D5986" s="456">
        <v>3.57</v>
      </c>
    </row>
    <row r="5987" spans="1:4" ht="13.5">
      <c r="A5987" s="458">
        <v>88485</v>
      </c>
      <c r="B5987" s="247" t="s">
        <v>4619</v>
      </c>
      <c r="C5987" s="247" t="s">
        <v>4</v>
      </c>
      <c r="D5987" s="456">
        <v>3.17</v>
      </c>
    </row>
    <row r="5988" spans="1:4" ht="13.5">
      <c r="A5988" s="458">
        <v>88488</v>
      </c>
      <c r="B5988" s="247" t="s">
        <v>4620</v>
      </c>
      <c r="C5988" s="247" t="s">
        <v>4</v>
      </c>
      <c r="D5988" s="456">
        <v>16.989999999999998</v>
      </c>
    </row>
    <row r="5989" spans="1:4" ht="13.5">
      <c r="A5989" s="458">
        <v>88489</v>
      </c>
      <c r="B5989" s="247" t="s">
        <v>4621</v>
      </c>
      <c r="C5989" s="247" t="s">
        <v>4</v>
      </c>
      <c r="D5989" s="456">
        <v>15.16</v>
      </c>
    </row>
    <row r="5990" spans="1:4" ht="13.5">
      <c r="A5990" s="458">
        <v>88494</v>
      </c>
      <c r="B5990" s="247" t="s">
        <v>4622</v>
      </c>
      <c r="C5990" s="247" t="s">
        <v>4</v>
      </c>
      <c r="D5990" s="456">
        <v>22.09</v>
      </c>
    </row>
    <row r="5991" spans="1:4" ht="13.5">
      <c r="A5991" s="458">
        <v>88495</v>
      </c>
      <c r="B5991" s="247" t="s">
        <v>4623</v>
      </c>
      <c r="C5991" s="247" t="s">
        <v>4</v>
      </c>
      <c r="D5991" s="456">
        <v>13.38</v>
      </c>
    </row>
    <row r="5992" spans="1:4" ht="13.5">
      <c r="A5992" s="458">
        <v>88496</v>
      </c>
      <c r="B5992" s="247" t="s">
        <v>4624</v>
      </c>
      <c r="C5992" s="247" t="s">
        <v>4</v>
      </c>
      <c r="D5992" s="456">
        <v>30.39</v>
      </c>
    </row>
    <row r="5993" spans="1:4" ht="13.5">
      <c r="A5993" s="458">
        <v>88497</v>
      </c>
      <c r="B5993" s="247" t="s">
        <v>4625</v>
      </c>
      <c r="C5993" s="247" t="s">
        <v>4</v>
      </c>
      <c r="D5993" s="456">
        <v>18.760000000000002</v>
      </c>
    </row>
    <row r="5994" spans="1:4" ht="13.5">
      <c r="A5994" s="458">
        <v>95305</v>
      </c>
      <c r="B5994" s="247" t="s">
        <v>4626</v>
      </c>
      <c r="C5994" s="247" t="s">
        <v>4</v>
      </c>
      <c r="D5994" s="456">
        <v>13.58</v>
      </c>
    </row>
    <row r="5995" spans="1:4" ht="13.5">
      <c r="A5995" s="458">
        <v>95306</v>
      </c>
      <c r="B5995" s="247" t="s">
        <v>4627</v>
      </c>
      <c r="C5995" s="247" t="s">
        <v>4</v>
      </c>
      <c r="D5995" s="456">
        <v>15.89</v>
      </c>
    </row>
    <row r="5996" spans="1:4" ht="13.5">
      <c r="A5996" s="458">
        <v>95622</v>
      </c>
      <c r="B5996" s="247" t="s">
        <v>4628</v>
      </c>
      <c r="C5996" s="247" t="s">
        <v>4</v>
      </c>
      <c r="D5996" s="456">
        <v>14.85</v>
      </c>
    </row>
    <row r="5997" spans="1:4" ht="13.5">
      <c r="A5997" s="458">
        <v>95623</v>
      </c>
      <c r="B5997" s="247" t="s">
        <v>4629</v>
      </c>
      <c r="C5997" s="247" t="s">
        <v>4</v>
      </c>
      <c r="D5997" s="456">
        <v>11.59</v>
      </c>
    </row>
    <row r="5998" spans="1:4" ht="13.5">
      <c r="A5998" s="458">
        <v>95624</v>
      </c>
      <c r="B5998" s="247" t="s">
        <v>4630</v>
      </c>
      <c r="C5998" s="247" t="s">
        <v>4</v>
      </c>
      <c r="D5998" s="456">
        <v>21.48</v>
      </c>
    </row>
    <row r="5999" spans="1:4" ht="13.5">
      <c r="A5999" s="458">
        <v>95625</v>
      </c>
      <c r="B5999" s="247" t="s">
        <v>4631</v>
      </c>
      <c r="C5999" s="247" t="s">
        <v>4</v>
      </c>
      <c r="D5999" s="456">
        <v>23.59</v>
      </c>
    </row>
    <row r="6000" spans="1:4" ht="13.5">
      <c r="A6000" s="458">
        <v>95626</v>
      </c>
      <c r="B6000" s="247" t="s">
        <v>4632</v>
      </c>
      <c r="C6000" s="247" t="s">
        <v>4</v>
      </c>
      <c r="D6000" s="456">
        <v>15.91</v>
      </c>
    </row>
    <row r="6001" spans="1:4" ht="13.5">
      <c r="A6001" s="458">
        <v>96126</v>
      </c>
      <c r="B6001" s="247" t="s">
        <v>4633</v>
      </c>
      <c r="C6001" s="247" t="s">
        <v>4</v>
      </c>
      <c r="D6001" s="456">
        <v>22.06</v>
      </c>
    </row>
    <row r="6002" spans="1:4" ht="13.5">
      <c r="A6002" s="458">
        <v>96127</v>
      </c>
      <c r="B6002" s="247" t="s">
        <v>4634</v>
      </c>
      <c r="C6002" s="247" t="s">
        <v>4</v>
      </c>
      <c r="D6002" s="456">
        <v>17.989999999999998</v>
      </c>
    </row>
    <row r="6003" spans="1:4" ht="13.5">
      <c r="A6003" s="458">
        <v>96128</v>
      </c>
      <c r="B6003" s="247" t="s">
        <v>4635</v>
      </c>
      <c r="C6003" s="247" t="s">
        <v>4</v>
      </c>
      <c r="D6003" s="456">
        <v>30.32</v>
      </c>
    </row>
    <row r="6004" spans="1:4" ht="13.5">
      <c r="A6004" s="458">
        <v>96129</v>
      </c>
      <c r="B6004" s="247" t="s">
        <v>4636</v>
      </c>
      <c r="C6004" s="247" t="s">
        <v>4</v>
      </c>
      <c r="D6004" s="456">
        <v>32.950000000000003</v>
      </c>
    </row>
    <row r="6005" spans="1:4" ht="13.5">
      <c r="A6005" s="458">
        <v>96130</v>
      </c>
      <c r="B6005" s="247" t="s">
        <v>4637</v>
      </c>
      <c r="C6005" s="247" t="s">
        <v>4</v>
      </c>
      <c r="D6005" s="456">
        <v>23.35</v>
      </c>
    </row>
    <row r="6006" spans="1:4" ht="13.5">
      <c r="A6006" s="458">
        <v>96131</v>
      </c>
      <c r="B6006" s="247" t="s">
        <v>4638</v>
      </c>
      <c r="C6006" s="247" t="s">
        <v>4</v>
      </c>
      <c r="D6006" s="456">
        <v>31.01</v>
      </c>
    </row>
    <row r="6007" spans="1:4" ht="13.5">
      <c r="A6007" s="458">
        <v>96132</v>
      </c>
      <c r="B6007" s="247" t="s">
        <v>4639</v>
      </c>
      <c r="C6007" s="247" t="s">
        <v>4</v>
      </c>
      <c r="D6007" s="456">
        <v>25.57</v>
      </c>
    </row>
    <row r="6008" spans="1:4" ht="13.5">
      <c r="A6008" s="458">
        <v>96133</v>
      </c>
      <c r="B6008" s="247" t="s">
        <v>4640</v>
      </c>
      <c r="C6008" s="247" t="s">
        <v>4</v>
      </c>
      <c r="D6008" s="456">
        <v>41.99</v>
      </c>
    </row>
    <row r="6009" spans="1:4" ht="13.5">
      <c r="A6009" s="458">
        <v>96134</v>
      </c>
      <c r="B6009" s="247" t="s">
        <v>4641</v>
      </c>
      <c r="C6009" s="247" t="s">
        <v>4</v>
      </c>
      <c r="D6009" s="456">
        <v>45.5</v>
      </c>
    </row>
    <row r="6010" spans="1:4" ht="13.5">
      <c r="A6010" s="458">
        <v>96135</v>
      </c>
      <c r="B6010" s="247" t="s">
        <v>4642</v>
      </c>
      <c r="C6010" s="247" t="s">
        <v>4</v>
      </c>
      <c r="D6010" s="456">
        <v>32.74</v>
      </c>
    </row>
    <row r="6011" spans="1:4" ht="13.5">
      <c r="A6011" s="458">
        <v>102193</v>
      </c>
      <c r="B6011" s="247" t="s">
        <v>18987</v>
      </c>
      <c r="C6011" s="247" t="s">
        <v>4</v>
      </c>
      <c r="D6011" s="456">
        <v>2.14</v>
      </c>
    </row>
    <row r="6012" spans="1:4" ht="13.5">
      <c r="A6012" s="458">
        <v>102194</v>
      </c>
      <c r="B6012" s="247" t="s">
        <v>18988</v>
      </c>
      <c r="C6012" s="247" t="s">
        <v>4</v>
      </c>
      <c r="D6012" s="456">
        <v>7.62</v>
      </c>
    </row>
    <row r="6013" spans="1:4" ht="13.5">
      <c r="A6013" s="458">
        <v>102197</v>
      </c>
      <c r="B6013" s="247" t="s">
        <v>18989</v>
      </c>
      <c r="C6013" s="247" t="s">
        <v>4</v>
      </c>
      <c r="D6013" s="456">
        <v>35.33</v>
      </c>
    </row>
    <row r="6014" spans="1:4" ht="13.5">
      <c r="A6014" s="458">
        <v>102200</v>
      </c>
      <c r="B6014" s="247" t="s">
        <v>18990</v>
      </c>
      <c r="C6014" s="247" t="s">
        <v>4</v>
      </c>
      <c r="D6014" s="456">
        <v>25.05</v>
      </c>
    </row>
    <row r="6015" spans="1:4" ht="13.5">
      <c r="A6015" s="458">
        <v>102201</v>
      </c>
      <c r="B6015" s="247" t="s">
        <v>27545</v>
      </c>
      <c r="C6015" s="247" t="s">
        <v>4</v>
      </c>
      <c r="D6015" s="456">
        <v>20.86</v>
      </c>
    </row>
    <row r="6016" spans="1:4" ht="13.5">
      <c r="A6016" s="458">
        <v>102202</v>
      </c>
      <c r="B6016" s="247" t="s">
        <v>18991</v>
      </c>
      <c r="C6016" s="247" t="s">
        <v>4</v>
      </c>
      <c r="D6016" s="456">
        <v>71.099999999999994</v>
      </c>
    </row>
    <row r="6017" spans="1:4" ht="13.5">
      <c r="A6017" s="458">
        <v>102203</v>
      </c>
      <c r="B6017" s="247" t="s">
        <v>18992</v>
      </c>
      <c r="C6017" s="247" t="s">
        <v>4</v>
      </c>
      <c r="D6017" s="456">
        <v>9.48</v>
      </c>
    </row>
    <row r="6018" spans="1:4" ht="13.5">
      <c r="A6018" s="458">
        <v>102204</v>
      </c>
      <c r="B6018" s="247" t="s">
        <v>18993</v>
      </c>
      <c r="C6018" s="247" t="s">
        <v>4</v>
      </c>
      <c r="D6018" s="456">
        <v>9.8000000000000007</v>
      </c>
    </row>
    <row r="6019" spans="1:4" ht="13.5">
      <c r="A6019" s="458">
        <v>102205</v>
      </c>
      <c r="B6019" s="247" t="s">
        <v>18994</v>
      </c>
      <c r="C6019" s="247" t="s">
        <v>4</v>
      </c>
      <c r="D6019" s="456">
        <v>8.8000000000000007</v>
      </c>
    </row>
    <row r="6020" spans="1:4" ht="13.5">
      <c r="A6020" s="458">
        <v>102207</v>
      </c>
      <c r="B6020" s="247" t="s">
        <v>18995</v>
      </c>
      <c r="C6020" s="247" t="s">
        <v>4</v>
      </c>
      <c r="D6020" s="456">
        <v>8.2100000000000009</v>
      </c>
    </row>
    <row r="6021" spans="1:4" ht="13.5">
      <c r="A6021" s="458">
        <v>102208</v>
      </c>
      <c r="B6021" s="247" t="s">
        <v>18996</v>
      </c>
      <c r="C6021" s="247" t="s">
        <v>4</v>
      </c>
      <c r="D6021" s="456">
        <v>7.78</v>
      </c>
    </row>
    <row r="6022" spans="1:4" ht="13.5">
      <c r="A6022" s="458">
        <v>102209</v>
      </c>
      <c r="B6022" s="247" t="s">
        <v>18997</v>
      </c>
      <c r="C6022" s="247" t="s">
        <v>4</v>
      </c>
      <c r="D6022" s="456">
        <v>8.08</v>
      </c>
    </row>
    <row r="6023" spans="1:4" ht="13.5">
      <c r="A6023" s="458">
        <v>102210</v>
      </c>
      <c r="B6023" s="247" t="s">
        <v>18998</v>
      </c>
      <c r="C6023" s="247" t="s">
        <v>4</v>
      </c>
      <c r="D6023" s="456">
        <v>7.64</v>
      </c>
    </row>
    <row r="6024" spans="1:4" ht="13.5">
      <c r="A6024" s="458">
        <v>102213</v>
      </c>
      <c r="B6024" s="247" t="s">
        <v>18999</v>
      </c>
      <c r="C6024" s="247" t="s">
        <v>4</v>
      </c>
      <c r="D6024" s="456">
        <v>18.98</v>
      </c>
    </row>
    <row r="6025" spans="1:4" ht="13.5">
      <c r="A6025" s="458">
        <v>102214</v>
      </c>
      <c r="B6025" s="247" t="s">
        <v>19000</v>
      </c>
      <c r="C6025" s="247" t="s">
        <v>4</v>
      </c>
      <c r="D6025" s="456">
        <v>19.61</v>
      </c>
    </row>
    <row r="6026" spans="1:4" ht="13.5">
      <c r="A6026" s="458">
        <v>102215</v>
      </c>
      <c r="B6026" s="247" t="s">
        <v>19001</v>
      </c>
      <c r="C6026" s="247" t="s">
        <v>4</v>
      </c>
      <c r="D6026" s="456">
        <v>17.600000000000001</v>
      </c>
    </row>
    <row r="6027" spans="1:4" ht="13.5">
      <c r="A6027" s="458">
        <v>102217</v>
      </c>
      <c r="B6027" s="247" t="s">
        <v>19002</v>
      </c>
      <c r="C6027" s="247" t="s">
        <v>4</v>
      </c>
      <c r="D6027" s="456">
        <v>16.45</v>
      </c>
    </row>
    <row r="6028" spans="1:4" ht="13.5">
      <c r="A6028" s="458">
        <v>102218</v>
      </c>
      <c r="B6028" s="247" t="s">
        <v>19003</v>
      </c>
      <c r="C6028" s="247" t="s">
        <v>4</v>
      </c>
      <c r="D6028" s="456">
        <v>15.58</v>
      </c>
    </row>
    <row r="6029" spans="1:4" ht="13.5">
      <c r="A6029" s="458">
        <v>102219</v>
      </c>
      <c r="B6029" s="247" t="s">
        <v>19004</v>
      </c>
      <c r="C6029" s="247" t="s">
        <v>4</v>
      </c>
      <c r="D6029" s="456">
        <v>16.16</v>
      </c>
    </row>
    <row r="6030" spans="1:4" ht="13.5">
      <c r="A6030" s="458">
        <v>102220</v>
      </c>
      <c r="B6030" s="247" t="s">
        <v>19005</v>
      </c>
      <c r="C6030" s="247" t="s">
        <v>4</v>
      </c>
      <c r="D6030" s="456">
        <v>15.3</v>
      </c>
    </row>
    <row r="6031" spans="1:4" ht="13.5">
      <c r="A6031" s="458">
        <v>102223</v>
      </c>
      <c r="B6031" s="247" t="s">
        <v>19006</v>
      </c>
      <c r="C6031" s="247" t="s">
        <v>4</v>
      </c>
      <c r="D6031" s="456">
        <v>28.47</v>
      </c>
    </row>
    <row r="6032" spans="1:4" ht="13.5">
      <c r="A6032" s="458">
        <v>102224</v>
      </c>
      <c r="B6032" s="247" t="s">
        <v>19007</v>
      </c>
      <c r="C6032" s="247" t="s">
        <v>4</v>
      </c>
      <c r="D6032" s="456">
        <v>29.41</v>
      </c>
    </row>
    <row r="6033" spans="1:4" ht="13.5">
      <c r="A6033" s="458">
        <v>102225</v>
      </c>
      <c r="B6033" s="247" t="s">
        <v>19008</v>
      </c>
      <c r="C6033" s="247" t="s">
        <v>4</v>
      </c>
      <c r="D6033" s="456">
        <v>26.4</v>
      </c>
    </row>
    <row r="6034" spans="1:4" ht="13.5">
      <c r="A6034" s="458">
        <v>102227</v>
      </c>
      <c r="B6034" s="247" t="s">
        <v>19009</v>
      </c>
      <c r="C6034" s="247" t="s">
        <v>4</v>
      </c>
      <c r="D6034" s="456">
        <v>24.69</v>
      </c>
    </row>
    <row r="6035" spans="1:4" ht="13.5">
      <c r="A6035" s="458">
        <v>102228</v>
      </c>
      <c r="B6035" s="247" t="s">
        <v>19010</v>
      </c>
      <c r="C6035" s="247" t="s">
        <v>4</v>
      </c>
      <c r="D6035" s="456">
        <v>23.41</v>
      </c>
    </row>
    <row r="6036" spans="1:4" ht="13.5">
      <c r="A6036" s="458">
        <v>102229</v>
      </c>
      <c r="B6036" s="247" t="s">
        <v>19011</v>
      </c>
      <c r="C6036" s="247" t="s">
        <v>4</v>
      </c>
      <c r="D6036" s="456">
        <v>24.26</v>
      </c>
    </row>
    <row r="6037" spans="1:4" ht="13.5">
      <c r="A6037" s="458">
        <v>102230</v>
      </c>
      <c r="B6037" s="247" t="s">
        <v>19012</v>
      </c>
      <c r="C6037" s="247" t="s">
        <v>4</v>
      </c>
      <c r="D6037" s="456">
        <v>22.97</v>
      </c>
    </row>
    <row r="6038" spans="1:4" ht="13.5">
      <c r="A6038" s="458">
        <v>102233</v>
      </c>
      <c r="B6038" s="247" t="s">
        <v>19013</v>
      </c>
      <c r="C6038" s="247" t="s">
        <v>4</v>
      </c>
      <c r="D6038" s="456">
        <v>10.34</v>
      </c>
    </row>
    <row r="6039" spans="1:4" ht="13.5">
      <c r="A6039" s="458">
        <v>102234</v>
      </c>
      <c r="B6039" s="247" t="s">
        <v>19014</v>
      </c>
      <c r="C6039" s="247" t="s">
        <v>4</v>
      </c>
      <c r="D6039" s="456">
        <v>20.68</v>
      </c>
    </row>
    <row r="6040" spans="1:4" ht="13.5">
      <c r="A6040" s="458">
        <v>100716</v>
      </c>
      <c r="B6040" s="247" t="s">
        <v>4643</v>
      </c>
      <c r="C6040" s="247" t="s">
        <v>4</v>
      </c>
      <c r="D6040" s="456">
        <v>27.06</v>
      </c>
    </row>
    <row r="6041" spans="1:4" ht="13.5">
      <c r="A6041" s="458">
        <v>100717</v>
      </c>
      <c r="B6041" s="247" t="s">
        <v>4644</v>
      </c>
      <c r="C6041" s="247" t="s">
        <v>4</v>
      </c>
      <c r="D6041" s="456">
        <v>9.34</v>
      </c>
    </row>
    <row r="6042" spans="1:4" ht="13.5">
      <c r="A6042" s="458">
        <v>100718</v>
      </c>
      <c r="B6042" s="247" t="s">
        <v>4645</v>
      </c>
      <c r="C6042" s="247" t="s">
        <v>1</v>
      </c>
      <c r="D6042" s="456">
        <v>1.24</v>
      </c>
    </row>
    <row r="6043" spans="1:4" ht="13.5">
      <c r="A6043" s="458">
        <v>100719</v>
      </c>
      <c r="B6043" s="247" t="s">
        <v>27546</v>
      </c>
      <c r="C6043" s="247" t="s">
        <v>4</v>
      </c>
      <c r="D6043" s="456">
        <v>11.49</v>
      </c>
    </row>
    <row r="6044" spans="1:4" ht="13.5">
      <c r="A6044" s="458">
        <v>100720</v>
      </c>
      <c r="B6044" s="247" t="s">
        <v>4646</v>
      </c>
      <c r="C6044" s="247" t="s">
        <v>4</v>
      </c>
      <c r="D6044" s="456">
        <v>10.55</v>
      </c>
    </row>
    <row r="6045" spans="1:4" ht="13.5">
      <c r="A6045" s="458">
        <v>100721</v>
      </c>
      <c r="B6045" s="247" t="s">
        <v>27547</v>
      </c>
      <c r="C6045" s="247" t="s">
        <v>4</v>
      </c>
      <c r="D6045" s="456">
        <v>24.23</v>
      </c>
    </row>
    <row r="6046" spans="1:4" ht="13.5">
      <c r="A6046" s="458">
        <v>100722</v>
      </c>
      <c r="B6046" s="247" t="s">
        <v>4647</v>
      </c>
      <c r="C6046" s="247" t="s">
        <v>4</v>
      </c>
      <c r="D6046" s="456">
        <v>22.63</v>
      </c>
    </row>
    <row r="6047" spans="1:4" ht="13.5">
      <c r="A6047" s="458">
        <v>100723</v>
      </c>
      <c r="B6047" s="247" t="s">
        <v>27548</v>
      </c>
      <c r="C6047" s="247" t="s">
        <v>4</v>
      </c>
      <c r="D6047" s="456">
        <v>12.36</v>
      </c>
    </row>
    <row r="6048" spans="1:4" ht="13.5">
      <c r="A6048" s="458">
        <v>100724</v>
      </c>
      <c r="B6048" s="247" t="s">
        <v>4648</v>
      </c>
      <c r="C6048" s="247" t="s">
        <v>4</v>
      </c>
      <c r="D6048" s="456">
        <v>14.08</v>
      </c>
    </row>
    <row r="6049" spans="1:4" ht="13.5">
      <c r="A6049" s="458">
        <v>100725</v>
      </c>
      <c r="B6049" s="247" t="s">
        <v>27549</v>
      </c>
      <c r="C6049" s="247" t="s">
        <v>4</v>
      </c>
      <c r="D6049" s="456">
        <v>24.52</v>
      </c>
    </row>
    <row r="6050" spans="1:4" ht="13.5">
      <c r="A6050" s="458">
        <v>100726</v>
      </c>
      <c r="B6050" s="247" t="s">
        <v>4649</v>
      </c>
      <c r="C6050" s="247" t="s">
        <v>4</v>
      </c>
      <c r="D6050" s="456">
        <v>26.06</v>
      </c>
    </row>
    <row r="6051" spans="1:4" ht="13.5">
      <c r="A6051" s="458">
        <v>100727</v>
      </c>
      <c r="B6051" s="247" t="s">
        <v>27550</v>
      </c>
      <c r="C6051" s="247" t="s">
        <v>4</v>
      </c>
      <c r="D6051" s="456">
        <v>28.77</v>
      </c>
    </row>
    <row r="6052" spans="1:4" ht="13.5">
      <c r="A6052" s="458">
        <v>100728</v>
      </c>
      <c r="B6052" s="247" t="s">
        <v>4650</v>
      </c>
      <c r="C6052" s="247" t="s">
        <v>4</v>
      </c>
      <c r="D6052" s="456">
        <v>24.94</v>
      </c>
    </row>
    <row r="6053" spans="1:4" ht="13.5">
      <c r="A6053" s="458">
        <v>100729</v>
      </c>
      <c r="B6053" s="247" t="s">
        <v>27551</v>
      </c>
      <c r="C6053" s="247" t="s">
        <v>4</v>
      </c>
      <c r="D6053" s="456">
        <v>21.6</v>
      </c>
    </row>
    <row r="6054" spans="1:4" ht="13.5">
      <c r="A6054" s="458">
        <v>100730</v>
      </c>
      <c r="B6054" s="247" t="s">
        <v>4651</v>
      </c>
      <c r="C6054" s="247" t="s">
        <v>4</v>
      </c>
      <c r="D6054" s="456">
        <v>24.49</v>
      </c>
    </row>
    <row r="6055" spans="1:4" ht="13.5">
      <c r="A6055" s="458">
        <v>100733</v>
      </c>
      <c r="B6055" s="247" t="s">
        <v>27552</v>
      </c>
      <c r="C6055" s="247" t="s">
        <v>4</v>
      </c>
      <c r="D6055" s="456">
        <v>12.29</v>
      </c>
    </row>
    <row r="6056" spans="1:4" ht="13.5">
      <c r="A6056" s="458">
        <v>100734</v>
      </c>
      <c r="B6056" s="247" t="s">
        <v>4652</v>
      </c>
      <c r="C6056" s="247" t="s">
        <v>4</v>
      </c>
      <c r="D6056" s="456">
        <v>15.05</v>
      </c>
    </row>
    <row r="6057" spans="1:4" ht="13.5">
      <c r="A6057" s="458">
        <v>100735</v>
      </c>
      <c r="B6057" s="247" t="s">
        <v>27553</v>
      </c>
      <c r="C6057" s="247" t="s">
        <v>4</v>
      </c>
      <c r="D6057" s="456">
        <v>10.37</v>
      </c>
    </row>
    <row r="6058" spans="1:4" ht="13.5">
      <c r="A6058" s="458">
        <v>100736</v>
      </c>
      <c r="B6058" s="247" t="s">
        <v>4653</v>
      </c>
      <c r="C6058" s="247" t="s">
        <v>4</v>
      </c>
      <c r="D6058" s="456">
        <v>13.47</v>
      </c>
    </row>
    <row r="6059" spans="1:4" ht="13.5">
      <c r="A6059" s="458">
        <v>100739</v>
      </c>
      <c r="B6059" s="247" t="s">
        <v>27554</v>
      </c>
      <c r="C6059" s="247" t="s">
        <v>4</v>
      </c>
      <c r="D6059" s="456">
        <v>11.3</v>
      </c>
    </row>
    <row r="6060" spans="1:4" ht="13.5">
      <c r="A6060" s="458">
        <v>100740</v>
      </c>
      <c r="B6060" s="247" t="s">
        <v>4654</v>
      </c>
      <c r="C6060" s="247" t="s">
        <v>4</v>
      </c>
      <c r="D6060" s="456">
        <v>11.17</v>
      </c>
    </row>
    <row r="6061" spans="1:4" ht="13.5">
      <c r="A6061" s="458">
        <v>100741</v>
      </c>
      <c r="B6061" s="247" t="s">
        <v>27555</v>
      </c>
      <c r="C6061" s="247" t="s">
        <v>4</v>
      </c>
      <c r="D6061" s="456">
        <v>23.83</v>
      </c>
    </row>
    <row r="6062" spans="1:4" ht="13.5">
      <c r="A6062" s="458">
        <v>100742</v>
      </c>
      <c r="B6062" s="247" t="s">
        <v>4655</v>
      </c>
      <c r="C6062" s="247" t="s">
        <v>4</v>
      </c>
      <c r="D6062" s="456">
        <v>23.23</v>
      </c>
    </row>
    <row r="6063" spans="1:4" ht="13.5">
      <c r="A6063" s="458">
        <v>100743</v>
      </c>
      <c r="B6063" s="247" t="s">
        <v>27556</v>
      </c>
      <c r="C6063" s="247" t="s">
        <v>4</v>
      </c>
      <c r="D6063" s="456">
        <v>11.03</v>
      </c>
    </row>
    <row r="6064" spans="1:4" ht="13.5">
      <c r="A6064" s="458">
        <v>100744</v>
      </c>
      <c r="B6064" s="247" t="s">
        <v>4656</v>
      </c>
      <c r="C6064" s="247" t="s">
        <v>4</v>
      </c>
      <c r="D6064" s="456">
        <v>11</v>
      </c>
    </row>
    <row r="6065" spans="1:4" ht="13.5">
      <c r="A6065" s="458">
        <v>100745</v>
      </c>
      <c r="B6065" s="247" t="s">
        <v>27557</v>
      </c>
      <c r="C6065" s="247" t="s">
        <v>4</v>
      </c>
      <c r="D6065" s="456">
        <v>23.55</v>
      </c>
    </row>
    <row r="6066" spans="1:4" ht="13.5">
      <c r="A6066" s="458">
        <v>100746</v>
      </c>
      <c r="B6066" s="247" t="s">
        <v>4657</v>
      </c>
      <c r="C6066" s="247" t="s">
        <v>4</v>
      </c>
      <c r="D6066" s="456">
        <v>23.05</v>
      </c>
    </row>
    <row r="6067" spans="1:4" ht="13.5">
      <c r="A6067" s="458">
        <v>100747</v>
      </c>
      <c r="B6067" s="247" t="s">
        <v>27558</v>
      </c>
      <c r="C6067" s="247" t="s">
        <v>4</v>
      </c>
      <c r="D6067" s="456">
        <v>11.15</v>
      </c>
    </row>
    <row r="6068" spans="1:4" ht="13.5">
      <c r="A6068" s="458">
        <v>100748</v>
      </c>
      <c r="B6068" s="247" t="s">
        <v>4658</v>
      </c>
      <c r="C6068" s="247" t="s">
        <v>4</v>
      </c>
      <c r="D6068" s="456">
        <v>11.07</v>
      </c>
    </row>
    <row r="6069" spans="1:4" ht="13.5">
      <c r="A6069" s="458">
        <v>100749</v>
      </c>
      <c r="B6069" s="247" t="s">
        <v>27559</v>
      </c>
      <c r="C6069" s="247" t="s">
        <v>4</v>
      </c>
      <c r="D6069" s="456">
        <v>23.67</v>
      </c>
    </row>
    <row r="6070" spans="1:4" ht="13.5">
      <c r="A6070" s="458">
        <v>100750</v>
      </c>
      <c r="B6070" s="247" t="s">
        <v>4659</v>
      </c>
      <c r="C6070" s="247" t="s">
        <v>4</v>
      </c>
      <c r="D6070" s="456">
        <v>23.12</v>
      </c>
    </row>
    <row r="6071" spans="1:4" ht="13.5">
      <c r="A6071" s="458">
        <v>100751</v>
      </c>
      <c r="B6071" s="247" t="s">
        <v>27560</v>
      </c>
      <c r="C6071" s="247" t="s">
        <v>4</v>
      </c>
      <c r="D6071" s="456">
        <v>43.21</v>
      </c>
    </row>
    <row r="6072" spans="1:4" ht="13.5">
      <c r="A6072" s="458">
        <v>100752</v>
      </c>
      <c r="B6072" s="247" t="s">
        <v>4660</v>
      </c>
      <c r="C6072" s="247" t="s">
        <v>4</v>
      </c>
      <c r="D6072" s="456">
        <v>48.97</v>
      </c>
    </row>
    <row r="6073" spans="1:4" ht="13.5">
      <c r="A6073" s="458">
        <v>100753</v>
      </c>
      <c r="B6073" s="247" t="s">
        <v>27561</v>
      </c>
      <c r="C6073" s="247" t="s">
        <v>4</v>
      </c>
      <c r="D6073" s="456">
        <v>20.76</v>
      </c>
    </row>
    <row r="6074" spans="1:4" ht="13.5">
      <c r="A6074" s="458">
        <v>100754</v>
      </c>
      <c r="B6074" s="247" t="s">
        <v>4661</v>
      </c>
      <c r="C6074" s="247" t="s">
        <v>4</v>
      </c>
      <c r="D6074" s="456">
        <v>26.95</v>
      </c>
    </row>
    <row r="6075" spans="1:4" ht="13.5">
      <c r="A6075" s="458">
        <v>100757</v>
      </c>
      <c r="B6075" s="247" t="s">
        <v>27562</v>
      </c>
      <c r="C6075" s="247" t="s">
        <v>4</v>
      </c>
      <c r="D6075" s="456">
        <v>47.67</v>
      </c>
    </row>
    <row r="6076" spans="1:4" ht="13.5">
      <c r="A6076" s="458">
        <v>100758</v>
      </c>
      <c r="B6076" s="247" t="s">
        <v>4662</v>
      </c>
      <c r="C6076" s="247" t="s">
        <v>4</v>
      </c>
      <c r="D6076" s="456">
        <v>46.48</v>
      </c>
    </row>
    <row r="6077" spans="1:4" ht="13.5">
      <c r="A6077" s="458">
        <v>100759</v>
      </c>
      <c r="B6077" s="247" t="s">
        <v>27563</v>
      </c>
      <c r="C6077" s="247" t="s">
        <v>4</v>
      </c>
      <c r="D6077" s="456">
        <v>47.1</v>
      </c>
    </row>
    <row r="6078" spans="1:4" ht="13.5">
      <c r="A6078" s="458">
        <v>100760</v>
      </c>
      <c r="B6078" s="247" t="s">
        <v>4663</v>
      </c>
      <c r="C6078" s="247" t="s">
        <v>4</v>
      </c>
      <c r="D6078" s="456">
        <v>46.13</v>
      </c>
    </row>
    <row r="6079" spans="1:4" ht="13.5">
      <c r="A6079" s="458">
        <v>100761</v>
      </c>
      <c r="B6079" s="247" t="s">
        <v>27564</v>
      </c>
      <c r="C6079" s="247" t="s">
        <v>4</v>
      </c>
      <c r="D6079" s="456">
        <v>47.34</v>
      </c>
    </row>
    <row r="6080" spans="1:4" ht="13.5">
      <c r="A6080" s="458">
        <v>100762</v>
      </c>
      <c r="B6080" s="247" t="s">
        <v>4664</v>
      </c>
      <c r="C6080" s="247" t="s">
        <v>4</v>
      </c>
      <c r="D6080" s="456">
        <v>46.28</v>
      </c>
    </row>
    <row r="6081" spans="1:4" ht="13.5">
      <c r="A6081" s="458">
        <v>102488</v>
      </c>
      <c r="B6081" s="247" t="s">
        <v>19613</v>
      </c>
      <c r="C6081" s="247" t="s">
        <v>4</v>
      </c>
      <c r="D6081" s="456">
        <v>3.01</v>
      </c>
    </row>
    <row r="6082" spans="1:4" ht="13.5">
      <c r="A6082" s="458">
        <v>102489</v>
      </c>
      <c r="B6082" s="247" t="s">
        <v>19614</v>
      </c>
      <c r="C6082" s="247" t="s">
        <v>4</v>
      </c>
      <c r="D6082" s="456">
        <v>24.75</v>
      </c>
    </row>
    <row r="6083" spans="1:4" ht="13.5">
      <c r="A6083" s="458">
        <v>102491</v>
      </c>
      <c r="B6083" s="247" t="s">
        <v>19615</v>
      </c>
      <c r="C6083" s="247" t="s">
        <v>4</v>
      </c>
      <c r="D6083" s="456">
        <v>19.05</v>
      </c>
    </row>
    <row r="6084" spans="1:4" ht="13.5">
      <c r="A6084" s="458">
        <v>102492</v>
      </c>
      <c r="B6084" s="247" t="s">
        <v>19616</v>
      </c>
      <c r="C6084" s="247" t="s">
        <v>4</v>
      </c>
      <c r="D6084" s="456">
        <v>24.02</v>
      </c>
    </row>
    <row r="6085" spans="1:4" ht="13.5">
      <c r="A6085" s="458">
        <v>102494</v>
      </c>
      <c r="B6085" s="247" t="s">
        <v>19617</v>
      </c>
      <c r="C6085" s="247" t="s">
        <v>4</v>
      </c>
      <c r="D6085" s="456">
        <v>66.459999999999994</v>
      </c>
    </row>
    <row r="6086" spans="1:4" ht="13.5">
      <c r="A6086" s="458">
        <v>102496</v>
      </c>
      <c r="B6086" s="247" t="s">
        <v>19618</v>
      </c>
      <c r="C6086" s="247" t="s">
        <v>1</v>
      </c>
      <c r="D6086" s="456">
        <v>13.34</v>
      </c>
    </row>
    <row r="6087" spans="1:4" ht="13.5">
      <c r="A6087" s="458">
        <v>102497</v>
      </c>
      <c r="B6087" s="247" t="s">
        <v>19619</v>
      </c>
      <c r="C6087" s="247" t="s">
        <v>1</v>
      </c>
      <c r="D6087" s="456">
        <v>4.51</v>
      </c>
    </row>
    <row r="6088" spans="1:4" ht="13.5">
      <c r="A6088" s="458">
        <v>102498</v>
      </c>
      <c r="B6088" s="247" t="s">
        <v>19620</v>
      </c>
      <c r="C6088" s="247" t="s">
        <v>1</v>
      </c>
      <c r="D6088" s="456">
        <v>1.4</v>
      </c>
    </row>
    <row r="6089" spans="1:4" ht="13.5">
      <c r="A6089" s="458">
        <v>102499</v>
      </c>
      <c r="B6089" s="247" t="s">
        <v>19621</v>
      </c>
      <c r="C6089" s="247" t="s">
        <v>4</v>
      </c>
      <c r="D6089" s="456">
        <v>3.03</v>
      </c>
    </row>
    <row r="6090" spans="1:4" ht="13.5">
      <c r="A6090" s="458">
        <v>102500</v>
      </c>
      <c r="B6090" s="247" t="s">
        <v>19622</v>
      </c>
      <c r="C6090" s="247" t="s">
        <v>1</v>
      </c>
      <c r="D6090" s="456">
        <v>3.91</v>
      </c>
    </row>
    <row r="6091" spans="1:4" ht="13.5">
      <c r="A6091" s="458">
        <v>102501</v>
      </c>
      <c r="B6091" s="247" t="s">
        <v>19623</v>
      </c>
      <c r="C6091" s="247" t="s">
        <v>4</v>
      </c>
      <c r="D6091" s="456">
        <v>22.34</v>
      </c>
    </row>
    <row r="6092" spans="1:4" ht="13.5">
      <c r="A6092" s="458">
        <v>102504</v>
      </c>
      <c r="B6092" s="247" t="s">
        <v>19624</v>
      </c>
      <c r="C6092" s="247" t="s">
        <v>1</v>
      </c>
      <c r="D6092" s="456">
        <v>8.68</v>
      </c>
    </row>
    <row r="6093" spans="1:4" ht="13.5">
      <c r="A6093" s="458">
        <v>102505</v>
      </c>
      <c r="B6093" s="247" t="s">
        <v>19625</v>
      </c>
      <c r="C6093" s="247" t="s">
        <v>1</v>
      </c>
      <c r="D6093" s="456">
        <v>9.36</v>
      </c>
    </row>
    <row r="6094" spans="1:4" ht="13.5">
      <c r="A6094" s="458">
        <v>102506</v>
      </c>
      <c r="B6094" s="247" t="s">
        <v>19626</v>
      </c>
      <c r="C6094" s="247" t="s">
        <v>1</v>
      </c>
      <c r="D6094" s="456">
        <v>9.82</v>
      </c>
    </row>
    <row r="6095" spans="1:4" ht="13.5">
      <c r="A6095" s="458">
        <v>102507</v>
      </c>
      <c r="B6095" s="247" t="s">
        <v>19627</v>
      </c>
      <c r="C6095" s="247" t="s">
        <v>1</v>
      </c>
      <c r="D6095" s="456">
        <v>6.17</v>
      </c>
    </row>
    <row r="6096" spans="1:4" ht="13.5">
      <c r="A6096" s="458">
        <v>102508</v>
      </c>
      <c r="B6096" s="247" t="s">
        <v>19628</v>
      </c>
      <c r="C6096" s="247" t="s">
        <v>4</v>
      </c>
      <c r="D6096" s="456">
        <v>45.41</v>
      </c>
    </row>
    <row r="6097" spans="1:4" ht="13.5">
      <c r="A6097" s="458">
        <v>102509</v>
      </c>
      <c r="B6097" s="247" t="s">
        <v>19629</v>
      </c>
      <c r="C6097" s="247" t="s">
        <v>4</v>
      </c>
      <c r="D6097" s="456">
        <v>27.06</v>
      </c>
    </row>
    <row r="6098" spans="1:4" ht="13.5">
      <c r="A6098" s="458">
        <v>102512</v>
      </c>
      <c r="B6098" s="247" t="s">
        <v>19630</v>
      </c>
      <c r="C6098" s="247" t="s">
        <v>1</v>
      </c>
      <c r="D6098" s="456">
        <v>5.52</v>
      </c>
    </row>
    <row r="6099" spans="1:4" ht="13.5">
      <c r="A6099" s="458">
        <v>102513</v>
      </c>
      <c r="B6099" s="247" t="s">
        <v>19631</v>
      </c>
      <c r="C6099" s="247" t="s">
        <v>4</v>
      </c>
      <c r="D6099" s="456">
        <v>41.88</v>
      </c>
    </row>
    <row r="6100" spans="1:4" ht="13.5">
      <c r="A6100" s="458">
        <v>102520</v>
      </c>
      <c r="B6100" s="247" t="s">
        <v>19632</v>
      </c>
      <c r="C6100" s="247" t="s">
        <v>4</v>
      </c>
      <c r="D6100" s="456">
        <v>72.77</v>
      </c>
    </row>
    <row r="6101" spans="1:4" ht="13.5">
      <c r="A6101" s="458">
        <v>101749</v>
      </c>
      <c r="B6101" s="247" t="s">
        <v>18538</v>
      </c>
      <c r="C6101" s="247" t="s">
        <v>4</v>
      </c>
      <c r="D6101" s="456">
        <v>47.88</v>
      </c>
    </row>
    <row r="6102" spans="1:4" ht="13.5">
      <c r="A6102" s="458">
        <v>101750</v>
      </c>
      <c r="B6102" s="247" t="s">
        <v>18539</v>
      </c>
      <c r="C6102" s="247" t="s">
        <v>4</v>
      </c>
      <c r="D6102" s="456">
        <v>45.72</v>
      </c>
    </row>
    <row r="6103" spans="1:4" ht="13.5">
      <c r="A6103" s="458">
        <v>101729</v>
      </c>
      <c r="B6103" s="247" t="s">
        <v>18540</v>
      </c>
      <c r="C6103" s="247" t="s">
        <v>4</v>
      </c>
      <c r="D6103" s="456">
        <v>201.26</v>
      </c>
    </row>
    <row r="6104" spans="1:4" ht="13.5">
      <c r="A6104" s="458">
        <v>101746</v>
      </c>
      <c r="B6104" s="247" t="s">
        <v>18541</v>
      </c>
      <c r="C6104" s="247" t="s">
        <v>4</v>
      </c>
      <c r="D6104" s="456">
        <v>306.20999999999998</v>
      </c>
    </row>
    <row r="6105" spans="1:4" ht="13.5">
      <c r="A6105" s="458">
        <v>101751</v>
      </c>
      <c r="B6105" s="247" t="s">
        <v>18542</v>
      </c>
      <c r="C6105" s="247" t="s">
        <v>4</v>
      </c>
      <c r="D6105" s="456">
        <v>206.98</v>
      </c>
    </row>
    <row r="6106" spans="1:4" ht="13.5">
      <c r="A6106" s="458">
        <v>87246</v>
      </c>
      <c r="B6106" s="247" t="s">
        <v>4665</v>
      </c>
      <c r="C6106" s="247" t="s">
        <v>4</v>
      </c>
      <c r="D6106" s="456">
        <v>64.59</v>
      </c>
    </row>
    <row r="6107" spans="1:4" ht="13.5">
      <c r="A6107" s="458">
        <v>87247</v>
      </c>
      <c r="B6107" s="247" t="s">
        <v>4666</v>
      </c>
      <c r="C6107" s="247" t="s">
        <v>4</v>
      </c>
      <c r="D6107" s="456">
        <v>57.9</v>
      </c>
    </row>
    <row r="6108" spans="1:4" ht="13.5">
      <c r="A6108" s="458">
        <v>87248</v>
      </c>
      <c r="B6108" s="247" t="s">
        <v>4667</v>
      </c>
      <c r="C6108" s="247" t="s">
        <v>4</v>
      </c>
      <c r="D6108" s="456">
        <v>52.6</v>
      </c>
    </row>
    <row r="6109" spans="1:4" ht="13.5">
      <c r="A6109" s="458">
        <v>87249</v>
      </c>
      <c r="B6109" s="247" t="s">
        <v>4668</v>
      </c>
      <c r="C6109" s="247" t="s">
        <v>4</v>
      </c>
      <c r="D6109" s="456">
        <v>71.08</v>
      </c>
    </row>
    <row r="6110" spans="1:4" ht="13.5">
      <c r="A6110" s="458">
        <v>87250</v>
      </c>
      <c r="B6110" s="247" t="s">
        <v>4669</v>
      </c>
      <c r="C6110" s="247" t="s">
        <v>4</v>
      </c>
      <c r="D6110" s="456">
        <v>60.5</v>
      </c>
    </row>
    <row r="6111" spans="1:4" ht="13.5">
      <c r="A6111" s="458">
        <v>87251</v>
      </c>
      <c r="B6111" s="247" t="s">
        <v>4670</v>
      </c>
      <c r="C6111" s="247" t="s">
        <v>4</v>
      </c>
      <c r="D6111" s="456">
        <v>53.72</v>
      </c>
    </row>
    <row r="6112" spans="1:4" ht="13.5">
      <c r="A6112" s="458">
        <v>87255</v>
      </c>
      <c r="B6112" s="247" t="s">
        <v>4671</v>
      </c>
      <c r="C6112" s="247" t="s">
        <v>4</v>
      </c>
      <c r="D6112" s="456">
        <v>120.48</v>
      </c>
    </row>
    <row r="6113" spans="1:4" ht="13.5">
      <c r="A6113" s="458">
        <v>87256</v>
      </c>
      <c r="B6113" s="247" t="s">
        <v>4672</v>
      </c>
      <c r="C6113" s="247" t="s">
        <v>4</v>
      </c>
      <c r="D6113" s="456">
        <v>107.25</v>
      </c>
    </row>
    <row r="6114" spans="1:4" ht="13.5">
      <c r="A6114" s="458">
        <v>87257</v>
      </c>
      <c r="B6114" s="247" t="s">
        <v>4673</v>
      </c>
      <c r="C6114" s="247" t="s">
        <v>4</v>
      </c>
      <c r="D6114" s="456">
        <v>99.19</v>
      </c>
    </row>
    <row r="6115" spans="1:4" ht="13.5">
      <c r="A6115" s="458">
        <v>87258</v>
      </c>
      <c r="B6115" s="247" t="s">
        <v>4674</v>
      </c>
      <c r="C6115" s="247" t="s">
        <v>4</v>
      </c>
      <c r="D6115" s="456">
        <v>160.04</v>
      </c>
    </row>
    <row r="6116" spans="1:4" ht="13.5">
      <c r="A6116" s="458">
        <v>87259</v>
      </c>
      <c r="B6116" s="247" t="s">
        <v>4675</v>
      </c>
      <c r="C6116" s="247" t="s">
        <v>4</v>
      </c>
      <c r="D6116" s="456">
        <v>147.46</v>
      </c>
    </row>
    <row r="6117" spans="1:4" ht="13.5">
      <c r="A6117" s="458">
        <v>87260</v>
      </c>
      <c r="B6117" s="247" t="s">
        <v>4676</v>
      </c>
      <c r="C6117" s="247" t="s">
        <v>4</v>
      </c>
      <c r="D6117" s="456">
        <v>140.26</v>
      </c>
    </row>
    <row r="6118" spans="1:4" ht="13.5">
      <c r="A6118" s="458">
        <v>87261</v>
      </c>
      <c r="B6118" s="247" t="s">
        <v>4677</v>
      </c>
      <c r="C6118" s="247" t="s">
        <v>4</v>
      </c>
      <c r="D6118" s="456">
        <v>185.69</v>
      </c>
    </row>
    <row r="6119" spans="1:4" ht="13.5">
      <c r="A6119" s="458">
        <v>87262</v>
      </c>
      <c r="B6119" s="247" t="s">
        <v>4678</v>
      </c>
      <c r="C6119" s="247" t="s">
        <v>4</v>
      </c>
      <c r="D6119" s="456">
        <v>170.68</v>
      </c>
    </row>
    <row r="6120" spans="1:4" ht="13.5">
      <c r="A6120" s="458">
        <v>87263</v>
      </c>
      <c r="B6120" s="247" t="s">
        <v>4679</v>
      </c>
      <c r="C6120" s="247" t="s">
        <v>4</v>
      </c>
      <c r="D6120" s="456">
        <v>162.19999999999999</v>
      </c>
    </row>
    <row r="6121" spans="1:4" ht="13.5">
      <c r="A6121" s="458">
        <v>89046</v>
      </c>
      <c r="B6121" s="247" t="s">
        <v>18543</v>
      </c>
      <c r="C6121" s="247" t="s">
        <v>4</v>
      </c>
      <c r="D6121" s="456">
        <v>57.65</v>
      </c>
    </row>
    <row r="6122" spans="1:4" ht="13.5">
      <c r="A6122" s="458">
        <v>89171</v>
      </c>
      <c r="B6122" s="247" t="s">
        <v>18544</v>
      </c>
      <c r="C6122" s="247" t="s">
        <v>4</v>
      </c>
      <c r="D6122" s="456">
        <v>55.02</v>
      </c>
    </row>
    <row r="6123" spans="1:4" ht="13.5">
      <c r="A6123" s="458">
        <v>93389</v>
      </c>
      <c r="B6123" s="247" t="s">
        <v>4680</v>
      </c>
      <c r="C6123" s="247" t="s">
        <v>4</v>
      </c>
      <c r="D6123" s="456">
        <v>57.61</v>
      </c>
    </row>
    <row r="6124" spans="1:4" ht="13.5">
      <c r="A6124" s="458">
        <v>93390</v>
      </c>
      <c r="B6124" s="247" t="s">
        <v>4681</v>
      </c>
      <c r="C6124" s="247" t="s">
        <v>4</v>
      </c>
      <c r="D6124" s="456">
        <v>51.05</v>
      </c>
    </row>
    <row r="6125" spans="1:4" ht="13.5">
      <c r="A6125" s="458">
        <v>93391</v>
      </c>
      <c r="B6125" s="247" t="s">
        <v>4682</v>
      </c>
      <c r="C6125" s="247" t="s">
        <v>4</v>
      </c>
      <c r="D6125" s="456">
        <v>45.75</v>
      </c>
    </row>
    <row r="6126" spans="1:4" ht="13.5">
      <c r="A6126" s="458">
        <v>98671</v>
      </c>
      <c r="B6126" s="247" t="s">
        <v>18545</v>
      </c>
      <c r="C6126" s="247" t="s">
        <v>4</v>
      </c>
      <c r="D6126" s="456">
        <v>247.85</v>
      </c>
    </row>
    <row r="6127" spans="1:4" ht="13.5">
      <c r="A6127" s="458">
        <v>98672</v>
      </c>
      <c r="B6127" s="247" t="s">
        <v>18546</v>
      </c>
      <c r="C6127" s="247" t="s">
        <v>4</v>
      </c>
      <c r="D6127" s="456">
        <v>268.85000000000002</v>
      </c>
    </row>
    <row r="6128" spans="1:4" ht="13.5">
      <c r="A6128" s="458">
        <v>98678</v>
      </c>
      <c r="B6128" s="247" t="s">
        <v>18547</v>
      </c>
      <c r="C6128" s="247" t="s">
        <v>4</v>
      </c>
      <c r="D6128" s="456">
        <v>385.24</v>
      </c>
    </row>
    <row r="6129" spans="1:4" ht="13.5">
      <c r="A6129" s="458">
        <v>98679</v>
      </c>
      <c r="B6129" s="247" t="s">
        <v>18548</v>
      </c>
      <c r="C6129" s="247" t="s">
        <v>4</v>
      </c>
      <c r="D6129" s="456">
        <v>32.590000000000003</v>
      </c>
    </row>
    <row r="6130" spans="1:4" ht="13.5">
      <c r="A6130" s="458">
        <v>98680</v>
      </c>
      <c r="B6130" s="247" t="s">
        <v>18549</v>
      </c>
      <c r="C6130" s="247" t="s">
        <v>4</v>
      </c>
      <c r="D6130" s="456">
        <v>40.99</v>
      </c>
    </row>
    <row r="6131" spans="1:4" ht="13.5">
      <c r="A6131" s="458">
        <v>98681</v>
      </c>
      <c r="B6131" s="247" t="s">
        <v>18550</v>
      </c>
      <c r="C6131" s="247" t="s">
        <v>4</v>
      </c>
      <c r="D6131" s="456">
        <v>30.43</v>
      </c>
    </row>
    <row r="6132" spans="1:4" ht="13.5">
      <c r="A6132" s="458">
        <v>98682</v>
      </c>
      <c r="B6132" s="247" t="s">
        <v>18551</v>
      </c>
      <c r="C6132" s="247" t="s">
        <v>4</v>
      </c>
      <c r="D6132" s="456">
        <v>38.83</v>
      </c>
    </row>
    <row r="6133" spans="1:4" ht="13.5">
      <c r="A6133" s="458">
        <v>98685</v>
      </c>
      <c r="B6133" s="247" t="s">
        <v>18552</v>
      </c>
      <c r="C6133" s="247" t="s">
        <v>1</v>
      </c>
      <c r="D6133" s="456">
        <v>45.7</v>
      </c>
    </row>
    <row r="6134" spans="1:4" ht="13.5">
      <c r="A6134" s="458">
        <v>98686</v>
      </c>
      <c r="B6134" s="247" t="s">
        <v>18553</v>
      </c>
      <c r="C6134" s="247" t="s">
        <v>1</v>
      </c>
      <c r="D6134" s="456">
        <v>36.869999999999997</v>
      </c>
    </row>
    <row r="6135" spans="1:4" ht="13.5">
      <c r="A6135" s="458">
        <v>98688</v>
      </c>
      <c r="B6135" s="247" t="s">
        <v>18554</v>
      </c>
      <c r="C6135" s="247" t="s">
        <v>1</v>
      </c>
      <c r="D6135" s="456">
        <v>69.58</v>
      </c>
    </row>
    <row r="6136" spans="1:4" ht="13.5">
      <c r="A6136" s="458">
        <v>98689</v>
      </c>
      <c r="B6136" s="247" t="s">
        <v>18555</v>
      </c>
      <c r="C6136" s="247" t="s">
        <v>1</v>
      </c>
      <c r="D6136" s="456">
        <v>66.28</v>
      </c>
    </row>
    <row r="6137" spans="1:4" ht="13.5">
      <c r="A6137" s="458">
        <v>101090</v>
      </c>
      <c r="B6137" s="247" t="s">
        <v>17580</v>
      </c>
      <c r="C6137" s="247" t="s">
        <v>4</v>
      </c>
      <c r="D6137" s="456">
        <v>202.57</v>
      </c>
    </row>
    <row r="6138" spans="1:4" ht="13.5">
      <c r="A6138" s="458">
        <v>101091</v>
      </c>
      <c r="B6138" s="247" t="s">
        <v>17581</v>
      </c>
      <c r="C6138" s="247" t="s">
        <v>4</v>
      </c>
      <c r="D6138" s="456">
        <v>130.55000000000001</v>
      </c>
    </row>
    <row r="6139" spans="1:4" ht="13.5">
      <c r="A6139" s="458">
        <v>101725</v>
      </c>
      <c r="B6139" s="247" t="s">
        <v>18556</v>
      </c>
      <c r="C6139" s="247" t="s">
        <v>4</v>
      </c>
      <c r="D6139" s="456">
        <v>242.82</v>
      </c>
    </row>
    <row r="6140" spans="1:4" ht="13.5">
      <c r="A6140" s="458">
        <v>101726</v>
      </c>
      <c r="B6140" s="247" t="s">
        <v>18557</v>
      </c>
      <c r="C6140" s="247" t="s">
        <v>4</v>
      </c>
      <c r="D6140" s="456">
        <v>165.93</v>
      </c>
    </row>
    <row r="6141" spans="1:4" ht="13.5">
      <c r="A6141" s="458">
        <v>101731</v>
      </c>
      <c r="B6141" s="247" t="s">
        <v>18558</v>
      </c>
      <c r="C6141" s="247" t="s">
        <v>4</v>
      </c>
      <c r="D6141" s="456">
        <v>302.64999999999998</v>
      </c>
    </row>
    <row r="6142" spans="1:4" ht="13.5">
      <c r="A6142" s="458">
        <v>101732</v>
      </c>
      <c r="B6142" s="247" t="s">
        <v>18559</v>
      </c>
      <c r="C6142" s="247" t="s">
        <v>4</v>
      </c>
      <c r="D6142" s="456">
        <v>88.93</v>
      </c>
    </row>
    <row r="6143" spans="1:4" ht="13.5">
      <c r="A6143" s="458">
        <v>101094</v>
      </c>
      <c r="B6143" s="247" t="s">
        <v>27565</v>
      </c>
      <c r="C6143" s="247" t="s">
        <v>1</v>
      </c>
      <c r="D6143" s="456">
        <v>159.49</v>
      </c>
    </row>
    <row r="6144" spans="1:4" ht="13.5">
      <c r="A6144" s="458">
        <v>101727</v>
      </c>
      <c r="B6144" s="247" t="s">
        <v>18560</v>
      </c>
      <c r="C6144" s="247" t="s">
        <v>4</v>
      </c>
      <c r="D6144" s="456">
        <v>190.48</v>
      </c>
    </row>
    <row r="6145" spans="1:4" ht="13.5">
      <c r="A6145" s="458">
        <v>101733</v>
      </c>
      <c r="B6145" s="247" t="s">
        <v>18561</v>
      </c>
      <c r="C6145" s="247" t="s">
        <v>4</v>
      </c>
      <c r="D6145" s="456">
        <v>258.19</v>
      </c>
    </row>
    <row r="6146" spans="1:4" ht="13.5">
      <c r="A6146" s="458">
        <v>101734</v>
      </c>
      <c r="B6146" s="247" t="s">
        <v>18562</v>
      </c>
      <c r="C6146" s="247" t="s">
        <v>4</v>
      </c>
      <c r="D6146" s="456">
        <v>392.26</v>
      </c>
    </row>
    <row r="6147" spans="1:4" ht="13.5">
      <c r="A6147" s="458">
        <v>101735</v>
      </c>
      <c r="B6147" s="247" t="s">
        <v>18563</v>
      </c>
      <c r="C6147" s="247" t="s">
        <v>4</v>
      </c>
      <c r="D6147" s="456">
        <v>401.98</v>
      </c>
    </row>
    <row r="6148" spans="1:4" ht="13.5">
      <c r="A6148" s="458">
        <v>101736</v>
      </c>
      <c r="B6148" s="247" t="s">
        <v>18564</v>
      </c>
      <c r="C6148" s="247" t="s">
        <v>4</v>
      </c>
      <c r="D6148" s="456">
        <v>105.39</v>
      </c>
    </row>
    <row r="6149" spans="1:4" ht="13.5">
      <c r="A6149" s="458">
        <v>101737</v>
      </c>
      <c r="B6149" s="247" t="s">
        <v>18565</v>
      </c>
      <c r="C6149" s="247" t="s">
        <v>4</v>
      </c>
      <c r="D6149" s="456">
        <v>124.63</v>
      </c>
    </row>
    <row r="6150" spans="1:4" ht="13.5">
      <c r="A6150" s="458">
        <v>101748</v>
      </c>
      <c r="B6150" s="247" t="s">
        <v>18566</v>
      </c>
      <c r="C6150" s="247" t="s">
        <v>4</v>
      </c>
      <c r="D6150" s="456">
        <v>3.02</v>
      </c>
    </row>
    <row r="6151" spans="1:4" ht="13.5">
      <c r="A6151" s="458">
        <v>104162</v>
      </c>
      <c r="B6151" s="247" t="s">
        <v>27566</v>
      </c>
      <c r="C6151" s="247" t="s">
        <v>4</v>
      </c>
      <c r="D6151" s="456">
        <v>85.71</v>
      </c>
    </row>
    <row r="6152" spans="1:4" ht="13.5">
      <c r="A6152" s="458">
        <v>101092</v>
      </c>
      <c r="B6152" s="247" t="s">
        <v>17582</v>
      </c>
      <c r="C6152" s="247" t="s">
        <v>4</v>
      </c>
      <c r="D6152" s="456">
        <v>257.10000000000002</v>
      </c>
    </row>
    <row r="6153" spans="1:4" ht="13.5">
      <c r="A6153" s="458">
        <v>101093</v>
      </c>
      <c r="B6153" s="247" t="s">
        <v>17583</v>
      </c>
      <c r="C6153" s="247" t="s">
        <v>4</v>
      </c>
      <c r="D6153" s="456">
        <v>278.10000000000002</v>
      </c>
    </row>
    <row r="6154" spans="1:4" ht="13.5">
      <c r="A6154" s="458">
        <v>98695</v>
      </c>
      <c r="B6154" s="247" t="s">
        <v>18567</v>
      </c>
      <c r="C6154" s="247" t="s">
        <v>1</v>
      </c>
      <c r="D6154" s="456">
        <v>52.76</v>
      </c>
    </row>
    <row r="6155" spans="1:4" ht="13.5">
      <c r="A6155" s="458">
        <v>98697</v>
      </c>
      <c r="B6155" s="247" t="s">
        <v>18568</v>
      </c>
      <c r="C6155" s="247" t="s">
        <v>1</v>
      </c>
      <c r="D6155" s="456">
        <v>33.86</v>
      </c>
    </row>
    <row r="6156" spans="1:4" ht="13.5">
      <c r="A6156" s="458">
        <v>101738</v>
      </c>
      <c r="B6156" s="247" t="s">
        <v>18569</v>
      </c>
      <c r="C6156" s="247" t="s">
        <v>1</v>
      </c>
      <c r="D6156" s="456">
        <v>28.72</v>
      </c>
    </row>
    <row r="6157" spans="1:4" ht="13.5">
      <c r="A6157" s="458">
        <v>101739</v>
      </c>
      <c r="B6157" s="247" t="s">
        <v>18570</v>
      </c>
      <c r="C6157" s="247" t="s">
        <v>1</v>
      </c>
      <c r="D6157" s="456">
        <v>31.34</v>
      </c>
    </row>
    <row r="6158" spans="1:4" ht="13.5">
      <c r="A6158" s="458">
        <v>88648</v>
      </c>
      <c r="B6158" s="247" t="s">
        <v>4683</v>
      </c>
      <c r="C6158" s="247" t="s">
        <v>1</v>
      </c>
      <c r="D6158" s="456">
        <v>7.56</v>
      </c>
    </row>
    <row r="6159" spans="1:4" ht="13.5">
      <c r="A6159" s="458">
        <v>88649</v>
      </c>
      <c r="B6159" s="247" t="s">
        <v>4684</v>
      </c>
      <c r="C6159" s="247" t="s">
        <v>1</v>
      </c>
      <c r="D6159" s="456">
        <v>8.67</v>
      </c>
    </row>
    <row r="6160" spans="1:4" ht="13.5">
      <c r="A6160" s="458">
        <v>88650</v>
      </c>
      <c r="B6160" s="247" t="s">
        <v>4685</v>
      </c>
      <c r="C6160" s="247" t="s">
        <v>1</v>
      </c>
      <c r="D6160" s="456">
        <v>17.77</v>
      </c>
    </row>
    <row r="6161" spans="1:4" ht="13.5">
      <c r="A6161" s="458">
        <v>96467</v>
      </c>
      <c r="B6161" s="247" t="s">
        <v>4686</v>
      </c>
      <c r="C6161" s="247" t="s">
        <v>1</v>
      </c>
      <c r="D6161" s="456">
        <v>6.76</v>
      </c>
    </row>
    <row r="6162" spans="1:4" ht="13.5">
      <c r="A6162" s="458">
        <v>101740</v>
      </c>
      <c r="B6162" s="247" t="s">
        <v>18571</v>
      </c>
      <c r="C6162" s="247" t="s">
        <v>1</v>
      </c>
      <c r="D6162" s="456">
        <v>43.53</v>
      </c>
    </row>
    <row r="6163" spans="1:4" ht="13.5">
      <c r="A6163" s="458">
        <v>101741</v>
      </c>
      <c r="B6163" s="247" t="s">
        <v>18572</v>
      </c>
      <c r="C6163" s="247" t="s">
        <v>1</v>
      </c>
      <c r="D6163" s="456">
        <v>19.52</v>
      </c>
    </row>
    <row r="6164" spans="1:4" ht="13.5">
      <c r="A6164" s="458">
        <v>94990</v>
      </c>
      <c r="B6164" s="247" t="s">
        <v>27567</v>
      </c>
      <c r="C6164" s="247" t="s">
        <v>7</v>
      </c>
      <c r="D6164" s="456">
        <v>697.65</v>
      </c>
    </row>
    <row r="6165" spans="1:4" ht="13.5">
      <c r="A6165" s="458">
        <v>94991</v>
      </c>
      <c r="B6165" s="247" t="s">
        <v>27568</v>
      </c>
      <c r="C6165" s="247" t="s">
        <v>7</v>
      </c>
      <c r="D6165" s="456">
        <v>694.16</v>
      </c>
    </row>
    <row r="6166" spans="1:4" ht="13.5">
      <c r="A6166" s="458">
        <v>94992</v>
      </c>
      <c r="B6166" s="247" t="s">
        <v>27569</v>
      </c>
      <c r="C6166" s="247" t="s">
        <v>4</v>
      </c>
      <c r="D6166" s="456">
        <v>97.71</v>
      </c>
    </row>
    <row r="6167" spans="1:4" ht="13.5">
      <c r="A6167" s="458">
        <v>94993</v>
      </c>
      <c r="B6167" s="247" t="s">
        <v>27570</v>
      </c>
      <c r="C6167" s="247" t="s">
        <v>4</v>
      </c>
      <c r="D6167" s="456">
        <v>97.51</v>
      </c>
    </row>
    <row r="6168" spans="1:4" ht="13.5">
      <c r="A6168" s="458">
        <v>94994</v>
      </c>
      <c r="B6168" s="247" t="s">
        <v>27571</v>
      </c>
      <c r="C6168" s="247" t="s">
        <v>4</v>
      </c>
      <c r="D6168" s="456">
        <v>111.91</v>
      </c>
    </row>
    <row r="6169" spans="1:4" ht="13.5">
      <c r="A6169" s="458">
        <v>94995</v>
      </c>
      <c r="B6169" s="247" t="s">
        <v>27572</v>
      </c>
      <c r="C6169" s="247" t="s">
        <v>4</v>
      </c>
      <c r="D6169" s="456">
        <v>111.63</v>
      </c>
    </row>
    <row r="6170" spans="1:4" ht="13.5">
      <c r="A6170" s="458">
        <v>101747</v>
      </c>
      <c r="B6170" s="247" t="s">
        <v>18573</v>
      </c>
      <c r="C6170" s="247" t="s">
        <v>4</v>
      </c>
      <c r="D6170" s="456">
        <v>74.78</v>
      </c>
    </row>
    <row r="6171" spans="1:4" ht="13.5">
      <c r="A6171" s="458">
        <v>87620</v>
      </c>
      <c r="B6171" s="247" t="s">
        <v>20094</v>
      </c>
      <c r="C6171" s="247" t="s">
        <v>4</v>
      </c>
      <c r="D6171" s="456">
        <v>26.95</v>
      </c>
    </row>
    <row r="6172" spans="1:4" ht="13.5">
      <c r="A6172" s="458">
        <v>87622</v>
      </c>
      <c r="B6172" s="247" t="s">
        <v>20095</v>
      </c>
      <c r="C6172" s="247" t="s">
        <v>4</v>
      </c>
      <c r="D6172" s="456">
        <v>29.72</v>
      </c>
    </row>
    <row r="6173" spans="1:4" ht="13.5">
      <c r="A6173" s="458">
        <v>87623</v>
      </c>
      <c r="B6173" s="247" t="s">
        <v>20096</v>
      </c>
      <c r="C6173" s="247" t="s">
        <v>4</v>
      </c>
      <c r="D6173" s="456">
        <v>61.79</v>
      </c>
    </row>
    <row r="6174" spans="1:4" ht="13.5">
      <c r="A6174" s="458">
        <v>87624</v>
      </c>
      <c r="B6174" s="247" t="s">
        <v>20096</v>
      </c>
      <c r="C6174" s="247" t="s">
        <v>4</v>
      </c>
      <c r="D6174" s="456">
        <v>67.23</v>
      </c>
    </row>
    <row r="6175" spans="1:4" ht="13.5">
      <c r="A6175" s="458">
        <v>87630</v>
      </c>
      <c r="B6175" s="247" t="s">
        <v>20097</v>
      </c>
      <c r="C6175" s="247" t="s">
        <v>4</v>
      </c>
      <c r="D6175" s="456">
        <v>34.43</v>
      </c>
    </row>
    <row r="6176" spans="1:4" ht="13.5">
      <c r="A6176" s="458">
        <v>87632</v>
      </c>
      <c r="B6176" s="247" t="s">
        <v>20098</v>
      </c>
      <c r="C6176" s="247" t="s">
        <v>4</v>
      </c>
      <c r="D6176" s="456">
        <v>38.28</v>
      </c>
    </row>
    <row r="6177" spans="1:4" ht="13.5">
      <c r="A6177" s="458">
        <v>87633</v>
      </c>
      <c r="B6177" s="247" t="s">
        <v>20099</v>
      </c>
      <c r="C6177" s="247" t="s">
        <v>4</v>
      </c>
      <c r="D6177" s="456">
        <v>82.87</v>
      </c>
    </row>
    <row r="6178" spans="1:4" ht="13.5">
      <c r="A6178" s="458">
        <v>87634</v>
      </c>
      <c r="B6178" s="247" t="s">
        <v>20100</v>
      </c>
      <c r="C6178" s="247" t="s">
        <v>4</v>
      </c>
      <c r="D6178" s="456">
        <v>90.43</v>
      </c>
    </row>
    <row r="6179" spans="1:4" ht="13.5">
      <c r="A6179" s="458">
        <v>87640</v>
      </c>
      <c r="B6179" s="247" t="s">
        <v>20101</v>
      </c>
      <c r="C6179" s="247" t="s">
        <v>4</v>
      </c>
      <c r="D6179" s="456">
        <v>40.57</v>
      </c>
    </row>
    <row r="6180" spans="1:4" ht="13.5">
      <c r="A6180" s="458">
        <v>87642</v>
      </c>
      <c r="B6180" s="247" t="s">
        <v>20102</v>
      </c>
      <c r="C6180" s="247" t="s">
        <v>4</v>
      </c>
      <c r="D6180" s="456">
        <v>45.31</v>
      </c>
    </row>
    <row r="6181" spans="1:4" ht="13.5">
      <c r="A6181" s="458">
        <v>87643</v>
      </c>
      <c r="B6181" s="247" t="s">
        <v>20103</v>
      </c>
      <c r="C6181" s="247" t="s">
        <v>4</v>
      </c>
      <c r="D6181" s="456">
        <v>100.14</v>
      </c>
    </row>
    <row r="6182" spans="1:4" ht="13.5">
      <c r="A6182" s="458">
        <v>87644</v>
      </c>
      <c r="B6182" s="247" t="s">
        <v>20104</v>
      </c>
      <c r="C6182" s="247" t="s">
        <v>4</v>
      </c>
      <c r="D6182" s="456">
        <v>109.45</v>
      </c>
    </row>
    <row r="6183" spans="1:4" ht="13.5">
      <c r="A6183" s="458">
        <v>87680</v>
      </c>
      <c r="B6183" s="247" t="s">
        <v>20105</v>
      </c>
      <c r="C6183" s="247" t="s">
        <v>4</v>
      </c>
      <c r="D6183" s="456">
        <v>36.33</v>
      </c>
    </row>
    <row r="6184" spans="1:4" ht="13.5">
      <c r="A6184" s="458">
        <v>87682</v>
      </c>
      <c r="B6184" s="247" t="s">
        <v>20106</v>
      </c>
      <c r="C6184" s="247" t="s">
        <v>4</v>
      </c>
      <c r="D6184" s="456">
        <v>41.07</v>
      </c>
    </row>
    <row r="6185" spans="1:4" ht="13.5">
      <c r="A6185" s="458">
        <v>87683</v>
      </c>
      <c r="B6185" s="247" t="s">
        <v>20107</v>
      </c>
      <c r="C6185" s="247" t="s">
        <v>4</v>
      </c>
      <c r="D6185" s="456">
        <v>95.9</v>
      </c>
    </row>
    <row r="6186" spans="1:4" ht="13.5">
      <c r="A6186" s="458">
        <v>87684</v>
      </c>
      <c r="B6186" s="247" t="s">
        <v>20108</v>
      </c>
      <c r="C6186" s="247" t="s">
        <v>4</v>
      </c>
      <c r="D6186" s="456">
        <v>105.21</v>
      </c>
    </row>
    <row r="6187" spans="1:4" ht="13.5">
      <c r="A6187" s="458">
        <v>87690</v>
      </c>
      <c r="B6187" s="247" t="s">
        <v>20109</v>
      </c>
      <c r="C6187" s="247" t="s">
        <v>4</v>
      </c>
      <c r="D6187" s="456">
        <v>41.64</v>
      </c>
    </row>
    <row r="6188" spans="1:4" ht="13.5">
      <c r="A6188" s="458">
        <v>87692</v>
      </c>
      <c r="B6188" s="247" t="s">
        <v>20110</v>
      </c>
      <c r="C6188" s="247" t="s">
        <v>4</v>
      </c>
      <c r="D6188" s="456">
        <v>47.06</v>
      </c>
    </row>
    <row r="6189" spans="1:4" ht="13.5">
      <c r="A6189" s="458">
        <v>87693</v>
      </c>
      <c r="B6189" s="247" t="s">
        <v>20111</v>
      </c>
      <c r="C6189" s="247" t="s">
        <v>4</v>
      </c>
      <c r="D6189" s="456">
        <v>109.86</v>
      </c>
    </row>
    <row r="6190" spans="1:4" ht="13.5">
      <c r="A6190" s="458">
        <v>87694</v>
      </c>
      <c r="B6190" s="247" t="s">
        <v>20112</v>
      </c>
      <c r="C6190" s="247" t="s">
        <v>4</v>
      </c>
      <c r="D6190" s="456">
        <v>120.51</v>
      </c>
    </row>
    <row r="6191" spans="1:4" ht="13.5">
      <c r="A6191" s="458">
        <v>87700</v>
      </c>
      <c r="B6191" s="247" t="s">
        <v>20113</v>
      </c>
      <c r="C6191" s="247" t="s">
        <v>4</v>
      </c>
      <c r="D6191" s="456">
        <v>44.99</v>
      </c>
    </row>
    <row r="6192" spans="1:4" ht="13.5">
      <c r="A6192" s="458">
        <v>87702</v>
      </c>
      <c r="B6192" s="247" t="s">
        <v>20114</v>
      </c>
      <c r="C6192" s="247" t="s">
        <v>4</v>
      </c>
      <c r="D6192" s="456">
        <v>50.9</v>
      </c>
    </row>
    <row r="6193" spans="1:4" ht="13.5">
      <c r="A6193" s="458">
        <v>87703</v>
      </c>
      <c r="B6193" s="247" t="s">
        <v>20115</v>
      </c>
      <c r="C6193" s="247" t="s">
        <v>4</v>
      </c>
      <c r="D6193" s="456">
        <v>119.28</v>
      </c>
    </row>
    <row r="6194" spans="1:4" ht="13.5">
      <c r="A6194" s="458">
        <v>87704</v>
      </c>
      <c r="B6194" s="247" t="s">
        <v>20116</v>
      </c>
      <c r="C6194" s="247" t="s">
        <v>4</v>
      </c>
      <c r="D6194" s="456">
        <v>130.88</v>
      </c>
    </row>
    <row r="6195" spans="1:4" ht="13.5">
      <c r="A6195" s="458">
        <v>87735</v>
      </c>
      <c r="B6195" s="247" t="s">
        <v>20117</v>
      </c>
      <c r="C6195" s="247" t="s">
        <v>4</v>
      </c>
      <c r="D6195" s="456">
        <v>37.1</v>
      </c>
    </row>
    <row r="6196" spans="1:4" ht="13.5">
      <c r="A6196" s="458">
        <v>87737</v>
      </c>
      <c r="B6196" s="247" t="s">
        <v>20118</v>
      </c>
      <c r="C6196" s="247" t="s">
        <v>4</v>
      </c>
      <c r="D6196" s="456">
        <v>39.869999999999997</v>
      </c>
    </row>
    <row r="6197" spans="1:4" ht="13.5">
      <c r="A6197" s="458">
        <v>87738</v>
      </c>
      <c r="B6197" s="247" t="s">
        <v>20119</v>
      </c>
      <c r="C6197" s="247" t="s">
        <v>4</v>
      </c>
      <c r="D6197" s="456">
        <v>71.94</v>
      </c>
    </row>
    <row r="6198" spans="1:4" ht="13.5">
      <c r="A6198" s="458">
        <v>87739</v>
      </c>
      <c r="B6198" s="247" t="s">
        <v>20120</v>
      </c>
      <c r="C6198" s="247" t="s">
        <v>4</v>
      </c>
      <c r="D6198" s="456">
        <v>77.38</v>
      </c>
    </row>
    <row r="6199" spans="1:4" ht="13.5">
      <c r="A6199" s="458">
        <v>87745</v>
      </c>
      <c r="B6199" s="247" t="s">
        <v>20121</v>
      </c>
      <c r="C6199" s="247" t="s">
        <v>4</v>
      </c>
      <c r="D6199" s="456">
        <v>44.59</v>
      </c>
    </row>
    <row r="6200" spans="1:4" ht="13.5">
      <c r="A6200" s="458">
        <v>87747</v>
      </c>
      <c r="B6200" s="247" t="s">
        <v>20122</v>
      </c>
      <c r="C6200" s="247" t="s">
        <v>4</v>
      </c>
      <c r="D6200" s="456">
        <v>48.44</v>
      </c>
    </row>
    <row r="6201" spans="1:4" ht="13.5">
      <c r="A6201" s="458">
        <v>87748</v>
      </c>
      <c r="B6201" s="247" t="s">
        <v>20123</v>
      </c>
      <c r="C6201" s="247" t="s">
        <v>4</v>
      </c>
      <c r="D6201" s="456">
        <v>93.03</v>
      </c>
    </row>
    <row r="6202" spans="1:4" ht="13.5">
      <c r="A6202" s="458">
        <v>87749</v>
      </c>
      <c r="B6202" s="247" t="s">
        <v>20124</v>
      </c>
      <c r="C6202" s="247" t="s">
        <v>4</v>
      </c>
      <c r="D6202" s="456">
        <v>100.59</v>
      </c>
    </row>
    <row r="6203" spans="1:4" ht="13.5">
      <c r="A6203" s="458">
        <v>87755</v>
      </c>
      <c r="B6203" s="247" t="s">
        <v>20125</v>
      </c>
      <c r="C6203" s="247" t="s">
        <v>4</v>
      </c>
      <c r="D6203" s="456">
        <v>42.37</v>
      </c>
    </row>
    <row r="6204" spans="1:4" ht="13.5">
      <c r="A6204" s="458">
        <v>87757</v>
      </c>
      <c r="B6204" s="247" t="s">
        <v>20126</v>
      </c>
      <c r="C6204" s="247" t="s">
        <v>4</v>
      </c>
      <c r="D6204" s="456">
        <v>46.22</v>
      </c>
    </row>
    <row r="6205" spans="1:4" ht="13.5">
      <c r="A6205" s="458">
        <v>87758</v>
      </c>
      <c r="B6205" s="247" t="s">
        <v>20127</v>
      </c>
      <c r="C6205" s="247" t="s">
        <v>4</v>
      </c>
      <c r="D6205" s="456">
        <v>90.81</v>
      </c>
    </row>
    <row r="6206" spans="1:4" ht="13.5">
      <c r="A6206" s="458">
        <v>87759</v>
      </c>
      <c r="B6206" s="247" t="s">
        <v>20128</v>
      </c>
      <c r="C6206" s="247" t="s">
        <v>4</v>
      </c>
      <c r="D6206" s="456">
        <v>98.37</v>
      </c>
    </row>
    <row r="6207" spans="1:4" ht="13.5">
      <c r="A6207" s="458">
        <v>87765</v>
      </c>
      <c r="B6207" s="247" t="s">
        <v>20129</v>
      </c>
      <c r="C6207" s="247" t="s">
        <v>4</v>
      </c>
      <c r="D6207" s="456">
        <v>48.54</v>
      </c>
    </row>
    <row r="6208" spans="1:4" ht="13.5">
      <c r="A6208" s="458">
        <v>87767</v>
      </c>
      <c r="B6208" s="247" t="s">
        <v>20130</v>
      </c>
      <c r="C6208" s="247" t="s">
        <v>4</v>
      </c>
      <c r="D6208" s="456">
        <v>53.28</v>
      </c>
    </row>
    <row r="6209" spans="1:4" ht="13.5">
      <c r="A6209" s="458">
        <v>87768</v>
      </c>
      <c r="B6209" s="247" t="s">
        <v>20131</v>
      </c>
      <c r="C6209" s="247" t="s">
        <v>4</v>
      </c>
      <c r="D6209" s="456">
        <v>108.11</v>
      </c>
    </row>
    <row r="6210" spans="1:4" ht="13.5">
      <c r="A6210" s="458">
        <v>87769</v>
      </c>
      <c r="B6210" s="247" t="s">
        <v>20132</v>
      </c>
      <c r="C6210" s="247" t="s">
        <v>4</v>
      </c>
      <c r="D6210" s="456">
        <v>117.42</v>
      </c>
    </row>
    <row r="6211" spans="1:4" ht="13.5">
      <c r="A6211" s="458">
        <v>88470</v>
      </c>
      <c r="B6211" s="247" t="s">
        <v>20133</v>
      </c>
      <c r="C6211" s="247" t="s">
        <v>4</v>
      </c>
      <c r="D6211" s="456">
        <v>25.19</v>
      </c>
    </row>
    <row r="6212" spans="1:4" ht="13.5">
      <c r="A6212" s="458">
        <v>88471</v>
      </c>
      <c r="B6212" s="247" t="s">
        <v>20134</v>
      </c>
      <c r="C6212" s="247" t="s">
        <v>4</v>
      </c>
      <c r="D6212" s="456">
        <v>31.45</v>
      </c>
    </row>
    <row r="6213" spans="1:4" ht="13.5">
      <c r="A6213" s="458">
        <v>88472</v>
      </c>
      <c r="B6213" s="247" t="s">
        <v>20135</v>
      </c>
      <c r="C6213" s="247" t="s">
        <v>4</v>
      </c>
      <c r="D6213" s="456">
        <v>36.44</v>
      </c>
    </row>
    <row r="6214" spans="1:4" ht="13.5">
      <c r="A6214" s="458">
        <v>88476</v>
      </c>
      <c r="B6214" s="247" t="s">
        <v>20136</v>
      </c>
      <c r="C6214" s="247" t="s">
        <v>4</v>
      </c>
      <c r="D6214" s="456">
        <v>21.04</v>
      </c>
    </row>
    <row r="6215" spans="1:4" ht="13.5">
      <c r="A6215" s="458">
        <v>88477</v>
      </c>
      <c r="B6215" s="247" t="s">
        <v>20137</v>
      </c>
      <c r="C6215" s="247" t="s">
        <v>4</v>
      </c>
      <c r="D6215" s="456">
        <v>28.85</v>
      </c>
    </row>
    <row r="6216" spans="1:4" ht="13.5">
      <c r="A6216" s="458">
        <v>88478</v>
      </c>
      <c r="B6216" s="247" t="s">
        <v>20138</v>
      </c>
      <c r="C6216" s="247" t="s">
        <v>4</v>
      </c>
      <c r="D6216" s="456">
        <v>35.299999999999997</v>
      </c>
    </row>
    <row r="6217" spans="1:4" ht="13.5">
      <c r="A6217" s="458">
        <v>90930</v>
      </c>
      <c r="B6217" s="247" t="s">
        <v>20139</v>
      </c>
      <c r="C6217" s="247" t="s">
        <v>4</v>
      </c>
      <c r="D6217" s="456">
        <v>77.12</v>
      </c>
    </row>
    <row r="6218" spans="1:4" ht="13.5">
      <c r="A6218" s="458">
        <v>90932</v>
      </c>
      <c r="B6218" s="247" t="s">
        <v>20140</v>
      </c>
      <c r="C6218" s="247" t="s">
        <v>4</v>
      </c>
      <c r="D6218" s="456">
        <v>82.54</v>
      </c>
    </row>
    <row r="6219" spans="1:4" ht="13.5">
      <c r="A6219" s="458">
        <v>90933</v>
      </c>
      <c r="B6219" s="247" t="s">
        <v>20141</v>
      </c>
      <c r="C6219" s="247" t="s">
        <v>4</v>
      </c>
      <c r="D6219" s="456">
        <v>145.34</v>
      </c>
    </row>
    <row r="6220" spans="1:4" ht="13.5">
      <c r="A6220" s="458">
        <v>90934</v>
      </c>
      <c r="B6220" s="247" t="s">
        <v>20142</v>
      </c>
      <c r="C6220" s="247" t="s">
        <v>4</v>
      </c>
      <c r="D6220" s="456">
        <v>155.99</v>
      </c>
    </row>
    <row r="6221" spans="1:4" ht="13.5">
      <c r="A6221" s="458">
        <v>90940</v>
      </c>
      <c r="B6221" s="247" t="s">
        <v>20143</v>
      </c>
      <c r="C6221" s="247" t="s">
        <v>4</v>
      </c>
      <c r="D6221" s="456">
        <v>81.55</v>
      </c>
    </row>
    <row r="6222" spans="1:4" ht="13.5">
      <c r="A6222" s="458">
        <v>90942</v>
      </c>
      <c r="B6222" s="247" t="s">
        <v>20144</v>
      </c>
      <c r="C6222" s="247" t="s">
        <v>4</v>
      </c>
      <c r="D6222" s="456">
        <v>87.46</v>
      </c>
    </row>
    <row r="6223" spans="1:4" ht="13.5">
      <c r="A6223" s="458">
        <v>90943</v>
      </c>
      <c r="B6223" s="247" t="s">
        <v>20145</v>
      </c>
      <c r="C6223" s="247" t="s">
        <v>4</v>
      </c>
      <c r="D6223" s="456">
        <v>155.84</v>
      </c>
    </row>
    <row r="6224" spans="1:4" ht="13.5">
      <c r="A6224" s="458">
        <v>90944</v>
      </c>
      <c r="B6224" s="247" t="s">
        <v>20146</v>
      </c>
      <c r="C6224" s="247" t="s">
        <v>4</v>
      </c>
      <c r="D6224" s="456">
        <v>167.44</v>
      </c>
    </row>
    <row r="6225" spans="1:4" ht="13.5">
      <c r="A6225" s="458">
        <v>90950</v>
      </c>
      <c r="B6225" s="247" t="s">
        <v>20147</v>
      </c>
      <c r="C6225" s="247" t="s">
        <v>4</v>
      </c>
      <c r="D6225" s="456">
        <v>89.66</v>
      </c>
    </row>
    <row r="6226" spans="1:4" ht="13.5">
      <c r="A6226" s="458">
        <v>90952</v>
      </c>
      <c r="B6226" s="247" t="s">
        <v>20148</v>
      </c>
      <c r="C6226" s="247" t="s">
        <v>4</v>
      </c>
      <c r="D6226" s="456">
        <v>96.45</v>
      </c>
    </row>
    <row r="6227" spans="1:4" ht="13.5">
      <c r="A6227" s="458">
        <v>90953</v>
      </c>
      <c r="B6227" s="247" t="s">
        <v>20149</v>
      </c>
      <c r="C6227" s="247" t="s">
        <v>4</v>
      </c>
      <c r="D6227" s="456">
        <v>175.08</v>
      </c>
    </row>
    <row r="6228" spans="1:4" ht="13.5">
      <c r="A6228" s="458">
        <v>90954</v>
      </c>
      <c r="B6228" s="247" t="s">
        <v>20150</v>
      </c>
      <c r="C6228" s="247" t="s">
        <v>4</v>
      </c>
      <c r="D6228" s="456">
        <v>188.41</v>
      </c>
    </row>
    <row r="6229" spans="1:4" ht="13.5">
      <c r="A6229" s="458">
        <v>94438</v>
      </c>
      <c r="B6229" s="247" t="s">
        <v>4687</v>
      </c>
      <c r="C6229" s="247" t="s">
        <v>4</v>
      </c>
      <c r="D6229" s="456">
        <v>37.729999999999997</v>
      </c>
    </row>
    <row r="6230" spans="1:4" ht="13.5">
      <c r="A6230" s="458">
        <v>94439</v>
      </c>
      <c r="B6230" s="247" t="s">
        <v>27573</v>
      </c>
      <c r="C6230" s="247" t="s">
        <v>4</v>
      </c>
      <c r="D6230" s="456">
        <v>42.65</v>
      </c>
    </row>
    <row r="6231" spans="1:4" ht="13.5">
      <c r="A6231" s="458">
        <v>94779</v>
      </c>
      <c r="B6231" s="247" t="s">
        <v>4688</v>
      </c>
      <c r="C6231" s="247" t="s">
        <v>4</v>
      </c>
      <c r="D6231" s="456">
        <v>36.450000000000003</v>
      </c>
    </row>
    <row r="6232" spans="1:4" ht="13.5">
      <c r="A6232" s="458">
        <v>94782</v>
      </c>
      <c r="B6232" s="247" t="s">
        <v>27574</v>
      </c>
      <c r="C6232" s="247" t="s">
        <v>4</v>
      </c>
      <c r="D6232" s="456">
        <v>41.9</v>
      </c>
    </row>
    <row r="6233" spans="1:4" ht="13.5">
      <c r="A6233" s="458">
        <v>102803</v>
      </c>
      <c r="B6233" s="247" t="s">
        <v>20151</v>
      </c>
      <c r="C6233" s="247" t="s">
        <v>4</v>
      </c>
      <c r="D6233" s="456">
        <v>2.0299999999999998</v>
      </c>
    </row>
    <row r="6234" spans="1:4" ht="13.5">
      <c r="A6234" s="458">
        <v>101742</v>
      </c>
      <c r="B6234" s="247" t="s">
        <v>18574</v>
      </c>
      <c r="C6234" s="247" t="s">
        <v>1</v>
      </c>
      <c r="D6234" s="456">
        <v>54.32</v>
      </c>
    </row>
    <row r="6235" spans="1:4" ht="13.5">
      <c r="A6235" s="458">
        <v>87878</v>
      </c>
      <c r="B6235" s="247" t="s">
        <v>27575</v>
      </c>
      <c r="C6235" s="247" t="s">
        <v>4</v>
      </c>
      <c r="D6235" s="456">
        <v>4.1399999999999997</v>
      </c>
    </row>
    <row r="6236" spans="1:4" ht="13.5">
      <c r="A6236" s="458">
        <v>87879</v>
      </c>
      <c r="B6236" s="247" t="s">
        <v>27576</v>
      </c>
      <c r="C6236" s="247" t="s">
        <v>4</v>
      </c>
      <c r="D6236" s="456">
        <v>3.76</v>
      </c>
    </row>
    <row r="6237" spans="1:4" ht="13.5">
      <c r="A6237" s="458">
        <v>87881</v>
      </c>
      <c r="B6237" s="247" t="s">
        <v>27577</v>
      </c>
      <c r="C6237" s="247" t="s">
        <v>4</v>
      </c>
      <c r="D6237" s="456">
        <v>6.01</v>
      </c>
    </row>
    <row r="6238" spans="1:4" ht="13.5">
      <c r="A6238" s="458">
        <v>87882</v>
      </c>
      <c r="B6238" s="247" t="s">
        <v>27578</v>
      </c>
      <c r="C6238" s="247" t="s">
        <v>4</v>
      </c>
      <c r="D6238" s="456">
        <v>5.89</v>
      </c>
    </row>
    <row r="6239" spans="1:4" ht="13.5">
      <c r="A6239" s="458">
        <v>87884</v>
      </c>
      <c r="B6239" s="247" t="s">
        <v>27579</v>
      </c>
      <c r="C6239" s="247" t="s">
        <v>4</v>
      </c>
      <c r="D6239" s="456">
        <v>8.15</v>
      </c>
    </row>
    <row r="6240" spans="1:4" ht="13.5">
      <c r="A6240" s="458">
        <v>87885</v>
      </c>
      <c r="B6240" s="247" t="s">
        <v>27580</v>
      </c>
      <c r="C6240" s="247" t="s">
        <v>4</v>
      </c>
      <c r="D6240" s="456">
        <v>7.84</v>
      </c>
    </row>
    <row r="6241" spans="1:4" ht="13.5">
      <c r="A6241" s="458">
        <v>87886</v>
      </c>
      <c r="B6241" s="247" t="s">
        <v>27581</v>
      </c>
      <c r="C6241" s="247" t="s">
        <v>4</v>
      </c>
      <c r="D6241" s="456">
        <v>14.04</v>
      </c>
    </row>
    <row r="6242" spans="1:4" ht="13.5">
      <c r="A6242" s="458">
        <v>87887</v>
      </c>
      <c r="B6242" s="247" t="s">
        <v>27582</v>
      </c>
      <c r="C6242" s="247" t="s">
        <v>4</v>
      </c>
      <c r="D6242" s="456">
        <v>13.38</v>
      </c>
    </row>
    <row r="6243" spans="1:4" ht="13.5">
      <c r="A6243" s="458">
        <v>87888</v>
      </c>
      <c r="B6243" s="247" t="s">
        <v>27583</v>
      </c>
      <c r="C6243" s="247" t="s">
        <v>4</v>
      </c>
      <c r="D6243" s="456">
        <v>7.39</v>
      </c>
    </row>
    <row r="6244" spans="1:4" ht="13.5">
      <c r="A6244" s="458">
        <v>87889</v>
      </c>
      <c r="B6244" s="247" t="s">
        <v>27584</v>
      </c>
      <c r="C6244" s="247" t="s">
        <v>4</v>
      </c>
      <c r="D6244" s="456">
        <v>7.27</v>
      </c>
    </row>
    <row r="6245" spans="1:4" ht="13.5">
      <c r="A6245" s="458">
        <v>87891</v>
      </c>
      <c r="B6245" s="247" t="s">
        <v>27585</v>
      </c>
      <c r="C6245" s="247" t="s">
        <v>4</v>
      </c>
      <c r="D6245" s="456">
        <v>9.5299999999999994</v>
      </c>
    </row>
    <row r="6246" spans="1:4" ht="13.5">
      <c r="A6246" s="458">
        <v>87892</v>
      </c>
      <c r="B6246" s="247" t="s">
        <v>27586</v>
      </c>
      <c r="C6246" s="247" t="s">
        <v>4</v>
      </c>
      <c r="D6246" s="456">
        <v>9.2200000000000006</v>
      </c>
    </row>
    <row r="6247" spans="1:4" ht="13.5">
      <c r="A6247" s="458">
        <v>87893</v>
      </c>
      <c r="B6247" s="247" t="s">
        <v>27587</v>
      </c>
      <c r="C6247" s="247" t="s">
        <v>4</v>
      </c>
      <c r="D6247" s="456">
        <v>6.17</v>
      </c>
    </row>
    <row r="6248" spans="1:4" ht="13.5">
      <c r="A6248" s="458">
        <v>87894</v>
      </c>
      <c r="B6248" s="247" t="s">
        <v>27588</v>
      </c>
      <c r="C6248" s="247" t="s">
        <v>4</v>
      </c>
      <c r="D6248" s="456">
        <v>5.79</v>
      </c>
    </row>
    <row r="6249" spans="1:4" ht="13.5">
      <c r="A6249" s="458">
        <v>87896</v>
      </c>
      <c r="B6249" s="247" t="s">
        <v>27589</v>
      </c>
      <c r="C6249" s="247" t="s">
        <v>4</v>
      </c>
      <c r="D6249" s="456">
        <v>4.72</v>
      </c>
    </row>
    <row r="6250" spans="1:4" ht="13.5">
      <c r="A6250" s="458">
        <v>87897</v>
      </c>
      <c r="B6250" s="247" t="s">
        <v>27590</v>
      </c>
      <c r="C6250" s="247" t="s">
        <v>4</v>
      </c>
      <c r="D6250" s="456">
        <v>4.34</v>
      </c>
    </row>
    <row r="6251" spans="1:4" ht="13.5">
      <c r="A6251" s="458">
        <v>87899</v>
      </c>
      <c r="B6251" s="247" t="s">
        <v>27591</v>
      </c>
      <c r="C6251" s="247" t="s">
        <v>4</v>
      </c>
      <c r="D6251" s="456">
        <v>7.99</v>
      </c>
    </row>
    <row r="6252" spans="1:4" ht="13.5">
      <c r="A6252" s="458">
        <v>87900</v>
      </c>
      <c r="B6252" s="247" t="s">
        <v>27592</v>
      </c>
      <c r="C6252" s="247" t="s">
        <v>4</v>
      </c>
      <c r="D6252" s="456">
        <v>7.87</v>
      </c>
    </row>
    <row r="6253" spans="1:4" ht="13.5">
      <c r="A6253" s="458">
        <v>87902</v>
      </c>
      <c r="B6253" s="247" t="s">
        <v>27593</v>
      </c>
      <c r="C6253" s="247" t="s">
        <v>4</v>
      </c>
      <c r="D6253" s="456">
        <v>10.130000000000001</v>
      </c>
    </row>
    <row r="6254" spans="1:4" ht="13.5">
      <c r="A6254" s="458">
        <v>87903</v>
      </c>
      <c r="B6254" s="247" t="s">
        <v>27594</v>
      </c>
      <c r="C6254" s="247" t="s">
        <v>4</v>
      </c>
      <c r="D6254" s="456">
        <v>9.82</v>
      </c>
    </row>
    <row r="6255" spans="1:4" ht="13.5">
      <c r="A6255" s="458">
        <v>87904</v>
      </c>
      <c r="B6255" s="247" t="s">
        <v>27595</v>
      </c>
      <c r="C6255" s="247" t="s">
        <v>4</v>
      </c>
      <c r="D6255" s="456">
        <v>7.14</v>
      </c>
    </row>
    <row r="6256" spans="1:4" ht="13.5">
      <c r="A6256" s="458">
        <v>87905</v>
      </c>
      <c r="B6256" s="247" t="s">
        <v>27596</v>
      </c>
      <c r="C6256" s="247" t="s">
        <v>4</v>
      </c>
      <c r="D6256" s="456">
        <v>6.76</v>
      </c>
    </row>
    <row r="6257" spans="1:4" ht="13.5">
      <c r="A6257" s="458">
        <v>87907</v>
      </c>
      <c r="B6257" s="247" t="s">
        <v>27597</v>
      </c>
      <c r="C6257" s="247" t="s">
        <v>4</v>
      </c>
      <c r="D6257" s="456">
        <v>5.65</v>
      </c>
    </row>
    <row r="6258" spans="1:4" ht="13.5">
      <c r="A6258" s="458">
        <v>87908</v>
      </c>
      <c r="B6258" s="247" t="s">
        <v>27598</v>
      </c>
      <c r="C6258" s="247" t="s">
        <v>4</v>
      </c>
      <c r="D6258" s="456">
        <v>5.27</v>
      </c>
    </row>
    <row r="6259" spans="1:4" ht="13.5">
      <c r="A6259" s="458">
        <v>87910</v>
      </c>
      <c r="B6259" s="247" t="s">
        <v>27599</v>
      </c>
      <c r="C6259" s="247" t="s">
        <v>4</v>
      </c>
      <c r="D6259" s="456">
        <v>18.61</v>
      </c>
    </row>
    <row r="6260" spans="1:4" ht="13.5">
      <c r="A6260" s="458">
        <v>87911</v>
      </c>
      <c r="B6260" s="247" t="s">
        <v>27600</v>
      </c>
      <c r="C6260" s="247" t="s">
        <v>4</v>
      </c>
      <c r="D6260" s="456">
        <v>17.95</v>
      </c>
    </row>
    <row r="6261" spans="1:4" ht="13.5">
      <c r="A6261" s="458">
        <v>104410</v>
      </c>
      <c r="B6261" s="247" t="s">
        <v>27601</v>
      </c>
      <c r="C6261" s="247" t="s">
        <v>4</v>
      </c>
      <c r="D6261" s="456">
        <v>4.3499999999999996</v>
      </c>
    </row>
    <row r="6262" spans="1:4" ht="13.5">
      <c r="A6262" s="458">
        <v>104411</v>
      </c>
      <c r="B6262" s="247" t="s">
        <v>27602</v>
      </c>
      <c r="C6262" s="247" t="s">
        <v>4</v>
      </c>
      <c r="D6262" s="456">
        <v>4.3499999999999996</v>
      </c>
    </row>
    <row r="6263" spans="1:4" ht="13.5">
      <c r="A6263" s="458">
        <v>87411</v>
      </c>
      <c r="B6263" s="247" t="s">
        <v>4689</v>
      </c>
      <c r="C6263" s="247" t="s">
        <v>4</v>
      </c>
      <c r="D6263" s="456">
        <v>14.28</v>
      </c>
    </row>
    <row r="6264" spans="1:4" ht="13.5">
      <c r="A6264" s="458">
        <v>87412</v>
      </c>
      <c r="B6264" s="247" t="s">
        <v>4690</v>
      </c>
      <c r="C6264" s="247" t="s">
        <v>4</v>
      </c>
      <c r="D6264" s="456">
        <v>19.399999999999999</v>
      </c>
    </row>
    <row r="6265" spans="1:4" ht="13.5">
      <c r="A6265" s="458">
        <v>87413</v>
      </c>
      <c r="B6265" s="247" t="s">
        <v>4691</v>
      </c>
      <c r="C6265" s="247" t="s">
        <v>4</v>
      </c>
      <c r="D6265" s="456">
        <v>22.32</v>
      </c>
    </row>
    <row r="6266" spans="1:4" ht="13.5">
      <c r="A6266" s="458">
        <v>87414</v>
      </c>
      <c r="B6266" s="247" t="s">
        <v>4692</v>
      </c>
      <c r="C6266" s="247" t="s">
        <v>4</v>
      </c>
      <c r="D6266" s="456">
        <v>21.91</v>
      </c>
    </row>
    <row r="6267" spans="1:4" ht="13.5">
      <c r="A6267" s="458">
        <v>87415</v>
      </c>
      <c r="B6267" s="247" t="s">
        <v>4693</v>
      </c>
      <c r="C6267" s="247" t="s">
        <v>4</v>
      </c>
      <c r="D6267" s="456">
        <v>26.84</v>
      </c>
    </row>
    <row r="6268" spans="1:4" ht="13.5">
      <c r="A6268" s="458">
        <v>87416</v>
      </c>
      <c r="B6268" s="247" t="s">
        <v>4694</v>
      </c>
      <c r="C6268" s="247" t="s">
        <v>4</v>
      </c>
      <c r="D6268" s="456">
        <v>29.95</v>
      </c>
    </row>
    <row r="6269" spans="1:4" ht="13.5">
      <c r="A6269" s="458">
        <v>87417</v>
      </c>
      <c r="B6269" s="247" t="s">
        <v>4695</v>
      </c>
      <c r="C6269" s="247" t="s">
        <v>4</v>
      </c>
      <c r="D6269" s="456">
        <v>15.01</v>
      </c>
    </row>
    <row r="6270" spans="1:4" ht="13.5">
      <c r="A6270" s="458">
        <v>87418</v>
      </c>
      <c r="B6270" s="247" t="s">
        <v>4696</v>
      </c>
      <c r="C6270" s="247" t="s">
        <v>4</v>
      </c>
      <c r="D6270" s="456">
        <v>15.38</v>
      </c>
    </row>
    <row r="6271" spans="1:4" ht="13.5">
      <c r="A6271" s="458">
        <v>87419</v>
      </c>
      <c r="B6271" s="247" t="s">
        <v>4697</v>
      </c>
      <c r="C6271" s="247" t="s">
        <v>4</v>
      </c>
      <c r="D6271" s="456">
        <v>16.48</v>
      </c>
    </row>
    <row r="6272" spans="1:4" ht="13.5">
      <c r="A6272" s="458">
        <v>87420</v>
      </c>
      <c r="B6272" s="247" t="s">
        <v>4698</v>
      </c>
      <c r="C6272" s="247" t="s">
        <v>4</v>
      </c>
      <c r="D6272" s="456">
        <v>23.19</v>
      </c>
    </row>
    <row r="6273" spans="1:4" ht="13.5">
      <c r="A6273" s="458">
        <v>87421</v>
      </c>
      <c r="B6273" s="247" t="s">
        <v>4699</v>
      </c>
      <c r="C6273" s="247" t="s">
        <v>4</v>
      </c>
      <c r="D6273" s="456">
        <v>23.56</v>
      </c>
    </row>
    <row r="6274" spans="1:4" ht="13.5">
      <c r="A6274" s="458">
        <v>87422</v>
      </c>
      <c r="B6274" s="247" t="s">
        <v>4700</v>
      </c>
      <c r="C6274" s="247" t="s">
        <v>4</v>
      </c>
      <c r="D6274" s="456">
        <v>24.66</v>
      </c>
    </row>
    <row r="6275" spans="1:4" ht="13.5">
      <c r="A6275" s="458">
        <v>87423</v>
      </c>
      <c r="B6275" s="247" t="s">
        <v>4701</v>
      </c>
      <c r="C6275" s="247" t="s">
        <v>4</v>
      </c>
      <c r="D6275" s="456">
        <v>29.4</v>
      </c>
    </row>
    <row r="6276" spans="1:4" ht="13.5">
      <c r="A6276" s="458">
        <v>87424</v>
      </c>
      <c r="B6276" s="247" t="s">
        <v>4702</v>
      </c>
      <c r="C6276" s="247" t="s">
        <v>4</v>
      </c>
      <c r="D6276" s="456">
        <v>29.95</v>
      </c>
    </row>
    <row r="6277" spans="1:4" ht="13.5">
      <c r="A6277" s="458">
        <v>87425</v>
      </c>
      <c r="B6277" s="247" t="s">
        <v>4703</v>
      </c>
      <c r="C6277" s="247" t="s">
        <v>4</v>
      </c>
      <c r="D6277" s="456">
        <v>30.86</v>
      </c>
    </row>
    <row r="6278" spans="1:4" ht="13.5">
      <c r="A6278" s="458">
        <v>87426</v>
      </c>
      <c r="B6278" s="247" t="s">
        <v>4704</v>
      </c>
      <c r="C6278" s="247" t="s">
        <v>4</v>
      </c>
      <c r="D6278" s="456">
        <v>35.1</v>
      </c>
    </row>
    <row r="6279" spans="1:4" ht="13.5">
      <c r="A6279" s="458">
        <v>87427</v>
      </c>
      <c r="B6279" s="247" t="s">
        <v>4705</v>
      </c>
      <c r="C6279" s="247" t="s">
        <v>4</v>
      </c>
      <c r="D6279" s="456">
        <v>35.65</v>
      </c>
    </row>
    <row r="6280" spans="1:4" ht="13.5">
      <c r="A6280" s="458">
        <v>87428</v>
      </c>
      <c r="B6280" s="247" t="s">
        <v>4706</v>
      </c>
      <c r="C6280" s="247" t="s">
        <v>4</v>
      </c>
      <c r="D6280" s="456">
        <v>36.56</v>
      </c>
    </row>
    <row r="6281" spans="1:4" ht="13.5">
      <c r="A6281" s="458">
        <v>87429</v>
      </c>
      <c r="B6281" s="247" t="s">
        <v>4707</v>
      </c>
      <c r="C6281" s="247" t="s">
        <v>4</v>
      </c>
      <c r="D6281" s="456">
        <v>15.4</v>
      </c>
    </row>
    <row r="6282" spans="1:4" ht="13.5">
      <c r="A6282" s="458">
        <v>87430</v>
      </c>
      <c r="B6282" s="247" t="s">
        <v>4708</v>
      </c>
      <c r="C6282" s="247" t="s">
        <v>4</v>
      </c>
      <c r="D6282" s="456">
        <v>15.77</v>
      </c>
    </row>
    <row r="6283" spans="1:4" ht="13.5">
      <c r="A6283" s="458">
        <v>87431</v>
      </c>
      <c r="B6283" s="247" t="s">
        <v>4709</v>
      </c>
      <c r="C6283" s="247" t="s">
        <v>4</v>
      </c>
      <c r="D6283" s="456">
        <v>15.95</v>
      </c>
    </row>
    <row r="6284" spans="1:4" ht="13.5">
      <c r="A6284" s="458">
        <v>87432</v>
      </c>
      <c r="B6284" s="247" t="s">
        <v>4710</v>
      </c>
      <c r="C6284" s="247" t="s">
        <v>4</v>
      </c>
      <c r="D6284" s="456">
        <v>22.59</v>
      </c>
    </row>
    <row r="6285" spans="1:4" ht="13.5">
      <c r="A6285" s="458">
        <v>87433</v>
      </c>
      <c r="B6285" s="247" t="s">
        <v>4711</v>
      </c>
      <c r="C6285" s="247" t="s">
        <v>4</v>
      </c>
      <c r="D6285" s="456">
        <v>23.32</v>
      </c>
    </row>
    <row r="6286" spans="1:4" ht="13.5">
      <c r="A6286" s="458">
        <v>87434</v>
      </c>
      <c r="B6286" s="247" t="s">
        <v>4712</v>
      </c>
      <c r="C6286" s="247" t="s">
        <v>4</v>
      </c>
      <c r="D6286" s="456">
        <v>23.87</v>
      </c>
    </row>
    <row r="6287" spans="1:4" ht="13.5">
      <c r="A6287" s="458">
        <v>87435</v>
      </c>
      <c r="B6287" s="247" t="s">
        <v>4713</v>
      </c>
      <c r="C6287" s="247" t="s">
        <v>4</v>
      </c>
      <c r="D6287" s="456">
        <v>24.97</v>
      </c>
    </row>
    <row r="6288" spans="1:4" ht="13.5">
      <c r="A6288" s="458">
        <v>87436</v>
      </c>
      <c r="B6288" s="247" t="s">
        <v>4714</v>
      </c>
      <c r="C6288" s="247" t="s">
        <v>4</v>
      </c>
      <c r="D6288" s="456">
        <v>26.24</v>
      </c>
    </row>
    <row r="6289" spans="1:4" ht="13.5">
      <c r="A6289" s="458">
        <v>87437</v>
      </c>
      <c r="B6289" s="247" t="s">
        <v>4715</v>
      </c>
      <c r="C6289" s="247" t="s">
        <v>4</v>
      </c>
      <c r="D6289" s="456">
        <v>27.15</v>
      </c>
    </row>
    <row r="6290" spans="1:4" ht="13.5">
      <c r="A6290" s="458">
        <v>87438</v>
      </c>
      <c r="B6290" s="247" t="s">
        <v>4716</v>
      </c>
      <c r="C6290" s="247" t="s">
        <v>4</v>
      </c>
      <c r="D6290" s="456">
        <v>30.94</v>
      </c>
    </row>
    <row r="6291" spans="1:4" ht="13.5">
      <c r="A6291" s="458">
        <v>87439</v>
      </c>
      <c r="B6291" s="247" t="s">
        <v>4717</v>
      </c>
      <c r="C6291" s="247" t="s">
        <v>4</v>
      </c>
      <c r="D6291" s="456">
        <v>32.590000000000003</v>
      </c>
    </row>
    <row r="6292" spans="1:4" ht="13.5">
      <c r="A6292" s="458">
        <v>87440</v>
      </c>
      <c r="B6292" s="247" t="s">
        <v>4718</v>
      </c>
      <c r="C6292" s="247" t="s">
        <v>4</v>
      </c>
      <c r="D6292" s="456">
        <v>33.32</v>
      </c>
    </row>
    <row r="6293" spans="1:4" ht="13.5">
      <c r="A6293" s="458">
        <v>87527</v>
      </c>
      <c r="B6293" s="247" t="s">
        <v>4719</v>
      </c>
      <c r="C6293" s="247" t="s">
        <v>4</v>
      </c>
      <c r="D6293" s="456">
        <v>35.93</v>
      </c>
    </row>
    <row r="6294" spans="1:4" ht="13.5">
      <c r="A6294" s="458">
        <v>87528</v>
      </c>
      <c r="B6294" s="247" t="s">
        <v>4720</v>
      </c>
      <c r="C6294" s="247" t="s">
        <v>4</v>
      </c>
      <c r="D6294" s="456">
        <v>39.54</v>
      </c>
    </row>
    <row r="6295" spans="1:4" ht="13.5">
      <c r="A6295" s="458">
        <v>87529</v>
      </c>
      <c r="B6295" s="247" t="s">
        <v>4721</v>
      </c>
      <c r="C6295" s="247" t="s">
        <v>4</v>
      </c>
      <c r="D6295" s="456">
        <v>32.659999999999997</v>
      </c>
    </row>
    <row r="6296" spans="1:4" ht="13.5">
      <c r="A6296" s="458">
        <v>87530</v>
      </c>
      <c r="B6296" s="247" t="s">
        <v>4722</v>
      </c>
      <c r="C6296" s="247" t="s">
        <v>4</v>
      </c>
      <c r="D6296" s="456">
        <v>36.270000000000003</v>
      </c>
    </row>
    <row r="6297" spans="1:4" ht="13.5">
      <c r="A6297" s="458">
        <v>87531</v>
      </c>
      <c r="B6297" s="247" t="s">
        <v>4723</v>
      </c>
      <c r="C6297" s="247" t="s">
        <v>4</v>
      </c>
      <c r="D6297" s="456">
        <v>31.5</v>
      </c>
    </row>
    <row r="6298" spans="1:4" ht="13.5">
      <c r="A6298" s="458">
        <v>87532</v>
      </c>
      <c r="B6298" s="247" t="s">
        <v>4724</v>
      </c>
      <c r="C6298" s="247" t="s">
        <v>4</v>
      </c>
      <c r="D6298" s="456">
        <v>35.11</v>
      </c>
    </row>
    <row r="6299" spans="1:4" ht="13.5">
      <c r="A6299" s="458">
        <v>87535</v>
      </c>
      <c r="B6299" s="247" t="s">
        <v>4725</v>
      </c>
      <c r="C6299" s="247" t="s">
        <v>4</v>
      </c>
      <c r="D6299" s="456">
        <v>28.23</v>
      </c>
    </row>
    <row r="6300" spans="1:4" ht="13.5">
      <c r="A6300" s="458">
        <v>87536</v>
      </c>
      <c r="B6300" s="247" t="s">
        <v>4726</v>
      </c>
      <c r="C6300" s="247" t="s">
        <v>4</v>
      </c>
      <c r="D6300" s="456">
        <v>31.84</v>
      </c>
    </row>
    <row r="6301" spans="1:4" ht="13.5">
      <c r="A6301" s="458">
        <v>87537</v>
      </c>
      <c r="B6301" s="247" t="s">
        <v>4727</v>
      </c>
      <c r="C6301" s="247" t="s">
        <v>4</v>
      </c>
      <c r="D6301" s="456">
        <v>69.03</v>
      </c>
    </row>
    <row r="6302" spans="1:4" ht="13.5">
      <c r="A6302" s="458">
        <v>87538</v>
      </c>
      <c r="B6302" s="247" t="s">
        <v>4728</v>
      </c>
      <c r="C6302" s="247" t="s">
        <v>4</v>
      </c>
      <c r="D6302" s="456">
        <v>66.22</v>
      </c>
    </row>
    <row r="6303" spans="1:4" ht="13.5">
      <c r="A6303" s="458">
        <v>87539</v>
      </c>
      <c r="B6303" s="247" t="s">
        <v>4729</v>
      </c>
      <c r="C6303" s="247" t="s">
        <v>4</v>
      </c>
      <c r="D6303" s="456">
        <v>65.22</v>
      </c>
    </row>
    <row r="6304" spans="1:4" ht="13.5">
      <c r="A6304" s="458">
        <v>87541</v>
      </c>
      <c r="B6304" s="247" t="s">
        <v>4730</v>
      </c>
      <c r="C6304" s="247" t="s">
        <v>4</v>
      </c>
      <c r="D6304" s="456">
        <v>62.41</v>
      </c>
    </row>
    <row r="6305" spans="1:4" ht="13.5">
      <c r="A6305" s="458">
        <v>87543</v>
      </c>
      <c r="B6305" s="247" t="s">
        <v>4731</v>
      </c>
      <c r="C6305" s="247" t="s">
        <v>4</v>
      </c>
      <c r="D6305" s="456">
        <v>21.7</v>
      </c>
    </row>
    <row r="6306" spans="1:4" ht="13.5">
      <c r="A6306" s="458">
        <v>87545</v>
      </c>
      <c r="B6306" s="247" t="s">
        <v>4732</v>
      </c>
      <c r="C6306" s="247" t="s">
        <v>4</v>
      </c>
      <c r="D6306" s="456">
        <v>24.26</v>
      </c>
    </row>
    <row r="6307" spans="1:4" ht="13.5">
      <c r="A6307" s="458">
        <v>87546</v>
      </c>
      <c r="B6307" s="247" t="s">
        <v>4733</v>
      </c>
      <c r="C6307" s="247" t="s">
        <v>4</v>
      </c>
      <c r="D6307" s="456">
        <v>26.3</v>
      </c>
    </row>
    <row r="6308" spans="1:4" ht="13.5">
      <c r="A6308" s="458">
        <v>87547</v>
      </c>
      <c r="B6308" s="247" t="s">
        <v>4734</v>
      </c>
      <c r="C6308" s="247" t="s">
        <v>4</v>
      </c>
      <c r="D6308" s="456">
        <v>21</v>
      </c>
    </row>
    <row r="6309" spans="1:4" ht="13.5">
      <c r="A6309" s="458">
        <v>87548</v>
      </c>
      <c r="B6309" s="247" t="s">
        <v>4735</v>
      </c>
      <c r="C6309" s="247" t="s">
        <v>4</v>
      </c>
      <c r="D6309" s="456">
        <v>23.04</v>
      </c>
    </row>
    <row r="6310" spans="1:4" ht="13.5">
      <c r="A6310" s="458">
        <v>87549</v>
      </c>
      <c r="B6310" s="247" t="s">
        <v>4736</v>
      </c>
      <c r="C6310" s="247" t="s">
        <v>4</v>
      </c>
      <c r="D6310" s="456">
        <v>19.809999999999999</v>
      </c>
    </row>
    <row r="6311" spans="1:4" ht="13.5">
      <c r="A6311" s="458">
        <v>87550</v>
      </c>
      <c r="B6311" s="247" t="s">
        <v>4737</v>
      </c>
      <c r="C6311" s="247" t="s">
        <v>4</v>
      </c>
      <c r="D6311" s="456">
        <v>21.85</v>
      </c>
    </row>
    <row r="6312" spans="1:4" ht="13.5">
      <c r="A6312" s="458">
        <v>87553</v>
      </c>
      <c r="B6312" s="247" t="s">
        <v>4738</v>
      </c>
      <c r="C6312" s="247" t="s">
        <v>4</v>
      </c>
      <c r="D6312" s="456">
        <v>16.54</v>
      </c>
    </row>
    <row r="6313" spans="1:4" ht="13.5">
      <c r="A6313" s="458">
        <v>87554</v>
      </c>
      <c r="B6313" s="247" t="s">
        <v>4739</v>
      </c>
      <c r="C6313" s="247" t="s">
        <v>4</v>
      </c>
      <c r="D6313" s="456">
        <v>18.579999999999998</v>
      </c>
    </row>
    <row r="6314" spans="1:4" ht="13.5">
      <c r="A6314" s="458">
        <v>87555</v>
      </c>
      <c r="B6314" s="247" t="s">
        <v>4740</v>
      </c>
      <c r="C6314" s="247" t="s">
        <v>4</v>
      </c>
      <c r="D6314" s="456">
        <v>42.01</v>
      </c>
    </row>
    <row r="6315" spans="1:4" ht="13.5">
      <c r="A6315" s="458">
        <v>87556</v>
      </c>
      <c r="B6315" s="247" t="s">
        <v>4741</v>
      </c>
      <c r="C6315" s="247" t="s">
        <v>4</v>
      </c>
      <c r="D6315" s="456">
        <v>39.21</v>
      </c>
    </row>
    <row r="6316" spans="1:4" ht="13.5">
      <c r="A6316" s="458">
        <v>87557</v>
      </c>
      <c r="B6316" s="247" t="s">
        <v>4742</v>
      </c>
      <c r="C6316" s="247" t="s">
        <v>4</v>
      </c>
      <c r="D6316" s="456">
        <v>38.19</v>
      </c>
    </row>
    <row r="6317" spans="1:4" ht="13.5">
      <c r="A6317" s="458">
        <v>87559</v>
      </c>
      <c r="B6317" s="247" t="s">
        <v>4743</v>
      </c>
      <c r="C6317" s="247" t="s">
        <v>4</v>
      </c>
      <c r="D6317" s="456">
        <v>35.380000000000003</v>
      </c>
    </row>
    <row r="6318" spans="1:4" ht="13.5">
      <c r="A6318" s="458">
        <v>87561</v>
      </c>
      <c r="B6318" s="247" t="s">
        <v>4744</v>
      </c>
      <c r="C6318" s="247" t="s">
        <v>4</v>
      </c>
      <c r="D6318" s="456">
        <v>38.450000000000003</v>
      </c>
    </row>
    <row r="6319" spans="1:4" ht="13.5">
      <c r="A6319" s="458">
        <v>87775</v>
      </c>
      <c r="B6319" s="247" t="s">
        <v>27603</v>
      </c>
      <c r="C6319" s="247" t="s">
        <v>4</v>
      </c>
      <c r="D6319" s="456">
        <v>47.89</v>
      </c>
    </row>
    <row r="6320" spans="1:4" ht="13.5">
      <c r="A6320" s="458">
        <v>87777</v>
      </c>
      <c r="B6320" s="247" t="s">
        <v>27604</v>
      </c>
      <c r="C6320" s="247" t="s">
        <v>4</v>
      </c>
      <c r="D6320" s="456">
        <v>50.9</v>
      </c>
    </row>
    <row r="6321" spans="1:4" ht="13.5">
      <c r="A6321" s="458">
        <v>87778</v>
      </c>
      <c r="B6321" s="247" t="s">
        <v>27605</v>
      </c>
      <c r="C6321" s="247" t="s">
        <v>4</v>
      </c>
      <c r="D6321" s="456">
        <v>75.900000000000006</v>
      </c>
    </row>
    <row r="6322" spans="1:4" ht="13.5">
      <c r="A6322" s="458">
        <v>87779</v>
      </c>
      <c r="B6322" s="247" t="s">
        <v>27606</v>
      </c>
      <c r="C6322" s="247" t="s">
        <v>4</v>
      </c>
      <c r="D6322" s="456">
        <v>61.01</v>
      </c>
    </row>
    <row r="6323" spans="1:4" ht="13.5">
      <c r="A6323" s="458">
        <v>87781</v>
      </c>
      <c r="B6323" s="247" t="s">
        <v>27607</v>
      </c>
      <c r="C6323" s="247" t="s">
        <v>4</v>
      </c>
      <c r="D6323" s="456">
        <v>65.040000000000006</v>
      </c>
    </row>
    <row r="6324" spans="1:4" ht="13.5">
      <c r="A6324" s="458">
        <v>87783</v>
      </c>
      <c r="B6324" s="247" t="s">
        <v>27608</v>
      </c>
      <c r="C6324" s="247" t="s">
        <v>4</v>
      </c>
      <c r="D6324" s="456">
        <v>98.78</v>
      </c>
    </row>
    <row r="6325" spans="1:4" ht="13.5">
      <c r="A6325" s="458">
        <v>87784</v>
      </c>
      <c r="B6325" s="247" t="s">
        <v>27609</v>
      </c>
      <c r="C6325" s="247" t="s">
        <v>4</v>
      </c>
      <c r="D6325" s="456">
        <v>66.319999999999993</v>
      </c>
    </row>
    <row r="6326" spans="1:4" ht="13.5">
      <c r="A6326" s="458">
        <v>87786</v>
      </c>
      <c r="B6326" s="247" t="s">
        <v>27610</v>
      </c>
      <c r="C6326" s="247" t="s">
        <v>4</v>
      </c>
      <c r="D6326" s="456">
        <v>71.39</v>
      </c>
    </row>
    <row r="6327" spans="1:4" ht="13.5">
      <c r="A6327" s="458">
        <v>87787</v>
      </c>
      <c r="B6327" s="247" t="s">
        <v>27611</v>
      </c>
      <c r="C6327" s="247" t="s">
        <v>4</v>
      </c>
      <c r="D6327" s="456">
        <v>114.51</v>
      </c>
    </row>
    <row r="6328" spans="1:4" ht="13.5">
      <c r="A6328" s="458">
        <v>87788</v>
      </c>
      <c r="B6328" s="247" t="s">
        <v>27612</v>
      </c>
      <c r="C6328" s="247" t="s">
        <v>4</v>
      </c>
      <c r="D6328" s="456">
        <v>77.84</v>
      </c>
    </row>
    <row r="6329" spans="1:4" ht="13.5">
      <c r="A6329" s="458">
        <v>87790</v>
      </c>
      <c r="B6329" s="247" t="s">
        <v>4745</v>
      </c>
      <c r="C6329" s="247" t="s">
        <v>4</v>
      </c>
      <c r="D6329" s="456">
        <v>83.41</v>
      </c>
    </row>
    <row r="6330" spans="1:4" ht="13.5">
      <c r="A6330" s="458">
        <v>87791</v>
      </c>
      <c r="B6330" s="247" t="s">
        <v>27613</v>
      </c>
      <c r="C6330" s="247" t="s">
        <v>4</v>
      </c>
      <c r="D6330" s="456">
        <v>125.96</v>
      </c>
    </row>
    <row r="6331" spans="1:4" ht="13.5">
      <c r="A6331" s="458">
        <v>87792</v>
      </c>
      <c r="B6331" s="247" t="s">
        <v>27614</v>
      </c>
      <c r="C6331" s="247" t="s">
        <v>4</v>
      </c>
      <c r="D6331" s="456">
        <v>36.369999999999997</v>
      </c>
    </row>
    <row r="6332" spans="1:4" ht="13.5">
      <c r="A6332" s="458">
        <v>87794</v>
      </c>
      <c r="B6332" s="247" t="s">
        <v>27615</v>
      </c>
      <c r="C6332" s="247" t="s">
        <v>4</v>
      </c>
      <c r="D6332" s="456">
        <v>39.18</v>
      </c>
    </row>
    <row r="6333" spans="1:4" ht="13.5">
      <c r="A6333" s="458">
        <v>87795</v>
      </c>
      <c r="B6333" s="247" t="s">
        <v>27616</v>
      </c>
      <c r="C6333" s="247" t="s">
        <v>4</v>
      </c>
      <c r="D6333" s="456">
        <v>63.37</v>
      </c>
    </row>
    <row r="6334" spans="1:4" ht="13.5">
      <c r="A6334" s="458">
        <v>87797</v>
      </c>
      <c r="B6334" s="247" t="s">
        <v>27617</v>
      </c>
      <c r="C6334" s="247" t="s">
        <v>4</v>
      </c>
      <c r="D6334" s="456">
        <v>49.19</v>
      </c>
    </row>
    <row r="6335" spans="1:4" ht="13.5">
      <c r="A6335" s="458">
        <v>87799</v>
      </c>
      <c r="B6335" s="247" t="s">
        <v>27618</v>
      </c>
      <c r="C6335" s="247" t="s">
        <v>4</v>
      </c>
      <c r="D6335" s="456">
        <v>52.96</v>
      </c>
    </row>
    <row r="6336" spans="1:4" ht="13.5">
      <c r="A6336" s="458">
        <v>87800</v>
      </c>
      <c r="B6336" s="247" t="s">
        <v>27619</v>
      </c>
      <c r="C6336" s="247" t="s">
        <v>4</v>
      </c>
      <c r="D6336" s="456">
        <v>85.18</v>
      </c>
    </row>
    <row r="6337" spans="1:4" ht="13.5">
      <c r="A6337" s="458">
        <v>87801</v>
      </c>
      <c r="B6337" s="247" t="s">
        <v>27620</v>
      </c>
      <c r="C6337" s="247" t="s">
        <v>4</v>
      </c>
      <c r="D6337" s="456">
        <v>54.16</v>
      </c>
    </row>
    <row r="6338" spans="1:4" ht="13.5">
      <c r="A6338" s="458">
        <v>87803</v>
      </c>
      <c r="B6338" s="247" t="s">
        <v>27621</v>
      </c>
      <c r="C6338" s="247" t="s">
        <v>4</v>
      </c>
      <c r="D6338" s="456">
        <v>58.89</v>
      </c>
    </row>
    <row r="6339" spans="1:4" ht="13.5">
      <c r="A6339" s="458">
        <v>87804</v>
      </c>
      <c r="B6339" s="247" t="s">
        <v>27622</v>
      </c>
      <c r="C6339" s="247" t="s">
        <v>4</v>
      </c>
      <c r="D6339" s="456">
        <v>99.88</v>
      </c>
    </row>
    <row r="6340" spans="1:4" ht="13.5">
      <c r="A6340" s="458">
        <v>87805</v>
      </c>
      <c r="B6340" s="247" t="s">
        <v>27623</v>
      </c>
      <c r="C6340" s="247" t="s">
        <v>4</v>
      </c>
      <c r="D6340" s="456">
        <v>58.9</v>
      </c>
    </row>
    <row r="6341" spans="1:4" ht="13.5">
      <c r="A6341" s="458">
        <v>87807</v>
      </c>
      <c r="B6341" s="247" t="s">
        <v>27624</v>
      </c>
      <c r="C6341" s="247" t="s">
        <v>4</v>
      </c>
      <c r="D6341" s="456">
        <v>64.11</v>
      </c>
    </row>
    <row r="6342" spans="1:4" ht="13.5">
      <c r="A6342" s="458">
        <v>87808</v>
      </c>
      <c r="B6342" s="247" t="s">
        <v>27625</v>
      </c>
      <c r="C6342" s="247" t="s">
        <v>4</v>
      </c>
      <c r="D6342" s="456">
        <v>106.65</v>
      </c>
    </row>
    <row r="6343" spans="1:4" ht="13.5">
      <c r="A6343" s="458">
        <v>87809</v>
      </c>
      <c r="B6343" s="247" t="s">
        <v>27626</v>
      </c>
      <c r="C6343" s="247" t="s">
        <v>4</v>
      </c>
      <c r="D6343" s="456">
        <v>64.510000000000005</v>
      </c>
    </row>
    <row r="6344" spans="1:4" ht="13.5">
      <c r="A6344" s="458">
        <v>87811</v>
      </c>
      <c r="B6344" s="247" t="s">
        <v>27627</v>
      </c>
      <c r="C6344" s="247" t="s">
        <v>4</v>
      </c>
      <c r="D6344" s="456">
        <v>67.319999999999993</v>
      </c>
    </row>
    <row r="6345" spans="1:4" ht="13.5">
      <c r="A6345" s="458">
        <v>87812</v>
      </c>
      <c r="B6345" s="247" t="s">
        <v>27628</v>
      </c>
      <c r="C6345" s="247" t="s">
        <v>4</v>
      </c>
      <c r="D6345" s="456">
        <v>88.46</v>
      </c>
    </row>
    <row r="6346" spans="1:4" ht="13.5">
      <c r="A6346" s="458">
        <v>87813</v>
      </c>
      <c r="B6346" s="247" t="s">
        <v>27629</v>
      </c>
      <c r="C6346" s="247" t="s">
        <v>4</v>
      </c>
      <c r="D6346" s="456">
        <v>77.319999999999993</v>
      </c>
    </row>
    <row r="6347" spans="1:4" ht="13.5">
      <c r="A6347" s="458">
        <v>87815</v>
      </c>
      <c r="B6347" s="247" t="s">
        <v>27630</v>
      </c>
      <c r="C6347" s="247" t="s">
        <v>4</v>
      </c>
      <c r="D6347" s="456">
        <v>81.09</v>
      </c>
    </row>
    <row r="6348" spans="1:4" ht="13.5">
      <c r="A6348" s="458">
        <v>87816</v>
      </c>
      <c r="B6348" s="247" t="s">
        <v>27631</v>
      </c>
      <c r="C6348" s="247" t="s">
        <v>4</v>
      </c>
      <c r="D6348" s="456">
        <v>110.31</v>
      </c>
    </row>
    <row r="6349" spans="1:4" ht="13.5">
      <c r="A6349" s="458">
        <v>87817</v>
      </c>
      <c r="B6349" s="247" t="s">
        <v>27632</v>
      </c>
      <c r="C6349" s="247" t="s">
        <v>4</v>
      </c>
      <c r="D6349" s="456">
        <v>82.29</v>
      </c>
    </row>
    <row r="6350" spans="1:4" ht="13.5">
      <c r="A6350" s="458">
        <v>87819</v>
      </c>
      <c r="B6350" s="247" t="s">
        <v>27633</v>
      </c>
      <c r="C6350" s="247" t="s">
        <v>4</v>
      </c>
      <c r="D6350" s="456">
        <v>87.02</v>
      </c>
    </row>
    <row r="6351" spans="1:4" ht="13.5">
      <c r="A6351" s="458">
        <v>87820</v>
      </c>
      <c r="B6351" s="247" t="s">
        <v>27634</v>
      </c>
      <c r="C6351" s="247" t="s">
        <v>4</v>
      </c>
      <c r="D6351" s="456">
        <v>125.01</v>
      </c>
    </row>
    <row r="6352" spans="1:4" ht="13.5">
      <c r="A6352" s="458">
        <v>87821</v>
      </c>
      <c r="B6352" s="247" t="s">
        <v>27635</v>
      </c>
      <c r="C6352" s="247" t="s">
        <v>4</v>
      </c>
      <c r="D6352" s="456">
        <v>106.85</v>
      </c>
    </row>
    <row r="6353" spans="1:4" ht="13.5">
      <c r="A6353" s="458">
        <v>87823</v>
      </c>
      <c r="B6353" s="247" t="s">
        <v>27636</v>
      </c>
      <c r="C6353" s="247" t="s">
        <v>4</v>
      </c>
      <c r="D6353" s="456">
        <v>112.06</v>
      </c>
    </row>
    <row r="6354" spans="1:4" ht="13.5">
      <c r="A6354" s="458">
        <v>87824</v>
      </c>
      <c r="B6354" s="247" t="s">
        <v>27637</v>
      </c>
      <c r="C6354" s="247" t="s">
        <v>4</v>
      </c>
      <c r="D6354" s="456">
        <v>144.61000000000001</v>
      </c>
    </row>
    <row r="6355" spans="1:4" ht="13.5">
      <c r="A6355" s="458">
        <v>87825</v>
      </c>
      <c r="B6355" s="247" t="s">
        <v>27638</v>
      </c>
      <c r="C6355" s="247" t="s">
        <v>4</v>
      </c>
      <c r="D6355" s="456">
        <v>60.43</v>
      </c>
    </row>
    <row r="6356" spans="1:4" ht="13.5">
      <c r="A6356" s="458">
        <v>87827</v>
      </c>
      <c r="B6356" s="247" t="s">
        <v>27639</v>
      </c>
      <c r="C6356" s="247" t="s">
        <v>4</v>
      </c>
      <c r="D6356" s="456">
        <v>63.88</v>
      </c>
    </row>
    <row r="6357" spans="1:4" ht="13.5">
      <c r="A6357" s="458">
        <v>87828</v>
      </c>
      <c r="B6357" s="247" t="s">
        <v>27640</v>
      </c>
      <c r="C6357" s="247" t="s">
        <v>4</v>
      </c>
      <c r="D6357" s="456">
        <v>91.55</v>
      </c>
    </row>
    <row r="6358" spans="1:4" ht="13.5">
      <c r="A6358" s="458">
        <v>87829</v>
      </c>
      <c r="B6358" s="247" t="s">
        <v>27641</v>
      </c>
      <c r="C6358" s="247" t="s">
        <v>4</v>
      </c>
      <c r="D6358" s="456">
        <v>73.2</v>
      </c>
    </row>
    <row r="6359" spans="1:4" ht="13.5">
      <c r="A6359" s="458">
        <v>87831</v>
      </c>
      <c r="B6359" s="247" t="s">
        <v>27642</v>
      </c>
      <c r="C6359" s="247" t="s">
        <v>4</v>
      </c>
      <c r="D6359" s="456">
        <v>77.81</v>
      </c>
    </row>
    <row r="6360" spans="1:4" ht="13.5">
      <c r="A6360" s="458">
        <v>87832</v>
      </c>
      <c r="B6360" s="247" t="s">
        <v>27643</v>
      </c>
      <c r="C6360" s="247" t="s">
        <v>4</v>
      </c>
      <c r="D6360" s="456">
        <v>115.57</v>
      </c>
    </row>
    <row r="6361" spans="1:4" ht="13.5">
      <c r="A6361" s="458">
        <v>87834</v>
      </c>
      <c r="B6361" s="247" t="s">
        <v>4746</v>
      </c>
      <c r="C6361" s="247" t="s">
        <v>4</v>
      </c>
      <c r="D6361" s="456">
        <v>163.69999999999999</v>
      </c>
    </row>
    <row r="6362" spans="1:4" ht="13.5">
      <c r="A6362" s="458">
        <v>87835</v>
      </c>
      <c r="B6362" s="247" t="s">
        <v>4747</v>
      </c>
      <c r="C6362" s="247" t="s">
        <v>4</v>
      </c>
      <c r="D6362" s="456">
        <v>113.13</v>
      </c>
    </row>
    <row r="6363" spans="1:4" ht="13.5">
      <c r="A6363" s="458">
        <v>87836</v>
      </c>
      <c r="B6363" s="247" t="s">
        <v>4748</v>
      </c>
      <c r="C6363" s="247" t="s">
        <v>4</v>
      </c>
      <c r="D6363" s="456">
        <v>157</v>
      </c>
    </row>
    <row r="6364" spans="1:4" ht="13.5">
      <c r="A6364" s="458">
        <v>87837</v>
      </c>
      <c r="B6364" s="247" t="s">
        <v>4749</v>
      </c>
      <c r="C6364" s="247" t="s">
        <v>4</v>
      </c>
      <c r="D6364" s="456">
        <v>107.16</v>
      </c>
    </row>
    <row r="6365" spans="1:4" ht="13.5">
      <c r="A6365" s="458">
        <v>87838</v>
      </c>
      <c r="B6365" s="247" t="s">
        <v>4750</v>
      </c>
      <c r="C6365" s="247" t="s">
        <v>4</v>
      </c>
      <c r="D6365" s="456">
        <v>170.54</v>
      </c>
    </row>
    <row r="6366" spans="1:4" ht="13.5">
      <c r="A6366" s="458">
        <v>87839</v>
      </c>
      <c r="B6366" s="247" t="s">
        <v>4751</v>
      </c>
      <c r="C6366" s="247" t="s">
        <v>4</v>
      </c>
      <c r="D6366" s="456">
        <v>118.19</v>
      </c>
    </row>
    <row r="6367" spans="1:4" ht="13.5">
      <c r="A6367" s="458">
        <v>87840</v>
      </c>
      <c r="B6367" s="247" t="s">
        <v>4752</v>
      </c>
      <c r="C6367" s="247" t="s">
        <v>4</v>
      </c>
      <c r="D6367" s="456">
        <v>162.21</v>
      </c>
    </row>
    <row r="6368" spans="1:4" ht="13.5">
      <c r="A6368" s="458">
        <v>87841</v>
      </c>
      <c r="B6368" s="247" t="s">
        <v>4753</v>
      </c>
      <c r="C6368" s="247" t="s">
        <v>4</v>
      </c>
      <c r="D6368" s="456">
        <v>110.56</v>
      </c>
    </row>
    <row r="6369" spans="1:4" ht="13.5">
      <c r="A6369" s="458">
        <v>87842</v>
      </c>
      <c r="B6369" s="247" t="s">
        <v>4754</v>
      </c>
      <c r="C6369" s="247" t="s">
        <v>4</v>
      </c>
      <c r="D6369" s="456">
        <v>171.98</v>
      </c>
    </row>
    <row r="6370" spans="1:4" ht="13.5">
      <c r="A6370" s="458">
        <v>87843</v>
      </c>
      <c r="B6370" s="247" t="s">
        <v>4755</v>
      </c>
      <c r="C6370" s="247" t="s">
        <v>4</v>
      </c>
      <c r="D6370" s="456">
        <v>127.21</v>
      </c>
    </row>
    <row r="6371" spans="1:4" ht="13.5">
      <c r="A6371" s="458">
        <v>87844</v>
      </c>
      <c r="B6371" s="247" t="s">
        <v>4756</v>
      </c>
      <c r="C6371" s="247" t="s">
        <v>4</v>
      </c>
      <c r="D6371" s="456">
        <v>159.32</v>
      </c>
    </row>
    <row r="6372" spans="1:4" ht="13.5">
      <c r="A6372" s="458">
        <v>87845</v>
      </c>
      <c r="B6372" s="247" t="s">
        <v>4757</v>
      </c>
      <c r="C6372" s="247" t="s">
        <v>4</v>
      </c>
      <c r="D6372" s="456">
        <v>115.29</v>
      </c>
    </row>
    <row r="6373" spans="1:4" ht="13.5">
      <c r="A6373" s="458">
        <v>87846</v>
      </c>
      <c r="B6373" s="247" t="s">
        <v>4758</v>
      </c>
      <c r="C6373" s="247" t="s">
        <v>4</v>
      </c>
      <c r="D6373" s="456">
        <v>177.55</v>
      </c>
    </row>
    <row r="6374" spans="1:4" ht="13.5">
      <c r="A6374" s="458">
        <v>87847</v>
      </c>
      <c r="B6374" s="247" t="s">
        <v>4759</v>
      </c>
      <c r="C6374" s="247" t="s">
        <v>4</v>
      </c>
      <c r="D6374" s="456">
        <v>127</v>
      </c>
    </row>
    <row r="6375" spans="1:4" ht="13.5">
      <c r="A6375" s="458">
        <v>87848</v>
      </c>
      <c r="B6375" s="247" t="s">
        <v>4760</v>
      </c>
      <c r="C6375" s="247" t="s">
        <v>4</v>
      </c>
      <c r="D6375" s="456">
        <v>169.68</v>
      </c>
    </row>
    <row r="6376" spans="1:4" ht="13.5">
      <c r="A6376" s="458">
        <v>87849</v>
      </c>
      <c r="B6376" s="247" t="s">
        <v>4761</v>
      </c>
      <c r="C6376" s="247" t="s">
        <v>4</v>
      </c>
      <c r="D6376" s="456">
        <v>119.84</v>
      </c>
    </row>
    <row r="6377" spans="1:4" ht="13.5">
      <c r="A6377" s="458">
        <v>87850</v>
      </c>
      <c r="B6377" s="247" t="s">
        <v>4762</v>
      </c>
      <c r="C6377" s="247" t="s">
        <v>4</v>
      </c>
      <c r="D6377" s="456">
        <v>184.4</v>
      </c>
    </row>
    <row r="6378" spans="1:4" ht="13.5">
      <c r="A6378" s="458">
        <v>87851</v>
      </c>
      <c r="B6378" s="247" t="s">
        <v>4763</v>
      </c>
      <c r="C6378" s="247" t="s">
        <v>4</v>
      </c>
      <c r="D6378" s="456">
        <v>132.07</v>
      </c>
    </row>
    <row r="6379" spans="1:4" ht="13.5">
      <c r="A6379" s="458">
        <v>87852</v>
      </c>
      <c r="B6379" s="247" t="s">
        <v>4764</v>
      </c>
      <c r="C6379" s="247" t="s">
        <v>4</v>
      </c>
      <c r="D6379" s="456">
        <v>174.86</v>
      </c>
    </row>
    <row r="6380" spans="1:4" ht="13.5">
      <c r="A6380" s="458">
        <v>87853</v>
      </c>
      <c r="B6380" s="247" t="s">
        <v>4765</v>
      </c>
      <c r="C6380" s="247" t="s">
        <v>4</v>
      </c>
      <c r="D6380" s="456">
        <v>123.22</v>
      </c>
    </row>
    <row r="6381" spans="1:4" ht="13.5">
      <c r="A6381" s="458">
        <v>87854</v>
      </c>
      <c r="B6381" s="247" t="s">
        <v>4766</v>
      </c>
      <c r="C6381" s="247" t="s">
        <v>4</v>
      </c>
      <c r="D6381" s="456">
        <v>185.83</v>
      </c>
    </row>
    <row r="6382" spans="1:4" ht="13.5">
      <c r="A6382" s="458">
        <v>87855</v>
      </c>
      <c r="B6382" s="247" t="s">
        <v>4767</v>
      </c>
      <c r="C6382" s="247" t="s">
        <v>4</v>
      </c>
      <c r="D6382" s="456">
        <v>141.09</v>
      </c>
    </row>
    <row r="6383" spans="1:4" ht="13.5">
      <c r="A6383" s="458">
        <v>87856</v>
      </c>
      <c r="B6383" s="247" t="s">
        <v>4768</v>
      </c>
      <c r="C6383" s="247" t="s">
        <v>4</v>
      </c>
      <c r="D6383" s="456">
        <v>172</v>
      </c>
    </row>
    <row r="6384" spans="1:4" ht="13.5">
      <c r="A6384" s="458">
        <v>87857</v>
      </c>
      <c r="B6384" s="247" t="s">
        <v>4769</v>
      </c>
      <c r="C6384" s="247" t="s">
        <v>4</v>
      </c>
      <c r="D6384" s="456">
        <v>127.95</v>
      </c>
    </row>
    <row r="6385" spans="1:4" ht="13.5">
      <c r="A6385" s="458">
        <v>87858</v>
      </c>
      <c r="B6385" s="247" t="s">
        <v>4770</v>
      </c>
      <c r="C6385" s="247" t="s">
        <v>4</v>
      </c>
      <c r="D6385" s="456">
        <v>122.33</v>
      </c>
    </row>
    <row r="6386" spans="1:4" ht="13.5">
      <c r="A6386" s="458">
        <v>87859</v>
      </c>
      <c r="B6386" s="247" t="s">
        <v>4771</v>
      </c>
      <c r="C6386" s="247" t="s">
        <v>4</v>
      </c>
      <c r="D6386" s="456">
        <v>141.56</v>
      </c>
    </row>
    <row r="6387" spans="1:4" ht="13.5">
      <c r="A6387" s="458">
        <v>89048</v>
      </c>
      <c r="B6387" s="247" t="s">
        <v>4772</v>
      </c>
      <c r="C6387" s="247" t="s">
        <v>4</v>
      </c>
      <c r="D6387" s="456">
        <v>33.36</v>
      </c>
    </row>
    <row r="6388" spans="1:4" ht="13.5">
      <c r="A6388" s="458">
        <v>89049</v>
      </c>
      <c r="B6388" s="247" t="s">
        <v>4773</v>
      </c>
      <c r="C6388" s="247" t="s">
        <v>4</v>
      </c>
      <c r="D6388" s="456">
        <v>18.96</v>
      </c>
    </row>
    <row r="6389" spans="1:4" ht="13.5">
      <c r="A6389" s="458">
        <v>89173</v>
      </c>
      <c r="B6389" s="247" t="s">
        <v>4774</v>
      </c>
      <c r="C6389" s="247" t="s">
        <v>4</v>
      </c>
      <c r="D6389" s="456">
        <v>32.83</v>
      </c>
    </row>
    <row r="6390" spans="1:4" ht="13.5">
      <c r="A6390" s="458">
        <v>90406</v>
      </c>
      <c r="B6390" s="247" t="s">
        <v>4775</v>
      </c>
      <c r="C6390" s="247" t="s">
        <v>4</v>
      </c>
      <c r="D6390" s="456">
        <v>42.21</v>
      </c>
    </row>
    <row r="6391" spans="1:4" ht="13.5">
      <c r="A6391" s="458">
        <v>90407</v>
      </c>
      <c r="B6391" s="247" t="s">
        <v>4776</v>
      </c>
      <c r="C6391" s="247" t="s">
        <v>4</v>
      </c>
      <c r="D6391" s="456">
        <v>45.82</v>
      </c>
    </row>
    <row r="6392" spans="1:4" ht="13.5">
      <c r="A6392" s="458">
        <v>90408</v>
      </c>
      <c r="B6392" s="247" t="s">
        <v>4777</v>
      </c>
      <c r="C6392" s="247" t="s">
        <v>4</v>
      </c>
      <c r="D6392" s="456">
        <v>30.27</v>
      </c>
    </row>
    <row r="6393" spans="1:4" ht="13.5">
      <c r="A6393" s="458">
        <v>90409</v>
      </c>
      <c r="B6393" s="247" t="s">
        <v>4778</v>
      </c>
      <c r="C6393" s="247" t="s">
        <v>4</v>
      </c>
      <c r="D6393" s="456">
        <v>32.31</v>
      </c>
    </row>
    <row r="6394" spans="1:4" ht="13.5">
      <c r="A6394" s="458">
        <v>104203</v>
      </c>
      <c r="B6394" s="247" t="s">
        <v>27644</v>
      </c>
      <c r="C6394" s="247" t="s">
        <v>4</v>
      </c>
      <c r="D6394" s="456">
        <v>51.75</v>
      </c>
    </row>
    <row r="6395" spans="1:4" ht="13.5">
      <c r="A6395" s="458">
        <v>104204</v>
      </c>
      <c r="B6395" s="247" t="s">
        <v>27645</v>
      </c>
      <c r="C6395" s="247" t="s">
        <v>4</v>
      </c>
      <c r="D6395" s="456">
        <v>66.239999999999995</v>
      </c>
    </row>
    <row r="6396" spans="1:4" ht="13.5">
      <c r="A6396" s="458">
        <v>104205</v>
      </c>
      <c r="B6396" s="247" t="s">
        <v>27646</v>
      </c>
      <c r="C6396" s="247" t="s">
        <v>4</v>
      </c>
      <c r="D6396" s="456">
        <v>72.260000000000005</v>
      </c>
    </row>
    <row r="6397" spans="1:4" ht="13.5">
      <c r="A6397" s="458">
        <v>104206</v>
      </c>
      <c r="B6397" s="247" t="s">
        <v>27647</v>
      </c>
      <c r="C6397" s="247" t="s">
        <v>4</v>
      </c>
      <c r="D6397" s="456">
        <v>79.59</v>
      </c>
    </row>
    <row r="6398" spans="1:4" ht="13.5">
      <c r="A6398" s="458">
        <v>104207</v>
      </c>
      <c r="B6398" s="247" t="s">
        <v>27648</v>
      </c>
      <c r="C6398" s="247" t="s">
        <v>4</v>
      </c>
      <c r="D6398" s="456">
        <v>39.42</v>
      </c>
    </row>
    <row r="6399" spans="1:4" ht="13.5">
      <c r="A6399" s="458">
        <v>104208</v>
      </c>
      <c r="B6399" s="247" t="s">
        <v>27649</v>
      </c>
      <c r="C6399" s="247" t="s">
        <v>4</v>
      </c>
      <c r="D6399" s="456">
        <v>53.51</v>
      </c>
    </row>
    <row r="6400" spans="1:4" ht="13.5">
      <c r="A6400" s="458">
        <v>104209</v>
      </c>
      <c r="B6400" s="247" t="s">
        <v>27650</v>
      </c>
      <c r="C6400" s="247" t="s">
        <v>4</v>
      </c>
      <c r="D6400" s="456">
        <v>59.19</v>
      </c>
    </row>
    <row r="6401" spans="1:4" ht="13.5">
      <c r="A6401" s="458">
        <v>104210</v>
      </c>
      <c r="B6401" s="247" t="s">
        <v>27651</v>
      </c>
      <c r="C6401" s="247" t="s">
        <v>4</v>
      </c>
      <c r="D6401" s="456">
        <v>61.36</v>
      </c>
    </row>
    <row r="6402" spans="1:4" ht="13.5">
      <c r="A6402" s="458">
        <v>104211</v>
      </c>
      <c r="B6402" s="247" t="s">
        <v>27652</v>
      </c>
      <c r="C6402" s="247" t="s">
        <v>4</v>
      </c>
      <c r="D6402" s="456">
        <v>70.010000000000005</v>
      </c>
    </row>
    <row r="6403" spans="1:4" ht="13.5">
      <c r="A6403" s="458">
        <v>104212</v>
      </c>
      <c r="B6403" s="247" t="s">
        <v>27653</v>
      </c>
      <c r="C6403" s="247" t="s">
        <v>4</v>
      </c>
      <c r="D6403" s="456">
        <v>84.15</v>
      </c>
    </row>
    <row r="6404" spans="1:4" ht="13.5">
      <c r="A6404" s="458">
        <v>104213</v>
      </c>
      <c r="B6404" s="247" t="s">
        <v>27654</v>
      </c>
      <c r="C6404" s="247" t="s">
        <v>4</v>
      </c>
      <c r="D6404" s="456">
        <v>89.84</v>
      </c>
    </row>
    <row r="6405" spans="1:4" ht="13.5">
      <c r="A6405" s="458">
        <v>104214</v>
      </c>
      <c r="B6405" s="247" t="s">
        <v>27655</v>
      </c>
      <c r="C6405" s="247" t="s">
        <v>4</v>
      </c>
      <c r="D6405" s="456">
        <v>107.18</v>
      </c>
    </row>
    <row r="6406" spans="1:4" ht="13.5">
      <c r="A6406" s="458">
        <v>104215</v>
      </c>
      <c r="B6406" s="247" t="s">
        <v>27656</v>
      </c>
      <c r="C6406" s="247" t="s">
        <v>4</v>
      </c>
      <c r="D6406" s="456">
        <v>65.47</v>
      </c>
    </row>
    <row r="6407" spans="1:4" ht="13.5">
      <c r="A6407" s="458">
        <v>104216</v>
      </c>
      <c r="B6407" s="247" t="s">
        <v>27657</v>
      </c>
      <c r="C6407" s="247" t="s">
        <v>4</v>
      </c>
      <c r="D6407" s="456">
        <v>79.45</v>
      </c>
    </row>
    <row r="6408" spans="1:4" ht="13.5">
      <c r="A6408" s="458">
        <v>104217</v>
      </c>
      <c r="B6408" s="247" t="s">
        <v>27658</v>
      </c>
      <c r="C6408" s="247" t="s">
        <v>4</v>
      </c>
      <c r="D6408" s="456">
        <v>44.68</v>
      </c>
    </row>
    <row r="6409" spans="1:4" ht="13.5">
      <c r="A6409" s="458">
        <v>104218</v>
      </c>
      <c r="B6409" s="247" t="s">
        <v>27659</v>
      </c>
      <c r="C6409" s="247" t="s">
        <v>4</v>
      </c>
      <c r="D6409" s="456">
        <v>47.69</v>
      </c>
    </row>
    <row r="6410" spans="1:4" ht="13.5">
      <c r="A6410" s="458">
        <v>104219</v>
      </c>
      <c r="B6410" s="247" t="s">
        <v>27660</v>
      </c>
      <c r="C6410" s="247" t="s">
        <v>4</v>
      </c>
      <c r="D6410" s="456">
        <v>73.02</v>
      </c>
    </row>
    <row r="6411" spans="1:4" ht="13.5">
      <c r="A6411" s="458">
        <v>104220</v>
      </c>
      <c r="B6411" s="247" t="s">
        <v>27661</v>
      </c>
      <c r="C6411" s="247" t="s">
        <v>4</v>
      </c>
      <c r="D6411" s="456">
        <v>48.34</v>
      </c>
    </row>
    <row r="6412" spans="1:4" ht="13.5">
      <c r="A6412" s="458">
        <v>104221</v>
      </c>
      <c r="B6412" s="247" t="s">
        <v>27662</v>
      </c>
      <c r="C6412" s="247" t="s">
        <v>4</v>
      </c>
      <c r="D6412" s="456">
        <v>56.91</v>
      </c>
    </row>
    <row r="6413" spans="1:4" ht="13.5">
      <c r="A6413" s="458">
        <v>104222</v>
      </c>
      <c r="B6413" s="247" t="s">
        <v>27663</v>
      </c>
      <c r="C6413" s="247" t="s">
        <v>4</v>
      </c>
      <c r="D6413" s="456">
        <v>60.94</v>
      </c>
    </row>
    <row r="6414" spans="1:4" ht="13.5">
      <c r="A6414" s="458">
        <v>104223</v>
      </c>
      <c r="B6414" s="247" t="s">
        <v>27664</v>
      </c>
      <c r="C6414" s="247" t="s">
        <v>4</v>
      </c>
      <c r="D6414" s="456">
        <v>95.05</v>
      </c>
    </row>
    <row r="6415" spans="1:4" ht="13.5">
      <c r="A6415" s="458">
        <v>104224</v>
      </c>
      <c r="B6415" s="247" t="s">
        <v>27665</v>
      </c>
      <c r="C6415" s="247" t="s">
        <v>4</v>
      </c>
      <c r="D6415" s="456">
        <v>61.82</v>
      </c>
    </row>
    <row r="6416" spans="1:4" ht="13.5">
      <c r="A6416" s="458">
        <v>104225</v>
      </c>
      <c r="B6416" s="247" t="s">
        <v>27666</v>
      </c>
      <c r="C6416" s="247" t="s">
        <v>4</v>
      </c>
      <c r="D6416" s="456">
        <v>62.22</v>
      </c>
    </row>
    <row r="6417" spans="1:4" ht="13.5">
      <c r="A6417" s="458">
        <v>104226</v>
      </c>
      <c r="B6417" s="247" t="s">
        <v>27667</v>
      </c>
      <c r="C6417" s="247" t="s">
        <v>4</v>
      </c>
      <c r="D6417" s="456">
        <v>67.290000000000006</v>
      </c>
    </row>
    <row r="6418" spans="1:4" ht="13.5">
      <c r="A6418" s="458">
        <v>104227</v>
      </c>
      <c r="B6418" s="247" t="s">
        <v>27668</v>
      </c>
      <c r="C6418" s="247" t="s">
        <v>4</v>
      </c>
      <c r="D6418" s="456">
        <v>110.78</v>
      </c>
    </row>
    <row r="6419" spans="1:4" ht="13.5">
      <c r="A6419" s="458">
        <v>104228</v>
      </c>
      <c r="B6419" s="247" t="s">
        <v>27669</v>
      </c>
      <c r="C6419" s="247" t="s">
        <v>4</v>
      </c>
      <c r="D6419" s="456">
        <v>67.849999999999994</v>
      </c>
    </row>
    <row r="6420" spans="1:4" ht="13.5">
      <c r="A6420" s="458">
        <v>104229</v>
      </c>
      <c r="B6420" s="247" t="s">
        <v>27670</v>
      </c>
      <c r="C6420" s="247" t="s">
        <v>4</v>
      </c>
      <c r="D6420" s="456">
        <v>72.75</v>
      </c>
    </row>
    <row r="6421" spans="1:4" ht="13.5">
      <c r="A6421" s="458">
        <v>104230</v>
      </c>
      <c r="B6421" s="247" t="s">
        <v>27671</v>
      </c>
      <c r="C6421" s="247" t="s">
        <v>4</v>
      </c>
      <c r="D6421" s="456">
        <v>78.319999999999993</v>
      </c>
    </row>
    <row r="6422" spans="1:4" ht="13.5">
      <c r="A6422" s="458">
        <v>104231</v>
      </c>
      <c r="B6422" s="247" t="s">
        <v>27672</v>
      </c>
      <c r="C6422" s="247" t="s">
        <v>4</v>
      </c>
      <c r="D6422" s="456">
        <v>121.85</v>
      </c>
    </row>
    <row r="6423" spans="1:4" ht="13.5">
      <c r="A6423" s="458">
        <v>104232</v>
      </c>
      <c r="B6423" s="247" t="s">
        <v>27673</v>
      </c>
      <c r="C6423" s="247" t="s">
        <v>4</v>
      </c>
      <c r="D6423" s="456">
        <v>74.73</v>
      </c>
    </row>
    <row r="6424" spans="1:4" ht="13.5">
      <c r="A6424" s="458">
        <v>104233</v>
      </c>
      <c r="B6424" s="247" t="s">
        <v>27674</v>
      </c>
      <c r="C6424" s="247" t="s">
        <v>4</v>
      </c>
      <c r="D6424" s="456">
        <v>34.479999999999997</v>
      </c>
    </row>
    <row r="6425" spans="1:4" ht="13.5">
      <c r="A6425" s="458">
        <v>104234</v>
      </c>
      <c r="B6425" s="247" t="s">
        <v>27675</v>
      </c>
      <c r="C6425" s="247" t="s">
        <v>4</v>
      </c>
      <c r="D6425" s="456">
        <v>37.29</v>
      </c>
    </row>
    <row r="6426" spans="1:4" ht="13.5">
      <c r="A6426" s="458">
        <v>104235</v>
      </c>
      <c r="B6426" s="247" t="s">
        <v>27676</v>
      </c>
      <c r="C6426" s="247" t="s">
        <v>4</v>
      </c>
      <c r="D6426" s="456">
        <v>61.6</v>
      </c>
    </row>
    <row r="6427" spans="1:4" ht="13.5">
      <c r="A6427" s="458">
        <v>104236</v>
      </c>
      <c r="B6427" s="247" t="s">
        <v>27677</v>
      </c>
      <c r="C6427" s="247" t="s">
        <v>4</v>
      </c>
      <c r="D6427" s="456">
        <v>37.32</v>
      </c>
    </row>
    <row r="6428" spans="1:4" ht="13.5">
      <c r="A6428" s="458">
        <v>104237</v>
      </c>
      <c r="B6428" s="247" t="s">
        <v>27678</v>
      </c>
      <c r="C6428" s="247" t="s">
        <v>4</v>
      </c>
      <c r="D6428" s="456">
        <v>46.39</v>
      </c>
    </row>
    <row r="6429" spans="1:4" ht="13.5">
      <c r="A6429" s="458">
        <v>104238</v>
      </c>
      <c r="B6429" s="247" t="s">
        <v>27679</v>
      </c>
      <c r="C6429" s="247" t="s">
        <v>4</v>
      </c>
      <c r="D6429" s="456">
        <v>50.16</v>
      </c>
    </row>
    <row r="6430" spans="1:4" ht="13.5">
      <c r="A6430" s="458">
        <v>104239</v>
      </c>
      <c r="B6430" s="247" t="s">
        <v>27680</v>
      </c>
      <c r="C6430" s="247" t="s">
        <v>4</v>
      </c>
      <c r="D6430" s="456">
        <v>82.62</v>
      </c>
    </row>
    <row r="6431" spans="1:4" ht="13.5">
      <c r="A6431" s="458">
        <v>104240</v>
      </c>
      <c r="B6431" s="247" t="s">
        <v>27681</v>
      </c>
      <c r="C6431" s="247" t="s">
        <v>4</v>
      </c>
      <c r="D6431" s="456">
        <v>50.48</v>
      </c>
    </row>
    <row r="6432" spans="1:4" ht="13.5">
      <c r="A6432" s="458">
        <v>104241</v>
      </c>
      <c r="B6432" s="247" t="s">
        <v>27682</v>
      </c>
      <c r="C6432" s="247" t="s">
        <v>4</v>
      </c>
      <c r="D6432" s="456">
        <v>51.36</v>
      </c>
    </row>
    <row r="6433" spans="1:4" ht="13.5">
      <c r="A6433" s="458">
        <v>104242</v>
      </c>
      <c r="B6433" s="247" t="s">
        <v>27683</v>
      </c>
      <c r="C6433" s="247" t="s">
        <v>4</v>
      </c>
      <c r="D6433" s="456">
        <v>56.09</v>
      </c>
    </row>
    <row r="6434" spans="1:4" ht="13.5">
      <c r="A6434" s="458">
        <v>104243</v>
      </c>
      <c r="B6434" s="247" t="s">
        <v>27684</v>
      </c>
      <c r="C6434" s="247" t="s">
        <v>4</v>
      </c>
      <c r="D6434" s="456">
        <v>97.32</v>
      </c>
    </row>
    <row r="6435" spans="1:4" ht="13.5">
      <c r="A6435" s="458">
        <v>104244</v>
      </c>
      <c r="B6435" s="247" t="s">
        <v>27685</v>
      </c>
      <c r="C6435" s="247" t="s">
        <v>4</v>
      </c>
      <c r="D6435" s="456">
        <v>56.17</v>
      </c>
    </row>
    <row r="6436" spans="1:4" ht="13.5">
      <c r="A6436" s="458">
        <v>104245</v>
      </c>
      <c r="B6436" s="247" t="s">
        <v>27686</v>
      </c>
      <c r="C6436" s="247" t="s">
        <v>4</v>
      </c>
      <c r="D6436" s="456">
        <v>55.82</v>
      </c>
    </row>
    <row r="6437" spans="1:4" ht="13.5">
      <c r="A6437" s="458">
        <v>104246</v>
      </c>
      <c r="B6437" s="247" t="s">
        <v>27687</v>
      </c>
      <c r="C6437" s="247" t="s">
        <v>4</v>
      </c>
      <c r="D6437" s="456">
        <v>61.03</v>
      </c>
    </row>
    <row r="6438" spans="1:4" ht="13.5">
      <c r="A6438" s="458">
        <v>104247</v>
      </c>
      <c r="B6438" s="247" t="s">
        <v>27688</v>
      </c>
      <c r="C6438" s="247" t="s">
        <v>4</v>
      </c>
      <c r="D6438" s="456">
        <v>104.18</v>
      </c>
    </row>
    <row r="6439" spans="1:4" ht="13.5">
      <c r="A6439" s="458">
        <v>104248</v>
      </c>
      <c r="B6439" s="247" t="s">
        <v>27689</v>
      </c>
      <c r="C6439" s="247" t="s">
        <v>4</v>
      </c>
      <c r="D6439" s="456">
        <v>58.44</v>
      </c>
    </row>
    <row r="6440" spans="1:4" ht="13.5">
      <c r="A6440" s="458">
        <v>104249</v>
      </c>
      <c r="B6440" s="247" t="s">
        <v>27690</v>
      </c>
      <c r="C6440" s="247" t="s">
        <v>4</v>
      </c>
      <c r="D6440" s="456">
        <v>58.76</v>
      </c>
    </row>
    <row r="6441" spans="1:4" ht="13.5">
      <c r="A6441" s="458">
        <v>104250</v>
      </c>
      <c r="B6441" s="247" t="s">
        <v>27691</v>
      </c>
      <c r="C6441" s="247" t="s">
        <v>4</v>
      </c>
      <c r="D6441" s="456">
        <v>61.57</v>
      </c>
    </row>
    <row r="6442" spans="1:4" ht="13.5">
      <c r="A6442" s="458">
        <v>104251</v>
      </c>
      <c r="B6442" s="247" t="s">
        <v>27692</v>
      </c>
      <c r="C6442" s="247" t="s">
        <v>4</v>
      </c>
      <c r="D6442" s="456">
        <v>83.29</v>
      </c>
    </row>
    <row r="6443" spans="1:4" ht="13.5">
      <c r="A6443" s="458">
        <v>104252</v>
      </c>
      <c r="B6443" s="247" t="s">
        <v>27693</v>
      </c>
      <c r="C6443" s="247" t="s">
        <v>4</v>
      </c>
      <c r="D6443" s="456">
        <v>63.9</v>
      </c>
    </row>
    <row r="6444" spans="1:4" ht="13.5">
      <c r="A6444" s="458">
        <v>104253</v>
      </c>
      <c r="B6444" s="247" t="s">
        <v>27694</v>
      </c>
      <c r="C6444" s="247" t="s">
        <v>4</v>
      </c>
      <c r="D6444" s="456">
        <v>70.67</v>
      </c>
    </row>
    <row r="6445" spans="1:4" ht="13.5">
      <c r="A6445" s="458">
        <v>104254</v>
      </c>
      <c r="B6445" s="247" t="s">
        <v>27695</v>
      </c>
      <c r="C6445" s="247" t="s">
        <v>4</v>
      </c>
      <c r="D6445" s="456">
        <v>74.44</v>
      </c>
    </row>
    <row r="6446" spans="1:4" ht="13.5">
      <c r="A6446" s="458">
        <v>104255</v>
      </c>
      <c r="B6446" s="247" t="s">
        <v>27696</v>
      </c>
      <c r="C6446" s="247" t="s">
        <v>4</v>
      </c>
      <c r="D6446" s="456">
        <v>104.31</v>
      </c>
    </row>
    <row r="6447" spans="1:4" ht="13.5">
      <c r="A6447" s="458">
        <v>104256</v>
      </c>
      <c r="B6447" s="247" t="s">
        <v>27697</v>
      </c>
      <c r="C6447" s="247" t="s">
        <v>4</v>
      </c>
      <c r="D6447" s="456">
        <v>77.06</v>
      </c>
    </row>
    <row r="6448" spans="1:4" ht="13.5">
      <c r="A6448" s="458">
        <v>104257</v>
      </c>
      <c r="B6448" s="247" t="s">
        <v>27698</v>
      </c>
      <c r="C6448" s="247" t="s">
        <v>4</v>
      </c>
      <c r="D6448" s="456">
        <v>75.64</v>
      </c>
    </row>
    <row r="6449" spans="1:4" ht="13.5">
      <c r="A6449" s="458">
        <v>104258</v>
      </c>
      <c r="B6449" s="247" t="s">
        <v>27699</v>
      </c>
      <c r="C6449" s="247" t="s">
        <v>4</v>
      </c>
      <c r="D6449" s="456">
        <v>80.37</v>
      </c>
    </row>
    <row r="6450" spans="1:4" ht="13.5">
      <c r="A6450" s="458">
        <v>104259</v>
      </c>
      <c r="B6450" s="247" t="s">
        <v>27700</v>
      </c>
      <c r="C6450" s="247" t="s">
        <v>4</v>
      </c>
      <c r="D6450" s="456">
        <v>119.01</v>
      </c>
    </row>
    <row r="6451" spans="1:4" ht="13.5">
      <c r="A6451" s="458">
        <v>104260</v>
      </c>
      <c r="B6451" s="247" t="s">
        <v>27701</v>
      </c>
      <c r="C6451" s="247" t="s">
        <v>4</v>
      </c>
      <c r="D6451" s="456">
        <v>82.74</v>
      </c>
    </row>
    <row r="6452" spans="1:4" ht="13.5">
      <c r="A6452" s="458">
        <v>104261</v>
      </c>
      <c r="B6452" s="247" t="s">
        <v>27702</v>
      </c>
      <c r="C6452" s="247" t="s">
        <v>4</v>
      </c>
      <c r="D6452" s="456">
        <v>97.76</v>
      </c>
    </row>
    <row r="6453" spans="1:4" ht="13.5">
      <c r="A6453" s="458">
        <v>104262</v>
      </c>
      <c r="B6453" s="247" t="s">
        <v>27703</v>
      </c>
      <c r="C6453" s="247" t="s">
        <v>4</v>
      </c>
      <c r="D6453" s="456">
        <v>102.97</v>
      </c>
    </row>
    <row r="6454" spans="1:4" ht="13.5">
      <c r="A6454" s="458">
        <v>104263</v>
      </c>
      <c r="B6454" s="247" t="s">
        <v>27704</v>
      </c>
      <c r="C6454" s="247" t="s">
        <v>4</v>
      </c>
      <c r="D6454" s="456">
        <v>137.21</v>
      </c>
    </row>
    <row r="6455" spans="1:4" ht="13.5">
      <c r="A6455" s="458">
        <v>104264</v>
      </c>
      <c r="B6455" s="247" t="s">
        <v>27705</v>
      </c>
      <c r="C6455" s="247" t="s">
        <v>4</v>
      </c>
      <c r="D6455" s="456">
        <v>98.42</v>
      </c>
    </row>
    <row r="6456" spans="1:4" ht="13.5">
      <c r="A6456" s="458">
        <v>87242</v>
      </c>
      <c r="B6456" s="247" t="s">
        <v>4779</v>
      </c>
      <c r="C6456" s="247" t="s">
        <v>4</v>
      </c>
      <c r="D6456" s="456">
        <v>238.2</v>
      </c>
    </row>
    <row r="6457" spans="1:4" ht="13.5">
      <c r="A6457" s="458">
        <v>87243</v>
      </c>
      <c r="B6457" s="247" t="s">
        <v>4780</v>
      </c>
      <c r="C6457" s="247" t="s">
        <v>4</v>
      </c>
      <c r="D6457" s="456">
        <v>218.89</v>
      </c>
    </row>
    <row r="6458" spans="1:4" ht="13.5">
      <c r="A6458" s="458">
        <v>87244</v>
      </c>
      <c r="B6458" s="247" t="s">
        <v>4781</v>
      </c>
      <c r="C6458" s="247" t="s">
        <v>4</v>
      </c>
      <c r="D6458" s="456">
        <v>230.22</v>
      </c>
    </row>
    <row r="6459" spans="1:4" ht="13.5">
      <c r="A6459" s="458">
        <v>87245</v>
      </c>
      <c r="B6459" s="247" t="s">
        <v>4782</v>
      </c>
      <c r="C6459" s="247" t="s">
        <v>4</v>
      </c>
      <c r="D6459" s="456">
        <v>277.44</v>
      </c>
    </row>
    <row r="6460" spans="1:4" ht="13.5">
      <c r="A6460" s="458">
        <v>87265</v>
      </c>
      <c r="B6460" s="247" t="s">
        <v>4784</v>
      </c>
      <c r="C6460" s="247" t="s">
        <v>4</v>
      </c>
      <c r="D6460" s="456">
        <v>62.27</v>
      </c>
    </row>
    <row r="6461" spans="1:4" ht="13.5">
      <c r="A6461" s="458">
        <v>87267</v>
      </c>
      <c r="B6461" s="247" t="s">
        <v>4786</v>
      </c>
      <c r="C6461" s="247" t="s">
        <v>4</v>
      </c>
      <c r="D6461" s="456">
        <v>68.95</v>
      </c>
    </row>
    <row r="6462" spans="1:4" ht="13.5">
      <c r="A6462" s="458">
        <v>87269</v>
      </c>
      <c r="B6462" s="247" t="s">
        <v>4788</v>
      </c>
      <c r="C6462" s="247" t="s">
        <v>4</v>
      </c>
      <c r="D6462" s="456">
        <v>66.2</v>
      </c>
    </row>
    <row r="6463" spans="1:4" ht="13.5">
      <c r="A6463" s="458">
        <v>87271</v>
      </c>
      <c r="B6463" s="247" t="s">
        <v>4790</v>
      </c>
      <c r="C6463" s="247" t="s">
        <v>4</v>
      </c>
      <c r="D6463" s="456">
        <v>72.5</v>
      </c>
    </row>
    <row r="6464" spans="1:4" ht="13.5">
      <c r="A6464" s="458">
        <v>87273</v>
      </c>
      <c r="B6464" s="247" t="s">
        <v>4792</v>
      </c>
      <c r="C6464" s="247" t="s">
        <v>4</v>
      </c>
      <c r="D6464" s="456">
        <v>69.38</v>
      </c>
    </row>
    <row r="6465" spans="1:4" ht="13.5">
      <c r="A6465" s="458">
        <v>87275</v>
      </c>
      <c r="B6465" s="247" t="s">
        <v>4794</v>
      </c>
      <c r="C6465" s="247" t="s">
        <v>4</v>
      </c>
      <c r="D6465" s="456">
        <v>76.67</v>
      </c>
    </row>
    <row r="6466" spans="1:4" ht="13.5">
      <c r="A6466" s="458">
        <v>88786</v>
      </c>
      <c r="B6466" s="247" t="s">
        <v>4795</v>
      </c>
      <c r="C6466" s="247" t="s">
        <v>4</v>
      </c>
      <c r="D6466" s="456">
        <v>341.98</v>
      </c>
    </row>
    <row r="6467" spans="1:4" ht="13.5">
      <c r="A6467" s="458">
        <v>88787</v>
      </c>
      <c r="B6467" s="247" t="s">
        <v>4796</v>
      </c>
      <c r="C6467" s="247" t="s">
        <v>4</v>
      </c>
      <c r="D6467" s="456">
        <v>316.70999999999998</v>
      </c>
    </row>
    <row r="6468" spans="1:4" ht="13.5">
      <c r="A6468" s="458">
        <v>88788</v>
      </c>
      <c r="B6468" s="247" t="s">
        <v>4797</v>
      </c>
      <c r="C6468" s="247" t="s">
        <v>4</v>
      </c>
      <c r="D6468" s="456">
        <v>328.04</v>
      </c>
    </row>
    <row r="6469" spans="1:4" ht="13.5">
      <c r="A6469" s="458">
        <v>88789</v>
      </c>
      <c r="B6469" s="247" t="s">
        <v>4798</v>
      </c>
      <c r="C6469" s="247" t="s">
        <v>4</v>
      </c>
      <c r="D6469" s="456">
        <v>395.68</v>
      </c>
    </row>
    <row r="6470" spans="1:4" ht="13.5">
      <c r="A6470" s="458">
        <v>89045</v>
      </c>
      <c r="B6470" s="247" t="s">
        <v>18575</v>
      </c>
      <c r="C6470" s="247" t="s">
        <v>4</v>
      </c>
      <c r="D6470" s="456">
        <v>69.42</v>
      </c>
    </row>
    <row r="6471" spans="1:4" ht="13.5">
      <c r="A6471" s="458">
        <v>89170</v>
      </c>
      <c r="B6471" s="247" t="s">
        <v>27706</v>
      </c>
      <c r="C6471" s="247" t="s">
        <v>4</v>
      </c>
      <c r="D6471" s="456">
        <v>67.56</v>
      </c>
    </row>
    <row r="6472" spans="1:4" ht="13.5">
      <c r="A6472" s="458">
        <v>93393</v>
      </c>
      <c r="B6472" s="247" t="s">
        <v>4800</v>
      </c>
      <c r="C6472" s="247" t="s">
        <v>4</v>
      </c>
      <c r="D6472" s="456">
        <v>51.35</v>
      </c>
    </row>
    <row r="6473" spans="1:4" ht="13.5">
      <c r="A6473" s="458">
        <v>93395</v>
      </c>
      <c r="B6473" s="247" t="s">
        <v>4802</v>
      </c>
      <c r="C6473" s="247" t="s">
        <v>4</v>
      </c>
      <c r="D6473" s="456">
        <v>57.93</v>
      </c>
    </row>
    <row r="6474" spans="1:4" ht="13.5">
      <c r="A6474" s="458">
        <v>99195</v>
      </c>
      <c r="B6474" s="247" t="s">
        <v>4804</v>
      </c>
      <c r="C6474" s="247" t="s">
        <v>4</v>
      </c>
      <c r="D6474" s="456">
        <v>58.11</v>
      </c>
    </row>
    <row r="6475" spans="1:4" ht="13.5">
      <c r="A6475" s="458">
        <v>99198</v>
      </c>
      <c r="B6475" s="247" t="s">
        <v>4806</v>
      </c>
      <c r="C6475" s="247" t="s">
        <v>4</v>
      </c>
      <c r="D6475" s="456">
        <v>64.69</v>
      </c>
    </row>
    <row r="6476" spans="1:4" ht="13.5">
      <c r="A6476" s="458">
        <v>104453</v>
      </c>
      <c r="B6476" s="247" t="s">
        <v>4783</v>
      </c>
      <c r="C6476" s="247" t="s">
        <v>4</v>
      </c>
      <c r="D6476" s="456">
        <v>69.599999999999994</v>
      </c>
    </row>
    <row r="6477" spans="1:4" ht="13.5">
      <c r="A6477" s="458">
        <v>104454</v>
      </c>
      <c r="B6477" s="247" t="s">
        <v>4785</v>
      </c>
      <c r="C6477" s="247" t="s">
        <v>4</v>
      </c>
      <c r="D6477" s="456">
        <v>72.16</v>
      </c>
    </row>
    <row r="6478" spans="1:4" ht="13.5">
      <c r="A6478" s="458">
        <v>104455</v>
      </c>
      <c r="B6478" s="247" t="s">
        <v>4787</v>
      </c>
      <c r="C6478" s="247" t="s">
        <v>4</v>
      </c>
      <c r="D6478" s="456">
        <v>74.180000000000007</v>
      </c>
    </row>
    <row r="6479" spans="1:4" ht="13.5">
      <c r="A6479" s="458">
        <v>104456</v>
      </c>
      <c r="B6479" s="247" t="s">
        <v>4789</v>
      </c>
      <c r="C6479" s="247" t="s">
        <v>4</v>
      </c>
      <c r="D6479" s="456">
        <v>76.33</v>
      </c>
    </row>
    <row r="6480" spans="1:4" ht="13.5">
      <c r="A6480" s="458">
        <v>104457</v>
      </c>
      <c r="B6480" s="247" t="s">
        <v>4791</v>
      </c>
      <c r="C6480" s="247" t="s">
        <v>4</v>
      </c>
      <c r="D6480" s="456">
        <v>78.42</v>
      </c>
    </row>
    <row r="6481" spans="1:4" ht="13.5">
      <c r="A6481" s="458">
        <v>104458</v>
      </c>
      <c r="B6481" s="247" t="s">
        <v>4793</v>
      </c>
      <c r="C6481" s="247" t="s">
        <v>4</v>
      </c>
      <c r="D6481" s="456">
        <v>79.94</v>
      </c>
    </row>
    <row r="6482" spans="1:4" ht="13.5">
      <c r="A6482" s="458">
        <v>104459</v>
      </c>
      <c r="B6482" s="247" t="s">
        <v>4799</v>
      </c>
      <c r="C6482" s="247" t="s">
        <v>4</v>
      </c>
      <c r="D6482" s="456">
        <v>58.58</v>
      </c>
    </row>
    <row r="6483" spans="1:4" ht="13.5">
      <c r="A6483" s="458">
        <v>104460</v>
      </c>
      <c r="B6483" s="247" t="s">
        <v>4801</v>
      </c>
      <c r="C6483" s="247" t="s">
        <v>4</v>
      </c>
      <c r="D6483" s="456">
        <v>61.14</v>
      </c>
    </row>
    <row r="6484" spans="1:4" ht="13.5">
      <c r="A6484" s="458">
        <v>104461</v>
      </c>
      <c r="B6484" s="247" t="s">
        <v>4803</v>
      </c>
      <c r="C6484" s="247" t="s">
        <v>4</v>
      </c>
      <c r="D6484" s="456">
        <v>65.34</v>
      </c>
    </row>
    <row r="6485" spans="1:4" ht="13.5">
      <c r="A6485" s="458">
        <v>104462</v>
      </c>
      <c r="B6485" s="247" t="s">
        <v>4805</v>
      </c>
      <c r="C6485" s="247" t="s">
        <v>4</v>
      </c>
      <c r="D6485" s="456">
        <v>67.900000000000006</v>
      </c>
    </row>
    <row r="6486" spans="1:4" ht="13.5">
      <c r="A6486" s="458">
        <v>101965</v>
      </c>
      <c r="B6486" s="247" t="s">
        <v>19015</v>
      </c>
      <c r="C6486" s="247" t="s">
        <v>1</v>
      </c>
      <c r="D6486" s="456">
        <v>71.459999999999994</v>
      </c>
    </row>
    <row r="6487" spans="1:4" ht="13.5">
      <c r="A6487" s="458">
        <v>101966</v>
      </c>
      <c r="B6487" s="247" t="s">
        <v>19016</v>
      </c>
      <c r="C6487" s="247" t="s">
        <v>1</v>
      </c>
      <c r="D6487" s="456">
        <v>80.099999999999994</v>
      </c>
    </row>
    <row r="6488" spans="1:4" ht="13.5">
      <c r="A6488" s="458">
        <v>101979</v>
      </c>
      <c r="B6488" s="247" t="s">
        <v>19017</v>
      </c>
      <c r="C6488" s="247" t="s">
        <v>1</v>
      </c>
      <c r="D6488" s="456">
        <v>58.75</v>
      </c>
    </row>
    <row r="6489" spans="1:4" ht="13.5">
      <c r="A6489" s="458">
        <v>96112</v>
      </c>
      <c r="B6489" s="247" t="s">
        <v>4807</v>
      </c>
      <c r="C6489" s="247" t="s">
        <v>4</v>
      </c>
      <c r="D6489" s="456">
        <v>145.05000000000001</v>
      </c>
    </row>
    <row r="6490" spans="1:4" ht="13.5">
      <c r="A6490" s="458">
        <v>96117</v>
      </c>
      <c r="B6490" s="247" t="s">
        <v>4808</v>
      </c>
      <c r="C6490" s="247" t="s">
        <v>4</v>
      </c>
      <c r="D6490" s="456">
        <v>192.97</v>
      </c>
    </row>
    <row r="6491" spans="1:4" ht="13.5">
      <c r="A6491" s="458">
        <v>96122</v>
      </c>
      <c r="B6491" s="247" t="s">
        <v>4809</v>
      </c>
      <c r="C6491" s="247" t="s">
        <v>1</v>
      </c>
      <c r="D6491" s="456">
        <v>47.4</v>
      </c>
    </row>
    <row r="6492" spans="1:4" ht="13.5">
      <c r="A6492" s="458">
        <v>96109</v>
      </c>
      <c r="B6492" s="247" t="s">
        <v>27707</v>
      </c>
      <c r="C6492" s="247" t="s">
        <v>4</v>
      </c>
      <c r="D6492" s="456">
        <v>36.299999999999997</v>
      </c>
    </row>
    <row r="6493" spans="1:4" ht="13.5">
      <c r="A6493" s="458">
        <v>96110</v>
      </c>
      <c r="B6493" s="247" t="s">
        <v>27708</v>
      </c>
      <c r="C6493" s="247" t="s">
        <v>4</v>
      </c>
      <c r="D6493" s="456">
        <v>70.150000000000006</v>
      </c>
    </row>
    <row r="6494" spans="1:4" ht="13.5">
      <c r="A6494" s="458">
        <v>96113</v>
      </c>
      <c r="B6494" s="247" t="s">
        <v>27709</v>
      </c>
      <c r="C6494" s="247" t="s">
        <v>4</v>
      </c>
      <c r="D6494" s="456">
        <v>32.28</v>
      </c>
    </row>
    <row r="6495" spans="1:4" ht="13.5">
      <c r="A6495" s="458">
        <v>96114</v>
      </c>
      <c r="B6495" s="247" t="s">
        <v>27710</v>
      </c>
      <c r="C6495" s="247" t="s">
        <v>4</v>
      </c>
      <c r="D6495" s="456">
        <v>72.94</v>
      </c>
    </row>
    <row r="6496" spans="1:4" ht="13.5">
      <c r="A6496" s="458">
        <v>96120</v>
      </c>
      <c r="B6496" s="247" t="s">
        <v>4810</v>
      </c>
      <c r="C6496" s="247" t="s">
        <v>1</v>
      </c>
      <c r="D6496" s="456">
        <v>2.58</v>
      </c>
    </row>
    <row r="6497" spans="1:4" ht="13.5">
      <c r="A6497" s="458">
        <v>96123</v>
      </c>
      <c r="B6497" s="247" t="s">
        <v>27711</v>
      </c>
      <c r="C6497" s="247" t="s">
        <v>1</v>
      </c>
      <c r="D6497" s="456">
        <v>33.799999999999997</v>
      </c>
    </row>
    <row r="6498" spans="1:4" ht="13.5">
      <c r="A6498" s="458">
        <v>99054</v>
      </c>
      <c r="B6498" s="247" t="s">
        <v>27712</v>
      </c>
      <c r="C6498" s="247" t="s">
        <v>4</v>
      </c>
      <c r="D6498" s="456">
        <v>44.48</v>
      </c>
    </row>
    <row r="6499" spans="1:4" ht="13.5">
      <c r="A6499" s="458">
        <v>96111</v>
      </c>
      <c r="B6499" s="247" t="s">
        <v>27713</v>
      </c>
      <c r="C6499" s="247" t="s">
        <v>4</v>
      </c>
      <c r="D6499" s="456">
        <v>61.93</v>
      </c>
    </row>
    <row r="6500" spans="1:4" ht="13.5">
      <c r="A6500" s="458">
        <v>96116</v>
      </c>
      <c r="B6500" s="247" t="s">
        <v>27714</v>
      </c>
      <c r="C6500" s="247" t="s">
        <v>4</v>
      </c>
      <c r="D6500" s="456">
        <v>67.84</v>
      </c>
    </row>
    <row r="6501" spans="1:4" ht="13.5">
      <c r="A6501" s="458">
        <v>96121</v>
      </c>
      <c r="B6501" s="247" t="s">
        <v>4811</v>
      </c>
      <c r="C6501" s="247" t="s">
        <v>1</v>
      </c>
      <c r="D6501" s="456">
        <v>11.97</v>
      </c>
    </row>
    <row r="6502" spans="1:4" ht="13.5">
      <c r="A6502" s="458">
        <v>96485</v>
      </c>
      <c r="B6502" s="247" t="s">
        <v>27715</v>
      </c>
      <c r="C6502" s="247" t="s">
        <v>4</v>
      </c>
      <c r="D6502" s="456">
        <v>71.319999999999993</v>
      </c>
    </row>
    <row r="6503" spans="1:4" ht="13.5">
      <c r="A6503" s="458">
        <v>96486</v>
      </c>
      <c r="B6503" s="247" t="s">
        <v>27716</v>
      </c>
      <c r="C6503" s="247" t="s">
        <v>4</v>
      </c>
      <c r="D6503" s="456">
        <v>77.8</v>
      </c>
    </row>
    <row r="6504" spans="1:4" ht="13.5">
      <c r="A6504" s="458">
        <v>91515</v>
      </c>
      <c r="B6504" s="247" t="s">
        <v>27717</v>
      </c>
      <c r="C6504" s="247" t="s">
        <v>4</v>
      </c>
      <c r="D6504" s="456">
        <v>5.2</v>
      </c>
    </row>
    <row r="6505" spans="1:4" ht="13.5">
      <c r="A6505" s="458">
        <v>91519</v>
      </c>
      <c r="B6505" s="247" t="s">
        <v>27718</v>
      </c>
      <c r="C6505" s="247" t="s">
        <v>4</v>
      </c>
      <c r="D6505" s="456">
        <v>7.02</v>
      </c>
    </row>
    <row r="6506" spans="1:4" ht="13.5">
      <c r="A6506" s="458">
        <v>91520</v>
      </c>
      <c r="B6506" s="247" t="s">
        <v>27719</v>
      </c>
      <c r="C6506" s="247" t="s">
        <v>4</v>
      </c>
      <c r="D6506" s="456">
        <v>1.98</v>
      </c>
    </row>
    <row r="6507" spans="1:4" ht="13.5">
      <c r="A6507" s="458">
        <v>91522</v>
      </c>
      <c r="B6507" s="247" t="s">
        <v>27720</v>
      </c>
      <c r="C6507" s="247" t="s">
        <v>4</v>
      </c>
      <c r="D6507" s="456">
        <v>2.72</v>
      </c>
    </row>
    <row r="6508" spans="1:4" ht="13.5">
      <c r="A6508" s="458">
        <v>91525</v>
      </c>
      <c r="B6508" s="247" t="s">
        <v>27721</v>
      </c>
      <c r="C6508" s="247" t="s">
        <v>4</v>
      </c>
      <c r="D6508" s="456">
        <v>6.37</v>
      </c>
    </row>
    <row r="6509" spans="1:4" ht="13.5">
      <c r="A6509" s="458">
        <v>104412</v>
      </c>
      <c r="B6509" s="247" t="s">
        <v>27722</v>
      </c>
      <c r="C6509" s="247" t="s">
        <v>4</v>
      </c>
      <c r="D6509" s="456">
        <v>2.44</v>
      </c>
    </row>
    <row r="6510" spans="1:4" ht="13.5">
      <c r="A6510" s="458">
        <v>104413</v>
      </c>
      <c r="B6510" s="247" t="s">
        <v>27723</v>
      </c>
      <c r="C6510" s="247" t="s">
        <v>4</v>
      </c>
      <c r="D6510" s="456">
        <v>4.3</v>
      </c>
    </row>
    <row r="6511" spans="1:4" ht="13.5">
      <c r="A6511" s="458">
        <v>104414</v>
      </c>
      <c r="B6511" s="247" t="s">
        <v>27724</v>
      </c>
      <c r="C6511" s="247" t="s">
        <v>4</v>
      </c>
      <c r="D6511" s="456">
        <v>5.73</v>
      </c>
    </row>
    <row r="6512" spans="1:4" ht="13.5">
      <c r="A6512" s="458">
        <v>104415</v>
      </c>
      <c r="B6512" s="247" t="s">
        <v>27725</v>
      </c>
      <c r="C6512" s="247" t="s">
        <v>4</v>
      </c>
      <c r="D6512" s="456">
        <v>9.8800000000000008</v>
      </c>
    </row>
    <row r="6513" spans="1:4" ht="13.5">
      <c r="A6513" s="458">
        <v>104416</v>
      </c>
      <c r="B6513" s="247" t="s">
        <v>27726</v>
      </c>
      <c r="C6513" s="247" t="s">
        <v>4</v>
      </c>
      <c r="D6513" s="456">
        <v>1.68</v>
      </c>
    </row>
    <row r="6514" spans="1:4" ht="13.5">
      <c r="A6514" s="458">
        <v>104417</v>
      </c>
      <c r="B6514" s="247" t="s">
        <v>27727</v>
      </c>
      <c r="C6514" s="247" t="s">
        <v>4</v>
      </c>
      <c r="D6514" s="456">
        <v>3.54</v>
      </c>
    </row>
    <row r="6515" spans="1:4" ht="13.5">
      <c r="A6515" s="458">
        <v>104418</v>
      </c>
      <c r="B6515" s="247" t="s">
        <v>27728</v>
      </c>
      <c r="C6515" s="247" t="s">
        <v>4</v>
      </c>
      <c r="D6515" s="456">
        <v>2.29</v>
      </c>
    </row>
    <row r="6516" spans="1:4" ht="13.5">
      <c r="A6516" s="458">
        <v>104419</v>
      </c>
      <c r="B6516" s="247" t="s">
        <v>27729</v>
      </c>
      <c r="C6516" s="247" t="s">
        <v>4</v>
      </c>
      <c r="D6516" s="456">
        <v>9.48</v>
      </c>
    </row>
    <row r="6517" spans="1:4" ht="13.5">
      <c r="A6517" s="458">
        <v>104420</v>
      </c>
      <c r="B6517" s="247" t="s">
        <v>27730</v>
      </c>
      <c r="C6517" s="247" t="s">
        <v>4</v>
      </c>
      <c r="D6517" s="456">
        <v>8.5500000000000007</v>
      </c>
    </row>
    <row r="6518" spans="1:4" ht="13.5">
      <c r="A6518" s="458">
        <v>104421</v>
      </c>
      <c r="B6518" s="247" t="s">
        <v>27731</v>
      </c>
      <c r="C6518" s="247" t="s">
        <v>4</v>
      </c>
      <c r="D6518" s="456">
        <v>12.17</v>
      </c>
    </row>
    <row r="6519" spans="1:4" ht="13.5">
      <c r="A6519" s="458">
        <v>104422</v>
      </c>
      <c r="B6519" s="247" t="s">
        <v>27732</v>
      </c>
      <c r="C6519" s="247" t="s">
        <v>4</v>
      </c>
      <c r="D6519" s="456">
        <v>7.17</v>
      </c>
    </row>
    <row r="6520" spans="1:4" ht="13.5">
      <c r="A6520" s="458">
        <v>104423</v>
      </c>
      <c r="B6520" s="247" t="s">
        <v>27733</v>
      </c>
      <c r="C6520" s="247" t="s">
        <v>4</v>
      </c>
      <c r="D6520" s="456">
        <v>19.260000000000002</v>
      </c>
    </row>
    <row r="6521" spans="1:4" ht="13.5">
      <c r="A6521" s="458">
        <v>104424</v>
      </c>
      <c r="B6521" s="247" t="s">
        <v>27734</v>
      </c>
      <c r="C6521" s="247" t="s">
        <v>4</v>
      </c>
      <c r="D6521" s="456">
        <v>17.75</v>
      </c>
    </row>
    <row r="6522" spans="1:4" ht="13.5">
      <c r="A6522" s="458">
        <v>104425</v>
      </c>
      <c r="B6522" s="247" t="s">
        <v>27735</v>
      </c>
      <c r="C6522" s="247" t="s">
        <v>4</v>
      </c>
      <c r="D6522" s="456">
        <v>15.25</v>
      </c>
    </row>
    <row r="6523" spans="1:4" ht="13.5">
      <c r="A6523" s="458">
        <v>87280</v>
      </c>
      <c r="B6523" s="247" t="s">
        <v>4812</v>
      </c>
      <c r="C6523" s="247" t="s">
        <v>7</v>
      </c>
      <c r="D6523" s="456">
        <v>377.35</v>
      </c>
    </row>
    <row r="6524" spans="1:4" ht="13.5">
      <c r="A6524" s="458">
        <v>87281</v>
      </c>
      <c r="B6524" s="247" t="s">
        <v>4813</v>
      </c>
      <c r="C6524" s="247" t="s">
        <v>7</v>
      </c>
      <c r="D6524" s="456">
        <v>369.04</v>
      </c>
    </row>
    <row r="6525" spans="1:4" ht="13.5">
      <c r="A6525" s="458">
        <v>87283</v>
      </c>
      <c r="B6525" s="247" t="s">
        <v>4814</v>
      </c>
      <c r="C6525" s="247" t="s">
        <v>7</v>
      </c>
      <c r="D6525" s="456">
        <v>392.62</v>
      </c>
    </row>
    <row r="6526" spans="1:4" ht="13.5">
      <c r="A6526" s="458">
        <v>87284</v>
      </c>
      <c r="B6526" s="247" t="s">
        <v>4815</v>
      </c>
      <c r="C6526" s="247" t="s">
        <v>7</v>
      </c>
      <c r="D6526" s="456">
        <v>383.55</v>
      </c>
    </row>
    <row r="6527" spans="1:4" ht="13.5">
      <c r="A6527" s="458">
        <v>87286</v>
      </c>
      <c r="B6527" s="247" t="s">
        <v>4816</v>
      </c>
      <c r="C6527" s="247" t="s">
        <v>7</v>
      </c>
      <c r="D6527" s="456">
        <v>503.57</v>
      </c>
    </row>
    <row r="6528" spans="1:4" ht="13.5">
      <c r="A6528" s="458">
        <v>87287</v>
      </c>
      <c r="B6528" s="247" t="s">
        <v>4817</v>
      </c>
      <c r="C6528" s="247" t="s">
        <v>7</v>
      </c>
      <c r="D6528" s="456">
        <v>484.33</v>
      </c>
    </row>
    <row r="6529" spans="1:4" ht="13.5">
      <c r="A6529" s="458">
        <v>87289</v>
      </c>
      <c r="B6529" s="247" t="s">
        <v>4818</v>
      </c>
      <c r="C6529" s="247" t="s">
        <v>7</v>
      </c>
      <c r="D6529" s="456">
        <v>484.52</v>
      </c>
    </row>
    <row r="6530" spans="1:4" ht="13.5">
      <c r="A6530" s="458">
        <v>87290</v>
      </c>
      <c r="B6530" s="247" t="s">
        <v>4819</v>
      </c>
      <c r="C6530" s="247" t="s">
        <v>7</v>
      </c>
      <c r="D6530" s="456">
        <v>473.53</v>
      </c>
    </row>
    <row r="6531" spans="1:4" ht="13.5">
      <c r="A6531" s="458">
        <v>87292</v>
      </c>
      <c r="B6531" s="247" t="s">
        <v>4820</v>
      </c>
      <c r="C6531" s="247" t="s">
        <v>7</v>
      </c>
      <c r="D6531" s="456">
        <v>496.92</v>
      </c>
    </row>
    <row r="6532" spans="1:4" ht="13.5">
      <c r="A6532" s="458">
        <v>87294</v>
      </c>
      <c r="B6532" s="247" t="s">
        <v>4821</v>
      </c>
      <c r="C6532" s="247" t="s">
        <v>7</v>
      </c>
      <c r="D6532" s="456">
        <v>469.86</v>
      </c>
    </row>
    <row r="6533" spans="1:4" ht="13.5">
      <c r="A6533" s="458">
        <v>87295</v>
      </c>
      <c r="B6533" s="247" t="s">
        <v>4822</v>
      </c>
      <c r="C6533" s="247" t="s">
        <v>7</v>
      </c>
      <c r="D6533" s="456">
        <v>483.22</v>
      </c>
    </row>
    <row r="6534" spans="1:4" ht="13.5">
      <c r="A6534" s="458">
        <v>87296</v>
      </c>
      <c r="B6534" s="247" t="s">
        <v>4823</v>
      </c>
      <c r="C6534" s="247" t="s">
        <v>7</v>
      </c>
      <c r="D6534" s="456">
        <v>454.82</v>
      </c>
    </row>
    <row r="6535" spans="1:4" ht="13.5">
      <c r="A6535" s="458">
        <v>87298</v>
      </c>
      <c r="B6535" s="247" t="s">
        <v>4824</v>
      </c>
      <c r="C6535" s="247" t="s">
        <v>7</v>
      </c>
      <c r="D6535" s="456">
        <v>601.35</v>
      </c>
    </row>
    <row r="6536" spans="1:4" ht="13.5">
      <c r="A6536" s="458">
        <v>87299</v>
      </c>
      <c r="B6536" s="247" t="s">
        <v>4825</v>
      </c>
      <c r="C6536" s="247" t="s">
        <v>7</v>
      </c>
      <c r="D6536" s="456">
        <v>380.64</v>
      </c>
    </row>
    <row r="6537" spans="1:4" ht="13.5">
      <c r="A6537" s="458">
        <v>87301</v>
      </c>
      <c r="B6537" s="247" t="s">
        <v>4826</v>
      </c>
      <c r="C6537" s="247" t="s">
        <v>7</v>
      </c>
      <c r="D6537" s="456">
        <v>535.27</v>
      </c>
    </row>
    <row r="6538" spans="1:4" ht="13.5">
      <c r="A6538" s="458">
        <v>87302</v>
      </c>
      <c r="B6538" s="247" t="s">
        <v>4827</v>
      </c>
      <c r="C6538" s="247" t="s">
        <v>7</v>
      </c>
      <c r="D6538" s="456">
        <v>524.09</v>
      </c>
    </row>
    <row r="6539" spans="1:4" ht="13.5">
      <c r="A6539" s="458">
        <v>87304</v>
      </c>
      <c r="B6539" s="247" t="s">
        <v>4828</v>
      </c>
      <c r="C6539" s="247" t="s">
        <v>7</v>
      </c>
      <c r="D6539" s="456">
        <v>478.73</v>
      </c>
    </row>
    <row r="6540" spans="1:4" ht="13.5">
      <c r="A6540" s="458">
        <v>87305</v>
      </c>
      <c r="B6540" s="247" t="s">
        <v>4829</v>
      </c>
      <c r="C6540" s="247" t="s">
        <v>7</v>
      </c>
      <c r="D6540" s="456">
        <v>478.5</v>
      </c>
    </row>
    <row r="6541" spans="1:4" ht="13.5">
      <c r="A6541" s="458">
        <v>87307</v>
      </c>
      <c r="B6541" s="247" t="s">
        <v>4830</v>
      </c>
      <c r="C6541" s="247" t="s">
        <v>7</v>
      </c>
      <c r="D6541" s="456">
        <v>452.5</v>
      </c>
    </row>
    <row r="6542" spans="1:4" ht="13.5">
      <c r="A6542" s="458">
        <v>87308</v>
      </c>
      <c r="B6542" s="247" t="s">
        <v>4831</v>
      </c>
      <c r="C6542" s="247" t="s">
        <v>7</v>
      </c>
      <c r="D6542" s="456">
        <v>441.13</v>
      </c>
    </row>
    <row r="6543" spans="1:4" ht="13.5">
      <c r="A6543" s="458">
        <v>87310</v>
      </c>
      <c r="B6543" s="247" t="s">
        <v>4832</v>
      </c>
      <c r="C6543" s="247" t="s">
        <v>7</v>
      </c>
      <c r="D6543" s="456">
        <v>380.19</v>
      </c>
    </row>
    <row r="6544" spans="1:4" ht="13.5">
      <c r="A6544" s="458">
        <v>87311</v>
      </c>
      <c r="B6544" s="247" t="s">
        <v>4833</v>
      </c>
      <c r="C6544" s="247" t="s">
        <v>7</v>
      </c>
      <c r="D6544" s="456">
        <v>368.85</v>
      </c>
    </row>
    <row r="6545" spans="1:4" ht="13.5">
      <c r="A6545" s="458">
        <v>87313</v>
      </c>
      <c r="B6545" s="247" t="s">
        <v>4834</v>
      </c>
      <c r="C6545" s="247" t="s">
        <v>7</v>
      </c>
      <c r="D6545" s="456">
        <v>470.27</v>
      </c>
    </row>
    <row r="6546" spans="1:4" ht="13.5">
      <c r="A6546" s="458">
        <v>87314</v>
      </c>
      <c r="B6546" s="247" t="s">
        <v>4835</v>
      </c>
      <c r="C6546" s="247" t="s">
        <v>7</v>
      </c>
      <c r="D6546" s="456">
        <v>460.65</v>
      </c>
    </row>
    <row r="6547" spans="1:4" ht="13.5">
      <c r="A6547" s="458">
        <v>87316</v>
      </c>
      <c r="B6547" s="247" t="s">
        <v>4836</v>
      </c>
      <c r="C6547" s="247" t="s">
        <v>7</v>
      </c>
      <c r="D6547" s="456">
        <v>422.57</v>
      </c>
    </row>
    <row r="6548" spans="1:4" ht="13.5">
      <c r="A6548" s="458">
        <v>87317</v>
      </c>
      <c r="B6548" s="247" t="s">
        <v>4837</v>
      </c>
      <c r="C6548" s="247" t="s">
        <v>7</v>
      </c>
      <c r="D6548" s="456">
        <v>406.39</v>
      </c>
    </row>
    <row r="6549" spans="1:4" ht="13.5">
      <c r="A6549" s="458">
        <v>87319</v>
      </c>
      <c r="B6549" s="247" t="s">
        <v>4838</v>
      </c>
      <c r="C6549" s="247" t="s">
        <v>7</v>
      </c>
      <c r="D6549" s="456">
        <v>3135.39</v>
      </c>
    </row>
    <row r="6550" spans="1:4" ht="13.5">
      <c r="A6550" s="458">
        <v>87320</v>
      </c>
      <c r="B6550" s="247" t="s">
        <v>4839</v>
      </c>
      <c r="C6550" s="247" t="s">
        <v>7</v>
      </c>
      <c r="D6550" s="456">
        <v>3137.72</v>
      </c>
    </row>
    <row r="6551" spans="1:4" ht="13.5">
      <c r="A6551" s="458">
        <v>87322</v>
      </c>
      <c r="B6551" s="247" t="s">
        <v>4840</v>
      </c>
      <c r="C6551" s="247" t="s">
        <v>7</v>
      </c>
      <c r="D6551" s="456">
        <v>3239.04</v>
      </c>
    </row>
    <row r="6552" spans="1:4" ht="13.5">
      <c r="A6552" s="458">
        <v>87323</v>
      </c>
      <c r="B6552" s="247" t="s">
        <v>4841</v>
      </c>
      <c r="C6552" s="247" t="s">
        <v>7</v>
      </c>
      <c r="D6552" s="456">
        <v>3235.33</v>
      </c>
    </row>
    <row r="6553" spans="1:4" ht="13.5">
      <c r="A6553" s="458">
        <v>87325</v>
      </c>
      <c r="B6553" s="247" t="s">
        <v>4842</v>
      </c>
      <c r="C6553" s="247" t="s">
        <v>7</v>
      </c>
      <c r="D6553" s="456">
        <v>3162.92</v>
      </c>
    </row>
    <row r="6554" spans="1:4" ht="13.5">
      <c r="A6554" s="458">
        <v>87326</v>
      </c>
      <c r="B6554" s="247" t="s">
        <v>4843</v>
      </c>
      <c r="C6554" s="247" t="s">
        <v>7</v>
      </c>
      <c r="D6554" s="456">
        <v>3167.79</v>
      </c>
    </row>
    <row r="6555" spans="1:4" ht="13.5">
      <c r="A6555" s="458">
        <v>87327</v>
      </c>
      <c r="B6555" s="247" t="s">
        <v>4844</v>
      </c>
      <c r="C6555" s="247" t="s">
        <v>7</v>
      </c>
      <c r="D6555" s="456">
        <v>398.75</v>
      </c>
    </row>
    <row r="6556" spans="1:4" ht="13.5">
      <c r="A6556" s="458">
        <v>87328</v>
      </c>
      <c r="B6556" s="247" t="s">
        <v>4845</v>
      </c>
      <c r="C6556" s="247" t="s">
        <v>7</v>
      </c>
      <c r="D6556" s="456">
        <v>342.94</v>
      </c>
    </row>
    <row r="6557" spans="1:4" ht="13.5">
      <c r="A6557" s="458">
        <v>87329</v>
      </c>
      <c r="B6557" s="247" t="s">
        <v>4846</v>
      </c>
      <c r="C6557" s="247" t="s">
        <v>7</v>
      </c>
      <c r="D6557" s="456">
        <v>431.2</v>
      </c>
    </row>
    <row r="6558" spans="1:4" ht="13.5">
      <c r="A6558" s="458">
        <v>87330</v>
      </c>
      <c r="B6558" s="247" t="s">
        <v>4847</v>
      </c>
      <c r="C6558" s="247" t="s">
        <v>7</v>
      </c>
      <c r="D6558" s="456">
        <v>368.13</v>
      </c>
    </row>
    <row r="6559" spans="1:4" ht="13.5">
      <c r="A6559" s="458">
        <v>87331</v>
      </c>
      <c r="B6559" s="247" t="s">
        <v>4848</v>
      </c>
      <c r="C6559" s="247" t="s">
        <v>7</v>
      </c>
      <c r="D6559" s="456">
        <v>523.67999999999995</v>
      </c>
    </row>
    <row r="6560" spans="1:4" ht="13.5">
      <c r="A6560" s="458">
        <v>87332</v>
      </c>
      <c r="B6560" s="247" t="s">
        <v>4849</v>
      </c>
      <c r="C6560" s="247" t="s">
        <v>7</v>
      </c>
      <c r="D6560" s="456">
        <v>465.74</v>
      </c>
    </row>
    <row r="6561" spans="1:4" ht="13.5">
      <c r="A6561" s="458">
        <v>87333</v>
      </c>
      <c r="B6561" s="247" t="s">
        <v>4850</v>
      </c>
      <c r="C6561" s="247" t="s">
        <v>7</v>
      </c>
      <c r="D6561" s="456">
        <v>488.9</v>
      </c>
    </row>
    <row r="6562" spans="1:4" ht="13.5">
      <c r="A6562" s="458">
        <v>87334</v>
      </c>
      <c r="B6562" s="247" t="s">
        <v>4851</v>
      </c>
      <c r="C6562" s="247" t="s">
        <v>7</v>
      </c>
      <c r="D6562" s="456">
        <v>453</v>
      </c>
    </row>
    <row r="6563" spans="1:4" ht="13.5">
      <c r="A6563" s="458">
        <v>87335</v>
      </c>
      <c r="B6563" s="247" t="s">
        <v>4852</v>
      </c>
      <c r="C6563" s="247" t="s">
        <v>7</v>
      </c>
      <c r="D6563" s="456">
        <v>482.06</v>
      </c>
    </row>
    <row r="6564" spans="1:4" ht="13.5">
      <c r="A6564" s="458">
        <v>87336</v>
      </c>
      <c r="B6564" s="247" t="s">
        <v>4853</v>
      </c>
      <c r="C6564" s="247" t="s">
        <v>7</v>
      </c>
      <c r="D6564" s="456">
        <v>469.72</v>
      </c>
    </row>
    <row r="6565" spans="1:4" ht="13.5">
      <c r="A6565" s="458">
        <v>87337</v>
      </c>
      <c r="B6565" s="247" t="s">
        <v>4854</v>
      </c>
      <c r="C6565" s="247" t="s">
        <v>7</v>
      </c>
      <c r="D6565" s="456">
        <v>474.37</v>
      </c>
    </row>
    <row r="6566" spans="1:4" ht="13.5">
      <c r="A6566" s="458">
        <v>87338</v>
      </c>
      <c r="B6566" s="247" t="s">
        <v>4855</v>
      </c>
      <c r="C6566" s="247" t="s">
        <v>7</v>
      </c>
      <c r="D6566" s="456">
        <v>453.96</v>
      </c>
    </row>
    <row r="6567" spans="1:4" ht="13.5">
      <c r="A6567" s="458">
        <v>87339</v>
      </c>
      <c r="B6567" s="247" t="s">
        <v>4856</v>
      </c>
      <c r="C6567" s="247" t="s">
        <v>7</v>
      </c>
      <c r="D6567" s="456">
        <v>713.93</v>
      </c>
    </row>
    <row r="6568" spans="1:4" ht="13.5">
      <c r="A6568" s="458">
        <v>87340</v>
      </c>
      <c r="B6568" s="247" t="s">
        <v>4857</v>
      </c>
      <c r="C6568" s="247" t="s">
        <v>7</v>
      </c>
      <c r="D6568" s="456">
        <v>599.41999999999996</v>
      </c>
    </row>
    <row r="6569" spans="1:4" ht="13.5">
      <c r="A6569" s="458">
        <v>87341</v>
      </c>
      <c r="B6569" s="247" t="s">
        <v>4858</v>
      </c>
      <c r="C6569" s="247" t="s">
        <v>7</v>
      </c>
      <c r="D6569" s="456">
        <v>569.47</v>
      </c>
    </row>
    <row r="6570" spans="1:4" ht="13.5">
      <c r="A6570" s="458">
        <v>87342</v>
      </c>
      <c r="B6570" s="247" t="s">
        <v>4859</v>
      </c>
      <c r="C6570" s="247" t="s">
        <v>7</v>
      </c>
      <c r="D6570" s="456">
        <v>601.09</v>
      </c>
    </row>
    <row r="6571" spans="1:4" ht="13.5">
      <c r="A6571" s="458">
        <v>87343</v>
      </c>
      <c r="B6571" s="247" t="s">
        <v>4860</v>
      </c>
      <c r="C6571" s="247" t="s">
        <v>7</v>
      </c>
      <c r="D6571" s="456">
        <v>536.24</v>
      </c>
    </row>
    <row r="6572" spans="1:4" ht="13.5">
      <c r="A6572" s="458">
        <v>87344</v>
      </c>
      <c r="B6572" s="247" t="s">
        <v>4861</v>
      </c>
      <c r="C6572" s="247" t="s">
        <v>7</v>
      </c>
      <c r="D6572" s="456">
        <v>499.12</v>
      </c>
    </row>
    <row r="6573" spans="1:4" ht="13.5">
      <c r="A6573" s="458">
        <v>87345</v>
      </c>
      <c r="B6573" s="247" t="s">
        <v>4862</v>
      </c>
      <c r="C6573" s="247" t="s">
        <v>7</v>
      </c>
      <c r="D6573" s="456">
        <v>534.34</v>
      </c>
    </row>
    <row r="6574" spans="1:4" ht="13.5">
      <c r="A6574" s="458">
        <v>87346</v>
      </c>
      <c r="B6574" s="247" t="s">
        <v>4863</v>
      </c>
      <c r="C6574" s="247" t="s">
        <v>7</v>
      </c>
      <c r="D6574" s="456">
        <v>480.83</v>
      </c>
    </row>
    <row r="6575" spans="1:4" ht="13.5">
      <c r="A6575" s="458">
        <v>87347</v>
      </c>
      <c r="B6575" s="247" t="s">
        <v>4864</v>
      </c>
      <c r="C6575" s="247" t="s">
        <v>7</v>
      </c>
      <c r="D6575" s="456">
        <v>450.92</v>
      </c>
    </row>
    <row r="6576" spans="1:4" ht="13.5">
      <c r="A6576" s="458">
        <v>87348</v>
      </c>
      <c r="B6576" s="247" t="s">
        <v>4865</v>
      </c>
      <c r="C6576" s="247" t="s">
        <v>7</v>
      </c>
      <c r="D6576" s="456">
        <v>484.47</v>
      </c>
    </row>
    <row r="6577" spans="1:4" ht="13.5">
      <c r="A6577" s="458">
        <v>87349</v>
      </c>
      <c r="B6577" s="247" t="s">
        <v>4866</v>
      </c>
      <c r="C6577" s="247" t="s">
        <v>7</v>
      </c>
      <c r="D6577" s="456">
        <v>412.95</v>
      </c>
    </row>
    <row r="6578" spans="1:4" ht="13.5">
      <c r="A6578" s="458">
        <v>87350</v>
      </c>
      <c r="B6578" s="247" t="s">
        <v>4867</v>
      </c>
      <c r="C6578" s="247" t="s">
        <v>7</v>
      </c>
      <c r="D6578" s="456">
        <v>422.45</v>
      </c>
    </row>
    <row r="6579" spans="1:4" ht="13.5">
      <c r="A6579" s="458">
        <v>87351</v>
      </c>
      <c r="B6579" s="247" t="s">
        <v>4868</v>
      </c>
      <c r="C6579" s="247" t="s">
        <v>7</v>
      </c>
      <c r="D6579" s="456">
        <v>354.86</v>
      </c>
    </row>
    <row r="6580" spans="1:4" ht="13.5">
      <c r="A6580" s="458">
        <v>87352</v>
      </c>
      <c r="B6580" s="247" t="s">
        <v>4869</v>
      </c>
      <c r="C6580" s="247" t="s">
        <v>7</v>
      </c>
      <c r="D6580" s="456">
        <v>545.07000000000005</v>
      </c>
    </row>
    <row r="6581" spans="1:4" ht="13.5">
      <c r="A6581" s="458">
        <v>87353</v>
      </c>
      <c r="B6581" s="247" t="s">
        <v>4870</v>
      </c>
      <c r="C6581" s="247" t="s">
        <v>7</v>
      </c>
      <c r="D6581" s="456">
        <v>474.36</v>
      </c>
    </row>
    <row r="6582" spans="1:4" ht="13.5">
      <c r="A6582" s="458">
        <v>87354</v>
      </c>
      <c r="B6582" s="247" t="s">
        <v>4871</v>
      </c>
      <c r="C6582" s="247" t="s">
        <v>7</v>
      </c>
      <c r="D6582" s="456">
        <v>441.37</v>
      </c>
    </row>
    <row r="6583" spans="1:4" ht="13.5">
      <c r="A6583" s="458">
        <v>87355</v>
      </c>
      <c r="B6583" s="247" t="s">
        <v>4872</v>
      </c>
      <c r="C6583" s="247" t="s">
        <v>7</v>
      </c>
      <c r="D6583" s="456">
        <v>457.98</v>
      </c>
    </row>
    <row r="6584" spans="1:4" ht="13.5">
      <c r="A6584" s="458">
        <v>87356</v>
      </c>
      <c r="B6584" s="247" t="s">
        <v>4873</v>
      </c>
      <c r="C6584" s="247" t="s">
        <v>7</v>
      </c>
      <c r="D6584" s="456">
        <v>410.11</v>
      </c>
    </row>
    <row r="6585" spans="1:4" ht="13.5">
      <c r="A6585" s="458">
        <v>87357</v>
      </c>
      <c r="B6585" s="247" t="s">
        <v>4874</v>
      </c>
      <c r="C6585" s="247" t="s">
        <v>7</v>
      </c>
      <c r="D6585" s="456">
        <v>385.82</v>
      </c>
    </row>
    <row r="6586" spans="1:4" ht="13.5">
      <c r="A6586" s="458">
        <v>87358</v>
      </c>
      <c r="B6586" s="247" t="s">
        <v>4875</v>
      </c>
      <c r="C6586" s="247" t="s">
        <v>7</v>
      </c>
      <c r="D6586" s="456">
        <v>3101.29</v>
      </c>
    </row>
    <row r="6587" spans="1:4" ht="13.5">
      <c r="A6587" s="458">
        <v>87359</v>
      </c>
      <c r="B6587" s="247" t="s">
        <v>4876</v>
      </c>
      <c r="C6587" s="247" t="s">
        <v>7</v>
      </c>
      <c r="D6587" s="456">
        <v>3073.72</v>
      </c>
    </row>
    <row r="6588" spans="1:4" ht="13.5">
      <c r="A6588" s="458">
        <v>87360</v>
      </c>
      <c r="B6588" s="247" t="s">
        <v>4877</v>
      </c>
      <c r="C6588" s="247" t="s">
        <v>7</v>
      </c>
      <c r="D6588" s="456">
        <v>3202.98</v>
      </c>
    </row>
    <row r="6589" spans="1:4" ht="13.5">
      <c r="A6589" s="458">
        <v>87361</v>
      </c>
      <c r="B6589" s="247" t="s">
        <v>4878</v>
      </c>
      <c r="C6589" s="247" t="s">
        <v>7</v>
      </c>
      <c r="D6589" s="456">
        <v>3162.1</v>
      </c>
    </row>
    <row r="6590" spans="1:4" ht="13.5">
      <c r="A6590" s="458">
        <v>87362</v>
      </c>
      <c r="B6590" s="247" t="s">
        <v>4879</v>
      </c>
      <c r="C6590" s="247" t="s">
        <v>7</v>
      </c>
      <c r="D6590" s="456">
        <v>3159.51</v>
      </c>
    </row>
    <row r="6591" spans="1:4" ht="13.5">
      <c r="A6591" s="458">
        <v>87363</v>
      </c>
      <c r="B6591" s="247" t="s">
        <v>4880</v>
      </c>
      <c r="C6591" s="247" t="s">
        <v>7</v>
      </c>
      <c r="D6591" s="456">
        <v>3137.29</v>
      </c>
    </row>
    <row r="6592" spans="1:4" ht="13.5">
      <c r="A6592" s="458">
        <v>87364</v>
      </c>
      <c r="B6592" s="247" t="s">
        <v>4881</v>
      </c>
      <c r="C6592" s="247" t="s">
        <v>7</v>
      </c>
      <c r="D6592" s="456">
        <v>3109.64</v>
      </c>
    </row>
    <row r="6593" spans="1:4" ht="13.5">
      <c r="A6593" s="458">
        <v>87365</v>
      </c>
      <c r="B6593" s="247" t="s">
        <v>4882</v>
      </c>
      <c r="C6593" s="247" t="s">
        <v>7</v>
      </c>
      <c r="D6593" s="456">
        <v>466.11</v>
      </c>
    </row>
    <row r="6594" spans="1:4" ht="13.5">
      <c r="A6594" s="458">
        <v>87366</v>
      </c>
      <c r="B6594" s="247" t="s">
        <v>4883</v>
      </c>
      <c r="C6594" s="247" t="s">
        <v>7</v>
      </c>
      <c r="D6594" s="456">
        <v>494.71</v>
      </c>
    </row>
    <row r="6595" spans="1:4" ht="13.5">
      <c r="A6595" s="458">
        <v>87367</v>
      </c>
      <c r="B6595" s="247" t="s">
        <v>4884</v>
      </c>
      <c r="C6595" s="247" t="s">
        <v>7</v>
      </c>
      <c r="D6595" s="456">
        <v>591.85</v>
      </c>
    </row>
    <row r="6596" spans="1:4" ht="13.5">
      <c r="A6596" s="458">
        <v>87368</v>
      </c>
      <c r="B6596" s="247" t="s">
        <v>4885</v>
      </c>
      <c r="C6596" s="247" t="s">
        <v>7</v>
      </c>
      <c r="D6596" s="456">
        <v>576.91999999999996</v>
      </c>
    </row>
    <row r="6597" spans="1:4" ht="13.5">
      <c r="A6597" s="458">
        <v>87369</v>
      </c>
      <c r="B6597" s="247" t="s">
        <v>4886</v>
      </c>
      <c r="C6597" s="247" t="s">
        <v>7</v>
      </c>
      <c r="D6597" s="456">
        <v>592.82000000000005</v>
      </c>
    </row>
    <row r="6598" spans="1:4" ht="13.5">
      <c r="A6598" s="458">
        <v>87370</v>
      </c>
      <c r="B6598" s="247" t="s">
        <v>4887</v>
      </c>
      <c r="C6598" s="247" t="s">
        <v>7</v>
      </c>
      <c r="D6598" s="456">
        <v>568.66999999999996</v>
      </c>
    </row>
    <row r="6599" spans="1:4" ht="13.5">
      <c r="A6599" s="458">
        <v>87371</v>
      </c>
      <c r="B6599" s="247" t="s">
        <v>4888</v>
      </c>
      <c r="C6599" s="247" t="s">
        <v>7</v>
      </c>
      <c r="D6599" s="456">
        <v>556.9</v>
      </c>
    </row>
    <row r="6600" spans="1:4" ht="13.5">
      <c r="A6600" s="458">
        <v>87372</v>
      </c>
      <c r="B6600" s="247" t="s">
        <v>4889</v>
      </c>
      <c r="C6600" s="247" t="s">
        <v>7</v>
      </c>
      <c r="D6600" s="456">
        <v>706.9</v>
      </c>
    </row>
    <row r="6601" spans="1:4" ht="13.5">
      <c r="A6601" s="458">
        <v>87373</v>
      </c>
      <c r="B6601" s="247" t="s">
        <v>4890</v>
      </c>
      <c r="C6601" s="247" t="s">
        <v>7</v>
      </c>
      <c r="D6601" s="456">
        <v>624.69000000000005</v>
      </c>
    </row>
    <row r="6602" spans="1:4" ht="13.5">
      <c r="A6602" s="458">
        <v>87374</v>
      </c>
      <c r="B6602" s="247" t="s">
        <v>4891</v>
      </c>
      <c r="C6602" s="247" t="s">
        <v>7</v>
      </c>
      <c r="D6602" s="456">
        <v>577.57000000000005</v>
      </c>
    </row>
    <row r="6603" spans="1:4" ht="13.5">
      <c r="A6603" s="458">
        <v>87375</v>
      </c>
      <c r="B6603" s="247" t="s">
        <v>4892</v>
      </c>
      <c r="C6603" s="247" t="s">
        <v>7</v>
      </c>
      <c r="D6603" s="456">
        <v>546.80999999999995</v>
      </c>
    </row>
    <row r="6604" spans="1:4" ht="13.5">
      <c r="A6604" s="458">
        <v>87376</v>
      </c>
      <c r="B6604" s="247" t="s">
        <v>4893</v>
      </c>
      <c r="C6604" s="247" t="s">
        <v>7</v>
      </c>
      <c r="D6604" s="456">
        <v>477.94</v>
      </c>
    </row>
    <row r="6605" spans="1:4" ht="13.5">
      <c r="A6605" s="458">
        <v>87377</v>
      </c>
      <c r="B6605" s="247" t="s">
        <v>4894</v>
      </c>
      <c r="C6605" s="247" t="s">
        <v>7</v>
      </c>
      <c r="D6605" s="456">
        <v>571.86</v>
      </c>
    </row>
    <row r="6606" spans="1:4" ht="13.5">
      <c r="A6606" s="458">
        <v>87378</v>
      </c>
      <c r="B6606" s="247" t="s">
        <v>4895</v>
      </c>
      <c r="C6606" s="247" t="s">
        <v>7</v>
      </c>
      <c r="D6606" s="456">
        <v>511.56</v>
      </c>
    </row>
    <row r="6607" spans="1:4" ht="13.5">
      <c r="A6607" s="458">
        <v>87379</v>
      </c>
      <c r="B6607" s="247" t="s">
        <v>4896</v>
      </c>
      <c r="C6607" s="247" t="s">
        <v>7</v>
      </c>
      <c r="D6607" s="456">
        <v>3214.16</v>
      </c>
    </row>
    <row r="6608" spans="1:4" ht="13.5">
      <c r="A6608" s="458">
        <v>87380</v>
      </c>
      <c r="B6608" s="247" t="s">
        <v>4897</v>
      </c>
      <c r="C6608" s="247" t="s">
        <v>7</v>
      </c>
      <c r="D6608" s="456">
        <v>3303.98</v>
      </c>
    </row>
    <row r="6609" spans="1:4" ht="13.5">
      <c r="A6609" s="458">
        <v>87381</v>
      </c>
      <c r="B6609" s="247" t="s">
        <v>4898</v>
      </c>
      <c r="C6609" s="247" t="s">
        <v>7</v>
      </c>
      <c r="D6609" s="456">
        <v>3245.96</v>
      </c>
    </row>
    <row r="6610" spans="1:4" ht="13.5">
      <c r="A6610" s="458">
        <v>87382</v>
      </c>
      <c r="B6610" s="247" t="s">
        <v>4899</v>
      </c>
      <c r="C6610" s="247" t="s">
        <v>7</v>
      </c>
      <c r="D6610" s="456">
        <v>1440.15</v>
      </c>
    </row>
    <row r="6611" spans="1:4" ht="13.5">
      <c r="A6611" s="458">
        <v>87383</v>
      </c>
      <c r="B6611" s="247" t="s">
        <v>4900</v>
      </c>
      <c r="C6611" s="247" t="s">
        <v>7</v>
      </c>
      <c r="D6611" s="456">
        <v>1433.87</v>
      </c>
    </row>
    <row r="6612" spans="1:4" ht="13.5">
      <c r="A6612" s="458">
        <v>87384</v>
      </c>
      <c r="B6612" s="247" t="s">
        <v>4901</v>
      </c>
      <c r="C6612" s="247" t="s">
        <v>7</v>
      </c>
      <c r="D6612" s="456">
        <v>1423.61</v>
      </c>
    </row>
    <row r="6613" spans="1:4" ht="13.5">
      <c r="A6613" s="458">
        <v>87385</v>
      </c>
      <c r="B6613" s="247" t="s">
        <v>4902</v>
      </c>
      <c r="C6613" s="247" t="s">
        <v>7</v>
      </c>
      <c r="D6613" s="456">
        <v>1670.67</v>
      </c>
    </row>
    <row r="6614" spans="1:4" ht="13.5">
      <c r="A6614" s="458">
        <v>87386</v>
      </c>
      <c r="B6614" s="247" t="s">
        <v>4903</v>
      </c>
      <c r="C6614" s="247" t="s">
        <v>7</v>
      </c>
      <c r="D6614" s="456">
        <v>1659.24</v>
      </c>
    </row>
    <row r="6615" spans="1:4" ht="13.5">
      <c r="A6615" s="458">
        <v>87387</v>
      </c>
      <c r="B6615" s="247" t="s">
        <v>4904</v>
      </c>
      <c r="C6615" s="247" t="s">
        <v>7</v>
      </c>
      <c r="D6615" s="456">
        <v>1650.22</v>
      </c>
    </row>
    <row r="6616" spans="1:4" ht="13.5">
      <c r="A6616" s="458">
        <v>87388</v>
      </c>
      <c r="B6616" s="247" t="s">
        <v>4905</v>
      </c>
      <c r="C6616" s="247" t="s">
        <v>7</v>
      </c>
      <c r="D6616" s="456">
        <v>3972.37</v>
      </c>
    </row>
    <row r="6617" spans="1:4" ht="13.5">
      <c r="A6617" s="458">
        <v>87389</v>
      </c>
      <c r="B6617" s="247" t="s">
        <v>4906</v>
      </c>
      <c r="C6617" s="247" t="s">
        <v>7</v>
      </c>
      <c r="D6617" s="456">
        <v>3983.87</v>
      </c>
    </row>
    <row r="6618" spans="1:4" ht="13.5">
      <c r="A6618" s="458">
        <v>87390</v>
      </c>
      <c r="B6618" s="247" t="s">
        <v>4907</v>
      </c>
      <c r="C6618" s="247" t="s">
        <v>7</v>
      </c>
      <c r="D6618" s="456">
        <v>3999.87</v>
      </c>
    </row>
    <row r="6619" spans="1:4" ht="13.5">
      <c r="A6619" s="458">
        <v>87391</v>
      </c>
      <c r="B6619" s="247" t="s">
        <v>4908</v>
      </c>
      <c r="C6619" s="247" t="s">
        <v>7</v>
      </c>
      <c r="D6619" s="456">
        <v>4427.8100000000004</v>
      </c>
    </row>
    <row r="6620" spans="1:4" ht="13.5">
      <c r="A6620" s="458">
        <v>87393</v>
      </c>
      <c r="B6620" s="247" t="s">
        <v>4909</v>
      </c>
      <c r="C6620" s="247" t="s">
        <v>7</v>
      </c>
      <c r="D6620" s="456">
        <v>4462.95</v>
      </c>
    </row>
    <row r="6621" spans="1:4" ht="13.5">
      <c r="A6621" s="458">
        <v>87394</v>
      </c>
      <c r="B6621" s="247" t="s">
        <v>4910</v>
      </c>
      <c r="C6621" s="247" t="s">
        <v>7</v>
      </c>
      <c r="D6621" s="456">
        <v>4496.7</v>
      </c>
    </row>
    <row r="6622" spans="1:4" ht="13.5">
      <c r="A6622" s="458">
        <v>87395</v>
      </c>
      <c r="B6622" s="247" t="s">
        <v>4911</v>
      </c>
      <c r="C6622" s="247" t="s">
        <v>7</v>
      </c>
      <c r="D6622" s="456">
        <v>2785.63</v>
      </c>
    </row>
    <row r="6623" spans="1:4" ht="13.5">
      <c r="A6623" s="458">
        <v>87396</v>
      </c>
      <c r="B6623" s="247" t="s">
        <v>4912</v>
      </c>
      <c r="C6623" s="247" t="s">
        <v>7</v>
      </c>
      <c r="D6623" s="456">
        <v>2798.72</v>
      </c>
    </row>
    <row r="6624" spans="1:4" ht="13.5">
      <c r="A6624" s="458">
        <v>87397</v>
      </c>
      <c r="B6624" s="247" t="s">
        <v>4913</v>
      </c>
      <c r="C6624" s="247" t="s">
        <v>7</v>
      </c>
      <c r="D6624" s="456">
        <v>2811.4</v>
      </c>
    </row>
    <row r="6625" spans="1:4" ht="13.5">
      <c r="A6625" s="458">
        <v>87398</v>
      </c>
      <c r="B6625" s="247" t="s">
        <v>4914</v>
      </c>
      <c r="C6625" s="247" t="s">
        <v>7</v>
      </c>
      <c r="D6625" s="456">
        <v>1603.8</v>
      </c>
    </row>
    <row r="6626" spans="1:4" ht="13.5">
      <c r="A6626" s="458">
        <v>87399</v>
      </c>
      <c r="B6626" s="247" t="s">
        <v>4915</v>
      </c>
      <c r="C6626" s="247" t="s">
        <v>7</v>
      </c>
      <c r="D6626" s="456">
        <v>1834.73</v>
      </c>
    </row>
    <row r="6627" spans="1:4" ht="13.5">
      <c r="A6627" s="458">
        <v>87401</v>
      </c>
      <c r="B6627" s="247" t="s">
        <v>4916</v>
      </c>
      <c r="C6627" s="247" t="s">
        <v>7</v>
      </c>
      <c r="D6627" s="456">
        <v>4669.88</v>
      </c>
    </row>
    <row r="6628" spans="1:4" ht="13.5">
      <c r="A6628" s="458">
        <v>87402</v>
      </c>
      <c r="B6628" s="247" t="s">
        <v>4917</v>
      </c>
      <c r="C6628" s="247" t="s">
        <v>7</v>
      </c>
      <c r="D6628" s="456">
        <v>2994.08</v>
      </c>
    </row>
    <row r="6629" spans="1:4" ht="13.5">
      <c r="A6629" s="458">
        <v>87404</v>
      </c>
      <c r="B6629" s="247" t="s">
        <v>4918</v>
      </c>
      <c r="C6629" s="247" t="s">
        <v>7</v>
      </c>
      <c r="D6629" s="456">
        <v>4136.6499999999996</v>
      </c>
    </row>
    <row r="6630" spans="1:4" ht="13.5">
      <c r="A6630" s="458">
        <v>87405</v>
      </c>
      <c r="B6630" s="247" t="s">
        <v>4919</v>
      </c>
      <c r="C6630" s="247" t="s">
        <v>7</v>
      </c>
      <c r="D6630" s="456">
        <v>4140.57</v>
      </c>
    </row>
    <row r="6631" spans="1:4" ht="13.5">
      <c r="A6631" s="458">
        <v>87407</v>
      </c>
      <c r="B6631" s="247" t="s">
        <v>4920</v>
      </c>
      <c r="C6631" s="247" t="s">
        <v>7</v>
      </c>
      <c r="D6631" s="456">
        <v>1470.13</v>
      </c>
    </row>
    <row r="6632" spans="1:4" ht="13.5">
      <c r="A6632" s="458">
        <v>87408</v>
      </c>
      <c r="B6632" s="247" t="s">
        <v>4921</v>
      </c>
      <c r="C6632" s="247" t="s">
        <v>7</v>
      </c>
      <c r="D6632" s="456">
        <v>1456.66</v>
      </c>
    </row>
    <row r="6633" spans="1:4" ht="13.5">
      <c r="A6633" s="458">
        <v>87410</v>
      </c>
      <c r="B6633" s="247" t="s">
        <v>4922</v>
      </c>
      <c r="C6633" s="247" t="s">
        <v>7</v>
      </c>
      <c r="D6633" s="456">
        <v>836.38</v>
      </c>
    </row>
    <row r="6634" spans="1:4" ht="13.5">
      <c r="A6634" s="458">
        <v>88626</v>
      </c>
      <c r="B6634" s="247" t="s">
        <v>4923</v>
      </c>
      <c r="C6634" s="247" t="s">
        <v>7</v>
      </c>
      <c r="D6634" s="456">
        <v>486.46</v>
      </c>
    </row>
    <row r="6635" spans="1:4" ht="13.5">
      <c r="A6635" s="458">
        <v>88627</v>
      </c>
      <c r="B6635" s="247" t="s">
        <v>4924</v>
      </c>
      <c r="C6635" s="247" t="s">
        <v>7</v>
      </c>
      <c r="D6635" s="456">
        <v>561.02</v>
      </c>
    </row>
    <row r="6636" spans="1:4" ht="13.5">
      <c r="A6636" s="458">
        <v>88628</v>
      </c>
      <c r="B6636" s="247" t="s">
        <v>4925</v>
      </c>
      <c r="C6636" s="247" t="s">
        <v>7</v>
      </c>
      <c r="D6636" s="456">
        <v>500.56</v>
      </c>
    </row>
    <row r="6637" spans="1:4" ht="13.5">
      <c r="A6637" s="458">
        <v>88629</v>
      </c>
      <c r="B6637" s="247" t="s">
        <v>4926</v>
      </c>
      <c r="C6637" s="247" t="s">
        <v>7</v>
      </c>
      <c r="D6637" s="456">
        <v>580.52</v>
      </c>
    </row>
    <row r="6638" spans="1:4" ht="13.5">
      <c r="A6638" s="458">
        <v>88630</v>
      </c>
      <c r="B6638" s="247" t="s">
        <v>4927</v>
      </c>
      <c r="C6638" s="247" t="s">
        <v>7</v>
      </c>
      <c r="D6638" s="456">
        <v>418.65</v>
      </c>
    </row>
    <row r="6639" spans="1:4" ht="13.5">
      <c r="A6639" s="458">
        <v>88631</v>
      </c>
      <c r="B6639" s="247" t="s">
        <v>4928</v>
      </c>
      <c r="C6639" s="247" t="s">
        <v>7</v>
      </c>
      <c r="D6639" s="456">
        <v>514.27</v>
      </c>
    </row>
    <row r="6640" spans="1:4" ht="13.5">
      <c r="A6640" s="458">
        <v>88715</v>
      </c>
      <c r="B6640" s="247" t="s">
        <v>4929</v>
      </c>
      <c r="C6640" s="247" t="s">
        <v>7</v>
      </c>
      <c r="D6640" s="456">
        <v>466.69</v>
      </c>
    </row>
    <row r="6641" spans="1:4" ht="13.5">
      <c r="A6641" s="458">
        <v>95563</v>
      </c>
      <c r="B6641" s="247" t="s">
        <v>17584</v>
      </c>
      <c r="C6641" s="247" t="s">
        <v>7</v>
      </c>
      <c r="D6641" s="456">
        <v>736.33</v>
      </c>
    </row>
    <row r="6642" spans="1:4" ht="13.5">
      <c r="A6642" s="458">
        <v>100464</v>
      </c>
      <c r="B6642" s="247" t="s">
        <v>4930</v>
      </c>
      <c r="C6642" s="247" t="s">
        <v>7</v>
      </c>
      <c r="D6642" s="456">
        <v>510.18</v>
      </c>
    </row>
    <row r="6643" spans="1:4" ht="13.5">
      <c r="A6643" s="458">
        <v>100465</v>
      </c>
      <c r="B6643" s="247" t="s">
        <v>4931</v>
      </c>
      <c r="C6643" s="247" t="s">
        <v>7</v>
      </c>
      <c r="D6643" s="456">
        <v>474.7</v>
      </c>
    </row>
    <row r="6644" spans="1:4" ht="13.5">
      <c r="A6644" s="458">
        <v>100466</v>
      </c>
      <c r="B6644" s="247" t="s">
        <v>4932</v>
      </c>
      <c r="C6644" s="247" t="s">
        <v>7</v>
      </c>
      <c r="D6644" s="456">
        <v>455.81</v>
      </c>
    </row>
    <row r="6645" spans="1:4" ht="13.5">
      <c r="A6645" s="458">
        <v>100468</v>
      </c>
      <c r="B6645" s="247" t="s">
        <v>4933</v>
      </c>
      <c r="C6645" s="247" t="s">
        <v>7</v>
      </c>
      <c r="D6645" s="456">
        <v>602.89</v>
      </c>
    </row>
    <row r="6646" spans="1:4" ht="13.5">
      <c r="A6646" s="458">
        <v>100469</v>
      </c>
      <c r="B6646" s="247" t="s">
        <v>4934</v>
      </c>
      <c r="C6646" s="247" t="s">
        <v>7</v>
      </c>
      <c r="D6646" s="456">
        <v>491.47</v>
      </c>
    </row>
    <row r="6647" spans="1:4" ht="13.5">
      <c r="A6647" s="458">
        <v>100470</v>
      </c>
      <c r="B6647" s="247" t="s">
        <v>4935</v>
      </c>
      <c r="C6647" s="247" t="s">
        <v>7</v>
      </c>
      <c r="D6647" s="456">
        <v>434.83</v>
      </c>
    </row>
    <row r="6648" spans="1:4" ht="13.5">
      <c r="A6648" s="458">
        <v>100472</v>
      </c>
      <c r="B6648" s="247" t="s">
        <v>4936</v>
      </c>
      <c r="C6648" s="247" t="s">
        <v>7</v>
      </c>
      <c r="D6648" s="456">
        <v>481.98</v>
      </c>
    </row>
    <row r="6649" spans="1:4" ht="13.5">
      <c r="A6649" s="458">
        <v>100473</v>
      </c>
      <c r="B6649" s="247" t="s">
        <v>4937</v>
      </c>
      <c r="C6649" s="247" t="s">
        <v>7</v>
      </c>
      <c r="D6649" s="456">
        <v>436.89</v>
      </c>
    </row>
    <row r="6650" spans="1:4" ht="13.5">
      <c r="A6650" s="458">
        <v>100474</v>
      </c>
      <c r="B6650" s="247" t="s">
        <v>4938</v>
      </c>
      <c r="C6650" s="247" t="s">
        <v>7</v>
      </c>
      <c r="D6650" s="456">
        <v>415.98</v>
      </c>
    </row>
    <row r="6651" spans="1:4" ht="13.5">
      <c r="A6651" s="458">
        <v>100475</v>
      </c>
      <c r="B6651" s="247" t="s">
        <v>4939</v>
      </c>
      <c r="C6651" s="247" t="s">
        <v>7</v>
      </c>
      <c r="D6651" s="456">
        <v>637.25</v>
      </c>
    </row>
    <row r="6652" spans="1:4" ht="13.5">
      <c r="A6652" s="458">
        <v>100477</v>
      </c>
      <c r="B6652" s="247" t="s">
        <v>4940</v>
      </c>
      <c r="C6652" s="247" t="s">
        <v>7</v>
      </c>
      <c r="D6652" s="456">
        <v>694.58</v>
      </c>
    </row>
    <row r="6653" spans="1:4" ht="13.5">
      <c r="A6653" s="458">
        <v>100478</v>
      </c>
      <c r="B6653" s="247" t="s">
        <v>4941</v>
      </c>
      <c r="C6653" s="247" t="s">
        <v>7</v>
      </c>
      <c r="D6653" s="456">
        <v>624.84</v>
      </c>
    </row>
    <row r="6654" spans="1:4" ht="13.5">
      <c r="A6654" s="458">
        <v>100479</v>
      </c>
      <c r="B6654" s="247" t="s">
        <v>4942</v>
      </c>
      <c r="C6654" s="247" t="s">
        <v>7</v>
      </c>
      <c r="D6654" s="456">
        <v>608.75</v>
      </c>
    </row>
    <row r="6655" spans="1:4" ht="13.5">
      <c r="A6655" s="458">
        <v>100480</v>
      </c>
      <c r="B6655" s="247" t="s">
        <v>4943</v>
      </c>
      <c r="C6655" s="247" t="s">
        <v>7</v>
      </c>
      <c r="D6655" s="456">
        <v>715.38</v>
      </c>
    </row>
    <row r="6656" spans="1:4" ht="13.5">
      <c r="A6656" s="458">
        <v>100481</v>
      </c>
      <c r="B6656" s="247" t="s">
        <v>4944</v>
      </c>
      <c r="C6656" s="247" t="s">
        <v>7</v>
      </c>
      <c r="D6656" s="456">
        <v>544.41</v>
      </c>
    </row>
    <row r="6657" spans="1:4" ht="13.5">
      <c r="A6657" s="458">
        <v>100483</v>
      </c>
      <c r="B6657" s="247" t="s">
        <v>4945</v>
      </c>
      <c r="C6657" s="247" t="s">
        <v>7</v>
      </c>
      <c r="D6657" s="456">
        <v>587.49</v>
      </c>
    </row>
    <row r="6658" spans="1:4" ht="13.5">
      <c r="A6658" s="458">
        <v>100484</v>
      </c>
      <c r="B6658" s="247" t="s">
        <v>4946</v>
      </c>
      <c r="C6658" s="247" t="s">
        <v>7</v>
      </c>
      <c r="D6658" s="456">
        <v>543.36</v>
      </c>
    </row>
    <row r="6659" spans="1:4" ht="13.5">
      <c r="A6659" s="458">
        <v>100485</v>
      </c>
      <c r="B6659" s="247" t="s">
        <v>4947</v>
      </c>
      <c r="C6659" s="247" t="s">
        <v>7</v>
      </c>
      <c r="D6659" s="456">
        <v>524.1</v>
      </c>
    </row>
    <row r="6660" spans="1:4" ht="13.5">
      <c r="A6660" s="458">
        <v>100486</v>
      </c>
      <c r="B6660" s="247" t="s">
        <v>4948</v>
      </c>
      <c r="C6660" s="247" t="s">
        <v>7</v>
      </c>
      <c r="D6660" s="456">
        <v>627.58000000000004</v>
      </c>
    </row>
    <row r="6661" spans="1:4" ht="13.5">
      <c r="A6661" s="458">
        <v>100487</v>
      </c>
      <c r="B6661" s="247" t="s">
        <v>4949</v>
      </c>
      <c r="C6661" s="247" t="s">
        <v>7</v>
      </c>
      <c r="D6661" s="456">
        <v>442.13</v>
      </c>
    </row>
    <row r="6662" spans="1:4" ht="13.5">
      <c r="A6662" s="458">
        <v>100488</v>
      </c>
      <c r="B6662" s="247" t="s">
        <v>4950</v>
      </c>
      <c r="C6662" s="247" t="s">
        <v>7</v>
      </c>
      <c r="D6662" s="456">
        <v>476.34</v>
      </c>
    </row>
    <row r="6663" spans="1:4" ht="13.5">
      <c r="A6663" s="458">
        <v>100489</v>
      </c>
      <c r="B6663" s="247" t="s">
        <v>4951</v>
      </c>
      <c r="C6663" s="247" t="s">
        <v>7</v>
      </c>
      <c r="D6663" s="456">
        <v>496.92</v>
      </c>
    </row>
    <row r="6664" spans="1:4" ht="13.5">
      <c r="A6664" s="458">
        <v>100490</v>
      </c>
      <c r="B6664" s="247" t="s">
        <v>4952</v>
      </c>
      <c r="C6664" s="247" t="s">
        <v>7</v>
      </c>
      <c r="D6664" s="456">
        <v>432.44</v>
      </c>
    </row>
    <row r="6665" spans="1:4" ht="13.5">
      <c r="A6665" s="458">
        <v>100491</v>
      </c>
      <c r="B6665" s="247" t="s">
        <v>4953</v>
      </c>
      <c r="C6665" s="247" t="s">
        <v>7</v>
      </c>
      <c r="D6665" s="456">
        <v>634.35</v>
      </c>
    </row>
    <row r="6666" spans="1:4" ht="13.5">
      <c r="A6666" s="458">
        <v>100492</v>
      </c>
      <c r="B6666" s="247" t="s">
        <v>4954</v>
      </c>
      <c r="C6666" s="247" t="s">
        <v>7</v>
      </c>
      <c r="D6666" s="456">
        <v>542.19000000000005</v>
      </c>
    </row>
    <row r="6667" spans="1:4" ht="13.5">
      <c r="A6667" s="458">
        <v>92121</v>
      </c>
      <c r="B6667" s="247" t="s">
        <v>4955</v>
      </c>
      <c r="C6667" s="247" t="s">
        <v>7</v>
      </c>
      <c r="D6667" s="456">
        <v>25.65</v>
      </c>
    </row>
    <row r="6668" spans="1:4" ht="13.5">
      <c r="A6668" s="458">
        <v>92122</v>
      </c>
      <c r="B6668" s="247" t="s">
        <v>4956</v>
      </c>
      <c r="C6668" s="247" t="s">
        <v>7</v>
      </c>
      <c r="D6668" s="456">
        <v>42.68</v>
      </c>
    </row>
    <row r="6669" spans="1:4" ht="13.5">
      <c r="A6669" s="458">
        <v>92123</v>
      </c>
      <c r="B6669" s="247" t="s">
        <v>4957</v>
      </c>
      <c r="C6669" s="247" t="s">
        <v>7</v>
      </c>
      <c r="D6669" s="456">
        <v>52.1</v>
      </c>
    </row>
    <row r="6670" spans="1:4" ht="13.5">
      <c r="A6670" s="458">
        <v>100195</v>
      </c>
      <c r="B6670" s="247" t="s">
        <v>4958</v>
      </c>
      <c r="C6670" s="247" t="s">
        <v>4959</v>
      </c>
      <c r="D6670" s="456">
        <v>0.65</v>
      </c>
    </row>
    <row r="6671" spans="1:4" ht="13.5">
      <c r="A6671" s="458">
        <v>100196</v>
      </c>
      <c r="B6671" s="247" t="s">
        <v>4960</v>
      </c>
      <c r="C6671" s="247" t="s">
        <v>4959</v>
      </c>
      <c r="D6671" s="456">
        <v>1.08</v>
      </c>
    </row>
    <row r="6672" spans="1:4" ht="13.5">
      <c r="A6672" s="458">
        <v>100197</v>
      </c>
      <c r="B6672" s="247" t="s">
        <v>4961</v>
      </c>
      <c r="C6672" s="247" t="s">
        <v>4959</v>
      </c>
      <c r="D6672" s="456">
        <v>1.63</v>
      </c>
    </row>
    <row r="6673" spans="1:4" ht="13.5">
      <c r="A6673" s="458">
        <v>100198</v>
      </c>
      <c r="B6673" s="247" t="s">
        <v>4962</v>
      </c>
      <c r="C6673" s="247" t="s">
        <v>4959</v>
      </c>
      <c r="D6673" s="456">
        <v>0.22</v>
      </c>
    </row>
    <row r="6674" spans="1:4" ht="13.5">
      <c r="A6674" s="458">
        <v>100199</v>
      </c>
      <c r="B6674" s="247" t="s">
        <v>4963</v>
      </c>
      <c r="C6674" s="247" t="s">
        <v>4959</v>
      </c>
      <c r="D6674" s="456">
        <v>0.27</v>
      </c>
    </row>
    <row r="6675" spans="1:4" ht="13.5">
      <c r="A6675" s="458">
        <v>100200</v>
      </c>
      <c r="B6675" s="247" t="s">
        <v>4964</v>
      </c>
      <c r="C6675" s="247" t="s">
        <v>4959</v>
      </c>
      <c r="D6675" s="456">
        <v>0.33</v>
      </c>
    </row>
    <row r="6676" spans="1:4" ht="13.5">
      <c r="A6676" s="458">
        <v>100201</v>
      </c>
      <c r="B6676" s="247" t="s">
        <v>4965</v>
      </c>
      <c r="C6676" s="247" t="s">
        <v>4959</v>
      </c>
      <c r="D6676" s="456">
        <v>0.66</v>
      </c>
    </row>
    <row r="6677" spans="1:4" ht="13.5">
      <c r="A6677" s="458">
        <v>100202</v>
      </c>
      <c r="B6677" s="247" t="s">
        <v>4966</v>
      </c>
      <c r="C6677" s="247" t="s">
        <v>4959</v>
      </c>
      <c r="D6677" s="456">
        <v>0.77</v>
      </c>
    </row>
    <row r="6678" spans="1:4" ht="13.5">
      <c r="A6678" s="458">
        <v>100203</v>
      </c>
      <c r="B6678" s="247" t="s">
        <v>4967</v>
      </c>
      <c r="C6678" s="247" t="s">
        <v>4959</v>
      </c>
      <c r="D6678" s="456">
        <v>0.91</v>
      </c>
    </row>
    <row r="6679" spans="1:4" ht="13.5">
      <c r="A6679" s="458">
        <v>100204</v>
      </c>
      <c r="B6679" s="247" t="s">
        <v>4968</v>
      </c>
      <c r="C6679" s="247" t="s">
        <v>4959</v>
      </c>
      <c r="D6679" s="456">
        <v>0.09</v>
      </c>
    </row>
    <row r="6680" spans="1:4" ht="13.5">
      <c r="A6680" s="458">
        <v>100205</v>
      </c>
      <c r="B6680" s="247" t="s">
        <v>4969</v>
      </c>
      <c r="C6680" s="247" t="s">
        <v>4539</v>
      </c>
      <c r="D6680" s="456">
        <v>1215.8499999999999</v>
      </c>
    </row>
    <row r="6681" spans="1:4" ht="13.5">
      <c r="A6681" s="458">
        <v>100206</v>
      </c>
      <c r="B6681" s="247" t="s">
        <v>4970</v>
      </c>
      <c r="C6681" s="247" t="s">
        <v>4539</v>
      </c>
      <c r="D6681" s="456">
        <v>878.85</v>
      </c>
    </row>
    <row r="6682" spans="1:4" ht="13.5">
      <c r="A6682" s="458">
        <v>100207</v>
      </c>
      <c r="B6682" s="247" t="s">
        <v>4971</v>
      </c>
      <c r="C6682" s="247" t="s">
        <v>4539</v>
      </c>
      <c r="D6682" s="456">
        <v>408.78</v>
      </c>
    </row>
    <row r="6683" spans="1:4" ht="13.5">
      <c r="A6683" s="458">
        <v>100208</v>
      </c>
      <c r="B6683" s="247" t="s">
        <v>4972</v>
      </c>
      <c r="C6683" s="247" t="s">
        <v>4973</v>
      </c>
      <c r="D6683" s="456">
        <v>16.079999999999998</v>
      </c>
    </row>
    <row r="6684" spans="1:4" ht="13.5">
      <c r="A6684" s="458">
        <v>100209</v>
      </c>
      <c r="B6684" s="247" t="s">
        <v>4974</v>
      </c>
      <c r="C6684" s="247" t="s">
        <v>4973</v>
      </c>
      <c r="D6684" s="456">
        <v>8.0399999999999991</v>
      </c>
    </row>
    <row r="6685" spans="1:4" ht="13.5">
      <c r="A6685" s="458">
        <v>100210</v>
      </c>
      <c r="B6685" s="247" t="s">
        <v>4975</v>
      </c>
      <c r="C6685" s="247" t="s">
        <v>4973</v>
      </c>
      <c r="D6685" s="456">
        <v>14.82</v>
      </c>
    </row>
    <row r="6686" spans="1:4" ht="13.5">
      <c r="A6686" s="458">
        <v>100211</v>
      </c>
      <c r="B6686" s="247" t="s">
        <v>4976</v>
      </c>
      <c r="C6686" s="247" t="s">
        <v>4973</v>
      </c>
      <c r="D6686" s="456">
        <v>5.71</v>
      </c>
    </row>
    <row r="6687" spans="1:4" ht="13.5">
      <c r="A6687" s="458">
        <v>100212</v>
      </c>
      <c r="B6687" s="247" t="s">
        <v>4977</v>
      </c>
      <c r="C6687" s="247" t="s">
        <v>4973</v>
      </c>
      <c r="D6687" s="456">
        <v>6.31</v>
      </c>
    </row>
    <row r="6688" spans="1:4" ht="13.5">
      <c r="A6688" s="458">
        <v>100213</v>
      </c>
      <c r="B6688" s="247" t="s">
        <v>4978</v>
      </c>
      <c r="C6688" s="247" t="s">
        <v>4973</v>
      </c>
      <c r="D6688" s="456">
        <v>2.2599999999999998</v>
      </c>
    </row>
    <row r="6689" spans="1:4" ht="13.5">
      <c r="A6689" s="458">
        <v>100214</v>
      </c>
      <c r="B6689" s="247" t="s">
        <v>4979</v>
      </c>
      <c r="C6689" s="247" t="s">
        <v>4973</v>
      </c>
      <c r="D6689" s="456">
        <v>3.48</v>
      </c>
    </row>
    <row r="6690" spans="1:4" ht="13.5">
      <c r="A6690" s="458">
        <v>100215</v>
      </c>
      <c r="B6690" s="247" t="s">
        <v>4980</v>
      </c>
      <c r="C6690" s="247" t="s">
        <v>4973</v>
      </c>
      <c r="D6690" s="456">
        <v>2.98</v>
      </c>
    </row>
    <row r="6691" spans="1:4" ht="13.5">
      <c r="A6691" s="458">
        <v>100216</v>
      </c>
      <c r="B6691" s="247" t="s">
        <v>4981</v>
      </c>
      <c r="C6691" s="247" t="s">
        <v>4973</v>
      </c>
      <c r="D6691" s="456">
        <v>0.8</v>
      </c>
    </row>
    <row r="6692" spans="1:4" ht="13.5">
      <c r="A6692" s="458">
        <v>100217</v>
      </c>
      <c r="B6692" s="247" t="s">
        <v>4982</v>
      </c>
      <c r="C6692" s="247" t="s">
        <v>4973</v>
      </c>
      <c r="D6692" s="456">
        <v>2.67</v>
      </c>
    </row>
    <row r="6693" spans="1:4" ht="13.5">
      <c r="A6693" s="458">
        <v>100218</v>
      </c>
      <c r="B6693" s="247" t="s">
        <v>4983</v>
      </c>
      <c r="C6693" s="247" t="s">
        <v>4973</v>
      </c>
      <c r="D6693" s="456">
        <v>1.82</v>
      </c>
    </row>
    <row r="6694" spans="1:4" ht="13.5">
      <c r="A6694" s="458">
        <v>100219</v>
      </c>
      <c r="B6694" s="247" t="s">
        <v>4984</v>
      </c>
      <c r="C6694" s="247" t="s">
        <v>4973</v>
      </c>
      <c r="D6694" s="456">
        <v>0.39</v>
      </c>
    </row>
    <row r="6695" spans="1:4" ht="13.5">
      <c r="A6695" s="458">
        <v>100220</v>
      </c>
      <c r="B6695" s="247" t="s">
        <v>4985</v>
      </c>
      <c r="C6695" s="247" t="s">
        <v>4986</v>
      </c>
      <c r="D6695" s="456">
        <v>23.1</v>
      </c>
    </row>
    <row r="6696" spans="1:4" ht="13.5">
      <c r="A6696" s="458">
        <v>100221</v>
      </c>
      <c r="B6696" s="247" t="s">
        <v>4987</v>
      </c>
      <c r="C6696" s="247" t="s">
        <v>4986</v>
      </c>
      <c r="D6696" s="456">
        <v>26.19</v>
      </c>
    </row>
    <row r="6697" spans="1:4" ht="13.5">
      <c r="A6697" s="458">
        <v>100222</v>
      </c>
      <c r="B6697" s="247" t="s">
        <v>4988</v>
      </c>
      <c r="C6697" s="247" t="s">
        <v>4986</v>
      </c>
      <c r="D6697" s="456">
        <v>9.92</v>
      </c>
    </row>
    <row r="6698" spans="1:4" ht="13.5">
      <c r="A6698" s="458">
        <v>100223</v>
      </c>
      <c r="B6698" s="247" t="s">
        <v>4989</v>
      </c>
      <c r="C6698" s="247" t="s">
        <v>4986</v>
      </c>
      <c r="D6698" s="456">
        <v>4.6399999999999997</v>
      </c>
    </row>
    <row r="6699" spans="1:4" ht="13.5">
      <c r="A6699" s="458">
        <v>100224</v>
      </c>
      <c r="B6699" s="247" t="s">
        <v>4990</v>
      </c>
      <c r="C6699" s="247" t="s">
        <v>4986</v>
      </c>
      <c r="D6699" s="456">
        <v>2.67</v>
      </c>
    </row>
    <row r="6700" spans="1:4" ht="13.5">
      <c r="A6700" s="458">
        <v>100225</v>
      </c>
      <c r="B6700" s="247" t="s">
        <v>4991</v>
      </c>
      <c r="C6700" s="247" t="s">
        <v>4992</v>
      </c>
      <c r="D6700" s="456">
        <v>1.81</v>
      </c>
    </row>
    <row r="6701" spans="1:4" ht="13.5">
      <c r="A6701" s="458">
        <v>100226</v>
      </c>
      <c r="B6701" s="247" t="s">
        <v>4993</v>
      </c>
      <c r="C6701" s="247" t="s">
        <v>4992</v>
      </c>
      <c r="D6701" s="456">
        <v>0.56999999999999995</v>
      </c>
    </row>
    <row r="6702" spans="1:4" ht="13.5">
      <c r="A6702" s="458">
        <v>100227</v>
      </c>
      <c r="B6702" s="247" t="s">
        <v>4994</v>
      </c>
      <c r="C6702" s="247" t="s">
        <v>4992</v>
      </c>
      <c r="D6702" s="456">
        <v>0.84</v>
      </c>
    </row>
    <row r="6703" spans="1:4" ht="13.5">
      <c r="A6703" s="458">
        <v>100228</v>
      </c>
      <c r="B6703" s="247" t="s">
        <v>4995</v>
      </c>
      <c r="C6703" s="247" t="s">
        <v>4992</v>
      </c>
      <c r="D6703" s="456">
        <v>0.25</v>
      </c>
    </row>
    <row r="6704" spans="1:4" ht="13.5">
      <c r="A6704" s="458">
        <v>100229</v>
      </c>
      <c r="B6704" s="247" t="s">
        <v>4996</v>
      </c>
      <c r="C6704" s="247" t="s">
        <v>3</v>
      </c>
      <c r="D6704" s="456">
        <v>0.01</v>
      </c>
    </row>
    <row r="6705" spans="1:4" ht="13.5">
      <c r="A6705" s="458">
        <v>100230</v>
      </c>
      <c r="B6705" s="247" t="s">
        <v>4997</v>
      </c>
      <c r="C6705" s="247" t="s">
        <v>3</v>
      </c>
      <c r="D6705" s="456">
        <v>0.02</v>
      </c>
    </row>
    <row r="6706" spans="1:4" ht="13.5">
      <c r="A6706" s="458">
        <v>100231</v>
      </c>
      <c r="B6706" s="247" t="s">
        <v>4998</v>
      </c>
      <c r="C6706" s="247" t="s">
        <v>3</v>
      </c>
      <c r="D6706" s="456">
        <v>0.03</v>
      </c>
    </row>
    <row r="6707" spans="1:4" ht="13.5">
      <c r="A6707" s="458">
        <v>100232</v>
      </c>
      <c r="B6707" s="247" t="s">
        <v>4999</v>
      </c>
      <c r="C6707" s="247" t="s">
        <v>2</v>
      </c>
      <c r="D6707" s="456">
        <v>0.3</v>
      </c>
    </row>
    <row r="6708" spans="1:4" ht="13.5">
      <c r="A6708" s="458">
        <v>100233</v>
      </c>
      <c r="B6708" s="247" t="s">
        <v>5000</v>
      </c>
      <c r="C6708" s="247" t="s">
        <v>2</v>
      </c>
      <c r="D6708" s="456">
        <v>0.15</v>
      </c>
    </row>
    <row r="6709" spans="1:4" ht="13.5">
      <c r="A6709" s="458">
        <v>100234</v>
      </c>
      <c r="B6709" s="247" t="s">
        <v>5001</v>
      </c>
      <c r="C6709" s="247" t="s">
        <v>4</v>
      </c>
      <c r="D6709" s="456">
        <v>0.45</v>
      </c>
    </row>
    <row r="6710" spans="1:4" ht="13.5">
      <c r="A6710" s="458">
        <v>100235</v>
      </c>
      <c r="B6710" s="247" t="s">
        <v>5002</v>
      </c>
      <c r="C6710" s="247" t="s">
        <v>10</v>
      </c>
      <c r="D6710" s="456">
        <v>0.03</v>
      </c>
    </row>
    <row r="6711" spans="1:4" ht="13.5">
      <c r="A6711" s="458">
        <v>100236</v>
      </c>
      <c r="B6711" s="247" t="s">
        <v>5003</v>
      </c>
      <c r="C6711" s="247" t="s">
        <v>5004</v>
      </c>
      <c r="D6711" s="456">
        <v>2.2999999999999998</v>
      </c>
    </row>
    <row r="6712" spans="1:4" ht="13.5">
      <c r="A6712" s="458">
        <v>100237</v>
      </c>
      <c r="B6712" s="247" t="s">
        <v>5005</v>
      </c>
      <c r="C6712" s="247" t="s">
        <v>5004</v>
      </c>
      <c r="D6712" s="456">
        <v>2.76</v>
      </c>
    </row>
    <row r="6713" spans="1:4" ht="13.5">
      <c r="A6713" s="458">
        <v>100238</v>
      </c>
      <c r="B6713" s="247" t="s">
        <v>5006</v>
      </c>
      <c r="C6713" s="247" t="s">
        <v>5004</v>
      </c>
      <c r="D6713" s="456">
        <v>4.42</v>
      </c>
    </row>
    <row r="6714" spans="1:4" ht="13.5">
      <c r="A6714" s="458">
        <v>100239</v>
      </c>
      <c r="B6714" s="247" t="s">
        <v>5007</v>
      </c>
      <c r="C6714" s="247" t="s">
        <v>5004</v>
      </c>
      <c r="D6714" s="456">
        <v>5.52</v>
      </c>
    </row>
    <row r="6715" spans="1:4" ht="13.5">
      <c r="A6715" s="458">
        <v>100240</v>
      </c>
      <c r="B6715" s="247" t="s">
        <v>5008</v>
      </c>
      <c r="C6715" s="247" t="s">
        <v>5004</v>
      </c>
      <c r="D6715" s="456">
        <v>3.31</v>
      </c>
    </row>
    <row r="6716" spans="1:4" ht="13.5">
      <c r="A6716" s="458">
        <v>100241</v>
      </c>
      <c r="B6716" s="247" t="s">
        <v>5009</v>
      </c>
      <c r="C6716" s="247" t="s">
        <v>5004</v>
      </c>
      <c r="D6716" s="456">
        <v>5.52</v>
      </c>
    </row>
    <row r="6717" spans="1:4" ht="13.5">
      <c r="A6717" s="458">
        <v>100242</v>
      </c>
      <c r="B6717" s="247" t="s">
        <v>5010</v>
      </c>
      <c r="C6717" s="247" t="s">
        <v>5004</v>
      </c>
      <c r="D6717" s="456">
        <v>16.329999999999998</v>
      </c>
    </row>
    <row r="6718" spans="1:4" ht="13.5">
      <c r="A6718" s="458">
        <v>100243</v>
      </c>
      <c r="B6718" s="247" t="s">
        <v>5011</v>
      </c>
      <c r="C6718" s="247" t="s">
        <v>5004</v>
      </c>
      <c r="D6718" s="456">
        <v>2.65</v>
      </c>
    </row>
    <row r="6719" spans="1:4" ht="13.5">
      <c r="A6719" s="458">
        <v>100244</v>
      </c>
      <c r="B6719" s="247" t="s">
        <v>5012</v>
      </c>
      <c r="C6719" s="247" t="s">
        <v>5004</v>
      </c>
      <c r="D6719" s="456">
        <v>3.31</v>
      </c>
    </row>
    <row r="6720" spans="1:4" ht="13.5">
      <c r="A6720" s="458">
        <v>100245</v>
      </c>
      <c r="B6720" s="247" t="s">
        <v>5013</v>
      </c>
      <c r="C6720" s="247" t="s">
        <v>5004</v>
      </c>
      <c r="D6720" s="456">
        <v>6.63</v>
      </c>
    </row>
    <row r="6721" spans="1:4" ht="13.5">
      <c r="A6721" s="458">
        <v>100246</v>
      </c>
      <c r="B6721" s="247" t="s">
        <v>5014</v>
      </c>
      <c r="C6721" s="247" t="s">
        <v>5004</v>
      </c>
      <c r="D6721" s="456">
        <v>2.21</v>
      </c>
    </row>
    <row r="6722" spans="1:4" ht="13.5">
      <c r="A6722" s="458">
        <v>100247</v>
      </c>
      <c r="B6722" s="247" t="s">
        <v>5015</v>
      </c>
      <c r="C6722" s="247" t="s">
        <v>5004</v>
      </c>
      <c r="D6722" s="456">
        <v>2.76</v>
      </c>
    </row>
    <row r="6723" spans="1:4" ht="13.5">
      <c r="A6723" s="458">
        <v>100248</v>
      </c>
      <c r="B6723" s="247" t="s">
        <v>5016</v>
      </c>
      <c r="C6723" s="247" t="s">
        <v>5004</v>
      </c>
      <c r="D6723" s="456">
        <v>10.89</v>
      </c>
    </row>
    <row r="6724" spans="1:4" ht="13.5">
      <c r="A6724" s="458">
        <v>100249</v>
      </c>
      <c r="B6724" s="247" t="s">
        <v>5017</v>
      </c>
      <c r="C6724" s="247" t="s">
        <v>5004</v>
      </c>
      <c r="D6724" s="456">
        <v>2.21</v>
      </c>
    </row>
    <row r="6725" spans="1:4" ht="13.5">
      <c r="A6725" s="458">
        <v>100250</v>
      </c>
      <c r="B6725" s="247" t="s">
        <v>5018</v>
      </c>
      <c r="C6725" s="247" t="s">
        <v>5004</v>
      </c>
      <c r="D6725" s="456">
        <v>3.68</v>
      </c>
    </row>
    <row r="6726" spans="1:4" ht="13.5">
      <c r="A6726" s="458">
        <v>100251</v>
      </c>
      <c r="B6726" s="247" t="s">
        <v>5019</v>
      </c>
      <c r="C6726" s="247" t="s">
        <v>5004</v>
      </c>
      <c r="D6726" s="456">
        <v>10.89</v>
      </c>
    </row>
    <row r="6727" spans="1:4" ht="13.5">
      <c r="A6727" s="458">
        <v>100252</v>
      </c>
      <c r="B6727" s="247" t="s">
        <v>5020</v>
      </c>
      <c r="C6727" s="247" t="s">
        <v>5004</v>
      </c>
      <c r="D6727" s="456">
        <v>16.329999999999998</v>
      </c>
    </row>
    <row r="6728" spans="1:4" ht="13.5">
      <c r="A6728" s="458">
        <v>100253</v>
      </c>
      <c r="B6728" s="247" t="s">
        <v>5021</v>
      </c>
      <c r="C6728" s="247" t="s">
        <v>5004</v>
      </c>
      <c r="D6728" s="456">
        <v>21.78</v>
      </c>
    </row>
    <row r="6729" spans="1:4" ht="13.5">
      <c r="A6729" s="458">
        <v>100254</v>
      </c>
      <c r="B6729" s="247" t="s">
        <v>5022</v>
      </c>
      <c r="C6729" s="247" t="s">
        <v>5004</v>
      </c>
      <c r="D6729" s="456">
        <v>32.67</v>
      </c>
    </row>
    <row r="6730" spans="1:4" ht="13.5">
      <c r="A6730" s="458">
        <v>100255</v>
      </c>
      <c r="B6730" s="247" t="s">
        <v>5023</v>
      </c>
      <c r="C6730" s="247" t="s">
        <v>5004</v>
      </c>
      <c r="D6730" s="456">
        <v>11.05</v>
      </c>
    </row>
    <row r="6731" spans="1:4" ht="13.5">
      <c r="A6731" s="458">
        <v>100256</v>
      </c>
      <c r="B6731" s="247" t="s">
        <v>5024</v>
      </c>
      <c r="C6731" s="247" t="s">
        <v>5004</v>
      </c>
      <c r="D6731" s="456">
        <v>7.37</v>
      </c>
    </row>
    <row r="6732" spans="1:4" ht="13.5">
      <c r="A6732" s="458">
        <v>100257</v>
      </c>
      <c r="B6732" s="247" t="s">
        <v>5025</v>
      </c>
      <c r="C6732" s="247" t="s">
        <v>5004</v>
      </c>
      <c r="D6732" s="456">
        <v>4.42</v>
      </c>
    </row>
    <row r="6733" spans="1:4" ht="13.5">
      <c r="A6733" s="458">
        <v>100258</v>
      </c>
      <c r="B6733" s="247" t="s">
        <v>5026</v>
      </c>
      <c r="C6733" s="247" t="s">
        <v>5004</v>
      </c>
      <c r="D6733" s="456">
        <v>11.05</v>
      </c>
    </row>
    <row r="6734" spans="1:4" ht="13.5">
      <c r="A6734" s="458">
        <v>100259</v>
      </c>
      <c r="B6734" s="247" t="s">
        <v>5027</v>
      </c>
      <c r="C6734" s="247" t="s">
        <v>5004</v>
      </c>
      <c r="D6734" s="456">
        <v>21.78</v>
      </c>
    </row>
    <row r="6735" spans="1:4" ht="13.5">
      <c r="A6735" s="458">
        <v>100260</v>
      </c>
      <c r="B6735" s="247" t="s">
        <v>5028</v>
      </c>
      <c r="C6735" s="247" t="s">
        <v>4959</v>
      </c>
      <c r="D6735" s="456">
        <v>7.17</v>
      </c>
    </row>
    <row r="6736" spans="1:4" ht="13.5">
      <c r="A6736" s="458">
        <v>100261</v>
      </c>
      <c r="B6736" s="247" t="s">
        <v>5029</v>
      </c>
      <c r="C6736" s="247" t="s">
        <v>4959</v>
      </c>
      <c r="D6736" s="456">
        <v>4.51</v>
      </c>
    </row>
    <row r="6737" spans="1:4" ht="13.5">
      <c r="A6737" s="458">
        <v>100262</v>
      </c>
      <c r="B6737" s="247" t="s">
        <v>5030</v>
      </c>
      <c r="C6737" s="247" t="s">
        <v>4959</v>
      </c>
      <c r="D6737" s="456">
        <v>2.79</v>
      </c>
    </row>
    <row r="6738" spans="1:4" ht="13.5">
      <c r="A6738" s="458">
        <v>100263</v>
      </c>
      <c r="B6738" s="247" t="s">
        <v>5031</v>
      </c>
      <c r="C6738" s="247" t="s">
        <v>4959</v>
      </c>
      <c r="D6738" s="456">
        <v>1.79</v>
      </c>
    </row>
    <row r="6739" spans="1:4" ht="13.5">
      <c r="A6739" s="458">
        <v>100264</v>
      </c>
      <c r="B6739" s="247" t="s">
        <v>5032</v>
      </c>
      <c r="C6739" s="247" t="s">
        <v>4986</v>
      </c>
      <c r="D6739" s="456">
        <v>32.619999999999997</v>
      </c>
    </row>
    <row r="6740" spans="1:4" ht="13.5">
      <c r="A6740" s="458">
        <v>100265</v>
      </c>
      <c r="B6740" s="247" t="s">
        <v>5033</v>
      </c>
      <c r="C6740" s="247" t="s">
        <v>4</v>
      </c>
      <c r="D6740" s="456">
        <v>0.68</v>
      </c>
    </row>
    <row r="6741" spans="1:4" ht="13.5">
      <c r="A6741" s="458">
        <v>100266</v>
      </c>
      <c r="B6741" s="247" t="s">
        <v>5034</v>
      </c>
      <c r="C6741" s="247" t="s">
        <v>4973</v>
      </c>
      <c r="D6741" s="456">
        <v>69.319999999999993</v>
      </c>
    </row>
    <row r="6742" spans="1:4" ht="13.5">
      <c r="A6742" s="458">
        <v>100267</v>
      </c>
      <c r="B6742" s="247" t="s">
        <v>5035</v>
      </c>
      <c r="C6742" s="247" t="s">
        <v>2</v>
      </c>
      <c r="D6742" s="456">
        <v>1.37</v>
      </c>
    </row>
    <row r="6743" spans="1:4" ht="13.5">
      <c r="A6743" s="458">
        <v>100268</v>
      </c>
      <c r="B6743" s="247" t="s">
        <v>5036</v>
      </c>
      <c r="C6743" s="247" t="s">
        <v>4973</v>
      </c>
      <c r="D6743" s="456">
        <v>69.319999999999993</v>
      </c>
    </row>
    <row r="6744" spans="1:4" ht="13.5">
      <c r="A6744" s="458">
        <v>100269</v>
      </c>
      <c r="B6744" s="247" t="s">
        <v>5037</v>
      </c>
      <c r="C6744" s="247" t="s">
        <v>2</v>
      </c>
      <c r="D6744" s="456">
        <v>1.37</v>
      </c>
    </row>
    <row r="6745" spans="1:4" ht="13.5">
      <c r="A6745" s="458">
        <v>100270</v>
      </c>
      <c r="B6745" s="247" t="s">
        <v>5038</v>
      </c>
      <c r="C6745" s="247" t="s">
        <v>4973</v>
      </c>
      <c r="D6745" s="456">
        <v>51.96</v>
      </c>
    </row>
    <row r="6746" spans="1:4" ht="13.5">
      <c r="A6746" s="458">
        <v>100271</v>
      </c>
      <c r="B6746" s="247" t="s">
        <v>5039</v>
      </c>
      <c r="C6746" s="247" t="s">
        <v>4986</v>
      </c>
      <c r="D6746" s="456">
        <v>51.99</v>
      </c>
    </row>
    <row r="6747" spans="1:4" ht="13.5">
      <c r="A6747" s="458">
        <v>100272</v>
      </c>
      <c r="B6747" s="247" t="s">
        <v>5040</v>
      </c>
      <c r="C6747" s="247" t="s">
        <v>4</v>
      </c>
      <c r="D6747" s="456">
        <v>1.03</v>
      </c>
    </row>
    <row r="6748" spans="1:4" ht="13.5">
      <c r="A6748" s="458">
        <v>100273</v>
      </c>
      <c r="B6748" s="247" t="s">
        <v>5041</v>
      </c>
      <c r="C6748" s="247" t="s">
        <v>4959</v>
      </c>
      <c r="D6748" s="456">
        <v>2.71</v>
      </c>
    </row>
    <row r="6749" spans="1:4" ht="13.5">
      <c r="A6749" s="458">
        <v>100274</v>
      </c>
      <c r="B6749" s="247" t="s">
        <v>5042</v>
      </c>
      <c r="C6749" s="247" t="s">
        <v>4986</v>
      </c>
      <c r="D6749" s="456">
        <v>23.12</v>
      </c>
    </row>
    <row r="6750" spans="1:4" ht="13.5">
      <c r="A6750" s="458">
        <v>100275</v>
      </c>
      <c r="B6750" s="247" t="s">
        <v>5043</v>
      </c>
      <c r="C6750" s="247" t="s">
        <v>4986</v>
      </c>
      <c r="D6750" s="456">
        <v>14.94</v>
      </c>
    </row>
    <row r="6751" spans="1:4" ht="13.5">
      <c r="A6751" s="458">
        <v>100276</v>
      </c>
      <c r="B6751" s="247" t="s">
        <v>5044</v>
      </c>
      <c r="C6751" s="247" t="s">
        <v>4986</v>
      </c>
      <c r="D6751" s="456">
        <v>27.27</v>
      </c>
    </row>
    <row r="6752" spans="1:4" ht="13.5">
      <c r="A6752" s="458">
        <v>100277</v>
      </c>
      <c r="B6752" s="247" t="s">
        <v>5045</v>
      </c>
      <c r="C6752" s="247" t="s">
        <v>4986</v>
      </c>
      <c r="D6752" s="456">
        <v>1.71</v>
      </c>
    </row>
    <row r="6753" spans="1:4" ht="13.5">
      <c r="A6753" s="458">
        <v>100278</v>
      </c>
      <c r="B6753" s="247" t="s">
        <v>5046</v>
      </c>
      <c r="C6753" s="247" t="s">
        <v>4973</v>
      </c>
      <c r="D6753" s="456">
        <v>33.159999999999997</v>
      </c>
    </row>
    <row r="6754" spans="1:4" ht="13.5">
      <c r="A6754" s="458">
        <v>100279</v>
      </c>
      <c r="B6754" s="247" t="s">
        <v>5047</v>
      </c>
      <c r="C6754" s="247" t="s">
        <v>2</v>
      </c>
      <c r="D6754" s="456">
        <v>0.64</v>
      </c>
    </row>
    <row r="6755" spans="1:4" ht="13.5">
      <c r="A6755" s="458">
        <v>100280</v>
      </c>
      <c r="B6755" s="247" t="s">
        <v>5048</v>
      </c>
      <c r="C6755" s="247" t="s">
        <v>4973</v>
      </c>
      <c r="D6755" s="456">
        <v>15.23</v>
      </c>
    </row>
    <row r="6756" spans="1:4" ht="13.5">
      <c r="A6756" s="458">
        <v>100281</v>
      </c>
      <c r="B6756" s="247" t="s">
        <v>5049</v>
      </c>
      <c r="C6756" s="247" t="s">
        <v>4973</v>
      </c>
      <c r="D6756" s="456">
        <v>3.27</v>
      </c>
    </row>
    <row r="6757" spans="1:4" ht="13.5">
      <c r="A6757" s="458">
        <v>100282</v>
      </c>
      <c r="B6757" s="247" t="s">
        <v>5050</v>
      </c>
      <c r="C6757" s="247" t="s">
        <v>4986</v>
      </c>
      <c r="D6757" s="456">
        <v>129.88</v>
      </c>
    </row>
    <row r="6758" spans="1:4" ht="13.5">
      <c r="A6758" s="458">
        <v>100283</v>
      </c>
      <c r="B6758" s="247" t="s">
        <v>5051</v>
      </c>
      <c r="C6758" s="247" t="s">
        <v>4986</v>
      </c>
      <c r="D6758" s="456">
        <v>20.98</v>
      </c>
    </row>
    <row r="6759" spans="1:4" ht="13.5">
      <c r="A6759" s="458">
        <v>100284</v>
      </c>
      <c r="B6759" s="247" t="s">
        <v>5052</v>
      </c>
      <c r="C6759" s="247" t="s">
        <v>4986</v>
      </c>
      <c r="D6759" s="456">
        <v>9.57</v>
      </c>
    </row>
    <row r="6760" spans="1:4" ht="13.5">
      <c r="A6760" s="458">
        <v>100285</v>
      </c>
      <c r="B6760" s="247" t="s">
        <v>5053</v>
      </c>
      <c r="C6760" s="247" t="s">
        <v>5004</v>
      </c>
      <c r="D6760" s="456">
        <v>34.89</v>
      </c>
    </row>
    <row r="6761" spans="1:4" ht="13.5">
      <c r="A6761" s="458">
        <v>100286</v>
      </c>
      <c r="B6761" s="247" t="s">
        <v>5054</v>
      </c>
      <c r="C6761" s="247" t="s">
        <v>5004</v>
      </c>
      <c r="D6761" s="456">
        <v>11.37</v>
      </c>
    </row>
    <row r="6762" spans="1:4" ht="13.5">
      <c r="A6762" s="458">
        <v>100287</v>
      </c>
      <c r="B6762" s="247" t="s">
        <v>5055</v>
      </c>
      <c r="C6762" s="247" t="s">
        <v>5004</v>
      </c>
      <c r="D6762" s="456">
        <v>10.89</v>
      </c>
    </row>
    <row r="6763" spans="1:4" ht="13.5">
      <c r="A6763" s="458">
        <v>99802</v>
      </c>
      <c r="B6763" s="247" t="s">
        <v>5056</v>
      </c>
      <c r="C6763" s="247" t="s">
        <v>4</v>
      </c>
      <c r="D6763" s="456">
        <v>0.44</v>
      </c>
    </row>
    <row r="6764" spans="1:4" ht="13.5">
      <c r="A6764" s="458">
        <v>99803</v>
      </c>
      <c r="B6764" s="247" t="s">
        <v>5057</v>
      </c>
      <c r="C6764" s="247" t="s">
        <v>4</v>
      </c>
      <c r="D6764" s="456">
        <v>1.72</v>
      </c>
    </row>
    <row r="6765" spans="1:4" ht="13.5">
      <c r="A6765" s="458">
        <v>99804</v>
      </c>
      <c r="B6765" s="247" t="s">
        <v>20152</v>
      </c>
      <c r="C6765" s="247" t="s">
        <v>4</v>
      </c>
      <c r="D6765" s="456">
        <v>4.4800000000000004</v>
      </c>
    </row>
    <row r="6766" spans="1:4" ht="13.5">
      <c r="A6766" s="458">
        <v>99805</v>
      </c>
      <c r="B6766" s="247" t="s">
        <v>5058</v>
      </c>
      <c r="C6766" s="247" t="s">
        <v>4</v>
      </c>
      <c r="D6766" s="456">
        <v>9.48</v>
      </c>
    </row>
    <row r="6767" spans="1:4" ht="13.5">
      <c r="A6767" s="458">
        <v>99806</v>
      </c>
      <c r="B6767" s="247" t="s">
        <v>5059</v>
      </c>
      <c r="C6767" s="247" t="s">
        <v>4</v>
      </c>
      <c r="D6767" s="456">
        <v>0.71</v>
      </c>
    </row>
    <row r="6768" spans="1:4" ht="13.5">
      <c r="A6768" s="458">
        <v>99807</v>
      </c>
      <c r="B6768" s="247" t="s">
        <v>20153</v>
      </c>
      <c r="C6768" s="247" t="s">
        <v>4</v>
      </c>
      <c r="D6768" s="456">
        <v>1.36</v>
      </c>
    </row>
    <row r="6769" spans="1:4" ht="13.5">
      <c r="A6769" s="458">
        <v>99808</v>
      </c>
      <c r="B6769" s="247" t="s">
        <v>5060</v>
      </c>
      <c r="C6769" s="247" t="s">
        <v>4</v>
      </c>
      <c r="D6769" s="456">
        <v>3.43</v>
      </c>
    </row>
    <row r="6770" spans="1:4" ht="13.5">
      <c r="A6770" s="458">
        <v>99809</v>
      </c>
      <c r="B6770" s="247" t="s">
        <v>5061</v>
      </c>
      <c r="C6770" s="247" t="s">
        <v>4</v>
      </c>
      <c r="D6770" s="456">
        <v>4.91</v>
      </c>
    </row>
    <row r="6771" spans="1:4" ht="13.5">
      <c r="A6771" s="458">
        <v>99810</v>
      </c>
      <c r="B6771" s="247" t="s">
        <v>20154</v>
      </c>
      <c r="C6771" s="247" t="s">
        <v>4</v>
      </c>
      <c r="D6771" s="456">
        <v>6.12</v>
      </c>
    </row>
    <row r="6772" spans="1:4" ht="13.5">
      <c r="A6772" s="458">
        <v>99811</v>
      </c>
      <c r="B6772" s="247" t="s">
        <v>5062</v>
      </c>
      <c r="C6772" s="247" t="s">
        <v>4</v>
      </c>
      <c r="D6772" s="456">
        <v>2.93</v>
      </c>
    </row>
    <row r="6773" spans="1:4" ht="13.5">
      <c r="A6773" s="458">
        <v>99812</v>
      </c>
      <c r="B6773" s="247" t="s">
        <v>5063</v>
      </c>
      <c r="C6773" s="247" t="s">
        <v>4</v>
      </c>
      <c r="D6773" s="456">
        <v>0.94</v>
      </c>
    </row>
    <row r="6774" spans="1:4" ht="13.5">
      <c r="A6774" s="458">
        <v>99813</v>
      </c>
      <c r="B6774" s="247" t="s">
        <v>20155</v>
      </c>
      <c r="C6774" s="247" t="s">
        <v>4</v>
      </c>
      <c r="D6774" s="456">
        <v>0.81</v>
      </c>
    </row>
    <row r="6775" spans="1:4" ht="13.5">
      <c r="A6775" s="458">
        <v>99814</v>
      </c>
      <c r="B6775" s="247" t="s">
        <v>5064</v>
      </c>
      <c r="C6775" s="247" t="s">
        <v>4</v>
      </c>
      <c r="D6775" s="456">
        <v>1.63</v>
      </c>
    </row>
    <row r="6776" spans="1:4" ht="13.5">
      <c r="A6776" s="458">
        <v>99815</v>
      </c>
      <c r="B6776" s="247" t="s">
        <v>20156</v>
      </c>
      <c r="C6776" s="247" t="s">
        <v>2</v>
      </c>
      <c r="D6776" s="456">
        <v>7.86</v>
      </c>
    </row>
    <row r="6777" spans="1:4" ht="13.5">
      <c r="A6777" s="458">
        <v>99816</v>
      </c>
      <c r="B6777" s="247" t="s">
        <v>20157</v>
      </c>
      <c r="C6777" s="247" t="s">
        <v>2</v>
      </c>
      <c r="D6777" s="456">
        <v>8.31</v>
      </c>
    </row>
    <row r="6778" spans="1:4" ht="13.5">
      <c r="A6778" s="458">
        <v>99817</v>
      </c>
      <c r="B6778" s="247" t="s">
        <v>20158</v>
      </c>
      <c r="C6778" s="247" t="s">
        <v>2</v>
      </c>
      <c r="D6778" s="456">
        <v>5.21</v>
      </c>
    </row>
    <row r="6779" spans="1:4" ht="13.5">
      <c r="A6779" s="458">
        <v>99818</v>
      </c>
      <c r="B6779" s="247" t="s">
        <v>20159</v>
      </c>
      <c r="C6779" s="247" t="s">
        <v>2</v>
      </c>
      <c r="D6779" s="456">
        <v>5.21</v>
      </c>
    </row>
    <row r="6780" spans="1:4" ht="13.5">
      <c r="A6780" s="458">
        <v>99819</v>
      </c>
      <c r="B6780" s="247" t="s">
        <v>20160</v>
      </c>
      <c r="C6780" s="247" t="s">
        <v>4</v>
      </c>
      <c r="D6780" s="456">
        <v>14.03</v>
      </c>
    </row>
    <row r="6781" spans="1:4" ht="13.5">
      <c r="A6781" s="458">
        <v>99820</v>
      </c>
      <c r="B6781" s="247" t="s">
        <v>20161</v>
      </c>
      <c r="C6781" s="247" t="s">
        <v>4</v>
      </c>
      <c r="D6781" s="456">
        <v>1.77</v>
      </c>
    </row>
    <row r="6782" spans="1:4" ht="13.5">
      <c r="A6782" s="458">
        <v>99821</v>
      </c>
      <c r="B6782" s="247" t="s">
        <v>20162</v>
      </c>
      <c r="C6782" s="247" t="s">
        <v>4</v>
      </c>
      <c r="D6782" s="456">
        <v>2.77</v>
      </c>
    </row>
    <row r="6783" spans="1:4" ht="13.5">
      <c r="A6783" s="458">
        <v>99822</v>
      </c>
      <c r="B6783" s="247" t="s">
        <v>5065</v>
      </c>
      <c r="C6783" s="247" t="s">
        <v>4</v>
      </c>
      <c r="D6783" s="456">
        <v>0.83</v>
      </c>
    </row>
    <row r="6784" spans="1:4" ht="13.5">
      <c r="A6784" s="458">
        <v>99823</v>
      </c>
      <c r="B6784" s="247" t="s">
        <v>20163</v>
      </c>
      <c r="C6784" s="247" t="s">
        <v>4</v>
      </c>
      <c r="D6784" s="456">
        <v>2.0499999999999998</v>
      </c>
    </row>
    <row r="6785" spans="1:4" ht="13.5">
      <c r="A6785" s="458">
        <v>99824</v>
      </c>
      <c r="B6785" s="247" t="s">
        <v>20164</v>
      </c>
      <c r="C6785" s="247" t="s">
        <v>4</v>
      </c>
      <c r="D6785" s="456">
        <v>2.21</v>
      </c>
    </row>
    <row r="6786" spans="1:4" ht="13.5">
      <c r="A6786" s="458">
        <v>99825</v>
      </c>
      <c r="B6786" s="247" t="s">
        <v>20165</v>
      </c>
      <c r="C6786" s="247" t="s">
        <v>4</v>
      </c>
      <c r="D6786" s="456">
        <v>3.2</v>
      </c>
    </row>
    <row r="6787" spans="1:4" ht="13.5">
      <c r="A6787" s="458">
        <v>99826</v>
      </c>
      <c r="B6787" s="247" t="s">
        <v>5066</v>
      </c>
      <c r="C6787" s="247" t="s">
        <v>4</v>
      </c>
      <c r="D6787" s="456">
        <v>1.28</v>
      </c>
    </row>
    <row r="6788" spans="1:4" ht="13.5">
      <c r="A6788" s="458">
        <v>97010</v>
      </c>
      <c r="B6788" s="247" t="s">
        <v>5067</v>
      </c>
      <c r="C6788" s="247" t="s">
        <v>1</v>
      </c>
      <c r="D6788" s="456">
        <v>75.02</v>
      </c>
    </row>
    <row r="6789" spans="1:4" ht="13.5">
      <c r="A6789" s="458">
        <v>97011</v>
      </c>
      <c r="B6789" s="247" t="s">
        <v>5068</v>
      </c>
      <c r="C6789" s="247" t="s">
        <v>1</v>
      </c>
      <c r="D6789" s="456">
        <v>56.56</v>
      </c>
    </row>
    <row r="6790" spans="1:4" ht="13.5">
      <c r="A6790" s="458">
        <v>97012</v>
      </c>
      <c r="B6790" s="247" t="s">
        <v>5069</v>
      </c>
      <c r="C6790" s="247" t="s">
        <v>1</v>
      </c>
      <c r="D6790" s="456">
        <v>47.34</v>
      </c>
    </row>
    <row r="6791" spans="1:4" ht="13.5">
      <c r="A6791" s="458">
        <v>97013</v>
      </c>
      <c r="B6791" s="247" t="s">
        <v>5070</v>
      </c>
      <c r="C6791" s="247" t="s">
        <v>1</v>
      </c>
      <c r="D6791" s="456">
        <v>118.87</v>
      </c>
    </row>
    <row r="6792" spans="1:4" ht="13.5">
      <c r="A6792" s="458">
        <v>97014</v>
      </c>
      <c r="B6792" s="247" t="s">
        <v>5071</v>
      </c>
      <c r="C6792" s="247" t="s">
        <v>1</v>
      </c>
      <c r="D6792" s="456">
        <v>86.03</v>
      </c>
    </row>
    <row r="6793" spans="1:4" ht="13.5">
      <c r="A6793" s="458">
        <v>97015</v>
      </c>
      <c r="B6793" s="247" t="s">
        <v>5072</v>
      </c>
      <c r="C6793" s="247" t="s">
        <v>1</v>
      </c>
      <c r="D6793" s="456">
        <v>69.47</v>
      </c>
    </row>
    <row r="6794" spans="1:4" ht="13.5">
      <c r="A6794" s="458">
        <v>97016</v>
      </c>
      <c r="B6794" s="247" t="s">
        <v>5073</v>
      </c>
      <c r="C6794" s="247" t="s">
        <v>1</v>
      </c>
      <c r="D6794" s="456">
        <v>67.709999999999994</v>
      </c>
    </row>
    <row r="6795" spans="1:4" ht="13.5">
      <c r="A6795" s="458">
        <v>97017</v>
      </c>
      <c r="B6795" s="247" t="s">
        <v>5074</v>
      </c>
      <c r="C6795" s="247" t="s">
        <v>1</v>
      </c>
      <c r="D6795" s="456">
        <v>50.11</v>
      </c>
    </row>
    <row r="6796" spans="1:4" ht="13.5">
      <c r="A6796" s="458">
        <v>97018</v>
      </c>
      <c r="B6796" s="247" t="s">
        <v>5075</v>
      </c>
      <c r="C6796" s="247" t="s">
        <v>1</v>
      </c>
      <c r="D6796" s="456">
        <v>40.99</v>
      </c>
    </row>
    <row r="6797" spans="1:4" ht="13.5">
      <c r="A6797" s="458">
        <v>97031</v>
      </c>
      <c r="B6797" s="247" t="s">
        <v>5076</v>
      </c>
      <c r="C6797" s="247" t="s">
        <v>1</v>
      </c>
      <c r="D6797" s="456">
        <v>103.98</v>
      </c>
    </row>
    <row r="6798" spans="1:4" ht="13.5">
      <c r="A6798" s="458">
        <v>97032</v>
      </c>
      <c r="B6798" s="247" t="s">
        <v>5077</v>
      </c>
      <c r="C6798" s="247" t="s">
        <v>1</v>
      </c>
      <c r="D6798" s="456">
        <v>62.56</v>
      </c>
    </row>
    <row r="6799" spans="1:4" ht="13.5">
      <c r="A6799" s="458">
        <v>97033</v>
      </c>
      <c r="B6799" s="247" t="s">
        <v>5078</v>
      </c>
      <c r="C6799" s="247" t="s">
        <v>1</v>
      </c>
      <c r="D6799" s="456">
        <v>103.09</v>
      </c>
    </row>
    <row r="6800" spans="1:4" ht="13.5">
      <c r="A6800" s="458">
        <v>97034</v>
      </c>
      <c r="B6800" s="247" t="s">
        <v>5079</v>
      </c>
      <c r="C6800" s="247" t="s">
        <v>1</v>
      </c>
      <c r="D6800" s="456">
        <v>60.91</v>
      </c>
    </row>
    <row r="6801" spans="1:4" ht="13.5">
      <c r="A6801" s="458">
        <v>97039</v>
      </c>
      <c r="B6801" s="247" t="s">
        <v>5080</v>
      </c>
      <c r="C6801" s="247" t="s">
        <v>4</v>
      </c>
      <c r="D6801" s="456">
        <v>53.37</v>
      </c>
    </row>
    <row r="6802" spans="1:4" ht="13.5">
      <c r="A6802" s="458">
        <v>97040</v>
      </c>
      <c r="B6802" s="247" t="s">
        <v>5081</v>
      </c>
      <c r="C6802" s="247" t="s">
        <v>4</v>
      </c>
      <c r="D6802" s="456">
        <v>16.37</v>
      </c>
    </row>
    <row r="6803" spans="1:4" ht="13.5">
      <c r="A6803" s="458">
        <v>97041</v>
      </c>
      <c r="B6803" s="247" t="s">
        <v>5082</v>
      </c>
      <c r="C6803" s="247" t="s">
        <v>4</v>
      </c>
      <c r="D6803" s="456">
        <v>305.95</v>
      </c>
    </row>
    <row r="6804" spans="1:4" ht="13.5">
      <c r="A6804" s="458">
        <v>97046</v>
      </c>
      <c r="B6804" s="247" t="s">
        <v>5083</v>
      </c>
      <c r="C6804" s="247" t="s">
        <v>4</v>
      </c>
      <c r="D6804" s="456">
        <v>0.37</v>
      </c>
    </row>
    <row r="6805" spans="1:4" ht="13.5">
      <c r="A6805" s="458">
        <v>97047</v>
      </c>
      <c r="B6805" s="247" t="s">
        <v>5084</v>
      </c>
      <c r="C6805" s="247" t="s">
        <v>4</v>
      </c>
      <c r="D6805" s="456">
        <v>0.14000000000000001</v>
      </c>
    </row>
    <row r="6806" spans="1:4" ht="13.5">
      <c r="A6806" s="458">
        <v>97048</v>
      </c>
      <c r="B6806" s="247" t="s">
        <v>5085</v>
      </c>
      <c r="C6806" s="247" t="s">
        <v>4</v>
      </c>
      <c r="D6806" s="456">
        <v>0.1</v>
      </c>
    </row>
    <row r="6807" spans="1:4" ht="13.5">
      <c r="A6807" s="458">
        <v>97054</v>
      </c>
      <c r="B6807" s="247" t="s">
        <v>17828</v>
      </c>
      <c r="C6807" s="247" t="s">
        <v>2</v>
      </c>
      <c r="D6807" s="456">
        <v>23.19</v>
      </c>
    </row>
    <row r="6808" spans="1:4" ht="13.5">
      <c r="A6808" s="458">
        <v>97062</v>
      </c>
      <c r="B6808" s="247" t="s">
        <v>5086</v>
      </c>
      <c r="C6808" s="247" t="s">
        <v>4</v>
      </c>
      <c r="D6808" s="456">
        <v>6.95</v>
      </c>
    </row>
    <row r="6809" spans="1:4" ht="13.5">
      <c r="A6809" s="458">
        <v>97063</v>
      </c>
      <c r="B6809" s="247" t="s">
        <v>5087</v>
      </c>
      <c r="C6809" s="247" t="s">
        <v>4</v>
      </c>
      <c r="D6809" s="456">
        <v>9.83</v>
      </c>
    </row>
    <row r="6810" spans="1:4" ht="13.5">
      <c r="A6810" s="458">
        <v>97064</v>
      </c>
      <c r="B6810" s="247" t="s">
        <v>5088</v>
      </c>
      <c r="C6810" s="247" t="s">
        <v>1</v>
      </c>
      <c r="D6810" s="456">
        <v>17.940000000000001</v>
      </c>
    </row>
    <row r="6811" spans="1:4" ht="13.5">
      <c r="A6811" s="458">
        <v>97065</v>
      </c>
      <c r="B6811" s="247" t="s">
        <v>5089</v>
      </c>
      <c r="C6811" s="247" t="s">
        <v>7</v>
      </c>
      <c r="D6811" s="456">
        <v>6.08</v>
      </c>
    </row>
    <row r="6812" spans="1:4" ht="13.5">
      <c r="A6812" s="458">
        <v>97066</v>
      </c>
      <c r="B6812" s="247" t="s">
        <v>5090</v>
      </c>
      <c r="C6812" s="247" t="s">
        <v>4</v>
      </c>
      <c r="D6812" s="456">
        <v>126.64</v>
      </c>
    </row>
    <row r="6813" spans="1:4" ht="13.5">
      <c r="A6813" s="458">
        <v>97067</v>
      </c>
      <c r="B6813" s="247" t="s">
        <v>5091</v>
      </c>
      <c r="C6813" s="247" t="s">
        <v>1</v>
      </c>
      <c r="D6813" s="456">
        <v>779.33</v>
      </c>
    </row>
    <row r="6814" spans="1:4" ht="13.5">
      <c r="A6814" s="458">
        <v>97621</v>
      </c>
      <c r="B6814" s="247" t="s">
        <v>5092</v>
      </c>
      <c r="C6814" s="247" t="s">
        <v>7</v>
      </c>
      <c r="D6814" s="456">
        <v>95.65</v>
      </c>
    </row>
    <row r="6815" spans="1:4" ht="13.5">
      <c r="A6815" s="458">
        <v>97622</v>
      </c>
      <c r="B6815" s="247" t="s">
        <v>5093</v>
      </c>
      <c r="C6815" s="247" t="s">
        <v>7</v>
      </c>
      <c r="D6815" s="456">
        <v>46.62</v>
      </c>
    </row>
    <row r="6816" spans="1:4" ht="13.5">
      <c r="A6816" s="458">
        <v>97623</v>
      </c>
      <c r="B6816" s="247" t="s">
        <v>5094</v>
      </c>
      <c r="C6816" s="247" t="s">
        <v>7</v>
      </c>
      <c r="D6816" s="456">
        <v>142.79</v>
      </c>
    </row>
    <row r="6817" spans="1:4" ht="13.5">
      <c r="A6817" s="458">
        <v>97624</v>
      </c>
      <c r="B6817" s="247" t="s">
        <v>5095</v>
      </c>
      <c r="C6817" s="247" t="s">
        <v>7</v>
      </c>
      <c r="D6817" s="456">
        <v>87.64</v>
      </c>
    </row>
    <row r="6818" spans="1:4" ht="13.5">
      <c r="A6818" s="458">
        <v>97625</v>
      </c>
      <c r="B6818" s="247" t="s">
        <v>5096</v>
      </c>
      <c r="C6818" s="247" t="s">
        <v>7</v>
      </c>
      <c r="D6818" s="456">
        <v>57.89</v>
      </c>
    </row>
    <row r="6819" spans="1:4" ht="13.5">
      <c r="A6819" s="458">
        <v>97626</v>
      </c>
      <c r="B6819" s="247" t="s">
        <v>5097</v>
      </c>
      <c r="C6819" s="247" t="s">
        <v>7</v>
      </c>
      <c r="D6819" s="456">
        <v>508.81</v>
      </c>
    </row>
    <row r="6820" spans="1:4" ht="13.5">
      <c r="A6820" s="458">
        <v>97627</v>
      </c>
      <c r="B6820" s="247" t="s">
        <v>5098</v>
      </c>
      <c r="C6820" s="247" t="s">
        <v>7</v>
      </c>
      <c r="D6820" s="456">
        <v>232.29</v>
      </c>
    </row>
    <row r="6821" spans="1:4" ht="13.5">
      <c r="A6821" s="458">
        <v>97628</v>
      </c>
      <c r="B6821" s="247" t="s">
        <v>5099</v>
      </c>
      <c r="C6821" s="247" t="s">
        <v>7</v>
      </c>
      <c r="D6821" s="456">
        <v>230.37</v>
      </c>
    </row>
    <row r="6822" spans="1:4" ht="13.5">
      <c r="A6822" s="458">
        <v>97629</v>
      </c>
      <c r="B6822" s="247" t="s">
        <v>5100</v>
      </c>
      <c r="C6822" s="247" t="s">
        <v>7</v>
      </c>
      <c r="D6822" s="456">
        <v>97.84</v>
      </c>
    </row>
    <row r="6823" spans="1:4" ht="13.5">
      <c r="A6823" s="458">
        <v>97631</v>
      </c>
      <c r="B6823" s="247" t="s">
        <v>5101</v>
      </c>
      <c r="C6823" s="247" t="s">
        <v>4</v>
      </c>
      <c r="D6823" s="456">
        <v>2.74</v>
      </c>
    </row>
    <row r="6824" spans="1:4" ht="13.5">
      <c r="A6824" s="458">
        <v>97632</v>
      </c>
      <c r="B6824" s="247" t="s">
        <v>5102</v>
      </c>
      <c r="C6824" s="247" t="s">
        <v>1</v>
      </c>
      <c r="D6824" s="456">
        <v>2.14</v>
      </c>
    </row>
    <row r="6825" spans="1:4" ht="13.5">
      <c r="A6825" s="458">
        <v>97633</v>
      </c>
      <c r="B6825" s="247" t="s">
        <v>5103</v>
      </c>
      <c r="C6825" s="247" t="s">
        <v>4</v>
      </c>
      <c r="D6825" s="456">
        <v>18.72</v>
      </c>
    </row>
    <row r="6826" spans="1:4" ht="13.5">
      <c r="A6826" s="458">
        <v>97634</v>
      </c>
      <c r="B6826" s="247" t="s">
        <v>5104</v>
      </c>
      <c r="C6826" s="247" t="s">
        <v>4</v>
      </c>
      <c r="D6826" s="456">
        <v>9.74</v>
      </c>
    </row>
    <row r="6827" spans="1:4" ht="13.5">
      <c r="A6827" s="458">
        <v>97635</v>
      </c>
      <c r="B6827" s="247" t="s">
        <v>5105</v>
      </c>
      <c r="C6827" s="247" t="s">
        <v>4</v>
      </c>
      <c r="D6827" s="456">
        <v>12.25</v>
      </c>
    </row>
    <row r="6828" spans="1:4" ht="13.5">
      <c r="A6828" s="458">
        <v>97636</v>
      </c>
      <c r="B6828" s="247" t="s">
        <v>5106</v>
      </c>
      <c r="C6828" s="247" t="s">
        <v>4</v>
      </c>
      <c r="D6828" s="456">
        <v>18.93</v>
      </c>
    </row>
    <row r="6829" spans="1:4" ht="13.5">
      <c r="A6829" s="458">
        <v>97637</v>
      </c>
      <c r="B6829" s="247" t="s">
        <v>5107</v>
      </c>
      <c r="C6829" s="247" t="s">
        <v>4</v>
      </c>
      <c r="D6829" s="456">
        <v>2.38</v>
      </c>
    </row>
    <row r="6830" spans="1:4" ht="13.5">
      <c r="A6830" s="458">
        <v>97638</v>
      </c>
      <c r="B6830" s="247" t="s">
        <v>5108</v>
      </c>
      <c r="C6830" s="247" t="s">
        <v>4</v>
      </c>
      <c r="D6830" s="456">
        <v>6.93</v>
      </c>
    </row>
    <row r="6831" spans="1:4" ht="13.5">
      <c r="A6831" s="458">
        <v>97639</v>
      </c>
      <c r="B6831" s="247" t="s">
        <v>5109</v>
      </c>
      <c r="C6831" s="247" t="s">
        <v>4</v>
      </c>
      <c r="D6831" s="456">
        <v>16.559999999999999</v>
      </c>
    </row>
    <row r="6832" spans="1:4" ht="13.5">
      <c r="A6832" s="458">
        <v>97640</v>
      </c>
      <c r="B6832" s="247" t="s">
        <v>5110</v>
      </c>
      <c r="C6832" s="247" t="s">
        <v>4</v>
      </c>
      <c r="D6832" s="456">
        <v>1.5</v>
      </c>
    </row>
    <row r="6833" spans="1:4" ht="13.5">
      <c r="A6833" s="458">
        <v>97641</v>
      </c>
      <c r="B6833" s="247" t="s">
        <v>5111</v>
      </c>
      <c r="C6833" s="247" t="s">
        <v>4</v>
      </c>
      <c r="D6833" s="456">
        <v>3.79</v>
      </c>
    </row>
    <row r="6834" spans="1:4" ht="13.5">
      <c r="A6834" s="458">
        <v>97642</v>
      </c>
      <c r="B6834" s="247" t="s">
        <v>5112</v>
      </c>
      <c r="C6834" s="247" t="s">
        <v>4</v>
      </c>
      <c r="D6834" s="456">
        <v>2.69</v>
      </c>
    </row>
    <row r="6835" spans="1:4" ht="13.5">
      <c r="A6835" s="458">
        <v>97643</v>
      </c>
      <c r="B6835" s="247" t="s">
        <v>5113</v>
      </c>
      <c r="C6835" s="247" t="s">
        <v>4</v>
      </c>
      <c r="D6835" s="456">
        <v>20.83</v>
      </c>
    </row>
    <row r="6836" spans="1:4" ht="13.5">
      <c r="A6836" s="458">
        <v>97644</v>
      </c>
      <c r="B6836" s="247" t="s">
        <v>5114</v>
      </c>
      <c r="C6836" s="247" t="s">
        <v>4</v>
      </c>
      <c r="D6836" s="456">
        <v>7.65</v>
      </c>
    </row>
    <row r="6837" spans="1:4" ht="13.5">
      <c r="A6837" s="458">
        <v>97645</v>
      </c>
      <c r="B6837" s="247" t="s">
        <v>5115</v>
      </c>
      <c r="C6837" s="247" t="s">
        <v>4</v>
      </c>
      <c r="D6837" s="456">
        <v>30.97</v>
      </c>
    </row>
    <row r="6838" spans="1:4" ht="13.5">
      <c r="A6838" s="458">
        <v>97647</v>
      </c>
      <c r="B6838" s="247" t="s">
        <v>5116</v>
      </c>
      <c r="C6838" s="247" t="s">
        <v>4</v>
      </c>
      <c r="D6838" s="456">
        <v>2.91</v>
      </c>
    </row>
    <row r="6839" spans="1:4" ht="13.5">
      <c r="A6839" s="458">
        <v>97648</v>
      </c>
      <c r="B6839" s="247" t="s">
        <v>5117</v>
      </c>
      <c r="C6839" s="247" t="s">
        <v>4</v>
      </c>
      <c r="D6839" s="456">
        <v>1.68</v>
      </c>
    </row>
    <row r="6840" spans="1:4" ht="13.5">
      <c r="A6840" s="458">
        <v>97649</v>
      </c>
      <c r="B6840" s="247" t="s">
        <v>5118</v>
      </c>
      <c r="C6840" s="247" t="s">
        <v>4</v>
      </c>
      <c r="D6840" s="456">
        <v>3.8</v>
      </c>
    </row>
    <row r="6841" spans="1:4" ht="13.5">
      <c r="A6841" s="458">
        <v>97650</v>
      </c>
      <c r="B6841" s="247" t="s">
        <v>5119</v>
      </c>
      <c r="C6841" s="247" t="s">
        <v>4</v>
      </c>
      <c r="D6841" s="456">
        <v>6.28</v>
      </c>
    </row>
    <row r="6842" spans="1:4" ht="13.5">
      <c r="A6842" s="458">
        <v>97651</v>
      </c>
      <c r="B6842" s="247" t="s">
        <v>5120</v>
      </c>
      <c r="C6842" s="247" t="s">
        <v>2</v>
      </c>
      <c r="D6842" s="456">
        <v>69.58</v>
      </c>
    </row>
    <row r="6843" spans="1:4" ht="13.5">
      <c r="A6843" s="458">
        <v>97652</v>
      </c>
      <c r="B6843" s="247" t="s">
        <v>5121</v>
      </c>
      <c r="C6843" s="247" t="s">
        <v>2</v>
      </c>
      <c r="D6843" s="456">
        <v>157.75</v>
      </c>
    </row>
    <row r="6844" spans="1:4" ht="13.5">
      <c r="A6844" s="458">
        <v>97653</v>
      </c>
      <c r="B6844" s="247" t="s">
        <v>5122</v>
      </c>
      <c r="C6844" s="247" t="s">
        <v>2</v>
      </c>
      <c r="D6844" s="456">
        <v>128.33000000000001</v>
      </c>
    </row>
    <row r="6845" spans="1:4" ht="13.5">
      <c r="A6845" s="458">
        <v>97654</v>
      </c>
      <c r="B6845" s="247" t="s">
        <v>5123</v>
      </c>
      <c r="C6845" s="247" t="s">
        <v>2</v>
      </c>
      <c r="D6845" s="456">
        <v>152.46</v>
      </c>
    </row>
    <row r="6846" spans="1:4" ht="13.5">
      <c r="A6846" s="458">
        <v>97655</v>
      </c>
      <c r="B6846" s="247" t="s">
        <v>5124</v>
      </c>
      <c r="C6846" s="247" t="s">
        <v>4</v>
      </c>
      <c r="D6846" s="456">
        <v>30.69</v>
      </c>
    </row>
    <row r="6847" spans="1:4" ht="13.5">
      <c r="A6847" s="458">
        <v>97656</v>
      </c>
      <c r="B6847" s="247" t="s">
        <v>5125</v>
      </c>
      <c r="C6847" s="247" t="s">
        <v>2</v>
      </c>
      <c r="D6847" s="456">
        <v>280.2</v>
      </c>
    </row>
    <row r="6848" spans="1:4" ht="13.5">
      <c r="A6848" s="458">
        <v>97657</v>
      </c>
      <c r="B6848" s="247" t="s">
        <v>5126</v>
      </c>
      <c r="C6848" s="247" t="s">
        <v>2</v>
      </c>
      <c r="D6848" s="456">
        <v>555.39</v>
      </c>
    </row>
    <row r="6849" spans="1:4" ht="13.5">
      <c r="A6849" s="458">
        <v>97658</v>
      </c>
      <c r="B6849" s="247" t="s">
        <v>5127</v>
      </c>
      <c r="C6849" s="247" t="s">
        <v>2</v>
      </c>
      <c r="D6849" s="456">
        <v>197.17</v>
      </c>
    </row>
    <row r="6850" spans="1:4" ht="13.5">
      <c r="A6850" s="458">
        <v>97659</v>
      </c>
      <c r="B6850" s="247" t="s">
        <v>5128</v>
      </c>
      <c r="C6850" s="247" t="s">
        <v>2</v>
      </c>
      <c r="D6850" s="456">
        <v>268.47000000000003</v>
      </c>
    </row>
    <row r="6851" spans="1:4" ht="13.5">
      <c r="A6851" s="458">
        <v>97660</v>
      </c>
      <c r="B6851" s="247" t="s">
        <v>5129</v>
      </c>
      <c r="C6851" s="247" t="s">
        <v>2</v>
      </c>
      <c r="D6851" s="456">
        <v>0.56999999999999995</v>
      </c>
    </row>
    <row r="6852" spans="1:4" ht="13.5">
      <c r="A6852" s="458">
        <v>97661</v>
      </c>
      <c r="B6852" s="247" t="s">
        <v>5130</v>
      </c>
      <c r="C6852" s="247" t="s">
        <v>1</v>
      </c>
      <c r="D6852" s="456">
        <v>0.56999999999999995</v>
      </c>
    </row>
    <row r="6853" spans="1:4" ht="13.5">
      <c r="A6853" s="458">
        <v>97662</v>
      </c>
      <c r="B6853" s="247" t="s">
        <v>5131</v>
      </c>
      <c r="C6853" s="247" t="s">
        <v>1</v>
      </c>
      <c r="D6853" s="456">
        <v>0.39</v>
      </c>
    </row>
    <row r="6854" spans="1:4" ht="13.5">
      <c r="A6854" s="458">
        <v>97663</v>
      </c>
      <c r="B6854" s="247" t="s">
        <v>5132</v>
      </c>
      <c r="C6854" s="247" t="s">
        <v>2</v>
      </c>
      <c r="D6854" s="456">
        <v>9.8800000000000008</v>
      </c>
    </row>
    <row r="6855" spans="1:4" ht="13.5">
      <c r="A6855" s="458">
        <v>97664</v>
      </c>
      <c r="B6855" s="247" t="s">
        <v>5133</v>
      </c>
      <c r="C6855" s="247" t="s">
        <v>2</v>
      </c>
      <c r="D6855" s="456">
        <v>1.22</v>
      </c>
    </row>
    <row r="6856" spans="1:4" ht="13.5">
      <c r="A6856" s="458">
        <v>97665</v>
      </c>
      <c r="B6856" s="247" t="s">
        <v>5134</v>
      </c>
      <c r="C6856" s="247" t="s">
        <v>2</v>
      </c>
      <c r="D6856" s="456">
        <v>1.0900000000000001</v>
      </c>
    </row>
    <row r="6857" spans="1:4" ht="13.5">
      <c r="A6857" s="458">
        <v>97666</v>
      </c>
      <c r="B6857" s="247" t="s">
        <v>5135</v>
      </c>
      <c r="C6857" s="247" t="s">
        <v>2</v>
      </c>
      <c r="D6857" s="456">
        <v>7.2</v>
      </c>
    </row>
    <row r="6858" spans="1:4" ht="13.5">
      <c r="A6858" s="458">
        <v>95967</v>
      </c>
      <c r="B6858" s="247" t="s">
        <v>5136</v>
      </c>
      <c r="C6858" s="247" t="s">
        <v>5</v>
      </c>
      <c r="D6858" s="456">
        <v>134.44999999999999</v>
      </c>
    </row>
    <row r="6859" spans="1:4" ht="13.5">
      <c r="A6859" s="458">
        <v>99058</v>
      </c>
      <c r="B6859" s="247" t="s">
        <v>5137</v>
      </c>
      <c r="C6859" s="247" t="s">
        <v>2</v>
      </c>
      <c r="D6859" s="456">
        <v>8.9700000000000006</v>
      </c>
    </row>
    <row r="6860" spans="1:4" ht="13.5">
      <c r="A6860" s="458">
        <v>99059</v>
      </c>
      <c r="B6860" s="247" t="s">
        <v>5138</v>
      </c>
      <c r="C6860" s="247" t="s">
        <v>1</v>
      </c>
      <c r="D6860" s="456">
        <v>59.1</v>
      </c>
    </row>
    <row r="6861" spans="1:4" ht="13.5">
      <c r="A6861" s="458">
        <v>99060</v>
      </c>
      <c r="B6861" s="247" t="s">
        <v>17585</v>
      </c>
      <c r="C6861" s="247" t="s">
        <v>2</v>
      </c>
      <c r="D6861" s="456">
        <v>158.86000000000001</v>
      </c>
    </row>
    <row r="6862" spans="1:4" ht="13.5">
      <c r="A6862" s="458">
        <v>99061</v>
      </c>
      <c r="B6862" s="247" t="s">
        <v>17586</v>
      </c>
      <c r="C6862" s="247" t="s">
        <v>2</v>
      </c>
      <c r="D6862" s="456">
        <v>104.42</v>
      </c>
    </row>
    <row r="6863" spans="1:4" ht="13.5">
      <c r="A6863" s="458">
        <v>99062</v>
      </c>
      <c r="B6863" s="247" t="s">
        <v>5139</v>
      </c>
      <c r="C6863" s="247" t="s">
        <v>2</v>
      </c>
      <c r="D6863" s="456">
        <v>2.36</v>
      </c>
    </row>
    <row r="6864" spans="1:4" ht="13.5">
      <c r="A6864" s="458">
        <v>99063</v>
      </c>
      <c r="B6864" s="247" t="s">
        <v>5140</v>
      </c>
      <c r="C6864" s="247" t="s">
        <v>1</v>
      </c>
      <c r="D6864" s="456">
        <v>5.22</v>
      </c>
    </row>
    <row r="6865" spans="1:4" ht="13.5">
      <c r="A6865" s="458">
        <v>99064</v>
      </c>
      <c r="B6865" s="247" t="s">
        <v>5141</v>
      </c>
      <c r="C6865" s="247" t="s">
        <v>1</v>
      </c>
      <c r="D6865" s="456">
        <v>0.44</v>
      </c>
    </row>
    <row r="6866" spans="1:4" ht="13.5">
      <c r="A6866" s="458">
        <v>93588</v>
      </c>
      <c r="B6866" s="247" t="s">
        <v>17829</v>
      </c>
      <c r="C6866" s="247" t="s">
        <v>4539</v>
      </c>
      <c r="D6866" s="456">
        <v>2.8</v>
      </c>
    </row>
    <row r="6867" spans="1:4" ht="13.5">
      <c r="A6867" s="458">
        <v>93589</v>
      </c>
      <c r="B6867" s="247" t="s">
        <v>17830</v>
      </c>
      <c r="C6867" s="247" t="s">
        <v>4539</v>
      </c>
      <c r="D6867" s="456">
        <v>2.4</v>
      </c>
    </row>
    <row r="6868" spans="1:4" ht="13.5">
      <c r="A6868" s="458">
        <v>93590</v>
      </c>
      <c r="B6868" s="247" t="s">
        <v>17831</v>
      </c>
      <c r="C6868" s="247" t="s">
        <v>4539</v>
      </c>
      <c r="D6868" s="456">
        <v>0.88</v>
      </c>
    </row>
    <row r="6869" spans="1:4" ht="13.5">
      <c r="A6869" s="458">
        <v>93591</v>
      </c>
      <c r="B6869" s="247" t="s">
        <v>17832</v>
      </c>
      <c r="C6869" s="247" t="s">
        <v>4539</v>
      </c>
      <c r="D6869" s="456">
        <v>2.48</v>
      </c>
    </row>
    <row r="6870" spans="1:4" ht="13.5">
      <c r="A6870" s="458">
        <v>93592</v>
      </c>
      <c r="B6870" s="247" t="s">
        <v>17833</v>
      </c>
      <c r="C6870" s="247" t="s">
        <v>4539</v>
      </c>
      <c r="D6870" s="456">
        <v>2.14</v>
      </c>
    </row>
    <row r="6871" spans="1:4" ht="13.5">
      <c r="A6871" s="458">
        <v>93593</v>
      </c>
      <c r="B6871" s="247" t="s">
        <v>17834</v>
      </c>
      <c r="C6871" s="247" t="s">
        <v>4539</v>
      </c>
      <c r="D6871" s="456">
        <v>0.79</v>
      </c>
    </row>
    <row r="6872" spans="1:4" ht="13.5">
      <c r="A6872" s="458">
        <v>93594</v>
      </c>
      <c r="B6872" s="247" t="s">
        <v>17835</v>
      </c>
      <c r="C6872" s="247" t="s">
        <v>4537</v>
      </c>
      <c r="D6872" s="456">
        <v>1.87</v>
      </c>
    </row>
    <row r="6873" spans="1:4" ht="13.5">
      <c r="A6873" s="458">
        <v>93595</v>
      </c>
      <c r="B6873" s="247" t="s">
        <v>17836</v>
      </c>
      <c r="C6873" s="247" t="s">
        <v>4537</v>
      </c>
      <c r="D6873" s="456">
        <v>1.62</v>
      </c>
    </row>
    <row r="6874" spans="1:4" ht="13.5">
      <c r="A6874" s="458">
        <v>93596</v>
      </c>
      <c r="B6874" s="247" t="s">
        <v>17837</v>
      </c>
      <c r="C6874" s="247" t="s">
        <v>4537</v>
      </c>
      <c r="D6874" s="456">
        <v>0.59</v>
      </c>
    </row>
    <row r="6875" spans="1:4" ht="13.5">
      <c r="A6875" s="458">
        <v>93597</v>
      </c>
      <c r="B6875" s="247" t="s">
        <v>17838</v>
      </c>
      <c r="C6875" s="247" t="s">
        <v>4537</v>
      </c>
      <c r="D6875" s="456">
        <v>1.64</v>
      </c>
    </row>
    <row r="6876" spans="1:4" ht="13.5">
      <c r="A6876" s="458">
        <v>93598</v>
      </c>
      <c r="B6876" s="247" t="s">
        <v>17839</v>
      </c>
      <c r="C6876" s="247" t="s">
        <v>4537</v>
      </c>
      <c r="D6876" s="456">
        <v>1.42</v>
      </c>
    </row>
    <row r="6877" spans="1:4" ht="13.5">
      <c r="A6877" s="458">
        <v>93599</v>
      </c>
      <c r="B6877" s="247" t="s">
        <v>17840</v>
      </c>
      <c r="C6877" s="247" t="s">
        <v>4537</v>
      </c>
      <c r="D6877" s="456">
        <v>0.52</v>
      </c>
    </row>
    <row r="6878" spans="1:4" ht="13.5">
      <c r="A6878" s="458">
        <v>95425</v>
      </c>
      <c r="B6878" s="247" t="s">
        <v>17841</v>
      </c>
      <c r="C6878" s="247" t="s">
        <v>4539</v>
      </c>
      <c r="D6878" s="456">
        <v>2.12</v>
      </c>
    </row>
    <row r="6879" spans="1:4" ht="13.5">
      <c r="A6879" s="458">
        <v>95426</v>
      </c>
      <c r="B6879" s="247" t="s">
        <v>17842</v>
      </c>
      <c r="C6879" s="247" t="s">
        <v>4539</v>
      </c>
      <c r="D6879" s="456">
        <v>1.83</v>
      </c>
    </row>
    <row r="6880" spans="1:4" ht="13.5">
      <c r="A6880" s="458">
        <v>95427</v>
      </c>
      <c r="B6880" s="247" t="s">
        <v>17843</v>
      </c>
      <c r="C6880" s="247" t="s">
        <v>4539</v>
      </c>
      <c r="D6880" s="456">
        <v>0.69</v>
      </c>
    </row>
    <row r="6881" spans="1:4" ht="13.5">
      <c r="A6881" s="458">
        <v>95428</v>
      </c>
      <c r="B6881" s="247" t="s">
        <v>17844</v>
      </c>
      <c r="C6881" s="247" t="s">
        <v>4537</v>
      </c>
      <c r="D6881" s="456">
        <v>1.43</v>
      </c>
    </row>
    <row r="6882" spans="1:4" ht="13.5">
      <c r="A6882" s="458">
        <v>95429</v>
      </c>
      <c r="B6882" s="247" t="s">
        <v>17845</v>
      </c>
      <c r="C6882" s="247" t="s">
        <v>4537</v>
      </c>
      <c r="D6882" s="456">
        <v>1.23</v>
      </c>
    </row>
    <row r="6883" spans="1:4" ht="13.5">
      <c r="A6883" s="458">
        <v>95430</v>
      </c>
      <c r="B6883" s="247" t="s">
        <v>17846</v>
      </c>
      <c r="C6883" s="247" t="s">
        <v>4537</v>
      </c>
      <c r="D6883" s="456">
        <v>0.43</v>
      </c>
    </row>
    <row r="6884" spans="1:4" ht="13.5">
      <c r="A6884" s="458">
        <v>95875</v>
      </c>
      <c r="B6884" s="247" t="s">
        <v>17847</v>
      </c>
      <c r="C6884" s="247" t="s">
        <v>4539</v>
      </c>
      <c r="D6884" s="456">
        <v>2.2200000000000002</v>
      </c>
    </row>
    <row r="6885" spans="1:4" ht="13.5">
      <c r="A6885" s="458">
        <v>95876</v>
      </c>
      <c r="B6885" s="247" t="s">
        <v>17848</v>
      </c>
      <c r="C6885" s="247" t="s">
        <v>4539</v>
      </c>
      <c r="D6885" s="456">
        <v>1.95</v>
      </c>
    </row>
    <row r="6886" spans="1:4" ht="13.5">
      <c r="A6886" s="458">
        <v>95877</v>
      </c>
      <c r="B6886" s="247" t="s">
        <v>17849</v>
      </c>
      <c r="C6886" s="247" t="s">
        <v>4539</v>
      </c>
      <c r="D6886" s="456">
        <v>1.68</v>
      </c>
    </row>
    <row r="6887" spans="1:4" ht="13.5">
      <c r="A6887" s="458">
        <v>95878</v>
      </c>
      <c r="B6887" s="247" t="s">
        <v>17850</v>
      </c>
      <c r="C6887" s="247" t="s">
        <v>4537</v>
      </c>
      <c r="D6887" s="456">
        <v>1.49</v>
      </c>
    </row>
    <row r="6888" spans="1:4" ht="13.5">
      <c r="A6888" s="458">
        <v>95879</v>
      </c>
      <c r="B6888" s="247" t="s">
        <v>17851</v>
      </c>
      <c r="C6888" s="247" t="s">
        <v>4537</v>
      </c>
      <c r="D6888" s="456">
        <v>1.32</v>
      </c>
    </row>
    <row r="6889" spans="1:4" ht="13.5">
      <c r="A6889" s="458">
        <v>95880</v>
      </c>
      <c r="B6889" s="247" t="s">
        <v>17852</v>
      </c>
      <c r="C6889" s="247" t="s">
        <v>4537</v>
      </c>
      <c r="D6889" s="456">
        <v>1.1299999999999999</v>
      </c>
    </row>
    <row r="6890" spans="1:4" ht="13.5">
      <c r="A6890" s="458">
        <v>97912</v>
      </c>
      <c r="B6890" s="247" t="s">
        <v>17853</v>
      </c>
      <c r="C6890" s="247" t="s">
        <v>4539</v>
      </c>
      <c r="D6890" s="456">
        <v>3.21</v>
      </c>
    </row>
    <row r="6891" spans="1:4" ht="13.5">
      <c r="A6891" s="458">
        <v>97913</v>
      </c>
      <c r="B6891" s="247" t="s">
        <v>17854</v>
      </c>
      <c r="C6891" s="247" t="s">
        <v>4539</v>
      </c>
      <c r="D6891" s="456">
        <v>2.78</v>
      </c>
    </row>
    <row r="6892" spans="1:4" ht="13.5">
      <c r="A6892" s="458">
        <v>97914</v>
      </c>
      <c r="B6892" s="247" t="s">
        <v>17855</v>
      </c>
      <c r="C6892" s="247" t="s">
        <v>4539</v>
      </c>
      <c r="D6892" s="456">
        <v>2.5499999999999998</v>
      </c>
    </row>
    <row r="6893" spans="1:4" ht="13.5">
      <c r="A6893" s="458">
        <v>97915</v>
      </c>
      <c r="B6893" s="247" t="s">
        <v>17856</v>
      </c>
      <c r="C6893" s="247" t="s">
        <v>4539</v>
      </c>
      <c r="D6893" s="456">
        <v>1.02</v>
      </c>
    </row>
    <row r="6894" spans="1:4" ht="13.5">
      <c r="A6894" s="458">
        <v>100937</v>
      </c>
      <c r="B6894" s="247" t="s">
        <v>17857</v>
      </c>
      <c r="C6894" s="247" t="s">
        <v>4539</v>
      </c>
      <c r="D6894" s="456">
        <v>7.66</v>
      </c>
    </row>
    <row r="6895" spans="1:4" ht="13.5">
      <c r="A6895" s="458">
        <v>100938</v>
      </c>
      <c r="B6895" s="247" t="s">
        <v>17858</v>
      </c>
      <c r="C6895" s="247" t="s">
        <v>4539</v>
      </c>
      <c r="D6895" s="456">
        <v>6.68</v>
      </c>
    </row>
    <row r="6896" spans="1:4" ht="13.5">
      <c r="A6896" s="458">
        <v>100939</v>
      </c>
      <c r="B6896" s="247" t="s">
        <v>17859</v>
      </c>
      <c r="C6896" s="247" t="s">
        <v>4539</v>
      </c>
      <c r="D6896" s="456">
        <v>5.93</v>
      </c>
    </row>
    <row r="6897" spans="1:4" ht="13.5">
      <c r="A6897" s="458">
        <v>100940</v>
      </c>
      <c r="B6897" s="247" t="s">
        <v>17860</v>
      </c>
      <c r="C6897" s="247" t="s">
        <v>4539</v>
      </c>
      <c r="D6897" s="456">
        <v>5.1100000000000003</v>
      </c>
    </row>
    <row r="6898" spans="1:4" ht="13.5">
      <c r="A6898" s="458">
        <v>100941</v>
      </c>
      <c r="B6898" s="247" t="s">
        <v>17861</v>
      </c>
      <c r="C6898" s="247" t="s">
        <v>4537</v>
      </c>
      <c r="D6898" s="456">
        <v>5.0999999999999996</v>
      </c>
    </row>
    <row r="6899" spans="1:4" ht="13.5">
      <c r="A6899" s="458">
        <v>100942</v>
      </c>
      <c r="B6899" s="247" t="s">
        <v>17862</v>
      </c>
      <c r="C6899" s="247" t="s">
        <v>4537</v>
      </c>
      <c r="D6899" s="456">
        <v>4.45</v>
      </c>
    </row>
    <row r="6900" spans="1:4" ht="13.5">
      <c r="A6900" s="458">
        <v>100943</v>
      </c>
      <c r="B6900" s="247" t="s">
        <v>17863</v>
      </c>
      <c r="C6900" s="247" t="s">
        <v>4537</v>
      </c>
      <c r="D6900" s="456">
        <v>3.93</v>
      </c>
    </row>
    <row r="6901" spans="1:4" ht="13.5">
      <c r="A6901" s="458">
        <v>100944</v>
      </c>
      <c r="B6901" s="247" t="s">
        <v>17864</v>
      </c>
      <c r="C6901" s="247" t="s">
        <v>4537</v>
      </c>
      <c r="D6901" s="456">
        <v>3.42</v>
      </c>
    </row>
    <row r="6902" spans="1:4" ht="13.5">
      <c r="A6902" s="458">
        <v>100945</v>
      </c>
      <c r="B6902" s="247" t="s">
        <v>17865</v>
      </c>
      <c r="C6902" s="247" t="s">
        <v>4537</v>
      </c>
      <c r="D6902" s="456">
        <v>2.56</v>
      </c>
    </row>
    <row r="6903" spans="1:4" ht="13.5">
      <c r="A6903" s="458">
        <v>100946</v>
      </c>
      <c r="B6903" s="247" t="s">
        <v>17866</v>
      </c>
      <c r="C6903" s="247" t="s">
        <v>4537</v>
      </c>
      <c r="D6903" s="456">
        <v>2.2000000000000002</v>
      </c>
    </row>
    <row r="6904" spans="1:4" ht="13.5">
      <c r="A6904" s="458">
        <v>100947</v>
      </c>
      <c r="B6904" s="247" t="s">
        <v>17867</v>
      </c>
      <c r="C6904" s="247" t="s">
        <v>4537</v>
      </c>
      <c r="D6904" s="456">
        <v>2.0299999999999998</v>
      </c>
    </row>
    <row r="6905" spans="1:4" ht="13.5">
      <c r="A6905" s="458">
        <v>100948</v>
      </c>
      <c r="B6905" s="247" t="s">
        <v>17868</v>
      </c>
      <c r="C6905" s="247" t="s">
        <v>4537</v>
      </c>
      <c r="D6905" s="456">
        <v>0.81</v>
      </c>
    </row>
    <row r="6906" spans="1:4" ht="13.5">
      <c r="A6906" s="458">
        <v>100949</v>
      </c>
      <c r="B6906" s="247" t="s">
        <v>17869</v>
      </c>
      <c r="C6906" s="247" t="s">
        <v>4537</v>
      </c>
      <c r="D6906" s="456">
        <v>6.1</v>
      </c>
    </row>
    <row r="6907" spans="1:4" ht="13.5">
      <c r="A6907" s="458">
        <v>100950</v>
      </c>
      <c r="B6907" s="247" t="s">
        <v>17870</v>
      </c>
      <c r="C6907" s="247" t="s">
        <v>4537</v>
      </c>
      <c r="D6907" s="456">
        <v>3.38</v>
      </c>
    </row>
    <row r="6908" spans="1:4" ht="13.5">
      <c r="A6908" s="458">
        <v>100951</v>
      </c>
      <c r="B6908" s="247" t="s">
        <v>17871</v>
      </c>
      <c r="C6908" s="247" t="s">
        <v>4537</v>
      </c>
      <c r="D6908" s="456">
        <v>2.91</v>
      </c>
    </row>
    <row r="6909" spans="1:4" ht="13.5">
      <c r="A6909" s="458">
        <v>100952</v>
      </c>
      <c r="B6909" s="247" t="s">
        <v>17872</v>
      </c>
      <c r="C6909" s="247" t="s">
        <v>4537</v>
      </c>
      <c r="D6909" s="456">
        <v>2.69</v>
      </c>
    </row>
    <row r="6910" spans="1:4" ht="13.5">
      <c r="A6910" s="458">
        <v>100953</v>
      </c>
      <c r="B6910" s="247" t="s">
        <v>17873</v>
      </c>
      <c r="C6910" s="247" t="s">
        <v>4537</v>
      </c>
      <c r="D6910" s="456">
        <v>1.06</v>
      </c>
    </row>
    <row r="6911" spans="1:4" ht="13.5">
      <c r="A6911" s="458">
        <v>100954</v>
      </c>
      <c r="B6911" s="247" t="s">
        <v>17874</v>
      </c>
      <c r="C6911" s="247" t="s">
        <v>4537</v>
      </c>
      <c r="D6911" s="456">
        <v>8.0500000000000007</v>
      </c>
    </row>
    <row r="6912" spans="1:4" ht="13.5">
      <c r="A6912" s="458">
        <v>100955</v>
      </c>
      <c r="B6912" s="247" t="s">
        <v>17875</v>
      </c>
      <c r="C6912" s="247" t="s">
        <v>4539</v>
      </c>
      <c r="D6912" s="456">
        <v>4.68</v>
      </c>
    </row>
    <row r="6913" spans="1:4" ht="13.5">
      <c r="A6913" s="458">
        <v>100956</v>
      </c>
      <c r="B6913" s="247" t="s">
        <v>17876</v>
      </c>
      <c r="C6913" s="247" t="s">
        <v>4539</v>
      </c>
      <c r="D6913" s="456">
        <v>4.07</v>
      </c>
    </row>
    <row r="6914" spans="1:4" ht="13.5">
      <c r="A6914" s="458">
        <v>100957</v>
      </c>
      <c r="B6914" s="247" t="s">
        <v>17877</v>
      </c>
      <c r="C6914" s="247" t="s">
        <v>4539</v>
      </c>
      <c r="D6914" s="456">
        <v>3.73</v>
      </c>
    </row>
    <row r="6915" spans="1:4" ht="13.5">
      <c r="A6915" s="458">
        <v>100958</v>
      </c>
      <c r="B6915" s="247" t="s">
        <v>17878</v>
      </c>
      <c r="C6915" s="247" t="s">
        <v>4539</v>
      </c>
      <c r="D6915" s="456">
        <v>1.49</v>
      </c>
    </row>
    <row r="6916" spans="1:4" ht="13.5">
      <c r="A6916" s="458">
        <v>100959</v>
      </c>
      <c r="B6916" s="247" t="s">
        <v>17879</v>
      </c>
      <c r="C6916" s="247" t="s">
        <v>4539</v>
      </c>
      <c r="D6916" s="456">
        <v>11.19</v>
      </c>
    </row>
    <row r="6917" spans="1:4" ht="13.5">
      <c r="A6917" s="458">
        <v>100960</v>
      </c>
      <c r="B6917" s="247" t="s">
        <v>17880</v>
      </c>
      <c r="C6917" s="247" t="s">
        <v>4539</v>
      </c>
      <c r="D6917" s="456">
        <v>3.45</v>
      </c>
    </row>
    <row r="6918" spans="1:4" ht="13.5">
      <c r="A6918" s="458">
        <v>100961</v>
      </c>
      <c r="B6918" s="247" t="s">
        <v>17881</v>
      </c>
      <c r="C6918" s="247" t="s">
        <v>4539</v>
      </c>
      <c r="D6918" s="456">
        <v>2.98</v>
      </c>
    </row>
    <row r="6919" spans="1:4" ht="13.5">
      <c r="A6919" s="458">
        <v>100962</v>
      </c>
      <c r="B6919" s="247" t="s">
        <v>17882</v>
      </c>
      <c r="C6919" s="247" t="s">
        <v>4539</v>
      </c>
      <c r="D6919" s="456">
        <v>2.73</v>
      </c>
    </row>
    <row r="6920" spans="1:4" ht="13.5">
      <c r="A6920" s="458">
        <v>100963</v>
      </c>
      <c r="B6920" s="247" t="s">
        <v>17883</v>
      </c>
      <c r="C6920" s="247" t="s">
        <v>4539</v>
      </c>
      <c r="D6920" s="456">
        <v>1.08</v>
      </c>
    </row>
    <row r="6921" spans="1:4" ht="13.5">
      <c r="A6921" s="458">
        <v>100964</v>
      </c>
      <c r="B6921" s="247" t="s">
        <v>17884</v>
      </c>
      <c r="C6921" s="247" t="s">
        <v>4539</v>
      </c>
      <c r="D6921" s="456">
        <v>8.2899999999999991</v>
      </c>
    </row>
    <row r="6922" spans="1:4" ht="13.5">
      <c r="A6922" s="458">
        <v>100973</v>
      </c>
      <c r="B6922" s="247" t="s">
        <v>17885</v>
      </c>
      <c r="C6922" s="247" t="s">
        <v>7</v>
      </c>
      <c r="D6922" s="456">
        <v>8.0399999999999991</v>
      </c>
    </row>
    <row r="6923" spans="1:4" ht="13.5">
      <c r="A6923" s="458">
        <v>100974</v>
      </c>
      <c r="B6923" s="247" t="s">
        <v>17886</v>
      </c>
      <c r="C6923" s="247" t="s">
        <v>7</v>
      </c>
      <c r="D6923" s="456">
        <v>7.96</v>
      </c>
    </row>
    <row r="6924" spans="1:4" ht="13.5">
      <c r="A6924" s="458">
        <v>100975</v>
      </c>
      <c r="B6924" s="247" t="s">
        <v>17887</v>
      </c>
      <c r="C6924" s="247" t="s">
        <v>7</v>
      </c>
      <c r="D6924" s="456">
        <v>8.08</v>
      </c>
    </row>
    <row r="6925" spans="1:4" ht="13.5">
      <c r="A6925" s="458">
        <v>100965</v>
      </c>
      <c r="B6925" s="247" t="s">
        <v>17888</v>
      </c>
      <c r="C6925" s="247" t="s">
        <v>4537</v>
      </c>
      <c r="D6925" s="456">
        <v>1.71</v>
      </c>
    </row>
    <row r="6926" spans="1:4" ht="13.5">
      <c r="A6926" s="458">
        <v>100966</v>
      </c>
      <c r="B6926" s="247" t="s">
        <v>17889</v>
      </c>
      <c r="C6926" s="247" t="s">
        <v>4537</v>
      </c>
      <c r="D6926" s="456">
        <v>1.47</v>
      </c>
    </row>
    <row r="6927" spans="1:4" ht="13.5">
      <c r="A6927" s="458">
        <v>100969</v>
      </c>
      <c r="B6927" s="247" t="s">
        <v>17892</v>
      </c>
      <c r="C6927" s="247" t="s">
        <v>4537</v>
      </c>
      <c r="D6927" s="456">
        <v>2.29</v>
      </c>
    </row>
    <row r="6928" spans="1:4" ht="13.5">
      <c r="A6928" s="458">
        <v>100970</v>
      </c>
      <c r="B6928" s="247" t="s">
        <v>17893</v>
      </c>
      <c r="C6928" s="247" t="s">
        <v>4537</v>
      </c>
      <c r="D6928" s="456">
        <v>1.94</v>
      </c>
    </row>
    <row r="6929" spans="1:4" ht="13.5">
      <c r="A6929" s="458">
        <v>102330</v>
      </c>
      <c r="B6929" s="247" t="s">
        <v>17890</v>
      </c>
      <c r="C6929" s="247" t="s">
        <v>4537</v>
      </c>
      <c r="D6929" s="456">
        <v>1.37</v>
      </c>
    </row>
    <row r="6930" spans="1:4" ht="13.5">
      <c r="A6930" s="458">
        <v>102331</v>
      </c>
      <c r="B6930" s="247" t="s">
        <v>17891</v>
      </c>
      <c r="C6930" s="247" t="s">
        <v>4537</v>
      </c>
      <c r="D6930" s="456">
        <v>0.53</v>
      </c>
    </row>
    <row r="6931" spans="1:4" ht="13.5">
      <c r="A6931" s="458">
        <v>102332</v>
      </c>
      <c r="B6931" s="247" t="s">
        <v>17894</v>
      </c>
      <c r="C6931" s="247" t="s">
        <v>4537</v>
      </c>
      <c r="D6931" s="456">
        <v>1.81</v>
      </c>
    </row>
    <row r="6932" spans="1:4" ht="13.5">
      <c r="A6932" s="458">
        <v>102333</v>
      </c>
      <c r="B6932" s="247" t="s">
        <v>17895</v>
      </c>
      <c r="C6932" s="247" t="s">
        <v>4537</v>
      </c>
      <c r="D6932" s="456">
        <v>0.73</v>
      </c>
    </row>
    <row r="6933" spans="1:4" ht="13.5">
      <c r="A6933" s="458">
        <v>101019</v>
      </c>
      <c r="B6933" s="247" t="s">
        <v>17896</v>
      </c>
      <c r="C6933" s="247" t="s">
        <v>4538</v>
      </c>
      <c r="D6933" s="456">
        <v>507.9</v>
      </c>
    </row>
    <row r="6934" spans="1:4" ht="13.5">
      <c r="A6934" s="458">
        <v>101479</v>
      </c>
      <c r="B6934" s="247" t="s">
        <v>17897</v>
      </c>
      <c r="C6934" s="247" t="s">
        <v>4538</v>
      </c>
      <c r="D6934" s="456">
        <v>147.97</v>
      </c>
    </row>
    <row r="6935" spans="1:4" ht="13.5">
      <c r="A6935" s="458">
        <v>102568</v>
      </c>
      <c r="B6935" s="247" t="s">
        <v>19633</v>
      </c>
      <c r="C6935" s="247" t="s">
        <v>4538</v>
      </c>
      <c r="D6935" s="456">
        <v>252.08</v>
      </c>
    </row>
    <row r="6936" spans="1:4" ht="13.5">
      <c r="A6936" s="458">
        <v>100976</v>
      </c>
      <c r="B6936" s="247" t="s">
        <v>17898</v>
      </c>
      <c r="C6936" s="247" t="s">
        <v>7</v>
      </c>
      <c r="D6936" s="456">
        <v>7.98</v>
      </c>
    </row>
    <row r="6937" spans="1:4" ht="13.5">
      <c r="A6937" s="458">
        <v>100977</v>
      </c>
      <c r="B6937" s="247" t="s">
        <v>17899</v>
      </c>
      <c r="C6937" s="247" t="s">
        <v>7</v>
      </c>
      <c r="D6937" s="456">
        <v>6.87</v>
      </c>
    </row>
    <row r="6938" spans="1:4" ht="13.5">
      <c r="A6938" s="458">
        <v>100978</v>
      </c>
      <c r="B6938" s="247" t="s">
        <v>17900</v>
      </c>
      <c r="C6938" s="247" t="s">
        <v>7</v>
      </c>
      <c r="D6938" s="456">
        <v>6.37</v>
      </c>
    </row>
    <row r="6939" spans="1:4" ht="13.5">
      <c r="A6939" s="458">
        <v>100979</v>
      </c>
      <c r="B6939" s="247" t="s">
        <v>17901</v>
      </c>
      <c r="C6939" s="247" t="s">
        <v>7</v>
      </c>
      <c r="D6939" s="456">
        <v>6.17</v>
      </c>
    </row>
    <row r="6940" spans="1:4" ht="13.5">
      <c r="A6940" s="458">
        <v>100980</v>
      </c>
      <c r="B6940" s="247" t="s">
        <v>17902</v>
      </c>
      <c r="C6940" s="247" t="s">
        <v>7</v>
      </c>
      <c r="D6940" s="456">
        <v>5.88</v>
      </c>
    </row>
    <row r="6941" spans="1:4" ht="13.5">
      <c r="A6941" s="458">
        <v>100981</v>
      </c>
      <c r="B6941" s="247" t="s">
        <v>17903</v>
      </c>
      <c r="C6941" s="247" t="s">
        <v>7</v>
      </c>
      <c r="D6941" s="456">
        <v>8.43</v>
      </c>
    </row>
    <row r="6942" spans="1:4" ht="13.5">
      <c r="A6942" s="458">
        <v>100982</v>
      </c>
      <c r="B6942" s="247" t="s">
        <v>17904</v>
      </c>
      <c r="C6942" s="247" t="s">
        <v>7</v>
      </c>
      <c r="D6942" s="456">
        <v>8.2899999999999991</v>
      </c>
    </row>
    <row r="6943" spans="1:4" ht="13.5">
      <c r="A6943" s="458">
        <v>100983</v>
      </c>
      <c r="B6943" s="247" t="s">
        <v>17905</v>
      </c>
      <c r="C6943" s="247" t="s">
        <v>7</v>
      </c>
      <c r="D6943" s="456">
        <v>8.39</v>
      </c>
    </row>
    <row r="6944" spans="1:4" ht="13.5">
      <c r="A6944" s="458">
        <v>100984</v>
      </c>
      <c r="B6944" s="247" t="s">
        <v>17906</v>
      </c>
      <c r="C6944" s="247" t="s">
        <v>7</v>
      </c>
      <c r="D6944" s="456">
        <v>8.27</v>
      </c>
    </row>
    <row r="6945" spans="1:4" ht="13.5">
      <c r="A6945" s="458">
        <v>100985</v>
      </c>
      <c r="B6945" s="247" t="s">
        <v>17907</v>
      </c>
      <c r="C6945" s="247" t="s">
        <v>7</v>
      </c>
      <c r="D6945" s="456">
        <v>6.36</v>
      </c>
    </row>
    <row r="6946" spans="1:4" ht="13.5">
      <c r="A6946" s="458">
        <v>100986</v>
      </c>
      <c r="B6946" s="247" t="s">
        <v>17908</v>
      </c>
      <c r="C6946" s="247" t="s">
        <v>7</v>
      </c>
      <c r="D6946" s="456">
        <v>8.02</v>
      </c>
    </row>
    <row r="6947" spans="1:4" ht="13.5">
      <c r="A6947" s="458">
        <v>100987</v>
      </c>
      <c r="B6947" s="247" t="s">
        <v>17909</v>
      </c>
      <c r="C6947" s="247" t="s">
        <v>7</v>
      </c>
      <c r="D6947" s="456">
        <v>9.34</v>
      </c>
    </row>
    <row r="6948" spans="1:4" ht="13.5">
      <c r="A6948" s="458">
        <v>100988</v>
      </c>
      <c r="B6948" s="247" t="s">
        <v>17910</v>
      </c>
      <c r="C6948" s="247" t="s">
        <v>7</v>
      </c>
      <c r="D6948" s="456">
        <v>10</v>
      </c>
    </row>
    <row r="6949" spans="1:4" ht="13.5">
      <c r="A6949" s="458">
        <v>100989</v>
      </c>
      <c r="B6949" s="247" t="s">
        <v>17911</v>
      </c>
      <c r="C6949" s="247" t="s">
        <v>4538</v>
      </c>
      <c r="D6949" s="456">
        <v>5.36</v>
      </c>
    </row>
    <row r="6950" spans="1:4" ht="13.5">
      <c r="A6950" s="458">
        <v>100990</v>
      </c>
      <c r="B6950" s="247" t="s">
        <v>17912</v>
      </c>
      <c r="C6950" s="247" t="s">
        <v>4538</v>
      </c>
      <c r="D6950" s="456">
        <v>5.31</v>
      </c>
    </row>
    <row r="6951" spans="1:4" ht="13.5">
      <c r="A6951" s="458">
        <v>100991</v>
      </c>
      <c r="B6951" s="247" t="s">
        <v>17913</v>
      </c>
      <c r="C6951" s="247" t="s">
        <v>4538</v>
      </c>
      <c r="D6951" s="456">
        <v>5.41</v>
      </c>
    </row>
    <row r="6952" spans="1:4" ht="13.5">
      <c r="A6952" s="458">
        <v>100992</v>
      </c>
      <c r="B6952" s="247" t="s">
        <v>17914</v>
      </c>
      <c r="C6952" s="247" t="s">
        <v>4538</v>
      </c>
      <c r="D6952" s="456">
        <v>5.32</v>
      </c>
    </row>
    <row r="6953" spans="1:4" ht="13.5">
      <c r="A6953" s="458">
        <v>100993</v>
      </c>
      <c r="B6953" s="247" t="s">
        <v>17915</v>
      </c>
      <c r="C6953" s="247" t="s">
        <v>4538</v>
      </c>
      <c r="D6953" s="456">
        <v>4.57</v>
      </c>
    </row>
    <row r="6954" spans="1:4" ht="13.5">
      <c r="A6954" s="458">
        <v>100994</v>
      </c>
      <c r="B6954" s="247" t="s">
        <v>17916</v>
      </c>
      <c r="C6954" s="247" t="s">
        <v>4538</v>
      </c>
      <c r="D6954" s="456">
        <v>4.22</v>
      </c>
    </row>
    <row r="6955" spans="1:4" ht="13.5">
      <c r="A6955" s="458">
        <v>100995</v>
      </c>
      <c r="B6955" s="247" t="s">
        <v>17917</v>
      </c>
      <c r="C6955" s="247" t="s">
        <v>4538</v>
      </c>
      <c r="D6955" s="456">
        <v>4.1100000000000003</v>
      </c>
    </row>
    <row r="6956" spans="1:4" ht="13.5">
      <c r="A6956" s="458">
        <v>100996</v>
      </c>
      <c r="B6956" s="247" t="s">
        <v>17918</v>
      </c>
      <c r="C6956" s="247" t="s">
        <v>4538</v>
      </c>
      <c r="D6956" s="456">
        <v>3.92</v>
      </c>
    </row>
    <row r="6957" spans="1:4" ht="13.5">
      <c r="A6957" s="458">
        <v>100997</v>
      </c>
      <c r="B6957" s="247" t="s">
        <v>17919</v>
      </c>
      <c r="C6957" s="247" t="s">
        <v>4538</v>
      </c>
      <c r="D6957" s="456">
        <v>5.63</v>
      </c>
    </row>
    <row r="6958" spans="1:4" ht="13.5">
      <c r="A6958" s="458">
        <v>100998</v>
      </c>
      <c r="B6958" s="247" t="s">
        <v>17920</v>
      </c>
      <c r="C6958" s="247" t="s">
        <v>4538</v>
      </c>
      <c r="D6958" s="456">
        <v>5.54</v>
      </c>
    </row>
    <row r="6959" spans="1:4" ht="13.5">
      <c r="A6959" s="458">
        <v>100999</v>
      </c>
      <c r="B6959" s="247" t="s">
        <v>17921</v>
      </c>
      <c r="C6959" s="247" t="s">
        <v>4538</v>
      </c>
      <c r="D6959" s="456">
        <v>5.62</v>
      </c>
    </row>
    <row r="6960" spans="1:4" ht="13.5">
      <c r="A6960" s="458">
        <v>101000</v>
      </c>
      <c r="B6960" s="247" t="s">
        <v>17922</v>
      </c>
      <c r="C6960" s="247" t="s">
        <v>4538</v>
      </c>
      <c r="D6960" s="456">
        <v>5.52</v>
      </c>
    </row>
    <row r="6961" spans="1:4" ht="13.5">
      <c r="A6961" s="458">
        <v>101001</v>
      </c>
      <c r="B6961" s="247" t="s">
        <v>17923</v>
      </c>
      <c r="C6961" s="247" t="s">
        <v>4538</v>
      </c>
      <c r="D6961" s="456">
        <v>4.24</v>
      </c>
    </row>
    <row r="6962" spans="1:4" ht="13.5">
      <c r="A6962" s="458">
        <v>101002</v>
      </c>
      <c r="B6962" s="247" t="s">
        <v>17924</v>
      </c>
      <c r="C6962" s="247" t="s">
        <v>4538</v>
      </c>
      <c r="D6962" s="456">
        <v>5.33</v>
      </c>
    </row>
    <row r="6963" spans="1:4" ht="13.5">
      <c r="A6963" s="458">
        <v>101003</v>
      </c>
      <c r="B6963" s="247" t="s">
        <v>17925</v>
      </c>
      <c r="C6963" s="247" t="s">
        <v>4538</v>
      </c>
      <c r="D6963" s="456">
        <v>6.21</v>
      </c>
    </row>
    <row r="6964" spans="1:4" ht="13.5">
      <c r="A6964" s="458">
        <v>101004</v>
      </c>
      <c r="B6964" s="247" t="s">
        <v>17926</v>
      </c>
      <c r="C6964" s="247" t="s">
        <v>4538</v>
      </c>
      <c r="D6964" s="456">
        <v>6.67</v>
      </c>
    </row>
    <row r="6965" spans="1:4" ht="13.5">
      <c r="A6965" s="458">
        <v>101005</v>
      </c>
      <c r="B6965" s="247" t="s">
        <v>17927</v>
      </c>
      <c r="C6965" s="247" t="s">
        <v>7</v>
      </c>
      <c r="D6965" s="456">
        <v>17.84</v>
      </c>
    </row>
    <row r="6966" spans="1:4" ht="13.5">
      <c r="A6966" s="458">
        <v>101006</v>
      </c>
      <c r="B6966" s="247" t="s">
        <v>17928</v>
      </c>
      <c r="C6966" s="247" t="s">
        <v>7</v>
      </c>
      <c r="D6966" s="456">
        <v>19.670000000000002</v>
      </c>
    </row>
    <row r="6967" spans="1:4" ht="13.5">
      <c r="A6967" s="458">
        <v>101007</v>
      </c>
      <c r="B6967" s="247" t="s">
        <v>17929</v>
      </c>
      <c r="C6967" s="247" t="s">
        <v>7</v>
      </c>
      <c r="D6967" s="456">
        <v>5.17</v>
      </c>
    </row>
    <row r="6968" spans="1:4" ht="13.5">
      <c r="A6968" s="458">
        <v>101008</v>
      </c>
      <c r="B6968" s="247" t="s">
        <v>17930</v>
      </c>
      <c r="C6968" s="247" t="s">
        <v>7</v>
      </c>
      <c r="D6968" s="456">
        <v>5.2</v>
      </c>
    </row>
    <row r="6969" spans="1:4" ht="13.5">
      <c r="A6969" s="458">
        <v>101009</v>
      </c>
      <c r="B6969" s="247" t="s">
        <v>17931</v>
      </c>
      <c r="C6969" s="247" t="s">
        <v>4538</v>
      </c>
      <c r="D6969" s="456">
        <v>40.770000000000003</v>
      </c>
    </row>
    <row r="6970" spans="1:4" ht="13.5">
      <c r="A6970" s="458">
        <v>101010</v>
      </c>
      <c r="B6970" s="247" t="s">
        <v>17932</v>
      </c>
      <c r="C6970" s="247" t="s">
        <v>4538</v>
      </c>
      <c r="D6970" s="456">
        <v>25.68</v>
      </c>
    </row>
    <row r="6971" spans="1:4" ht="13.5">
      <c r="A6971" s="458">
        <v>101013</v>
      </c>
      <c r="B6971" s="247" t="s">
        <v>17933</v>
      </c>
      <c r="C6971" s="247" t="s">
        <v>4538</v>
      </c>
      <c r="D6971" s="456">
        <v>41.86</v>
      </c>
    </row>
    <row r="6972" spans="1:4" ht="13.5">
      <c r="A6972" s="458">
        <v>101014</v>
      </c>
      <c r="B6972" s="247" t="s">
        <v>17934</v>
      </c>
      <c r="C6972" s="247" t="s">
        <v>4538</v>
      </c>
      <c r="D6972" s="456">
        <v>38.35</v>
      </c>
    </row>
    <row r="6973" spans="1:4" ht="13.5">
      <c r="A6973" s="458">
        <v>101015</v>
      </c>
      <c r="B6973" s="247" t="s">
        <v>17935</v>
      </c>
      <c r="C6973" s="247" t="s">
        <v>4538</v>
      </c>
      <c r="D6973" s="456">
        <v>31.51</v>
      </c>
    </row>
    <row r="6974" spans="1:4" ht="13.5">
      <c r="A6974" s="458">
        <v>101016</v>
      </c>
      <c r="B6974" s="247" t="s">
        <v>17936</v>
      </c>
      <c r="C6974" s="247" t="s">
        <v>4538</v>
      </c>
      <c r="D6974" s="456">
        <v>36.47</v>
      </c>
    </row>
    <row r="6975" spans="1:4" ht="13.5">
      <c r="A6975" s="458">
        <v>101017</v>
      </c>
      <c r="B6975" s="247" t="s">
        <v>17937</v>
      </c>
      <c r="C6975" s="247" t="s">
        <v>4538</v>
      </c>
      <c r="D6975" s="456">
        <v>27.66</v>
      </c>
    </row>
    <row r="6976" spans="1:4" ht="13.5">
      <c r="A6976" s="458">
        <v>101018</v>
      </c>
      <c r="B6976" s="247" t="s">
        <v>17938</v>
      </c>
      <c r="C6976" s="247" t="s">
        <v>4538</v>
      </c>
      <c r="D6976" s="456">
        <v>22.72</v>
      </c>
    </row>
    <row r="6977" spans="1:4" ht="13.5">
      <c r="A6977" s="458">
        <v>101463</v>
      </c>
      <c r="B6977" s="247" t="s">
        <v>17939</v>
      </c>
      <c r="C6977" s="247" t="s">
        <v>4538</v>
      </c>
      <c r="D6977" s="456">
        <v>41.99</v>
      </c>
    </row>
    <row r="6978" spans="1:4" ht="13.5">
      <c r="A6978" s="458">
        <v>101464</v>
      </c>
      <c r="B6978" s="247" t="s">
        <v>17940</v>
      </c>
      <c r="C6978" s="247" t="s">
        <v>4538</v>
      </c>
      <c r="D6978" s="456">
        <v>32.25</v>
      </c>
    </row>
    <row r="6979" spans="1:4" ht="13.5">
      <c r="A6979" s="458">
        <v>101465</v>
      </c>
      <c r="B6979" s="247" t="s">
        <v>17941</v>
      </c>
      <c r="C6979" s="247" t="s">
        <v>4538</v>
      </c>
      <c r="D6979" s="456">
        <v>24.65</v>
      </c>
    </row>
    <row r="6980" spans="1:4" ht="13.5">
      <c r="A6980" s="458">
        <v>101466</v>
      </c>
      <c r="B6980" s="247" t="s">
        <v>17942</v>
      </c>
      <c r="C6980" s="247" t="s">
        <v>4538</v>
      </c>
      <c r="D6980" s="456">
        <v>20.059999999999999</v>
      </c>
    </row>
    <row r="6981" spans="1:4" ht="13.5">
      <c r="A6981" s="458">
        <v>101467</v>
      </c>
      <c r="B6981" s="247" t="s">
        <v>17943</v>
      </c>
      <c r="C6981" s="247" t="s">
        <v>4538</v>
      </c>
      <c r="D6981" s="456">
        <v>16.78</v>
      </c>
    </row>
    <row r="6982" spans="1:4" ht="13.5">
      <c r="A6982" s="458">
        <v>101468</v>
      </c>
      <c r="B6982" s="247" t="s">
        <v>17944</v>
      </c>
      <c r="C6982" s="247" t="s">
        <v>4538</v>
      </c>
      <c r="D6982" s="456">
        <v>15.35</v>
      </c>
    </row>
    <row r="6983" spans="1:4" ht="13.5">
      <c r="A6983" s="458">
        <v>101469</v>
      </c>
      <c r="B6983" s="247" t="s">
        <v>17945</v>
      </c>
      <c r="C6983" s="247" t="s">
        <v>4538</v>
      </c>
      <c r="D6983" s="456">
        <v>34.36</v>
      </c>
    </row>
    <row r="6984" spans="1:4" ht="13.5">
      <c r="A6984" s="458">
        <v>101470</v>
      </c>
      <c r="B6984" s="247" t="s">
        <v>17946</v>
      </c>
      <c r="C6984" s="247" t="s">
        <v>4538</v>
      </c>
      <c r="D6984" s="456">
        <v>27.27</v>
      </c>
    </row>
    <row r="6985" spans="1:4" ht="13.5">
      <c r="A6985" s="458">
        <v>101471</v>
      </c>
      <c r="B6985" s="247" t="s">
        <v>17947</v>
      </c>
      <c r="C6985" s="247" t="s">
        <v>4538</v>
      </c>
      <c r="D6985" s="456">
        <v>23.4</v>
      </c>
    </row>
    <row r="6986" spans="1:4" ht="13.5">
      <c r="A6986" s="458">
        <v>101472</v>
      </c>
      <c r="B6986" s="247" t="s">
        <v>17948</v>
      </c>
      <c r="C6986" s="247" t="s">
        <v>4538</v>
      </c>
      <c r="D6986" s="456">
        <v>18.21</v>
      </c>
    </row>
    <row r="6987" spans="1:4" ht="13.5">
      <c r="A6987" s="458">
        <v>101473</v>
      </c>
      <c r="B6987" s="247" t="s">
        <v>17949</v>
      </c>
      <c r="C6987" s="247" t="s">
        <v>4538</v>
      </c>
      <c r="D6987" s="456">
        <v>26.22</v>
      </c>
    </row>
    <row r="6988" spans="1:4" ht="13.5">
      <c r="A6988" s="458">
        <v>101474</v>
      </c>
      <c r="B6988" s="247" t="s">
        <v>17950</v>
      </c>
      <c r="C6988" s="247" t="s">
        <v>4538</v>
      </c>
      <c r="D6988" s="456">
        <v>18.760000000000002</v>
      </c>
    </row>
    <row r="6989" spans="1:4" ht="13.5">
      <c r="A6989" s="458">
        <v>101475</v>
      </c>
      <c r="B6989" s="247" t="s">
        <v>17951</v>
      </c>
      <c r="C6989" s="247" t="s">
        <v>4538</v>
      </c>
      <c r="D6989" s="456">
        <v>16.64</v>
      </c>
    </row>
    <row r="6990" spans="1:4" ht="13.5">
      <c r="A6990" s="458">
        <v>101476</v>
      </c>
      <c r="B6990" s="247" t="s">
        <v>17952</v>
      </c>
      <c r="C6990" s="247" t="s">
        <v>4538</v>
      </c>
      <c r="D6990" s="456">
        <v>14.84</v>
      </c>
    </row>
    <row r="6991" spans="1:4" ht="13.5">
      <c r="A6991" s="458">
        <v>101477</v>
      </c>
      <c r="B6991" s="247" t="s">
        <v>17953</v>
      </c>
      <c r="C6991" s="247" t="s">
        <v>4538</v>
      </c>
      <c r="D6991" s="456">
        <v>12.15</v>
      </c>
    </row>
    <row r="6992" spans="1:4" ht="13.5">
      <c r="A6992" s="458">
        <v>101478</v>
      </c>
      <c r="B6992" s="247" t="s">
        <v>17954</v>
      </c>
      <c r="C6992" s="247" t="s">
        <v>4538</v>
      </c>
      <c r="D6992" s="456">
        <v>10.34</v>
      </c>
    </row>
    <row r="6993" spans="1:4" ht="13.5">
      <c r="A6993" s="458">
        <v>101480</v>
      </c>
      <c r="B6993" s="247" t="s">
        <v>17955</v>
      </c>
      <c r="C6993" s="247" t="s">
        <v>4538</v>
      </c>
      <c r="D6993" s="456">
        <v>61.45</v>
      </c>
    </row>
    <row r="6994" spans="1:4" ht="13.5">
      <c r="A6994" s="458">
        <v>101481</v>
      </c>
      <c r="B6994" s="247" t="s">
        <v>17956</v>
      </c>
      <c r="C6994" s="247" t="s">
        <v>4538</v>
      </c>
      <c r="D6994" s="456">
        <v>44.38</v>
      </c>
    </row>
    <row r="6995" spans="1:4" ht="13.5">
      <c r="A6995" s="458">
        <v>101482</v>
      </c>
      <c r="B6995" s="247" t="s">
        <v>20166</v>
      </c>
      <c r="C6995" s="247" t="s">
        <v>4538</v>
      </c>
      <c r="D6995" s="456">
        <v>33.17</v>
      </c>
    </row>
    <row r="6996" spans="1:4" ht="13.5">
      <c r="A6996" s="458">
        <v>101483</v>
      </c>
      <c r="B6996" s="247" t="s">
        <v>17957</v>
      </c>
      <c r="C6996" s="247" t="s">
        <v>4538</v>
      </c>
      <c r="D6996" s="456">
        <v>34.44</v>
      </c>
    </row>
    <row r="6997" spans="1:4" ht="13.5">
      <c r="A6997" s="458">
        <v>101484</v>
      </c>
      <c r="B6997" s="247" t="s">
        <v>17958</v>
      </c>
      <c r="C6997" s="247" t="s">
        <v>4538</v>
      </c>
      <c r="D6997" s="456">
        <v>178.45</v>
      </c>
    </row>
    <row r="6998" spans="1:4" ht="13.5">
      <c r="A6998" s="458">
        <v>101485</v>
      </c>
      <c r="B6998" s="247" t="s">
        <v>17959</v>
      </c>
      <c r="C6998" s="247" t="s">
        <v>4538</v>
      </c>
      <c r="D6998" s="456">
        <v>136.97999999999999</v>
      </c>
    </row>
    <row r="6999" spans="1:4" ht="13.5">
      <c r="A6999" s="458">
        <v>101486</v>
      </c>
      <c r="B6999" s="247" t="s">
        <v>17960</v>
      </c>
      <c r="C6999" s="247" t="s">
        <v>4538</v>
      </c>
      <c r="D6999" s="456">
        <v>123.4</v>
      </c>
    </row>
    <row r="7000" spans="1:4" ht="13.5">
      <c r="A7000" s="458">
        <v>101487</v>
      </c>
      <c r="B7000" s="247" t="s">
        <v>17961</v>
      </c>
      <c r="C7000" s="247" t="s">
        <v>4538</v>
      </c>
      <c r="D7000" s="456">
        <v>90.35</v>
      </c>
    </row>
    <row r="7001" spans="1:4" ht="13.5">
      <c r="A7001" s="458">
        <v>101488</v>
      </c>
      <c r="B7001" s="247" t="s">
        <v>17962</v>
      </c>
      <c r="C7001" s="247" t="s">
        <v>4538</v>
      </c>
      <c r="D7001" s="456">
        <v>78.17</v>
      </c>
    </row>
    <row r="7002" spans="1:4" ht="13.5">
      <c r="A7002" s="458">
        <v>101188</v>
      </c>
      <c r="B7002" s="247" t="s">
        <v>17587</v>
      </c>
      <c r="C7002" s="247" t="s">
        <v>1</v>
      </c>
      <c r="D7002" s="456">
        <v>5.92</v>
      </c>
    </row>
    <row r="7003" spans="1:4" ht="13.5">
      <c r="A7003" s="458">
        <v>101189</v>
      </c>
      <c r="B7003" s="247" t="s">
        <v>17588</v>
      </c>
      <c r="C7003" s="247" t="s">
        <v>1</v>
      </c>
      <c r="D7003" s="456">
        <v>63.91</v>
      </c>
    </row>
    <row r="7004" spans="1:4" ht="13.5">
      <c r="A7004" s="458">
        <v>101190</v>
      </c>
      <c r="B7004" s="247" t="s">
        <v>17589</v>
      </c>
      <c r="C7004" s="247" t="s">
        <v>1</v>
      </c>
      <c r="D7004" s="456">
        <v>62.96</v>
      </c>
    </row>
    <row r="7005" spans="1:4" ht="13.5">
      <c r="A7005" s="458">
        <v>101191</v>
      </c>
      <c r="B7005" s="247" t="s">
        <v>17590</v>
      </c>
      <c r="C7005" s="247" t="s">
        <v>1</v>
      </c>
      <c r="D7005" s="456">
        <v>63.43</v>
      </c>
    </row>
    <row r="7006" spans="1:4" ht="13.5">
      <c r="A7006" s="458">
        <v>101192</v>
      </c>
      <c r="B7006" s="247" t="s">
        <v>17591</v>
      </c>
      <c r="C7006" s="247" t="s">
        <v>1</v>
      </c>
      <c r="D7006" s="456">
        <v>66.5</v>
      </c>
    </row>
    <row r="7007" spans="1:4" ht="13.5">
      <c r="A7007" s="458">
        <v>101193</v>
      </c>
      <c r="B7007" s="247" t="s">
        <v>17592</v>
      </c>
      <c r="C7007" s="247" t="s">
        <v>1</v>
      </c>
      <c r="D7007" s="456">
        <v>57.45</v>
      </c>
    </row>
    <row r="7008" spans="1:4" ht="13.5">
      <c r="A7008" s="458">
        <v>101194</v>
      </c>
      <c r="B7008" s="247" t="s">
        <v>17593</v>
      </c>
      <c r="C7008" s="247" t="s">
        <v>1</v>
      </c>
      <c r="D7008" s="456">
        <v>57.92</v>
      </c>
    </row>
    <row r="7009" spans="1:4" ht="13.5">
      <c r="A7009" s="458">
        <v>101197</v>
      </c>
      <c r="B7009" s="247" t="s">
        <v>17594</v>
      </c>
      <c r="C7009" s="247" t="s">
        <v>1</v>
      </c>
      <c r="D7009" s="456">
        <v>120.52</v>
      </c>
    </row>
    <row r="7010" spans="1:4" ht="13.5">
      <c r="A7010" s="458">
        <v>101198</v>
      </c>
      <c r="B7010" s="247" t="s">
        <v>17595</v>
      </c>
      <c r="C7010" s="247" t="s">
        <v>1</v>
      </c>
      <c r="D7010" s="456">
        <v>88.81</v>
      </c>
    </row>
    <row r="7011" spans="1:4" ht="13.5">
      <c r="A7011" s="458">
        <v>101199</v>
      </c>
      <c r="B7011" s="247" t="s">
        <v>17596</v>
      </c>
      <c r="C7011" s="247" t="s">
        <v>1</v>
      </c>
      <c r="D7011" s="456">
        <v>90</v>
      </c>
    </row>
    <row r="7012" spans="1:4" ht="13.5">
      <c r="A7012" s="458">
        <v>101200</v>
      </c>
      <c r="B7012" s="247" t="s">
        <v>17597</v>
      </c>
      <c r="C7012" s="247" t="s">
        <v>1</v>
      </c>
      <c r="D7012" s="456">
        <v>62</v>
      </c>
    </row>
    <row r="7013" spans="1:4" ht="13.5">
      <c r="A7013" s="458">
        <v>101201</v>
      </c>
      <c r="B7013" s="247" t="s">
        <v>17598</v>
      </c>
      <c r="C7013" s="247" t="s">
        <v>1</v>
      </c>
      <c r="D7013" s="456">
        <v>76.7</v>
      </c>
    </row>
    <row r="7014" spans="1:4" ht="13.5">
      <c r="A7014" s="458">
        <v>101202</v>
      </c>
      <c r="B7014" s="247" t="s">
        <v>17599</v>
      </c>
      <c r="C7014" s="247" t="s">
        <v>1</v>
      </c>
      <c r="D7014" s="456">
        <v>42.01</v>
      </c>
    </row>
    <row r="7015" spans="1:4" ht="13.5">
      <c r="A7015" s="458">
        <v>101203</v>
      </c>
      <c r="B7015" s="247" t="s">
        <v>17600</v>
      </c>
      <c r="C7015" s="247" t="s">
        <v>1</v>
      </c>
      <c r="D7015" s="456">
        <v>40.82</v>
      </c>
    </row>
    <row r="7016" spans="1:4" ht="13.5">
      <c r="A7016" s="458">
        <v>101204</v>
      </c>
      <c r="B7016" s="247" t="s">
        <v>17601</v>
      </c>
      <c r="C7016" s="247" t="s">
        <v>1</v>
      </c>
      <c r="D7016" s="456">
        <v>41.29</v>
      </c>
    </row>
    <row r="7017" spans="1:4" ht="13.5">
      <c r="A7017" s="458">
        <v>101205</v>
      </c>
      <c r="B7017" s="247" t="s">
        <v>17602</v>
      </c>
      <c r="C7017" s="247" t="s">
        <v>1</v>
      </c>
      <c r="D7017" s="456">
        <v>42.01</v>
      </c>
    </row>
    <row r="7018" spans="1:4" ht="13.5">
      <c r="A7018" s="458">
        <v>102362</v>
      </c>
      <c r="B7018" s="247" t="s">
        <v>19634</v>
      </c>
      <c r="C7018" s="247" t="s">
        <v>4</v>
      </c>
      <c r="D7018" s="456">
        <v>238.56</v>
      </c>
    </row>
    <row r="7019" spans="1:4" ht="13.5">
      <c r="A7019" s="458">
        <v>102363</v>
      </c>
      <c r="B7019" s="247" t="s">
        <v>19635</v>
      </c>
      <c r="C7019" s="247" t="s">
        <v>4</v>
      </c>
      <c r="D7019" s="456">
        <v>253.92</v>
      </c>
    </row>
    <row r="7020" spans="1:4" ht="13.5">
      <c r="A7020" s="458">
        <v>102364</v>
      </c>
      <c r="B7020" s="247" t="s">
        <v>19636</v>
      </c>
      <c r="C7020" s="247" t="s">
        <v>4</v>
      </c>
      <c r="D7020" s="456">
        <v>281.70999999999998</v>
      </c>
    </row>
    <row r="7021" spans="1:4" ht="13.5">
      <c r="A7021" s="458">
        <v>98509</v>
      </c>
      <c r="B7021" s="247" t="s">
        <v>5142</v>
      </c>
      <c r="C7021" s="247" t="s">
        <v>2</v>
      </c>
      <c r="D7021" s="456">
        <v>52.19</v>
      </c>
    </row>
    <row r="7022" spans="1:4" ht="13.5">
      <c r="A7022" s="458">
        <v>98510</v>
      </c>
      <c r="B7022" s="247" t="s">
        <v>5143</v>
      </c>
      <c r="C7022" s="247" t="s">
        <v>2</v>
      </c>
      <c r="D7022" s="456">
        <v>76.069999999999993</v>
      </c>
    </row>
    <row r="7023" spans="1:4" ht="13.5">
      <c r="A7023" s="458">
        <v>98511</v>
      </c>
      <c r="B7023" s="247" t="s">
        <v>5144</v>
      </c>
      <c r="C7023" s="247" t="s">
        <v>2</v>
      </c>
      <c r="D7023" s="456">
        <v>145.94</v>
      </c>
    </row>
    <row r="7024" spans="1:4" ht="13.5">
      <c r="A7024" s="458">
        <v>98516</v>
      </c>
      <c r="B7024" s="247" t="s">
        <v>5145</v>
      </c>
      <c r="C7024" s="247" t="s">
        <v>2</v>
      </c>
      <c r="D7024" s="456">
        <v>347.3</v>
      </c>
    </row>
    <row r="7025" spans="1:4" ht="13.5">
      <c r="A7025" s="458">
        <v>98519</v>
      </c>
      <c r="B7025" s="247" t="s">
        <v>5146</v>
      </c>
      <c r="C7025" s="247" t="s">
        <v>4</v>
      </c>
      <c r="D7025" s="456">
        <v>1.72</v>
      </c>
    </row>
    <row r="7026" spans="1:4" ht="13.5">
      <c r="A7026" s="458">
        <v>98520</v>
      </c>
      <c r="B7026" s="247" t="s">
        <v>5147</v>
      </c>
      <c r="C7026" s="247" t="s">
        <v>4</v>
      </c>
      <c r="D7026" s="456">
        <v>5.25</v>
      </c>
    </row>
    <row r="7027" spans="1:4" ht="13.5">
      <c r="A7027" s="458">
        <v>98521</v>
      </c>
      <c r="B7027" s="247" t="s">
        <v>5148</v>
      </c>
      <c r="C7027" s="247" t="s">
        <v>4</v>
      </c>
      <c r="D7027" s="456">
        <v>0.31</v>
      </c>
    </row>
    <row r="7028" spans="1:4" ht="13.5">
      <c r="A7028" s="458">
        <v>98522</v>
      </c>
      <c r="B7028" s="247" t="s">
        <v>5149</v>
      </c>
      <c r="C7028" s="247" t="s">
        <v>1</v>
      </c>
      <c r="D7028" s="456">
        <v>168.28</v>
      </c>
    </row>
    <row r="7029" spans="1:4" ht="13.5">
      <c r="A7029" s="458">
        <v>98524</v>
      </c>
      <c r="B7029" s="247" t="s">
        <v>5150</v>
      </c>
      <c r="C7029" s="247" t="s">
        <v>4</v>
      </c>
      <c r="D7029" s="456">
        <v>2.69</v>
      </c>
    </row>
    <row r="7030" spans="1:4" ht="13.5">
      <c r="A7030" s="458">
        <v>98503</v>
      </c>
      <c r="B7030" s="247" t="s">
        <v>5151</v>
      </c>
      <c r="C7030" s="247" t="s">
        <v>4</v>
      </c>
      <c r="D7030" s="456">
        <v>21.05</v>
      </c>
    </row>
    <row r="7031" spans="1:4" ht="13.5">
      <c r="A7031" s="458">
        <v>98504</v>
      </c>
      <c r="B7031" s="247" t="s">
        <v>27736</v>
      </c>
      <c r="C7031" s="247" t="s">
        <v>4</v>
      </c>
      <c r="D7031" s="456">
        <v>13.47</v>
      </c>
    </row>
    <row r="7032" spans="1:4" ht="13.5">
      <c r="A7032" s="458">
        <v>98505</v>
      </c>
      <c r="B7032" s="247" t="s">
        <v>5152</v>
      </c>
      <c r="C7032" s="247" t="s">
        <v>4</v>
      </c>
      <c r="D7032" s="456">
        <v>74.790000000000006</v>
      </c>
    </row>
    <row r="7033" spans="1:4" ht="13.5">
      <c r="A7033" s="458">
        <v>103946</v>
      </c>
      <c r="B7033" s="247" t="s">
        <v>27737</v>
      </c>
      <c r="C7033" s="247" t="s">
        <v>4</v>
      </c>
      <c r="D7033" s="456">
        <v>17.45</v>
      </c>
    </row>
    <row r="7034" spans="1:4" ht="13.5">
      <c r="A7034" s="458">
        <v>103185</v>
      </c>
      <c r="B7034" s="247" t="s">
        <v>27738</v>
      </c>
      <c r="C7034" s="247" t="s">
        <v>2</v>
      </c>
      <c r="D7034" s="456">
        <v>6079.95</v>
      </c>
    </row>
    <row r="7035" spans="1:4" ht="13.5">
      <c r="A7035" s="458">
        <v>103186</v>
      </c>
      <c r="B7035" s="247" t="s">
        <v>27739</v>
      </c>
      <c r="C7035" s="247" t="s">
        <v>2</v>
      </c>
      <c r="D7035" s="456">
        <v>6421.76</v>
      </c>
    </row>
    <row r="7036" spans="1:4" ht="13.5">
      <c r="A7036" s="458">
        <v>103187</v>
      </c>
      <c r="B7036" s="247" t="s">
        <v>27740</v>
      </c>
      <c r="C7036" s="247" t="s">
        <v>2</v>
      </c>
      <c r="D7036" s="456">
        <v>4820.82</v>
      </c>
    </row>
    <row r="7037" spans="1:4" ht="13.5">
      <c r="A7037" s="458">
        <v>103188</v>
      </c>
      <c r="B7037" s="247" t="s">
        <v>27741</v>
      </c>
      <c r="C7037" s="247" t="s">
        <v>2</v>
      </c>
      <c r="D7037" s="456">
        <v>5186.59</v>
      </c>
    </row>
    <row r="7038" spans="1:4" ht="13.5">
      <c r="A7038" s="458">
        <v>103189</v>
      </c>
      <c r="B7038" s="247" t="s">
        <v>27742</v>
      </c>
      <c r="C7038" s="247" t="s">
        <v>2</v>
      </c>
      <c r="D7038" s="456">
        <v>2597.77</v>
      </c>
    </row>
    <row r="7039" spans="1:4" ht="13.5">
      <c r="A7039" s="458">
        <v>103190</v>
      </c>
      <c r="B7039" s="247" t="s">
        <v>27743</v>
      </c>
      <c r="C7039" s="247" t="s">
        <v>2</v>
      </c>
      <c r="D7039" s="456">
        <v>4035.05</v>
      </c>
    </row>
    <row r="7040" spans="1:4" ht="13.5">
      <c r="A7040" s="458">
        <v>103191</v>
      </c>
      <c r="B7040" s="247" t="s">
        <v>27744</v>
      </c>
      <c r="C7040" s="247" t="s">
        <v>2</v>
      </c>
      <c r="D7040" s="456">
        <v>2349.58</v>
      </c>
    </row>
    <row r="7041" spans="1:4" ht="13.5">
      <c r="A7041" s="458">
        <v>103192</v>
      </c>
      <c r="B7041" s="247" t="s">
        <v>27745</v>
      </c>
      <c r="C7041" s="247" t="s">
        <v>2</v>
      </c>
      <c r="D7041" s="456">
        <v>2501.86</v>
      </c>
    </row>
    <row r="7042" spans="1:4" ht="13.5">
      <c r="A7042" s="458">
        <v>103193</v>
      </c>
      <c r="B7042" s="247" t="s">
        <v>27746</v>
      </c>
      <c r="C7042" s="247" t="s">
        <v>2</v>
      </c>
      <c r="D7042" s="456">
        <v>1925.71</v>
      </c>
    </row>
    <row r="7043" spans="1:4" ht="13.5">
      <c r="A7043" s="458">
        <v>103194</v>
      </c>
      <c r="B7043" s="247" t="s">
        <v>27747</v>
      </c>
      <c r="C7043" s="247" t="s">
        <v>2</v>
      </c>
      <c r="D7043" s="456">
        <v>2776.13</v>
      </c>
    </row>
    <row r="7044" spans="1:4" ht="13.5">
      <c r="A7044" s="458">
        <v>103195</v>
      </c>
      <c r="B7044" s="247" t="s">
        <v>27748</v>
      </c>
      <c r="C7044" s="247" t="s">
        <v>2</v>
      </c>
      <c r="D7044" s="456">
        <v>2164.8200000000002</v>
      </c>
    </row>
    <row r="7045" spans="1:4" ht="13.5">
      <c r="A7045" s="458">
        <v>103205</v>
      </c>
      <c r="B7045" s="247" t="s">
        <v>27749</v>
      </c>
      <c r="C7045" s="247" t="s">
        <v>2</v>
      </c>
      <c r="D7045" s="456">
        <v>4040.87</v>
      </c>
    </row>
    <row r="7046" spans="1:4" ht="13.5">
      <c r="A7046" s="458">
        <v>103206</v>
      </c>
      <c r="B7046" s="247" t="s">
        <v>27750</v>
      </c>
      <c r="C7046" s="247" t="s">
        <v>2</v>
      </c>
      <c r="D7046" s="456">
        <v>2355.41</v>
      </c>
    </row>
    <row r="7047" spans="1:4" ht="13.5">
      <c r="A7047" s="458">
        <v>103207</v>
      </c>
      <c r="B7047" s="247" t="s">
        <v>27751</v>
      </c>
      <c r="C7047" s="247" t="s">
        <v>2</v>
      </c>
      <c r="D7047" s="456">
        <v>2507.69</v>
      </c>
    </row>
    <row r="7048" spans="1:4" ht="13.5">
      <c r="A7048" s="458">
        <v>103208</v>
      </c>
      <c r="B7048" s="247" t="s">
        <v>27752</v>
      </c>
      <c r="C7048" s="247" t="s">
        <v>2</v>
      </c>
      <c r="D7048" s="456">
        <v>1931.54</v>
      </c>
    </row>
    <row r="7049" spans="1:4" ht="13.5">
      <c r="A7049" s="458">
        <v>103209</v>
      </c>
      <c r="B7049" s="247" t="s">
        <v>27753</v>
      </c>
      <c r="C7049" s="247" t="s">
        <v>2</v>
      </c>
      <c r="D7049" s="456">
        <v>2781.96</v>
      </c>
    </row>
    <row r="7050" spans="1:4" ht="13.5">
      <c r="A7050" s="458">
        <v>103210</v>
      </c>
      <c r="B7050" s="247" t="s">
        <v>27754</v>
      </c>
      <c r="C7050" s="247" t="s">
        <v>2</v>
      </c>
      <c r="D7050" s="456">
        <v>2245.09</v>
      </c>
    </row>
    <row r="7051" spans="1:4" ht="13.5">
      <c r="A7051" s="458">
        <v>103304</v>
      </c>
      <c r="B7051" s="247" t="s">
        <v>27755</v>
      </c>
      <c r="C7051" s="247" t="s">
        <v>2</v>
      </c>
      <c r="D7051" s="456">
        <v>1231.29</v>
      </c>
    </row>
    <row r="7052" spans="1:4" ht="13.5">
      <c r="A7052" s="458">
        <v>103307</v>
      </c>
      <c r="B7052" s="247" t="s">
        <v>27756</v>
      </c>
      <c r="C7052" s="247" t="s">
        <v>2</v>
      </c>
      <c r="D7052" s="456">
        <v>1310.29</v>
      </c>
    </row>
    <row r="7053" spans="1:4" ht="13.5">
      <c r="A7053" s="458">
        <v>103310</v>
      </c>
      <c r="B7053" s="247" t="s">
        <v>27757</v>
      </c>
      <c r="C7053" s="247" t="s">
        <v>2</v>
      </c>
      <c r="D7053" s="456">
        <v>1269.3900000000001</v>
      </c>
    </row>
    <row r="7054" spans="1:4" ht="13.5">
      <c r="A7054" s="458">
        <v>103314</v>
      </c>
      <c r="B7054" s="247" t="s">
        <v>27758</v>
      </c>
      <c r="C7054" s="247" t="s">
        <v>4</v>
      </c>
      <c r="D7054" s="456">
        <v>305</v>
      </c>
    </row>
    <row r="7055" spans="1:4" ht="13.5">
      <c r="A7055" s="458">
        <v>103315</v>
      </c>
      <c r="B7055" s="247" t="s">
        <v>27759</v>
      </c>
      <c r="C7055" s="247" t="s">
        <v>4</v>
      </c>
      <c r="D7055" s="456">
        <v>297.77</v>
      </c>
    </row>
    <row r="7056" spans="1:4" ht="13.5">
      <c r="A7056" s="458">
        <v>103769</v>
      </c>
      <c r="B7056" s="247" t="s">
        <v>27760</v>
      </c>
      <c r="C7056" s="247" t="s">
        <v>2</v>
      </c>
      <c r="D7056" s="456">
        <v>4479.75</v>
      </c>
    </row>
    <row r="7057" spans="1:4" ht="13.5">
      <c r="A7057" s="458">
        <v>98525</v>
      </c>
      <c r="B7057" s="247" t="s">
        <v>5153</v>
      </c>
      <c r="C7057" s="247" t="s">
        <v>4</v>
      </c>
      <c r="D7057" s="456">
        <v>0.37</v>
      </c>
    </row>
    <row r="7058" spans="1:4" ht="13.5">
      <c r="A7058" s="458">
        <v>98526</v>
      </c>
      <c r="B7058" s="247" t="s">
        <v>5154</v>
      </c>
      <c r="C7058" s="247" t="s">
        <v>2</v>
      </c>
      <c r="D7058" s="456">
        <v>78.150000000000006</v>
      </c>
    </row>
    <row r="7059" spans="1:4" ht="13.5">
      <c r="A7059" s="458">
        <v>98527</v>
      </c>
      <c r="B7059" s="247" t="s">
        <v>5155</v>
      </c>
      <c r="C7059" s="247" t="s">
        <v>2</v>
      </c>
      <c r="D7059" s="456">
        <v>168.25</v>
      </c>
    </row>
    <row r="7060" spans="1:4" ht="13.5">
      <c r="A7060" s="458">
        <v>98528</v>
      </c>
      <c r="B7060" s="247" t="s">
        <v>5156</v>
      </c>
      <c r="C7060" s="247" t="s">
        <v>2</v>
      </c>
      <c r="D7060" s="456">
        <v>246.05</v>
      </c>
    </row>
    <row r="7061" spans="1:4" ht="13.5">
      <c r="A7061" s="458">
        <v>98529</v>
      </c>
      <c r="B7061" s="247" t="s">
        <v>5157</v>
      </c>
      <c r="C7061" s="247" t="s">
        <v>2</v>
      </c>
      <c r="D7061" s="456">
        <v>58.05</v>
      </c>
    </row>
    <row r="7062" spans="1:4" ht="13.5">
      <c r="A7062" s="458">
        <v>98530</v>
      </c>
      <c r="B7062" s="247" t="s">
        <v>5158</v>
      </c>
      <c r="C7062" s="247" t="s">
        <v>2</v>
      </c>
      <c r="D7062" s="456">
        <v>103.4</v>
      </c>
    </row>
    <row r="7063" spans="1:4" ht="13.5">
      <c r="A7063" s="458">
        <v>98531</v>
      </c>
      <c r="B7063" s="247" t="s">
        <v>5159</v>
      </c>
      <c r="C7063" s="247" t="s">
        <v>2</v>
      </c>
      <c r="D7063" s="456">
        <v>263.14</v>
      </c>
    </row>
    <row r="7064" spans="1:4" ht="13.5">
      <c r="A7064" s="458">
        <v>98532</v>
      </c>
      <c r="B7064" s="247" t="s">
        <v>5160</v>
      </c>
      <c r="C7064" s="247" t="s">
        <v>2</v>
      </c>
      <c r="D7064" s="456">
        <v>107.33</v>
      </c>
    </row>
    <row r="7065" spans="1:4" ht="13.5">
      <c r="A7065" s="458">
        <v>98533</v>
      </c>
      <c r="B7065" s="247" t="s">
        <v>5161</v>
      </c>
      <c r="C7065" s="247" t="s">
        <v>2</v>
      </c>
      <c r="D7065" s="456">
        <v>286.51</v>
      </c>
    </row>
    <row r="7066" spans="1:4" ht="13.5">
      <c r="A7066" s="458">
        <v>98534</v>
      </c>
      <c r="B7066" s="247" t="s">
        <v>5162</v>
      </c>
      <c r="C7066" s="247" t="s">
        <v>2</v>
      </c>
      <c r="D7066" s="456">
        <v>742.84</v>
      </c>
    </row>
    <row r="7067" spans="1:4" ht="13.5">
      <c r="A7067" s="458">
        <v>98535</v>
      </c>
      <c r="B7067" s="247" t="s">
        <v>5163</v>
      </c>
      <c r="C7067" s="247" t="s">
        <v>2</v>
      </c>
      <c r="D7067" s="456">
        <v>1160.6199999999999</v>
      </c>
    </row>
    <row r="7068" spans="1:4" ht="13.5">
      <c r="A7068" s="458">
        <v>88238</v>
      </c>
      <c r="B7068" s="247" t="s">
        <v>5164</v>
      </c>
      <c r="C7068" s="247" t="s">
        <v>5</v>
      </c>
      <c r="D7068" s="456">
        <v>16.78</v>
      </c>
    </row>
    <row r="7069" spans="1:4" ht="13.5">
      <c r="A7069" s="458">
        <v>88239</v>
      </c>
      <c r="B7069" s="247" t="s">
        <v>5165</v>
      </c>
      <c r="C7069" s="247" t="s">
        <v>5</v>
      </c>
      <c r="D7069" s="456">
        <v>21.69</v>
      </c>
    </row>
    <row r="7070" spans="1:4" ht="13.5">
      <c r="A7070" s="458">
        <v>88240</v>
      </c>
      <c r="B7070" s="247" t="s">
        <v>5166</v>
      </c>
      <c r="C7070" s="247" t="s">
        <v>5</v>
      </c>
      <c r="D7070" s="456">
        <v>18.670000000000002</v>
      </c>
    </row>
    <row r="7071" spans="1:4" ht="13.5">
      <c r="A7071" s="458">
        <v>88241</v>
      </c>
      <c r="B7071" s="247" t="s">
        <v>5167</v>
      </c>
      <c r="C7071" s="247" t="s">
        <v>5</v>
      </c>
      <c r="D7071" s="456">
        <v>18.420000000000002</v>
      </c>
    </row>
    <row r="7072" spans="1:4" ht="13.5">
      <c r="A7072" s="458">
        <v>88242</v>
      </c>
      <c r="B7072" s="247" t="s">
        <v>5168</v>
      </c>
      <c r="C7072" s="247" t="s">
        <v>5</v>
      </c>
      <c r="D7072" s="456">
        <v>16.809999999999999</v>
      </c>
    </row>
    <row r="7073" spans="1:4" ht="13.5">
      <c r="A7073" s="458">
        <v>88243</v>
      </c>
      <c r="B7073" s="247" t="s">
        <v>5169</v>
      </c>
      <c r="C7073" s="247" t="s">
        <v>5</v>
      </c>
      <c r="D7073" s="456">
        <v>19.43</v>
      </c>
    </row>
    <row r="7074" spans="1:4" ht="13.5">
      <c r="A7074" s="458">
        <v>88245</v>
      </c>
      <c r="B7074" s="247" t="s">
        <v>5170</v>
      </c>
      <c r="C7074" s="247" t="s">
        <v>5</v>
      </c>
      <c r="D7074" s="456">
        <v>23.16</v>
      </c>
    </row>
    <row r="7075" spans="1:4" ht="13.5">
      <c r="A7075" s="458">
        <v>88246</v>
      </c>
      <c r="B7075" s="247" t="s">
        <v>5171</v>
      </c>
      <c r="C7075" s="247" t="s">
        <v>5</v>
      </c>
      <c r="D7075" s="456">
        <v>25.4</v>
      </c>
    </row>
    <row r="7076" spans="1:4" ht="13.5">
      <c r="A7076" s="458">
        <v>88247</v>
      </c>
      <c r="B7076" s="247" t="s">
        <v>5172</v>
      </c>
      <c r="C7076" s="247" t="s">
        <v>5</v>
      </c>
      <c r="D7076" s="456">
        <v>22.54</v>
      </c>
    </row>
    <row r="7077" spans="1:4" ht="13.5">
      <c r="A7077" s="458">
        <v>88248</v>
      </c>
      <c r="B7077" s="247" t="s">
        <v>5173</v>
      </c>
      <c r="C7077" s="247" t="s">
        <v>5</v>
      </c>
      <c r="D7077" s="456">
        <v>17.190000000000001</v>
      </c>
    </row>
    <row r="7078" spans="1:4" ht="13.5">
      <c r="A7078" s="458">
        <v>88249</v>
      </c>
      <c r="B7078" s="247" t="s">
        <v>5174</v>
      </c>
      <c r="C7078" s="247" t="s">
        <v>5</v>
      </c>
      <c r="D7078" s="456">
        <v>28.14</v>
      </c>
    </row>
    <row r="7079" spans="1:4" ht="13.5">
      <c r="A7079" s="458">
        <v>88250</v>
      </c>
      <c r="B7079" s="247" t="s">
        <v>5175</v>
      </c>
      <c r="C7079" s="247" t="s">
        <v>5</v>
      </c>
      <c r="D7079" s="456">
        <v>19.03</v>
      </c>
    </row>
    <row r="7080" spans="1:4" ht="13.5">
      <c r="A7080" s="458">
        <v>88251</v>
      </c>
      <c r="B7080" s="247" t="s">
        <v>5176</v>
      </c>
      <c r="C7080" s="247" t="s">
        <v>5</v>
      </c>
      <c r="D7080" s="456">
        <v>20.51</v>
      </c>
    </row>
    <row r="7081" spans="1:4" ht="13.5">
      <c r="A7081" s="458">
        <v>88252</v>
      </c>
      <c r="B7081" s="247" t="s">
        <v>5177</v>
      </c>
      <c r="C7081" s="247" t="s">
        <v>5</v>
      </c>
      <c r="D7081" s="456">
        <v>17.71</v>
      </c>
    </row>
    <row r="7082" spans="1:4" ht="13.5">
      <c r="A7082" s="458">
        <v>88253</v>
      </c>
      <c r="B7082" s="247" t="s">
        <v>5178</v>
      </c>
      <c r="C7082" s="247" t="s">
        <v>5</v>
      </c>
      <c r="D7082" s="456">
        <v>12.77</v>
      </c>
    </row>
    <row r="7083" spans="1:4" ht="13.5">
      <c r="A7083" s="458">
        <v>88255</v>
      </c>
      <c r="B7083" s="247" t="s">
        <v>5179</v>
      </c>
      <c r="C7083" s="247" t="s">
        <v>5</v>
      </c>
      <c r="D7083" s="456">
        <v>34.9</v>
      </c>
    </row>
    <row r="7084" spans="1:4" ht="13.5">
      <c r="A7084" s="458">
        <v>88256</v>
      </c>
      <c r="B7084" s="247" t="s">
        <v>5180</v>
      </c>
      <c r="C7084" s="247" t="s">
        <v>5</v>
      </c>
      <c r="D7084" s="456">
        <v>23.21</v>
      </c>
    </row>
    <row r="7085" spans="1:4" ht="13.5">
      <c r="A7085" s="458">
        <v>88257</v>
      </c>
      <c r="B7085" s="247" t="s">
        <v>5181</v>
      </c>
      <c r="C7085" s="247" t="s">
        <v>5</v>
      </c>
      <c r="D7085" s="456">
        <v>23.64</v>
      </c>
    </row>
    <row r="7086" spans="1:4" ht="13.5">
      <c r="A7086" s="458">
        <v>88258</v>
      </c>
      <c r="B7086" s="247" t="s">
        <v>5182</v>
      </c>
      <c r="C7086" s="247" t="s">
        <v>5</v>
      </c>
      <c r="D7086" s="456">
        <v>18.399999999999999</v>
      </c>
    </row>
    <row r="7087" spans="1:4" ht="13.5">
      <c r="A7087" s="458">
        <v>88260</v>
      </c>
      <c r="B7087" s="247" t="s">
        <v>5183</v>
      </c>
      <c r="C7087" s="247" t="s">
        <v>5</v>
      </c>
      <c r="D7087" s="456">
        <v>20.58</v>
      </c>
    </row>
    <row r="7088" spans="1:4" ht="13.5">
      <c r="A7088" s="458">
        <v>88261</v>
      </c>
      <c r="B7088" s="247" t="s">
        <v>5184</v>
      </c>
      <c r="C7088" s="247" t="s">
        <v>5</v>
      </c>
      <c r="D7088" s="456">
        <v>24.57</v>
      </c>
    </row>
    <row r="7089" spans="1:4" ht="13.5">
      <c r="A7089" s="458">
        <v>88262</v>
      </c>
      <c r="B7089" s="247" t="s">
        <v>5185</v>
      </c>
      <c r="C7089" s="247" t="s">
        <v>5</v>
      </c>
      <c r="D7089" s="456">
        <v>24.53</v>
      </c>
    </row>
    <row r="7090" spans="1:4" ht="13.5">
      <c r="A7090" s="458">
        <v>88263</v>
      </c>
      <c r="B7090" s="247" t="s">
        <v>5186</v>
      </c>
      <c r="C7090" s="247" t="s">
        <v>5</v>
      </c>
      <c r="D7090" s="456">
        <v>18.21</v>
      </c>
    </row>
    <row r="7091" spans="1:4" ht="13.5">
      <c r="A7091" s="458">
        <v>88264</v>
      </c>
      <c r="B7091" s="247" t="s">
        <v>5187</v>
      </c>
      <c r="C7091" s="247" t="s">
        <v>5</v>
      </c>
      <c r="D7091" s="456">
        <v>25.58</v>
      </c>
    </row>
    <row r="7092" spans="1:4" ht="13.5">
      <c r="A7092" s="458">
        <v>88265</v>
      </c>
      <c r="B7092" s="247" t="s">
        <v>5188</v>
      </c>
      <c r="C7092" s="247" t="s">
        <v>5</v>
      </c>
      <c r="D7092" s="456">
        <v>25.02</v>
      </c>
    </row>
    <row r="7093" spans="1:4" ht="13.5">
      <c r="A7093" s="458">
        <v>88266</v>
      </c>
      <c r="B7093" s="247" t="s">
        <v>5189</v>
      </c>
      <c r="C7093" s="247" t="s">
        <v>5</v>
      </c>
      <c r="D7093" s="456">
        <v>28.34</v>
      </c>
    </row>
    <row r="7094" spans="1:4" ht="13.5">
      <c r="A7094" s="458">
        <v>88267</v>
      </c>
      <c r="B7094" s="247" t="s">
        <v>5190</v>
      </c>
      <c r="C7094" s="247" t="s">
        <v>5</v>
      </c>
      <c r="D7094" s="456">
        <v>21.37</v>
      </c>
    </row>
    <row r="7095" spans="1:4" ht="13.5">
      <c r="A7095" s="458">
        <v>88269</v>
      </c>
      <c r="B7095" s="247" t="s">
        <v>5191</v>
      </c>
      <c r="C7095" s="247" t="s">
        <v>5</v>
      </c>
      <c r="D7095" s="456">
        <v>18.36</v>
      </c>
    </row>
    <row r="7096" spans="1:4" ht="13.5">
      <c r="A7096" s="458">
        <v>88270</v>
      </c>
      <c r="B7096" s="247" t="s">
        <v>5192</v>
      </c>
      <c r="C7096" s="247" t="s">
        <v>5</v>
      </c>
      <c r="D7096" s="456">
        <v>21.87</v>
      </c>
    </row>
    <row r="7097" spans="1:4" ht="13.5">
      <c r="A7097" s="458">
        <v>88272</v>
      </c>
      <c r="B7097" s="247" t="s">
        <v>5193</v>
      </c>
      <c r="C7097" s="247" t="s">
        <v>5</v>
      </c>
      <c r="D7097" s="456">
        <v>25.06</v>
      </c>
    </row>
    <row r="7098" spans="1:4" ht="13.5">
      <c r="A7098" s="458">
        <v>88273</v>
      </c>
      <c r="B7098" s="247" t="s">
        <v>5194</v>
      </c>
      <c r="C7098" s="247" t="s">
        <v>5</v>
      </c>
      <c r="D7098" s="456">
        <v>24.14</v>
      </c>
    </row>
    <row r="7099" spans="1:4" ht="13.5">
      <c r="A7099" s="458">
        <v>88274</v>
      </c>
      <c r="B7099" s="247" t="s">
        <v>5195</v>
      </c>
      <c r="C7099" s="247" t="s">
        <v>5</v>
      </c>
      <c r="D7099" s="456">
        <v>23.32</v>
      </c>
    </row>
    <row r="7100" spans="1:4" ht="13.5">
      <c r="A7100" s="458">
        <v>88275</v>
      </c>
      <c r="B7100" s="247" t="s">
        <v>5196</v>
      </c>
      <c r="C7100" s="247" t="s">
        <v>5</v>
      </c>
      <c r="D7100" s="456">
        <v>29.31</v>
      </c>
    </row>
    <row r="7101" spans="1:4" ht="13.5">
      <c r="A7101" s="458">
        <v>88277</v>
      </c>
      <c r="B7101" s="247" t="s">
        <v>5197</v>
      </c>
      <c r="C7101" s="247" t="s">
        <v>5</v>
      </c>
      <c r="D7101" s="456">
        <v>23.03</v>
      </c>
    </row>
    <row r="7102" spans="1:4" ht="13.5">
      <c r="A7102" s="458">
        <v>88278</v>
      </c>
      <c r="B7102" s="247" t="s">
        <v>5198</v>
      </c>
      <c r="C7102" s="247" t="s">
        <v>5</v>
      </c>
      <c r="D7102" s="456">
        <v>28.53</v>
      </c>
    </row>
    <row r="7103" spans="1:4" ht="13.5">
      <c r="A7103" s="458">
        <v>88279</v>
      </c>
      <c r="B7103" s="247" t="s">
        <v>5199</v>
      </c>
      <c r="C7103" s="247" t="s">
        <v>5</v>
      </c>
      <c r="D7103" s="456">
        <v>26.86</v>
      </c>
    </row>
    <row r="7104" spans="1:4" ht="13.5">
      <c r="A7104" s="458">
        <v>88281</v>
      </c>
      <c r="B7104" s="247" t="s">
        <v>5200</v>
      </c>
      <c r="C7104" s="247" t="s">
        <v>5</v>
      </c>
      <c r="D7104" s="456">
        <v>21.67</v>
      </c>
    </row>
    <row r="7105" spans="1:4" ht="13.5">
      <c r="A7105" s="458">
        <v>88282</v>
      </c>
      <c r="B7105" s="247" t="s">
        <v>5201</v>
      </c>
      <c r="C7105" s="247" t="s">
        <v>5</v>
      </c>
      <c r="D7105" s="456">
        <v>22.67</v>
      </c>
    </row>
    <row r="7106" spans="1:4" ht="13.5">
      <c r="A7106" s="458">
        <v>88283</v>
      </c>
      <c r="B7106" s="247" t="s">
        <v>5202</v>
      </c>
      <c r="C7106" s="247" t="s">
        <v>5</v>
      </c>
      <c r="D7106" s="456">
        <v>28.52</v>
      </c>
    </row>
    <row r="7107" spans="1:4" ht="13.5">
      <c r="A7107" s="458">
        <v>88284</v>
      </c>
      <c r="B7107" s="247" t="s">
        <v>5203</v>
      </c>
      <c r="C7107" s="247" t="s">
        <v>5</v>
      </c>
      <c r="D7107" s="456">
        <v>22.02</v>
      </c>
    </row>
    <row r="7108" spans="1:4" ht="13.5">
      <c r="A7108" s="458">
        <v>88285</v>
      </c>
      <c r="B7108" s="247" t="s">
        <v>5204</v>
      </c>
      <c r="C7108" s="247" t="s">
        <v>5</v>
      </c>
      <c r="D7108" s="456">
        <v>25.27</v>
      </c>
    </row>
    <row r="7109" spans="1:4" ht="13.5">
      <c r="A7109" s="458">
        <v>88286</v>
      </c>
      <c r="B7109" s="247" t="s">
        <v>5205</v>
      </c>
      <c r="C7109" s="247" t="s">
        <v>5</v>
      </c>
      <c r="D7109" s="456">
        <v>25.65</v>
      </c>
    </row>
    <row r="7110" spans="1:4" ht="13.5">
      <c r="A7110" s="458">
        <v>88288</v>
      </c>
      <c r="B7110" s="247" t="s">
        <v>5206</v>
      </c>
      <c r="C7110" s="247" t="s">
        <v>5</v>
      </c>
      <c r="D7110" s="456">
        <v>15.88</v>
      </c>
    </row>
    <row r="7111" spans="1:4" ht="13.5">
      <c r="A7111" s="458">
        <v>88291</v>
      </c>
      <c r="B7111" s="247" t="s">
        <v>5207</v>
      </c>
      <c r="C7111" s="247" t="s">
        <v>5</v>
      </c>
      <c r="D7111" s="456">
        <v>20.98</v>
      </c>
    </row>
    <row r="7112" spans="1:4" ht="13.5">
      <c r="A7112" s="458">
        <v>88292</v>
      </c>
      <c r="B7112" s="247" t="s">
        <v>5208</v>
      </c>
      <c r="C7112" s="247" t="s">
        <v>5</v>
      </c>
      <c r="D7112" s="456">
        <v>23.63</v>
      </c>
    </row>
    <row r="7113" spans="1:4" ht="13.5">
      <c r="A7113" s="458">
        <v>88293</v>
      </c>
      <c r="B7113" s="247" t="s">
        <v>5209</v>
      </c>
      <c r="C7113" s="247" t="s">
        <v>5</v>
      </c>
      <c r="D7113" s="456">
        <v>24.64</v>
      </c>
    </row>
    <row r="7114" spans="1:4" ht="13.5">
      <c r="A7114" s="458">
        <v>88294</v>
      </c>
      <c r="B7114" s="247" t="s">
        <v>5210</v>
      </c>
      <c r="C7114" s="247" t="s">
        <v>5</v>
      </c>
      <c r="D7114" s="456">
        <v>26.55</v>
      </c>
    </row>
    <row r="7115" spans="1:4" ht="13.5">
      <c r="A7115" s="458">
        <v>88295</v>
      </c>
      <c r="B7115" s="247" t="s">
        <v>5211</v>
      </c>
      <c r="C7115" s="247" t="s">
        <v>5</v>
      </c>
      <c r="D7115" s="456">
        <v>22.18</v>
      </c>
    </row>
    <row r="7116" spans="1:4" ht="13.5">
      <c r="A7116" s="458">
        <v>88296</v>
      </c>
      <c r="B7116" s="247" t="s">
        <v>5212</v>
      </c>
      <c r="C7116" s="247" t="s">
        <v>5</v>
      </c>
      <c r="D7116" s="456">
        <v>36.909999999999997</v>
      </c>
    </row>
    <row r="7117" spans="1:4" ht="13.5">
      <c r="A7117" s="458">
        <v>88297</v>
      </c>
      <c r="B7117" s="247" t="s">
        <v>5213</v>
      </c>
      <c r="C7117" s="247" t="s">
        <v>5</v>
      </c>
      <c r="D7117" s="456">
        <v>25.39</v>
      </c>
    </row>
    <row r="7118" spans="1:4" ht="13.5">
      <c r="A7118" s="458">
        <v>88298</v>
      </c>
      <c r="B7118" s="247" t="s">
        <v>5214</v>
      </c>
      <c r="C7118" s="247" t="s">
        <v>5</v>
      </c>
      <c r="D7118" s="456">
        <v>15.13</v>
      </c>
    </row>
    <row r="7119" spans="1:4" ht="13.5">
      <c r="A7119" s="458">
        <v>88299</v>
      </c>
      <c r="B7119" s="247" t="s">
        <v>5215</v>
      </c>
      <c r="C7119" s="247" t="s">
        <v>5</v>
      </c>
      <c r="D7119" s="456">
        <v>24.96</v>
      </c>
    </row>
    <row r="7120" spans="1:4" ht="13.5">
      <c r="A7120" s="458">
        <v>88300</v>
      </c>
      <c r="B7120" s="247" t="s">
        <v>5216</v>
      </c>
      <c r="C7120" s="247" t="s">
        <v>5</v>
      </c>
      <c r="D7120" s="456">
        <v>29.45</v>
      </c>
    </row>
    <row r="7121" spans="1:4" ht="13.5">
      <c r="A7121" s="458">
        <v>88301</v>
      </c>
      <c r="B7121" s="247" t="s">
        <v>5217</v>
      </c>
      <c r="C7121" s="247" t="s">
        <v>5</v>
      </c>
      <c r="D7121" s="456">
        <v>24.26</v>
      </c>
    </row>
    <row r="7122" spans="1:4" ht="13.5">
      <c r="A7122" s="458">
        <v>88302</v>
      </c>
      <c r="B7122" s="247" t="s">
        <v>5218</v>
      </c>
      <c r="C7122" s="247" t="s">
        <v>5</v>
      </c>
      <c r="D7122" s="456">
        <v>25.6</v>
      </c>
    </row>
    <row r="7123" spans="1:4" ht="13.5">
      <c r="A7123" s="458">
        <v>88303</v>
      </c>
      <c r="B7123" s="247" t="s">
        <v>5219</v>
      </c>
      <c r="C7123" s="247" t="s">
        <v>5</v>
      </c>
      <c r="D7123" s="456">
        <v>20.55</v>
      </c>
    </row>
    <row r="7124" spans="1:4" ht="13.5">
      <c r="A7124" s="458">
        <v>88304</v>
      </c>
      <c r="B7124" s="247" t="s">
        <v>5220</v>
      </c>
      <c r="C7124" s="247" t="s">
        <v>5</v>
      </c>
      <c r="D7124" s="456">
        <v>22.73</v>
      </c>
    </row>
    <row r="7125" spans="1:4" ht="13.5">
      <c r="A7125" s="458">
        <v>88306</v>
      </c>
      <c r="B7125" s="247" t="s">
        <v>5221</v>
      </c>
      <c r="C7125" s="247" t="s">
        <v>5</v>
      </c>
      <c r="D7125" s="456">
        <v>24.3</v>
      </c>
    </row>
    <row r="7126" spans="1:4" ht="13.5">
      <c r="A7126" s="458">
        <v>88307</v>
      </c>
      <c r="B7126" s="247" t="s">
        <v>5222</v>
      </c>
      <c r="C7126" s="247" t="s">
        <v>5</v>
      </c>
      <c r="D7126" s="456">
        <v>26.63</v>
      </c>
    </row>
    <row r="7127" spans="1:4" ht="13.5">
      <c r="A7127" s="458">
        <v>88308</v>
      </c>
      <c r="B7127" s="247" t="s">
        <v>5223</v>
      </c>
      <c r="C7127" s="247" t="s">
        <v>5</v>
      </c>
      <c r="D7127" s="456">
        <v>23.21</v>
      </c>
    </row>
    <row r="7128" spans="1:4" ht="13.5">
      <c r="A7128" s="458">
        <v>88309</v>
      </c>
      <c r="B7128" s="247" t="s">
        <v>5224</v>
      </c>
      <c r="C7128" s="247" t="s">
        <v>5</v>
      </c>
      <c r="D7128" s="456">
        <v>23.29</v>
      </c>
    </row>
    <row r="7129" spans="1:4" ht="13.5">
      <c r="A7129" s="458">
        <v>88310</v>
      </c>
      <c r="B7129" s="247" t="s">
        <v>5225</v>
      </c>
      <c r="C7129" s="247" t="s">
        <v>5</v>
      </c>
      <c r="D7129" s="456">
        <v>25.74</v>
      </c>
    </row>
    <row r="7130" spans="1:4" ht="13.5">
      <c r="A7130" s="458">
        <v>88311</v>
      </c>
      <c r="B7130" s="247" t="s">
        <v>5226</v>
      </c>
      <c r="C7130" s="247" t="s">
        <v>5</v>
      </c>
      <c r="D7130" s="456">
        <v>24.32</v>
      </c>
    </row>
    <row r="7131" spans="1:4" ht="13.5">
      <c r="A7131" s="458">
        <v>88312</v>
      </c>
      <c r="B7131" s="247" t="s">
        <v>5227</v>
      </c>
      <c r="C7131" s="247" t="s">
        <v>5</v>
      </c>
      <c r="D7131" s="456">
        <v>25.74</v>
      </c>
    </row>
    <row r="7132" spans="1:4" ht="13.5">
      <c r="A7132" s="458">
        <v>88313</v>
      </c>
      <c r="B7132" s="247" t="s">
        <v>5228</v>
      </c>
      <c r="C7132" s="247" t="s">
        <v>5</v>
      </c>
      <c r="D7132" s="456">
        <v>21.19</v>
      </c>
    </row>
    <row r="7133" spans="1:4" ht="13.5">
      <c r="A7133" s="458">
        <v>88314</v>
      </c>
      <c r="B7133" s="247" t="s">
        <v>5229</v>
      </c>
      <c r="C7133" s="247" t="s">
        <v>5</v>
      </c>
      <c r="D7133" s="456">
        <v>18.96</v>
      </c>
    </row>
    <row r="7134" spans="1:4" ht="13.5">
      <c r="A7134" s="458">
        <v>88315</v>
      </c>
      <c r="B7134" s="247" t="s">
        <v>5230</v>
      </c>
      <c r="C7134" s="247" t="s">
        <v>5</v>
      </c>
      <c r="D7134" s="456">
        <v>26.15</v>
      </c>
    </row>
    <row r="7135" spans="1:4" ht="13.5">
      <c r="A7135" s="458">
        <v>88316</v>
      </c>
      <c r="B7135" s="247" t="s">
        <v>5231</v>
      </c>
      <c r="C7135" s="247" t="s">
        <v>5</v>
      </c>
      <c r="D7135" s="456">
        <v>20.25</v>
      </c>
    </row>
    <row r="7136" spans="1:4" ht="13.5">
      <c r="A7136" s="458">
        <v>88317</v>
      </c>
      <c r="B7136" s="247" t="s">
        <v>5232</v>
      </c>
      <c r="C7136" s="247" t="s">
        <v>5</v>
      </c>
      <c r="D7136" s="456">
        <v>29.02</v>
      </c>
    </row>
    <row r="7137" spans="1:4" ht="13.5">
      <c r="A7137" s="458">
        <v>88318</v>
      </c>
      <c r="B7137" s="247" t="s">
        <v>5233</v>
      </c>
      <c r="C7137" s="247" t="s">
        <v>5</v>
      </c>
      <c r="D7137" s="456">
        <v>28.66</v>
      </c>
    </row>
    <row r="7138" spans="1:4" ht="13.5">
      <c r="A7138" s="458">
        <v>88320</v>
      </c>
      <c r="B7138" s="247" t="s">
        <v>5234</v>
      </c>
      <c r="C7138" s="247" t="s">
        <v>5</v>
      </c>
      <c r="D7138" s="456">
        <v>24.53</v>
      </c>
    </row>
    <row r="7139" spans="1:4" ht="13.5">
      <c r="A7139" s="458">
        <v>88321</v>
      </c>
      <c r="B7139" s="247" t="s">
        <v>5235</v>
      </c>
      <c r="C7139" s="247" t="s">
        <v>5</v>
      </c>
      <c r="D7139" s="456">
        <v>46.22</v>
      </c>
    </row>
    <row r="7140" spans="1:4" ht="13.5">
      <c r="A7140" s="458">
        <v>88322</v>
      </c>
      <c r="B7140" s="247" t="s">
        <v>5236</v>
      </c>
      <c r="C7140" s="247" t="s">
        <v>5</v>
      </c>
      <c r="D7140" s="456">
        <v>24.87</v>
      </c>
    </row>
    <row r="7141" spans="1:4" ht="13.5">
      <c r="A7141" s="458">
        <v>88323</v>
      </c>
      <c r="B7141" s="247" t="s">
        <v>5237</v>
      </c>
      <c r="C7141" s="247" t="s">
        <v>5</v>
      </c>
      <c r="D7141" s="456">
        <v>24.29</v>
      </c>
    </row>
    <row r="7142" spans="1:4" ht="13.5">
      <c r="A7142" s="458">
        <v>88324</v>
      </c>
      <c r="B7142" s="247" t="s">
        <v>5238</v>
      </c>
      <c r="C7142" s="247" t="s">
        <v>5</v>
      </c>
      <c r="D7142" s="456">
        <v>27.49</v>
      </c>
    </row>
    <row r="7143" spans="1:4" ht="13.5">
      <c r="A7143" s="458">
        <v>88325</v>
      </c>
      <c r="B7143" s="247" t="s">
        <v>5239</v>
      </c>
      <c r="C7143" s="247" t="s">
        <v>5</v>
      </c>
      <c r="D7143" s="456">
        <v>20.309999999999999</v>
      </c>
    </row>
    <row r="7144" spans="1:4" ht="13.5">
      <c r="A7144" s="458">
        <v>88326</v>
      </c>
      <c r="B7144" s="247" t="s">
        <v>5240</v>
      </c>
      <c r="C7144" s="247" t="s">
        <v>5</v>
      </c>
      <c r="D7144" s="456">
        <v>21.92</v>
      </c>
    </row>
    <row r="7145" spans="1:4" ht="13.5">
      <c r="A7145" s="458">
        <v>88377</v>
      </c>
      <c r="B7145" s="247" t="s">
        <v>5241</v>
      </c>
      <c r="C7145" s="247" t="s">
        <v>5</v>
      </c>
      <c r="D7145" s="456">
        <v>20.440000000000001</v>
      </c>
    </row>
    <row r="7146" spans="1:4" ht="13.5">
      <c r="A7146" s="458">
        <v>88441</v>
      </c>
      <c r="B7146" s="247" t="s">
        <v>5242</v>
      </c>
      <c r="C7146" s="247" t="s">
        <v>5</v>
      </c>
      <c r="D7146" s="456">
        <v>19.79</v>
      </c>
    </row>
    <row r="7147" spans="1:4" ht="13.5">
      <c r="A7147" s="458">
        <v>88597</v>
      </c>
      <c r="B7147" s="247" t="s">
        <v>5243</v>
      </c>
      <c r="C7147" s="247" t="s">
        <v>5</v>
      </c>
      <c r="D7147" s="456">
        <v>26.08</v>
      </c>
    </row>
    <row r="7148" spans="1:4" ht="13.5">
      <c r="A7148" s="458">
        <v>90766</v>
      </c>
      <c r="B7148" s="247" t="s">
        <v>5244</v>
      </c>
      <c r="C7148" s="247" t="s">
        <v>5</v>
      </c>
      <c r="D7148" s="456">
        <v>23.32</v>
      </c>
    </row>
    <row r="7149" spans="1:4" ht="13.5">
      <c r="A7149" s="458">
        <v>90767</v>
      </c>
      <c r="B7149" s="247" t="s">
        <v>5245</v>
      </c>
      <c r="C7149" s="247" t="s">
        <v>5</v>
      </c>
      <c r="D7149" s="456">
        <v>23.98</v>
      </c>
    </row>
    <row r="7150" spans="1:4" ht="13.5">
      <c r="A7150" s="458">
        <v>90768</v>
      </c>
      <c r="B7150" s="247" t="s">
        <v>5246</v>
      </c>
      <c r="C7150" s="247" t="s">
        <v>5</v>
      </c>
      <c r="D7150" s="456">
        <v>66.260000000000005</v>
      </c>
    </row>
    <row r="7151" spans="1:4" ht="13.5">
      <c r="A7151" s="458">
        <v>90769</v>
      </c>
      <c r="B7151" s="247" t="s">
        <v>5247</v>
      </c>
      <c r="C7151" s="247" t="s">
        <v>5</v>
      </c>
      <c r="D7151" s="456">
        <v>93.5</v>
      </c>
    </row>
    <row r="7152" spans="1:4" ht="13.5">
      <c r="A7152" s="458">
        <v>90770</v>
      </c>
      <c r="B7152" s="247" t="s">
        <v>5248</v>
      </c>
      <c r="C7152" s="247" t="s">
        <v>5</v>
      </c>
      <c r="D7152" s="456">
        <v>123.11</v>
      </c>
    </row>
    <row r="7153" spans="1:4" ht="13.5">
      <c r="A7153" s="458">
        <v>90771</v>
      </c>
      <c r="B7153" s="247" t="s">
        <v>5249</v>
      </c>
      <c r="C7153" s="247" t="s">
        <v>5</v>
      </c>
      <c r="D7153" s="456">
        <v>13.26</v>
      </c>
    </row>
    <row r="7154" spans="1:4" ht="13.5">
      <c r="A7154" s="458">
        <v>90772</v>
      </c>
      <c r="B7154" s="247" t="s">
        <v>5250</v>
      </c>
      <c r="C7154" s="247" t="s">
        <v>5</v>
      </c>
      <c r="D7154" s="456">
        <v>17.46</v>
      </c>
    </row>
    <row r="7155" spans="1:4" ht="13.5">
      <c r="A7155" s="458">
        <v>90773</v>
      </c>
      <c r="B7155" s="247" t="s">
        <v>5251</v>
      </c>
      <c r="C7155" s="247" t="s">
        <v>5</v>
      </c>
      <c r="D7155" s="456">
        <v>10.4</v>
      </c>
    </row>
    <row r="7156" spans="1:4" ht="13.5">
      <c r="A7156" s="458">
        <v>90775</v>
      </c>
      <c r="B7156" s="247" t="s">
        <v>5252</v>
      </c>
      <c r="C7156" s="247" t="s">
        <v>5</v>
      </c>
      <c r="D7156" s="456">
        <v>17.21</v>
      </c>
    </row>
    <row r="7157" spans="1:4" ht="13.5">
      <c r="A7157" s="458">
        <v>90776</v>
      </c>
      <c r="B7157" s="247" t="s">
        <v>5253</v>
      </c>
      <c r="C7157" s="247" t="s">
        <v>5</v>
      </c>
      <c r="D7157" s="456">
        <v>32.42</v>
      </c>
    </row>
    <row r="7158" spans="1:4" ht="13.5">
      <c r="A7158" s="458">
        <v>90777</v>
      </c>
      <c r="B7158" s="247" t="s">
        <v>5254</v>
      </c>
      <c r="C7158" s="247" t="s">
        <v>5</v>
      </c>
      <c r="D7158" s="456">
        <v>89.83</v>
      </c>
    </row>
    <row r="7159" spans="1:4" ht="13.5">
      <c r="A7159" s="458">
        <v>90778</v>
      </c>
      <c r="B7159" s="247" t="s">
        <v>5255</v>
      </c>
      <c r="C7159" s="247" t="s">
        <v>5</v>
      </c>
      <c r="D7159" s="456">
        <v>102.03</v>
      </c>
    </row>
    <row r="7160" spans="1:4" ht="13.5">
      <c r="A7160" s="458">
        <v>90779</v>
      </c>
      <c r="B7160" s="247" t="s">
        <v>5256</v>
      </c>
      <c r="C7160" s="247" t="s">
        <v>5</v>
      </c>
      <c r="D7160" s="456">
        <v>138.91</v>
      </c>
    </row>
    <row r="7161" spans="1:4" ht="13.5">
      <c r="A7161" s="458">
        <v>90780</v>
      </c>
      <c r="B7161" s="247" t="s">
        <v>5257</v>
      </c>
      <c r="C7161" s="247" t="s">
        <v>5</v>
      </c>
      <c r="D7161" s="456">
        <v>51.58</v>
      </c>
    </row>
    <row r="7162" spans="1:4" ht="13.5">
      <c r="A7162" s="458">
        <v>90781</v>
      </c>
      <c r="B7162" s="247" t="s">
        <v>5258</v>
      </c>
      <c r="C7162" s="247" t="s">
        <v>5</v>
      </c>
      <c r="D7162" s="456">
        <v>26.51</v>
      </c>
    </row>
    <row r="7163" spans="1:4" ht="13.5">
      <c r="A7163" s="458">
        <v>91677</v>
      </c>
      <c r="B7163" s="247" t="s">
        <v>5259</v>
      </c>
      <c r="C7163" s="247" t="s">
        <v>5</v>
      </c>
      <c r="D7163" s="456">
        <v>96.8</v>
      </c>
    </row>
    <row r="7164" spans="1:4" ht="13.5">
      <c r="A7164" s="458">
        <v>91678</v>
      </c>
      <c r="B7164" s="247" t="s">
        <v>5260</v>
      </c>
      <c r="C7164" s="247" t="s">
        <v>5</v>
      </c>
      <c r="D7164" s="456">
        <v>91.61</v>
      </c>
    </row>
    <row r="7165" spans="1:4" ht="13.5">
      <c r="A7165" s="458">
        <v>93558</v>
      </c>
      <c r="B7165" s="247" t="s">
        <v>5261</v>
      </c>
      <c r="C7165" s="247" t="s">
        <v>5262</v>
      </c>
      <c r="D7165" s="456">
        <v>4049.16</v>
      </c>
    </row>
    <row r="7166" spans="1:4" ht="13.5">
      <c r="A7166" s="458">
        <v>93559</v>
      </c>
      <c r="B7166" s="247" t="s">
        <v>5243</v>
      </c>
      <c r="C7166" s="247" t="s">
        <v>5262</v>
      </c>
      <c r="D7166" s="456">
        <v>4603.05</v>
      </c>
    </row>
    <row r="7167" spans="1:4" ht="13.5">
      <c r="A7167" s="458">
        <v>93560</v>
      </c>
      <c r="B7167" s="247" t="s">
        <v>5251</v>
      </c>
      <c r="C7167" s="247" t="s">
        <v>5262</v>
      </c>
      <c r="D7167" s="456">
        <v>1850.37</v>
      </c>
    </row>
    <row r="7168" spans="1:4" ht="13.5">
      <c r="A7168" s="458">
        <v>93561</v>
      </c>
      <c r="B7168" s="247" t="s">
        <v>5252</v>
      </c>
      <c r="C7168" s="247" t="s">
        <v>5262</v>
      </c>
      <c r="D7168" s="456">
        <v>3044.82</v>
      </c>
    </row>
    <row r="7169" spans="1:4" ht="13.5">
      <c r="A7169" s="458">
        <v>93562</v>
      </c>
      <c r="B7169" s="247" t="s">
        <v>5249</v>
      </c>
      <c r="C7169" s="247" t="s">
        <v>5262</v>
      </c>
      <c r="D7169" s="456">
        <v>2352.89</v>
      </c>
    </row>
    <row r="7170" spans="1:4" ht="13.5">
      <c r="A7170" s="458">
        <v>93563</v>
      </c>
      <c r="B7170" s="247" t="s">
        <v>5244</v>
      </c>
      <c r="C7170" s="247" t="s">
        <v>5262</v>
      </c>
      <c r="D7170" s="456">
        <v>4117.24</v>
      </c>
    </row>
    <row r="7171" spans="1:4" ht="13.5">
      <c r="A7171" s="458">
        <v>93564</v>
      </c>
      <c r="B7171" s="247" t="s">
        <v>5245</v>
      </c>
      <c r="C7171" s="247" t="s">
        <v>5262</v>
      </c>
      <c r="D7171" s="456">
        <v>4223.58</v>
      </c>
    </row>
    <row r="7172" spans="1:4" ht="13.5">
      <c r="A7172" s="458">
        <v>93565</v>
      </c>
      <c r="B7172" s="247" t="s">
        <v>5254</v>
      </c>
      <c r="C7172" s="247" t="s">
        <v>5262</v>
      </c>
      <c r="D7172" s="456">
        <v>15763.51</v>
      </c>
    </row>
    <row r="7173" spans="1:4" ht="13.5">
      <c r="A7173" s="458">
        <v>93566</v>
      </c>
      <c r="B7173" s="247" t="s">
        <v>5250</v>
      </c>
      <c r="C7173" s="247" t="s">
        <v>5262</v>
      </c>
      <c r="D7173" s="456">
        <v>3091.62</v>
      </c>
    </row>
    <row r="7174" spans="1:4" ht="13.5">
      <c r="A7174" s="458">
        <v>93567</v>
      </c>
      <c r="B7174" s="247" t="s">
        <v>5255</v>
      </c>
      <c r="C7174" s="247" t="s">
        <v>5262</v>
      </c>
      <c r="D7174" s="456">
        <v>17902.099999999999</v>
      </c>
    </row>
    <row r="7175" spans="1:4" ht="13.5">
      <c r="A7175" s="458">
        <v>93568</v>
      </c>
      <c r="B7175" s="247" t="s">
        <v>5256</v>
      </c>
      <c r="C7175" s="247" t="s">
        <v>5262</v>
      </c>
      <c r="D7175" s="456">
        <v>24365.42</v>
      </c>
    </row>
    <row r="7176" spans="1:4" ht="13.5">
      <c r="A7176" s="458">
        <v>93569</v>
      </c>
      <c r="B7176" s="247" t="s">
        <v>5263</v>
      </c>
      <c r="C7176" s="247" t="s">
        <v>5262</v>
      </c>
      <c r="D7176" s="456">
        <v>11650.21</v>
      </c>
    </row>
    <row r="7177" spans="1:4" ht="13.5">
      <c r="A7177" s="458">
        <v>93570</v>
      </c>
      <c r="B7177" s="247" t="s">
        <v>5264</v>
      </c>
      <c r="C7177" s="247" t="s">
        <v>5262</v>
      </c>
      <c r="D7177" s="456">
        <v>16426.419999999998</v>
      </c>
    </row>
    <row r="7178" spans="1:4" ht="13.5">
      <c r="A7178" s="458">
        <v>93571</v>
      </c>
      <c r="B7178" s="247" t="s">
        <v>5265</v>
      </c>
      <c r="C7178" s="247" t="s">
        <v>5262</v>
      </c>
      <c r="D7178" s="456">
        <v>21623.91</v>
      </c>
    </row>
    <row r="7179" spans="1:4" ht="13.5">
      <c r="A7179" s="458">
        <v>93572</v>
      </c>
      <c r="B7179" s="247" t="s">
        <v>5266</v>
      </c>
      <c r="C7179" s="247" t="s">
        <v>5262</v>
      </c>
      <c r="D7179" s="456">
        <v>5703.42</v>
      </c>
    </row>
    <row r="7180" spans="1:4" ht="13.5">
      <c r="A7180" s="458">
        <v>94295</v>
      </c>
      <c r="B7180" s="247" t="s">
        <v>5257</v>
      </c>
      <c r="C7180" s="247" t="s">
        <v>5262</v>
      </c>
      <c r="D7180" s="456">
        <v>9060.2000000000007</v>
      </c>
    </row>
    <row r="7181" spans="1:4" ht="13.5">
      <c r="A7181" s="458">
        <v>94296</v>
      </c>
      <c r="B7181" s="247" t="s">
        <v>5258</v>
      </c>
      <c r="C7181" s="247" t="s">
        <v>5262</v>
      </c>
      <c r="D7181" s="456">
        <v>4675.03</v>
      </c>
    </row>
    <row r="7182" spans="1:4" ht="13.5">
      <c r="A7182" s="458">
        <v>95308</v>
      </c>
      <c r="B7182" s="247" t="s">
        <v>5267</v>
      </c>
      <c r="C7182" s="247" t="s">
        <v>5</v>
      </c>
      <c r="D7182" s="456">
        <v>0.09</v>
      </c>
    </row>
    <row r="7183" spans="1:4" ht="13.5">
      <c r="A7183" s="458">
        <v>95309</v>
      </c>
      <c r="B7183" s="247" t="s">
        <v>5268</v>
      </c>
      <c r="C7183" s="247" t="s">
        <v>5</v>
      </c>
      <c r="D7183" s="456">
        <v>0.18</v>
      </c>
    </row>
    <row r="7184" spans="1:4" ht="13.5">
      <c r="A7184" s="458">
        <v>95310</v>
      </c>
      <c r="B7184" s="247" t="s">
        <v>5269</v>
      </c>
      <c r="C7184" s="247" t="s">
        <v>5</v>
      </c>
      <c r="D7184" s="456">
        <v>0.12</v>
      </c>
    </row>
    <row r="7185" spans="1:4" ht="13.5">
      <c r="A7185" s="458">
        <v>95311</v>
      </c>
      <c r="B7185" s="247" t="s">
        <v>5270</v>
      </c>
      <c r="C7185" s="247" t="s">
        <v>5</v>
      </c>
      <c r="D7185" s="456">
        <v>0.11</v>
      </c>
    </row>
    <row r="7186" spans="1:4" ht="13.5">
      <c r="A7186" s="458">
        <v>95312</v>
      </c>
      <c r="B7186" s="247" t="s">
        <v>5271</v>
      </c>
      <c r="C7186" s="247" t="s">
        <v>5</v>
      </c>
      <c r="D7186" s="456">
        <v>0.12</v>
      </c>
    </row>
    <row r="7187" spans="1:4" ht="13.5">
      <c r="A7187" s="458">
        <v>95313</v>
      </c>
      <c r="B7187" s="247" t="s">
        <v>5272</v>
      </c>
      <c r="C7187" s="247" t="s">
        <v>5</v>
      </c>
      <c r="D7187" s="456">
        <v>0.12</v>
      </c>
    </row>
    <row r="7188" spans="1:4" ht="13.5">
      <c r="A7188" s="458">
        <v>95314</v>
      </c>
      <c r="B7188" s="247" t="s">
        <v>5273</v>
      </c>
      <c r="C7188" s="247" t="s">
        <v>5</v>
      </c>
      <c r="D7188" s="456">
        <v>0.15</v>
      </c>
    </row>
    <row r="7189" spans="1:4" ht="13.5">
      <c r="A7189" s="458">
        <v>95315</v>
      </c>
      <c r="B7189" s="247" t="s">
        <v>5274</v>
      </c>
      <c r="C7189" s="247" t="s">
        <v>5</v>
      </c>
      <c r="D7189" s="456">
        <v>0.23</v>
      </c>
    </row>
    <row r="7190" spans="1:4" ht="13.5">
      <c r="A7190" s="458">
        <v>95316</v>
      </c>
      <c r="B7190" s="247" t="s">
        <v>5275</v>
      </c>
      <c r="C7190" s="247" t="s">
        <v>5</v>
      </c>
      <c r="D7190" s="456">
        <v>0.47</v>
      </c>
    </row>
    <row r="7191" spans="1:4" ht="13.5">
      <c r="A7191" s="458">
        <v>95317</v>
      </c>
      <c r="B7191" s="247" t="s">
        <v>5276</v>
      </c>
      <c r="C7191" s="247" t="s">
        <v>5</v>
      </c>
      <c r="D7191" s="456">
        <v>0.16</v>
      </c>
    </row>
    <row r="7192" spans="1:4" ht="13.5">
      <c r="A7192" s="458">
        <v>95318</v>
      </c>
      <c r="B7192" s="247" t="s">
        <v>5277</v>
      </c>
      <c r="C7192" s="247" t="s">
        <v>5</v>
      </c>
      <c r="D7192" s="456">
        <v>0.17</v>
      </c>
    </row>
    <row r="7193" spans="1:4" ht="13.5">
      <c r="A7193" s="458">
        <v>95319</v>
      </c>
      <c r="B7193" s="247" t="s">
        <v>5278</v>
      </c>
      <c r="C7193" s="247" t="s">
        <v>5</v>
      </c>
      <c r="D7193" s="456">
        <v>0.12</v>
      </c>
    </row>
    <row r="7194" spans="1:4" ht="13.5">
      <c r="A7194" s="458">
        <v>95320</v>
      </c>
      <c r="B7194" s="247" t="s">
        <v>5279</v>
      </c>
      <c r="C7194" s="247" t="s">
        <v>5</v>
      </c>
      <c r="D7194" s="456">
        <v>0.13</v>
      </c>
    </row>
    <row r="7195" spans="1:4" ht="13.5">
      <c r="A7195" s="458">
        <v>95321</v>
      </c>
      <c r="B7195" s="247" t="s">
        <v>5280</v>
      </c>
      <c r="C7195" s="247" t="s">
        <v>5</v>
      </c>
      <c r="D7195" s="456">
        <v>0.1</v>
      </c>
    </row>
    <row r="7196" spans="1:4" ht="13.5">
      <c r="A7196" s="458">
        <v>95322</v>
      </c>
      <c r="B7196" s="247" t="s">
        <v>5281</v>
      </c>
      <c r="C7196" s="247" t="s">
        <v>5</v>
      </c>
      <c r="D7196" s="456">
        <v>7.0000000000000007E-2</v>
      </c>
    </row>
    <row r="7197" spans="1:4" ht="13.5">
      <c r="A7197" s="458">
        <v>95323</v>
      </c>
      <c r="B7197" s="247" t="s">
        <v>5282</v>
      </c>
      <c r="C7197" s="247" t="s">
        <v>5</v>
      </c>
      <c r="D7197" s="456">
        <v>0.22</v>
      </c>
    </row>
    <row r="7198" spans="1:4" ht="13.5">
      <c r="A7198" s="458">
        <v>95324</v>
      </c>
      <c r="B7198" s="247" t="s">
        <v>5283</v>
      </c>
      <c r="C7198" s="247" t="s">
        <v>5</v>
      </c>
      <c r="D7198" s="456">
        <v>0.2</v>
      </c>
    </row>
    <row r="7199" spans="1:4" ht="13.5">
      <c r="A7199" s="458">
        <v>95325</v>
      </c>
      <c r="B7199" s="247" t="s">
        <v>5284</v>
      </c>
      <c r="C7199" s="247" t="s">
        <v>5</v>
      </c>
      <c r="D7199" s="456">
        <v>0.26</v>
      </c>
    </row>
    <row r="7200" spans="1:4" ht="13.5">
      <c r="A7200" s="458">
        <v>95326</v>
      </c>
      <c r="B7200" s="247" t="s">
        <v>5285</v>
      </c>
      <c r="C7200" s="247" t="s">
        <v>5</v>
      </c>
      <c r="D7200" s="456">
        <v>0.06</v>
      </c>
    </row>
    <row r="7201" spans="1:4" ht="13.5">
      <c r="A7201" s="458">
        <v>95328</v>
      </c>
      <c r="B7201" s="247" t="s">
        <v>5286</v>
      </c>
      <c r="C7201" s="247" t="s">
        <v>5</v>
      </c>
      <c r="D7201" s="456">
        <v>0.13</v>
      </c>
    </row>
    <row r="7202" spans="1:4" ht="13.5">
      <c r="A7202" s="458">
        <v>95329</v>
      </c>
      <c r="B7202" s="247" t="s">
        <v>5287</v>
      </c>
      <c r="C7202" s="247" t="s">
        <v>5</v>
      </c>
      <c r="D7202" s="456">
        <v>0.21</v>
      </c>
    </row>
    <row r="7203" spans="1:4" ht="13.5">
      <c r="A7203" s="458">
        <v>95330</v>
      </c>
      <c r="B7203" s="247" t="s">
        <v>5288</v>
      </c>
      <c r="C7203" s="247" t="s">
        <v>5</v>
      </c>
      <c r="D7203" s="456">
        <v>0.17</v>
      </c>
    </row>
    <row r="7204" spans="1:4" ht="13.5">
      <c r="A7204" s="458">
        <v>95331</v>
      </c>
      <c r="B7204" s="247" t="s">
        <v>5289</v>
      </c>
      <c r="C7204" s="247" t="s">
        <v>5</v>
      </c>
      <c r="D7204" s="456">
        <v>0.12</v>
      </c>
    </row>
    <row r="7205" spans="1:4" ht="13.5">
      <c r="A7205" s="458">
        <v>95332</v>
      </c>
      <c r="B7205" s="247" t="s">
        <v>5290</v>
      </c>
      <c r="C7205" s="247" t="s">
        <v>5</v>
      </c>
      <c r="D7205" s="456">
        <v>0.56000000000000005</v>
      </c>
    </row>
    <row r="7206" spans="1:4" ht="13.5">
      <c r="A7206" s="458">
        <v>95333</v>
      </c>
      <c r="B7206" s="247" t="s">
        <v>5291</v>
      </c>
      <c r="C7206" s="247" t="s">
        <v>5</v>
      </c>
      <c r="D7206" s="456">
        <v>0.54</v>
      </c>
    </row>
    <row r="7207" spans="1:4" ht="13.5">
      <c r="A7207" s="458">
        <v>95334</v>
      </c>
      <c r="B7207" s="247" t="s">
        <v>5292</v>
      </c>
      <c r="C7207" s="247" t="s">
        <v>5</v>
      </c>
      <c r="D7207" s="456">
        <v>0.53</v>
      </c>
    </row>
    <row r="7208" spans="1:4" ht="13.5">
      <c r="A7208" s="458">
        <v>95335</v>
      </c>
      <c r="B7208" s="247" t="s">
        <v>5293</v>
      </c>
      <c r="C7208" s="247" t="s">
        <v>5</v>
      </c>
      <c r="D7208" s="456">
        <v>0.22</v>
      </c>
    </row>
    <row r="7209" spans="1:4" ht="13.5">
      <c r="A7209" s="458">
        <v>95337</v>
      </c>
      <c r="B7209" s="247" t="s">
        <v>5294</v>
      </c>
      <c r="C7209" s="247" t="s">
        <v>5</v>
      </c>
      <c r="D7209" s="456">
        <v>0.11</v>
      </c>
    </row>
    <row r="7210" spans="1:4" ht="13.5">
      <c r="A7210" s="458">
        <v>95338</v>
      </c>
      <c r="B7210" s="247" t="s">
        <v>5295</v>
      </c>
      <c r="C7210" s="247" t="s">
        <v>5</v>
      </c>
      <c r="D7210" s="456">
        <v>0.26</v>
      </c>
    </row>
    <row r="7211" spans="1:4" ht="13.5">
      <c r="A7211" s="458">
        <v>95339</v>
      </c>
      <c r="B7211" s="247" t="s">
        <v>5296</v>
      </c>
      <c r="C7211" s="247" t="s">
        <v>5</v>
      </c>
      <c r="D7211" s="456">
        <v>0.25</v>
      </c>
    </row>
    <row r="7212" spans="1:4" ht="13.5">
      <c r="A7212" s="458">
        <v>95340</v>
      </c>
      <c r="B7212" s="247" t="s">
        <v>5297</v>
      </c>
      <c r="C7212" s="247" t="s">
        <v>5</v>
      </c>
      <c r="D7212" s="456">
        <v>0.21</v>
      </c>
    </row>
    <row r="7213" spans="1:4" ht="13.5">
      <c r="A7213" s="458">
        <v>95341</v>
      </c>
      <c r="B7213" s="247" t="s">
        <v>5298</v>
      </c>
      <c r="C7213" s="247" t="s">
        <v>5</v>
      </c>
      <c r="D7213" s="456">
        <v>0.2</v>
      </c>
    </row>
    <row r="7214" spans="1:4" ht="13.5">
      <c r="A7214" s="458">
        <v>95342</v>
      </c>
      <c r="B7214" s="247" t="s">
        <v>5299</v>
      </c>
      <c r="C7214" s="247" t="s">
        <v>5</v>
      </c>
      <c r="D7214" s="456">
        <v>0.14000000000000001</v>
      </c>
    </row>
    <row r="7215" spans="1:4" ht="13.5">
      <c r="A7215" s="458">
        <v>95343</v>
      </c>
      <c r="B7215" s="247" t="s">
        <v>5300</v>
      </c>
      <c r="C7215" s="247" t="s">
        <v>5</v>
      </c>
      <c r="D7215" s="456">
        <v>0.21</v>
      </c>
    </row>
    <row r="7216" spans="1:4" ht="13.5">
      <c r="A7216" s="458">
        <v>95344</v>
      </c>
      <c r="B7216" s="247" t="s">
        <v>5301</v>
      </c>
      <c r="C7216" s="247" t="s">
        <v>5</v>
      </c>
      <c r="D7216" s="456">
        <v>0.17</v>
      </c>
    </row>
    <row r="7217" spans="1:4" ht="13.5">
      <c r="A7217" s="458">
        <v>95345</v>
      </c>
      <c r="B7217" s="247" t="s">
        <v>5302</v>
      </c>
      <c r="C7217" s="247" t="s">
        <v>5</v>
      </c>
      <c r="D7217" s="456">
        <v>0.5</v>
      </c>
    </row>
    <row r="7218" spans="1:4" ht="13.5">
      <c r="A7218" s="458">
        <v>95346</v>
      </c>
      <c r="B7218" s="247" t="s">
        <v>5303</v>
      </c>
      <c r="C7218" s="247" t="s">
        <v>5</v>
      </c>
      <c r="D7218" s="456">
        <v>0.06</v>
      </c>
    </row>
    <row r="7219" spans="1:4" ht="13.5">
      <c r="A7219" s="458">
        <v>95347</v>
      </c>
      <c r="B7219" s="247" t="s">
        <v>5304</v>
      </c>
      <c r="C7219" s="247" t="s">
        <v>5</v>
      </c>
      <c r="D7219" s="456">
        <v>7.0000000000000007E-2</v>
      </c>
    </row>
    <row r="7220" spans="1:4" ht="13.5">
      <c r="A7220" s="458">
        <v>95348</v>
      </c>
      <c r="B7220" s="247" t="s">
        <v>5305</v>
      </c>
      <c r="C7220" s="247" t="s">
        <v>5</v>
      </c>
      <c r="D7220" s="456">
        <v>0.09</v>
      </c>
    </row>
    <row r="7221" spans="1:4" ht="13.5">
      <c r="A7221" s="458">
        <v>95349</v>
      </c>
      <c r="B7221" s="247" t="s">
        <v>5306</v>
      </c>
      <c r="C7221" s="247" t="s">
        <v>5</v>
      </c>
      <c r="D7221" s="456">
        <v>0.06</v>
      </c>
    </row>
    <row r="7222" spans="1:4" ht="13.5">
      <c r="A7222" s="458">
        <v>95350</v>
      </c>
      <c r="B7222" s="247" t="s">
        <v>5307</v>
      </c>
      <c r="C7222" s="247" t="s">
        <v>5</v>
      </c>
      <c r="D7222" s="456">
        <v>0.08</v>
      </c>
    </row>
    <row r="7223" spans="1:4" ht="13.5">
      <c r="A7223" s="458">
        <v>95351</v>
      </c>
      <c r="B7223" s="247" t="s">
        <v>5308</v>
      </c>
      <c r="C7223" s="247" t="s">
        <v>5</v>
      </c>
      <c r="D7223" s="456">
        <v>0.26</v>
      </c>
    </row>
    <row r="7224" spans="1:4" ht="13.5">
      <c r="A7224" s="458">
        <v>95352</v>
      </c>
      <c r="B7224" s="247" t="s">
        <v>5309</v>
      </c>
      <c r="C7224" s="247" t="s">
        <v>5</v>
      </c>
      <c r="D7224" s="456">
        <v>0.09</v>
      </c>
    </row>
    <row r="7225" spans="1:4" ht="13.5">
      <c r="A7225" s="458">
        <v>95354</v>
      </c>
      <c r="B7225" s="247" t="s">
        <v>5310</v>
      </c>
      <c r="C7225" s="247" t="s">
        <v>5</v>
      </c>
      <c r="D7225" s="456">
        <v>0.1</v>
      </c>
    </row>
    <row r="7226" spans="1:4" ht="13.5">
      <c r="A7226" s="458">
        <v>95355</v>
      </c>
      <c r="B7226" s="247" t="s">
        <v>5311</v>
      </c>
      <c r="C7226" s="247" t="s">
        <v>5</v>
      </c>
      <c r="D7226" s="456">
        <v>0.12</v>
      </c>
    </row>
    <row r="7227" spans="1:4" ht="13.5">
      <c r="A7227" s="458">
        <v>95356</v>
      </c>
      <c r="B7227" s="247" t="s">
        <v>5312</v>
      </c>
      <c r="C7227" s="247" t="s">
        <v>5</v>
      </c>
      <c r="D7227" s="456">
        <v>0.12</v>
      </c>
    </row>
    <row r="7228" spans="1:4" ht="13.5">
      <c r="A7228" s="458">
        <v>95357</v>
      </c>
      <c r="B7228" s="247" t="s">
        <v>5313</v>
      </c>
      <c r="C7228" s="247" t="s">
        <v>5</v>
      </c>
      <c r="D7228" s="456">
        <v>0.19</v>
      </c>
    </row>
    <row r="7229" spans="1:4" ht="13.5">
      <c r="A7229" s="458">
        <v>95358</v>
      </c>
      <c r="B7229" s="247" t="s">
        <v>5314</v>
      </c>
      <c r="C7229" s="247" t="s">
        <v>5</v>
      </c>
      <c r="D7229" s="456">
        <v>0.22</v>
      </c>
    </row>
    <row r="7230" spans="1:4" ht="13.5">
      <c r="A7230" s="458">
        <v>95359</v>
      </c>
      <c r="B7230" s="247" t="s">
        <v>5315</v>
      </c>
      <c r="C7230" s="247" t="s">
        <v>5</v>
      </c>
      <c r="D7230" s="456">
        <v>0.41</v>
      </c>
    </row>
    <row r="7231" spans="1:4" ht="13.5">
      <c r="A7231" s="458">
        <v>95360</v>
      </c>
      <c r="B7231" s="247" t="s">
        <v>5316</v>
      </c>
      <c r="C7231" s="247" t="s">
        <v>5</v>
      </c>
      <c r="D7231" s="456">
        <v>0.18</v>
      </c>
    </row>
    <row r="7232" spans="1:4" ht="13.5">
      <c r="A7232" s="458">
        <v>95361</v>
      </c>
      <c r="B7232" s="247" t="s">
        <v>5317</v>
      </c>
      <c r="C7232" s="247" t="s">
        <v>5</v>
      </c>
      <c r="D7232" s="456">
        <v>0.06</v>
      </c>
    </row>
    <row r="7233" spans="1:4" ht="13.5">
      <c r="A7233" s="458">
        <v>95362</v>
      </c>
      <c r="B7233" s="247" t="s">
        <v>5318</v>
      </c>
      <c r="C7233" s="247" t="s">
        <v>5</v>
      </c>
      <c r="D7233" s="456">
        <v>0.13</v>
      </c>
    </row>
    <row r="7234" spans="1:4" ht="13.5">
      <c r="A7234" s="458">
        <v>95363</v>
      </c>
      <c r="B7234" s="247" t="s">
        <v>5319</v>
      </c>
      <c r="C7234" s="247" t="s">
        <v>5</v>
      </c>
      <c r="D7234" s="456">
        <v>0.16</v>
      </c>
    </row>
    <row r="7235" spans="1:4" ht="13.5">
      <c r="A7235" s="458">
        <v>95364</v>
      </c>
      <c r="B7235" s="247" t="s">
        <v>5320</v>
      </c>
      <c r="C7235" s="247" t="s">
        <v>5</v>
      </c>
      <c r="D7235" s="456">
        <v>0.12</v>
      </c>
    </row>
    <row r="7236" spans="1:4" ht="13.5">
      <c r="A7236" s="458">
        <v>95365</v>
      </c>
      <c r="B7236" s="247" t="s">
        <v>5321</v>
      </c>
      <c r="C7236" s="247" t="s">
        <v>5</v>
      </c>
      <c r="D7236" s="456">
        <v>0.13</v>
      </c>
    </row>
    <row r="7237" spans="1:4" ht="13.5">
      <c r="A7237" s="458">
        <v>95366</v>
      </c>
      <c r="B7237" s="247" t="s">
        <v>5322</v>
      </c>
      <c r="C7237" s="247" t="s">
        <v>5</v>
      </c>
      <c r="D7237" s="456">
        <v>0.1</v>
      </c>
    </row>
    <row r="7238" spans="1:4" ht="13.5">
      <c r="A7238" s="458">
        <v>95367</v>
      </c>
      <c r="B7238" s="247" t="s">
        <v>5323</v>
      </c>
      <c r="C7238" s="247" t="s">
        <v>5</v>
      </c>
      <c r="D7238" s="456">
        <v>0.11</v>
      </c>
    </row>
    <row r="7239" spans="1:4" ht="13.5">
      <c r="A7239" s="458">
        <v>95368</v>
      </c>
      <c r="B7239" s="247" t="s">
        <v>5324</v>
      </c>
      <c r="C7239" s="247" t="s">
        <v>5</v>
      </c>
      <c r="D7239" s="456">
        <v>0.17</v>
      </c>
    </row>
    <row r="7240" spans="1:4" ht="13.5">
      <c r="A7240" s="458">
        <v>95369</v>
      </c>
      <c r="B7240" s="247" t="s">
        <v>5325</v>
      </c>
      <c r="C7240" s="247" t="s">
        <v>5</v>
      </c>
      <c r="D7240" s="456">
        <v>0.14000000000000001</v>
      </c>
    </row>
    <row r="7241" spans="1:4" ht="13.5">
      <c r="A7241" s="458">
        <v>95370</v>
      </c>
      <c r="B7241" s="247" t="s">
        <v>5326</v>
      </c>
      <c r="C7241" s="247" t="s">
        <v>5</v>
      </c>
      <c r="D7241" s="456">
        <v>0.2</v>
      </c>
    </row>
    <row r="7242" spans="1:4" ht="13.5">
      <c r="A7242" s="458">
        <v>95371</v>
      </c>
      <c r="B7242" s="247" t="s">
        <v>5327</v>
      </c>
      <c r="C7242" s="247" t="s">
        <v>5</v>
      </c>
      <c r="D7242" s="456">
        <v>0.28000000000000003</v>
      </c>
    </row>
    <row r="7243" spans="1:4" ht="13.5">
      <c r="A7243" s="458">
        <v>95372</v>
      </c>
      <c r="B7243" s="247" t="s">
        <v>5328</v>
      </c>
      <c r="C7243" s="247" t="s">
        <v>5</v>
      </c>
      <c r="D7243" s="456">
        <v>0.21</v>
      </c>
    </row>
    <row r="7244" spans="1:4" ht="13.5">
      <c r="A7244" s="458">
        <v>95373</v>
      </c>
      <c r="B7244" s="247" t="s">
        <v>5329</v>
      </c>
      <c r="C7244" s="247" t="s">
        <v>5</v>
      </c>
      <c r="D7244" s="456">
        <v>0.2</v>
      </c>
    </row>
    <row r="7245" spans="1:4" ht="13.5">
      <c r="A7245" s="458">
        <v>95374</v>
      </c>
      <c r="B7245" s="247" t="s">
        <v>5330</v>
      </c>
      <c r="C7245" s="247" t="s">
        <v>5</v>
      </c>
      <c r="D7245" s="456">
        <v>0.21</v>
      </c>
    </row>
    <row r="7246" spans="1:4" ht="13.5">
      <c r="A7246" s="458">
        <v>95375</v>
      </c>
      <c r="B7246" s="247" t="s">
        <v>5331</v>
      </c>
      <c r="C7246" s="247" t="s">
        <v>5</v>
      </c>
      <c r="D7246" s="456">
        <v>0.27</v>
      </c>
    </row>
    <row r="7247" spans="1:4" ht="13.5">
      <c r="A7247" s="458">
        <v>95376</v>
      </c>
      <c r="B7247" s="247" t="s">
        <v>5332</v>
      </c>
      <c r="C7247" s="247" t="s">
        <v>5</v>
      </c>
      <c r="D7247" s="456">
        <v>0.05</v>
      </c>
    </row>
    <row r="7248" spans="1:4" ht="13.5">
      <c r="A7248" s="458">
        <v>95377</v>
      </c>
      <c r="B7248" s="247" t="s">
        <v>5333</v>
      </c>
      <c r="C7248" s="247" t="s">
        <v>5</v>
      </c>
      <c r="D7248" s="456">
        <v>0.18</v>
      </c>
    </row>
    <row r="7249" spans="1:4" ht="13.5">
      <c r="A7249" s="458">
        <v>95378</v>
      </c>
      <c r="B7249" s="247" t="s">
        <v>5334</v>
      </c>
      <c r="C7249" s="247" t="s">
        <v>5</v>
      </c>
      <c r="D7249" s="456">
        <v>0.19</v>
      </c>
    </row>
    <row r="7250" spans="1:4" ht="13.5">
      <c r="A7250" s="458">
        <v>95379</v>
      </c>
      <c r="B7250" s="247" t="s">
        <v>5335</v>
      </c>
      <c r="C7250" s="247" t="s">
        <v>5</v>
      </c>
      <c r="D7250" s="456">
        <v>0.17</v>
      </c>
    </row>
    <row r="7251" spans="1:4" ht="13.5">
      <c r="A7251" s="458">
        <v>95380</v>
      </c>
      <c r="B7251" s="247" t="s">
        <v>5336</v>
      </c>
      <c r="C7251" s="247" t="s">
        <v>5</v>
      </c>
      <c r="D7251" s="456">
        <v>0.2</v>
      </c>
    </row>
    <row r="7252" spans="1:4" ht="13.5">
      <c r="A7252" s="458">
        <v>95382</v>
      </c>
      <c r="B7252" s="247" t="s">
        <v>5337</v>
      </c>
      <c r="C7252" s="247" t="s">
        <v>5</v>
      </c>
      <c r="D7252" s="456">
        <v>0.17</v>
      </c>
    </row>
    <row r="7253" spans="1:4" ht="13.5">
      <c r="A7253" s="458">
        <v>95383</v>
      </c>
      <c r="B7253" s="247" t="s">
        <v>5338</v>
      </c>
      <c r="C7253" s="247" t="s">
        <v>5</v>
      </c>
      <c r="D7253" s="456">
        <v>0.28999999999999998</v>
      </c>
    </row>
    <row r="7254" spans="1:4" ht="13.5">
      <c r="A7254" s="458">
        <v>95384</v>
      </c>
      <c r="B7254" s="247" t="s">
        <v>5339</v>
      </c>
      <c r="C7254" s="247" t="s">
        <v>5</v>
      </c>
      <c r="D7254" s="456">
        <v>0.21</v>
      </c>
    </row>
    <row r="7255" spans="1:4" ht="13.5">
      <c r="A7255" s="458">
        <v>95385</v>
      </c>
      <c r="B7255" s="247" t="s">
        <v>5340</v>
      </c>
      <c r="C7255" s="247" t="s">
        <v>5</v>
      </c>
      <c r="D7255" s="456">
        <v>0.16</v>
      </c>
    </row>
    <row r="7256" spans="1:4" ht="13.5">
      <c r="A7256" s="458">
        <v>95386</v>
      </c>
      <c r="B7256" s="247" t="s">
        <v>5341</v>
      </c>
      <c r="C7256" s="247" t="s">
        <v>5</v>
      </c>
      <c r="D7256" s="456">
        <v>0.2</v>
      </c>
    </row>
    <row r="7257" spans="1:4" ht="13.5">
      <c r="A7257" s="458">
        <v>95387</v>
      </c>
      <c r="B7257" s="247" t="s">
        <v>5342</v>
      </c>
      <c r="C7257" s="247" t="s">
        <v>5</v>
      </c>
      <c r="D7257" s="456">
        <v>0.16</v>
      </c>
    </row>
    <row r="7258" spans="1:4" ht="13.5">
      <c r="A7258" s="458">
        <v>95388</v>
      </c>
      <c r="B7258" s="247" t="s">
        <v>5343</v>
      </c>
      <c r="C7258" s="247" t="s">
        <v>5</v>
      </c>
      <c r="D7258" s="456">
        <v>0.06</v>
      </c>
    </row>
    <row r="7259" spans="1:4" ht="13.5">
      <c r="A7259" s="458">
        <v>95389</v>
      </c>
      <c r="B7259" s="247" t="s">
        <v>5344</v>
      </c>
      <c r="C7259" s="247" t="s">
        <v>5</v>
      </c>
      <c r="D7259" s="456">
        <v>0.1</v>
      </c>
    </row>
    <row r="7260" spans="1:4" ht="13.5">
      <c r="A7260" s="458">
        <v>95390</v>
      </c>
      <c r="B7260" s="247" t="s">
        <v>5345</v>
      </c>
      <c r="C7260" s="247" t="s">
        <v>5</v>
      </c>
      <c r="D7260" s="456">
        <v>0.05</v>
      </c>
    </row>
    <row r="7261" spans="1:4" ht="13.5">
      <c r="A7261" s="458">
        <v>95391</v>
      </c>
      <c r="B7261" s="247" t="s">
        <v>5346</v>
      </c>
      <c r="C7261" s="247" t="s">
        <v>5</v>
      </c>
      <c r="D7261" s="456">
        <v>0.1</v>
      </c>
    </row>
    <row r="7262" spans="1:4" ht="13.5">
      <c r="A7262" s="458">
        <v>95392</v>
      </c>
      <c r="B7262" s="247" t="s">
        <v>5347</v>
      </c>
      <c r="C7262" s="247" t="s">
        <v>5</v>
      </c>
      <c r="D7262" s="456">
        <v>0.08</v>
      </c>
    </row>
    <row r="7263" spans="1:4" ht="13.5">
      <c r="A7263" s="458">
        <v>95393</v>
      </c>
      <c r="B7263" s="247" t="s">
        <v>5348</v>
      </c>
      <c r="C7263" s="247" t="s">
        <v>5</v>
      </c>
      <c r="D7263" s="456">
        <v>0.37</v>
      </c>
    </row>
    <row r="7264" spans="1:4" ht="13.5">
      <c r="A7264" s="458">
        <v>95394</v>
      </c>
      <c r="B7264" s="247" t="s">
        <v>5349</v>
      </c>
      <c r="C7264" s="247" t="s">
        <v>5</v>
      </c>
      <c r="D7264" s="456">
        <v>0.43</v>
      </c>
    </row>
    <row r="7265" spans="1:4" ht="13.5">
      <c r="A7265" s="458">
        <v>95395</v>
      </c>
      <c r="B7265" s="247" t="s">
        <v>5350</v>
      </c>
      <c r="C7265" s="247" t="s">
        <v>5</v>
      </c>
      <c r="D7265" s="456">
        <v>0.61</v>
      </c>
    </row>
    <row r="7266" spans="1:4" ht="13.5">
      <c r="A7266" s="458">
        <v>95396</v>
      </c>
      <c r="B7266" s="247" t="s">
        <v>5351</v>
      </c>
      <c r="C7266" s="247" t="s">
        <v>5</v>
      </c>
      <c r="D7266" s="456">
        <v>0.8</v>
      </c>
    </row>
    <row r="7267" spans="1:4" ht="13.5">
      <c r="A7267" s="458">
        <v>95397</v>
      </c>
      <c r="B7267" s="247" t="s">
        <v>5352</v>
      </c>
      <c r="C7267" s="247" t="s">
        <v>5</v>
      </c>
      <c r="D7267" s="456">
        <v>0.04</v>
      </c>
    </row>
    <row r="7268" spans="1:4" ht="13.5">
      <c r="A7268" s="458">
        <v>95398</v>
      </c>
      <c r="B7268" s="247" t="s">
        <v>5353</v>
      </c>
      <c r="C7268" s="247" t="s">
        <v>5</v>
      </c>
      <c r="D7268" s="456">
        <v>0.06</v>
      </c>
    </row>
    <row r="7269" spans="1:4" ht="13.5">
      <c r="A7269" s="458">
        <v>95399</v>
      </c>
      <c r="B7269" s="247" t="s">
        <v>5354</v>
      </c>
      <c r="C7269" s="247" t="s">
        <v>5</v>
      </c>
      <c r="D7269" s="456">
        <v>0.03</v>
      </c>
    </row>
    <row r="7270" spans="1:4" ht="13.5">
      <c r="A7270" s="458">
        <v>95400</v>
      </c>
      <c r="B7270" s="247" t="s">
        <v>5355</v>
      </c>
      <c r="C7270" s="247" t="s">
        <v>5</v>
      </c>
      <c r="D7270" s="456">
        <v>0.06</v>
      </c>
    </row>
    <row r="7271" spans="1:4" ht="13.5">
      <c r="A7271" s="458">
        <v>95401</v>
      </c>
      <c r="B7271" s="247" t="s">
        <v>5356</v>
      </c>
      <c r="C7271" s="247" t="s">
        <v>5</v>
      </c>
      <c r="D7271" s="456">
        <v>0.51</v>
      </c>
    </row>
    <row r="7272" spans="1:4" ht="13.5">
      <c r="A7272" s="458">
        <v>95402</v>
      </c>
      <c r="B7272" s="247" t="s">
        <v>5357</v>
      </c>
      <c r="C7272" s="247" t="s">
        <v>5</v>
      </c>
      <c r="D7272" s="456">
        <v>1.04</v>
      </c>
    </row>
    <row r="7273" spans="1:4" ht="13.5">
      <c r="A7273" s="458">
        <v>95403</v>
      </c>
      <c r="B7273" s="247" t="s">
        <v>5358</v>
      </c>
      <c r="C7273" s="247" t="s">
        <v>5</v>
      </c>
      <c r="D7273" s="456">
        <v>1.19</v>
      </c>
    </row>
    <row r="7274" spans="1:4" ht="13.5">
      <c r="A7274" s="458">
        <v>95404</v>
      </c>
      <c r="B7274" s="247" t="s">
        <v>5359</v>
      </c>
      <c r="C7274" s="247" t="s">
        <v>5</v>
      </c>
      <c r="D7274" s="456">
        <v>1.62</v>
      </c>
    </row>
    <row r="7275" spans="1:4" ht="13.5">
      <c r="A7275" s="458">
        <v>95405</v>
      </c>
      <c r="B7275" s="247" t="s">
        <v>5360</v>
      </c>
      <c r="C7275" s="247" t="s">
        <v>5</v>
      </c>
      <c r="D7275" s="456">
        <v>0.83</v>
      </c>
    </row>
    <row r="7276" spans="1:4" ht="13.5">
      <c r="A7276" s="458">
        <v>95406</v>
      </c>
      <c r="B7276" s="247" t="s">
        <v>5361</v>
      </c>
      <c r="C7276" s="247" t="s">
        <v>5</v>
      </c>
      <c r="D7276" s="456">
        <v>0.16</v>
      </c>
    </row>
    <row r="7277" spans="1:4" ht="13.5">
      <c r="A7277" s="458">
        <v>95407</v>
      </c>
      <c r="B7277" s="247" t="s">
        <v>5362</v>
      </c>
      <c r="C7277" s="247" t="s">
        <v>5</v>
      </c>
      <c r="D7277" s="456">
        <v>2.5499999999999998</v>
      </c>
    </row>
    <row r="7278" spans="1:4" ht="13.5">
      <c r="A7278" s="458">
        <v>95408</v>
      </c>
      <c r="B7278" s="247" t="s">
        <v>5363</v>
      </c>
      <c r="C7278" s="247" t="s">
        <v>5262</v>
      </c>
      <c r="D7278" s="456">
        <v>9.48</v>
      </c>
    </row>
    <row r="7279" spans="1:4" ht="13.5">
      <c r="A7279" s="458">
        <v>95409</v>
      </c>
      <c r="B7279" s="247" t="s">
        <v>5364</v>
      </c>
      <c r="C7279" s="247" t="s">
        <v>5262</v>
      </c>
      <c r="D7279" s="456">
        <v>13.31</v>
      </c>
    </row>
    <row r="7280" spans="1:4" ht="13.5">
      <c r="A7280" s="458">
        <v>95410</v>
      </c>
      <c r="B7280" s="247" t="s">
        <v>5365</v>
      </c>
      <c r="C7280" s="247" t="s">
        <v>5262</v>
      </c>
      <c r="D7280" s="456">
        <v>4.8</v>
      </c>
    </row>
    <row r="7281" spans="1:4" ht="13.5">
      <c r="A7281" s="458">
        <v>95411</v>
      </c>
      <c r="B7281" s="247" t="s">
        <v>5366</v>
      </c>
      <c r="C7281" s="247" t="s">
        <v>5262</v>
      </c>
      <c r="D7281" s="456">
        <v>8.49</v>
      </c>
    </row>
    <row r="7282" spans="1:4" ht="13.5">
      <c r="A7282" s="458">
        <v>95412</v>
      </c>
      <c r="B7282" s="247" t="s">
        <v>5367</v>
      </c>
      <c r="C7282" s="247" t="s">
        <v>5262</v>
      </c>
      <c r="D7282" s="456">
        <v>6.36</v>
      </c>
    </row>
    <row r="7283" spans="1:4" ht="13.5">
      <c r="A7283" s="458">
        <v>95413</v>
      </c>
      <c r="B7283" s="247" t="s">
        <v>5368</v>
      </c>
      <c r="C7283" s="247" t="s">
        <v>5262</v>
      </c>
      <c r="D7283" s="456">
        <v>11.78</v>
      </c>
    </row>
    <row r="7284" spans="1:4" ht="13.5">
      <c r="A7284" s="458">
        <v>95414</v>
      </c>
      <c r="B7284" s="247" t="s">
        <v>5369</v>
      </c>
      <c r="C7284" s="247" t="s">
        <v>5262</v>
      </c>
      <c r="D7284" s="456">
        <v>50.68</v>
      </c>
    </row>
    <row r="7285" spans="1:4" ht="13.5">
      <c r="A7285" s="458">
        <v>95415</v>
      </c>
      <c r="B7285" s="247" t="s">
        <v>5370</v>
      </c>
      <c r="C7285" s="247" t="s">
        <v>5262</v>
      </c>
      <c r="D7285" s="456">
        <v>139.54</v>
      </c>
    </row>
    <row r="7286" spans="1:4" ht="13.5">
      <c r="A7286" s="458">
        <v>95416</v>
      </c>
      <c r="B7286" s="247" t="s">
        <v>5371</v>
      </c>
      <c r="C7286" s="247" t="s">
        <v>5262</v>
      </c>
      <c r="D7286" s="456">
        <v>8.61</v>
      </c>
    </row>
    <row r="7287" spans="1:4" ht="13.5">
      <c r="A7287" s="458">
        <v>95417</v>
      </c>
      <c r="B7287" s="247" t="s">
        <v>5372</v>
      </c>
      <c r="C7287" s="247" t="s">
        <v>5262</v>
      </c>
      <c r="D7287" s="456">
        <v>158.82</v>
      </c>
    </row>
    <row r="7288" spans="1:4" ht="13.5">
      <c r="A7288" s="458">
        <v>95418</v>
      </c>
      <c r="B7288" s="247" t="s">
        <v>5373</v>
      </c>
      <c r="C7288" s="247" t="s">
        <v>5262</v>
      </c>
      <c r="D7288" s="456">
        <v>217.11</v>
      </c>
    </row>
    <row r="7289" spans="1:4" ht="13.5">
      <c r="A7289" s="458">
        <v>95419</v>
      </c>
      <c r="B7289" s="247" t="s">
        <v>5374</v>
      </c>
      <c r="C7289" s="247" t="s">
        <v>5262</v>
      </c>
      <c r="D7289" s="456">
        <v>57.64</v>
      </c>
    </row>
    <row r="7290" spans="1:4" ht="13.5">
      <c r="A7290" s="458">
        <v>95420</v>
      </c>
      <c r="B7290" s="247" t="s">
        <v>5375</v>
      </c>
      <c r="C7290" s="247" t="s">
        <v>5262</v>
      </c>
      <c r="D7290" s="456">
        <v>81.88</v>
      </c>
    </row>
    <row r="7291" spans="1:4" ht="13.5">
      <c r="A7291" s="458">
        <v>95421</v>
      </c>
      <c r="B7291" s="247" t="s">
        <v>5376</v>
      </c>
      <c r="C7291" s="247" t="s">
        <v>5262</v>
      </c>
      <c r="D7291" s="456">
        <v>108.25</v>
      </c>
    </row>
    <row r="7292" spans="1:4" ht="13.5">
      <c r="A7292" s="458">
        <v>95422</v>
      </c>
      <c r="B7292" s="247" t="s">
        <v>5377</v>
      </c>
      <c r="C7292" s="247" t="s">
        <v>5262</v>
      </c>
      <c r="D7292" s="456">
        <v>68.760000000000005</v>
      </c>
    </row>
    <row r="7293" spans="1:4" ht="13.5">
      <c r="A7293" s="458">
        <v>95423</v>
      </c>
      <c r="B7293" s="247" t="s">
        <v>5378</v>
      </c>
      <c r="C7293" s="247" t="s">
        <v>5262</v>
      </c>
      <c r="D7293" s="456">
        <v>112.16</v>
      </c>
    </row>
    <row r="7294" spans="1:4" ht="13.5">
      <c r="A7294" s="458">
        <v>95424</v>
      </c>
      <c r="B7294" s="247" t="s">
        <v>5379</v>
      </c>
      <c r="C7294" s="247" t="s">
        <v>5262</v>
      </c>
      <c r="D7294" s="456">
        <v>22.22</v>
      </c>
    </row>
    <row r="7295" spans="1:4" ht="13.5">
      <c r="A7295" s="458">
        <v>100288</v>
      </c>
      <c r="B7295" s="247" t="s">
        <v>5380</v>
      </c>
      <c r="C7295" s="247" t="s">
        <v>5</v>
      </c>
      <c r="D7295" s="456">
        <v>0.04</v>
      </c>
    </row>
    <row r="7296" spans="1:4" ht="13.5">
      <c r="A7296" s="458">
        <v>100289</v>
      </c>
      <c r="B7296" s="247" t="s">
        <v>5381</v>
      </c>
      <c r="C7296" s="247" t="s">
        <v>5</v>
      </c>
      <c r="D7296" s="456">
        <v>17.649999999999999</v>
      </c>
    </row>
    <row r="7297" spans="1:4" ht="13.5">
      <c r="A7297" s="458">
        <v>100290</v>
      </c>
      <c r="B7297" s="247" t="s">
        <v>5382</v>
      </c>
      <c r="C7297" s="247" t="s">
        <v>5</v>
      </c>
      <c r="D7297" s="456">
        <v>7.0000000000000007E-2</v>
      </c>
    </row>
    <row r="7298" spans="1:4" ht="13.5">
      <c r="A7298" s="458">
        <v>100291</v>
      </c>
      <c r="B7298" s="247" t="s">
        <v>5383</v>
      </c>
      <c r="C7298" s="247" t="s">
        <v>5</v>
      </c>
      <c r="D7298" s="456">
        <v>0.18</v>
      </c>
    </row>
    <row r="7299" spans="1:4" ht="13.5">
      <c r="A7299" s="458">
        <v>100292</v>
      </c>
      <c r="B7299" s="247" t="s">
        <v>5384</v>
      </c>
      <c r="C7299" s="247" t="s">
        <v>5</v>
      </c>
      <c r="D7299" s="456">
        <v>0.52</v>
      </c>
    </row>
    <row r="7300" spans="1:4" ht="13.5">
      <c r="A7300" s="458">
        <v>100293</v>
      </c>
      <c r="B7300" s="247" t="s">
        <v>5385</v>
      </c>
      <c r="C7300" s="247" t="s">
        <v>5</v>
      </c>
      <c r="D7300" s="456">
        <v>0.12</v>
      </c>
    </row>
    <row r="7301" spans="1:4" ht="13.5">
      <c r="A7301" s="458">
        <v>100294</v>
      </c>
      <c r="B7301" s="247" t="s">
        <v>5386</v>
      </c>
      <c r="C7301" s="247" t="s">
        <v>5</v>
      </c>
      <c r="D7301" s="456">
        <v>0.27</v>
      </c>
    </row>
    <row r="7302" spans="1:4" ht="13.5">
      <c r="A7302" s="458">
        <v>100295</v>
      </c>
      <c r="B7302" s="247" t="s">
        <v>5387</v>
      </c>
      <c r="C7302" s="247" t="s">
        <v>5</v>
      </c>
      <c r="D7302" s="456">
        <v>0.44</v>
      </c>
    </row>
    <row r="7303" spans="1:4" ht="13.5">
      <c r="A7303" s="458">
        <v>100296</v>
      </c>
      <c r="B7303" s="247" t="s">
        <v>5388</v>
      </c>
      <c r="C7303" s="247" t="s">
        <v>5</v>
      </c>
      <c r="D7303" s="456">
        <v>0.83</v>
      </c>
    </row>
    <row r="7304" spans="1:4" ht="13.5">
      <c r="A7304" s="458">
        <v>100297</v>
      </c>
      <c r="B7304" s="247" t="s">
        <v>5389</v>
      </c>
      <c r="C7304" s="247" t="s">
        <v>5</v>
      </c>
      <c r="D7304" s="456">
        <v>0.93</v>
      </c>
    </row>
    <row r="7305" spans="1:4" ht="13.5">
      <c r="A7305" s="458">
        <v>100298</v>
      </c>
      <c r="B7305" s="247" t="s">
        <v>5390</v>
      </c>
      <c r="C7305" s="247" t="s">
        <v>5</v>
      </c>
      <c r="D7305" s="456">
        <v>0.35</v>
      </c>
    </row>
    <row r="7306" spans="1:4" ht="13.5">
      <c r="A7306" s="458">
        <v>100299</v>
      </c>
      <c r="B7306" s="247" t="s">
        <v>5391</v>
      </c>
      <c r="C7306" s="247" t="s">
        <v>5</v>
      </c>
      <c r="D7306" s="456">
        <v>0.45</v>
      </c>
    </row>
    <row r="7307" spans="1:4" ht="13.5">
      <c r="A7307" s="458">
        <v>100300</v>
      </c>
      <c r="B7307" s="247" t="s">
        <v>5392</v>
      </c>
      <c r="C7307" s="247" t="s">
        <v>5</v>
      </c>
      <c r="D7307" s="456">
        <v>19.670000000000002</v>
      </c>
    </row>
    <row r="7308" spans="1:4" ht="13.5">
      <c r="A7308" s="458">
        <v>100301</v>
      </c>
      <c r="B7308" s="247" t="s">
        <v>5393</v>
      </c>
      <c r="C7308" s="247" t="s">
        <v>5</v>
      </c>
      <c r="D7308" s="456">
        <v>22.88</v>
      </c>
    </row>
    <row r="7309" spans="1:4" ht="13.5">
      <c r="A7309" s="458">
        <v>100302</v>
      </c>
      <c r="B7309" s="247" t="s">
        <v>5394</v>
      </c>
      <c r="C7309" s="247" t="s">
        <v>5</v>
      </c>
      <c r="D7309" s="456">
        <v>129.94999999999999</v>
      </c>
    </row>
    <row r="7310" spans="1:4" ht="13.5">
      <c r="A7310" s="458">
        <v>100303</v>
      </c>
      <c r="B7310" s="247" t="s">
        <v>5395</v>
      </c>
      <c r="C7310" s="247" t="s">
        <v>5</v>
      </c>
      <c r="D7310" s="456">
        <v>16.809999999999999</v>
      </c>
    </row>
    <row r="7311" spans="1:4" ht="13.5">
      <c r="A7311" s="458">
        <v>100304</v>
      </c>
      <c r="B7311" s="247" t="s">
        <v>5396</v>
      </c>
      <c r="C7311" s="247" t="s">
        <v>5</v>
      </c>
      <c r="D7311" s="456">
        <v>68.92</v>
      </c>
    </row>
    <row r="7312" spans="1:4" ht="13.5">
      <c r="A7312" s="458">
        <v>100305</v>
      </c>
      <c r="B7312" s="247" t="s">
        <v>5397</v>
      </c>
      <c r="C7312" s="247" t="s">
        <v>5</v>
      </c>
      <c r="D7312" s="456">
        <v>90.89</v>
      </c>
    </row>
    <row r="7313" spans="1:4" ht="13.5">
      <c r="A7313" s="458">
        <v>100306</v>
      </c>
      <c r="B7313" s="247" t="s">
        <v>5398</v>
      </c>
      <c r="C7313" s="247" t="s">
        <v>5</v>
      </c>
      <c r="D7313" s="456">
        <v>102.33</v>
      </c>
    </row>
    <row r="7314" spans="1:4" ht="13.5">
      <c r="A7314" s="458">
        <v>100307</v>
      </c>
      <c r="B7314" s="247" t="s">
        <v>5399</v>
      </c>
      <c r="C7314" s="247" t="s">
        <v>5</v>
      </c>
      <c r="D7314" s="456">
        <v>24.38</v>
      </c>
    </row>
    <row r="7315" spans="1:4" ht="13.5">
      <c r="A7315" s="458">
        <v>100308</v>
      </c>
      <c r="B7315" s="247" t="s">
        <v>5400</v>
      </c>
      <c r="C7315" s="247" t="s">
        <v>5</v>
      </c>
      <c r="D7315" s="456">
        <v>22.57</v>
      </c>
    </row>
    <row r="7316" spans="1:4" ht="13.5">
      <c r="A7316" s="458">
        <v>100309</v>
      </c>
      <c r="B7316" s="247" t="s">
        <v>5408</v>
      </c>
      <c r="C7316" s="247" t="s">
        <v>5</v>
      </c>
      <c r="D7316" s="456">
        <v>33.520000000000003</v>
      </c>
    </row>
    <row r="7317" spans="1:4" ht="13.5">
      <c r="A7317" s="458">
        <v>100310</v>
      </c>
      <c r="B7317" s="247" t="s">
        <v>5401</v>
      </c>
      <c r="C7317" s="247" t="s">
        <v>5262</v>
      </c>
      <c r="D7317" s="456">
        <v>9.81</v>
      </c>
    </row>
    <row r="7318" spans="1:4" ht="13.5">
      <c r="A7318" s="458">
        <v>100311</v>
      </c>
      <c r="B7318" s="247" t="s">
        <v>5402</v>
      </c>
      <c r="C7318" s="247" t="s">
        <v>5262</v>
      </c>
      <c r="D7318" s="456">
        <v>69.680000000000007</v>
      </c>
    </row>
    <row r="7319" spans="1:4" ht="13.5">
      <c r="A7319" s="458">
        <v>100312</v>
      </c>
      <c r="B7319" s="247" t="s">
        <v>5403</v>
      </c>
      <c r="C7319" s="247" t="s">
        <v>5262</v>
      </c>
      <c r="D7319" s="456">
        <v>95.54</v>
      </c>
    </row>
    <row r="7320" spans="1:4" ht="13.5">
      <c r="A7320" s="458">
        <v>100313</v>
      </c>
      <c r="B7320" s="247" t="s">
        <v>5404</v>
      </c>
      <c r="C7320" s="247" t="s">
        <v>5262</v>
      </c>
      <c r="D7320" s="456">
        <v>110.46</v>
      </c>
    </row>
    <row r="7321" spans="1:4" ht="13.5">
      <c r="A7321" s="458">
        <v>100314</v>
      </c>
      <c r="B7321" s="247" t="s">
        <v>5405</v>
      </c>
      <c r="C7321" s="247" t="s">
        <v>5262</v>
      </c>
      <c r="D7321" s="456">
        <v>124.62</v>
      </c>
    </row>
    <row r="7322" spans="1:4" ht="13.5">
      <c r="A7322" s="458">
        <v>100315</v>
      </c>
      <c r="B7322" s="247" t="s">
        <v>5406</v>
      </c>
      <c r="C7322" s="247" t="s">
        <v>5262</v>
      </c>
      <c r="D7322" s="456">
        <v>61.4</v>
      </c>
    </row>
    <row r="7323" spans="1:4" ht="13.5">
      <c r="A7323" s="458">
        <v>100316</v>
      </c>
      <c r="B7323" s="247" t="s">
        <v>5392</v>
      </c>
      <c r="C7323" s="247" t="s">
        <v>5262</v>
      </c>
      <c r="D7323" s="456">
        <v>3478.42</v>
      </c>
    </row>
    <row r="7324" spans="1:4" ht="13.5">
      <c r="A7324" s="458">
        <v>100317</v>
      </c>
      <c r="B7324" s="247" t="s">
        <v>5407</v>
      </c>
      <c r="C7324" s="247" t="s">
        <v>5262</v>
      </c>
      <c r="D7324" s="456">
        <v>22838.080000000002</v>
      </c>
    </row>
    <row r="7325" spans="1:4" ht="13.5">
      <c r="A7325" s="458">
        <v>100318</v>
      </c>
      <c r="B7325" s="247" t="s">
        <v>5396</v>
      </c>
      <c r="C7325" s="247" t="s">
        <v>5262</v>
      </c>
      <c r="D7325" s="456">
        <v>12180.28</v>
      </c>
    </row>
    <row r="7326" spans="1:4" ht="13.5">
      <c r="A7326" s="458">
        <v>100319</v>
      </c>
      <c r="B7326" s="247" t="s">
        <v>5397</v>
      </c>
      <c r="C7326" s="247" t="s">
        <v>5262</v>
      </c>
      <c r="D7326" s="456">
        <v>15958.13</v>
      </c>
    </row>
    <row r="7327" spans="1:4" ht="13.5">
      <c r="A7327" s="458">
        <v>100320</v>
      </c>
      <c r="B7327" s="247" t="s">
        <v>5398</v>
      </c>
      <c r="C7327" s="247" t="s">
        <v>5262</v>
      </c>
      <c r="D7327" s="456">
        <v>17966.8</v>
      </c>
    </row>
    <row r="7328" spans="1:4" ht="13.5">
      <c r="A7328" s="458">
        <v>100321</v>
      </c>
      <c r="B7328" s="247" t="s">
        <v>5408</v>
      </c>
      <c r="C7328" s="247" t="s">
        <v>5262</v>
      </c>
      <c r="D7328" s="456">
        <v>5897.21</v>
      </c>
    </row>
    <row r="7329" spans="1:4" ht="13.5">
      <c r="A7329" s="458">
        <v>100533</v>
      </c>
      <c r="B7329" s="247" t="s">
        <v>5409</v>
      </c>
      <c r="C7329" s="247" t="s">
        <v>5</v>
      </c>
      <c r="D7329" s="456">
        <v>21.42</v>
      </c>
    </row>
    <row r="7330" spans="1:4" ht="13.5">
      <c r="A7330" s="458">
        <v>100534</v>
      </c>
      <c r="B7330" s="247" t="s">
        <v>5409</v>
      </c>
      <c r="C7330" s="247" t="s">
        <v>5262</v>
      </c>
      <c r="D7330" s="456">
        <v>3785.64</v>
      </c>
    </row>
    <row r="7331" spans="1:4" ht="13.5">
      <c r="A7331" s="458">
        <v>100535</v>
      </c>
      <c r="B7331" s="247" t="s">
        <v>5410</v>
      </c>
      <c r="C7331" s="247" t="s">
        <v>5</v>
      </c>
      <c r="D7331" s="456">
        <v>0.28000000000000003</v>
      </c>
    </row>
    <row r="7332" spans="1:4" ht="13.5">
      <c r="A7332" s="458">
        <v>100536</v>
      </c>
      <c r="B7332" s="247" t="s">
        <v>5411</v>
      </c>
      <c r="C7332" s="247" t="s">
        <v>5262</v>
      </c>
      <c r="D7332" s="456">
        <v>38.22</v>
      </c>
    </row>
    <row r="7333" spans="1:4" ht="13.5">
      <c r="A7333" s="458">
        <v>101284</v>
      </c>
      <c r="B7333" s="247" t="s">
        <v>17603</v>
      </c>
      <c r="C7333" s="247" t="s">
        <v>5</v>
      </c>
      <c r="D7333" s="456">
        <v>1.28</v>
      </c>
    </row>
    <row r="7334" spans="1:4" ht="13.5">
      <c r="A7334" s="458">
        <v>101285</v>
      </c>
      <c r="B7334" s="247" t="s">
        <v>17604</v>
      </c>
      <c r="C7334" s="247" t="s">
        <v>5</v>
      </c>
      <c r="D7334" s="456">
        <v>0.36</v>
      </c>
    </row>
    <row r="7335" spans="1:4" ht="13.5">
      <c r="A7335" s="458">
        <v>101286</v>
      </c>
      <c r="B7335" s="247" t="s">
        <v>17605</v>
      </c>
      <c r="C7335" s="247" t="s">
        <v>5262</v>
      </c>
      <c r="D7335" s="456">
        <v>13.03</v>
      </c>
    </row>
    <row r="7336" spans="1:4" ht="13.5">
      <c r="A7336" s="458">
        <v>101287</v>
      </c>
      <c r="B7336" s="247" t="s">
        <v>17606</v>
      </c>
      <c r="C7336" s="247" t="s">
        <v>5262</v>
      </c>
      <c r="D7336" s="456">
        <v>64.209999999999994</v>
      </c>
    </row>
    <row r="7337" spans="1:4" ht="13.5">
      <c r="A7337" s="458">
        <v>101288</v>
      </c>
      <c r="B7337" s="247" t="s">
        <v>17607</v>
      </c>
      <c r="C7337" s="247" t="s">
        <v>5262</v>
      </c>
      <c r="D7337" s="456">
        <v>16.68</v>
      </c>
    </row>
    <row r="7338" spans="1:4" ht="13.5">
      <c r="A7338" s="458">
        <v>101289</v>
      </c>
      <c r="B7338" s="247" t="s">
        <v>17608</v>
      </c>
      <c r="C7338" s="247" t="s">
        <v>5262</v>
      </c>
      <c r="D7338" s="456">
        <v>15.04</v>
      </c>
    </row>
    <row r="7339" spans="1:4" ht="13.5">
      <c r="A7339" s="458">
        <v>101290</v>
      </c>
      <c r="B7339" s="247" t="s">
        <v>17609</v>
      </c>
      <c r="C7339" s="247" t="s">
        <v>5262</v>
      </c>
      <c r="D7339" s="456">
        <v>24.46</v>
      </c>
    </row>
    <row r="7340" spans="1:4" ht="13.5">
      <c r="A7340" s="458">
        <v>101291</v>
      </c>
      <c r="B7340" s="247" t="s">
        <v>17610</v>
      </c>
      <c r="C7340" s="247" t="s">
        <v>5262</v>
      </c>
      <c r="D7340" s="456">
        <v>17.63</v>
      </c>
    </row>
    <row r="7341" spans="1:4" ht="13.5">
      <c r="A7341" s="458">
        <v>101292</v>
      </c>
      <c r="B7341" s="247" t="s">
        <v>17611</v>
      </c>
      <c r="C7341" s="247" t="s">
        <v>5262</v>
      </c>
      <c r="D7341" s="456">
        <v>16.440000000000001</v>
      </c>
    </row>
    <row r="7342" spans="1:4" ht="13.5">
      <c r="A7342" s="458">
        <v>101293</v>
      </c>
      <c r="B7342" s="247" t="s">
        <v>17612</v>
      </c>
      <c r="C7342" s="247" t="s">
        <v>5262</v>
      </c>
      <c r="D7342" s="456">
        <v>20.9</v>
      </c>
    </row>
    <row r="7343" spans="1:4" ht="13.5">
      <c r="A7343" s="458">
        <v>101294</v>
      </c>
      <c r="B7343" s="247" t="s">
        <v>17613</v>
      </c>
      <c r="C7343" s="247" t="s">
        <v>5262</v>
      </c>
      <c r="D7343" s="456">
        <v>31.97</v>
      </c>
    </row>
    <row r="7344" spans="1:4" ht="13.5">
      <c r="A7344" s="458">
        <v>101295</v>
      </c>
      <c r="B7344" s="247" t="s">
        <v>17614</v>
      </c>
      <c r="C7344" s="247" t="s">
        <v>5262</v>
      </c>
      <c r="D7344" s="456">
        <v>16.7</v>
      </c>
    </row>
    <row r="7345" spans="1:4" ht="13.5">
      <c r="A7345" s="458">
        <v>101296</v>
      </c>
      <c r="B7345" s="247" t="s">
        <v>17615</v>
      </c>
      <c r="C7345" s="247" t="s">
        <v>5262</v>
      </c>
      <c r="D7345" s="456">
        <v>22.16</v>
      </c>
    </row>
    <row r="7346" spans="1:4" ht="13.5">
      <c r="A7346" s="458">
        <v>101297</v>
      </c>
      <c r="B7346" s="247" t="s">
        <v>17616</v>
      </c>
      <c r="C7346" s="247" t="s">
        <v>5262</v>
      </c>
      <c r="D7346" s="456">
        <v>23.64</v>
      </c>
    </row>
    <row r="7347" spans="1:4" ht="13.5">
      <c r="A7347" s="458">
        <v>101298</v>
      </c>
      <c r="B7347" s="247" t="s">
        <v>17617</v>
      </c>
      <c r="C7347" s="247" t="s">
        <v>5262</v>
      </c>
      <c r="D7347" s="456">
        <v>17.12</v>
      </c>
    </row>
    <row r="7348" spans="1:4" ht="13.5">
      <c r="A7348" s="458">
        <v>101299</v>
      </c>
      <c r="B7348" s="247" t="s">
        <v>17618</v>
      </c>
      <c r="C7348" s="247" t="s">
        <v>5262</v>
      </c>
      <c r="D7348" s="456">
        <v>16.7</v>
      </c>
    </row>
    <row r="7349" spans="1:4" ht="13.5">
      <c r="A7349" s="458">
        <v>101300</v>
      </c>
      <c r="B7349" s="247" t="s">
        <v>17619</v>
      </c>
      <c r="C7349" s="247" t="s">
        <v>5262</v>
      </c>
      <c r="D7349" s="456">
        <v>14.32</v>
      </c>
    </row>
    <row r="7350" spans="1:4" ht="13.5">
      <c r="A7350" s="458">
        <v>101301</v>
      </c>
      <c r="B7350" s="247" t="s">
        <v>17620</v>
      </c>
      <c r="C7350" s="247" t="s">
        <v>5262</v>
      </c>
      <c r="D7350" s="456">
        <v>10</v>
      </c>
    </row>
    <row r="7351" spans="1:4" ht="13.5">
      <c r="A7351" s="458">
        <v>101302</v>
      </c>
      <c r="B7351" s="247" t="s">
        <v>17621</v>
      </c>
      <c r="C7351" s="247" t="s">
        <v>5262</v>
      </c>
      <c r="D7351" s="456">
        <v>29.71</v>
      </c>
    </row>
    <row r="7352" spans="1:4" ht="13.5">
      <c r="A7352" s="458">
        <v>101303</v>
      </c>
      <c r="B7352" s="247" t="s">
        <v>17622</v>
      </c>
      <c r="C7352" s="247" t="s">
        <v>5262</v>
      </c>
      <c r="D7352" s="456">
        <v>59.34</v>
      </c>
    </row>
    <row r="7353" spans="1:4" ht="13.5">
      <c r="A7353" s="458">
        <v>101304</v>
      </c>
      <c r="B7353" s="247" t="s">
        <v>17623</v>
      </c>
      <c r="C7353" s="247" t="s">
        <v>5262</v>
      </c>
      <c r="D7353" s="456">
        <v>26.79</v>
      </c>
    </row>
    <row r="7354" spans="1:4" ht="13.5">
      <c r="A7354" s="458">
        <v>101305</v>
      </c>
      <c r="B7354" s="247" t="s">
        <v>17624</v>
      </c>
      <c r="C7354" s="247" t="s">
        <v>5262</v>
      </c>
      <c r="D7354" s="456">
        <v>35.49</v>
      </c>
    </row>
    <row r="7355" spans="1:4" ht="13.5">
      <c r="A7355" s="458">
        <v>101307</v>
      </c>
      <c r="B7355" s="247" t="s">
        <v>17625</v>
      </c>
      <c r="C7355" s="247" t="s">
        <v>5262</v>
      </c>
      <c r="D7355" s="456">
        <v>17.73</v>
      </c>
    </row>
    <row r="7356" spans="1:4" ht="13.5">
      <c r="A7356" s="458">
        <v>101308</v>
      </c>
      <c r="B7356" s="247" t="s">
        <v>17626</v>
      </c>
      <c r="C7356" s="247" t="s">
        <v>5262</v>
      </c>
      <c r="D7356" s="456">
        <v>22.74</v>
      </c>
    </row>
    <row r="7357" spans="1:4" ht="13.5">
      <c r="A7357" s="458">
        <v>101309</v>
      </c>
      <c r="B7357" s="247" t="s">
        <v>17627</v>
      </c>
      <c r="C7357" s="247" t="s">
        <v>5262</v>
      </c>
      <c r="D7357" s="456">
        <v>24.59</v>
      </c>
    </row>
    <row r="7358" spans="1:4" ht="13.5">
      <c r="A7358" s="458">
        <v>101310</v>
      </c>
      <c r="B7358" s="247" t="s">
        <v>17628</v>
      </c>
      <c r="C7358" s="247" t="s">
        <v>5262</v>
      </c>
      <c r="D7358" s="456">
        <v>29.14</v>
      </c>
    </row>
    <row r="7359" spans="1:4" ht="13.5">
      <c r="A7359" s="458">
        <v>101311</v>
      </c>
      <c r="B7359" s="247" t="s">
        <v>17629</v>
      </c>
      <c r="C7359" s="247" t="s">
        <v>5262</v>
      </c>
      <c r="D7359" s="456">
        <v>22.73</v>
      </c>
    </row>
    <row r="7360" spans="1:4" ht="13.5">
      <c r="A7360" s="458">
        <v>101312</v>
      </c>
      <c r="B7360" s="247" t="s">
        <v>17630</v>
      </c>
      <c r="C7360" s="247" t="s">
        <v>5262</v>
      </c>
      <c r="D7360" s="456">
        <v>16.09</v>
      </c>
    </row>
    <row r="7361" spans="1:4" ht="13.5">
      <c r="A7361" s="458">
        <v>101313</v>
      </c>
      <c r="B7361" s="247" t="s">
        <v>17631</v>
      </c>
      <c r="C7361" s="247" t="s">
        <v>5262</v>
      </c>
      <c r="D7361" s="456">
        <v>76.09</v>
      </c>
    </row>
    <row r="7362" spans="1:4" ht="13.5">
      <c r="A7362" s="458">
        <v>101314</v>
      </c>
      <c r="B7362" s="247" t="s">
        <v>17632</v>
      </c>
      <c r="C7362" s="247" t="s">
        <v>5262</v>
      </c>
      <c r="D7362" s="456">
        <v>73.900000000000006</v>
      </c>
    </row>
    <row r="7363" spans="1:4" ht="13.5">
      <c r="A7363" s="458">
        <v>101315</v>
      </c>
      <c r="B7363" s="247" t="s">
        <v>17633</v>
      </c>
      <c r="C7363" s="247" t="s">
        <v>5262</v>
      </c>
      <c r="D7363" s="456">
        <v>72.34</v>
      </c>
    </row>
    <row r="7364" spans="1:4" ht="13.5">
      <c r="A7364" s="458">
        <v>101316</v>
      </c>
      <c r="B7364" s="247" t="s">
        <v>17634</v>
      </c>
      <c r="C7364" s="247" t="s">
        <v>5262</v>
      </c>
      <c r="D7364" s="456">
        <v>30.16</v>
      </c>
    </row>
    <row r="7365" spans="1:4" ht="13.5">
      <c r="A7365" s="458">
        <v>101317</v>
      </c>
      <c r="B7365" s="247" t="s">
        <v>17635</v>
      </c>
      <c r="C7365" s="247" t="s">
        <v>5262</v>
      </c>
      <c r="D7365" s="456">
        <v>170.78</v>
      </c>
    </row>
    <row r="7366" spans="1:4" ht="13.5">
      <c r="A7366" s="458">
        <v>101318</v>
      </c>
      <c r="B7366" s="247" t="s">
        <v>17636</v>
      </c>
      <c r="C7366" s="247" t="s">
        <v>5262</v>
      </c>
      <c r="D7366" s="456">
        <v>342.22</v>
      </c>
    </row>
    <row r="7367" spans="1:4" ht="13.5">
      <c r="A7367" s="458">
        <v>101319</v>
      </c>
      <c r="B7367" s="247" t="s">
        <v>17637</v>
      </c>
      <c r="C7367" s="247" t="s">
        <v>5262</v>
      </c>
      <c r="D7367" s="456">
        <v>48.87</v>
      </c>
    </row>
    <row r="7368" spans="1:4" ht="13.5">
      <c r="A7368" s="458">
        <v>101320</v>
      </c>
      <c r="B7368" s="247" t="s">
        <v>17638</v>
      </c>
      <c r="C7368" s="247" t="s">
        <v>5262</v>
      </c>
      <c r="D7368" s="456">
        <v>18</v>
      </c>
    </row>
    <row r="7369" spans="1:4" ht="13.5">
      <c r="A7369" s="458">
        <v>101322</v>
      </c>
      <c r="B7369" s="247" t="s">
        <v>17639</v>
      </c>
      <c r="C7369" s="247" t="s">
        <v>5262</v>
      </c>
      <c r="D7369" s="456">
        <v>14.98</v>
      </c>
    </row>
    <row r="7370" spans="1:4" ht="13.5">
      <c r="A7370" s="458">
        <v>101323</v>
      </c>
      <c r="B7370" s="247" t="s">
        <v>17640</v>
      </c>
      <c r="C7370" s="247" t="s">
        <v>5262</v>
      </c>
      <c r="D7370" s="456">
        <v>35.35</v>
      </c>
    </row>
    <row r="7371" spans="1:4" ht="13.5">
      <c r="A7371" s="458">
        <v>101324</v>
      </c>
      <c r="B7371" s="247" t="s">
        <v>17641</v>
      </c>
      <c r="C7371" s="247" t="s">
        <v>5262</v>
      </c>
      <c r="D7371" s="456">
        <v>8.94</v>
      </c>
    </row>
    <row r="7372" spans="1:4" ht="13.5">
      <c r="A7372" s="458">
        <v>101325</v>
      </c>
      <c r="B7372" s="247" t="s">
        <v>17642</v>
      </c>
      <c r="C7372" s="247" t="s">
        <v>5262</v>
      </c>
      <c r="D7372" s="456">
        <v>28.21</v>
      </c>
    </row>
    <row r="7373" spans="1:4" ht="13.5">
      <c r="A7373" s="458">
        <v>101326</v>
      </c>
      <c r="B7373" s="247" t="s">
        <v>17643</v>
      </c>
      <c r="C7373" s="247" t="s">
        <v>5262</v>
      </c>
      <c r="D7373" s="456">
        <v>7.35</v>
      </c>
    </row>
    <row r="7374" spans="1:4" ht="13.5">
      <c r="A7374" s="458">
        <v>101327</v>
      </c>
      <c r="B7374" s="247" t="s">
        <v>17644</v>
      </c>
      <c r="C7374" s="247" t="s">
        <v>5262</v>
      </c>
      <c r="D7374" s="456">
        <v>9.11</v>
      </c>
    </row>
    <row r="7375" spans="1:4" ht="13.5">
      <c r="A7375" s="458">
        <v>101328</v>
      </c>
      <c r="B7375" s="247" t="s">
        <v>17645</v>
      </c>
      <c r="C7375" s="247" t="s">
        <v>5262</v>
      </c>
      <c r="D7375" s="456">
        <v>12.66</v>
      </c>
    </row>
    <row r="7376" spans="1:4" ht="13.5">
      <c r="A7376" s="458">
        <v>101329</v>
      </c>
      <c r="B7376" s="247" t="s">
        <v>17646</v>
      </c>
      <c r="C7376" s="247" t="s">
        <v>5262</v>
      </c>
      <c r="D7376" s="456">
        <v>34.61</v>
      </c>
    </row>
    <row r="7377" spans="1:4" ht="13.5">
      <c r="A7377" s="458">
        <v>101330</v>
      </c>
      <c r="B7377" s="247" t="s">
        <v>17647</v>
      </c>
      <c r="C7377" s="247" t="s">
        <v>5262</v>
      </c>
      <c r="D7377" s="456">
        <v>28.48</v>
      </c>
    </row>
    <row r="7378" spans="1:4" ht="13.5">
      <c r="A7378" s="458">
        <v>101331</v>
      </c>
      <c r="B7378" s="247" t="s">
        <v>17648</v>
      </c>
      <c r="C7378" s="247" t="s">
        <v>5262</v>
      </c>
      <c r="D7378" s="456">
        <v>26.99</v>
      </c>
    </row>
    <row r="7379" spans="1:4" ht="13.5">
      <c r="A7379" s="458">
        <v>101332</v>
      </c>
      <c r="B7379" s="247" t="s">
        <v>17649</v>
      </c>
      <c r="C7379" s="247" t="s">
        <v>5262</v>
      </c>
      <c r="D7379" s="456">
        <v>9.14</v>
      </c>
    </row>
    <row r="7380" spans="1:4" ht="13.5">
      <c r="A7380" s="458">
        <v>101333</v>
      </c>
      <c r="B7380" s="247" t="s">
        <v>17650</v>
      </c>
      <c r="C7380" s="247" t="s">
        <v>5262</v>
      </c>
      <c r="D7380" s="456">
        <v>21.49</v>
      </c>
    </row>
    <row r="7381" spans="1:4" ht="13.5">
      <c r="A7381" s="458">
        <v>101334</v>
      </c>
      <c r="B7381" s="247" t="s">
        <v>17651</v>
      </c>
      <c r="C7381" s="247" t="s">
        <v>5262</v>
      </c>
      <c r="D7381" s="456">
        <v>47.94</v>
      </c>
    </row>
    <row r="7382" spans="1:4" ht="13.5">
      <c r="A7382" s="458">
        <v>101335</v>
      </c>
      <c r="B7382" s="247" t="s">
        <v>17652</v>
      </c>
      <c r="C7382" s="247" t="s">
        <v>5262</v>
      </c>
      <c r="D7382" s="456">
        <v>10.89</v>
      </c>
    </row>
    <row r="7383" spans="1:4" ht="13.5">
      <c r="A7383" s="458">
        <v>101336</v>
      </c>
      <c r="B7383" s="247" t="s">
        <v>17653</v>
      </c>
      <c r="C7383" s="247" t="s">
        <v>5262</v>
      </c>
      <c r="D7383" s="456">
        <v>35.85</v>
      </c>
    </row>
    <row r="7384" spans="1:4" ht="13.5">
      <c r="A7384" s="458">
        <v>101337</v>
      </c>
      <c r="B7384" s="247" t="s">
        <v>17654</v>
      </c>
      <c r="C7384" s="247" t="s">
        <v>5262</v>
      </c>
      <c r="D7384" s="456">
        <v>12.76</v>
      </c>
    </row>
    <row r="7385" spans="1:4" ht="13.5">
      <c r="A7385" s="458">
        <v>101338</v>
      </c>
      <c r="B7385" s="247" t="s">
        <v>17655</v>
      </c>
      <c r="C7385" s="247" t="s">
        <v>5262</v>
      </c>
      <c r="D7385" s="456">
        <v>19.09</v>
      </c>
    </row>
    <row r="7386" spans="1:4" ht="13.5">
      <c r="A7386" s="458">
        <v>101339</v>
      </c>
      <c r="B7386" s="247" t="s">
        <v>17656</v>
      </c>
      <c r="C7386" s="247" t="s">
        <v>5262</v>
      </c>
      <c r="D7386" s="456">
        <v>14.07</v>
      </c>
    </row>
    <row r="7387" spans="1:4" ht="13.5">
      <c r="A7387" s="458">
        <v>101340</v>
      </c>
      <c r="B7387" s="247" t="s">
        <v>17657</v>
      </c>
      <c r="C7387" s="247" t="s">
        <v>5262</v>
      </c>
      <c r="D7387" s="456">
        <v>13.57</v>
      </c>
    </row>
    <row r="7388" spans="1:4" ht="13.5">
      <c r="A7388" s="458">
        <v>101341</v>
      </c>
      <c r="B7388" s="247" t="s">
        <v>17658</v>
      </c>
      <c r="C7388" s="247" t="s">
        <v>5262</v>
      </c>
      <c r="D7388" s="456">
        <v>16.43</v>
      </c>
    </row>
    <row r="7389" spans="1:4" ht="13.5">
      <c r="A7389" s="458">
        <v>101342</v>
      </c>
      <c r="B7389" s="247" t="s">
        <v>17659</v>
      </c>
      <c r="C7389" s="247" t="s">
        <v>5262</v>
      </c>
      <c r="D7389" s="456">
        <v>17.309999999999999</v>
      </c>
    </row>
    <row r="7390" spans="1:4" ht="13.5">
      <c r="A7390" s="458">
        <v>101343</v>
      </c>
      <c r="B7390" s="247" t="s">
        <v>17660</v>
      </c>
      <c r="C7390" s="247" t="s">
        <v>5262</v>
      </c>
      <c r="D7390" s="456">
        <v>26.41</v>
      </c>
    </row>
    <row r="7391" spans="1:4" ht="13.5">
      <c r="A7391" s="458">
        <v>101344</v>
      </c>
      <c r="B7391" s="247" t="s">
        <v>17661</v>
      </c>
      <c r="C7391" s="247" t="s">
        <v>5262</v>
      </c>
      <c r="D7391" s="456">
        <v>29.79</v>
      </c>
    </row>
    <row r="7392" spans="1:4" ht="13.5">
      <c r="A7392" s="458">
        <v>101345</v>
      </c>
      <c r="B7392" s="247" t="s">
        <v>17662</v>
      </c>
      <c r="C7392" s="247" t="s">
        <v>5262</v>
      </c>
      <c r="D7392" s="456">
        <v>55.59</v>
      </c>
    </row>
    <row r="7393" spans="1:4" ht="13.5">
      <c r="A7393" s="458">
        <v>101346</v>
      </c>
      <c r="B7393" s="247" t="s">
        <v>17663</v>
      </c>
      <c r="C7393" s="247" t="s">
        <v>5262</v>
      </c>
      <c r="D7393" s="456">
        <v>23.64</v>
      </c>
    </row>
    <row r="7394" spans="1:4" ht="13.5">
      <c r="A7394" s="458">
        <v>101347</v>
      </c>
      <c r="B7394" s="247" t="s">
        <v>17664</v>
      </c>
      <c r="C7394" s="247" t="s">
        <v>5262</v>
      </c>
      <c r="D7394" s="456">
        <v>24.98</v>
      </c>
    </row>
    <row r="7395" spans="1:4" ht="13.5">
      <c r="A7395" s="458">
        <v>101348</v>
      </c>
      <c r="B7395" s="247" t="s">
        <v>17665</v>
      </c>
      <c r="C7395" s="247" t="s">
        <v>5262</v>
      </c>
      <c r="D7395" s="456">
        <v>8.85</v>
      </c>
    </row>
    <row r="7396" spans="1:4" ht="13.5">
      <c r="A7396" s="458">
        <v>101349</v>
      </c>
      <c r="B7396" s="247" t="s">
        <v>17666</v>
      </c>
      <c r="C7396" s="247" t="s">
        <v>5262</v>
      </c>
      <c r="D7396" s="456">
        <v>17.61</v>
      </c>
    </row>
    <row r="7397" spans="1:4" ht="13.5">
      <c r="A7397" s="458">
        <v>101350</v>
      </c>
      <c r="B7397" s="247" t="s">
        <v>17667</v>
      </c>
      <c r="C7397" s="247" t="s">
        <v>5262</v>
      </c>
      <c r="D7397" s="456">
        <v>21.6</v>
      </c>
    </row>
    <row r="7398" spans="1:4" ht="13.5">
      <c r="A7398" s="458">
        <v>101351</v>
      </c>
      <c r="B7398" s="247" t="s">
        <v>17668</v>
      </c>
      <c r="C7398" s="247" t="s">
        <v>5262</v>
      </c>
      <c r="D7398" s="456">
        <v>16.98</v>
      </c>
    </row>
    <row r="7399" spans="1:4" ht="13.5">
      <c r="A7399" s="458">
        <v>101352</v>
      </c>
      <c r="B7399" s="247" t="s">
        <v>17669</v>
      </c>
      <c r="C7399" s="247" t="s">
        <v>5262</v>
      </c>
      <c r="D7399" s="456">
        <v>18.18</v>
      </c>
    </row>
    <row r="7400" spans="1:4" ht="13.5">
      <c r="A7400" s="458">
        <v>101353</v>
      </c>
      <c r="B7400" s="247" t="s">
        <v>17670</v>
      </c>
      <c r="C7400" s="247" t="s">
        <v>5262</v>
      </c>
      <c r="D7400" s="456">
        <v>13.69</v>
      </c>
    </row>
    <row r="7401" spans="1:4" ht="13.5">
      <c r="A7401" s="458">
        <v>101354</v>
      </c>
      <c r="B7401" s="247" t="s">
        <v>17671</v>
      </c>
      <c r="C7401" s="247" t="s">
        <v>5262</v>
      </c>
      <c r="D7401" s="456">
        <v>27.58</v>
      </c>
    </row>
    <row r="7402" spans="1:4" ht="13.5">
      <c r="A7402" s="458">
        <v>101355</v>
      </c>
      <c r="B7402" s="247" t="s">
        <v>17672</v>
      </c>
      <c r="C7402" s="247" t="s">
        <v>5262</v>
      </c>
      <c r="D7402" s="456">
        <v>15.61</v>
      </c>
    </row>
    <row r="7403" spans="1:4" ht="13.5">
      <c r="A7403" s="458">
        <v>101356</v>
      </c>
      <c r="B7403" s="247" t="s">
        <v>17673</v>
      </c>
      <c r="C7403" s="247" t="s">
        <v>5262</v>
      </c>
      <c r="D7403" s="456">
        <v>26.79</v>
      </c>
    </row>
    <row r="7404" spans="1:4" ht="13.5">
      <c r="A7404" s="458">
        <v>101357</v>
      </c>
      <c r="B7404" s="247" t="s">
        <v>17674</v>
      </c>
      <c r="C7404" s="247" t="s">
        <v>5262</v>
      </c>
      <c r="D7404" s="456">
        <v>38.56</v>
      </c>
    </row>
    <row r="7405" spans="1:4" ht="13.5">
      <c r="A7405" s="458">
        <v>101358</v>
      </c>
      <c r="B7405" s="247" t="s">
        <v>17675</v>
      </c>
      <c r="C7405" s="247" t="s">
        <v>5262</v>
      </c>
      <c r="D7405" s="456">
        <v>28.99</v>
      </c>
    </row>
    <row r="7406" spans="1:4" ht="13.5">
      <c r="A7406" s="458">
        <v>101359</v>
      </c>
      <c r="B7406" s="247" t="s">
        <v>17676</v>
      </c>
      <c r="C7406" s="247" t="s">
        <v>5262</v>
      </c>
      <c r="D7406" s="456">
        <v>26.73</v>
      </c>
    </row>
    <row r="7407" spans="1:4" ht="13.5">
      <c r="A7407" s="458">
        <v>101360</v>
      </c>
      <c r="B7407" s="247" t="s">
        <v>17677</v>
      </c>
      <c r="C7407" s="247" t="s">
        <v>5262</v>
      </c>
      <c r="D7407" s="456">
        <v>28.99</v>
      </c>
    </row>
    <row r="7408" spans="1:4" ht="13.5">
      <c r="A7408" s="458">
        <v>101361</v>
      </c>
      <c r="B7408" s="247" t="s">
        <v>17678</v>
      </c>
      <c r="C7408" s="247" t="s">
        <v>5262</v>
      </c>
      <c r="D7408" s="456">
        <v>36.21</v>
      </c>
    </row>
    <row r="7409" spans="1:4" ht="13.5">
      <c r="A7409" s="458">
        <v>101362</v>
      </c>
      <c r="B7409" s="247" t="s">
        <v>17679</v>
      </c>
      <c r="C7409" s="247" t="s">
        <v>5262</v>
      </c>
      <c r="D7409" s="456">
        <v>7.47</v>
      </c>
    </row>
    <row r="7410" spans="1:4" ht="13.5">
      <c r="A7410" s="458">
        <v>101363</v>
      </c>
      <c r="B7410" s="247" t="s">
        <v>17680</v>
      </c>
      <c r="C7410" s="247" t="s">
        <v>5262</v>
      </c>
      <c r="D7410" s="456">
        <v>24.61</v>
      </c>
    </row>
    <row r="7411" spans="1:4" ht="13.5">
      <c r="A7411" s="458">
        <v>101364</v>
      </c>
      <c r="B7411" s="247" t="s">
        <v>17681</v>
      </c>
      <c r="C7411" s="247" t="s">
        <v>5262</v>
      </c>
      <c r="D7411" s="456">
        <v>26.42</v>
      </c>
    </row>
    <row r="7412" spans="1:4" ht="13.5">
      <c r="A7412" s="458">
        <v>101365</v>
      </c>
      <c r="B7412" s="247" t="s">
        <v>17682</v>
      </c>
      <c r="C7412" s="247" t="s">
        <v>5262</v>
      </c>
      <c r="D7412" s="456">
        <v>22.71</v>
      </c>
    </row>
    <row r="7413" spans="1:4" ht="13.5">
      <c r="A7413" s="458">
        <v>101366</v>
      </c>
      <c r="B7413" s="247" t="s">
        <v>17683</v>
      </c>
      <c r="C7413" s="247" t="s">
        <v>5262</v>
      </c>
      <c r="D7413" s="456">
        <v>26.69</v>
      </c>
    </row>
    <row r="7414" spans="1:4" ht="13.5">
      <c r="A7414" s="458">
        <v>101367</v>
      </c>
      <c r="B7414" s="247" t="s">
        <v>17684</v>
      </c>
      <c r="C7414" s="247" t="s">
        <v>5262</v>
      </c>
      <c r="D7414" s="456">
        <v>22.73</v>
      </c>
    </row>
    <row r="7415" spans="1:4" ht="13.5">
      <c r="A7415" s="458">
        <v>101368</v>
      </c>
      <c r="B7415" s="247" t="s">
        <v>17685</v>
      </c>
      <c r="C7415" s="247" t="s">
        <v>5262</v>
      </c>
      <c r="D7415" s="456">
        <v>39.74</v>
      </c>
    </row>
    <row r="7416" spans="1:4" ht="13.5">
      <c r="A7416" s="458">
        <v>101369</v>
      </c>
      <c r="B7416" s="247" t="s">
        <v>17686</v>
      </c>
      <c r="C7416" s="247" t="s">
        <v>5262</v>
      </c>
      <c r="D7416" s="456">
        <v>28.74</v>
      </c>
    </row>
    <row r="7417" spans="1:4" ht="13.5">
      <c r="A7417" s="458">
        <v>101370</v>
      </c>
      <c r="B7417" s="247" t="s">
        <v>17687</v>
      </c>
      <c r="C7417" s="247" t="s">
        <v>5262</v>
      </c>
      <c r="D7417" s="456">
        <v>22.46</v>
      </c>
    </row>
    <row r="7418" spans="1:4" ht="13.5">
      <c r="A7418" s="458">
        <v>101371</v>
      </c>
      <c r="B7418" s="247" t="s">
        <v>17688</v>
      </c>
      <c r="C7418" s="247" t="s">
        <v>5262</v>
      </c>
      <c r="D7418" s="456">
        <v>22.25</v>
      </c>
    </row>
    <row r="7419" spans="1:4" ht="13.5">
      <c r="A7419" s="458">
        <v>101372</v>
      </c>
      <c r="B7419" s="247" t="s">
        <v>17689</v>
      </c>
      <c r="C7419" s="247" t="s">
        <v>5262</v>
      </c>
      <c r="D7419" s="456">
        <v>6.25</v>
      </c>
    </row>
    <row r="7420" spans="1:4" ht="13.5">
      <c r="A7420" s="458">
        <v>101373</v>
      </c>
      <c r="B7420" s="247" t="s">
        <v>17690</v>
      </c>
      <c r="C7420" s="247" t="s">
        <v>5</v>
      </c>
      <c r="D7420" s="456">
        <v>139.66999999999999</v>
      </c>
    </row>
    <row r="7421" spans="1:4" ht="13.5">
      <c r="A7421" s="458">
        <v>101374</v>
      </c>
      <c r="B7421" s="247" t="s">
        <v>5164</v>
      </c>
      <c r="C7421" s="247" t="s">
        <v>5262</v>
      </c>
      <c r="D7421" s="456">
        <v>3029.67</v>
      </c>
    </row>
    <row r="7422" spans="1:4" ht="13.5">
      <c r="A7422" s="458">
        <v>101375</v>
      </c>
      <c r="B7422" s="247" t="s">
        <v>17691</v>
      </c>
      <c r="C7422" s="247" t="s">
        <v>5262</v>
      </c>
      <c r="D7422" s="456">
        <v>4029.04</v>
      </c>
    </row>
    <row r="7423" spans="1:4" ht="13.5">
      <c r="A7423" s="458">
        <v>101376</v>
      </c>
      <c r="B7423" s="247" t="s">
        <v>17692</v>
      </c>
      <c r="C7423" s="247" t="s">
        <v>5262</v>
      </c>
      <c r="D7423" s="456">
        <v>3345.98</v>
      </c>
    </row>
    <row r="7424" spans="1:4" ht="13.5">
      <c r="A7424" s="458">
        <v>101377</v>
      </c>
      <c r="B7424" s="247" t="s">
        <v>5167</v>
      </c>
      <c r="C7424" s="247" t="s">
        <v>5262</v>
      </c>
      <c r="D7424" s="456">
        <v>3314.6</v>
      </c>
    </row>
    <row r="7425" spans="1:4" ht="13.5">
      <c r="A7425" s="458">
        <v>101378</v>
      </c>
      <c r="B7425" s="247" t="s">
        <v>5393</v>
      </c>
      <c r="C7425" s="247" t="s">
        <v>5262</v>
      </c>
      <c r="D7425" s="456">
        <v>4111.47</v>
      </c>
    </row>
    <row r="7426" spans="1:4" ht="13.5">
      <c r="A7426" s="458">
        <v>101379</v>
      </c>
      <c r="B7426" s="247" t="s">
        <v>17693</v>
      </c>
      <c r="C7426" s="247" t="s">
        <v>5262</v>
      </c>
      <c r="D7426" s="456">
        <v>3682.3</v>
      </c>
    </row>
    <row r="7427" spans="1:4" ht="13.5">
      <c r="A7427" s="458">
        <v>101380</v>
      </c>
      <c r="B7427" s="247" t="s">
        <v>5169</v>
      </c>
      <c r="C7427" s="247" t="s">
        <v>5262</v>
      </c>
      <c r="D7427" s="456">
        <v>3491.8</v>
      </c>
    </row>
    <row r="7428" spans="1:4" ht="13.5">
      <c r="A7428" s="458">
        <v>101381</v>
      </c>
      <c r="B7428" s="247" t="s">
        <v>5170</v>
      </c>
      <c r="C7428" s="247" t="s">
        <v>5262</v>
      </c>
      <c r="D7428" s="456">
        <v>4145.17</v>
      </c>
    </row>
    <row r="7429" spans="1:4" ht="13.5">
      <c r="A7429" s="458">
        <v>101382</v>
      </c>
      <c r="B7429" s="247" t="s">
        <v>17694</v>
      </c>
      <c r="C7429" s="247" t="s">
        <v>5262</v>
      </c>
      <c r="D7429" s="456">
        <v>4525.0600000000004</v>
      </c>
    </row>
    <row r="7430" spans="1:4" ht="13.5">
      <c r="A7430" s="458">
        <v>101383</v>
      </c>
      <c r="B7430" s="247" t="s">
        <v>5395</v>
      </c>
      <c r="C7430" s="247" t="s">
        <v>5262</v>
      </c>
      <c r="D7430" s="456">
        <v>3033.34</v>
      </c>
    </row>
    <row r="7431" spans="1:4" ht="13.5">
      <c r="A7431" s="458">
        <v>101384</v>
      </c>
      <c r="B7431" s="247" t="s">
        <v>5173</v>
      </c>
      <c r="C7431" s="247" t="s">
        <v>5262</v>
      </c>
      <c r="D7431" s="456">
        <v>3093.85</v>
      </c>
    </row>
    <row r="7432" spans="1:4" ht="13.5">
      <c r="A7432" s="458">
        <v>101385</v>
      </c>
      <c r="B7432" s="247" t="s">
        <v>17695</v>
      </c>
      <c r="C7432" s="247" t="s">
        <v>5262</v>
      </c>
      <c r="D7432" s="456">
        <v>4962.7299999999996</v>
      </c>
    </row>
    <row r="7433" spans="1:4" ht="13.5">
      <c r="A7433" s="458">
        <v>101386</v>
      </c>
      <c r="B7433" s="247" t="s">
        <v>5175</v>
      </c>
      <c r="C7433" s="247" t="s">
        <v>5262</v>
      </c>
      <c r="D7433" s="456">
        <v>3408.54</v>
      </c>
    </row>
    <row r="7434" spans="1:4" ht="13.5">
      <c r="A7434" s="458">
        <v>101387</v>
      </c>
      <c r="B7434" s="247" t="s">
        <v>17696</v>
      </c>
      <c r="C7434" s="247" t="s">
        <v>5262</v>
      </c>
      <c r="D7434" s="456">
        <v>3033.34</v>
      </c>
    </row>
    <row r="7435" spans="1:4" ht="13.5">
      <c r="A7435" s="458">
        <v>101388</v>
      </c>
      <c r="B7435" s="247" t="s">
        <v>5177</v>
      </c>
      <c r="C7435" s="247" t="s">
        <v>5262</v>
      </c>
      <c r="D7435" s="456">
        <v>3190.45</v>
      </c>
    </row>
    <row r="7436" spans="1:4" ht="13.5">
      <c r="A7436" s="458">
        <v>101389</v>
      </c>
      <c r="B7436" s="247" t="s">
        <v>5178</v>
      </c>
      <c r="C7436" s="247" t="s">
        <v>5262</v>
      </c>
      <c r="D7436" s="456">
        <v>2265.84</v>
      </c>
    </row>
    <row r="7437" spans="1:4" ht="13.5">
      <c r="A7437" s="458">
        <v>101390</v>
      </c>
      <c r="B7437" s="247" t="s">
        <v>17697</v>
      </c>
      <c r="C7437" s="247" t="s">
        <v>5262</v>
      </c>
      <c r="D7437" s="456">
        <v>6146.19</v>
      </c>
    </row>
    <row r="7438" spans="1:4" ht="13.5">
      <c r="A7438" s="458">
        <v>101391</v>
      </c>
      <c r="B7438" s="247" t="s">
        <v>17698</v>
      </c>
      <c r="C7438" s="247" t="s">
        <v>5262</v>
      </c>
      <c r="D7438" s="456">
        <v>4151.49</v>
      </c>
    </row>
    <row r="7439" spans="1:4" ht="13.5">
      <c r="A7439" s="458">
        <v>101392</v>
      </c>
      <c r="B7439" s="247" t="s">
        <v>17699</v>
      </c>
      <c r="C7439" s="247" t="s">
        <v>5262</v>
      </c>
      <c r="D7439" s="456">
        <v>4212.92</v>
      </c>
    </row>
    <row r="7440" spans="1:4" ht="13.5">
      <c r="A7440" s="458">
        <v>101394</v>
      </c>
      <c r="B7440" s="247" t="s">
        <v>5183</v>
      </c>
      <c r="C7440" s="247" t="s">
        <v>5262</v>
      </c>
      <c r="D7440" s="456">
        <v>3695.97</v>
      </c>
    </row>
    <row r="7441" spans="1:4" ht="13.5">
      <c r="A7441" s="458">
        <v>101395</v>
      </c>
      <c r="B7441" s="247" t="s">
        <v>17700</v>
      </c>
      <c r="C7441" s="247" t="s">
        <v>5262</v>
      </c>
      <c r="D7441" s="456">
        <v>3885.8</v>
      </c>
    </row>
    <row r="7442" spans="1:4" ht="13.5">
      <c r="A7442" s="458">
        <v>101396</v>
      </c>
      <c r="B7442" s="247" t="s">
        <v>17701</v>
      </c>
      <c r="C7442" s="247" t="s">
        <v>5262</v>
      </c>
      <c r="D7442" s="456">
        <v>4390.34</v>
      </c>
    </row>
    <row r="7443" spans="1:4" ht="13.5">
      <c r="A7443" s="458">
        <v>101397</v>
      </c>
      <c r="B7443" s="247" t="s">
        <v>5185</v>
      </c>
      <c r="C7443" s="247" t="s">
        <v>5262</v>
      </c>
      <c r="D7443" s="456">
        <v>4383.93</v>
      </c>
    </row>
    <row r="7444" spans="1:4" ht="13.5">
      <c r="A7444" s="458">
        <v>101398</v>
      </c>
      <c r="B7444" s="247" t="s">
        <v>17702</v>
      </c>
      <c r="C7444" s="247" t="s">
        <v>5262</v>
      </c>
      <c r="D7444" s="456">
        <v>3262.26</v>
      </c>
    </row>
    <row r="7445" spans="1:4" ht="13.5">
      <c r="A7445" s="458">
        <v>101399</v>
      </c>
      <c r="B7445" s="247" t="s">
        <v>5187</v>
      </c>
      <c r="C7445" s="247" t="s">
        <v>5262</v>
      </c>
      <c r="D7445" s="456">
        <v>4555.22</v>
      </c>
    </row>
    <row r="7446" spans="1:4" ht="13.5">
      <c r="A7446" s="458">
        <v>101400</v>
      </c>
      <c r="B7446" s="247" t="s">
        <v>17703</v>
      </c>
      <c r="C7446" s="247" t="s">
        <v>5262</v>
      </c>
      <c r="D7446" s="456">
        <v>4458.1000000000004</v>
      </c>
    </row>
    <row r="7447" spans="1:4" ht="13.5">
      <c r="A7447" s="458">
        <v>101401</v>
      </c>
      <c r="B7447" s="247" t="s">
        <v>5189</v>
      </c>
      <c r="C7447" s="247" t="s">
        <v>5262</v>
      </c>
      <c r="D7447" s="456">
        <v>5045.1899999999996</v>
      </c>
    </row>
    <row r="7448" spans="1:4" ht="13.5">
      <c r="A7448" s="458">
        <v>101402</v>
      </c>
      <c r="B7448" s="247" t="s">
        <v>5190</v>
      </c>
      <c r="C7448" s="247" t="s">
        <v>5262</v>
      </c>
      <c r="D7448" s="456">
        <v>3822.46</v>
      </c>
    </row>
    <row r="7449" spans="1:4" ht="13.5">
      <c r="A7449" s="458">
        <v>101403</v>
      </c>
      <c r="B7449" s="247" t="s">
        <v>17690</v>
      </c>
      <c r="C7449" s="247" t="s">
        <v>5262</v>
      </c>
      <c r="D7449" s="456">
        <v>24514.53</v>
      </c>
    </row>
    <row r="7450" spans="1:4" ht="13.5">
      <c r="A7450" s="458">
        <v>101404</v>
      </c>
      <c r="B7450" s="247" t="s">
        <v>5259</v>
      </c>
      <c r="C7450" s="247" t="s">
        <v>5262</v>
      </c>
      <c r="D7450" s="456">
        <v>16928.37</v>
      </c>
    </row>
    <row r="7451" spans="1:4" ht="13.5">
      <c r="A7451" s="458">
        <v>101405</v>
      </c>
      <c r="B7451" s="247" t="s">
        <v>5260</v>
      </c>
      <c r="C7451" s="247" t="s">
        <v>5262</v>
      </c>
      <c r="D7451" s="456">
        <v>16105.69</v>
      </c>
    </row>
    <row r="7452" spans="1:4" ht="13.5">
      <c r="A7452" s="458">
        <v>101407</v>
      </c>
      <c r="B7452" s="247" t="s">
        <v>5191</v>
      </c>
      <c r="C7452" s="247" t="s">
        <v>5262</v>
      </c>
      <c r="D7452" s="456">
        <v>3305.42</v>
      </c>
    </row>
    <row r="7453" spans="1:4" ht="13.5">
      <c r="A7453" s="458">
        <v>101408</v>
      </c>
      <c r="B7453" s="247" t="s">
        <v>5192</v>
      </c>
      <c r="C7453" s="247" t="s">
        <v>5262</v>
      </c>
      <c r="D7453" s="456">
        <v>3914.96</v>
      </c>
    </row>
    <row r="7454" spans="1:4" ht="13.5">
      <c r="A7454" s="458">
        <v>101409</v>
      </c>
      <c r="B7454" s="247" t="s">
        <v>17704</v>
      </c>
      <c r="C7454" s="247" t="s">
        <v>5262</v>
      </c>
      <c r="D7454" s="456">
        <v>4108.32</v>
      </c>
    </row>
    <row r="7455" spans="1:4" ht="13.5">
      <c r="A7455" s="458">
        <v>101410</v>
      </c>
      <c r="B7455" s="247" t="s">
        <v>5242</v>
      </c>
      <c r="C7455" s="247" t="s">
        <v>5262</v>
      </c>
      <c r="D7455" s="456">
        <v>3560.54</v>
      </c>
    </row>
    <row r="7456" spans="1:4" ht="13.5">
      <c r="A7456" s="458">
        <v>101411</v>
      </c>
      <c r="B7456" s="247" t="s">
        <v>17705</v>
      </c>
      <c r="C7456" s="247" t="s">
        <v>5262</v>
      </c>
      <c r="D7456" s="456">
        <v>3254.11</v>
      </c>
    </row>
    <row r="7457" spans="1:4" ht="13.5">
      <c r="A7457" s="458">
        <v>101412</v>
      </c>
      <c r="B7457" s="247" t="s">
        <v>17706</v>
      </c>
      <c r="C7457" s="247" t="s">
        <v>5262</v>
      </c>
      <c r="D7457" s="456">
        <v>4488.67</v>
      </c>
    </row>
    <row r="7458" spans="1:4" ht="13.5">
      <c r="A7458" s="458">
        <v>101413</v>
      </c>
      <c r="B7458" s="247" t="s">
        <v>5194</v>
      </c>
      <c r="C7458" s="247" t="s">
        <v>5262</v>
      </c>
      <c r="D7458" s="456">
        <v>4317.21</v>
      </c>
    </row>
    <row r="7459" spans="1:4" ht="13.5">
      <c r="A7459" s="458">
        <v>101414</v>
      </c>
      <c r="B7459" s="247" t="s">
        <v>17707</v>
      </c>
      <c r="C7459" s="247" t="s">
        <v>5262</v>
      </c>
      <c r="D7459" s="456">
        <v>4173.54</v>
      </c>
    </row>
    <row r="7460" spans="1:4" ht="13.5">
      <c r="A7460" s="458">
        <v>101415</v>
      </c>
      <c r="B7460" s="247" t="s">
        <v>17708</v>
      </c>
      <c r="C7460" s="247" t="s">
        <v>5262</v>
      </c>
      <c r="D7460" s="456">
        <v>5216.87</v>
      </c>
    </row>
    <row r="7461" spans="1:4" ht="13.5">
      <c r="A7461" s="458">
        <v>101416</v>
      </c>
      <c r="B7461" s="247" t="s">
        <v>5400</v>
      </c>
      <c r="C7461" s="247" t="s">
        <v>5262</v>
      </c>
      <c r="D7461" s="456">
        <v>4036.6</v>
      </c>
    </row>
    <row r="7462" spans="1:4" ht="13.5">
      <c r="A7462" s="458">
        <v>101417</v>
      </c>
      <c r="B7462" s="247" t="s">
        <v>17709</v>
      </c>
      <c r="C7462" s="247" t="s">
        <v>5262</v>
      </c>
      <c r="D7462" s="456">
        <v>4351.3900000000003</v>
      </c>
    </row>
    <row r="7463" spans="1:4" ht="13.5">
      <c r="A7463" s="458">
        <v>101418</v>
      </c>
      <c r="B7463" s="247" t="s">
        <v>17710</v>
      </c>
      <c r="C7463" s="247" t="s">
        <v>5262</v>
      </c>
      <c r="D7463" s="456">
        <v>4205.5600000000004</v>
      </c>
    </row>
    <row r="7464" spans="1:4" ht="13.5">
      <c r="A7464" s="458">
        <v>101419</v>
      </c>
      <c r="B7464" s="247" t="s">
        <v>17711</v>
      </c>
      <c r="C7464" s="247" t="s">
        <v>5262</v>
      </c>
      <c r="D7464" s="456">
        <v>4733.03</v>
      </c>
    </row>
    <row r="7465" spans="1:4" ht="13.5">
      <c r="A7465" s="458">
        <v>101420</v>
      </c>
      <c r="B7465" s="247" t="s">
        <v>17712</v>
      </c>
      <c r="C7465" s="247" t="s">
        <v>5262</v>
      </c>
      <c r="D7465" s="456">
        <v>3874.99</v>
      </c>
    </row>
    <row r="7466" spans="1:4" ht="13.5">
      <c r="A7466" s="458">
        <v>101421</v>
      </c>
      <c r="B7466" s="247" t="s">
        <v>17713</v>
      </c>
      <c r="C7466" s="247" t="s">
        <v>5262</v>
      </c>
      <c r="D7466" s="456">
        <v>5078.7700000000004</v>
      </c>
    </row>
    <row r="7467" spans="1:4" ht="13.5">
      <c r="A7467" s="458">
        <v>101422</v>
      </c>
      <c r="B7467" s="247" t="s">
        <v>17714</v>
      </c>
      <c r="C7467" s="247" t="s">
        <v>5262</v>
      </c>
      <c r="D7467" s="456">
        <v>3938.62</v>
      </c>
    </row>
    <row r="7468" spans="1:4" ht="13.5">
      <c r="A7468" s="458">
        <v>101423</v>
      </c>
      <c r="B7468" s="247" t="s">
        <v>17715</v>
      </c>
      <c r="C7468" s="247" t="s">
        <v>5262</v>
      </c>
      <c r="D7468" s="456">
        <v>4506.68</v>
      </c>
    </row>
    <row r="7469" spans="1:4" ht="13.5">
      <c r="A7469" s="458">
        <v>101424</v>
      </c>
      <c r="B7469" s="247" t="s">
        <v>17716</v>
      </c>
      <c r="C7469" s="247" t="s">
        <v>5262</v>
      </c>
      <c r="D7469" s="456">
        <v>4565.78</v>
      </c>
    </row>
    <row r="7470" spans="1:4" ht="13.5">
      <c r="A7470" s="458">
        <v>101425</v>
      </c>
      <c r="B7470" s="247" t="s">
        <v>17717</v>
      </c>
      <c r="C7470" s="247" t="s">
        <v>5262</v>
      </c>
      <c r="D7470" s="456">
        <v>2809.77</v>
      </c>
    </row>
    <row r="7471" spans="1:4" ht="13.5">
      <c r="A7471" s="458">
        <v>101426</v>
      </c>
      <c r="B7471" s="247" t="s">
        <v>17718</v>
      </c>
      <c r="C7471" s="247" t="s">
        <v>5262</v>
      </c>
      <c r="D7471" s="456">
        <v>4742.57</v>
      </c>
    </row>
    <row r="7472" spans="1:4" ht="13.5">
      <c r="A7472" s="458">
        <v>101427</v>
      </c>
      <c r="B7472" s="247" t="s">
        <v>5207</v>
      </c>
      <c r="C7472" s="247" t="s">
        <v>5262</v>
      </c>
      <c r="D7472" s="456">
        <v>3752.77</v>
      </c>
    </row>
    <row r="7473" spans="1:4" ht="13.5">
      <c r="A7473" s="458">
        <v>101428</v>
      </c>
      <c r="B7473" s="247" t="s">
        <v>17719</v>
      </c>
      <c r="C7473" s="247" t="s">
        <v>5262</v>
      </c>
      <c r="D7473" s="456">
        <v>3655.8</v>
      </c>
    </row>
    <row r="7474" spans="1:4" ht="13.5">
      <c r="A7474" s="458">
        <v>101429</v>
      </c>
      <c r="B7474" s="247" t="s">
        <v>17720</v>
      </c>
      <c r="C7474" s="247" t="s">
        <v>5262</v>
      </c>
      <c r="D7474" s="456">
        <v>4217.93</v>
      </c>
    </row>
    <row r="7475" spans="1:4" ht="13.5">
      <c r="A7475" s="458">
        <v>101430</v>
      </c>
      <c r="B7475" s="247" t="s">
        <v>17721</v>
      </c>
      <c r="C7475" s="247" t="s">
        <v>5262</v>
      </c>
      <c r="D7475" s="456">
        <v>4392.7</v>
      </c>
    </row>
    <row r="7476" spans="1:4" ht="13.5">
      <c r="A7476" s="458">
        <v>101431</v>
      </c>
      <c r="B7476" s="247" t="s">
        <v>5210</v>
      </c>
      <c r="C7476" s="247" t="s">
        <v>5262</v>
      </c>
      <c r="D7476" s="456">
        <v>4725.9399999999996</v>
      </c>
    </row>
    <row r="7477" spans="1:4" ht="13.5">
      <c r="A7477" s="458">
        <v>101432</v>
      </c>
      <c r="B7477" s="247" t="s">
        <v>17722</v>
      </c>
      <c r="C7477" s="247" t="s">
        <v>5262</v>
      </c>
      <c r="D7477" s="456">
        <v>3959.27</v>
      </c>
    </row>
    <row r="7478" spans="1:4" ht="13.5">
      <c r="A7478" s="458">
        <v>101433</v>
      </c>
      <c r="B7478" s="247" t="s">
        <v>5212</v>
      </c>
      <c r="C7478" s="247" t="s">
        <v>5262</v>
      </c>
      <c r="D7478" s="456">
        <v>6539.33</v>
      </c>
    </row>
    <row r="7479" spans="1:4" ht="13.5">
      <c r="A7479" s="458">
        <v>101434</v>
      </c>
      <c r="B7479" s="247" t="s">
        <v>17723</v>
      </c>
      <c r="C7479" s="247" t="s">
        <v>5262</v>
      </c>
      <c r="D7479" s="456">
        <v>4333.4399999999996</v>
      </c>
    </row>
    <row r="7480" spans="1:4" ht="13.5">
      <c r="A7480" s="458">
        <v>101435</v>
      </c>
      <c r="B7480" s="247" t="s">
        <v>17724</v>
      </c>
      <c r="C7480" s="247" t="s">
        <v>5262</v>
      </c>
      <c r="D7480" s="456">
        <v>4524.1000000000004</v>
      </c>
    </row>
    <row r="7481" spans="1:4" ht="13.5">
      <c r="A7481" s="458">
        <v>101436</v>
      </c>
      <c r="B7481" s="247" t="s">
        <v>5214</v>
      </c>
      <c r="C7481" s="247" t="s">
        <v>5262</v>
      </c>
      <c r="D7481" s="456">
        <v>2724.94</v>
      </c>
    </row>
    <row r="7482" spans="1:4" ht="13.5">
      <c r="A7482" s="458">
        <v>101437</v>
      </c>
      <c r="B7482" s="247" t="s">
        <v>17725</v>
      </c>
      <c r="C7482" s="247" t="s">
        <v>5262</v>
      </c>
      <c r="D7482" s="456">
        <v>4450.88</v>
      </c>
    </row>
    <row r="7483" spans="1:4" ht="13.5">
      <c r="A7483" s="458">
        <v>101438</v>
      </c>
      <c r="B7483" s="247" t="s">
        <v>5216</v>
      </c>
      <c r="C7483" s="247" t="s">
        <v>5262</v>
      </c>
      <c r="D7483" s="456">
        <v>5238.1899999999996</v>
      </c>
    </row>
    <row r="7484" spans="1:4" ht="13.5">
      <c r="A7484" s="458">
        <v>101439</v>
      </c>
      <c r="B7484" s="247" t="s">
        <v>5217</v>
      </c>
      <c r="C7484" s="247" t="s">
        <v>5262</v>
      </c>
      <c r="D7484" s="456">
        <v>4327.79</v>
      </c>
    </row>
    <row r="7485" spans="1:4" ht="13.5">
      <c r="A7485" s="458">
        <v>101440</v>
      </c>
      <c r="B7485" s="247" t="s">
        <v>17726</v>
      </c>
      <c r="C7485" s="247" t="s">
        <v>5262</v>
      </c>
      <c r="D7485" s="456">
        <v>4563.3500000000004</v>
      </c>
    </row>
    <row r="7486" spans="1:4" ht="13.5">
      <c r="A7486" s="458">
        <v>101441</v>
      </c>
      <c r="B7486" s="247" t="s">
        <v>5219</v>
      </c>
      <c r="C7486" s="247" t="s">
        <v>5262</v>
      </c>
      <c r="D7486" s="456">
        <v>3678.37</v>
      </c>
    </row>
    <row r="7487" spans="1:4" ht="13.5">
      <c r="A7487" s="458">
        <v>101442</v>
      </c>
      <c r="B7487" s="247" t="s">
        <v>17727</v>
      </c>
      <c r="C7487" s="247" t="s">
        <v>5262</v>
      </c>
      <c r="D7487" s="456">
        <v>4893.1499999999996</v>
      </c>
    </row>
    <row r="7488" spans="1:4" ht="13.5">
      <c r="A7488" s="458">
        <v>101443</v>
      </c>
      <c r="B7488" s="247" t="s">
        <v>5220</v>
      </c>
      <c r="C7488" s="247" t="s">
        <v>5262</v>
      </c>
      <c r="D7488" s="456">
        <v>4057.23</v>
      </c>
    </row>
    <row r="7489" spans="1:4" ht="13.5">
      <c r="A7489" s="458">
        <v>101444</v>
      </c>
      <c r="B7489" s="247" t="s">
        <v>5223</v>
      </c>
      <c r="C7489" s="247" t="s">
        <v>5262</v>
      </c>
      <c r="D7489" s="456">
        <v>4151.49</v>
      </c>
    </row>
    <row r="7490" spans="1:4" ht="13.5">
      <c r="A7490" s="458">
        <v>101445</v>
      </c>
      <c r="B7490" s="247" t="s">
        <v>5224</v>
      </c>
      <c r="C7490" s="247" t="s">
        <v>5262</v>
      </c>
      <c r="D7490" s="456">
        <v>4162.83</v>
      </c>
    </row>
    <row r="7491" spans="1:4" ht="13.5">
      <c r="A7491" s="458">
        <v>101446</v>
      </c>
      <c r="B7491" s="247" t="s">
        <v>5225</v>
      </c>
      <c r="C7491" s="247" t="s">
        <v>5262</v>
      </c>
      <c r="D7491" s="456">
        <v>4613.42</v>
      </c>
    </row>
    <row r="7492" spans="1:4" ht="13.5">
      <c r="A7492" s="458">
        <v>101447</v>
      </c>
      <c r="B7492" s="247" t="s">
        <v>5226</v>
      </c>
      <c r="C7492" s="247" t="s">
        <v>5262</v>
      </c>
      <c r="D7492" s="456">
        <v>4363.3</v>
      </c>
    </row>
    <row r="7493" spans="1:4" ht="13.5">
      <c r="A7493" s="458">
        <v>101448</v>
      </c>
      <c r="B7493" s="247" t="s">
        <v>5227</v>
      </c>
      <c r="C7493" s="247" t="s">
        <v>5262</v>
      </c>
      <c r="D7493" s="456">
        <v>4613.42</v>
      </c>
    </row>
    <row r="7494" spans="1:4" ht="13.5">
      <c r="A7494" s="458">
        <v>101449</v>
      </c>
      <c r="B7494" s="247" t="s">
        <v>17728</v>
      </c>
      <c r="C7494" s="247" t="s">
        <v>5262</v>
      </c>
      <c r="D7494" s="456">
        <v>3780.55</v>
      </c>
    </row>
    <row r="7495" spans="1:4" ht="13.5">
      <c r="A7495" s="458">
        <v>101450</v>
      </c>
      <c r="B7495" s="247" t="s">
        <v>5229</v>
      </c>
      <c r="C7495" s="247" t="s">
        <v>5262</v>
      </c>
      <c r="D7495" s="456">
        <v>3398.89</v>
      </c>
    </row>
    <row r="7496" spans="1:4" ht="13.5">
      <c r="A7496" s="458">
        <v>101451</v>
      </c>
      <c r="B7496" s="247" t="s">
        <v>5230</v>
      </c>
      <c r="C7496" s="247" t="s">
        <v>5262</v>
      </c>
      <c r="D7496" s="456">
        <v>4671.8599999999997</v>
      </c>
    </row>
    <row r="7497" spans="1:4" ht="13.5">
      <c r="A7497" s="458">
        <v>101452</v>
      </c>
      <c r="B7497" s="247" t="s">
        <v>17729</v>
      </c>
      <c r="C7497" s="247" t="s">
        <v>5262</v>
      </c>
      <c r="D7497" s="456">
        <v>3202.55</v>
      </c>
    </row>
    <row r="7498" spans="1:4" ht="13.5">
      <c r="A7498" s="458">
        <v>101453</v>
      </c>
      <c r="B7498" s="247" t="s">
        <v>5232</v>
      </c>
      <c r="C7498" s="247" t="s">
        <v>5262</v>
      </c>
      <c r="D7498" s="456">
        <v>4557.26</v>
      </c>
    </row>
    <row r="7499" spans="1:4" ht="13.5">
      <c r="A7499" s="458">
        <v>101454</v>
      </c>
      <c r="B7499" s="247" t="s">
        <v>17730</v>
      </c>
      <c r="C7499" s="247" t="s">
        <v>5262</v>
      </c>
      <c r="D7499" s="456">
        <v>5121.51</v>
      </c>
    </row>
    <row r="7500" spans="1:4" ht="13.5">
      <c r="A7500" s="458">
        <v>101455</v>
      </c>
      <c r="B7500" s="247" t="s">
        <v>5234</v>
      </c>
      <c r="C7500" s="247" t="s">
        <v>5262</v>
      </c>
      <c r="D7500" s="456">
        <v>4383.93</v>
      </c>
    </row>
    <row r="7501" spans="1:4" ht="13.5">
      <c r="A7501" s="458">
        <v>101456</v>
      </c>
      <c r="B7501" s="247" t="s">
        <v>17731</v>
      </c>
      <c r="C7501" s="247" t="s">
        <v>5262</v>
      </c>
      <c r="D7501" s="456">
        <v>8135.76</v>
      </c>
    </row>
    <row r="7502" spans="1:4" ht="13.5">
      <c r="A7502" s="458">
        <v>101457</v>
      </c>
      <c r="B7502" s="247" t="s">
        <v>17732</v>
      </c>
      <c r="C7502" s="247" t="s">
        <v>5262</v>
      </c>
      <c r="D7502" s="456">
        <v>5056.7299999999996</v>
      </c>
    </row>
    <row r="7503" spans="1:4" ht="13.5">
      <c r="A7503" s="458">
        <v>101458</v>
      </c>
      <c r="B7503" s="247" t="s">
        <v>17733</v>
      </c>
      <c r="C7503" s="247" t="s">
        <v>5262</v>
      </c>
      <c r="D7503" s="456">
        <v>4345.58</v>
      </c>
    </row>
    <row r="7504" spans="1:4" ht="13.5">
      <c r="A7504" s="458">
        <v>101459</v>
      </c>
      <c r="B7504" s="247" t="s">
        <v>5239</v>
      </c>
      <c r="C7504" s="247" t="s">
        <v>5262</v>
      </c>
      <c r="D7504" s="456">
        <v>3648.7</v>
      </c>
    </row>
    <row r="7505" spans="1:4" ht="13.5">
      <c r="A7505" s="458">
        <v>101460</v>
      </c>
      <c r="B7505" s="247" t="s">
        <v>5381</v>
      </c>
      <c r="C7505" s="247" t="s">
        <v>5262</v>
      </c>
      <c r="D7505" s="456">
        <v>3182.38</v>
      </c>
    </row>
    <row r="7506" spans="1:4" ht="13.5">
      <c r="A7506" s="457" t="s">
        <v>20534</v>
      </c>
      <c r="B7506" s="247" t="s">
        <v>17672</v>
      </c>
      <c r="C7506" s="455" t="s">
        <v>5262</v>
      </c>
      <c r="D7506" s="456">
        <v>15.61</v>
      </c>
    </row>
    <row r="7507" spans="1:4" ht="13.5">
      <c r="A7507" s="457" t="s">
        <v>20535</v>
      </c>
      <c r="B7507" s="247" t="s">
        <v>17673</v>
      </c>
      <c r="C7507" s="455" t="s">
        <v>5262</v>
      </c>
      <c r="D7507" s="456">
        <v>26.79</v>
      </c>
    </row>
    <row r="7508" spans="1:4" ht="13.5">
      <c r="A7508" s="457" t="s">
        <v>20536</v>
      </c>
      <c r="B7508" s="247" t="s">
        <v>17674</v>
      </c>
      <c r="C7508" s="455" t="s">
        <v>5262</v>
      </c>
      <c r="D7508" s="456">
        <v>38.56</v>
      </c>
    </row>
    <row r="7509" spans="1:4" ht="13.5">
      <c r="A7509" s="457" t="s">
        <v>20537</v>
      </c>
      <c r="B7509" s="247" t="s">
        <v>17675</v>
      </c>
      <c r="C7509" s="455" t="s">
        <v>5262</v>
      </c>
      <c r="D7509" s="456">
        <v>28.99</v>
      </c>
    </row>
    <row r="7510" spans="1:4" ht="13.5">
      <c r="A7510" s="457" t="s">
        <v>20538</v>
      </c>
      <c r="B7510" s="247" t="s">
        <v>17676</v>
      </c>
      <c r="C7510" s="455" t="s">
        <v>5262</v>
      </c>
      <c r="D7510" s="456">
        <v>26.73</v>
      </c>
    </row>
    <row r="7511" spans="1:4" ht="13.5">
      <c r="A7511" s="457" t="s">
        <v>20539</v>
      </c>
      <c r="B7511" s="247" t="s">
        <v>17677</v>
      </c>
      <c r="C7511" s="455" t="s">
        <v>5262</v>
      </c>
      <c r="D7511" s="456">
        <v>28.99</v>
      </c>
    </row>
    <row r="7512" spans="1:4" ht="13.5">
      <c r="A7512" s="457" t="s">
        <v>20540</v>
      </c>
      <c r="B7512" s="247" t="s">
        <v>17678</v>
      </c>
      <c r="C7512" s="455" t="s">
        <v>5262</v>
      </c>
      <c r="D7512" s="456">
        <v>36.21</v>
      </c>
    </row>
    <row r="7513" spans="1:4" ht="13.5">
      <c r="A7513" s="457" t="s">
        <v>20541</v>
      </c>
      <c r="B7513" s="247" t="s">
        <v>17679</v>
      </c>
      <c r="C7513" s="455" t="s">
        <v>5262</v>
      </c>
      <c r="D7513" s="456">
        <v>7.47</v>
      </c>
    </row>
    <row r="7514" spans="1:4" ht="13.5">
      <c r="A7514" s="457" t="s">
        <v>20542</v>
      </c>
      <c r="B7514" s="247" t="s">
        <v>17680</v>
      </c>
      <c r="C7514" s="455" t="s">
        <v>5262</v>
      </c>
      <c r="D7514" s="456">
        <v>24.61</v>
      </c>
    </row>
    <row r="7515" spans="1:4" ht="13.5">
      <c r="A7515" s="457" t="s">
        <v>20543</v>
      </c>
      <c r="B7515" s="247" t="s">
        <v>17681</v>
      </c>
      <c r="C7515" s="455" t="s">
        <v>5262</v>
      </c>
      <c r="D7515" s="456">
        <v>26.42</v>
      </c>
    </row>
    <row r="7516" spans="1:4" ht="13.5">
      <c r="A7516" s="457" t="s">
        <v>20544</v>
      </c>
      <c r="B7516" s="247" t="s">
        <v>17682</v>
      </c>
      <c r="C7516" s="455" t="s">
        <v>5262</v>
      </c>
      <c r="D7516" s="456">
        <v>22.71</v>
      </c>
    </row>
    <row r="7517" spans="1:4" ht="13.5">
      <c r="A7517" s="457" t="s">
        <v>20545</v>
      </c>
      <c r="B7517" s="247" t="s">
        <v>17683</v>
      </c>
      <c r="C7517" s="455" t="s">
        <v>5262</v>
      </c>
      <c r="D7517" s="456">
        <v>26.69</v>
      </c>
    </row>
    <row r="7518" spans="1:4" ht="13.5">
      <c r="A7518" s="457" t="s">
        <v>20546</v>
      </c>
      <c r="B7518" s="247" t="s">
        <v>17684</v>
      </c>
      <c r="C7518" s="455" t="s">
        <v>5262</v>
      </c>
      <c r="D7518" s="456">
        <v>22.73</v>
      </c>
    </row>
    <row r="7519" spans="1:4" ht="13.5">
      <c r="A7519" s="457" t="s">
        <v>20547</v>
      </c>
      <c r="B7519" s="247" t="s">
        <v>17685</v>
      </c>
      <c r="C7519" s="455" t="s">
        <v>5262</v>
      </c>
      <c r="D7519" s="456">
        <v>39.74</v>
      </c>
    </row>
    <row r="7520" spans="1:4" ht="13.5">
      <c r="A7520" s="457" t="s">
        <v>20548</v>
      </c>
      <c r="B7520" s="247" t="s">
        <v>17686</v>
      </c>
      <c r="C7520" s="455" t="s">
        <v>5262</v>
      </c>
      <c r="D7520" s="456">
        <v>28.74</v>
      </c>
    </row>
    <row r="7521" spans="1:4" ht="13.5">
      <c r="A7521" s="457" t="s">
        <v>20549</v>
      </c>
      <c r="B7521" s="247" t="s">
        <v>17687</v>
      </c>
      <c r="C7521" s="455" t="s">
        <v>5262</v>
      </c>
      <c r="D7521" s="456">
        <v>22.46</v>
      </c>
    </row>
    <row r="7522" spans="1:4" ht="13.5">
      <c r="A7522" s="457" t="s">
        <v>20550</v>
      </c>
      <c r="B7522" s="247" t="s">
        <v>17688</v>
      </c>
      <c r="C7522" s="455" t="s">
        <v>5262</v>
      </c>
      <c r="D7522" s="456">
        <v>22.25</v>
      </c>
    </row>
    <row r="7523" spans="1:4" ht="13.5">
      <c r="A7523" s="457" t="s">
        <v>20551</v>
      </c>
      <c r="B7523" s="247" t="s">
        <v>17689</v>
      </c>
      <c r="C7523" s="455" t="s">
        <v>5262</v>
      </c>
      <c r="D7523" s="456">
        <v>6.25</v>
      </c>
    </row>
    <row r="7524" spans="1:4" ht="13.5">
      <c r="A7524" s="457" t="s">
        <v>20552</v>
      </c>
      <c r="B7524" s="247" t="s">
        <v>17690</v>
      </c>
      <c r="C7524" s="455" t="s">
        <v>5</v>
      </c>
      <c r="D7524" s="456">
        <v>139.66999999999999</v>
      </c>
    </row>
    <row r="7525" spans="1:4" ht="13.5">
      <c r="A7525" s="457" t="s">
        <v>20553</v>
      </c>
      <c r="B7525" s="247" t="s">
        <v>5164</v>
      </c>
      <c r="C7525" s="455" t="s">
        <v>5262</v>
      </c>
      <c r="D7525" s="456">
        <v>3029.67</v>
      </c>
    </row>
    <row r="7526" spans="1:4" ht="13.5">
      <c r="A7526" s="457" t="s">
        <v>20554</v>
      </c>
      <c r="B7526" s="247" t="s">
        <v>17691</v>
      </c>
      <c r="C7526" s="455" t="s">
        <v>5262</v>
      </c>
      <c r="D7526" s="456">
        <v>4029.04</v>
      </c>
    </row>
    <row r="7527" spans="1:4" ht="13.5">
      <c r="A7527" s="457" t="s">
        <v>20555</v>
      </c>
      <c r="B7527" s="247" t="s">
        <v>17692</v>
      </c>
      <c r="C7527" s="455" t="s">
        <v>5262</v>
      </c>
      <c r="D7527" s="456">
        <v>3345.98</v>
      </c>
    </row>
    <row r="7528" spans="1:4" ht="13.5">
      <c r="A7528" s="457" t="s">
        <v>20556</v>
      </c>
      <c r="B7528" s="247" t="s">
        <v>5167</v>
      </c>
      <c r="C7528" s="455" t="s">
        <v>5262</v>
      </c>
      <c r="D7528" s="456">
        <v>3314.6</v>
      </c>
    </row>
    <row r="7529" spans="1:4" ht="13.5">
      <c r="A7529" s="457" t="s">
        <v>20557</v>
      </c>
      <c r="B7529" s="247" t="s">
        <v>5393</v>
      </c>
      <c r="C7529" s="455" t="s">
        <v>5262</v>
      </c>
      <c r="D7529" s="456">
        <v>4111.47</v>
      </c>
    </row>
    <row r="7530" spans="1:4" ht="13.5">
      <c r="A7530" s="457" t="s">
        <v>20558</v>
      </c>
      <c r="B7530" s="247" t="s">
        <v>17693</v>
      </c>
      <c r="C7530" s="455" t="s">
        <v>5262</v>
      </c>
      <c r="D7530" s="456">
        <v>3682.3</v>
      </c>
    </row>
    <row r="7531" spans="1:4" ht="13.5">
      <c r="A7531" s="457" t="s">
        <v>20559</v>
      </c>
      <c r="B7531" s="247" t="s">
        <v>5169</v>
      </c>
      <c r="C7531" s="455" t="s">
        <v>5262</v>
      </c>
      <c r="D7531" s="456">
        <v>3491.8</v>
      </c>
    </row>
    <row r="7532" spans="1:4" ht="13.5">
      <c r="A7532" s="457" t="s">
        <v>20560</v>
      </c>
      <c r="B7532" s="247" t="s">
        <v>5170</v>
      </c>
      <c r="C7532" s="455" t="s">
        <v>5262</v>
      </c>
      <c r="D7532" s="456">
        <v>4145.17</v>
      </c>
    </row>
    <row r="7533" spans="1:4" ht="13.5">
      <c r="A7533" s="457" t="s">
        <v>20561</v>
      </c>
      <c r="B7533" s="247" t="s">
        <v>17694</v>
      </c>
      <c r="C7533" s="455" t="s">
        <v>5262</v>
      </c>
      <c r="D7533" s="456">
        <v>4525.0600000000004</v>
      </c>
    </row>
    <row r="7534" spans="1:4" ht="13.5">
      <c r="A7534" s="457" t="s">
        <v>20562</v>
      </c>
      <c r="B7534" s="247" t="s">
        <v>5395</v>
      </c>
      <c r="C7534" s="455" t="s">
        <v>5262</v>
      </c>
      <c r="D7534" s="456">
        <v>3033.34</v>
      </c>
    </row>
    <row r="7535" spans="1:4" ht="13.5">
      <c r="A7535" s="457" t="s">
        <v>20563</v>
      </c>
      <c r="B7535" s="247" t="s">
        <v>5173</v>
      </c>
      <c r="C7535" s="455" t="s">
        <v>5262</v>
      </c>
      <c r="D7535" s="456">
        <v>3093.85</v>
      </c>
    </row>
    <row r="7536" spans="1:4" ht="13.5">
      <c r="A7536" s="457" t="s">
        <v>20564</v>
      </c>
      <c r="B7536" s="247" t="s">
        <v>17695</v>
      </c>
      <c r="C7536" s="455" t="s">
        <v>5262</v>
      </c>
      <c r="D7536" s="456">
        <v>4962.7299999999996</v>
      </c>
    </row>
    <row r="7537" spans="1:4" ht="13.5">
      <c r="A7537" s="457" t="s">
        <v>20565</v>
      </c>
      <c r="B7537" s="247" t="s">
        <v>5175</v>
      </c>
      <c r="C7537" s="455" t="s">
        <v>5262</v>
      </c>
      <c r="D7537" s="456">
        <v>3408.54</v>
      </c>
    </row>
    <row r="7538" spans="1:4" ht="13.5">
      <c r="A7538" s="457" t="s">
        <v>20566</v>
      </c>
      <c r="B7538" s="247" t="s">
        <v>17696</v>
      </c>
      <c r="C7538" s="455" t="s">
        <v>5262</v>
      </c>
      <c r="D7538" s="456">
        <v>3033.34</v>
      </c>
    </row>
    <row r="7539" spans="1:4" ht="13.5">
      <c r="A7539" s="457" t="s">
        <v>20567</v>
      </c>
      <c r="B7539" s="247" t="s">
        <v>5177</v>
      </c>
      <c r="C7539" s="455" t="s">
        <v>5262</v>
      </c>
      <c r="D7539" s="456">
        <v>3190.45</v>
      </c>
    </row>
    <row r="7540" spans="1:4" ht="13.5">
      <c r="A7540" s="457" t="s">
        <v>20568</v>
      </c>
      <c r="B7540" s="247" t="s">
        <v>5178</v>
      </c>
      <c r="C7540" s="455" t="s">
        <v>5262</v>
      </c>
      <c r="D7540" s="456">
        <v>2265.84</v>
      </c>
    </row>
    <row r="7541" spans="1:4" ht="13.5">
      <c r="A7541" s="457" t="s">
        <v>20569</v>
      </c>
      <c r="B7541" s="247" t="s">
        <v>17697</v>
      </c>
      <c r="C7541" s="455" t="s">
        <v>5262</v>
      </c>
      <c r="D7541" s="456">
        <v>6146.19</v>
      </c>
    </row>
    <row r="7542" spans="1:4" ht="13.5">
      <c r="A7542" s="457" t="s">
        <v>20570</v>
      </c>
      <c r="B7542" s="247" t="s">
        <v>17698</v>
      </c>
      <c r="C7542" s="455" t="s">
        <v>5262</v>
      </c>
      <c r="D7542" s="456">
        <v>4151.49</v>
      </c>
    </row>
    <row r="7543" spans="1:4" ht="13.5">
      <c r="A7543" s="457" t="s">
        <v>20571</v>
      </c>
      <c r="B7543" s="247" t="s">
        <v>17699</v>
      </c>
      <c r="C7543" s="455" t="s">
        <v>5262</v>
      </c>
      <c r="D7543" s="456">
        <v>4212.92</v>
      </c>
    </row>
    <row r="7544" spans="1:4" ht="13.5">
      <c r="A7544" s="457" t="s">
        <v>20572</v>
      </c>
      <c r="B7544" s="247" t="s">
        <v>5183</v>
      </c>
      <c r="C7544" s="455" t="s">
        <v>5262</v>
      </c>
      <c r="D7544" s="456">
        <v>3695.97</v>
      </c>
    </row>
    <row r="7545" spans="1:4" ht="13.5">
      <c r="A7545" s="457" t="s">
        <v>20573</v>
      </c>
      <c r="B7545" s="247" t="s">
        <v>17700</v>
      </c>
      <c r="C7545" s="455" t="s">
        <v>5262</v>
      </c>
      <c r="D7545" s="456">
        <v>3885.8</v>
      </c>
    </row>
    <row r="7546" spans="1:4" ht="13.5">
      <c r="A7546" s="457" t="s">
        <v>20574</v>
      </c>
      <c r="B7546" s="247" t="s">
        <v>17701</v>
      </c>
      <c r="C7546" s="455" t="s">
        <v>5262</v>
      </c>
      <c r="D7546" s="456">
        <v>4390.34</v>
      </c>
    </row>
    <row r="7547" spans="1:4" ht="13.5">
      <c r="A7547" s="457" t="s">
        <v>20575</v>
      </c>
      <c r="B7547" s="247" t="s">
        <v>5185</v>
      </c>
      <c r="C7547" s="455" t="s">
        <v>5262</v>
      </c>
      <c r="D7547" s="456">
        <v>4383.93</v>
      </c>
    </row>
    <row r="7548" spans="1:4" ht="13.5">
      <c r="A7548" s="457" t="s">
        <v>20576</v>
      </c>
      <c r="B7548" s="247" t="s">
        <v>17702</v>
      </c>
      <c r="C7548" s="455" t="s">
        <v>5262</v>
      </c>
      <c r="D7548" s="456">
        <v>3262.26</v>
      </c>
    </row>
    <row r="7549" spans="1:4" ht="13.5">
      <c r="A7549" s="457" t="s">
        <v>20577</v>
      </c>
      <c r="B7549" s="247" t="s">
        <v>5187</v>
      </c>
      <c r="C7549" s="455" t="s">
        <v>5262</v>
      </c>
      <c r="D7549" s="456">
        <v>4555.22</v>
      </c>
    </row>
    <row r="7550" spans="1:4" ht="13.5">
      <c r="A7550" s="457" t="s">
        <v>20578</v>
      </c>
      <c r="B7550" s="247" t="s">
        <v>17703</v>
      </c>
      <c r="C7550" s="455" t="s">
        <v>5262</v>
      </c>
      <c r="D7550" s="456">
        <v>4458.1000000000004</v>
      </c>
    </row>
    <row r="7551" spans="1:4" ht="13.5">
      <c r="A7551" s="457" t="s">
        <v>20579</v>
      </c>
      <c r="B7551" s="247" t="s">
        <v>5189</v>
      </c>
      <c r="C7551" s="455" t="s">
        <v>5262</v>
      </c>
      <c r="D7551" s="456">
        <v>5045.1899999999996</v>
      </c>
    </row>
    <row r="7552" spans="1:4" ht="13.5">
      <c r="A7552" s="457" t="s">
        <v>20580</v>
      </c>
      <c r="B7552" s="247" t="s">
        <v>5190</v>
      </c>
      <c r="C7552" s="455" t="s">
        <v>5262</v>
      </c>
      <c r="D7552" s="456">
        <v>3822.46</v>
      </c>
    </row>
    <row r="7553" spans="1:4" ht="13.5">
      <c r="A7553" s="457" t="s">
        <v>20581</v>
      </c>
      <c r="B7553" s="247" t="s">
        <v>17690</v>
      </c>
      <c r="C7553" s="455" t="s">
        <v>5262</v>
      </c>
      <c r="D7553" s="456">
        <v>24514.53</v>
      </c>
    </row>
    <row r="7554" spans="1:4" ht="13.5">
      <c r="A7554" s="457" t="s">
        <v>20582</v>
      </c>
      <c r="B7554" s="247" t="s">
        <v>5259</v>
      </c>
      <c r="C7554" s="455" t="s">
        <v>5262</v>
      </c>
      <c r="D7554" s="456">
        <v>16928.37</v>
      </c>
    </row>
    <row r="7555" spans="1:4" ht="13.5">
      <c r="A7555" s="457" t="s">
        <v>20583</v>
      </c>
      <c r="B7555" s="247" t="s">
        <v>5260</v>
      </c>
      <c r="C7555" s="455" t="s">
        <v>5262</v>
      </c>
      <c r="D7555" s="456">
        <v>16105.69</v>
      </c>
    </row>
    <row r="7556" spans="1:4" ht="13.5">
      <c r="A7556" s="457" t="s">
        <v>20584</v>
      </c>
      <c r="B7556" s="247" t="s">
        <v>5191</v>
      </c>
      <c r="C7556" s="455" t="s">
        <v>5262</v>
      </c>
      <c r="D7556" s="456">
        <v>3305.42</v>
      </c>
    </row>
    <row r="7557" spans="1:4" ht="13.5">
      <c r="A7557" s="457" t="s">
        <v>20585</v>
      </c>
      <c r="B7557" s="247" t="s">
        <v>5192</v>
      </c>
      <c r="C7557" s="455" t="s">
        <v>5262</v>
      </c>
      <c r="D7557" s="456">
        <v>3914.96</v>
      </c>
    </row>
    <row r="7558" spans="1:4" ht="13.5">
      <c r="A7558" s="457" t="s">
        <v>20586</v>
      </c>
      <c r="B7558" s="247" t="s">
        <v>17704</v>
      </c>
      <c r="C7558" s="455" t="s">
        <v>5262</v>
      </c>
      <c r="D7558" s="456">
        <v>4108.32</v>
      </c>
    </row>
    <row r="7559" spans="1:4" ht="13.5">
      <c r="A7559" s="457" t="s">
        <v>20587</v>
      </c>
      <c r="B7559" s="247" t="s">
        <v>5242</v>
      </c>
      <c r="C7559" s="455" t="s">
        <v>5262</v>
      </c>
      <c r="D7559" s="456">
        <v>3560.54</v>
      </c>
    </row>
    <row r="7560" spans="1:4" ht="13.5">
      <c r="A7560" s="457" t="s">
        <v>20588</v>
      </c>
      <c r="B7560" s="247" t="s">
        <v>17705</v>
      </c>
      <c r="C7560" s="455" t="s">
        <v>5262</v>
      </c>
      <c r="D7560" s="456">
        <v>3254.11</v>
      </c>
    </row>
    <row r="7561" spans="1:4" ht="13.5">
      <c r="A7561" s="457">
        <v>101412</v>
      </c>
      <c r="B7561" s="247" t="s">
        <v>17706</v>
      </c>
      <c r="C7561" s="455" t="s">
        <v>5262</v>
      </c>
      <c r="D7561" s="456">
        <v>4488.67</v>
      </c>
    </row>
    <row r="7562" spans="1:4" ht="13.5">
      <c r="A7562" s="457" t="s">
        <v>20589</v>
      </c>
      <c r="B7562" s="247" t="s">
        <v>5194</v>
      </c>
      <c r="C7562" s="455" t="s">
        <v>5262</v>
      </c>
      <c r="D7562" s="456">
        <v>4317.21</v>
      </c>
    </row>
    <row r="7563" spans="1:4" ht="13.5">
      <c r="A7563" s="457" t="s">
        <v>20590</v>
      </c>
      <c r="B7563" s="247" t="s">
        <v>17707</v>
      </c>
      <c r="C7563" s="455" t="s">
        <v>5262</v>
      </c>
      <c r="D7563" s="456">
        <v>4173.54</v>
      </c>
    </row>
    <row r="7564" spans="1:4" ht="13.5">
      <c r="A7564" s="457" t="s">
        <v>20591</v>
      </c>
      <c r="B7564" s="247" t="s">
        <v>17708</v>
      </c>
      <c r="C7564" s="455" t="s">
        <v>5262</v>
      </c>
      <c r="D7564" s="456">
        <v>5216.87</v>
      </c>
    </row>
    <row r="7565" spans="1:4" ht="13.5">
      <c r="A7565" s="457" t="s">
        <v>20592</v>
      </c>
      <c r="B7565" s="247" t="s">
        <v>5400</v>
      </c>
      <c r="C7565" s="455" t="s">
        <v>5262</v>
      </c>
      <c r="D7565" s="456">
        <v>4036.6</v>
      </c>
    </row>
    <row r="7566" spans="1:4" ht="13.5">
      <c r="A7566" s="457" t="s">
        <v>20593</v>
      </c>
      <c r="B7566" s="247" t="s">
        <v>17709</v>
      </c>
      <c r="C7566" s="455" t="s">
        <v>5262</v>
      </c>
      <c r="D7566" s="456">
        <v>4351.3900000000003</v>
      </c>
    </row>
    <row r="7567" spans="1:4" ht="13.5">
      <c r="A7567" s="457" t="s">
        <v>20594</v>
      </c>
      <c r="B7567" s="247" t="s">
        <v>17710</v>
      </c>
      <c r="C7567" s="455" t="s">
        <v>5262</v>
      </c>
      <c r="D7567" s="456">
        <v>4205.5600000000004</v>
      </c>
    </row>
    <row r="7568" spans="1:4" ht="13.5">
      <c r="A7568" s="457" t="s">
        <v>20595</v>
      </c>
      <c r="B7568" s="247" t="s">
        <v>17711</v>
      </c>
      <c r="C7568" s="455" t="s">
        <v>5262</v>
      </c>
      <c r="D7568" s="456">
        <v>4733.03</v>
      </c>
    </row>
    <row r="7569" spans="1:4" ht="13.5">
      <c r="A7569" s="457" t="s">
        <v>20596</v>
      </c>
      <c r="B7569" s="247" t="s">
        <v>17712</v>
      </c>
      <c r="C7569" s="455" t="s">
        <v>5262</v>
      </c>
      <c r="D7569" s="456">
        <v>3874.99</v>
      </c>
    </row>
    <row r="7570" spans="1:4" ht="13.5">
      <c r="A7570" s="457" t="s">
        <v>20597</v>
      </c>
      <c r="B7570" s="247" t="s">
        <v>17713</v>
      </c>
      <c r="C7570" s="455" t="s">
        <v>5262</v>
      </c>
      <c r="D7570" s="456">
        <v>5078.7700000000004</v>
      </c>
    </row>
    <row r="7571" spans="1:4" ht="13.5">
      <c r="A7571" s="457" t="s">
        <v>20598</v>
      </c>
      <c r="B7571" s="247" t="s">
        <v>17714</v>
      </c>
      <c r="C7571" s="455" t="s">
        <v>5262</v>
      </c>
      <c r="D7571" s="456">
        <v>3938.62</v>
      </c>
    </row>
    <row r="7572" spans="1:4" ht="13.5">
      <c r="A7572" s="457" t="s">
        <v>20599</v>
      </c>
      <c r="B7572" s="247" t="s">
        <v>17715</v>
      </c>
      <c r="C7572" s="455" t="s">
        <v>5262</v>
      </c>
      <c r="D7572" s="456">
        <v>4506.68</v>
      </c>
    </row>
    <row r="7573" spans="1:4" ht="13.5">
      <c r="A7573" s="457" t="s">
        <v>20600</v>
      </c>
      <c r="B7573" s="247" t="s">
        <v>17716</v>
      </c>
      <c r="C7573" s="455" t="s">
        <v>5262</v>
      </c>
      <c r="D7573" s="456">
        <v>4565.78</v>
      </c>
    </row>
    <row r="7574" spans="1:4" ht="13.5">
      <c r="A7574" s="457" t="s">
        <v>20601</v>
      </c>
      <c r="B7574" s="247" t="s">
        <v>17717</v>
      </c>
      <c r="C7574" s="455" t="s">
        <v>5262</v>
      </c>
      <c r="D7574" s="456">
        <v>2809.77</v>
      </c>
    </row>
    <row r="7575" spans="1:4" ht="13.5">
      <c r="A7575" s="457" t="s">
        <v>20602</v>
      </c>
      <c r="B7575" s="247" t="s">
        <v>17718</v>
      </c>
      <c r="C7575" s="455" t="s">
        <v>5262</v>
      </c>
      <c r="D7575" s="456">
        <v>4742.57</v>
      </c>
    </row>
    <row r="7576" spans="1:4" ht="13.5">
      <c r="A7576" s="457" t="s">
        <v>20603</v>
      </c>
      <c r="B7576" s="247" t="s">
        <v>5207</v>
      </c>
      <c r="C7576" s="455" t="s">
        <v>5262</v>
      </c>
      <c r="D7576" s="456">
        <v>3752.77</v>
      </c>
    </row>
    <row r="7577" spans="1:4" ht="13.5">
      <c r="A7577" s="457" t="s">
        <v>20604</v>
      </c>
      <c r="B7577" s="247" t="s">
        <v>17719</v>
      </c>
      <c r="C7577" s="455" t="s">
        <v>5262</v>
      </c>
      <c r="D7577" s="456">
        <v>3655.8</v>
      </c>
    </row>
    <row r="7578" spans="1:4" ht="13.5">
      <c r="A7578" s="457" t="s">
        <v>20605</v>
      </c>
      <c r="B7578" s="247" t="s">
        <v>17720</v>
      </c>
      <c r="C7578" s="455" t="s">
        <v>5262</v>
      </c>
      <c r="D7578" s="456">
        <v>4217.93</v>
      </c>
    </row>
    <row r="7579" spans="1:4" ht="13.5">
      <c r="A7579" s="457" t="s">
        <v>20606</v>
      </c>
      <c r="B7579" s="247" t="s">
        <v>17721</v>
      </c>
      <c r="C7579" s="455" t="s">
        <v>5262</v>
      </c>
      <c r="D7579" s="456">
        <v>4392.7</v>
      </c>
    </row>
    <row r="7580" spans="1:4" ht="13.5">
      <c r="A7580" s="457" t="s">
        <v>20607</v>
      </c>
      <c r="B7580" s="247" t="s">
        <v>5210</v>
      </c>
      <c r="C7580" s="455" t="s">
        <v>5262</v>
      </c>
      <c r="D7580" s="456">
        <v>4725.9399999999996</v>
      </c>
    </row>
    <row r="7581" spans="1:4" ht="13.5">
      <c r="A7581" s="457" t="s">
        <v>20608</v>
      </c>
      <c r="B7581" s="247" t="s">
        <v>17722</v>
      </c>
      <c r="C7581" s="455" t="s">
        <v>5262</v>
      </c>
      <c r="D7581" s="456">
        <v>3959.27</v>
      </c>
    </row>
    <row r="7582" spans="1:4" ht="13.5">
      <c r="A7582" s="457" t="s">
        <v>20609</v>
      </c>
      <c r="B7582" s="247" t="s">
        <v>5212</v>
      </c>
      <c r="C7582" s="455" t="s">
        <v>5262</v>
      </c>
      <c r="D7582" s="456">
        <v>6539.33</v>
      </c>
    </row>
    <row r="7583" spans="1:4" ht="13.5">
      <c r="A7583" s="457" t="s">
        <v>20610</v>
      </c>
      <c r="B7583" s="247" t="s">
        <v>17723</v>
      </c>
      <c r="C7583" s="455" t="s">
        <v>5262</v>
      </c>
      <c r="D7583" s="456">
        <v>4333.4399999999996</v>
      </c>
    </row>
    <row r="7584" spans="1:4" ht="13.5">
      <c r="A7584" s="457" t="s">
        <v>20611</v>
      </c>
      <c r="B7584" s="247" t="s">
        <v>17724</v>
      </c>
      <c r="C7584" s="455" t="s">
        <v>5262</v>
      </c>
      <c r="D7584" s="456">
        <v>4524.1000000000004</v>
      </c>
    </row>
    <row r="7585" spans="1:4" ht="13.5">
      <c r="A7585" s="457" t="s">
        <v>20612</v>
      </c>
      <c r="B7585" s="247" t="s">
        <v>5214</v>
      </c>
      <c r="C7585" s="455" t="s">
        <v>5262</v>
      </c>
      <c r="D7585" s="456">
        <v>2724.94</v>
      </c>
    </row>
    <row r="7586" spans="1:4" ht="13.5">
      <c r="A7586" s="457" t="s">
        <v>20613</v>
      </c>
      <c r="B7586" s="247" t="s">
        <v>17725</v>
      </c>
      <c r="C7586" s="455" t="s">
        <v>5262</v>
      </c>
      <c r="D7586" s="456">
        <v>4450.88</v>
      </c>
    </row>
    <row r="7587" spans="1:4" ht="13.5">
      <c r="A7587" s="457" t="s">
        <v>20614</v>
      </c>
      <c r="B7587" s="247" t="s">
        <v>5216</v>
      </c>
      <c r="C7587" s="455" t="s">
        <v>5262</v>
      </c>
      <c r="D7587" s="456">
        <v>5238.1899999999996</v>
      </c>
    </row>
    <row r="7588" spans="1:4" ht="13.5">
      <c r="A7588" s="457" t="s">
        <v>20615</v>
      </c>
      <c r="B7588" s="247" t="s">
        <v>5217</v>
      </c>
      <c r="C7588" s="455" t="s">
        <v>5262</v>
      </c>
      <c r="D7588" s="456">
        <v>4327.79</v>
      </c>
    </row>
    <row r="7589" spans="1:4" ht="13.5">
      <c r="A7589" s="457" t="s">
        <v>25696</v>
      </c>
      <c r="B7589" s="247" t="s">
        <v>17726</v>
      </c>
      <c r="C7589" s="455" t="s">
        <v>5262</v>
      </c>
      <c r="D7589" s="456">
        <v>4563.3500000000004</v>
      </c>
    </row>
    <row r="7590" spans="1:4" ht="13.5">
      <c r="A7590" s="457" t="s">
        <v>20616</v>
      </c>
      <c r="B7590" s="247" t="s">
        <v>5219</v>
      </c>
      <c r="C7590" s="455" t="s">
        <v>5262</v>
      </c>
      <c r="D7590" s="456">
        <v>3678.37</v>
      </c>
    </row>
    <row r="7591" spans="1:4" ht="13.5">
      <c r="A7591" s="457" t="s">
        <v>25697</v>
      </c>
      <c r="B7591" s="247" t="s">
        <v>17727</v>
      </c>
      <c r="C7591" s="455" t="s">
        <v>5262</v>
      </c>
      <c r="D7591" s="456">
        <v>4893.1499999999996</v>
      </c>
    </row>
    <row r="7592" spans="1:4" ht="13.5">
      <c r="A7592" s="457" t="s">
        <v>20617</v>
      </c>
      <c r="B7592" s="247" t="s">
        <v>5220</v>
      </c>
      <c r="C7592" s="455" t="s">
        <v>5262</v>
      </c>
      <c r="D7592" s="456">
        <v>4057.23</v>
      </c>
    </row>
    <row r="7593" spans="1:4" ht="13.5">
      <c r="A7593" s="457" t="s">
        <v>20618</v>
      </c>
      <c r="B7593" s="247" t="s">
        <v>5223</v>
      </c>
      <c r="C7593" s="455" t="s">
        <v>5262</v>
      </c>
      <c r="D7593" s="456">
        <v>4151.49</v>
      </c>
    </row>
    <row r="7594" spans="1:4" ht="13.5">
      <c r="A7594" s="457" t="s">
        <v>25698</v>
      </c>
      <c r="B7594" s="247" t="s">
        <v>5224</v>
      </c>
      <c r="C7594" s="455" t="s">
        <v>5262</v>
      </c>
      <c r="D7594" s="456">
        <v>4162.83</v>
      </c>
    </row>
    <row r="7595" spans="1:4" ht="13.5">
      <c r="A7595" s="457" t="s">
        <v>20619</v>
      </c>
      <c r="B7595" s="247" t="s">
        <v>5225</v>
      </c>
      <c r="C7595" s="455" t="s">
        <v>5262</v>
      </c>
      <c r="D7595" s="456">
        <v>4613.42</v>
      </c>
    </row>
    <row r="7596" spans="1:4" ht="13.5">
      <c r="A7596" s="457" t="s">
        <v>20620</v>
      </c>
      <c r="B7596" s="247" t="s">
        <v>5226</v>
      </c>
      <c r="C7596" s="455" t="s">
        <v>5262</v>
      </c>
      <c r="D7596" s="456">
        <v>4363.3</v>
      </c>
    </row>
    <row r="7597" spans="1:4" ht="13.5">
      <c r="A7597" s="457" t="s">
        <v>25699</v>
      </c>
      <c r="B7597" s="247" t="s">
        <v>5227</v>
      </c>
      <c r="C7597" s="455" t="s">
        <v>5262</v>
      </c>
      <c r="D7597" s="456">
        <v>4613.42</v>
      </c>
    </row>
    <row r="7598" spans="1:4" ht="13.5">
      <c r="A7598" s="457" t="s">
        <v>20621</v>
      </c>
      <c r="B7598" s="247" t="s">
        <v>17728</v>
      </c>
      <c r="C7598" s="455" t="s">
        <v>5262</v>
      </c>
      <c r="D7598" s="456">
        <v>3780.55</v>
      </c>
    </row>
    <row r="7599" spans="1:4" ht="13.5">
      <c r="A7599" s="457" t="s">
        <v>20622</v>
      </c>
      <c r="B7599" s="247" t="s">
        <v>5229</v>
      </c>
      <c r="C7599" s="455" t="s">
        <v>5262</v>
      </c>
      <c r="D7599" s="456">
        <v>3398.89</v>
      </c>
    </row>
    <row r="7600" spans="1:4" ht="13.5">
      <c r="A7600" s="457" t="s">
        <v>20623</v>
      </c>
      <c r="B7600" s="247" t="s">
        <v>5230</v>
      </c>
      <c r="C7600" s="455" t="s">
        <v>5262</v>
      </c>
      <c r="D7600" s="456">
        <v>4671.8599999999997</v>
      </c>
    </row>
    <row r="7601" spans="1:4" ht="13.5">
      <c r="A7601" s="457" t="s">
        <v>25700</v>
      </c>
      <c r="B7601" s="247" t="s">
        <v>17729</v>
      </c>
      <c r="C7601" s="455" t="s">
        <v>5262</v>
      </c>
      <c r="D7601" s="456">
        <v>3202.55</v>
      </c>
    </row>
    <row r="7602" spans="1:4" ht="13.5">
      <c r="A7602" s="457" t="s">
        <v>20624</v>
      </c>
      <c r="B7602" s="247" t="s">
        <v>5232</v>
      </c>
      <c r="C7602" s="455" t="s">
        <v>5262</v>
      </c>
      <c r="D7602" s="456">
        <v>4557.26</v>
      </c>
    </row>
    <row r="7603" spans="1:4" ht="13.5">
      <c r="A7603" s="457" t="s">
        <v>20625</v>
      </c>
      <c r="B7603" s="247" t="s">
        <v>17730</v>
      </c>
      <c r="C7603" s="455" t="s">
        <v>5262</v>
      </c>
      <c r="D7603" s="456">
        <v>5121.51</v>
      </c>
    </row>
    <row r="7604" spans="1:4" ht="13.5">
      <c r="A7604" s="457" t="s">
        <v>20626</v>
      </c>
      <c r="B7604" s="247" t="s">
        <v>5234</v>
      </c>
      <c r="C7604" s="455" t="s">
        <v>5262</v>
      </c>
      <c r="D7604" s="456">
        <v>4383.93</v>
      </c>
    </row>
    <row r="7605" spans="1:4" ht="13.5">
      <c r="A7605" s="457" t="s">
        <v>20627</v>
      </c>
      <c r="B7605" s="247" t="s">
        <v>17731</v>
      </c>
      <c r="C7605" s="455" t="s">
        <v>5262</v>
      </c>
      <c r="D7605" s="456">
        <v>8135.76</v>
      </c>
    </row>
    <row r="7606" spans="1:4" ht="13.5">
      <c r="A7606" s="457" t="s">
        <v>20628</v>
      </c>
      <c r="B7606" s="247" t="s">
        <v>17732</v>
      </c>
      <c r="C7606" s="455" t="s">
        <v>5262</v>
      </c>
      <c r="D7606" s="456">
        <v>5056.7299999999996</v>
      </c>
    </row>
    <row r="7607" spans="1:4" ht="13.5">
      <c r="A7607" s="457" t="s">
        <v>20629</v>
      </c>
      <c r="B7607" s="247" t="s">
        <v>17733</v>
      </c>
      <c r="C7607" s="455" t="s">
        <v>5262</v>
      </c>
      <c r="D7607" s="456">
        <v>4345.58</v>
      </c>
    </row>
    <row r="7608" spans="1:4" ht="13.5">
      <c r="A7608" s="457" t="s">
        <v>20630</v>
      </c>
      <c r="B7608" s="247" t="s">
        <v>5239</v>
      </c>
      <c r="C7608" s="455" t="s">
        <v>5262</v>
      </c>
      <c r="D7608" s="456">
        <v>3648.7</v>
      </c>
    </row>
    <row r="7609" spans="1:4" ht="13.5">
      <c r="A7609" s="457" t="s">
        <v>20631</v>
      </c>
      <c r="B7609" s="247" t="s">
        <v>5381</v>
      </c>
      <c r="C7609" s="455" t="s">
        <v>5262</v>
      </c>
      <c r="D7609" s="456">
        <v>3182.38</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4953" activePane="bottomLeft" state="frozen"/>
      <selection pane="bottomLeft" activeCell="B4963" sqref="B4963"/>
    </sheetView>
  </sheetViews>
  <sheetFormatPr defaultColWidth="0" defaultRowHeight="11.25"/>
  <cols>
    <col min="1" max="1" width="20.625" style="365" customWidth="1"/>
    <col min="2" max="2" width="40.625" style="191" customWidth="1"/>
    <col min="3" max="4" width="5.625" style="190" customWidth="1"/>
    <col min="5" max="5" width="15.625" style="463" customWidth="1"/>
    <col min="6" max="16384" width="9" style="13" hidden="1"/>
  </cols>
  <sheetData>
    <row r="1" spans="1:5">
      <c r="A1" s="362" t="s">
        <v>1921</v>
      </c>
      <c r="B1" s="188">
        <v>44866</v>
      </c>
      <c r="C1" s="513" t="s">
        <v>1904</v>
      </c>
      <c r="D1" s="513"/>
      <c r="E1" s="513"/>
    </row>
    <row r="2" spans="1:5">
      <c r="A2" s="363" t="s">
        <v>2096</v>
      </c>
      <c r="B2" s="189" t="s">
        <v>1030</v>
      </c>
      <c r="C2" s="189" t="s">
        <v>19</v>
      </c>
      <c r="D2" s="189" t="s">
        <v>18582</v>
      </c>
      <c r="E2" s="223" t="s">
        <v>2090</v>
      </c>
    </row>
    <row r="3" spans="1:5" ht="14.25">
      <c r="A3" s="18">
        <v>38605</v>
      </c>
      <c r="B3" s="18" t="s">
        <v>20632</v>
      </c>
      <c r="C3" s="18" t="s">
        <v>2097</v>
      </c>
      <c r="D3" s="18" t="s">
        <v>2098</v>
      </c>
      <c r="E3" s="461">
        <v>65.03</v>
      </c>
    </row>
    <row r="4" spans="1:5" ht="14.25">
      <c r="A4" s="18">
        <v>11270</v>
      </c>
      <c r="B4" s="18" t="s">
        <v>20633</v>
      </c>
      <c r="C4" s="18" t="s">
        <v>2097</v>
      </c>
      <c r="D4" s="18" t="s">
        <v>2100</v>
      </c>
      <c r="E4" s="461">
        <v>2.89</v>
      </c>
    </row>
    <row r="5" spans="1:5" ht="14.25">
      <c r="A5" s="18">
        <v>412</v>
      </c>
      <c r="B5" s="18" t="s">
        <v>20634</v>
      </c>
      <c r="C5" s="18" t="s">
        <v>2097</v>
      </c>
      <c r="D5" s="18" t="s">
        <v>2098</v>
      </c>
      <c r="E5" s="461">
        <v>1.28</v>
      </c>
    </row>
    <row r="6" spans="1:5" ht="14.25">
      <c r="A6" s="18">
        <v>414</v>
      </c>
      <c r="B6" s="18" t="s">
        <v>20635</v>
      </c>
      <c r="C6" s="18" t="s">
        <v>2097</v>
      </c>
      <c r="D6" s="18" t="s">
        <v>2098</v>
      </c>
      <c r="E6" s="461">
        <v>0.08</v>
      </c>
    </row>
    <row r="7" spans="1:5" ht="14.25">
      <c r="A7" s="18">
        <v>410</v>
      </c>
      <c r="B7" s="18" t="s">
        <v>20636</v>
      </c>
      <c r="C7" s="18" t="s">
        <v>2097</v>
      </c>
      <c r="D7" s="18" t="s">
        <v>2098</v>
      </c>
      <c r="E7" s="461">
        <v>0.19</v>
      </c>
    </row>
    <row r="8" spans="1:5" ht="14.25">
      <c r="A8" s="18">
        <v>411</v>
      </c>
      <c r="B8" s="18" t="s">
        <v>20637</v>
      </c>
      <c r="C8" s="18" t="s">
        <v>2097</v>
      </c>
      <c r="D8" s="18" t="s">
        <v>2102</v>
      </c>
      <c r="E8" s="461">
        <v>0.25</v>
      </c>
    </row>
    <row r="9" spans="1:5" ht="14.25">
      <c r="A9" s="18">
        <v>408</v>
      </c>
      <c r="B9" s="18" t="s">
        <v>20638</v>
      </c>
      <c r="C9" s="18" t="s">
        <v>2097</v>
      </c>
      <c r="D9" s="18" t="s">
        <v>2098</v>
      </c>
      <c r="E9" s="461">
        <v>1.24</v>
      </c>
    </row>
    <row r="10" spans="1:5" ht="14.25">
      <c r="A10" s="18">
        <v>39131</v>
      </c>
      <c r="B10" s="18" t="s">
        <v>20639</v>
      </c>
      <c r="C10" s="18" t="s">
        <v>2097</v>
      </c>
      <c r="D10" s="18" t="s">
        <v>2098</v>
      </c>
      <c r="E10" s="461">
        <v>3.71</v>
      </c>
    </row>
    <row r="11" spans="1:5" ht="14.25">
      <c r="A11" s="18">
        <v>394</v>
      </c>
      <c r="B11" s="18" t="s">
        <v>20640</v>
      </c>
      <c r="C11" s="18" t="s">
        <v>2097</v>
      </c>
      <c r="D11" s="18" t="s">
        <v>2098</v>
      </c>
      <c r="E11" s="461">
        <v>3.75</v>
      </c>
    </row>
    <row r="12" spans="1:5" ht="14.25">
      <c r="A12" s="18">
        <v>39130</v>
      </c>
      <c r="B12" s="18" t="s">
        <v>20641</v>
      </c>
      <c r="C12" s="18" t="s">
        <v>2097</v>
      </c>
      <c r="D12" s="18" t="s">
        <v>2098</v>
      </c>
      <c r="E12" s="461">
        <v>3.38</v>
      </c>
    </row>
    <row r="13" spans="1:5" ht="14.25">
      <c r="A13" s="18">
        <v>395</v>
      </c>
      <c r="B13" s="18" t="s">
        <v>20642</v>
      </c>
      <c r="C13" s="18" t="s">
        <v>2097</v>
      </c>
      <c r="D13" s="18" t="s">
        <v>2098</v>
      </c>
      <c r="E13" s="461">
        <v>3.61</v>
      </c>
    </row>
    <row r="14" spans="1:5" ht="14.25">
      <c r="A14" s="18">
        <v>39127</v>
      </c>
      <c r="B14" s="18" t="s">
        <v>20643</v>
      </c>
      <c r="C14" s="18" t="s">
        <v>2097</v>
      </c>
      <c r="D14" s="18" t="s">
        <v>2098</v>
      </c>
      <c r="E14" s="461">
        <v>1.78</v>
      </c>
    </row>
    <row r="15" spans="1:5" ht="14.25">
      <c r="A15" s="18">
        <v>392</v>
      </c>
      <c r="B15" s="18" t="s">
        <v>20644</v>
      </c>
      <c r="C15" s="18" t="s">
        <v>2097</v>
      </c>
      <c r="D15" s="18" t="s">
        <v>2098</v>
      </c>
      <c r="E15" s="461">
        <v>1.83</v>
      </c>
    </row>
    <row r="16" spans="1:5" ht="14.25">
      <c r="A16" s="18">
        <v>39129</v>
      </c>
      <c r="B16" s="18" t="s">
        <v>20645</v>
      </c>
      <c r="C16" s="18" t="s">
        <v>2097</v>
      </c>
      <c r="D16" s="18" t="s">
        <v>2098</v>
      </c>
      <c r="E16" s="461">
        <v>2.08</v>
      </c>
    </row>
    <row r="17" spans="1:5" ht="14.25">
      <c r="A17" s="18">
        <v>393</v>
      </c>
      <c r="B17" s="18" t="s">
        <v>20646</v>
      </c>
      <c r="C17" s="18" t="s">
        <v>2097</v>
      </c>
      <c r="D17" s="18" t="s">
        <v>2102</v>
      </c>
      <c r="E17" s="461">
        <v>2.1800000000000002</v>
      </c>
    </row>
    <row r="18" spans="1:5" ht="14.25">
      <c r="A18" s="18">
        <v>39133</v>
      </c>
      <c r="B18" s="18" t="s">
        <v>20647</v>
      </c>
      <c r="C18" s="18" t="s">
        <v>2097</v>
      </c>
      <c r="D18" s="18" t="s">
        <v>2098</v>
      </c>
      <c r="E18" s="461">
        <v>4.87</v>
      </c>
    </row>
    <row r="19" spans="1:5" ht="14.25">
      <c r="A19" s="18">
        <v>397</v>
      </c>
      <c r="B19" s="18" t="s">
        <v>20648</v>
      </c>
      <c r="C19" s="18" t="s">
        <v>2097</v>
      </c>
      <c r="D19" s="18" t="s">
        <v>2098</v>
      </c>
      <c r="E19" s="461">
        <v>5.38</v>
      </c>
    </row>
    <row r="20" spans="1:5" ht="14.25">
      <c r="A20" s="18">
        <v>39132</v>
      </c>
      <c r="B20" s="18" t="s">
        <v>20649</v>
      </c>
      <c r="C20" s="18" t="s">
        <v>2097</v>
      </c>
      <c r="D20" s="18" t="s">
        <v>2098</v>
      </c>
      <c r="E20" s="461">
        <v>3.89</v>
      </c>
    </row>
    <row r="21" spans="1:5" ht="14.25">
      <c r="A21" s="18">
        <v>396</v>
      </c>
      <c r="B21" s="18" t="s">
        <v>20650</v>
      </c>
      <c r="C21" s="18" t="s">
        <v>2097</v>
      </c>
      <c r="D21" s="18" t="s">
        <v>2098</v>
      </c>
      <c r="E21" s="461">
        <v>4.17</v>
      </c>
    </row>
    <row r="22" spans="1:5" ht="14.25">
      <c r="A22" s="18">
        <v>39135</v>
      </c>
      <c r="B22" s="18" t="s">
        <v>20651</v>
      </c>
      <c r="C22" s="18" t="s">
        <v>2097</v>
      </c>
      <c r="D22" s="18" t="s">
        <v>2098</v>
      </c>
      <c r="E22" s="461">
        <v>7.79</v>
      </c>
    </row>
    <row r="23" spans="1:5" ht="14.25">
      <c r="A23" s="18">
        <v>39128</v>
      </c>
      <c r="B23" s="18" t="s">
        <v>20652</v>
      </c>
      <c r="C23" s="18" t="s">
        <v>2097</v>
      </c>
      <c r="D23" s="18" t="s">
        <v>2098</v>
      </c>
      <c r="E23" s="461">
        <v>1.94</v>
      </c>
    </row>
    <row r="24" spans="1:5" ht="14.25">
      <c r="A24" s="18">
        <v>400</v>
      </c>
      <c r="B24" s="18" t="s">
        <v>20653</v>
      </c>
      <c r="C24" s="18" t="s">
        <v>2097</v>
      </c>
      <c r="D24" s="18" t="s">
        <v>2098</v>
      </c>
      <c r="E24" s="461">
        <v>1.9</v>
      </c>
    </row>
    <row r="25" spans="1:5" ht="14.25">
      <c r="A25" s="18">
        <v>39125</v>
      </c>
      <c r="B25" s="18" t="s">
        <v>20654</v>
      </c>
      <c r="C25" s="18" t="s">
        <v>2097</v>
      </c>
      <c r="D25" s="18" t="s">
        <v>2098</v>
      </c>
      <c r="E25" s="461">
        <v>1.94</v>
      </c>
    </row>
    <row r="26" spans="1:5" ht="14.25">
      <c r="A26" s="18">
        <v>39134</v>
      </c>
      <c r="B26" s="18" t="s">
        <v>20655</v>
      </c>
      <c r="C26" s="18" t="s">
        <v>2097</v>
      </c>
      <c r="D26" s="18" t="s">
        <v>2098</v>
      </c>
      <c r="E26" s="461">
        <v>6.49</v>
      </c>
    </row>
    <row r="27" spans="1:5" ht="14.25">
      <c r="A27" s="18">
        <v>398</v>
      </c>
      <c r="B27" s="18" t="s">
        <v>20656</v>
      </c>
      <c r="C27" s="18" t="s">
        <v>2097</v>
      </c>
      <c r="D27" s="18" t="s">
        <v>2098</v>
      </c>
      <c r="E27" s="461">
        <v>5.98</v>
      </c>
    </row>
    <row r="28" spans="1:5" ht="14.25">
      <c r="A28" s="18">
        <v>39126</v>
      </c>
      <c r="B28" s="18" t="s">
        <v>20657</v>
      </c>
      <c r="C28" s="18" t="s">
        <v>2097</v>
      </c>
      <c r="D28" s="18" t="s">
        <v>2098</v>
      </c>
      <c r="E28" s="461">
        <v>8.76</v>
      </c>
    </row>
    <row r="29" spans="1:5" ht="14.25">
      <c r="A29" s="18">
        <v>399</v>
      </c>
      <c r="B29" s="18" t="s">
        <v>20658</v>
      </c>
      <c r="C29" s="18" t="s">
        <v>2097</v>
      </c>
      <c r="D29" s="18" t="s">
        <v>2098</v>
      </c>
      <c r="E29" s="461">
        <v>7.72</v>
      </c>
    </row>
    <row r="30" spans="1:5" ht="14.25">
      <c r="A30" s="18">
        <v>39158</v>
      </c>
      <c r="B30" s="18" t="s">
        <v>20659</v>
      </c>
      <c r="C30" s="18" t="s">
        <v>2097</v>
      </c>
      <c r="D30" s="18" t="s">
        <v>2098</v>
      </c>
      <c r="E30" s="461">
        <v>20.73</v>
      </c>
    </row>
    <row r="31" spans="1:5" ht="14.25">
      <c r="A31" s="18">
        <v>39141</v>
      </c>
      <c r="B31" s="18" t="s">
        <v>20660</v>
      </c>
      <c r="C31" s="18" t="s">
        <v>2097</v>
      </c>
      <c r="D31" s="18" t="s">
        <v>2098</v>
      </c>
      <c r="E31" s="461">
        <v>1.5</v>
      </c>
    </row>
    <row r="32" spans="1:5" ht="14.25">
      <c r="A32" s="18">
        <v>39140</v>
      </c>
      <c r="B32" s="18" t="s">
        <v>20661</v>
      </c>
      <c r="C32" s="18" t="s">
        <v>2097</v>
      </c>
      <c r="D32" s="18" t="s">
        <v>2098</v>
      </c>
      <c r="E32" s="461">
        <v>1.36</v>
      </c>
    </row>
    <row r="33" spans="1:5" ht="14.25">
      <c r="A33" s="18">
        <v>39137</v>
      </c>
      <c r="B33" s="18" t="s">
        <v>20662</v>
      </c>
      <c r="C33" s="18" t="s">
        <v>2097</v>
      </c>
      <c r="D33" s="18" t="s">
        <v>2098</v>
      </c>
      <c r="E33" s="461">
        <v>0.78</v>
      </c>
    </row>
    <row r="34" spans="1:5" ht="14.25">
      <c r="A34" s="18">
        <v>39139</v>
      </c>
      <c r="B34" s="18" t="s">
        <v>20663</v>
      </c>
      <c r="C34" s="18" t="s">
        <v>2097</v>
      </c>
      <c r="D34" s="18" t="s">
        <v>2098</v>
      </c>
      <c r="E34" s="461">
        <v>1.1299999999999999</v>
      </c>
    </row>
    <row r="35" spans="1:5" ht="14.25">
      <c r="A35" s="18">
        <v>39143</v>
      </c>
      <c r="B35" s="18" t="s">
        <v>20664</v>
      </c>
      <c r="C35" s="18" t="s">
        <v>2097</v>
      </c>
      <c r="D35" s="18" t="s">
        <v>2098</v>
      </c>
      <c r="E35" s="461">
        <v>3.1</v>
      </c>
    </row>
    <row r="36" spans="1:5" ht="14.25">
      <c r="A36" s="18">
        <v>39142</v>
      </c>
      <c r="B36" s="18" t="s">
        <v>20665</v>
      </c>
      <c r="C36" s="18" t="s">
        <v>2097</v>
      </c>
      <c r="D36" s="18" t="s">
        <v>2098</v>
      </c>
      <c r="E36" s="461">
        <v>2.2200000000000002</v>
      </c>
    </row>
    <row r="37" spans="1:5" ht="14.25">
      <c r="A37" s="18">
        <v>39138</v>
      </c>
      <c r="B37" s="18" t="s">
        <v>20666</v>
      </c>
      <c r="C37" s="18" t="s">
        <v>2097</v>
      </c>
      <c r="D37" s="18" t="s">
        <v>2098</v>
      </c>
      <c r="E37" s="461">
        <v>0.83</v>
      </c>
    </row>
    <row r="38" spans="1:5" ht="14.25">
      <c r="A38" s="18">
        <v>39136</v>
      </c>
      <c r="B38" s="18" t="s">
        <v>20667</v>
      </c>
      <c r="C38" s="18" t="s">
        <v>2097</v>
      </c>
      <c r="D38" s="18" t="s">
        <v>2098</v>
      </c>
      <c r="E38" s="461">
        <v>0.55000000000000004</v>
      </c>
    </row>
    <row r="39" spans="1:5" ht="14.25">
      <c r="A39" s="18">
        <v>39144</v>
      </c>
      <c r="B39" s="18" t="s">
        <v>20668</v>
      </c>
      <c r="C39" s="18" t="s">
        <v>2097</v>
      </c>
      <c r="D39" s="18" t="s">
        <v>2098</v>
      </c>
      <c r="E39" s="461">
        <v>3.61</v>
      </c>
    </row>
    <row r="40" spans="1:5" ht="14.25">
      <c r="A40" s="18">
        <v>39145</v>
      </c>
      <c r="B40" s="18" t="s">
        <v>20669</v>
      </c>
      <c r="C40" s="18" t="s">
        <v>2097</v>
      </c>
      <c r="D40" s="18" t="s">
        <v>2098</v>
      </c>
      <c r="E40" s="461">
        <v>5.96</v>
      </c>
    </row>
    <row r="41" spans="1:5" ht="14.25">
      <c r="A41" s="18">
        <v>12615</v>
      </c>
      <c r="B41" s="18" t="s">
        <v>20670</v>
      </c>
      <c r="C41" s="18" t="s">
        <v>2097</v>
      </c>
      <c r="D41" s="18" t="s">
        <v>2100</v>
      </c>
      <c r="E41" s="461">
        <v>4.8899999999999997</v>
      </c>
    </row>
    <row r="42" spans="1:5" ht="14.25">
      <c r="A42" s="18">
        <v>11927</v>
      </c>
      <c r="B42" s="18" t="s">
        <v>20671</v>
      </c>
      <c r="C42" s="18" t="s">
        <v>2097</v>
      </c>
      <c r="D42" s="18" t="s">
        <v>2100</v>
      </c>
      <c r="E42" s="461">
        <v>8.6300000000000008</v>
      </c>
    </row>
    <row r="43" spans="1:5" ht="14.25">
      <c r="A43" s="18">
        <v>11928</v>
      </c>
      <c r="B43" s="18" t="s">
        <v>20672</v>
      </c>
      <c r="C43" s="18" t="s">
        <v>2097</v>
      </c>
      <c r="D43" s="18" t="s">
        <v>2100</v>
      </c>
      <c r="E43" s="461">
        <v>9.89</v>
      </c>
    </row>
    <row r="44" spans="1:5" ht="14.25">
      <c r="A44" s="18">
        <v>11929</v>
      </c>
      <c r="B44" s="18" t="s">
        <v>20673</v>
      </c>
      <c r="C44" s="18" t="s">
        <v>2097</v>
      </c>
      <c r="D44" s="18" t="s">
        <v>2100</v>
      </c>
      <c r="E44" s="461">
        <v>15.29</v>
      </c>
    </row>
    <row r="45" spans="1:5" ht="14.25">
      <c r="A45" s="18">
        <v>36801</v>
      </c>
      <c r="B45" s="18" t="s">
        <v>20674</v>
      </c>
      <c r="C45" s="18" t="s">
        <v>2097</v>
      </c>
      <c r="D45" s="18" t="s">
        <v>2098</v>
      </c>
      <c r="E45" s="461">
        <v>33.28</v>
      </c>
    </row>
    <row r="46" spans="1:5" ht="14.25">
      <c r="A46" s="18">
        <v>36246</v>
      </c>
      <c r="B46" s="18" t="s">
        <v>20675</v>
      </c>
      <c r="C46" s="18" t="s">
        <v>2103</v>
      </c>
      <c r="D46" s="18" t="s">
        <v>2098</v>
      </c>
      <c r="E46" s="461">
        <v>3.88</v>
      </c>
    </row>
    <row r="47" spans="1:5" ht="14.25">
      <c r="A47" s="18">
        <v>37600</v>
      </c>
      <c r="B47" s="18" t="s">
        <v>20676</v>
      </c>
      <c r="C47" s="18" t="s">
        <v>2097</v>
      </c>
      <c r="D47" s="18" t="s">
        <v>2100</v>
      </c>
      <c r="E47" s="461">
        <v>112.99</v>
      </c>
    </row>
    <row r="48" spans="1:5" ht="14.25">
      <c r="A48" s="18">
        <v>37599</v>
      </c>
      <c r="B48" s="18" t="s">
        <v>20677</v>
      </c>
      <c r="C48" s="18" t="s">
        <v>2097</v>
      </c>
      <c r="D48" s="18" t="s">
        <v>2100</v>
      </c>
      <c r="E48" s="461">
        <v>105.16</v>
      </c>
    </row>
    <row r="49" spans="1:5" ht="14.25">
      <c r="A49" s="18">
        <v>1</v>
      </c>
      <c r="B49" s="18" t="s">
        <v>20678</v>
      </c>
      <c r="C49" s="18" t="s">
        <v>2104</v>
      </c>
      <c r="D49" s="18" t="s">
        <v>2102</v>
      </c>
      <c r="E49" s="461">
        <v>84</v>
      </c>
    </row>
    <row r="50" spans="1:5" ht="14.25">
      <c r="A50" s="18">
        <v>3</v>
      </c>
      <c r="B50" s="18" t="s">
        <v>20679</v>
      </c>
      <c r="C50" s="18" t="s">
        <v>2105</v>
      </c>
      <c r="D50" s="18" t="s">
        <v>2098</v>
      </c>
      <c r="E50" s="461">
        <v>16.29</v>
      </c>
    </row>
    <row r="51" spans="1:5" ht="14.25">
      <c r="A51" s="18">
        <v>43054</v>
      </c>
      <c r="B51" s="18" t="s">
        <v>20680</v>
      </c>
      <c r="C51" s="18" t="s">
        <v>2104</v>
      </c>
      <c r="D51" s="18" t="s">
        <v>2098</v>
      </c>
      <c r="E51" s="461">
        <v>12.32</v>
      </c>
    </row>
    <row r="52" spans="1:5" ht="14.25">
      <c r="A52" s="18">
        <v>42402</v>
      </c>
      <c r="B52" s="18" t="s">
        <v>20681</v>
      </c>
      <c r="C52" s="18" t="s">
        <v>2104</v>
      </c>
      <c r="D52" s="18" t="s">
        <v>2098</v>
      </c>
      <c r="E52" s="461">
        <v>11.77</v>
      </c>
    </row>
    <row r="53" spans="1:5" ht="14.25">
      <c r="A53" s="18">
        <v>42403</v>
      </c>
      <c r="B53" s="18" t="s">
        <v>20682</v>
      </c>
      <c r="C53" s="18" t="s">
        <v>2104</v>
      </c>
      <c r="D53" s="18" t="s">
        <v>2098</v>
      </c>
      <c r="E53" s="461">
        <v>15.1</v>
      </c>
    </row>
    <row r="54" spans="1:5" ht="14.25">
      <c r="A54" s="18">
        <v>42404</v>
      </c>
      <c r="B54" s="18" t="s">
        <v>20683</v>
      </c>
      <c r="C54" s="18" t="s">
        <v>2104</v>
      </c>
      <c r="D54" s="18" t="s">
        <v>2098</v>
      </c>
      <c r="E54" s="461">
        <v>15.02</v>
      </c>
    </row>
    <row r="55" spans="1:5" ht="14.25">
      <c r="A55" s="18">
        <v>42405</v>
      </c>
      <c r="B55" s="18" t="s">
        <v>20684</v>
      </c>
      <c r="C55" s="18" t="s">
        <v>2104</v>
      </c>
      <c r="D55" s="18" t="s">
        <v>2098</v>
      </c>
      <c r="E55" s="461">
        <v>15.99</v>
      </c>
    </row>
    <row r="56" spans="1:5" ht="14.25">
      <c r="A56" s="18">
        <v>34341</v>
      </c>
      <c r="B56" s="18" t="s">
        <v>20685</v>
      </c>
      <c r="C56" s="18" t="s">
        <v>2104</v>
      </c>
      <c r="D56" s="18" t="s">
        <v>2098</v>
      </c>
      <c r="E56" s="461">
        <v>13.88</v>
      </c>
    </row>
    <row r="57" spans="1:5" ht="14.25">
      <c r="A57" s="18">
        <v>43053</v>
      </c>
      <c r="B57" s="18" t="s">
        <v>20686</v>
      </c>
      <c r="C57" s="18" t="s">
        <v>2104</v>
      </c>
      <c r="D57" s="18" t="s">
        <v>2098</v>
      </c>
      <c r="E57" s="461">
        <v>11</v>
      </c>
    </row>
    <row r="58" spans="1:5" ht="14.25">
      <c r="A58" s="18">
        <v>43058</v>
      </c>
      <c r="B58" s="18" t="s">
        <v>20687</v>
      </c>
      <c r="C58" s="18" t="s">
        <v>2104</v>
      </c>
      <c r="D58" s="18" t="s">
        <v>2098</v>
      </c>
      <c r="E58" s="461">
        <v>11.41</v>
      </c>
    </row>
    <row r="59" spans="1:5" ht="14.25">
      <c r="A59" s="18">
        <v>34</v>
      </c>
      <c r="B59" s="18" t="s">
        <v>20688</v>
      </c>
      <c r="C59" s="18" t="s">
        <v>2104</v>
      </c>
      <c r="D59" s="18" t="s">
        <v>2098</v>
      </c>
      <c r="E59" s="461">
        <v>11.46</v>
      </c>
    </row>
    <row r="60" spans="1:5" ht="14.25">
      <c r="A60" s="18">
        <v>43055</v>
      </c>
      <c r="B60" s="18" t="s">
        <v>20689</v>
      </c>
      <c r="C60" s="18" t="s">
        <v>2104</v>
      </c>
      <c r="D60" s="18" t="s">
        <v>2102</v>
      </c>
      <c r="E60" s="461">
        <v>9.93</v>
      </c>
    </row>
    <row r="61" spans="1:5" ht="14.25">
      <c r="A61" s="18">
        <v>43056</v>
      </c>
      <c r="B61" s="18" t="s">
        <v>20690</v>
      </c>
      <c r="C61" s="18" t="s">
        <v>2104</v>
      </c>
      <c r="D61" s="18" t="s">
        <v>2098</v>
      </c>
      <c r="E61" s="461">
        <v>11.45</v>
      </c>
    </row>
    <row r="62" spans="1:5" ht="14.25">
      <c r="A62" s="18">
        <v>43057</v>
      </c>
      <c r="B62" s="18" t="s">
        <v>20691</v>
      </c>
      <c r="C62" s="18" t="s">
        <v>2104</v>
      </c>
      <c r="D62" s="18" t="s">
        <v>2098</v>
      </c>
      <c r="E62" s="461">
        <v>12.58</v>
      </c>
    </row>
    <row r="63" spans="1:5" ht="14.25">
      <c r="A63" s="18">
        <v>34449</v>
      </c>
      <c r="B63" s="18" t="s">
        <v>20692</v>
      </c>
      <c r="C63" s="18" t="s">
        <v>2104</v>
      </c>
      <c r="D63" s="18" t="s">
        <v>2098</v>
      </c>
      <c r="E63" s="461">
        <v>13.45</v>
      </c>
    </row>
    <row r="64" spans="1:5" ht="14.25">
      <c r="A64" s="18">
        <v>32</v>
      </c>
      <c r="B64" s="18" t="s">
        <v>20693</v>
      </c>
      <c r="C64" s="18" t="s">
        <v>2104</v>
      </c>
      <c r="D64" s="18" t="s">
        <v>2098</v>
      </c>
      <c r="E64" s="461">
        <v>12.09</v>
      </c>
    </row>
    <row r="65" spans="1:5" ht="14.25">
      <c r="A65" s="18">
        <v>33</v>
      </c>
      <c r="B65" s="18" t="s">
        <v>20694</v>
      </c>
      <c r="C65" s="18" t="s">
        <v>2104</v>
      </c>
      <c r="D65" s="18" t="s">
        <v>2098</v>
      </c>
      <c r="E65" s="461">
        <v>12.16</v>
      </c>
    </row>
    <row r="66" spans="1:5" ht="14.25">
      <c r="A66" s="18">
        <v>43061</v>
      </c>
      <c r="B66" s="18" t="s">
        <v>20695</v>
      </c>
      <c r="C66" s="18" t="s">
        <v>2104</v>
      </c>
      <c r="D66" s="18" t="s">
        <v>2098</v>
      </c>
      <c r="E66" s="461">
        <v>11.37</v>
      </c>
    </row>
    <row r="67" spans="1:5" ht="14.25">
      <c r="A67" s="18">
        <v>43059</v>
      </c>
      <c r="B67" s="18" t="s">
        <v>20696</v>
      </c>
      <c r="C67" s="18" t="s">
        <v>2104</v>
      </c>
      <c r="D67" s="18" t="s">
        <v>2098</v>
      </c>
      <c r="E67" s="461">
        <v>10.85</v>
      </c>
    </row>
    <row r="68" spans="1:5" ht="14.25">
      <c r="A68" s="18">
        <v>43062</v>
      </c>
      <c r="B68" s="18" t="s">
        <v>20697</v>
      </c>
      <c r="C68" s="18" t="s">
        <v>2104</v>
      </c>
      <c r="D68" s="18" t="s">
        <v>2098</v>
      </c>
      <c r="E68" s="461">
        <v>12.02</v>
      </c>
    </row>
    <row r="69" spans="1:5" ht="14.25">
      <c r="A69" s="18">
        <v>43060</v>
      </c>
      <c r="B69" s="18" t="s">
        <v>20698</v>
      </c>
      <c r="C69" s="18" t="s">
        <v>2104</v>
      </c>
      <c r="D69" s="18" t="s">
        <v>2098</v>
      </c>
      <c r="E69" s="461">
        <v>9.4499999999999993</v>
      </c>
    </row>
    <row r="70" spans="1:5" ht="14.25">
      <c r="A70" s="18">
        <v>40410</v>
      </c>
      <c r="B70" s="18" t="s">
        <v>20699</v>
      </c>
      <c r="C70" s="18" t="s">
        <v>2097</v>
      </c>
      <c r="D70" s="18" t="s">
        <v>2100</v>
      </c>
      <c r="E70" s="461">
        <v>26.72</v>
      </c>
    </row>
    <row r="71" spans="1:5" ht="14.25">
      <c r="A71" s="18">
        <v>40411</v>
      </c>
      <c r="B71" s="18" t="s">
        <v>20700</v>
      </c>
      <c r="C71" s="18" t="s">
        <v>2097</v>
      </c>
      <c r="D71" s="18" t="s">
        <v>2100</v>
      </c>
      <c r="E71" s="461">
        <v>29</v>
      </c>
    </row>
    <row r="72" spans="1:5" ht="14.25">
      <c r="A72" s="18">
        <v>40412</v>
      </c>
      <c r="B72" s="18" t="s">
        <v>20701</v>
      </c>
      <c r="C72" s="18" t="s">
        <v>2097</v>
      </c>
      <c r="D72" s="18" t="s">
        <v>2100</v>
      </c>
      <c r="E72" s="461">
        <v>32.54</v>
      </c>
    </row>
    <row r="73" spans="1:5" ht="14.25">
      <c r="A73" s="18">
        <v>44254</v>
      </c>
      <c r="B73" s="18" t="s">
        <v>20702</v>
      </c>
      <c r="C73" s="18" t="s">
        <v>2097</v>
      </c>
      <c r="D73" s="18" t="s">
        <v>2098</v>
      </c>
      <c r="E73" s="461">
        <v>31.39</v>
      </c>
    </row>
    <row r="74" spans="1:5" ht="14.25">
      <c r="A74" s="18">
        <v>44255</v>
      </c>
      <c r="B74" s="18" t="s">
        <v>20703</v>
      </c>
      <c r="C74" s="18" t="s">
        <v>2097</v>
      </c>
      <c r="D74" s="18" t="s">
        <v>2098</v>
      </c>
      <c r="E74" s="461">
        <v>34.79</v>
      </c>
    </row>
    <row r="75" spans="1:5" ht="14.25">
      <c r="A75" s="18">
        <v>44256</v>
      </c>
      <c r="B75" s="18" t="s">
        <v>20704</v>
      </c>
      <c r="C75" s="18" t="s">
        <v>2097</v>
      </c>
      <c r="D75" s="18" t="s">
        <v>2098</v>
      </c>
      <c r="E75" s="461">
        <v>39.299999999999997</v>
      </c>
    </row>
    <row r="76" spans="1:5" ht="14.25">
      <c r="A76" s="18">
        <v>44257</v>
      </c>
      <c r="B76" s="18" t="s">
        <v>20705</v>
      </c>
      <c r="C76" s="18" t="s">
        <v>2097</v>
      </c>
      <c r="D76" s="18" t="s">
        <v>2098</v>
      </c>
      <c r="E76" s="461">
        <v>62.17</v>
      </c>
    </row>
    <row r="77" spans="1:5" ht="14.25">
      <c r="A77" s="18">
        <v>44258</v>
      </c>
      <c r="B77" s="18" t="s">
        <v>20706</v>
      </c>
      <c r="C77" s="18" t="s">
        <v>2097</v>
      </c>
      <c r="D77" s="18" t="s">
        <v>2098</v>
      </c>
      <c r="E77" s="461">
        <v>71.05</v>
      </c>
    </row>
    <row r="78" spans="1:5" ht="14.25">
      <c r="A78" s="18">
        <v>44259</v>
      </c>
      <c r="B78" s="18" t="s">
        <v>20707</v>
      </c>
      <c r="C78" s="18" t="s">
        <v>2097</v>
      </c>
      <c r="D78" s="18" t="s">
        <v>2098</v>
      </c>
      <c r="E78" s="461">
        <v>97.53</v>
      </c>
    </row>
    <row r="79" spans="1:5" ht="14.25">
      <c r="A79" s="18">
        <v>38838</v>
      </c>
      <c r="B79" s="18" t="s">
        <v>20708</v>
      </c>
      <c r="C79" s="18" t="s">
        <v>2097</v>
      </c>
      <c r="D79" s="18" t="s">
        <v>2100</v>
      </c>
      <c r="E79" s="461">
        <v>7.98</v>
      </c>
    </row>
    <row r="80" spans="1:5" ht="14.25">
      <c r="A80" s="18">
        <v>38839</v>
      </c>
      <c r="B80" s="18" t="s">
        <v>20709</v>
      </c>
      <c r="C80" s="18" t="s">
        <v>2097</v>
      </c>
      <c r="D80" s="18" t="s">
        <v>2100</v>
      </c>
      <c r="E80" s="461">
        <v>9.4</v>
      </c>
    </row>
    <row r="81" spans="1:5" ht="14.25">
      <c r="A81" s="18">
        <v>55</v>
      </c>
      <c r="B81" s="18" t="s">
        <v>20710</v>
      </c>
      <c r="C81" s="18" t="s">
        <v>2097</v>
      </c>
      <c r="D81" s="18" t="s">
        <v>2100</v>
      </c>
      <c r="E81" s="461">
        <v>4.79</v>
      </c>
    </row>
    <row r="82" spans="1:5" ht="14.25">
      <c r="A82" s="18">
        <v>61</v>
      </c>
      <c r="B82" s="18" t="s">
        <v>20711</v>
      </c>
      <c r="C82" s="18" t="s">
        <v>2097</v>
      </c>
      <c r="D82" s="18" t="s">
        <v>2100</v>
      </c>
      <c r="E82" s="461">
        <v>4.53</v>
      </c>
    </row>
    <row r="83" spans="1:5" ht="14.25">
      <c r="A83" s="18">
        <v>62</v>
      </c>
      <c r="B83" s="18" t="s">
        <v>20712</v>
      </c>
      <c r="C83" s="18" t="s">
        <v>2097</v>
      </c>
      <c r="D83" s="18" t="s">
        <v>2100</v>
      </c>
      <c r="E83" s="461">
        <v>9.39</v>
      </c>
    </row>
    <row r="84" spans="1:5" ht="14.25">
      <c r="A84" s="18">
        <v>103</v>
      </c>
      <c r="B84" s="18" t="s">
        <v>20713</v>
      </c>
      <c r="C84" s="18" t="s">
        <v>2097</v>
      </c>
      <c r="D84" s="18" t="s">
        <v>2098</v>
      </c>
      <c r="E84" s="461">
        <v>68.430000000000007</v>
      </c>
    </row>
    <row r="85" spans="1:5" ht="14.25">
      <c r="A85" s="18">
        <v>107</v>
      </c>
      <c r="B85" s="18" t="s">
        <v>20714</v>
      </c>
      <c r="C85" s="18" t="s">
        <v>2097</v>
      </c>
      <c r="D85" s="18" t="s">
        <v>2098</v>
      </c>
      <c r="E85" s="461">
        <v>1.29</v>
      </c>
    </row>
    <row r="86" spans="1:5" ht="14.25">
      <c r="A86" s="18">
        <v>65</v>
      </c>
      <c r="B86" s="18" t="s">
        <v>20715</v>
      </c>
      <c r="C86" s="18" t="s">
        <v>2097</v>
      </c>
      <c r="D86" s="18" t="s">
        <v>2098</v>
      </c>
      <c r="E86" s="461">
        <v>1.41</v>
      </c>
    </row>
    <row r="87" spans="1:5" ht="14.25">
      <c r="A87" s="18">
        <v>108</v>
      </c>
      <c r="B87" s="18" t="s">
        <v>20716</v>
      </c>
      <c r="C87" s="18" t="s">
        <v>2097</v>
      </c>
      <c r="D87" s="18" t="s">
        <v>2098</v>
      </c>
      <c r="E87" s="461">
        <v>2.84</v>
      </c>
    </row>
    <row r="88" spans="1:5" ht="14.25">
      <c r="A88" s="18">
        <v>110</v>
      </c>
      <c r="B88" s="18" t="s">
        <v>20717</v>
      </c>
      <c r="C88" s="18" t="s">
        <v>2097</v>
      </c>
      <c r="D88" s="18" t="s">
        <v>2098</v>
      </c>
      <c r="E88" s="461">
        <v>9.84</v>
      </c>
    </row>
    <row r="89" spans="1:5" ht="14.25">
      <c r="A89" s="18">
        <v>109</v>
      </c>
      <c r="B89" s="18" t="s">
        <v>20718</v>
      </c>
      <c r="C89" s="18" t="s">
        <v>2097</v>
      </c>
      <c r="D89" s="18" t="s">
        <v>2098</v>
      </c>
      <c r="E89" s="461">
        <v>5.86</v>
      </c>
    </row>
    <row r="90" spans="1:5" ht="14.25">
      <c r="A90" s="18">
        <v>111</v>
      </c>
      <c r="B90" s="18" t="s">
        <v>20719</v>
      </c>
      <c r="C90" s="18" t="s">
        <v>2097</v>
      </c>
      <c r="D90" s="18" t="s">
        <v>2098</v>
      </c>
      <c r="E90" s="461">
        <v>13.32</v>
      </c>
    </row>
    <row r="91" spans="1:5" ht="14.25">
      <c r="A91" s="18">
        <v>112</v>
      </c>
      <c r="B91" s="18" t="s">
        <v>20720</v>
      </c>
      <c r="C91" s="18" t="s">
        <v>2097</v>
      </c>
      <c r="D91" s="18" t="s">
        <v>2098</v>
      </c>
      <c r="E91" s="461">
        <v>7.06</v>
      </c>
    </row>
    <row r="92" spans="1:5" ht="14.25">
      <c r="A92" s="18">
        <v>113</v>
      </c>
      <c r="B92" s="18" t="s">
        <v>20721</v>
      </c>
      <c r="C92" s="18" t="s">
        <v>2097</v>
      </c>
      <c r="D92" s="18" t="s">
        <v>2098</v>
      </c>
      <c r="E92" s="461">
        <v>17.670000000000002</v>
      </c>
    </row>
    <row r="93" spans="1:5" ht="14.25">
      <c r="A93" s="18">
        <v>104</v>
      </c>
      <c r="B93" s="18" t="s">
        <v>20722</v>
      </c>
      <c r="C93" s="18" t="s">
        <v>2097</v>
      </c>
      <c r="D93" s="18" t="s">
        <v>2098</v>
      </c>
      <c r="E93" s="461">
        <v>30.76</v>
      </c>
    </row>
    <row r="94" spans="1:5" ht="14.25">
      <c r="A94" s="18">
        <v>102</v>
      </c>
      <c r="B94" s="18" t="s">
        <v>20723</v>
      </c>
      <c r="C94" s="18" t="s">
        <v>2097</v>
      </c>
      <c r="D94" s="18" t="s">
        <v>2098</v>
      </c>
      <c r="E94" s="461">
        <v>42.4</v>
      </c>
    </row>
    <row r="95" spans="1:5" ht="14.25">
      <c r="A95" s="18">
        <v>95</v>
      </c>
      <c r="B95" s="18" t="s">
        <v>20724</v>
      </c>
      <c r="C95" s="18" t="s">
        <v>2097</v>
      </c>
      <c r="D95" s="18" t="s">
        <v>2098</v>
      </c>
      <c r="E95" s="461">
        <v>17.920000000000002</v>
      </c>
    </row>
    <row r="96" spans="1:5" ht="14.25">
      <c r="A96" s="18">
        <v>96</v>
      </c>
      <c r="B96" s="18" t="s">
        <v>20725</v>
      </c>
      <c r="C96" s="18" t="s">
        <v>2097</v>
      </c>
      <c r="D96" s="18" t="s">
        <v>2098</v>
      </c>
      <c r="E96" s="461">
        <v>19.489999999999998</v>
      </c>
    </row>
    <row r="97" spans="1:5" ht="14.25">
      <c r="A97" s="18">
        <v>97</v>
      </c>
      <c r="B97" s="18" t="s">
        <v>20726</v>
      </c>
      <c r="C97" s="18" t="s">
        <v>2097</v>
      </c>
      <c r="D97" s="18" t="s">
        <v>2098</v>
      </c>
      <c r="E97" s="461">
        <v>29.32</v>
      </c>
    </row>
    <row r="98" spans="1:5" ht="14.25">
      <c r="A98" s="18">
        <v>98</v>
      </c>
      <c r="B98" s="18" t="s">
        <v>20727</v>
      </c>
      <c r="C98" s="18" t="s">
        <v>2097</v>
      </c>
      <c r="D98" s="18" t="s">
        <v>2098</v>
      </c>
      <c r="E98" s="461">
        <v>43.9</v>
      </c>
    </row>
    <row r="99" spans="1:5" ht="14.25">
      <c r="A99" s="18">
        <v>99</v>
      </c>
      <c r="B99" s="18" t="s">
        <v>20728</v>
      </c>
      <c r="C99" s="18" t="s">
        <v>2097</v>
      </c>
      <c r="D99" s="18" t="s">
        <v>2098</v>
      </c>
      <c r="E99" s="461">
        <v>41.49</v>
      </c>
    </row>
    <row r="100" spans="1:5" ht="14.25">
      <c r="A100" s="18">
        <v>100</v>
      </c>
      <c r="B100" s="18" t="s">
        <v>20729</v>
      </c>
      <c r="C100" s="18" t="s">
        <v>2097</v>
      </c>
      <c r="D100" s="18" t="s">
        <v>2098</v>
      </c>
      <c r="E100" s="461">
        <v>72.48</v>
      </c>
    </row>
    <row r="101" spans="1:5" ht="14.25">
      <c r="A101" s="18">
        <v>75</v>
      </c>
      <c r="B101" s="18" t="s">
        <v>20730</v>
      </c>
      <c r="C101" s="18" t="s">
        <v>2097</v>
      </c>
      <c r="D101" s="18" t="s">
        <v>2098</v>
      </c>
      <c r="E101" s="461">
        <v>422.59</v>
      </c>
    </row>
    <row r="102" spans="1:5" ht="14.25">
      <c r="A102" s="18">
        <v>83</v>
      </c>
      <c r="B102" s="18" t="s">
        <v>20731</v>
      </c>
      <c r="C102" s="18" t="s">
        <v>2097</v>
      </c>
      <c r="D102" s="18" t="s">
        <v>2098</v>
      </c>
      <c r="E102" s="461">
        <v>337.84</v>
      </c>
    </row>
    <row r="103" spans="1:5" ht="14.25">
      <c r="A103" s="18">
        <v>74</v>
      </c>
      <c r="B103" s="18" t="s">
        <v>20732</v>
      </c>
      <c r="C103" s="18" t="s">
        <v>2097</v>
      </c>
      <c r="D103" s="18" t="s">
        <v>2098</v>
      </c>
      <c r="E103" s="461">
        <v>483.02</v>
      </c>
    </row>
    <row r="104" spans="1:5" ht="14.25">
      <c r="A104" s="18">
        <v>106</v>
      </c>
      <c r="B104" s="18" t="s">
        <v>20733</v>
      </c>
      <c r="C104" s="18" t="s">
        <v>2097</v>
      </c>
      <c r="D104" s="18" t="s">
        <v>2098</v>
      </c>
      <c r="E104" s="461">
        <v>610.79999999999995</v>
      </c>
    </row>
    <row r="105" spans="1:5" ht="14.25">
      <c r="A105" s="18">
        <v>88</v>
      </c>
      <c r="B105" s="18" t="s">
        <v>20734</v>
      </c>
      <c r="C105" s="18" t="s">
        <v>2097</v>
      </c>
      <c r="D105" s="18" t="s">
        <v>2098</v>
      </c>
      <c r="E105" s="461">
        <v>17.170000000000002</v>
      </c>
    </row>
    <row r="106" spans="1:5" ht="14.25">
      <c r="A106" s="18">
        <v>82</v>
      </c>
      <c r="B106" s="18" t="s">
        <v>20735</v>
      </c>
      <c r="C106" s="18" t="s">
        <v>2097</v>
      </c>
      <c r="D106" s="18" t="s">
        <v>2098</v>
      </c>
      <c r="E106" s="461">
        <v>321.43</v>
      </c>
    </row>
    <row r="107" spans="1:5" ht="14.25">
      <c r="A107" s="18">
        <v>105</v>
      </c>
      <c r="B107" s="18" t="s">
        <v>20736</v>
      </c>
      <c r="C107" s="18" t="s">
        <v>2097</v>
      </c>
      <c r="D107" s="18" t="s">
        <v>2098</v>
      </c>
      <c r="E107" s="461">
        <v>455.46</v>
      </c>
    </row>
    <row r="108" spans="1:5" ht="14.25">
      <c r="A108" s="18">
        <v>60</v>
      </c>
      <c r="B108" s="18" t="s">
        <v>20737</v>
      </c>
      <c r="C108" s="18" t="s">
        <v>2097</v>
      </c>
      <c r="D108" s="18" t="s">
        <v>2100</v>
      </c>
      <c r="E108" s="461">
        <v>6.21</v>
      </c>
    </row>
    <row r="109" spans="1:5" ht="14.25">
      <c r="A109" s="18">
        <v>72</v>
      </c>
      <c r="B109" s="18" t="s">
        <v>20738</v>
      </c>
      <c r="C109" s="18" t="s">
        <v>2097</v>
      </c>
      <c r="D109" s="18" t="s">
        <v>2098</v>
      </c>
      <c r="E109" s="461">
        <v>79.56</v>
      </c>
    </row>
    <row r="110" spans="1:5" ht="14.25">
      <c r="A110" s="18">
        <v>67</v>
      </c>
      <c r="B110" s="18" t="s">
        <v>20739</v>
      </c>
      <c r="C110" s="18" t="s">
        <v>2097</v>
      </c>
      <c r="D110" s="18" t="s">
        <v>2098</v>
      </c>
      <c r="E110" s="461">
        <v>25.72</v>
      </c>
    </row>
    <row r="111" spans="1:5" ht="14.25">
      <c r="A111" s="18">
        <v>71</v>
      </c>
      <c r="B111" s="18" t="s">
        <v>20740</v>
      </c>
      <c r="C111" s="18" t="s">
        <v>2097</v>
      </c>
      <c r="D111" s="18" t="s">
        <v>2098</v>
      </c>
      <c r="E111" s="461">
        <v>49.14</v>
      </c>
    </row>
    <row r="112" spans="1:5" ht="14.25">
      <c r="A112" s="18">
        <v>73</v>
      </c>
      <c r="B112" s="18" t="s">
        <v>20741</v>
      </c>
      <c r="C112" s="18" t="s">
        <v>2097</v>
      </c>
      <c r="D112" s="18" t="s">
        <v>2098</v>
      </c>
      <c r="E112" s="461">
        <v>24.62</v>
      </c>
    </row>
    <row r="113" spans="1:5" ht="14.25">
      <c r="A113" s="18">
        <v>37997</v>
      </c>
      <c r="B113" s="18" t="s">
        <v>20742</v>
      </c>
      <c r="C113" s="18" t="s">
        <v>2097</v>
      </c>
      <c r="D113" s="18" t="s">
        <v>2098</v>
      </c>
      <c r="E113" s="461">
        <v>18.7</v>
      </c>
    </row>
    <row r="114" spans="1:5" ht="14.25">
      <c r="A114" s="18">
        <v>37998</v>
      </c>
      <c r="B114" s="18" t="s">
        <v>20743</v>
      </c>
      <c r="C114" s="18" t="s">
        <v>2097</v>
      </c>
      <c r="D114" s="18" t="s">
        <v>2098</v>
      </c>
      <c r="E114" s="461">
        <v>25.04</v>
      </c>
    </row>
    <row r="115" spans="1:5" ht="14.25">
      <c r="A115" s="18">
        <v>10899</v>
      </c>
      <c r="B115" s="18" t="s">
        <v>20744</v>
      </c>
      <c r="C115" s="18" t="s">
        <v>2097</v>
      </c>
      <c r="D115" s="18" t="s">
        <v>2098</v>
      </c>
      <c r="E115" s="461">
        <v>83.23</v>
      </c>
    </row>
    <row r="116" spans="1:5" ht="14.25">
      <c r="A116" s="18">
        <v>10900</v>
      </c>
      <c r="B116" s="18" t="s">
        <v>20745</v>
      </c>
      <c r="C116" s="18" t="s">
        <v>2097</v>
      </c>
      <c r="D116" s="18" t="s">
        <v>2098</v>
      </c>
      <c r="E116" s="461">
        <v>65.14</v>
      </c>
    </row>
    <row r="117" spans="1:5" ht="14.25">
      <c r="A117" s="18">
        <v>46</v>
      </c>
      <c r="B117" s="18" t="s">
        <v>20746</v>
      </c>
      <c r="C117" s="18" t="s">
        <v>2097</v>
      </c>
      <c r="D117" s="18" t="s">
        <v>2100</v>
      </c>
      <c r="E117" s="461">
        <v>52.26</v>
      </c>
    </row>
    <row r="118" spans="1:5" ht="14.25">
      <c r="A118" s="18">
        <v>51</v>
      </c>
      <c r="B118" s="18" t="s">
        <v>20747</v>
      </c>
      <c r="C118" s="18" t="s">
        <v>2097</v>
      </c>
      <c r="D118" s="18" t="s">
        <v>2100</v>
      </c>
      <c r="E118" s="461">
        <v>144.18</v>
      </c>
    </row>
    <row r="119" spans="1:5" ht="14.25">
      <c r="A119" s="18">
        <v>12863</v>
      </c>
      <c r="B119" s="18" t="s">
        <v>20748</v>
      </c>
      <c r="C119" s="18" t="s">
        <v>2097</v>
      </c>
      <c r="D119" s="18" t="s">
        <v>2100</v>
      </c>
      <c r="E119" s="461">
        <v>33.21</v>
      </c>
    </row>
    <row r="120" spans="1:5" ht="14.25">
      <c r="A120" s="18">
        <v>50</v>
      </c>
      <c r="B120" s="18" t="s">
        <v>20749</v>
      </c>
      <c r="C120" s="18" t="s">
        <v>2097</v>
      </c>
      <c r="D120" s="18" t="s">
        <v>2100</v>
      </c>
      <c r="E120" s="461">
        <v>75.290000000000006</v>
      </c>
    </row>
    <row r="121" spans="1:5" ht="14.25">
      <c r="A121" s="18">
        <v>47</v>
      </c>
      <c r="B121" s="18" t="s">
        <v>20750</v>
      </c>
      <c r="C121" s="18" t="s">
        <v>2097</v>
      </c>
      <c r="D121" s="18" t="s">
        <v>2100</v>
      </c>
      <c r="E121" s="461">
        <v>89.36</v>
      </c>
    </row>
    <row r="122" spans="1:5" ht="14.25">
      <c r="A122" s="18">
        <v>48</v>
      </c>
      <c r="B122" s="18" t="s">
        <v>20751</v>
      </c>
      <c r="C122" s="18" t="s">
        <v>2097</v>
      </c>
      <c r="D122" s="18" t="s">
        <v>2100</v>
      </c>
      <c r="E122" s="461">
        <v>23.31</v>
      </c>
    </row>
    <row r="123" spans="1:5" ht="14.25">
      <c r="A123" s="18">
        <v>52</v>
      </c>
      <c r="B123" s="18" t="s">
        <v>20752</v>
      </c>
      <c r="C123" s="18" t="s">
        <v>2097</v>
      </c>
      <c r="D123" s="18" t="s">
        <v>2100</v>
      </c>
      <c r="E123" s="461">
        <v>17.71</v>
      </c>
    </row>
    <row r="124" spans="1:5" ht="14.25">
      <c r="A124" s="18">
        <v>43</v>
      </c>
      <c r="B124" s="18" t="s">
        <v>20753</v>
      </c>
      <c r="C124" s="18" t="s">
        <v>2097</v>
      </c>
      <c r="D124" s="18" t="s">
        <v>2100</v>
      </c>
      <c r="E124" s="461">
        <v>59.77</v>
      </c>
    </row>
    <row r="125" spans="1:5" ht="14.25">
      <c r="A125" s="18">
        <v>39719</v>
      </c>
      <c r="B125" s="18" t="s">
        <v>20754</v>
      </c>
      <c r="C125" s="18" t="s">
        <v>2105</v>
      </c>
      <c r="D125" s="18" t="s">
        <v>2098</v>
      </c>
      <c r="E125" s="461">
        <v>193.55</v>
      </c>
    </row>
    <row r="126" spans="1:5" ht="14.25">
      <c r="A126" s="18">
        <v>3410</v>
      </c>
      <c r="B126" s="18" t="s">
        <v>20755</v>
      </c>
      <c r="C126" s="18" t="s">
        <v>2104</v>
      </c>
      <c r="D126" s="18" t="s">
        <v>2098</v>
      </c>
      <c r="E126" s="461">
        <v>43.54</v>
      </c>
    </row>
    <row r="127" spans="1:5" ht="14.25">
      <c r="A127" s="18">
        <v>4791</v>
      </c>
      <c r="B127" s="18" t="s">
        <v>20756</v>
      </c>
      <c r="C127" s="18" t="s">
        <v>2104</v>
      </c>
      <c r="D127" s="18" t="s">
        <v>2098</v>
      </c>
      <c r="E127" s="461">
        <v>52.13</v>
      </c>
    </row>
    <row r="128" spans="1:5" ht="14.25">
      <c r="A128" s="18">
        <v>157</v>
      </c>
      <c r="B128" s="18" t="s">
        <v>20757</v>
      </c>
      <c r="C128" s="18" t="s">
        <v>2104</v>
      </c>
      <c r="D128" s="18" t="s">
        <v>2098</v>
      </c>
      <c r="E128" s="461">
        <v>136.34</v>
      </c>
    </row>
    <row r="129" spans="1:5" ht="14.25">
      <c r="A129" s="18">
        <v>156</v>
      </c>
      <c r="B129" s="18" t="s">
        <v>20758</v>
      </c>
      <c r="C129" s="18" t="s">
        <v>2104</v>
      </c>
      <c r="D129" s="18" t="s">
        <v>2098</v>
      </c>
      <c r="E129" s="461">
        <v>48.54</v>
      </c>
    </row>
    <row r="130" spans="1:5" ht="14.25">
      <c r="A130" s="18">
        <v>131</v>
      </c>
      <c r="B130" s="18" t="s">
        <v>20759</v>
      </c>
      <c r="C130" s="18" t="s">
        <v>2104</v>
      </c>
      <c r="D130" s="18" t="s">
        <v>2098</v>
      </c>
      <c r="E130" s="461">
        <v>41.51</v>
      </c>
    </row>
    <row r="131" spans="1:5" ht="14.25">
      <c r="A131" s="18">
        <v>21114</v>
      </c>
      <c r="B131" s="18" t="s">
        <v>20760</v>
      </c>
      <c r="C131" s="18" t="s">
        <v>2097</v>
      </c>
      <c r="D131" s="18" t="s">
        <v>2098</v>
      </c>
      <c r="E131" s="461">
        <v>38.15</v>
      </c>
    </row>
    <row r="132" spans="1:5" ht="14.25">
      <c r="A132" s="18">
        <v>119</v>
      </c>
      <c r="B132" s="18" t="s">
        <v>20761</v>
      </c>
      <c r="C132" s="18" t="s">
        <v>2097</v>
      </c>
      <c r="D132" s="18" t="s">
        <v>2102</v>
      </c>
      <c r="E132" s="461">
        <v>9.67</v>
      </c>
    </row>
    <row r="133" spans="1:5" ht="14.25">
      <c r="A133" s="18">
        <v>122</v>
      </c>
      <c r="B133" s="18" t="s">
        <v>20762</v>
      </c>
      <c r="C133" s="18" t="s">
        <v>2097</v>
      </c>
      <c r="D133" s="18" t="s">
        <v>2098</v>
      </c>
      <c r="E133" s="461">
        <v>74.400000000000006</v>
      </c>
    </row>
    <row r="134" spans="1:5" ht="14.25">
      <c r="A134" s="18">
        <v>20080</v>
      </c>
      <c r="B134" s="18" t="s">
        <v>20763</v>
      </c>
      <c r="C134" s="18" t="s">
        <v>2097</v>
      </c>
      <c r="D134" s="18" t="s">
        <v>2098</v>
      </c>
      <c r="E134" s="461">
        <v>24.28</v>
      </c>
    </row>
    <row r="135" spans="1:5" ht="14.25">
      <c r="A135" s="18">
        <v>124</v>
      </c>
      <c r="B135" s="18" t="s">
        <v>20764</v>
      </c>
      <c r="C135" s="18" t="s">
        <v>2105</v>
      </c>
      <c r="D135" s="18" t="s">
        <v>2098</v>
      </c>
      <c r="E135" s="461">
        <v>16.010000000000002</v>
      </c>
    </row>
    <row r="136" spans="1:5" ht="14.25">
      <c r="A136" s="18">
        <v>7334</v>
      </c>
      <c r="B136" s="18" t="s">
        <v>20765</v>
      </c>
      <c r="C136" s="18" t="s">
        <v>2105</v>
      </c>
      <c r="D136" s="18" t="s">
        <v>2098</v>
      </c>
      <c r="E136" s="461">
        <v>14.86</v>
      </c>
    </row>
    <row r="137" spans="1:5" ht="14.25">
      <c r="A137" s="18">
        <v>123</v>
      </c>
      <c r="B137" s="18" t="s">
        <v>20766</v>
      </c>
      <c r="C137" s="18" t="s">
        <v>2105</v>
      </c>
      <c r="D137" s="18" t="s">
        <v>2102</v>
      </c>
      <c r="E137" s="461">
        <v>6.55</v>
      </c>
    </row>
    <row r="138" spans="1:5" ht="14.25">
      <c r="A138" s="18">
        <v>127</v>
      </c>
      <c r="B138" s="18" t="s">
        <v>20767</v>
      </c>
      <c r="C138" s="18" t="s">
        <v>2105</v>
      </c>
      <c r="D138" s="18" t="s">
        <v>2098</v>
      </c>
      <c r="E138" s="461">
        <v>15.64</v>
      </c>
    </row>
    <row r="139" spans="1:5" ht="14.25">
      <c r="A139" s="18">
        <v>41373</v>
      </c>
      <c r="B139" s="18" t="s">
        <v>20768</v>
      </c>
      <c r="C139" s="18" t="s">
        <v>2105</v>
      </c>
      <c r="D139" s="18" t="s">
        <v>2098</v>
      </c>
      <c r="E139" s="461">
        <v>21.79</v>
      </c>
    </row>
    <row r="140" spans="1:5" ht="14.25">
      <c r="A140" s="18">
        <v>133</v>
      </c>
      <c r="B140" s="18" t="s">
        <v>20769</v>
      </c>
      <c r="C140" s="18" t="s">
        <v>2105</v>
      </c>
      <c r="D140" s="18" t="s">
        <v>2098</v>
      </c>
      <c r="E140" s="461">
        <v>6.49</v>
      </c>
    </row>
    <row r="141" spans="1:5" ht="14.25">
      <c r="A141" s="18">
        <v>43617</v>
      </c>
      <c r="B141" s="18" t="s">
        <v>20770</v>
      </c>
      <c r="C141" s="18" t="s">
        <v>2105</v>
      </c>
      <c r="D141" s="18" t="s">
        <v>2098</v>
      </c>
      <c r="E141" s="461">
        <v>7.25</v>
      </c>
    </row>
    <row r="142" spans="1:5" ht="14.25">
      <c r="A142" s="18">
        <v>132</v>
      </c>
      <c r="B142" s="18" t="s">
        <v>20771</v>
      </c>
      <c r="C142" s="18" t="s">
        <v>2105</v>
      </c>
      <c r="D142" s="18" t="s">
        <v>2098</v>
      </c>
      <c r="E142" s="461">
        <v>6.73</v>
      </c>
    </row>
    <row r="143" spans="1:5" ht="14.25">
      <c r="A143" s="18">
        <v>43618</v>
      </c>
      <c r="B143" s="18" t="s">
        <v>20772</v>
      </c>
      <c r="C143" s="18" t="s">
        <v>2104</v>
      </c>
      <c r="D143" s="18" t="s">
        <v>2098</v>
      </c>
      <c r="E143" s="461">
        <v>16.95</v>
      </c>
    </row>
    <row r="144" spans="1:5" ht="14.25">
      <c r="A144" s="18">
        <v>37476</v>
      </c>
      <c r="B144" s="18" t="s">
        <v>20773</v>
      </c>
      <c r="C144" s="18" t="s">
        <v>2097</v>
      </c>
      <c r="D144" s="18" t="s">
        <v>2098</v>
      </c>
      <c r="E144" s="461">
        <v>3340.87</v>
      </c>
    </row>
    <row r="145" spans="1:5" ht="14.25">
      <c r="A145" s="18">
        <v>37478</v>
      </c>
      <c r="B145" s="18" t="s">
        <v>20774</v>
      </c>
      <c r="C145" s="18" t="s">
        <v>2097</v>
      </c>
      <c r="D145" s="18" t="s">
        <v>2098</v>
      </c>
      <c r="E145" s="461">
        <v>4184.53</v>
      </c>
    </row>
    <row r="146" spans="1:5" ht="14.25">
      <c r="A146" s="18">
        <v>37477</v>
      </c>
      <c r="B146" s="18" t="s">
        <v>20775</v>
      </c>
      <c r="C146" s="18" t="s">
        <v>2097</v>
      </c>
      <c r="D146" s="18" t="s">
        <v>2098</v>
      </c>
      <c r="E146" s="461">
        <v>5669.36</v>
      </c>
    </row>
    <row r="147" spans="1:5" ht="14.25">
      <c r="A147" s="18">
        <v>37479</v>
      </c>
      <c r="B147" s="18" t="s">
        <v>20776</v>
      </c>
      <c r="C147" s="18" t="s">
        <v>2097</v>
      </c>
      <c r="D147" s="18" t="s">
        <v>2098</v>
      </c>
      <c r="E147" s="461">
        <v>6723.93</v>
      </c>
    </row>
    <row r="148" spans="1:5" ht="14.25">
      <c r="A148" s="18">
        <v>4319</v>
      </c>
      <c r="B148" s="18" t="s">
        <v>20777</v>
      </c>
      <c r="C148" s="18" t="s">
        <v>2097</v>
      </c>
      <c r="D148" s="18" t="s">
        <v>2098</v>
      </c>
      <c r="E148" s="461">
        <v>2.39</v>
      </c>
    </row>
    <row r="149" spans="1:5" ht="14.25">
      <c r="A149" s="18">
        <v>42409</v>
      </c>
      <c r="B149" s="18" t="s">
        <v>20778</v>
      </c>
      <c r="C149" s="18" t="s">
        <v>2104</v>
      </c>
      <c r="D149" s="18" t="s">
        <v>2098</v>
      </c>
      <c r="E149" s="461">
        <v>10.67</v>
      </c>
    </row>
    <row r="150" spans="1:5" ht="14.25">
      <c r="A150" s="18">
        <v>40553</v>
      </c>
      <c r="B150" s="18" t="s">
        <v>20779</v>
      </c>
      <c r="C150" s="18" t="s">
        <v>2106</v>
      </c>
      <c r="D150" s="18" t="s">
        <v>2100</v>
      </c>
      <c r="E150" s="461">
        <v>46.25</v>
      </c>
    </row>
    <row r="151" spans="1:5" ht="14.25">
      <c r="A151" s="18">
        <v>6114</v>
      </c>
      <c r="B151" s="18" t="s">
        <v>20780</v>
      </c>
      <c r="C151" s="18" t="s">
        <v>2101</v>
      </c>
      <c r="D151" s="18" t="s">
        <v>2098</v>
      </c>
      <c r="E151" s="461">
        <v>10.43</v>
      </c>
    </row>
    <row r="152" spans="1:5" ht="14.25">
      <c r="A152" s="18">
        <v>40912</v>
      </c>
      <c r="B152" s="18" t="s">
        <v>20781</v>
      </c>
      <c r="C152" s="18" t="s">
        <v>2107</v>
      </c>
      <c r="D152" s="18" t="s">
        <v>2098</v>
      </c>
      <c r="E152" s="461">
        <v>1836.12</v>
      </c>
    </row>
    <row r="153" spans="1:5" ht="14.25">
      <c r="A153" s="18">
        <v>247</v>
      </c>
      <c r="B153" s="18" t="s">
        <v>20782</v>
      </c>
      <c r="C153" s="18" t="s">
        <v>2101</v>
      </c>
      <c r="D153" s="18" t="s">
        <v>2098</v>
      </c>
      <c r="E153" s="461">
        <v>15.79</v>
      </c>
    </row>
    <row r="154" spans="1:5" ht="14.25">
      <c r="A154" s="18">
        <v>40919</v>
      </c>
      <c r="B154" s="18" t="s">
        <v>20783</v>
      </c>
      <c r="C154" s="18" t="s">
        <v>2107</v>
      </c>
      <c r="D154" s="18" t="s">
        <v>2098</v>
      </c>
      <c r="E154" s="461">
        <v>2779.82</v>
      </c>
    </row>
    <row r="155" spans="1:5" ht="14.25">
      <c r="A155" s="18">
        <v>40984</v>
      </c>
      <c r="B155" s="18" t="s">
        <v>20784</v>
      </c>
      <c r="C155" s="18" t="s">
        <v>2107</v>
      </c>
      <c r="D155" s="18" t="s">
        <v>2098</v>
      </c>
      <c r="E155" s="461">
        <v>2349.5700000000002</v>
      </c>
    </row>
    <row r="156" spans="1:5" ht="14.25">
      <c r="A156" s="18">
        <v>44499</v>
      </c>
      <c r="B156" s="18" t="s">
        <v>20785</v>
      </c>
      <c r="C156" s="18" t="s">
        <v>2101</v>
      </c>
      <c r="D156" s="18" t="s">
        <v>2098</v>
      </c>
      <c r="E156" s="461">
        <v>13.35</v>
      </c>
    </row>
    <row r="157" spans="1:5" ht="14.25">
      <c r="A157" s="18">
        <v>248</v>
      </c>
      <c r="B157" s="18" t="s">
        <v>20786</v>
      </c>
      <c r="C157" s="18" t="s">
        <v>2101</v>
      </c>
      <c r="D157" s="18" t="s">
        <v>2098</v>
      </c>
      <c r="E157" s="461">
        <v>12.05</v>
      </c>
    </row>
    <row r="158" spans="1:5" ht="14.25">
      <c r="A158" s="18">
        <v>41086</v>
      </c>
      <c r="B158" s="18" t="s">
        <v>20787</v>
      </c>
      <c r="C158" s="18" t="s">
        <v>2107</v>
      </c>
      <c r="D158" s="18" t="s">
        <v>2098</v>
      </c>
      <c r="E158" s="461">
        <v>2119.04</v>
      </c>
    </row>
    <row r="159" spans="1:5" ht="14.25">
      <c r="A159" s="18">
        <v>34466</v>
      </c>
      <c r="B159" s="18" t="s">
        <v>20788</v>
      </c>
      <c r="C159" s="18" t="s">
        <v>2101</v>
      </c>
      <c r="D159" s="18" t="s">
        <v>2098</v>
      </c>
      <c r="E159" s="461">
        <v>15.29</v>
      </c>
    </row>
    <row r="160" spans="1:5" ht="14.25">
      <c r="A160" s="18">
        <v>41083</v>
      </c>
      <c r="B160" s="18" t="s">
        <v>20789</v>
      </c>
      <c r="C160" s="18" t="s">
        <v>2107</v>
      </c>
      <c r="D160" s="18" t="s">
        <v>2098</v>
      </c>
      <c r="E160" s="461">
        <v>2688.64</v>
      </c>
    </row>
    <row r="161" spans="1:5" ht="14.25">
      <c r="A161" s="18">
        <v>252</v>
      </c>
      <c r="B161" s="18" t="s">
        <v>20790</v>
      </c>
      <c r="C161" s="18" t="s">
        <v>2101</v>
      </c>
      <c r="D161" s="18" t="s">
        <v>2098</v>
      </c>
      <c r="E161" s="461">
        <v>14.12</v>
      </c>
    </row>
    <row r="162" spans="1:5" ht="14.25">
      <c r="A162" s="18">
        <v>40909</v>
      </c>
      <c r="B162" s="18" t="s">
        <v>20791</v>
      </c>
      <c r="C162" s="18" t="s">
        <v>2107</v>
      </c>
      <c r="D162" s="18" t="s">
        <v>2098</v>
      </c>
      <c r="E162" s="461">
        <v>2484.15</v>
      </c>
    </row>
    <row r="163" spans="1:5" ht="14.25">
      <c r="A163" s="18">
        <v>242</v>
      </c>
      <c r="B163" s="18" t="s">
        <v>20792</v>
      </c>
      <c r="C163" s="18" t="s">
        <v>2101</v>
      </c>
      <c r="D163" s="18" t="s">
        <v>2098</v>
      </c>
      <c r="E163" s="461">
        <v>13.17</v>
      </c>
    </row>
    <row r="164" spans="1:5" ht="14.25">
      <c r="A164" s="18">
        <v>41085</v>
      </c>
      <c r="B164" s="18" t="s">
        <v>20793</v>
      </c>
      <c r="C164" s="18" t="s">
        <v>2107</v>
      </c>
      <c r="D164" s="18" t="s">
        <v>2098</v>
      </c>
      <c r="E164" s="461">
        <v>2316.3000000000002</v>
      </c>
    </row>
    <row r="165" spans="1:5" ht="14.25">
      <c r="A165" s="18">
        <v>427</v>
      </c>
      <c r="B165" s="18" t="s">
        <v>20794</v>
      </c>
      <c r="C165" s="18" t="s">
        <v>2097</v>
      </c>
      <c r="D165" s="18" t="s">
        <v>2098</v>
      </c>
      <c r="E165" s="461">
        <v>9.82</v>
      </c>
    </row>
    <row r="166" spans="1:5" ht="14.25">
      <c r="A166" s="18">
        <v>417</v>
      </c>
      <c r="B166" s="18" t="s">
        <v>20795</v>
      </c>
      <c r="C166" s="18" t="s">
        <v>2097</v>
      </c>
      <c r="D166" s="18" t="s">
        <v>2098</v>
      </c>
      <c r="E166" s="461">
        <v>4.63</v>
      </c>
    </row>
    <row r="167" spans="1:5" ht="14.25">
      <c r="A167" s="18">
        <v>11273</v>
      </c>
      <c r="B167" s="18" t="s">
        <v>20796</v>
      </c>
      <c r="C167" s="18" t="s">
        <v>2097</v>
      </c>
      <c r="D167" s="18" t="s">
        <v>2098</v>
      </c>
      <c r="E167" s="461">
        <v>14.37</v>
      </c>
    </row>
    <row r="168" spans="1:5" ht="14.25">
      <c r="A168" s="18">
        <v>11272</v>
      </c>
      <c r="B168" s="18" t="s">
        <v>20797</v>
      </c>
      <c r="C168" s="18" t="s">
        <v>2097</v>
      </c>
      <c r="D168" s="18" t="s">
        <v>2098</v>
      </c>
      <c r="E168" s="461">
        <v>8.67</v>
      </c>
    </row>
    <row r="169" spans="1:5" ht="14.25">
      <c r="A169" s="18">
        <v>11275</v>
      </c>
      <c r="B169" s="18" t="s">
        <v>20798</v>
      </c>
      <c r="C169" s="18" t="s">
        <v>2097</v>
      </c>
      <c r="D169" s="18" t="s">
        <v>2098</v>
      </c>
      <c r="E169" s="461">
        <v>3.48</v>
      </c>
    </row>
    <row r="170" spans="1:5" ht="14.25">
      <c r="A170" s="18">
        <v>11274</v>
      </c>
      <c r="B170" s="18" t="s">
        <v>20799</v>
      </c>
      <c r="C170" s="18" t="s">
        <v>2097</v>
      </c>
      <c r="D170" s="18" t="s">
        <v>2098</v>
      </c>
      <c r="E170" s="461">
        <v>2.65</v>
      </c>
    </row>
    <row r="171" spans="1:5" ht="14.25">
      <c r="A171" s="18">
        <v>38470</v>
      </c>
      <c r="B171" s="18" t="s">
        <v>20800</v>
      </c>
      <c r="C171" s="18" t="s">
        <v>2097</v>
      </c>
      <c r="D171" s="18" t="s">
        <v>2102</v>
      </c>
      <c r="E171" s="461">
        <v>52</v>
      </c>
    </row>
    <row r="172" spans="1:5" ht="14.25">
      <c r="A172" s="18">
        <v>38547</v>
      </c>
      <c r="B172" s="18" t="s">
        <v>20801</v>
      </c>
      <c r="C172" s="18" t="s">
        <v>2097</v>
      </c>
      <c r="D172" s="18" t="s">
        <v>2098</v>
      </c>
      <c r="E172" s="461">
        <v>141.9</v>
      </c>
    </row>
    <row r="173" spans="1:5" ht="14.25">
      <c r="A173" s="18">
        <v>38469</v>
      </c>
      <c r="B173" s="18" t="s">
        <v>20802</v>
      </c>
      <c r="C173" s="18" t="s">
        <v>2097</v>
      </c>
      <c r="D173" s="18" t="s">
        <v>2098</v>
      </c>
      <c r="E173" s="461">
        <v>152.58000000000001</v>
      </c>
    </row>
    <row r="174" spans="1:5" ht="14.25">
      <c r="A174" s="18">
        <v>38467</v>
      </c>
      <c r="B174" s="18" t="s">
        <v>20803</v>
      </c>
      <c r="C174" s="18" t="s">
        <v>2097</v>
      </c>
      <c r="D174" s="18" t="s">
        <v>2098</v>
      </c>
      <c r="E174" s="461">
        <v>85.85</v>
      </c>
    </row>
    <row r="175" spans="1:5" ht="14.25">
      <c r="A175" s="18">
        <v>38468</v>
      </c>
      <c r="B175" s="18" t="s">
        <v>20804</v>
      </c>
      <c r="C175" s="18" t="s">
        <v>2097</v>
      </c>
      <c r="D175" s="18" t="s">
        <v>2098</v>
      </c>
      <c r="E175" s="461">
        <v>94.47</v>
      </c>
    </row>
    <row r="176" spans="1:5" ht="14.25">
      <c r="A176" s="18">
        <v>38471</v>
      </c>
      <c r="B176" s="18" t="s">
        <v>20805</v>
      </c>
      <c r="C176" s="18" t="s">
        <v>2097</v>
      </c>
      <c r="D176" s="18" t="s">
        <v>2098</v>
      </c>
      <c r="E176" s="461">
        <v>122.68</v>
      </c>
    </row>
    <row r="177" spans="1:5" ht="14.25">
      <c r="A177" s="18">
        <v>37370</v>
      </c>
      <c r="B177" s="18" t="s">
        <v>20806</v>
      </c>
      <c r="C177" s="18" t="s">
        <v>2101</v>
      </c>
      <c r="D177" s="18" t="s">
        <v>2102</v>
      </c>
      <c r="E177" s="461">
        <v>2.94</v>
      </c>
    </row>
    <row r="178" spans="1:5" ht="14.25">
      <c r="A178" s="18">
        <v>40861</v>
      </c>
      <c r="B178" s="18" t="s">
        <v>20807</v>
      </c>
      <c r="C178" s="18" t="s">
        <v>2107</v>
      </c>
      <c r="D178" s="18" t="s">
        <v>2102</v>
      </c>
      <c r="E178" s="461">
        <v>117.52</v>
      </c>
    </row>
    <row r="179" spans="1:5" ht="14.25">
      <c r="A179" s="18">
        <v>10658</v>
      </c>
      <c r="B179" s="18" t="s">
        <v>20808</v>
      </c>
      <c r="C179" s="18" t="s">
        <v>2097</v>
      </c>
      <c r="D179" s="18" t="s">
        <v>2100</v>
      </c>
      <c r="E179" s="461">
        <v>7770</v>
      </c>
    </row>
    <row r="180" spans="1:5" ht="14.25">
      <c r="A180" s="18">
        <v>253</v>
      </c>
      <c r="B180" s="18" t="s">
        <v>20809</v>
      </c>
      <c r="C180" s="18" t="s">
        <v>2101</v>
      </c>
      <c r="D180" s="18" t="s">
        <v>2102</v>
      </c>
      <c r="E180" s="461">
        <v>21.63</v>
      </c>
    </row>
    <row r="181" spans="1:5" ht="14.25">
      <c r="A181" s="18">
        <v>40809</v>
      </c>
      <c r="B181" s="18" t="s">
        <v>20810</v>
      </c>
      <c r="C181" s="18" t="s">
        <v>2107</v>
      </c>
      <c r="D181" s="18" t="s">
        <v>2098</v>
      </c>
      <c r="E181" s="461">
        <v>3801.67</v>
      </c>
    </row>
    <row r="182" spans="1:5" ht="14.25">
      <c r="A182" s="18">
        <v>42428</v>
      </c>
      <c r="B182" s="18" t="s">
        <v>20811</v>
      </c>
      <c r="C182" s="18" t="s">
        <v>2097</v>
      </c>
      <c r="D182" s="18" t="s">
        <v>2100</v>
      </c>
      <c r="E182" s="461">
        <v>2251</v>
      </c>
    </row>
    <row r="183" spans="1:5" ht="14.25">
      <c r="A183" s="18">
        <v>583</v>
      </c>
      <c r="B183" s="18" t="s">
        <v>20812</v>
      </c>
      <c r="C183" s="18" t="s">
        <v>2104</v>
      </c>
      <c r="D183" s="18" t="s">
        <v>2100</v>
      </c>
      <c r="E183" s="461">
        <v>40.520000000000003</v>
      </c>
    </row>
    <row r="184" spans="1:5" ht="14.25">
      <c r="A184" s="18">
        <v>301</v>
      </c>
      <c r="B184" s="18" t="s">
        <v>20813</v>
      </c>
      <c r="C184" s="18" t="s">
        <v>2097</v>
      </c>
      <c r="D184" s="18" t="s">
        <v>2102</v>
      </c>
      <c r="E184" s="461">
        <v>3.4</v>
      </c>
    </row>
    <row r="185" spans="1:5" ht="14.25">
      <c r="A185" s="18">
        <v>296</v>
      </c>
      <c r="B185" s="18" t="s">
        <v>20814</v>
      </c>
      <c r="C185" s="18" t="s">
        <v>2097</v>
      </c>
      <c r="D185" s="18" t="s">
        <v>2098</v>
      </c>
      <c r="E185" s="461">
        <v>1.92</v>
      </c>
    </row>
    <row r="186" spans="1:5" ht="14.25">
      <c r="A186" s="18">
        <v>297</v>
      </c>
      <c r="B186" s="18" t="s">
        <v>20815</v>
      </c>
      <c r="C186" s="18" t="s">
        <v>2097</v>
      </c>
      <c r="D186" s="18" t="s">
        <v>2098</v>
      </c>
      <c r="E186" s="461">
        <v>2.82</v>
      </c>
    </row>
    <row r="187" spans="1:5" ht="14.25">
      <c r="A187" s="18">
        <v>299</v>
      </c>
      <c r="B187" s="18" t="s">
        <v>20816</v>
      </c>
      <c r="C187" s="18" t="s">
        <v>2097</v>
      </c>
      <c r="D187" s="18" t="s">
        <v>2098</v>
      </c>
      <c r="E187" s="461">
        <v>3.99</v>
      </c>
    </row>
    <row r="188" spans="1:5" ht="14.25">
      <c r="A188" s="18">
        <v>300</v>
      </c>
      <c r="B188" s="18" t="s">
        <v>20817</v>
      </c>
      <c r="C188" s="18" t="s">
        <v>2097</v>
      </c>
      <c r="D188" s="18" t="s">
        <v>2098</v>
      </c>
      <c r="E188" s="461">
        <v>13.8</v>
      </c>
    </row>
    <row r="189" spans="1:5" ht="14.25">
      <c r="A189" s="18">
        <v>20085</v>
      </c>
      <c r="B189" s="18" t="s">
        <v>20818</v>
      </c>
      <c r="C189" s="18" t="s">
        <v>2097</v>
      </c>
      <c r="D189" s="18" t="s">
        <v>2098</v>
      </c>
      <c r="E189" s="461">
        <v>2.52</v>
      </c>
    </row>
    <row r="190" spans="1:5" ht="14.25">
      <c r="A190" s="18">
        <v>298</v>
      </c>
      <c r="B190" s="18" t="s">
        <v>20819</v>
      </c>
      <c r="C190" s="18" t="s">
        <v>2097</v>
      </c>
      <c r="D190" s="18" t="s">
        <v>2098</v>
      </c>
      <c r="E190" s="461">
        <v>3.06</v>
      </c>
    </row>
    <row r="191" spans="1:5" ht="14.25">
      <c r="A191" s="18">
        <v>311</v>
      </c>
      <c r="B191" s="18" t="s">
        <v>20820</v>
      </c>
      <c r="C191" s="18" t="s">
        <v>2097</v>
      </c>
      <c r="D191" s="18" t="s">
        <v>2098</v>
      </c>
      <c r="E191" s="461">
        <v>11.38</v>
      </c>
    </row>
    <row r="192" spans="1:5" ht="14.25">
      <c r="A192" s="18">
        <v>318</v>
      </c>
      <c r="B192" s="18" t="s">
        <v>20821</v>
      </c>
      <c r="C192" s="18" t="s">
        <v>2097</v>
      </c>
      <c r="D192" s="18" t="s">
        <v>2098</v>
      </c>
      <c r="E192" s="461">
        <v>22.92</v>
      </c>
    </row>
    <row r="193" spans="1:5" ht="14.25">
      <c r="A193" s="18">
        <v>319</v>
      </c>
      <c r="B193" s="18" t="s">
        <v>20822</v>
      </c>
      <c r="C193" s="18" t="s">
        <v>2097</v>
      </c>
      <c r="D193" s="18" t="s">
        <v>2098</v>
      </c>
      <c r="E193" s="461">
        <v>35.94</v>
      </c>
    </row>
    <row r="194" spans="1:5" ht="14.25">
      <c r="A194" s="18">
        <v>303</v>
      </c>
      <c r="B194" s="18" t="s">
        <v>20823</v>
      </c>
      <c r="C194" s="18" t="s">
        <v>2097</v>
      </c>
      <c r="D194" s="18" t="s">
        <v>2098</v>
      </c>
      <c r="E194" s="461">
        <v>3.76</v>
      </c>
    </row>
    <row r="195" spans="1:5" ht="14.25">
      <c r="A195" s="18">
        <v>305</v>
      </c>
      <c r="B195" s="18" t="s">
        <v>20824</v>
      </c>
      <c r="C195" s="18" t="s">
        <v>2097</v>
      </c>
      <c r="D195" s="18" t="s">
        <v>2098</v>
      </c>
      <c r="E195" s="461">
        <v>11.85</v>
      </c>
    </row>
    <row r="196" spans="1:5" ht="14.25">
      <c r="A196" s="18">
        <v>306</v>
      </c>
      <c r="B196" s="18" t="s">
        <v>20825</v>
      </c>
      <c r="C196" s="18" t="s">
        <v>2097</v>
      </c>
      <c r="D196" s="18" t="s">
        <v>2098</v>
      </c>
      <c r="E196" s="461">
        <v>17.97</v>
      </c>
    </row>
    <row r="197" spans="1:5" ht="14.25">
      <c r="A197" s="18">
        <v>307</v>
      </c>
      <c r="B197" s="18" t="s">
        <v>20826</v>
      </c>
      <c r="C197" s="18" t="s">
        <v>2097</v>
      </c>
      <c r="D197" s="18" t="s">
        <v>2098</v>
      </c>
      <c r="E197" s="461">
        <v>45.4</v>
      </c>
    </row>
    <row r="198" spans="1:5" ht="14.25">
      <c r="A198" s="18">
        <v>309</v>
      </c>
      <c r="B198" s="18" t="s">
        <v>20827</v>
      </c>
      <c r="C198" s="18" t="s">
        <v>2097</v>
      </c>
      <c r="D198" s="18" t="s">
        <v>2098</v>
      </c>
      <c r="E198" s="461">
        <v>74.37</v>
      </c>
    </row>
    <row r="199" spans="1:5" ht="14.25">
      <c r="A199" s="18">
        <v>310</v>
      </c>
      <c r="B199" s="18" t="s">
        <v>20828</v>
      </c>
      <c r="C199" s="18" t="s">
        <v>2097</v>
      </c>
      <c r="D199" s="18" t="s">
        <v>2098</v>
      </c>
      <c r="E199" s="461">
        <v>103.07</v>
      </c>
    </row>
    <row r="200" spans="1:5" ht="14.25">
      <c r="A200" s="18">
        <v>328</v>
      </c>
      <c r="B200" s="18" t="s">
        <v>20829</v>
      </c>
      <c r="C200" s="18" t="s">
        <v>2097</v>
      </c>
      <c r="D200" s="18" t="s">
        <v>2098</v>
      </c>
      <c r="E200" s="461">
        <v>9.01</v>
      </c>
    </row>
    <row r="201" spans="1:5" ht="14.25">
      <c r="A201" s="18">
        <v>325</v>
      </c>
      <c r="B201" s="18" t="s">
        <v>20830</v>
      </c>
      <c r="C201" s="18" t="s">
        <v>2097</v>
      </c>
      <c r="D201" s="18" t="s">
        <v>2098</v>
      </c>
      <c r="E201" s="461">
        <v>2.66</v>
      </c>
    </row>
    <row r="202" spans="1:5" ht="14.25">
      <c r="A202" s="18">
        <v>20326</v>
      </c>
      <c r="B202" s="18" t="s">
        <v>20831</v>
      </c>
      <c r="C202" s="18" t="s">
        <v>2097</v>
      </c>
      <c r="D202" s="18" t="s">
        <v>2098</v>
      </c>
      <c r="E202" s="461">
        <v>4.8600000000000003</v>
      </c>
    </row>
    <row r="203" spans="1:5" ht="14.25">
      <c r="A203" s="18">
        <v>329</v>
      </c>
      <c r="B203" s="18" t="s">
        <v>20832</v>
      </c>
      <c r="C203" s="18" t="s">
        <v>2097</v>
      </c>
      <c r="D203" s="18" t="s">
        <v>2098</v>
      </c>
      <c r="E203" s="461">
        <v>7.53</v>
      </c>
    </row>
    <row r="204" spans="1:5" ht="14.25">
      <c r="A204" s="18">
        <v>308</v>
      </c>
      <c r="B204" s="18" t="s">
        <v>20833</v>
      </c>
      <c r="C204" s="18" t="s">
        <v>2097</v>
      </c>
      <c r="D204" s="18" t="s">
        <v>2098</v>
      </c>
      <c r="E204" s="461">
        <v>101.32</v>
      </c>
    </row>
    <row r="205" spans="1:5" ht="14.25">
      <c r="A205" s="18">
        <v>39642</v>
      </c>
      <c r="B205" s="18" t="s">
        <v>20834</v>
      </c>
      <c r="C205" s="18" t="s">
        <v>2097</v>
      </c>
      <c r="D205" s="18" t="s">
        <v>2098</v>
      </c>
      <c r="E205" s="461">
        <v>3.34</v>
      </c>
    </row>
    <row r="206" spans="1:5" ht="14.25">
      <c r="A206" s="18">
        <v>39641</v>
      </c>
      <c r="B206" s="18" t="s">
        <v>20835</v>
      </c>
      <c r="C206" s="18" t="s">
        <v>2097</v>
      </c>
      <c r="D206" s="18" t="s">
        <v>2098</v>
      </c>
      <c r="E206" s="461">
        <v>2.93</v>
      </c>
    </row>
    <row r="207" spans="1:5" ht="14.25">
      <c r="A207" s="18">
        <v>39643</v>
      </c>
      <c r="B207" s="18" t="s">
        <v>20836</v>
      </c>
      <c r="C207" s="18" t="s">
        <v>2097</v>
      </c>
      <c r="D207" s="18" t="s">
        <v>2098</v>
      </c>
      <c r="E207" s="461">
        <v>3.92</v>
      </c>
    </row>
    <row r="208" spans="1:5" ht="14.25">
      <c r="A208" s="18">
        <v>39644</v>
      </c>
      <c r="B208" s="18" t="s">
        <v>20837</v>
      </c>
      <c r="C208" s="18" t="s">
        <v>2097</v>
      </c>
      <c r="D208" s="18" t="s">
        <v>2098</v>
      </c>
      <c r="E208" s="461">
        <v>6.08</v>
      </c>
    </row>
    <row r="209" spans="1:5" ht="14.25">
      <c r="A209" s="18">
        <v>39645</v>
      </c>
      <c r="B209" s="18" t="s">
        <v>20838</v>
      </c>
      <c r="C209" s="18" t="s">
        <v>2097</v>
      </c>
      <c r="D209" s="18" t="s">
        <v>2098</v>
      </c>
      <c r="E209" s="461">
        <v>6.66</v>
      </c>
    </row>
    <row r="210" spans="1:5" ht="14.25">
      <c r="A210" s="18">
        <v>41610</v>
      </c>
      <c r="B210" s="18" t="s">
        <v>20839</v>
      </c>
      <c r="C210" s="18" t="s">
        <v>2097</v>
      </c>
      <c r="D210" s="18" t="s">
        <v>2098</v>
      </c>
      <c r="E210" s="461">
        <v>619.80999999999995</v>
      </c>
    </row>
    <row r="211" spans="1:5" ht="14.25">
      <c r="A211" s="18">
        <v>41611</v>
      </c>
      <c r="B211" s="18" t="s">
        <v>20840</v>
      </c>
      <c r="C211" s="18" t="s">
        <v>2097</v>
      </c>
      <c r="D211" s="18" t="s">
        <v>2098</v>
      </c>
      <c r="E211" s="461">
        <v>976.95</v>
      </c>
    </row>
    <row r="212" spans="1:5" ht="14.25">
      <c r="A212" s="18">
        <v>41612</v>
      </c>
      <c r="B212" s="18" t="s">
        <v>20841</v>
      </c>
      <c r="C212" s="18" t="s">
        <v>2097</v>
      </c>
      <c r="D212" s="18" t="s">
        <v>2098</v>
      </c>
      <c r="E212" s="461">
        <v>1371.78</v>
      </c>
    </row>
    <row r="213" spans="1:5" ht="14.25">
      <c r="A213" s="18">
        <v>41637</v>
      </c>
      <c r="B213" s="18" t="s">
        <v>20842</v>
      </c>
      <c r="C213" s="18" t="s">
        <v>2097</v>
      </c>
      <c r="D213" s="18" t="s">
        <v>2098</v>
      </c>
      <c r="E213" s="461">
        <v>128.22999999999999</v>
      </c>
    </row>
    <row r="214" spans="1:5" ht="14.25">
      <c r="A214" s="18">
        <v>41638</v>
      </c>
      <c r="B214" s="18" t="s">
        <v>20843</v>
      </c>
      <c r="C214" s="18" t="s">
        <v>2097</v>
      </c>
      <c r="D214" s="18" t="s">
        <v>2098</v>
      </c>
      <c r="E214" s="461">
        <v>167.04</v>
      </c>
    </row>
    <row r="215" spans="1:5" ht="14.25">
      <c r="A215" s="18">
        <v>41639</v>
      </c>
      <c r="B215" s="18" t="s">
        <v>20844</v>
      </c>
      <c r="C215" s="18" t="s">
        <v>2097</v>
      </c>
      <c r="D215" s="18" t="s">
        <v>2098</v>
      </c>
      <c r="E215" s="461">
        <v>404.11</v>
      </c>
    </row>
    <row r="216" spans="1:5" ht="14.25">
      <c r="A216" s="18">
        <v>11789</v>
      </c>
      <c r="B216" s="18" t="s">
        <v>20845</v>
      </c>
      <c r="C216" s="18" t="s">
        <v>2097</v>
      </c>
      <c r="D216" s="18" t="s">
        <v>2098</v>
      </c>
      <c r="E216" s="461">
        <v>1.31</v>
      </c>
    </row>
    <row r="217" spans="1:5" ht="14.25">
      <c r="A217" s="18">
        <v>20975</v>
      </c>
      <c r="B217" s="18" t="s">
        <v>20846</v>
      </c>
      <c r="C217" s="18" t="s">
        <v>2097</v>
      </c>
      <c r="D217" s="18" t="s">
        <v>2098</v>
      </c>
      <c r="E217" s="461">
        <v>13.05</v>
      </c>
    </row>
    <row r="218" spans="1:5" ht="14.25">
      <c r="A218" s="18">
        <v>20976</v>
      </c>
      <c r="B218" s="18" t="s">
        <v>20847</v>
      </c>
      <c r="C218" s="18" t="s">
        <v>2097</v>
      </c>
      <c r="D218" s="18" t="s">
        <v>2098</v>
      </c>
      <c r="E218" s="461">
        <v>19.72</v>
      </c>
    </row>
    <row r="219" spans="1:5" ht="14.25">
      <c r="A219" s="18">
        <v>40340</v>
      </c>
      <c r="B219" s="18" t="s">
        <v>20848</v>
      </c>
      <c r="C219" s="18" t="s">
        <v>2097</v>
      </c>
      <c r="D219" s="18" t="s">
        <v>2098</v>
      </c>
      <c r="E219" s="461">
        <v>25.01</v>
      </c>
    </row>
    <row r="220" spans="1:5" ht="14.25">
      <c r="A220" s="18">
        <v>40341</v>
      </c>
      <c r="B220" s="18" t="s">
        <v>20849</v>
      </c>
      <c r="C220" s="18" t="s">
        <v>2097</v>
      </c>
      <c r="D220" s="18" t="s">
        <v>2098</v>
      </c>
      <c r="E220" s="461">
        <v>29.85</v>
      </c>
    </row>
    <row r="221" spans="1:5" ht="14.25">
      <c r="A221" s="18">
        <v>40342</v>
      </c>
      <c r="B221" s="18" t="s">
        <v>20850</v>
      </c>
      <c r="C221" s="18" t="s">
        <v>2097</v>
      </c>
      <c r="D221" s="18" t="s">
        <v>2098</v>
      </c>
      <c r="E221" s="461">
        <v>35.6</v>
      </c>
    </row>
    <row r="222" spans="1:5" ht="14.25">
      <c r="A222" s="18">
        <v>40343</v>
      </c>
      <c r="B222" s="18" t="s">
        <v>20851</v>
      </c>
      <c r="C222" s="18" t="s">
        <v>2097</v>
      </c>
      <c r="D222" s="18" t="s">
        <v>2098</v>
      </c>
      <c r="E222" s="461">
        <v>42.22</v>
      </c>
    </row>
    <row r="223" spans="1:5" ht="14.25">
      <c r="A223" s="18">
        <v>40344</v>
      </c>
      <c r="B223" s="18" t="s">
        <v>20852</v>
      </c>
      <c r="C223" s="18" t="s">
        <v>2097</v>
      </c>
      <c r="D223" s="18" t="s">
        <v>2098</v>
      </c>
      <c r="E223" s="461">
        <v>57.56</v>
      </c>
    </row>
    <row r="224" spans="1:5" ht="14.25">
      <c r="A224" s="18">
        <v>40345</v>
      </c>
      <c r="B224" s="18" t="s">
        <v>20853</v>
      </c>
      <c r="C224" s="18" t="s">
        <v>2097</v>
      </c>
      <c r="D224" s="18" t="s">
        <v>2098</v>
      </c>
      <c r="E224" s="461">
        <v>70.930000000000007</v>
      </c>
    </row>
    <row r="225" spans="1:5" ht="14.25">
      <c r="A225" s="18">
        <v>40346</v>
      </c>
      <c r="B225" s="18" t="s">
        <v>20854</v>
      </c>
      <c r="C225" s="18" t="s">
        <v>2097</v>
      </c>
      <c r="D225" s="18" t="s">
        <v>2098</v>
      </c>
      <c r="E225" s="461">
        <v>82.28</v>
      </c>
    </row>
    <row r="226" spans="1:5" ht="14.25">
      <c r="A226" s="18">
        <v>40347</v>
      </c>
      <c r="B226" s="18" t="s">
        <v>20855</v>
      </c>
      <c r="C226" s="18" t="s">
        <v>2097</v>
      </c>
      <c r="D226" s="18" t="s">
        <v>2098</v>
      </c>
      <c r="E226" s="461">
        <v>103.37</v>
      </c>
    </row>
    <row r="227" spans="1:5" ht="14.25">
      <c r="A227" s="18">
        <v>6138</v>
      </c>
      <c r="B227" s="18" t="s">
        <v>20856</v>
      </c>
      <c r="C227" s="18" t="s">
        <v>2097</v>
      </c>
      <c r="D227" s="18" t="s">
        <v>2098</v>
      </c>
      <c r="E227" s="461">
        <v>14.34</v>
      </c>
    </row>
    <row r="228" spans="1:5" ht="14.25">
      <c r="A228" s="18">
        <v>38840</v>
      </c>
      <c r="B228" s="18" t="s">
        <v>20857</v>
      </c>
      <c r="C228" s="18" t="s">
        <v>2097</v>
      </c>
      <c r="D228" s="18" t="s">
        <v>2100</v>
      </c>
      <c r="E228" s="461">
        <v>2.2400000000000002</v>
      </c>
    </row>
    <row r="229" spans="1:5" ht="14.25">
      <c r="A229" s="18">
        <v>38841</v>
      </c>
      <c r="B229" s="18" t="s">
        <v>20858</v>
      </c>
      <c r="C229" s="18" t="s">
        <v>2097</v>
      </c>
      <c r="D229" s="18" t="s">
        <v>2100</v>
      </c>
      <c r="E229" s="461">
        <v>2.48</v>
      </c>
    </row>
    <row r="230" spans="1:5" ht="14.25">
      <c r="A230" s="18">
        <v>38842</v>
      </c>
      <c r="B230" s="18" t="s">
        <v>20859</v>
      </c>
      <c r="C230" s="18" t="s">
        <v>2097</v>
      </c>
      <c r="D230" s="18" t="s">
        <v>2100</v>
      </c>
      <c r="E230" s="461">
        <v>4.9000000000000004</v>
      </c>
    </row>
    <row r="231" spans="1:5" ht="14.25">
      <c r="A231" s="18">
        <v>38843</v>
      </c>
      <c r="B231" s="18" t="s">
        <v>20860</v>
      </c>
      <c r="C231" s="18" t="s">
        <v>2097</v>
      </c>
      <c r="D231" s="18" t="s">
        <v>2100</v>
      </c>
      <c r="E231" s="461">
        <v>7.65</v>
      </c>
    </row>
    <row r="232" spans="1:5" ht="14.25">
      <c r="A232" s="18">
        <v>43424</v>
      </c>
      <c r="B232" s="18" t="s">
        <v>20861</v>
      </c>
      <c r="C232" s="18" t="s">
        <v>2097</v>
      </c>
      <c r="D232" s="18" t="s">
        <v>2098</v>
      </c>
      <c r="E232" s="461">
        <v>519.29999999999995</v>
      </c>
    </row>
    <row r="233" spans="1:5" ht="14.25">
      <c r="A233" s="18">
        <v>43426</v>
      </c>
      <c r="B233" s="18" t="s">
        <v>20862</v>
      </c>
      <c r="C233" s="18" t="s">
        <v>2097</v>
      </c>
      <c r="D233" s="18" t="s">
        <v>2098</v>
      </c>
      <c r="E233" s="461">
        <v>1791.08</v>
      </c>
    </row>
    <row r="234" spans="1:5" ht="14.25">
      <c r="A234" s="18">
        <v>12565</v>
      </c>
      <c r="B234" s="18" t="s">
        <v>20863</v>
      </c>
      <c r="C234" s="18" t="s">
        <v>2097</v>
      </c>
      <c r="D234" s="18" t="s">
        <v>2098</v>
      </c>
      <c r="E234" s="461">
        <v>628.1</v>
      </c>
    </row>
    <row r="235" spans="1:5" ht="14.25">
      <c r="A235" s="18">
        <v>12567</v>
      </c>
      <c r="B235" s="18" t="s">
        <v>20864</v>
      </c>
      <c r="C235" s="18" t="s">
        <v>2097</v>
      </c>
      <c r="D235" s="18" t="s">
        <v>2098</v>
      </c>
      <c r="E235" s="461">
        <v>843.65</v>
      </c>
    </row>
    <row r="236" spans="1:5" ht="14.25">
      <c r="A236" s="18">
        <v>12568</v>
      </c>
      <c r="B236" s="18" t="s">
        <v>20865</v>
      </c>
      <c r="C236" s="18" t="s">
        <v>2097</v>
      </c>
      <c r="D236" s="18" t="s">
        <v>2098</v>
      </c>
      <c r="E236" s="461">
        <v>1181.1099999999999</v>
      </c>
    </row>
    <row r="237" spans="1:5" ht="14.25">
      <c r="A237" s="18">
        <v>43441</v>
      </c>
      <c r="B237" s="18" t="s">
        <v>20866</v>
      </c>
      <c r="C237" s="18" t="s">
        <v>2097</v>
      </c>
      <c r="D237" s="18" t="s">
        <v>2098</v>
      </c>
      <c r="E237" s="461">
        <v>151.85</v>
      </c>
    </row>
    <row r="238" spans="1:5" ht="14.25">
      <c r="A238" s="18">
        <v>43423</v>
      </c>
      <c r="B238" s="18" t="s">
        <v>20867</v>
      </c>
      <c r="C238" s="18" t="s">
        <v>2097</v>
      </c>
      <c r="D238" s="18" t="s">
        <v>2098</v>
      </c>
      <c r="E238" s="461">
        <v>70.86</v>
      </c>
    </row>
    <row r="239" spans="1:5" ht="14.25">
      <c r="A239" s="18">
        <v>12532</v>
      </c>
      <c r="B239" s="18" t="s">
        <v>20868</v>
      </c>
      <c r="C239" s="18" t="s">
        <v>2097</v>
      </c>
      <c r="D239" s="18" t="s">
        <v>2098</v>
      </c>
      <c r="E239" s="461">
        <v>109.29</v>
      </c>
    </row>
    <row r="240" spans="1:5" ht="14.25">
      <c r="A240" s="18">
        <v>43444</v>
      </c>
      <c r="B240" s="18" t="s">
        <v>20869</v>
      </c>
      <c r="C240" s="18" t="s">
        <v>2097</v>
      </c>
      <c r="D240" s="18" t="s">
        <v>2098</v>
      </c>
      <c r="E240" s="461">
        <v>366.99</v>
      </c>
    </row>
    <row r="241" spans="1:5" ht="14.25">
      <c r="A241" s="18">
        <v>12551</v>
      </c>
      <c r="B241" s="18" t="s">
        <v>20870</v>
      </c>
      <c r="C241" s="18" t="s">
        <v>2097</v>
      </c>
      <c r="D241" s="18" t="s">
        <v>2098</v>
      </c>
      <c r="E241" s="461">
        <v>261.83</v>
      </c>
    </row>
    <row r="242" spans="1:5" ht="14.25">
      <c r="A242" s="18">
        <v>43442</v>
      </c>
      <c r="B242" s="18" t="s">
        <v>20871</v>
      </c>
      <c r="C242" s="18" t="s">
        <v>2097</v>
      </c>
      <c r="D242" s="18" t="s">
        <v>2098</v>
      </c>
      <c r="E242" s="461">
        <v>202.47</v>
      </c>
    </row>
    <row r="243" spans="1:5" ht="14.25">
      <c r="A243" s="18">
        <v>43443</v>
      </c>
      <c r="B243" s="18" t="s">
        <v>20872</v>
      </c>
      <c r="C243" s="18" t="s">
        <v>2097</v>
      </c>
      <c r="D243" s="18" t="s">
        <v>2098</v>
      </c>
      <c r="E243" s="461">
        <v>265.75</v>
      </c>
    </row>
    <row r="244" spans="1:5" ht="14.25">
      <c r="A244" s="18">
        <v>12544</v>
      </c>
      <c r="B244" s="18" t="s">
        <v>20873</v>
      </c>
      <c r="C244" s="18" t="s">
        <v>2097</v>
      </c>
      <c r="D244" s="18" t="s">
        <v>2098</v>
      </c>
      <c r="E244" s="461">
        <v>143.41999999999999</v>
      </c>
    </row>
    <row r="245" spans="1:5" ht="14.25">
      <c r="A245" s="18">
        <v>12547</v>
      </c>
      <c r="B245" s="18" t="s">
        <v>20874</v>
      </c>
      <c r="C245" s="18" t="s">
        <v>2097</v>
      </c>
      <c r="D245" s="18" t="s">
        <v>2098</v>
      </c>
      <c r="E245" s="461">
        <v>192.89</v>
      </c>
    </row>
    <row r="246" spans="1:5" ht="14.25">
      <c r="A246" s="18">
        <v>43445</v>
      </c>
      <c r="B246" s="18" t="s">
        <v>20875</v>
      </c>
      <c r="C246" s="18" t="s">
        <v>2097</v>
      </c>
      <c r="D246" s="18" t="s">
        <v>2098</v>
      </c>
      <c r="E246" s="461">
        <v>506.19</v>
      </c>
    </row>
    <row r="247" spans="1:5" ht="14.25">
      <c r="A247" s="18">
        <v>12563</v>
      </c>
      <c r="B247" s="18" t="s">
        <v>20876</v>
      </c>
      <c r="C247" s="18" t="s">
        <v>2097</v>
      </c>
      <c r="D247" s="18" t="s">
        <v>2098</v>
      </c>
      <c r="E247" s="461">
        <v>362.16</v>
      </c>
    </row>
    <row r="248" spans="1:5" ht="14.25">
      <c r="A248" s="18">
        <v>43425</v>
      </c>
      <c r="B248" s="18" t="s">
        <v>20877</v>
      </c>
      <c r="C248" s="18" t="s">
        <v>2097</v>
      </c>
      <c r="D248" s="18" t="s">
        <v>2098</v>
      </c>
      <c r="E248" s="461">
        <v>227.78</v>
      </c>
    </row>
    <row r="249" spans="1:5" ht="14.25">
      <c r="A249" s="18">
        <v>43446</v>
      </c>
      <c r="B249" s="18" t="s">
        <v>20878</v>
      </c>
      <c r="C249" s="18" t="s">
        <v>2097</v>
      </c>
      <c r="D249" s="18" t="s">
        <v>2098</v>
      </c>
      <c r="E249" s="461">
        <v>480.88</v>
      </c>
    </row>
    <row r="250" spans="1:5" ht="14.25">
      <c r="A250" s="18">
        <v>43447</v>
      </c>
      <c r="B250" s="18" t="s">
        <v>20879</v>
      </c>
      <c r="C250" s="18" t="s">
        <v>2097</v>
      </c>
      <c r="D250" s="18" t="s">
        <v>2098</v>
      </c>
      <c r="E250" s="461">
        <v>590.54999999999995</v>
      </c>
    </row>
    <row r="251" spans="1:5" ht="14.25">
      <c r="A251" s="18">
        <v>43448</v>
      </c>
      <c r="B251" s="18" t="s">
        <v>20880</v>
      </c>
      <c r="C251" s="18" t="s">
        <v>2097</v>
      </c>
      <c r="D251" s="18" t="s">
        <v>2098</v>
      </c>
      <c r="E251" s="461">
        <v>826.78</v>
      </c>
    </row>
    <row r="252" spans="1:5" ht="14.25">
      <c r="A252" s="18">
        <v>13761</v>
      </c>
      <c r="B252" s="18" t="s">
        <v>20881</v>
      </c>
      <c r="C252" s="18" t="s">
        <v>2097</v>
      </c>
      <c r="D252" s="18" t="s">
        <v>2098</v>
      </c>
      <c r="E252" s="461">
        <v>4704.8500000000004</v>
      </c>
    </row>
    <row r="253" spans="1:5" ht="14.25">
      <c r="A253" s="18">
        <v>4814</v>
      </c>
      <c r="B253" s="18" t="s">
        <v>20882</v>
      </c>
      <c r="C253" s="18" t="s">
        <v>2097</v>
      </c>
      <c r="D253" s="18" t="s">
        <v>2098</v>
      </c>
      <c r="E253" s="461">
        <v>98.39</v>
      </c>
    </row>
    <row r="254" spans="1:5" ht="14.25">
      <c r="A254" s="18">
        <v>44473</v>
      </c>
      <c r="B254" s="18" t="s">
        <v>20883</v>
      </c>
      <c r="C254" s="18" t="s">
        <v>2097</v>
      </c>
      <c r="D254" s="18" t="s">
        <v>2100</v>
      </c>
      <c r="E254" s="461">
        <v>2697.76</v>
      </c>
    </row>
    <row r="255" spans="1:5" ht="14.25">
      <c r="A255" s="18">
        <v>6122</v>
      </c>
      <c r="B255" s="18" t="s">
        <v>20884</v>
      </c>
      <c r="C255" s="18" t="s">
        <v>2101</v>
      </c>
      <c r="D255" s="18" t="s">
        <v>2098</v>
      </c>
      <c r="E255" s="461">
        <v>22</v>
      </c>
    </row>
    <row r="256" spans="1:5" ht="14.25">
      <c r="A256" s="18">
        <v>40810</v>
      </c>
      <c r="B256" s="18" t="s">
        <v>20885</v>
      </c>
      <c r="C256" s="18" t="s">
        <v>2107</v>
      </c>
      <c r="D256" s="18" t="s">
        <v>2098</v>
      </c>
      <c r="E256" s="461">
        <v>3869.11</v>
      </c>
    </row>
    <row r="257" spans="1:5" ht="14.25">
      <c r="A257" s="18">
        <v>21100</v>
      </c>
      <c r="B257" s="18" t="s">
        <v>20886</v>
      </c>
      <c r="C257" s="18" t="s">
        <v>2097</v>
      </c>
      <c r="D257" s="18" t="s">
        <v>2100</v>
      </c>
      <c r="E257" s="461">
        <v>3563.75</v>
      </c>
    </row>
    <row r="258" spans="1:5" ht="14.25">
      <c r="A258" s="18">
        <v>11816</v>
      </c>
      <c r="B258" s="18" t="s">
        <v>20887</v>
      </c>
      <c r="C258" s="18" t="s">
        <v>2097</v>
      </c>
      <c r="D258" s="18" t="s">
        <v>2100</v>
      </c>
      <c r="E258" s="461">
        <v>3800</v>
      </c>
    </row>
    <row r="259" spans="1:5" ht="14.25">
      <c r="A259" s="18">
        <v>11814</v>
      </c>
      <c r="B259" s="18" t="s">
        <v>20888</v>
      </c>
      <c r="C259" s="18" t="s">
        <v>2097</v>
      </c>
      <c r="D259" s="18" t="s">
        <v>2100</v>
      </c>
      <c r="E259" s="461">
        <v>8271.64</v>
      </c>
    </row>
    <row r="260" spans="1:5" ht="14.25">
      <c r="A260" s="18">
        <v>14186</v>
      </c>
      <c r="B260" s="18" t="s">
        <v>20889</v>
      </c>
      <c r="C260" s="18" t="s">
        <v>2097</v>
      </c>
      <c r="D260" s="18" t="s">
        <v>2100</v>
      </c>
      <c r="E260" s="461">
        <v>10386.17</v>
      </c>
    </row>
    <row r="261" spans="1:5" ht="14.25">
      <c r="A261" s="18">
        <v>14185</v>
      </c>
      <c r="B261" s="18" t="s">
        <v>20890</v>
      </c>
      <c r="C261" s="18" t="s">
        <v>2097</v>
      </c>
      <c r="D261" s="18" t="s">
        <v>2100</v>
      </c>
      <c r="E261" s="461">
        <v>13454.13</v>
      </c>
    </row>
    <row r="262" spans="1:5" ht="14.25">
      <c r="A262" s="18">
        <v>11811</v>
      </c>
      <c r="B262" s="18" t="s">
        <v>20891</v>
      </c>
      <c r="C262" s="18" t="s">
        <v>2097</v>
      </c>
      <c r="D262" s="18" t="s">
        <v>2100</v>
      </c>
      <c r="E262" s="461">
        <v>5144.3500000000004</v>
      </c>
    </row>
    <row r="263" spans="1:5" ht="14.25">
      <c r="A263" s="18">
        <v>44498</v>
      </c>
      <c r="B263" s="18" t="s">
        <v>20892</v>
      </c>
      <c r="C263" s="18" t="s">
        <v>2097</v>
      </c>
      <c r="D263" s="18" t="s">
        <v>2100</v>
      </c>
      <c r="E263" s="461">
        <v>348379.04</v>
      </c>
    </row>
    <row r="264" spans="1:5" ht="14.25">
      <c r="A264" s="18">
        <v>34469</v>
      </c>
      <c r="B264" s="18" t="s">
        <v>20893</v>
      </c>
      <c r="C264" s="18" t="s">
        <v>2097</v>
      </c>
      <c r="D264" s="18" t="s">
        <v>2100</v>
      </c>
      <c r="E264" s="461">
        <v>10386.5</v>
      </c>
    </row>
    <row r="265" spans="1:5" ht="14.25">
      <c r="A265" s="18">
        <v>34476</v>
      </c>
      <c r="B265" s="18" t="s">
        <v>20894</v>
      </c>
      <c r="C265" s="18" t="s">
        <v>2097</v>
      </c>
      <c r="D265" s="18" t="s">
        <v>2100</v>
      </c>
      <c r="E265" s="461">
        <v>5416.99</v>
      </c>
    </row>
    <row r="266" spans="1:5" ht="14.25">
      <c r="A266" s="18">
        <v>34477</v>
      </c>
      <c r="B266" s="18" t="s">
        <v>20895</v>
      </c>
      <c r="C266" s="18" t="s">
        <v>2097</v>
      </c>
      <c r="D266" s="18" t="s">
        <v>2100</v>
      </c>
      <c r="E266" s="461">
        <v>7189.4</v>
      </c>
    </row>
    <row r="267" spans="1:5" ht="14.25">
      <c r="A267" s="18">
        <v>34482</v>
      </c>
      <c r="B267" s="18" t="s">
        <v>20896</v>
      </c>
      <c r="C267" s="18" t="s">
        <v>2097</v>
      </c>
      <c r="D267" s="18" t="s">
        <v>2100</v>
      </c>
      <c r="E267" s="461">
        <v>6714.5</v>
      </c>
    </row>
    <row r="268" spans="1:5" ht="14.25">
      <c r="A268" s="18">
        <v>34472</v>
      </c>
      <c r="B268" s="18" t="s">
        <v>20897</v>
      </c>
      <c r="C268" s="18" t="s">
        <v>2097</v>
      </c>
      <c r="D268" s="18" t="s">
        <v>2100</v>
      </c>
      <c r="E268" s="461">
        <v>3195.6</v>
      </c>
    </row>
    <row r="269" spans="1:5" ht="14.25">
      <c r="A269" s="18">
        <v>42425</v>
      </c>
      <c r="B269" s="18" t="s">
        <v>20898</v>
      </c>
      <c r="C269" s="18" t="s">
        <v>2097</v>
      </c>
      <c r="D269" s="18" t="s">
        <v>2098</v>
      </c>
      <c r="E269" s="461">
        <v>2175.4</v>
      </c>
    </row>
    <row r="270" spans="1:5" ht="14.25">
      <c r="A270" s="18">
        <v>42422</v>
      </c>
      <c r="B270" s="18" t="s">
        <v>20899</v>
      </c>
      <c r="C270" s="18" t="s">
        <v>2097</v>
      </c>
      <c r="D270" s="18" t="s">
        <v>2102</v>
      </c>
      <c r="E270" s="461">
        <v>3229.45</v>
      </c>
    </row>
    <row r="271" spans="1:5" ht="14.25">
      <c r="A271" s="18">
        <v>43184</v>
      </c>
      <c r="B271" s="18" t="s">
        <v>20900</v>
      </c>
      <c r="C271" s="18" t="s">
        <v>2097</v>
      </c>
      <c r="D271" s="18" t="s">
        <v>2098</v>
      </c>
      <c r="E271" s="461">
        <v>4463.41</v>
      </c>
    </row>
    <row r="272" spans="1:5" ht="14.25">
      <c r="A272" s="18">
        <v>42424</v>
      </c>
      <c r="B272" s="18" t="s">
        <v>20901</v>
      </c>
      <c r="C272" s="18" t="s">
        <v>2097</v>
      </c>
      <c r="D272" s="18" t="s">
        <v>2098</v>
      </c>
      <c r="E272" s="461">
        <v>1942.82</v>
      </c>
    </row>
    <row r="273" spans="1:5" ht="14.25">
      <c r="A273" s="18">
        <v>42421</v>
      </c>
      <c r="B273" s="18" t="s">
        <v>20902</v>
      </c>
      <c r="C273" s="18" t="s">
        <v>2097</v>
      </c>
      <c r="D273" s="18" t="s">
        <v>2098</v>
      </c>
      <c r="E273" s="461">
        <v>17689.150000000001</v>
      </c>
    </row>
    <row r="274" spans="1:5" ht="14.25">
      <c r="A274" s="18">
        <v>42416</v>
      </c>
      <c r="B274" s="18" t="s">
        <v>20903</v>
      </c>
      <c r="C274" s="18" t="s">
        <v>2097</v>
      </c>
      <c r="D274" s="18" t="s">
        <v>2098</v>
      </c>
      <c r="E274" s="461">
        <v>8375.27</v>
      </c>
    </row>
    <row r="275" spans="1:5" ht="14.25">
      <c r="A275" s="18">
        <v>42417</v>
      </c>
      <c r="B275" s="18" t="s">
        <v>20904</v>
      </c>
      <c r="C275" s="18" t="s">
        <v>2097</v>
      </c>
      <c r="D275" s="18" t="s">
        <v>2098</v>
      </c>
      <c r="E275" s="461">
        <v>9389.36</v>
      </c>
    </row>
    <row r="276" spans="1:5" ht="14.25">
      <c r="A276" s="18">
        <v>42419</v>
      </c>
      <c r="B276" s="18" t="s">
        <v>20905</v>
      </c>
      <c r="C276" s="18" t="s">
        <v>2097</v>
      </c>
      <c r="D276" s="18" t="s">
        <v>2098</v>
      </c>
      <c r="E276" s="461">
        <v>10607.99</v>
      </c>
    </row>
    <row r="277" spans="1:5" ht="14.25">
      <c r="A277" s="18">
        <v>42420</v>
      </c>
      <c r="B277" s="18" t="s">
        <v>20906</v>
      </c>
      <c r="C277" s="18" t="s">
        <v>2097</v>
      </c>
      <c r="D277" s="18" t="s">
        <v>2098</v>
      </c>
      <c r="E277" s="461">
        <v>14579.89</v>
      </c>
    </row>
    <row r="278" spans="1:5" ht="14.25">
      <c r="A278" s="18">
        <v>43195</v>
      </c>
      <c r="B278" s="18" t="s">
        <v>20907</v>
      </c>
      <c r="C278" s="18" t="s">
        <v>2097</v>
      </c>
      <c r="D278" s="18" t="s">
        <v>2098</v>
      </c>
      <c r="E278" s="461">
        <v>5133.79</v>
      </c>
    </row>
    <row r="279" spans="1:5" ht="14.25">
      <c r="A279" s="18">
        <v>43196</v>
      </c>
      <c r="B279" s="18" t="s">
        <v>20908</v>
      </c>
      <c r="C279" s="18" t="s">
        <v>2097</v>
      </c>
      <c r="D279" s="18" t="s">
        <v>2098</v>
      </c>
      <c r="E279" s="461">
        <v>6362.59</v>
      </c>
    </row>
    <row r="280" spans="1:5" ht="14.25">
      <c r="A280" s="18">
        <v>43198</v>
      </c>
      <c r="B280" s="18" t="s">
        <v>20909</v>
      </c>
      <c r="C280" s="18" t="s">
        <v>2097</v>
      </c>
      <c r="D280" s="18" t="s">
        <v>2098</v>
      </c>
      <c r="E280" s="461">
        <v>9454.66</v>
      </c>
    </row>
    <row r="281" spans="1:5" ht="14.25">
      <c r="A281" s="18">
        <v>43199</v>
      </c>
      <c r="B281" s="18" t="s">
        <v>20910</v>
      </c>
      <c r="C281" s="18" t="s">
        <v>2097</v>
      </c>
      <c r="D281" s="18" t="s">
        <v>2098</v>
      </c>
      <c r="E281" s="461">
        <v>9801.11</v>
      </c>
    </row>
    <row r="282" spans="1:5" ht="14.25">
      <c r="A282" s="18">
        <v>43200</v>
      </c>
      <c r="B282" s="18" t="s">
        <v>20911</v>
      </c>
      <c r="C282" s="18" t="s">
        <v>2097</v>
      </c>
      <c r="D282" s="18" t="s">
        <v>2098</v>
      </c>
      <c r="E282" s="461">
        <v>11247.49</v>
      </c>
    </row>
    <row r="283" spans="1:5" ht="14.25">
      <c r="A283" s="18">
        <v>39556</v>
      </c>
      <c r="B283" s="18" t="s">
        <v>20912</v>
      </c>
      <c r="C283" s="18" t="s">
        <v>2097</v>
      </c>
      <c r="D283" s="18" t="s">
        <v>2098</v>
      </c>
      <c r="E283" s="461">
        <v>6143.05</v>
      </c>
    </row>
    <row r="284" spans="1:5" ht="14.25">
      <c r="A284" s="18">
        <v>39557</v>
      </c>
      <c r="B284" s="18" t="s">
        <v>20913</v>
      </c>
      <c r="C284" s="18" t="s">
        <v>2097</v>
      </c>
      <c r="D284" s="18" t="s">
        <v>2098</v>
      </c>
      <c r="E284" s="461">
        <v>6614.72</v>
      </c>
    </row>
    <row r="285" spans="1:5" ht="14.25">
      <c r="A285" s="18">
        <v>39559</v>
      </c>
      <c r="B285" s="18" t="s">
        <v>20914</v>
      </c>
      <c r="C285" s="18" t="s">
        <v>2097</v>
      </c>
      <c r="D285" s="18" t="s">
        <v>2098</v>
      </c>
      <c r="E285" s="461">
        <v>9775.2800000000007</v>
      </c>
    </row>
    <row r="286" spans="1:5" ht="14.25">
      <c r="A286" s="18">
        <v>39560</v>
      </c>
      <c r="B286" s="18" t="s">
        <v>20915</v>
      </c>
      <c r="C286" s="18" t="s">
        <v>2097</v>
      </c>
      <c r="D286" s="18" t="s">
        <v>2098</v>
      </c>
      <c r="E286" s="461">
        <v>11309.05</v>
      </c>
    </row>
    <row r="287" spans="1:5" ht="14.25">
      <c r="A287" s="18">
        <v>39561</v>
      </c>
      <c r="B287" s="18" t="s">
        <v>20916</v>
      </c>
      <c r="C287" s="18" t="s">
        <v>2097</v>
      </c>
      <c r="D287" s="18" t="s">
        <v>2098</v>
      </c>
      <c r="E287" s="461">
        <v>11830.71</v>
      </c>
    </row>
    <row r="288" spans="1:5" ht="14.25">
      <c r="A288" s="18">
        <v>43190</v>
      </c>
      <c r="B288" s="18" t="s">
        <v>20917</v>
      </c>
      <c r="C288" s="18" t="s">
        <v>2097</v>
      </c>
      <c r="D288" s="18" t="s">
        <v>2098</v>
      </c>
      <c r="E288" s="461">
        <v>1745.9</v>
      </c>
    </row>
    <row r="289" spans="1:5" ht="14.25">
      <c r="A289" s="18">
        <v>39555</v>
      </c>
      <c r="B289" s="18" t="s">
        <v>20918</v>
      </c>
      <c r="C289" s="18" t="s">
        <v>2097</v>
      </c>
      <c r="D289" s="18" t="s">
        <v>2098</v>
      </c>
      <c r="E289" s="461">
        <v>1888.61</v>
      </c>
    </row>
    <row r="290" spans="1:5" ht="14.25">
      <c r="A290" s="18">
        <v>43191</v>
      </c>
      <c r="B290" s="18" t="s">
        <v>20919</v>
      </c>
      <c r="C290" s="18" t="s">
        <v>2097</v>
      </c>
      <c r="D290" s="18" t="s">
        <v>2098</v>
      </c>
      <c r="E290" s="461">
        <v>2512.11</v>
      </c>
    </row>
    <row r="291" spans="1:5" ht="14.25">
      <c r="A291" s="18">
        <v>39548</v>
      </c>
      <c r="B291" s="18" t="s">
        <v>20920</v>
      </c>
      <c r="C291" s="18" t="s">
        <v>2097</v>
      </c>
      <c r="D291" s="18" t="s">
        <v>2098</v>
      </c>
      <c r="E291" s="461">
        <v>2801.4</v>
      </c>
    </row>
    <row r="292" spans="1:5" ht="14.25">
      <c r="A292" s="18">
        <v>43192</v>
      </c>
      <c r="B292" s="18" t="s">
        <v>20921</v>
      </c>
      <c r="C292" s="18" t="s">
        <v>2097</v>
      </c>
      <c r="D292" s="18" t="s">
        <v>2098</v>
      </c>
      <c r="E292" s="461">
        <v>3290.65</v>
      </c>
    </row>
    <row r="293" spans="1:5" ht="14.25">
      <c r="A293" s="18">
        <v>39554</v>
      </c>
      <c r="B293" s="18" t="s">
        <v>20922</v>
      </c>
      <c r="C293" s="18" t="s">
        <v>2097</v>
      </c>
      <c r="D293" s="18" t="s">
        <v>2098</v>
      </c>
      <c r="E293" s="461">
        <v>3704.43</v>
      </c>
    </row>
    <row r="294" spans="1:5" ht="14.25">
      <c r="A294" s="18">
        <v>43194</v>
      </c>
      <c r="B294" s="18" t="s">
        <v>20923</v>
      </c>
      <c r="C294" s="18" t="s">
        <v>2097</v>
      </c>
      <c r="D294" s="18" t="s">
        <v>2098</v>
      </c>
      <c r="E294" s="461">
        <v>1495.66</v>
      </c>
    </row>
    <row r="295" spans="1:5" ht="14.25">
      <c r="A295" s="18">
        <v>39551</v>
      </c>
      <c r="B295" s="18" t="s">
        <v>20924</v>
      </c>
      <c r="C295" s="18" t="s">
        <v>2097</v>
      </c>
      <c r="D295" s="18" t="s">
        <v>2098</v>
      </c>
      <c r="E295" s="461">
        <v>1646.88</v>
      </c>
    </row>
    <row r="296" spans="1:5" ht="14.25">
      <c r="A296" s="18">
        <v>43185</v>
      </c>
      <c r="B296" s="18" t="s">
        <v>20925</v>
      </c>
      <c r="C296" s="18" t="s">
        <v>2097</v>
      </c>
      <c r="D296" s="18" t="s">
        <v>2098</v>
      </c>
      <c r="E296" s="461">
        <v>4680.1400000000003</v>
      </c>
    </row>
    <row r="297" spans="1:5" ht="14.25">
      <c r="A297" s="18">
        <v>43186</v>
      </c>
      <c r="B297" s="18" t="s">
        <v>20926</v>
      </c>
      <c r="C297" s="18" t="s">
        <v>2097</v>
      </c>
      <c r="D297" s="18" t="s">
        <v>2098</v>
      </c>
      <c r="E297" s="461">
        <v>4936.6000000000004</v>
      </c>
    </row>
    <row r="298" spans="1:5" ht="14.25">
      <c r="A298" s="18">
        <v>43187</v>
      </c>
      <c r="B298" s="18" t="s">
        <v>20927</v>
      </c>
      <c r="C298" s="18" t="s">
        <v>2097</v>
      </c>
      <c r="D298" s="18" t="s">
        <v>2098</v>
      </c>
      <c r="E298" s="461">
        <v>6550.92</v>
      </c>
    </row>
    <row r="299" spans="1:5" ht="14.25">
      <c r="A299" s="18">
        <v>43188</v>
      </c>
      <c r="B299" s="18" t="s">
        <v>20928</v>
      </c>
      <c r="C299" s="18" t="s">
        <v>2097</v>
      </c>
      <c r="D299" s="18" t="s">
        <v>2098</v>
      </c>
      <c r="E299" s="461">
        <v>7937.31</v>
      </c>
    </row>
    <row r="300" spans="1:5" ht="14.25">
      <c r="A300" s="18">
        <v>43189</v>
      </c>
      <c r="B300" s="18" t="s">
        <v>20929</v>
      </c>
      <c r="C300" s="18" t="s">
        <v>2097</v>
      </c>
      <c r="D300" s="18" t="s">
        <v>2098</v>
      </c>
      <c r="E300" s="461">
        <v>8928.15</v>
      </c>
    </row>
    <row r="301" spans="1:5" ht="14.25">
      <c r="A301" s="18">
        <v>39580</v>
      </c>
      <c r="B301" s="18" t="s">
        <v>20930</v>
      </c>
      <c r="C301" s="18" t="s">
        <v>2097</v>
      </c>
      <c r="D301" s="18" t="s">
        <v>2098</v>
      </c>
      <c r="E301" s="461">
        <v>70357.5</v>
      </c>
    </row>
    <row r="302" spans="1:5" ht="14.25">
      <c r="A302" s="18">
        <v>39577</v>
      </c>
      <c r="B302" s="18" t="s">
        <v>20931</v>
      </c>
      <c r="C302" s="18" t="s">
        <v>2097</v>
      </c>
      <c r="D302" s="18" t="s">
        <v>2098</v>
      </c>
      <c r="E302" s="461">
        <v>22021.75</v>
      </c>
    </row>
    <row r="303" spans="1:5" ht="14.25">
      <c r="A303" s="18">
        <v>39578</v>
      </c>
      <c r="B303" s="18" t="s">
        <v>20932</v>
      </c>
      <c r="C303" s="18" t="s">
        <v>2097</v>
      </c>
      <c r="D303" s="18" t="s">
        <v>2098</v>
      </c>
      <c r="E303" s="461">
        <v>28419.5</v>
      </c>
    </row>
    <row r="304" spans="1:5" ht="14.25">
      <c r="A304" s="18">
        <v>39579</v>
      </c>
      <c r="B304" s="18" t="s">
        <v>20933</v>
      </c>
      <c r="C304" s="18" t="s">
        <v>2097</v>
      </c>
      <c r="D304" s="18" t="s">
        <v>2098</v>
      </c>
      <c r="E304" s="461">
        <v>41348.15</v>
      </c>
    </row>
    <row r="305" spans="1:5" ht="14.25">
      <c r="A305" s="18">
        <v>39826</v>
      </c>
      <c r="B305" s="18" t="s">
        <v>20934</v>
      </c>
      <c r="C305" s="18" t="s">
        <v>2097</v>
      </c>
      <c r="D305" s="18" t="s">
        <v>2098</v>
      </c>
      <c r="E305" s="461">
        <v>5078.3</v>
      </c>
    </row>
    <row r="306" spans="1:5" ht="14.25">
      <c r="A306" s="18">
        <v>10700</v>
      </c>
      <c r="B306" s="18" t="s">
        <v>20935</v>
      </c>
      <c r="C306" s="18" t="s">
        <v>2097</v>
      </c>
      <c r="D306" s="18" t="s">
        <v>2100</v>
      </c>
      <c r="E306" s="461">
        <v>28286.799999999999</v>
      </c>
    </row>
    <row r="307" spans="1:5" ht="14.25">
      <c r="A307" s="18">
        <v>346</v>
      </c>
      <c r="B307" s="18" t="s">
        <v>20936</v>
      </c>
      <c r="C307" s="18" t="s">
        <v>2104</v>
      </c>
      <c r="D307" s="18" t="s">
        <v>2098</v>
      </c>
      <c r="E307" s="461">
        <v>37.17</v>
      </c>
    </row>
    <row r="308" spans="1:5" ht="14.25">
      <c r="A308" s="18">
        <v>3312</v>
      </c>
      <c r="B308" s="18" t="s">
        <v>20937</v>
      </c>
      <c r="C308" s="18" t="s">
        <v>2104</v>
      </c>
      <c r="D308" s="18" t="s">
        <v>2098</v>
      </c>
      <c r="E308" s="461">
        <v>32.92</v>
      </c>
    </row>
    <row r="309" spans="1:5" ht="14.25">
      <c r="A309" s="18">
        <v>339</v>
      </c>
      <c r="B309" s="18" t="s">
        <v>20938</v>
      </c>
      <c r="C309" s="18" t="s">
        <v>2103</v>
      </c>
      <c r="D309" s="18" t="s">
        <v>2098</v>
      </c>
      <c r="E309" s="461">
        <v>1.91</v>
      </c>
    </row>
    <row r="310" spans="1:5" ht="14.25">
      <c r="A310" s="18">
        <v>340</v>
      </c>
      <c r="B310" s="18" t="s">
        <v>20939</v>
      </c>
      <c r="C310" s="18" t="s">
        <v>2103</v>
      </c>
      <c r="D310" s="18" t="s">
        <v>2098</v>
      </c>
      <c r="E310" s="461">
        <v>1.73</v>
      </c>
    </row>
    <row r="311" spans="1:5" ht="14.25">
      <c r="A311" s="18">
        <v>43130</v>
      </c>
      <c r="B311" s="18" t="s">
        <v>20940</v>
      </c>
      <c r="C311" s="18" t="s">
        <v>2104</v>
      </c>
      <c r="D311" s="18" t="s">
        <v>2102</v>
      </c>
      <c r="E311" s="461">
        <v>31.38</v>
      </c>
    </row>
    <row r="312" spans="1:5" ht="14.25">
      <c r="A312" s="18">
        <v>344</v>
      </c>
      <c r="B312" s="18" t="s">
        <v>20941</v>
      </c>
      <c r="C312" s="18" t="s">
        <v>2104</v>
      </c>
      <c r="D312" s="18" t="s">
        <v>2098</v>
      </c>
      <c r="E312" s="461">
        <v>41.25</v>
      </c>
    </row>
    <row r="313" spans="1:5" ht="14.25">
      <c r="A313" s="18">
        <v>345</v>
      </c>
      <c r="B313" s="18" t="s">
        <v>20942</v>
      </c>
      <c r="C313" s="18" t="s">
        <v>2104</v>
      </c>
      <c r="D313" s="18" t="s">
        <v>2098</v>
      </c>
      <c r="E313" s="461">
        <v>44.76</v>
      </c>
    </row>
    <row r="314" spans="1:5" ht="14.25">
      <c r="A314" s="18">
        <v>43131</v>
      </c>
      <c r="B314" s="18" t="s">
        <v>20943</v>
      </c>
      <c r="C314" s="18" t="s">
        <v>2104</v>
      </c>
      <c r="D314" s="18" t="s">
        <v>2098</v>
      </c>
      <c r="E314" s="461">
        <v>36.450000000000003</v>
      </c>
    </row>
    <row r="315" spans="1:5" ht="14.25">
      <c r="A315" s="18">
        <v>3313</v>
      </c>
      <c r="B315" s="18" t="s">
        <v>20944</v>
      </c>
      <c r="C315" s="18" t="s">
        <v>2104</v>
      </c>
      <c r="D315" s="18" t="s">
        <v>2098</v>
      </c>
      <c r="E315" s="461">
        <v>42.37</v>
      </c>
    </row>
    <row r="316" spans="1:5" ht="14.25">
      <c r="A316" s="18">
        <v>43132</v>
      </c>
      <c r="B316" s="18" t="s">
        <v>20945</v>
      </c>
      <c r="C316" s="18" t="s">
        <v>2104</v>
      </c>
      <c r="D316" s="18" t="s">
        <v>2098</v>
      </c>
      <c r="E316" s="461">
        <v>31.38</v>
      </c>
    </row>
    <row r="317" spans="1:5" ht="14.25">
      <c r="A317" s="18">
        <v>366</v>
      </c>
      <c r="B317" s="18" t="s">
        <v>20946</v>
      </c>
      <c r="C317" s="18" t="s">
        <v>2106</v>
      </c>
      <c r="D317" s="18" t="s">
        <v>2102</v>
      </c>
      <c r="E317" s="461">
        <v>75</v>
      </c>
    </row>
    <row r="318" spans="1:5" ht="14.25">
      <c r="A318" s="18">
        <v>367</v>
      </c>
      <c r="B318" s="18" t="s">
        <v>20947</v>
      </c>
      <c r="C318" s="18" t="s">
        <v>2106</v>
      </c>
      <c r="D318" s="18" t="s">
        <v>2098</v>
      </c>
      <c r="E318" s="461">
        <v>75.98</v>
      </c>
    </row>
    <row r="319" spans="1:5" ht="14.25">
      <c r="A319" s="18">
        <v>370</v>
      </c>
      <c r="B319" s="18" t="s">
        <v>20948</v>
      </c>
      <c r="C319" s="18" t="s">
        <v>2106</v>
      </c>
      <c r="D319" s="18" t="s">
        <v>2098</v>
      </c>
      <c r="E319" s="461">
        <v>75</v>
      </c>
    </row>
    <row r="320" spans="1:5" ht="14.25">
      <c r="A320" s="18">
        <v>368</v>
      </c>
      <c r="B320" s="18" t="s">
        <v>20949</v>
      </c>
      <c r="C320" s="18" t="s">
        <v>2106</v>
      </c>
      <c r="D320" s="18" t="s">
        <v>2098</v>
      </c>
      <c r="E320" s="461">
        <v>37.5</v>
      </c>
    </row>
    <row r="321" spans="1:5" ht="14.25">
      <c r="A321" s="18">
        <v>11075</v>
      </c>
      <c r="B321" s="18" t="s">
        <v>20950</v>
      </c>
      <c r="C321" s="18" t="s">
        <v>2106</v>
      </c>
      <c r="D321" s="18" t="s">
        <v>2098</v>
      </c>
      <c r="E321" s="461">
        <v>860.76</v>
      </c>
    </row>
    <row r="322" spans="1:5" ht="14.25">
      <c r="A322" s="18">
        <v>1381</v>
      </c>
      <c r="B322" s="18" t="s">
        <v>20951</v>
      </c>
      <c r="C322" s="18" t="s">
        <v>2104</v>
      </c>
      <c r="D322" s="18" t="s">
        <v>2102</v>
      </c>
      <c r="E322" s="461">
        <v>0.67</v>
      </c>
    </row>
    <row r="323" spans="1:5" ht="14.25">
      <c r="A323" s="18">
        <v>34353</v>
      </c>
      <c r="B323" s="18" t="s">
        <v>20952</v>
      </c>
      <c r="C323" s="18" t="s">
        <v>2104</v>
      </c>
      <c r="D323" s="18" t="s">
        <v>2098</v>
      </c>
      <c r="E323" s="461">
        <v>1.24</v>
      </c>
    </row>
    <row r="324" spans="1:5" ht="14.25">
      <c r="A324" s="18">
        <v>37595</v>
      </c>
      <c r="B324" s="18" t="s">
        <v>20953</v>
      </c>
      <c r="C324" s="18" t="s">
        <v>2104</v>
      </c>
      <c r="D324" s="18" t="s">
        <v>2098</v>
      </c>
      <c r="E324" s="461">
        <v>2.06</v>
      </c>
    </row>
    <row r="325" spans="1:5" ht="14.25">
      <c r="A325" s="18">
        <v>37596</v>
      </c>
      <c r="B325" s="18" t="s">
        <v>20954</v>
      </c>
      <c r="C325" s="18" t="s">
        <v>2104</v>
      </c>
      <c r="D325" s="18" t="s">
        <v>2098</v>
      </c>
      <c r="E325" s="461">
        <v>2.36</v>
      </c>
    </row>
    <row r="326" spans="1:5" ht="14.25">
      <c r="A326" s="18">
        <v>371</v>
      </c>
      <c r="B326" s="18" t="s">
        <v>20955</v>
      </c>
      <c r="C326" s="18" t="s">
        <v>2104</v>
      </c>
      <c r="D326" s="18" t="s">
        <v>2098</v>
      </c>
      <c r="E326" s="461">
        <v>0.73</v>
      </c>
    </row>
    <row r="327" spans="1:5" ht="14.25">
      <c r="A327" s="18">
        <v>37553</v>
      </c>
      <c r="B327" s="18" t="s">
        <v>20956</v>
      </c>
      <c r="C327" s="18" t="s">
        <v>2104</v>
      </c>
      <c r="D327" s="18" t="s">
        <v>2098</v>
      </c>
      <c r="E327" s="461">
        <v>1.36</v>
      </c>
    </row>
    <row r="328" spans="1:5" ht="14.25">
      <c r="A328" s="18">
        <v>37552</v>
      </c>
      <c r="B328" s="18" t="s">
        <v>20957</v>
      </c>
      <c r="C328" s="18" t="s">
        <v>2104</v>
      </c>
      <c r="D328" s="18" t="s">
        <v>2098</v>
      </c>
      <c r="E328" s="461">
        <v>2.2000000000000002</v>
      </c>
    </row>
    <row r="329" spans="1:5" ht="14.25">
      <c r="A329" s="18">
        <v>36880</v>
      </c>
      <c r="B329" s="18" t="s">
        <v>20958</v>
      </c>
      <c r="C329" s="18" t="s">
        <v>2104</v>
      </c>
      <c r="D329" s="18" t="s">
        <v>2098</v>
      </c>
      <c r="E329" s="461">
        <v>2.23</v>
      </c>
    </row>
    <row r="330" spans="1:5" ht="14.25">
      <c r="A330" s="18">
        <v>34355</v>
      </c>
      <c r="B330" s="18" t="s">
        <v>20959</v>
      </c>
      <c r="C330" s="18" t="s">
        <v>2104</v>
      </c>
      <c r="D330" s="18" t="s">
        <v>2098</v>
      </c>
      <c r="E330" s="461">
        <v>1.92</v>
      </c>
    </row>
    <row r="331" spans="1:5" ht="14.25">
      <c r="A331" s="18">
        <v>130</v>
      </c>
      <c r="B331" s="18" t="s">
        <v>20960</v>
      </c>
      <c r="C331" s="18" t="s">
        <v>2104</v>
      </c>
      <c r="D331" s="18" t="s">
        <v>2098</v>
      </c>
      <c r="E331" s="461">
        <v>3.73</v>
      </c>
    </row>
    <row r="332" spans="1:5" ht="14.25">
      <c r="A332" s="18">
        <v>135</v>
      </c>
      <c r="B332" s="18" t="s">
        <v>20961</v>
      </c>
      <c r="C332" s="18" t="s">
        <v>2104</v>
      </c>
      <c r="D332" s="18" t="s">
        <v>2098</v>
      </c>
      <c r="E332" s="461">
        <v>3</v>
      </c>
    </row>
    <row r="333" spans="1:5" ht="14.25">
      <c r="A333" s="18">
        <v>36886</v>
      </c>
      <c r="B333" s="18" t="s">
        <v>20962</v>
      </c>
      <c r="C333" s="18" t="s">
        <v>2104</v>
      </c>
      <c r="D333" s="18" t="s">
        <v>2098</v>
      </c>
      <c r="E333" s="461">
        <v>0.69</v>
      </c>
    </row>
    <row r="334" spans="1:5" ht="14.25">
      <c r="A334" s="18">
        <v>38546</v>
      </c>
      <c r="B334" s="18" t="s">
        <v>20963</v>
      </c>
      <c r="C334" s="18" t="s">
        <v>2106</v>
      </c>
      <c r="D334" s="18" t="s">
        <v>2098</v>
      </c>
      <c r="E334" s="461">
        <v>523.75</v>
      </c>
    </row>
    <row r="335" spans="1:5" ht="14.25">
      <c r="A335" s="18">
        <v>34549</v>
      </c>
      <c r="B335" s="18" t="s">
        <v>20964</v>
      </c>
      <c r="C335" s="18" t="s">
        <v>2106</v>
      </c>
      <c r="D335" s="18" t="s">
        <v>2098</v>
      </c>
      <c r="E335" s="461">
        <v>1113.82</v>
      </c>
    </row>
    <row r="336" spans="1:5" ht="14.25">
      <c r="A336" s="18">
        <v>6081</v>
      </c>
      <c r="B336" s="18" t="s">
        <v>20965</v>
      </c>
      <c r="C336" s="18" t="s">
        <v>2106</v>
      </c>
      <c r="D336" s="18" t="s">
        <v>2098</v>
      </c>
      <c r="E336" s="461">
        <v>77.959999999999994</v>
      </c>
    </row>
    <row r="337" spans="1:5" ht="14.25">
      <c r="A337" s="18">
        <v>6077</v>
      </c>
      <c r="B337" s="18" t="s">
        <v>20966</v>
      </c>
      <c r="C337" s="18" t="s">
        <v>2106</v>
      </c>
      <c r="D337" s="18" t="s">
        <v>2098</v>
      </c>
      <c r="E337" s="461">
        <v>55.69</v>
      </c>
    </row>
    <row r="338" spans="1:5" ht="14.25">
      <c r="A338" s="18">
        <v>6079</v>
      </c>
      <c r="B338" s="18" t="s">
        <v>20967</v>
      </c>
      <c r="C338" s="18" t="s">
        <v>2106</v>
      </c>
      <c r="D338" s="18" t="s">
        <v>2098</v>
      </c>
      <c r="E338" s="461">
        <v>55.69</v>
      </c>
    </row>
    <row r="339" spans="1:5" ht="14.25">
      <c r="A339" s="18">
        <v>1091</v>
      </c>
      <c r="B339" s="18" t="s">
        <v>20968</v>
      </c>
      <c r="C339" s="18" t="s">
        <v>2097</v>
      </c>
      <c r="D339" s="18" t="s">
        <v>2098</v>
      </c>
      <c r="E339" s="461">
        <v>39.119999999999997</v>
      </c>
    </row>
    <row r="340" spans="1:5" ht="14.25">
      <c r="A340" s="18">
        <v>1094</v>
      </c>
      <c r="B340" s="18" t="s">
        <v>20969</v>
      </c>
      <c r="C340" s="18" t="s">
        <v>2097</v>
      </c>
      <c r="D340" s="18" t="s">
        <v>2098</v>
      </c>
      <c r="E340" s="461">
        <v>27.36</v>
      </c>
    </row>
    <row r="341" spans="1:5" ht="14.25">
      <c r="A341" s="18">
        <v>1095</v>
      </c>
      <c r="B341" s="18" t="s">
        <v>20970</v>
      </c>
      <c r="C341" s="18" t="s">
        <v>2097</v>
      </c>
      <c r="D341" s="18" t="s">
        <v>2098</v>
      </c>
      <c r="E341" s="461">
        <v>58.16</v>
      </c>
    </row>
    <row r="342" spans="1:5" ht="14.25">
      <c r="A342" s="18">
        <v>1092</v>
      </c>
      <c r="B342" s="18" t="s">
        <v>20971</v>
      </c>
      <c r="C342" s="18" t="s">
        <v>2097</v>
      </c>
      <c r="D342" s="18" t="s">
        <v>2102</v>
      </c>
      <c r="E342" s="461">
        <v>45</v>
      </c>
    </row>
    <row r="343" spans="1:5" ht="14.25">
      <c r="A343" s="18">
        <v>1093</v>
      </c>
      <c r="B343" s="18" t="s">
        <v>20972</v>
      </c>
      <c r="C343" s="18" t="s">
        <v>2097</v>
      </c>
      <c r="D343" s="18" t="s">
        <v>2098</v>
      </c>
      <c r="E343" s="461">
        <v>105.09</v>
      </c>
    </row>
    <row r="344" spans="1:5" ht="14.25">
      <c r="A344" s="18">
        <v>1090</v>
      </c>
      <c r="B344" s="18" t="s">
        <v>20973</v>
      </c>
      <c r="C344" s="18" t="s">
        <v>2097</v>
      </c>
      <c r="D344" s="18" t="s">
        <v>2098</v>
      </c>
      <c r="E344" s="461">
        <v>75.239999999999995</v>
      </c>
    </row>
    <row r="345" spans="1:5" ht="14.25">
      <c r="A345" s="18">
        <v>1096</v>
      </c>
      <c r="B345" s="18" t="s">
        <v>20974</v>
      </c>
      <c r="C345" s="18" t="s">
        <v>2097</v>
      </c>
      <c r="D345" s="18" t="s">
        <v>2098</v>
      </c>
      <c r="E345" s="461">
        <v>135.41</v>
      </c>
    </row>
    <row r="346" spans="1:5" ht="14.25">
      <c r="A346" s="18">
        <v>1097</v>
      </c>
      <c r="B346" s="18" t="s">
        <v>20975</v>
      </c>
      <c r="C346" s="18" t="s">
        <v>2097</v>
      </c>
      <c r="D346" s="18" t="s">
        <v>2098</v>
      </c>
      <c r="E346" s="461">
        <v>114.94</v>
      </c>
    </row>
    <row r="347" spans="1:5" ht="14.25">
      <c r="A347" s="18">
        <v>378</v>
      </c>
      <c r="B347" s="18" t="s">
        <v>20976</v>
      </c>
      <c r="C347" s="18" t="s">
        <v>2101</v>
      </c>
      <c r="D347" s="18" t="s">
        <v>2098</v>
      </c>
      <c r="E347" s="461">
        <v>16.75</v>
      </c>
    </row>
    <row r="348" spans="1:5" ht="14.25">
      <c r="A348" s="18">
        <v>40911</v>
      </c>
      <c r="B348" s="18" t="s">
        <v>20977</v>
      </c>
      <c r="C348" s="18" t="s">
        <v>2107</v>
      </c>
      <c r="D348" s="18" t="s">
        <v>2098</v>
      </c>
      <c r="E348" s="461">
        <v>2943.75</v>
      </c>
    </row>
    <row r="349" spans="1:5" ht="14.25">
      <c r="A349" s="18">
        <v>33939</v>
      </c>
      <c r="B349" s="18" t="s">
        <v>20978</v>
      </c>
      <c r="C349" s="18" t="s">
        <v>2101</v>
      </c>
      <c r="D349" s="18" t="s">
        <v>2098</v>
      </c>
      <c r="E349" s="461">
        <v>64.290000000000006</v>
      </c>
    </row>
    <row r="350" spans="1:5" ht="14.25">
      <c r="A350" s="18">
        <v>40815</v>
      </c>
      <c r="B350" s="18" t="s">
        <v>20979</v>
      </c>
      <c r="C350" s="18" t="s">
        <v>2107</v>
      </c>
      <c r="D350" s="18" t="s">
        <v>2098</v>
      </c>
      <c r="E350" s="461">
        <v>11302.98</v>
      </c>
    </row>
    <row r="351" spans="1:5" ht="14.25">
      <c r="A351" s="18">
        <v>34760</v>
      </c>
      <c r="B351" s="18" t="s">
        <v>20980</v>
      </c>
      <c r="C351" s="18" t="s">
        <v>2101</v>
      </c>
      <c r="D351" s="18" t="s">
        <v>2098</v>
      </c>
      <c r="E351" s="461">
        <v>67.11</v>
      </c>
    </row>
    <row r="352" spans="1:5" ht="14.25">
      <c r="A352" s="18">
        <v>40935</v>
      </c>
      <c r="B352" s="18" t="s">
        <v>20981</v>
      </c>
      <c r="C352" s="18" t="s">
        <v>2107</v>
      </c>
      <c r="D352" s="18" t="s">
        <v>2098</v>
      </c>
      <c r="E352" s="461">
        <v>11795.15</v>
      </c>
    </row>
    <row r="353" spans="1:5" ht="14.25">
      <c r="A353" s="18">
        <v>33952</v>
      </c>
      <c r="B353" s="18" t="s">
        <v>20982</v>
      </c>
      <c r="C353" s="18" t="s">
        <v>2101</v>
      </c>
      <c r="D353" s="18" t="s">
        <v>2098</v>
      </c>
      <c r="E353" s="461">
        <v>91.35</v>
      </c>
    </row>
    <row r="354" spans="1:5" ht="14.25">
      <c r="A354" s="18">
        <v>40816</v>
      </c>
      <c r="B354" s="18" t="s">
        <v>20983</v>
      </c>
      <c r="C354" s="18" t="s">
        <v>2107</v>
      </c>
      <c r="D354" s="18" t="s">
        <v>2098</v>
      </c>
      <c r="E354" s="461">
        <v>16054.95</v>
      </c>
    </row>
    <row r="355" spans="1:5" ht="14.25">
      <c r="A355" s="18">
        <v>33953</v>
      </c>
      <c r="B355" s="18" t="s">
        <v>20984</v>
      </c>
      <c r="C355" s="18" t="s">
        <v>2101</v>
      </c>
      <c r="D355" s="18" t="s">
        <v>2098</v>
      </c>
      <c r="E355" s="461">
        <v>120.77</v>
      </c>
    </row>
    <row r="356" spans="1:5" ht="14.25">
      <c r="A356" s="18">
        <v>40817</v>
      </c>
      <c r="B356" s="18" t="s">
        <v>20985</v>
      </c>
      <c r="C356" s="18" t="s">
        <v>2107</v>
      </c>
      <c r="D356" s="18" t="s">
        <v>2098</v>
      </c>
      <c r="E356" s="461">
        <v>21226.07</v>
      </c>
    </row>
    <row r="357" spans="1:5" ht="14.25">
      <c r="A357" s="18">
        <v>13348</v>
      </c>
      <c r="B357" s="18" t="s">
        <v>20986</v>
      </c>
      <c r="C357" s="18" t="s">
        <v>2097</v>
      </c>
      <c r="D357" s="18" t="s">
        <v>2100</v>
      </c>
      <c r="E357" s="461">
        <v>1.32</v>
      </c>
    </row>
    <row r="358" spans="1:5" ht="14.25">
      <c r="A358" s="18">
        <v>39211</v>
      </c>
      <c r="B358" s="18" t="s">
        <v>20987</v>
      </c>
      <c r="C358" s="18" t="s">
        <v>2097</v>
      </c>
      <c r="D358" s="18" t="s">
        <v>2098</v>
      </c>
      <c r="E358" s="461">
        <v>1.68</v>
      </c>
    </row>
    <row r="359" spans="1:5" ht="14.25">
      <c r="A359" s="18">
        <v>39212</v>
      </c>
      <c r="B359" s="18" t="s">
        <v>20988</v>
      </c>
      <c r="C359" s="18" t="s">
        <v>2097</v>
      </c>
      <c r="D359" s="18" t="s">
        <v>2098</v>
      </c>
      <c r="E359" s="461">
        <v>1.87</v>
      </c>
    </row>
    <row r="360" spans="1:5" ht="14.25">
      <c r="A360" s="18">
        <v>39208</v>
      </c>
      <c r="B360" s="18" t="s">
        <v>20989</v>
      </c>
      <c r="C360" s="18" t="s">
        <v>2097</v>
      </c>
      <c r="D360" s="18" t="s">
        <v>2098</v>
      </c>
      <c r="E360" s="461">
        <v>0.51</v>
      </c>
    </row>
    <row r="361" spans="1:5" ht="14.25">
      <c r="A361" s="18">
        <v>39210</v>
      </c>
      <c r="B361" s="18" t="s">
        <v>20990</v>
      </c>
      <c r="C361" s="18" t="s">
        <v>2097</v>
      </c>
      <c r="D361" s="18" t="s">
        <v>2098</v>
      </c>
      <c r="E361" s="461">
        <v>0.94</v>
      </c>
    </row>
    <row r="362" spans="1:5" ht="14.25">
      <c r="A362" s="18">
        <v>39214</v>
      </c>
      <c r="B362" s="18" t="s">
        <v>20991</v>
      </c>
      <c r="C362" s="18" t="s">
        <v>2097</v>
      </c>
      <c r="D362" s="18" t="s">
        <v>2098</v>
      </c>
      <c r="E362" s="461">
        <v>3.48</v>
      </c>
    </row>
    <row r="363" spans="1:5" ht="14.25">
      <c r="A363" s="18">
        <v>39213</v>
      </c>
      <c r="B363" s="18" t="s">
        <v>20992</v>
      </c>
      <c r="C363" s="18" t="s">
        <v>2097</v>
      </c>
      <c r="D363" s="18" t="s">
        <v>2098</v>
      </c>
      <c r="E363" s="461">
        <v>2.46</v>
      </c>
    </row>
    <row r="364" spans="1:5" ht="14.25">
      <c r="A364" s="18">
        <v>39209</v>
      </c>
      <c r="B364" s="18" t="s">
        <v>20993</v>
      </c>
      <c r="C364" s="18" t="s">
        <v>2097</v>
      </c>
      <c r="D364" s="18" t="s">
        <v>2098</v>
      </c>
      <c r="E364" s="461">
        <v>0.61</v>
      </c>
    </row>
    <row r="365" spans="1:5" ht="14.25">
      <c r="A365" s="18">
        <v>39207</v>
      </c>
      <c r="B365" s="18" t="s">
        <v>20994</v>
      </c>
      <c r="C365" s="18" t="s">
        <v>2097</v>
      </c>
      <c r="D365" s="18" t="s">
        <v>2098</v>
      </c>
      <c r="E365" s="461">
        <v>0.94</v>
      </c>
    </row>
    <row r="366" spans="1:5" ht="14.25">
      <c r="A366" s="18">
        <v>39215</v>
      </c>
      <c r="B366" s="18" t="s">
        <v>20995</v>
      </c>
      <c r="C366" s="18" t="s">
        <v>2097</v>
      </c>
      <c r="D366" s="18" t="s">
        <v>2098</v>
      </c>
      <c r="E366" s="461">
        <v>6.33</v>
      </c>
    </row>
    <row r="367" spans="1:5" ht="14.25">
      <c r="A367" s="18">
        <v>39216</v>
      </c>
      <c r="B367" s="18" t="s">
        <v>20996</v>
      </c>
      <c r="C367" s="18" t="s">
        <v>2097</v>
      </c>
      <c r="D367" s="18" t="s">
        <v>2098</v>
      </c>
      <c r="E367" s="461">
        <v>8.84</v>
      </c>
    </row>
    <row r="368" spans="1:5" ht="14.25">
      <c r="A368" s="18">
        <v>11267</v>
      </c>
      <c r="B368" s="18" t="s">
        <v>20997</v>
      </c>
      <c r="C368" s="18" t="s">
        <v>2097</v>
      </c>
      <c r="D368" s="18" t="s">
        <v>2100</v>
      </c>
      <c r="E368" s="461">
        <v>1.1499999999999999</v>
      </c>
    </row>
    <row r="369" spans="1:5" ht="14.25">
      <c r="A369" s="18">
        <v>379</v>
      </c>
      <c r="B369" s="18" t="s">
        <v>20998</v>
      </c>
      <c r="C369" s="18" t="s">
        <v>2097</v>
      </c>
      <c r="D369" s="18" t="s">
        <v>2100</v>
      </c>
      <c r="E369" s="461">
        <v>1.1599999999999999</v>
      </c>
    </row>
    <row r="370" spans="1:5" ht="14.25">
      <c r="A370" s="18">
        <v>510</v>
      </c>
      <c r="B370" s="18" t="s">
        <v>20999</v>
      </c>
      <c r="C370" s="18" t="s">
        <v>2104</v>
      </c>
      <c r="D370" s="18" t="s">
        <v>2098</v>
      </c>
      <c r="E370" s="461">
        <v>11.19</v>
      </c>
    </row>
    <row r="371" spans="1:5" ht="14.25">
      <c r="A371" s="18">
        <v>516</v>
      </c>
      <c r="B371" s="18" t="s">
        <v>21000</v>
      </c>
      <c r="C371" s="18" t="s">
        <v>2104</v>
      </c>
      <c r="D371" s="18" t="s">
        <v>2098</v>
      </c>
      <c r="E371" s="461">
        <v>13.26</v>
      </c>
    </row>
    <row r="372" spans="1:5" ht="14.25">
      <c r="A372" s="18">
        <v>509</v>
      </c>
      <c r="B372" s="18" t="s">
        <v>21001</v>
      </c>
      <c r="C372" s="18" t="s">
        <v>2104</v>
      </c>
      <c r="D372" s="18" t="s">
        <v>2098</v>
      </c>
      <c r="E372" s="461">
        <v>14.88</v>
      </c>
    </row>
    <row r="373" spans="1:5" ht="14.25">
      <c r="A373" s="18">
        <v>40331</v>
      </c>
      <c r="B373" s="18" t="s">
        <v>21002</v>
      </c>
      <c r="C373" s="18" t="s">
        <v>2101</v>
      </c>
      <c r="D373" s="18" t="s">
        <v>2098</v>
      </c>
      <c r="E373" s="461">
        <v>19.97</v>
      </c>
    </row>
    <row r="374" spans="1:5" ht="14.25">
      <c r="A374" s="18">
        <v>40930</v>
      </c>
      <c r="B374" s="18" t="s">
        <v>21003</v>
      </c>
      <c r="C374" s="18" t="s">
        <v>2107</v>
      </c>
      <c r="D374" s="18" t="s">
        <v>2098</v>
      </c>
      <c r="E374" s="461">
        <v>3513.36</v>
      </c>
    </row>
    <row r="375" spans="1:5" ht="14.25">
      <c r="A375" s="18">
        <v>11761</v>
      </c>
      <c r="B375" s="18" t="s">
        <v>21004</v>
      </c>
      <c r="C375" s="18" t="s">
        <v>2097</v>
      </c>
      <c r="D375" s="18" t="s">
        <v>2098</v>
      </c>
      <c r="E375" s="461">
        <v>84.91</v>
      </c>
    </row>
    <row r="376" spans="1:5" ht="14.25">
      <c r="A376" s="18">
        <v>377</v>
      </c>
      <c r="B376" s="18" t="s">
        <v>21005</v>
      </c>
      <c r="C376" s="18" t="s">
        <v>2097</v>
      </c>
      <c r="D376" s="18" t="s">
        <v>2102</v>
      </c>
      <c r="E376" s="461">
        <v>39.9</v>
      </c>
    </row>
    <row r="377" spans="1:5" ht="14.25">
      <c r="A377" s="18">
        <v>7588</v>
      </c>
      <c r="B377" s="18" t="s">
        <v>21006</v>
      </c>
      <c r="C377" s="18" t="s">
        <v>2097</v>
      </c>
      <c r="D377" s="18" t="s">
        <v>2102</v>
      </c>
      <c r="E377" s="461">
        <v>47.25</v>
      </c>
    </row>
    <row r="378" spans="1:5" ht="14.25">
      <c r="A378" s="18">
        <v>34392</v>
      </c>
      <c r="B378" s="18" t="s">
        <v>21007</v>
      </c>
      <c r="C378" s="18" t="s">
        <v>2101</v>
      </c>
      <c r="D378" s="18" t="s">
        <v>2098</v>
      </c>
      <c r="E378" s="461">
        <v>17.989999999999998</v>
      </c>
    </row>
    <row r="379" spans="1:5" ht="14.25">
      <c r="A379" s="18">
        <v>40908</v>
      </c>
      <c r="B379" s="18" t="s">
        <v>21008</v>
      </c>
      <c r="C379" s="18" t="s">
        <v>2107</v>
      </c>
      <c r="D379" s="18" t="s">
        <v>2098</v>
      </c>
      <c r="E379" s="461">
        <v>3164.82</v>
      </c>
    </row>
    <row r="380" spans="1:5" ht="14.25">
      <c r="A380" s="18">
        <v>34551</v>
      </c>
      <c r="B380" s="18" t="s">
        <v>21009</v>
      </c>
      <c r="C380" s="18" t="s">
        <v>2101</v>
      </c>
      <c r="D380" s="18" t="s">
        <v>2098</v>
      </c>
      <c r="E380" s="461">
        <v>10.43</v>
      </c>
    </row>
    <row r="381" spans="1:5" ht="14.25">
      <c r="A381" s="18">
        <v>41078</v>
      </c>
      <c r="B381" s="18" t="s">
        <v>21010</v>
      </c>
      <c r="C381" s="18" t="s">
        <v>2107</v>
      </c>
      <c r="D381" s="18" t="s">
        <v>2098</v>
      </c>
      <c r="E381" s="461">
        <v>1836.12</v>
      </c>
    </row>
    <row r="382" spans="1:5" ht="14.25">
      <c r="A382" s="18">
        <v>246</v>
      </c>
      <c r="B382" s="18" t="s">
        <v>21011</v>
      </c>
      <c r="C382" s="18" t="s">
        <v>2101</v>
      </c>
      <c r="D382" s="18" t="s">
        <v>2098</v>
      </c>
      <c r="E382" s="461">
        <v>11.34</v>
      </c>
    </row>
    <row r="383" spans="1:5" ht="14.25">
      <c r="A383" s="18">
        <v>40927</v>
      </c>
      <c r="B383" s="18" t="s">
        <v>21012</v>
      </c>
      <c r="C383" s="18" t="s">
        <v>2107</v>
      </c>
      <c r="D383" s="18" t="s">
        <v>2098</v>
      </c>
      <c r="E383" s="461">
        <v>1997.2</v>
      </c>
    </row>
    <row r="384" spans="1:5" ht="14.25">
      <c r="A384" s="18">
        <v>2350</v>
      </c>
      <c r="B384" s="18" t="s">
        <v>21013</v>
      </c>
      <c r="C384" s="18" t="s">
        <v>2101</v>
      </c>
      <c r="D384" s="18" t="s">
        <v>2098</v>
      </c>
      <c r="E384" s="461">
        <v>15.79</v>
      </c>
    </row>
    <row r="385" spans="1:5" ht="14.25">
      <c r="A385" s="18">
        <v>40812</v>
      </c>
      <c r="B385" s="18" t="s">
        <v>21014</v>
      </c>
      <c r="C385" s="18" t="s">
        <v>2107</v>
      </c>
      <c r="D385" s="18" t="s">
        <v>2098</v>
      </c>
      <c r="E385" s="461">
        <v>2779.22</v>
      </c>
    </row>
    <row r="386" spans="1:5" ht="14.25">
      <c r="A386" s="18">
        <v>245</v>
      </c>
      <c r="B386" s="18" t="s">
        <v>21015</v>
      </c>
      <c r="C386" s="18" t="s">
        <v>2101</v>
      </c>
      <c r="D386" s="18" t="s">
        <v>2098</v>
      </c>
      <c r="E386" s="461">
        <v>26.36</v>
      </c>
    </row>
    <row r="387" spans="1:5" ht="14.25">
      <c r="A387" s="18">
        <v>41090</v>
      </c>
      <c r="B387" s="18" t="s">
        <v>21016</v>
      </c>
      <c r="C387" s="18" t="s">
        <v>2107</v>
      </c>
      <c r="D387" s="18" t="s">
        <v>2098</v>
      </c>
      <c r="E387" s="461">
        <v>4635.3</v>
      </c>
    </row>
    <row r="388" spans="1:5" ht="14.25">
      <c r="A388" s="18">
        <v>251</v>
      </c>
      <c r="B388" s="18" t="s">
        <v>21017</v>
      </c>
      <c r="C388" s="18" t="s">
        <v>2101</v>
      </c>
      <c r="D388" s="18" t="s">
        <v>2098</v>
      </c>
      <c r="E388" s="461">
        <v>13.71</v>
      </c>
    </row>
    <row r="389" spans="1:5" ht="14.25">
      <c r="A389" s="18">
        <v>40975</v>
      </c>
      <c r="B389" s="18" t="s">
        <v>21018</v>
      </c>
      <c r="C389" s="18" t="s">
        <v>2107</v>
      </c>
      <c r="D389" s="18" t="s">
        <v>2098</v>
      </c>
      <c r="E389" s="461">
        <v>2411.69</v>
      </c>
    </row>
    <row r="390" spans="1:5" ht="14.25">
      <c r="A390" s="18">
        <v>6127</v>
      </c>
      <c r="B390" s="18" t="s">
        <v>21019</v>
      </c>
      <c r="C390" s="18" t="s">
        <v>2101</v>
      </c>
      <c r="D390" s="18" t="s">
        <v>2098</v>
      </c>
      <c r="E390" s="461">
        <v>10.43</v>
      </c>
    </row>
    <row r="391" spans="1:5" ht="14.25">
      <c r="A391" s="18">
        <v>41072</v>
      </c>
      <c r="B391" s="18" t="s">
        <v>21020</v>
      </c>
      <c r="C391" s="18" t="s">
        <v>2107</v>
      </c>
      <c r="D391" s="18" t="s">
        <v>2098</v>
      </c>
      <c r="E391" s="461">
        <v>1836.12</v>
      </c>
    </row>
    <row r="392" spans="1:5" ht="14.25">
      <c r="A392" s="18">
        <v>6121</v>
      </c>
      <c r="B392" s="18" t="s">
        <v>21021</v>
      </c>
      <c r="C392" s="18" t="s">
        <v>2101</v>
      </c>
      <c r="D392" s="18" t="s">
        <v>2098</v>
      </c>
      <c r="E392" s="461">
        <v>11.47</v>
      </c>
    </row>
    <row r="393" spans="1:5" ht="14.25">
      <c r="A393" s="18">
        <v>41071</v>
      </c>
      <c r="B393" s="18" t="s">
        <v>21022</v>
      </c>
      <c r="C393" s="18" t="s">
        <v>2107</v>
      </c>
      <c r="D393" s="18" t="s">
        <v>2098</v>
      </c>
      <c r="E393" s="461">
        <v>2017.07</v>
      </c>
    </row>
    <row r="394" spans="1:5" ht="14.25">
      <c r="A394" s="18">
        <v>244</v>
      </c>
      <c r="B394" s="18" t="s">
        <v>21023</v>
      </c>
      <c r="C394" s="18" t="s">
        <v>2101</v>
      </c>
      <c r="D394" s="18" t="s">
        <v>2098</v>
      </c>
      <c r="E394" s="461">
        <v>11.14</v>
      </c>
    </row>
    <row r="395" spans="1:5" ht="14.25">
      <c r="A395" s="18">
        <v>41093</v>
      </c>
      <c r="B395" s="18" t="s">
        <v>21024</v>
      </c>
      <c r="C395" s="18" t="s">
        <v>2107</v>
      </c>
      <c r="D395" s="18" t="s">
        <v>2098</v>
      </c>
      <c r="E395" s="461">
        <v>1961.36</v>
      </c>
    </row>
    <row r="396" spans="1:5" ht="14.25">
      <c r="A396" s="18">
        <v>532</v>
      </c>
      <c r="B396" s="18" t="s">
        <v>21025</v>
      </c>
      <c r="C396" s="18" t="s">
        <v>2101</v>
      </c>
      <c r="D396" s="18" t="s">
        <v>2098</v>
      </c>
      <c r="E396" s="461">
        <v>33.14</v>
      </c>
    </row>
    <row r="397" spans="1:5" ht="14.25">
      <c r="A397" s="18">
        <v>40931</v>
      </c>
      <c r="B397" s="18" t="s">
        <v>21026</v>
      </c>
      <c r="C397" s="18" t="s">
        <v>2107</v>
      </c>
      <c r="D397" s="18" t="s">
        <v>2098</v>
      </c>
      <c r="E397" s="461">
        <v>5826.89</v>
      </c>
    </row>
    <row r="398" spans="1:5" ht="14.25">
      <c r="A398" s="18">
        <v>36150</v>
      </c>
      <c r="B398" s="18" t="s">
        <v>21027</v>
      </c>
      <c r="C398" s="18" t="s">
        <v>2097</v>
      </c>
      <c r="D398" s="18" t="s">
        <v>2098</v>
      </c>
      <c r="E398" s="461">
        <v>44.25</v>
      </c>
    </row>
    <row r="399" spans="1:5" ht="14.25">
      <c r="A399" s="18">
        <v>4760</v>
      </c>
      <c r="B399" s="18" t="s">
        <v>21028</v>
      </c>
      <c r="C399" s="18" t="s">
        <v>2101</v>
      </c>
      <c r="D399" s="18" t="s">
        <v>2098</v>
      </c>
      <c r="E399" s="461">
        <v>16.75</v>
      </c>
    </row>
    <row r="400" spans="1:5" ht="14.25">
      <c r="A400" s="18">
        <v>41069</v>
      </c>
      <c r="B400" s="18" t="s">
        <v>21029</v>
      </c>
      <c r="C400" s="18" t="s">
        <v>2107</v>
      </c>
      <c r="D400" s="18" t="s">
        <v>2098</v>
      </c>
      <c r="E400" s="461">
        <v>2944.18</v>
      </c>
    </row>
    <row r="401" spans="1:5" ht="14.25">
      <c r="A401" s="18">
        <v>10422</v>
      </c>
      <c r="B401" s="18" t="s">
        <v>21030</v>
      </c>
      <c r="C401" s="18" t="s">
        <v>2097</v>
      </c>
      <c r="D401" s="18" t="s">
        <v>2098</v>
      </c>
      <c r="E401" s="461">
        <v>368.14</v>
      </c>
    </row>
    <row r="402" spans="1:5" ht="14.25">
      <c r="A402" s="18">
        <v>44019</v>
      </c>
      <c r="B402" s="18" t="s">
        <v>21031</v>
      </c>
      <c r="C402" s="18" t="s">
        <v>2097</v>
      </c>
      <c r="D402" s="18" t="s">
        <v>2098</v>
      </c>
      <c r="E402" s="461">
        <v>509.59</v>
      </c>
    </row>
    <row r="403" spans="1:5" ht="14.25">
      <c r="A403" s="18">
        <v>36520</v>
      </c>
      <c r="B403" s="18" t="s">
        <v>21032</v>
      </c>
      <c r="C403" s="18" t="s">
        <v>2097</v>
      </c>
      <c r="D403" s="18" t="s">
        <v>2098</v>
      </c>
      <c r="E403" s="461">
        <v>619.61</v>
      </c>
    </row>
    <row r="404" spans="1:5" ht="14.25">
      <c r="A404" s="18">
        <v>42319</v>
      </c>
      <c r="B404" s="18" t="s">
        <v>21033</v>
      </c>
      <c r="C404" s="18" t="s">
        <v>2097</v>
      </c>
      <c r="D404" s="18" t="s">
        <v>2098</v>
      </c>
      <c r="E404" s="461">
        <v>555.20000000000005</v>
      </c>
    </row>
    <row r="405" spans="1:5" ht="14.25">
      <c r="A405" s="18">
        <v>10420</v>
      </c>
      <c r="B405" s="18" t="s">
        <v>21034</v>
      </c>
      <c r="C405" s="18" t="s">
        <v>2097</v>
      </c>
      <c r="D405" s="18" t="s">
        <v>2102</v>
      </c>
      <c r="E405" s="461">
        <v>196.95</v>
      </c>
    </row>
    <row r="406" spans="1:5" ht="14.25">
      <c r="A406" s="18">
        <v>10421</v>
      </c>
      <c r="B406" s="18" t="s">
        <v>21035</v>
      </c>
      <c r="C406" s="18" t="s">
        <v>2097</v>
      </c>
      <c r="D406" s="18" t="s">
        <v>2098</v>
      </c>
      <c r="E406" s="461">
        <v>216.42</v>
      </c>
    </row>
    <row r="407" spans="1:5" ht="14.25">
      <c r="A407" s="18">
        <v>11786</v>
      </c>
      <c r="B407" s="18" t="s">
        <v>21036</v>
      </c>
      <c r="C407" s="18" t="s">
        <v>2097</v>
      </c>
      <c r="D407" s="18" t="s">
        <v>2098</v>
      </c>
      <c r="E407" s="461">
        <v>436.39</v>
      </c>
    </row>
    <row r="408" spans="1:5" ht="14.25">
      <c r="A408" s="18">
        <v>10</v>
      </c>
      <c r="B408" s="18" t="s">
        <v>21037</v>
      </c>
      <c r="C408" s="18" t="s">
        <v>2097</v>
      </c>
      <c r="D408" s="18" t="s">
        <v>2098</v>
      </c>
      <c r="E408" s="461">
        <v>11.24</v>
      </c>
    </row>
    <row r="409" spans="1:5" ht="14.25">
      <c r="A409" s="18">
        <v>4815</v>
      </c>
      <c r="B409" s="18" t="s">
        <v>21038</v>
      </c>
      <c r="C409" s="18" t="s">
        <v>2097</v>
      </c>
      <c r="D409" s="18" t="s">
        <v>2098</v>
      </c>
      <c r="E409" s="461">
        <v>6.25</v>
      </c>
    </row>
    <row r="410" spans="1:5" ht="14.25">
      <c r="A410" s="18">
        <v>541</v>
      </c>
      <c r="B410" s="18" t="s">
        <v>21039</v>
      </c>
      <c r="C410" s="18" t="s">
        <v>2097</v>
      </c>
      <c r="D410" s="18" t="s">
        <v>2102</v>
      </c>
      <c r="E410" s="461">
        <v>135</v>
      </c>
    </row>
    <row r="411" spans="1:5" ht="14.25">
      <c r="A411" s="18">
        <v>542</v>
      </c>
      <c r="B411" s="18" t="s">
        <v>21040</v>
      </c>
      <c r="C411" s="18" t="s">
        <v>2097</v>
      </c>
      <c r="D411" s="18" t="s">
        <v>2098</v>
      </c>
      <c r="E411" s="461">
        <v>169.22</v>
      </c>
    </row>
    <row r="412" spans="1:5" ht="14.25">
      <c r="A412" s="18">
        <v>540</v>
      </c>
      <c r="B412" s="18" t="s">
        <v>21041</v>
      </c>
      <c r="C412" s="18" t="s">
        <v>2097</v>
      </c>
      <c r="D412" s="18" t="s">
        <v>2098</v>
      </c>
      <c r="E412" s="461">
        <v>381.34</v>
      </c>
    </row>
    <row r="413" spans="1:5" ht="14.25">
      <c r="A413" s="18">
        <v>38364</v>
      </c>
      <c r="B413" s="18" t="s">
        <v>21042</v>
      </c>
      <c r="C413" s="18" t="s">
        <v>2097</v>
      </c>
      <c r="D413" s="18" t="s">
        <v>2098</v>
      </c>
      <c r="E413" s="461">
        <v>458.07</v>
      </c>
    </row>
    <row r="414" spans="1:5" ht="14.25">
      <c r="A414" s="18">
        <v>11692</v>
      </c>
      <c r="B414" s="18" t="s">
        <v>21043</v>
      </c>
      <c r="C414" s="18" t="s">
        <v>2099</v>
      </c>
      <c r="D414" s="18" t="s">
        <v>2098</v>
      </c>
      <c r="E414" s="461">
        <v>220.12</v>
      </c>
    </row>
    <row r="415" spans="1:5" ht="14.25">
      <c r="A415" s="18">
        <v>1746</v>
      </c>
      <c r="B415" s="18" t="s">
        <v>21044</v>
      </c>
      <c r="C415" s="18" t="s">
        <v>2097</v>
      </c>
      <c r="D415" s="18" t="s">
        <v>2102</v>
      </c>
      <c r="E415" s="461">
        <v>256.41000000000003</v>
      </c>
    </row>
    <row r="416" spans="1:5" ht="14.25">
      <c r="A416" s="18">
        <v>1748</v>
      </c>
      <c r="B416" s="18" t="s">
        <v>21045</v>
      </c>
      <c r="C416" s="18" t="s">
        <v>2097</v>
      </c>
      <c r="D416" s="18" t="s">
        <v>2098</v>
      </c>
      <c r="E416" s="461">
        <v>340.96</v>
      </c>
    </row>
    <row r="417" spans="1:5" ht="14.25">
      <c r="A417" s="18">
        <v>1749</v>
      </c>
      <c r="B417" s="18" t="s">
        <v>21046</v>
      </c>
      <c r="C417" s="18" t="s">
        <v>2097</v>
      </c>
      <c r="D417" s="18" t="s">
        <v>2098</v>
      </c>
      <c r="E417" s="461">
        <v>493.99</v>
      </c>
    </row>
    <row r="418" spans="1:5" ht="14.25">
      <c r="A418" s="18">
        <v>37412</v>
      </c>
      <c r="B418" s="18" t="s">
        <v>21047</v>
      </c>
      <c r="C418" s="18" t="s">
        <v>2097</v>
      </c>
      <c r="D418" s="18" t="s">
        <v>2098</v>
      </c>
      <c r="E418" s="461">
        <v>250.64</v>
      </c>
    </row>
    <row r="419" spans="1:5" ht="14.25">
      <c r="A419" s="18">
        <v>1745</v>
      </c>
      <c r="B419" s="18" t="s">
        <v>21048</v>
      </c>
      <c r="C419" s="18" t="s">
        <v>2097</v>
      </c>
      <c r="D419" s="18" t="s">
        <v>2098</v>
      </c>
      <c r="E419" s="461">
        <v>298.04000000000002</v>
      </c>
    </row>
    <row r="420" spans="1:5" ht="14.25">
      <c r="A420" s="18">
        <v>1750</v>
      </c>
      <c r="B420" s="18" t="s">
        <v>21049</v>
      </c>
      <c r="C420" s="18" t="s">
        <v>2097</v>
      </c>
      <c r="D420" s="18" t="s">
        <v>2098</v>
      </c>
      <c r="E420" s="461">
        <v>696.48</v>
      </c>
    </row>
    <row r="421" spans="1:5" ht="14.25">
      <c r="A421" s="18">
        <v>11687</v>
      </c>
      <c r="B421" s="18" t="s">
        <v>21050</v>
      </c>
      <c r="C421" s="18" t="s">
        <v>2103</v>
      </c>
      <c r="D421" s="18" t="s">
        <v>2098</v>
      </c>
      <c r="E421" s="461">
        <v>1109.71</v>
      </c>
    </row>
    <row r="422" spans="1:5" ht="14.25">
      <c r="A422" s="18">
        <v>11689</v>
      </c>
      <c r="B422" s="18" t="s">
        <v>21051</v>
      </c>
      <c r="C422" s="18" t="s">
        <v>2103</v>
      </c>
      <c r="D422" s="18" t="s">
        <v>2098</v>
      </c>
      <c r="E422" s="461">
        <v>1390.41</v>
      </c>
    </row>
    <row r="423" spans="1:5" ht="14.25">
      <c r="A423" s="18">
        <v>11693</v>
      </c>
      <c r="B423" s="18" t="s">
        <v>21052</v>
      </c>
      <c r="C423" s="18" t="s">
        <v>2099</v>
      </c>
      <c r="D423" s="18" t="s">
        <v>2098</v>
      </c>
      <c r="E423" s="461">
        <v>149.68</v>
      </c>
    </row>
    <row r="424" spans="1:5" ht="14.25">
      <c r="A424" s="18">
        <v>36215</v>
      </c>
      <c r="B424" s="18" t="s">
        <v>21053</v>
      </c>
      <c r="C424" s="18" t="s">
        <v>2097</v>
      </c>
      <c r="D424" s="18" t="s">
        <v>2100</v>
      </c>
      <c r="E424" s="461">
        <v>883.19</v>
      </c>
    </row>
    <row r="425" spans="1:5" ht="14.25">
      <c r="A425" s="18">
        <v>42439</v>
      </c>
      <c r="B425" s="18" t="s">
        <v>21054</v>
      </c>
      <c r="C425" s="18" t="s">
        <v>2097</v>
      </c>
      <c r="D425" s="18" t="s">
        <v>2100</v>
      </c>
      <c r="E425" s="461">
        <v>1197.21</v>
      </c>
    </row>
    <row r="426" spans="1:5" ht="14.25">
      <c r="A426" s="18">
        <v>38381</v>
      </c>
      <c r="B426" s="18" t="s">
        <v>21055</v>
      </c>
      <c r="C426" s="18" t="s">
        <v>2097</v>
      </c>
      <c r="D426" s="18" t="s">
        <v>2098</v>
      </c>
      <c r="E426" s="461">
        <v>10.33</v>
      </c>
    </row>
    <row r="427" spans="1:5" ht="14.25">
      <c r="A427" s="18">
        <v>39621</v>
      </c>
      <c r="B427" s="18" t="s">
        <v>21056</v>
      </c>
      <c r="C427" s="18" t="s">
        <v>2108</v>
      </c>
      <c r="D427" s="18" t="s">
        <v>2098</v>
      </c>
      <c r="E427" s="461">
        <v>949.7</v>
      </c>
    </row>
    <row r="428" spans="1:5" ht="14.25">
      <c r="A428" s="18">
        <v>39624</v>
      </c>
      <c r="B428" s="18" t="s">
        <v>21057</v>
      </c>
      <c r="C428" s="18" t="s">
        <v>2108</v>
      </c>
      <c r="D428" s="18" t="s">
        <v>2098</v>
      </c>
      <c r="E428" s="461">
        <v>1047.6199999999999</v>
      </c>
    </row>
    <row r="429" spans="1:5" ht="14.25">
      <c r="A429" s="18">
        <v>39615</v>
      </c>
      <c r="B429" s="18" t="s">
        <v>21058</v>
      </c>
      <c r="C429" s="18" t="s">
        <v>2097</v>
      </c>
      <c r="D429" s="18" t="s">
        <v>2098</v>
      </c>
      <c r="E429" s="461">
        <v>423.34</v>
      </c>
    </row>
    <row r="430" spans="1:5" ht="14.25">
      <c r="A430" s="18">
        <v>39620</v>
      </c>
      <c r="B430" s="18" t="s">
        <v>21059</v>
      </c>
      <c r="C430" s="18" t="s">
        <v>2097</v>
      </c>
      <c r="D430" s="18" t="s">
        <v>2098</v>
      </c>
      <c r="E430" s="461">
        <v>646.54999999999995</v>
      </c>
    </row>
    <row r="431" spans="1:5" ht="14.25">
      <c r="A431" s="18">
        <v>39623</v>
      </c>
      <c r="B431" s="18" t="s">
        <v>21060</v>
      </c>
      <c r="C431" s="18" t="s">
        <v>2097</v>
      </c>
      <c r="D431" s="18" t="s">
        <v>2098</v>
      </c>
      <c r="E431" s="461">
        <v>692.51</v>
      </c>
    </row>
    <row r="432" spans="1:5" ht="14.25">
      <c r="A432" s="18">
        <v>546</v>
      </c>
      <c r="B432" s="18" t="s">
        <v>21061</v>
      </c>
      <c r="C432" s="18" t="s">
        <v>2104</v>
      </c>
      <c r="D432" s="18" t="s">
        <v>2102</v>
      </c>
      <c r="E432" s="461">
        <v>13.97</v>
      </c>
    </row>
    <row r="433" spans="1:5" ht="14.25">
      <c r="A433" s="18">
        <v>566</v>
      </c>
      <c r="B433" s="18" t="s">
        <v>21062</v>
      </c>
      <c r="C433" s="18" t="s">
        <v>2103</v>
      </c>
      <c r="D433" s="18" t="s">
        <v>2098</v>
      </c>
      <c r="E433" s="461">
        <v>6.63</v>
      </c>
    </row>
    <row r="434" spans="1:5" ht="14.25">
      <c r="A434" s="18">
        <v>565</v>
      </c>
      <c r="B434" s="18" t="s">
        <v>21063</v>
      </c>
      <c r="C434" s="18" t="s">
        <v>2103</v>
      </c>
      <c r="D434" s="18" t="s">
        <v>2098</v>
      </c>
      <c r="E434" s="461">
        <v>24.16</v>
      </c>
    </row>
    <row r="435" spans="1:5" ht="14.25">
      <c r="A435" s="18">
        <v>555</v>
      </c>
      <c r="B435" s="18" t="s">
        <v>21064</v>
      </c>
      <c r="C435" s="18" t="s">
        <v>2103</v>
      </c>
      <c r="D435" s="18" t="s">
        <v>2098</v>
      </c>
      <c r="E435" s="461">
        <v>17.13</v>
      </c>
    </row>
    <row r="436" spans="1:5" ht="14.25">
      <c r="A436" s="18">
        <v>557</v>
      </c>
      <c r="B436" s="18" t="s">
        <v>21065</v>
      </c>
      <c r="C436" s="18" t="s">
        <v>2103</v>
      </c>
      <c r="D436" s="18" t="s">
        <v>2098</v>
      </c>
      <c r="E436" s="461">
        <v>53.75</v>
      </c>
    </row>
    <row r="437" spans="1:5" ht="14.25">
      <c r="A437" s="18">
        <v>552</v>
      </c>
      <c r="B437" s="18" t="s">
        <v>21066</v>
      </c>
      <c r="C437" s="18" t="s">
        <v>2103</v>
      </c>
      <c r="D437" s="18" t="s">
        <v>2098</v>
      </c>
      <c r="E437" s="461">
        <v>26.67</v>
      </c>
    </row>
    <row r="438" spans="1:5" ht="14.25">
      <c r="A438" s="18">
        <v>563</v>
      </c>
      <c r="B438" s="18" t="s">
        <v>21067</v>
      </c>
      <c r="C438" s="18" t="s">
        <v>2103</v>
      </c>
      <c r="D438" s="18" t="s">
        <v>2098</v>
      </c>
      <c r="E438" s="461">
        <v>40.07</v>
      </c>
    </row>
    <row r="439" spans="1:5" ht="14.25">
      <c r="A439" s="18">
        <v>549</v>
      </c>
      <c r="B439" s="18" t="s">
        <v>21068</v>
      </c>
      <c r="C439" s="18" t="s">
        <v>2103</v>
      </c>
      <c r="D439" s="18" t="s">
        <v>2098</v>
      </c>
      <c r="E439" s="461">
        <v>72.13</v>
      </c>
    </row>
    <row r="440" spans="1:5" ht="14.25">
      <c r="A440" s="18">
        <v>551</v>
      </c>
      <c r="B440" s="18" t="s">
        <v>21069</v>
      </c>
      <c r="C440" s="18" t="s">
        <v>2103</v>
      </c>
      <c r="D440" s="18" t="s">
        <v>2098</v>
      </c>
      <c r="E440" s="461">
        <v>142.81</v>
      </c>
    </row>
    <row r="441" spans="1:5" ht="14.25">
      <c r="A441" s="18">
        <v>559</v>
      </c>
      <c r="B441" s="18" t="s">
        <v>21070</v>
      </c>
      <c r="C441" s="18" t="s">
        <v>2103</v>
      </c>
      <c r="D441" s="18" t="s">
        <v>2098</v>
      </c>
      <c r="E441" s="461">
        <v>35.700000000000003</v>
      </c>
    </row>
    <row r="442" spans="1:5" ht="14.25">
      <c r="A442" s="18">
        <v>560</v>
      </c>
      <c r="B442" s="18" t="s">
        <v>21071</v>
      </c>
      <c r="C442" s="18" t="s">
        <v>2103</v>
      </c>
      <c r="D442" s="18" t="s">
        <v>2098</v>
      </c>
      <c r="E442" s="461">
        <v>44.66</v>
      </c>
    </row>
    <row r="443" spans="1:5" ht="14.25">
      <c r="A443" s="18">
        <v>547</v>
      </c>
      <c r="B443" s="18" t="s">
        <v>21072</v>
      </c>
      <c r="C443" s="18" t="s">
        <v>2103</v>
      </c>
      <c r="D443" s="18" t="s">
        <v>2098</v>
      </c>
      <c r="E443" s="461">
        <v>53.48</v>
      </c>
    </row>
    <row r="444" spans="1:5" ht="14.25">
      <c r="A444" s="18">
        <v>36207</v>
      </c>
      <c r="B444" s="18" t="s">
        <v>21073</v>
      </c>
      <c r="C444" s="18" t="s">
        <v>2097</v>
      </c>
      <c r="D444" s="18" t="s">
        <v>2100</v>
      </c>
      <c r="E444" s="461">
        <v>391.19</v>
      </c>
    </row>
    <row r="445" spans="1:5" ht="14.25">
      <c r="A445" s="18">
        <v>36209</v>
      </c>
      <c r="B445" s="18" t="s">
        <v>21074</v>
      </c>
      <c r="C445" s="18" t="s">
        <v>2097</v>
      </c>
      <c r="D445" s="18" t="s">
        <v>2100</v>
      </c>
      <c r="E445" s="461">
        <v>448.95</v>
      </c>
    </row>
    <row r="446" spans="1:5" ht="14.25">
      <c r="A446" s="18">
        <v>36210</v>
      </c>
      <c r="B446" s="18" t="s">
        <v>21075</v>
      </c>
      <c r="C446" s="18" t="s">
        <v>2097</v>
      </c>
      <c r="D446" s="18" t="s">
        <v>2100</v>
      </c>
      <c r="E446" s="461">
        <v>485.75</v>
      </c>
    </row>
    <row r="447" spans="1:5" ht="14.25">
      <c r="A447" s="18">
        <v>36204</v>
      </c>
      <c r="B447" s="18" t="s">
        <v>21076</v>
      </c>
      <c r="C447" s="18" t="s">
        <v>2097</v>
      </c>
      <c r="D447" s="18" t="s">
        <v>2100</v>
      </c>
      <c r="E447" s="461">
        <v>172.23</v>
      </c>
    </row>
    <row r="448" spans="1:5" ht="14.25">
      <c r="A448" s="18">
        <v>36205</v>
      </c>
      <c r="B448" s="18" t="s">
        <v>21077</v>
      </c>
      <c r="C448" s="18" t="s">
        <v>2097</v>
      </c>
      <c r="D448" s="18" t="s">
        <v>2100</v>
      </c>
      <c r="E448" s="461">
        <v>191.28</v>
      </c>
    </row>
    <row r="449" spans="1:5" ht="14.25">
      <c r="A449" s="18">
        <v>36081</v>
      </c>
      <c r="B449" s="18" t="s">
        <v>21078</v>
      </c>
      <c r="C449" s="18" t="s">
        <v>2097</v>
      </c>
      <c r="D449" s="18" t="s">
        <v>2100</v>
      </c>
      <c r="E449" s="461">
        <v>203.95</v>
      </c>
    </row>
    <row r="450" spans="1:5" ht="14.25">
      <c r="A450" s="18">
        <v>36206</v>
      </c>
      <c r="B450" s="18" t="s">
        <v>21079</v>
      </c>
      <c r="C450" s="18" t="s">
        <v>2097</v>
      </c>
      <c r="D450" s="18" t="s">
        <v>2100</v>
      </c>
      <c r="E450" s="461">
        <v>213.67</v>
      </c>
    </row>
    <row r="451" spans="1:5" ht="14.25">
      <c r="A451" s="18">
        <v>36218</v>
      </c>
      <c r="B451" s="18" t="s">
        <v>21080</v>
      </c>
      <c r="C451" s="18" t="s">
        <v>2097</v>
      </c>
      <c r="D451" s="18" t="s">
        <v>2100</v>
      </c>
      <c r="E451" s="461">
        <v>136.26</v>
      </c>
    </row>
    <row r="452" spans="1:5" ht="14.25">
      <c r="A452" s="18">
        <v>36220</v>
      </c>
      <c r="B452" s="18" t="s">
        <v>21081</v>
      </c>
      <c r="C452" s="18" t="s">
        <v>2097</v>
      </c>
      <c r="D452" s="18" t="s">
        <v>2100</v>
      </c>
      <c r="E452" s="461">
        <v>156.24</v>
      </c>
    </row>
    <row r="453" spans="1:5" ht="14.25">
      <c r="A453" s="18">
        <v>36080</v>
      </c>
      <c r="B453" s="18" t="s">
        <v>21082</v>
      </c>
      <c r="C453" s="18" t="s">
        <v>2097</v>
      </c>
      <c r="D453" s="18" t="s">
        <v>2100</v>
      </c>
      <c r="E453" s="461">
        <v>169</v>
      </c>
    </row>
    <row r="454" spans="1:5" ht="14.25">
      <c r="A454" s="18">
        <v>36223</v>
      </c>
      <c r="B454" s="18" t="s">
        <v>21083</v>
      </c>
      <c r="C454" s="18" t="s">
        <v>2097</v>
      </c>
      <c r="D454" s="18" t="s">
        <v>2100</v>
      </c>
      <c r="E454" s="461">
        <v>176.97</v>
      </c>
    </row>
    <row r="455" spans="1:5" ht="14.25">
      <c r="A455" s="18">
        <v>38127</v>
      </c>
      <c r="B455" s="18" t="s">
        <v>21084</v>
      </c>
      <c r="C455" s="18" t="s">
        <v>2097</v>
      </c>
      <c r="D455" s="18" t="s">
        <v>2098</v>
      </c>
      <c r="E455" s="461">
        <v>423.72</v>
      </c>
    </row>
    <row r="456" spans="1:5" ht="14.25">
      <c r="A456" s="18">
        <v>38060</v>
      </c>
      <c r="B456" s="18" t="s">
        <v>21085</v>
      </c>
      <c r="C456" s="18" t="s">
        <v>2097</v>
      </c>
      <c r="D456" s="18" t="s">
        <v>2098</v>
      </c>
      <c r="E456" s="461">
        <v>41.56</v>
      </c>
    </row>
    <row r="457" spans="1:5" ht="14.25">
      <c r="A457" s="18">
        <v>10956</v>
      </c>
      <c r="B457" s="18" t="s">
        <v>21086</v>
      </c>
      <c r="C457" s="18" t="s">
        <v>2097</v>
      </c>
      <c r="D457" s="18" t="s">
        <v>2098</v>
      </c>
      <c r="E457" s="461">
        <v>45.58</v>
      </c>
    </row>
    <row r="458" spans="1:5" ht="14.25">
      <c r="A458" s="18">
        <v>39380</v>
      </c>
      <c r="B458" s="18" t="s">
        <v>21087</v>
      </c>
      <c r="C458" s="18" t="s">
        <v>2097</v>
      </c>
      <c r="D458" s="18" t="s">
        <v>2100</v>
      </c>
      <c r="E458" s="461">
        <v>22.52</v>
      </c>
    </row>
    <row r="459" spans="1:5" ht="14.25">
      <c r="A459" s="18">
        <v>44172</v>
      </c>
      <c r="B459" s="18" t="s">
        <v>21088</v>
      </c>
      <c r="C459" s="18" t="s">
        <v>2097</v>
      </c>
      <c r="D459" s="18" t="s">
        <v>2098</v>
      </c>
      <c r="E459" s="461">
        <v>12.75</v>
      </c>
    </row>
    <row r="460" spans="1:5" ht="14.25">
      <c r="A460" s="18">
        <v>37597</v>
      </c>
      <c r="B460" s="18" t="s">
        <v>21089</v>
      </c>
      <c r="C460" s="18" t="s">
        <v>2097</v>
      </c>
      <c r="D460" s="18" t="s">
        <v>2100</v>
      </c>
      <c r="E460" s="461">
        <v>645703.12</v>
      </c>
    </row>
    <row r="461" spans="1:5" ht="14.25">
      <c r="A461" s="18">
        <v>183</v>
      </c>
      <c r="B461" s="18" t="s">
        <v>21090</v>
      </c>
      <c r="C461" s="18" t="s">
        <v>2109</v>
      </c>
      <c r="D461" s="18" t="s">
        <v>2102</v>
      </c>
      <c r="E461" s="461">
        <v>194.9</v>
      </c>
    </row>
    <row r="462" spans="1:5" ht="14.25">
      <c r="A462" s="18">
        <v>184</v>
      </c>
      <c r="B462" s="18" t="s">
        <v>21091</v>
      </c>
      <c r="C462" s="18" t="s">
        <v>2109</v>
      </c>
      <c r="D462" s="18" t="s">
        <v>2098</v>
      </c>
      <c r="E462" s="461">
        <v>120.71</v>
      </c>
    </row>
    <row r="463" spans="1:5" ht="14.25">
      <c r="A463" s="18">
        <v>181</v>
      </c>
      <c r="B463" s="18" t="s">
        <v>21092</v>
      </c>
      <c r="C463" s="18" t="s">
        <v>2109</v>
      </c>
      <c r="D463" s="18" t="s">
        <v>2098</v>
      </c>
      <c r="E463" s="461">
        <v>260.27999999999997</v>
      </c>
    </row>
    <row r="464" spans="1:5" ht="14.25">
      <c r="A464" s="18">
        <v>20001</v>
      </c>
      <c r="B464" s="18" t="s">
        <v>21093</v>
      </c>
      <c r="C464" s="18" t="s">
        <v>2109</v>
      </c>
      <c r="D464" s="18" t="s">
        <v>2098</v>
      </c>
      <c r="E464" s="461">
        <v>150.88999999999999</v>
      </c>
    </row>
    <row r="465" spans="1:5" ht="14.25">
      <c r="A465" s="18">
        <v>39837</v>
      </c>
      <c r="B465" s="18" t="s">
        <v>21094</v>
      </c>
      <c r="C465" s="18" t="s">
        <v>2109</v>
      </c>
      <c r="D465" s="18" t="s">
        <v>2100</v>
      </c>
      <c r="E465" s="461">
        <v>380.6</v>
      </c>
    </row>
    <row r="466" spans="1:5" ht="14.25">
      <c r="A466" s="18">
        <v>43366</v>
      </c>
      <c r="B466" s="18" t="s">
        <v>21095</v>
      </c>
      <c r="C466" s="18" t="s">
        <v>2104</v>
      </c>
      <c r="D466" s="18" t="s">
        <v>2098</v>
      </c>
      <c r="E466" s="461">
        <v>2.36</v>
      </c>
    </row>
    <row r="467" spans="1:5" ht="14.25">
      <c r="A467" s="18">
        <v>10535</v>
      </c>
      <c r="B467" s="18" t="s">
        <v>21096</v>
      </c>
      <c r="C467" s="18" t="s">
        <v>2097</v>
      </c>
      <c r="D467" s="18" t="s">
        <v>2102</v>
      </c>
      <c r="E467" s="461">
        <v>4690</v>
      </c>
    </row>
    <row r="468" spans="1:5" ht="14.25">
      <c r="A468" s="18">
        <v>10537</v>
      </c>
      <c r="B468" s="18" t="s">
        <v>21097</v>
      </c>
      <c r="C468" s="18" t="s">
        <v>2097</v>
      </c>
      <c r="D468" s="18" t="s">
        <v>2098</v>
      </c>
      <c r="E468" s="461">
        <v>6395.88</v>
      </c>
    </row>
    <row r="469" spans="1:5" ht="14.25">
      <c r="A469" s="18">
        <v>13891</v>
      </c>
      <c r="B469" s="18" t="s">
        <v>21098</v>
      </c>
      <c r="C469" s="18" t="s">
        <v>2097</v>
      </c>
      <c r="D469" s="18" t="s">
        <v>2098</v>
      </c>
      <c r="E469" s="461">
        <v>5866.47</v>
      </c>
    </row>
    <row r="470" spans="1:5" ht="14.25">
      <c r="A470" s="18">
        <v>44492</v>
      </c>
      <c r="B470" s="18" t="s">
        <v>21099</v>
      </c>
      <c r="C470" s="18" t="s">
        <v>2097</v>
      </c>
      <c r="D470" s="18" t="s">
        <v>2098</v>
      </c>
      <c r="E470" s="461">
        <v>25516.77</v>
      </c>
    </row>
    <row r="471" spans="1:5" ht="14.25">
      <c r="A471" s="18">
        <v>36396</v>
      </c>
      <c r="B471" s="18" t="s">
        <v>21100</v>
      </c>
      <c r="C471" s="18" t="s">
        <v>2097</v>
      </c>
      <c r="D471" s="18" t="s">
        <v>2098</v>
      </c>
      <c r="E471" s="461">
        <v>5365.67</v>
      </c>
    </row>
    <row r="472" spans="1:5" ht="14.25">
      <c r="A472" s="18">
        <v>36397</v>
      </c>
      <c r="B472" s="18" t="s">
        <v>21101</v>
      </c>
      <c r="C472" s="18" t="s">
        <v>2097</v>
      </c>
      <c r="D472" s="18" t="s">
        <v>2098</v>
      </c>
      <c r="E472" s="461">
        <v>19077.96</v>
      </c>
    </row>
    <row r="473" spans="1:5" ht="14.25">
      <c r="A473" s="18">
        <v>36398</v>
      </c>
      <c r="B473" s="18" t="s">
        <v>21102</v>
      </c>
      <c r="C473" s="18" t="s">
        <v>2097</v>
      </c>
      <c r="D473" s="18" t="s">
        <v>2098</v>
      </c>
      <c r="E473" s="461">
        <v>23187.67</v>
      </c>
    </row>
    <row r="474" spans="1:5" ht="14.25">
      <c r="A474" s="18">
        <v>647</v>
      </c>
      <c r="B474" s="18" t="s">
        <v>21103</v>
      </c>
      <c r="C474" s="18" t="s">
        <v>2101</v>
      </c>
      <c r="D474" s="18" t="s">
        <v>2098</v>
      </c>
      <c r="E474" s="461">
        <v>18.18</v>
      </c>
    </row>
    <row r="475" spans="1:5" ht="14.25">
      <c r="A475" s="18">
        <v>40920</v>
      </c>
      <c r="B475" s="18" t="s">
        <v>21104</v>
      </c>
      <c r="C475" s="18" t="s">
        <v>2107</v>
      </c>
      <c r="D475" s="18" t="s">
        <v>2098</v>
      </c>
      <c r="E475" s="461">
        <v>3197.7</v>
      </c>
    </row>
    <row r="476" spans="1:5" ht="14.25">
      <c r="A476" s="18">
        <v>715</v>
      </c>
      <c r="B476" s="18" t="s">
        <v>21105</v>
      </c>
      <c r="C476" s="18" t="s">
        <v>2097</v>
      </c>
      <c r="D476" s="18" t="s">
        <v>2102</v>
      </c>
      <c r="E476" s="461">
        <v>23.5</v>
      </c>
    </row>
    <row r="477" spans="1:5" ht="14.25">
      <c r="A477" s="18">
        <v>716</v>
      </c>
      <c r="B477" s="18" t="s">
        <v>21106</v>
      </c>
      <c r="C477" s="18" t="s">
        <v>2097</v>
      </c>
      <c r="D477" s="18" t="s">
        <v>2098</v>
      </c>
      <c r="E477" s="461">
        <v>26.57</v>
      </c>
    </row>
    <row r="478" spans="1:5" ht="14.25">
      <c r="A478" s="18">
        <v>38783</v>
      </c>
      <c r="B478" s="18" t="s">
        <v>21107</v>
      </c>
      <c r="C478" s="18" t="s">
        <v>2097</v>
      </c>
      <c r="D478" s="18" t="s">
        <v>2098</v>
      </c>
      <c r="E478" s="461">
        <v>0.8</v>
      </c>
    </row>
    <row r="479" spans="1:5" ht="14.25">
      <c r="A479" s="18">
        <v>37593</v>
      </c>
      <c r="B479" s="18" t="s">
        <v>21108</v>
      </c>
      <c r="C479" s="18" t="s">
        <v>2097</v>
      </c>
      <c r="D479" s="18" t="s">
        <v>2098</v>
      </c>
      <c r="E479" s="461">
        <v>1.97</v>
      </c>
    </row>
    <row r="480" spans="1:5" ht="14.25">
      <c r="A480" s="18">
        <v>37594</v>
      </c>
      <c r="B480" s="18" t="s">
        <v>21109</v>
      </c>
      <c r="C480" s="18" t="s">
        <v>2097</v>
      </c>
      <c r="D480" s="18" t="s">
        <v>2098</v>
      </c>
      <c r="E480" s="461">
        <v>2.4500000000000002</v>
      </c>
    </row>
    <row r="481" spans="1:5" ht="14.25">
      <c r="A481" s="18">
        <v>37592</v>
      </c>
      <c r="B481" s="18" t="s">
        <v>21110</v>
      </c>
      <c r="C481" s="18" t="s">
        <v>2097</v>
      </c>
      <c r="D481" s="18" t="s">
        <v>2098</v>
      </c>
      <c r="E481" s="461">
        <v>1.55</v>
      </c>
    </row>
    <row r="482" spans="1:5" ht="14.25">
      <c r="A482" s="18">
        <v>7270</v>
      </c>
      <c r="B482" s="18" t="s">
        <v>21111</v>
      </c>
      <c r="C482" s="18" t="s">
        <v>2097</v>
      </c>
      <c r="D482" s="18" t="s">
        <v>2098</v>
      </c>
      <c r="E482" s="461">
        <v>0.69</v>
      </c>
    </row>
    <row r="483" spans="1:5" ht="14.25">
      <c r="A483" s="18">
        <v>7267</v>
      </c>
      <c r="B483" s="18" t="s">
        <v>21112</v>
      </c>
      <c r="C483" s="18" t="s">
        <v>2097</v>
      </c>
      <c r="D483" s="18" t="s">
        <v>2098</v>
      </c>
      <c r="E483" s="461">
        <v>0.54</v>
      </c>
    </row>
    <row r="484" spans="1:5" ht="14.25">
      <c r="A484" s="18">
        <v>7271</v>
      </c>
      <c r="B484" s="18" t="s">
        <v>21113</v>
      </c>
      <c r="C484" s="18" t="s">
        <v>2097</v>
      </c>
      <c r="D484" s="18" t="s">
        <v>2102</v>
      </c>
      <c r="E484" s="461">
        <v>0.6</v>
      </c>
    </row>
    <row r="485" spans="1:5" ht="14.25">
      <c r="A485" s="18">
        <v>7268</v>
      </c>
      <c r="B485" s="18" t="s">
        <v>21114</v>
      </c>
      <c r="C485" s="18" t="s">
        <v>2097</v>
      </c>
      <c r="D485" s="18" t="s">
        <v>2098</v>
      </c>
      <c r="E485" s="461">
        <v>0.83</v>
      </c>
    </row>
    <row r="486" spans="1:5" ht="14.25">
      <c r="A486" s="18">
        <v>41372</v>
      </c>
      <c r="B486" s="18" t="s">
        <v>21115</v>
      </c>
      <c r="C486" s="18" t="s">
        <v>2099</v>
      </c>
      <c r="D486" s="18" t="s">
        <v>2100</v>
      </c>
      <c r="E486" s="461">
        <v>102.45</v>
      </c>
    </row>
    <row r="487" spans="1:5" ht="14.25">
      <c r="A487" s="18">
        <v>41371</v>
      </c>
      <c r="B487" s="18" t="s">
        <v>21116</v>
      </c>
      <c r="C487" s="18" t="s">
        <v>2099</v>
      </c>
      <c r="D487" s="18" t="s">
        <v>2100</v>
      </c>
      <c r="E487" s="461">
        <v>60.56</v>
      </c>
    </row>
    <row r="488" spans="1:5" ht="14.25">
      <c r="A488" s="18">
        <v>34556</v>
      </c>
      <c r="B488" s="18" t="s">
        <v>21117</v>
      </c>
      <c r="C488" s="18" t="s">
        <v>2097</v>
      </c>
      <c r="D488" s="18" t="s">
        <v>2098</v>
      </c>
      <c r="E488" s="461">
        <v>4.18</v>
      </c>
    </row>
    <row r="489" spans="1:5" ht="14.25">
      <c r="A489" s="18">
        <v>37873</v>
      </c>
      <c r="B489" s="18" t="s">
        <v>21118</v>
      </c>
      <c r="C489" s="18" t="s">
        <v>2097</v>
      </c>
      <c r="D489" s="18" t="s">
        <v>2098</v>
      </c>
      <c r="E489" s="461">
        <v>4.26</v>
      </c>
    </row>
    <row r="490" spans="1:5" ht="14.25">
      <c r="A490" s="18">
        <v>34564</v>
      </c>
      <c r="B490" s="18" t="s">
        <v>21119</v>
      </c>
      <c r="C490" s="18" t="s">
        <v>2097</v>
      </c>
      <c r="D490" s="18" t="s">
        <v>2098</v>
      </c>
      <c r="E490" s="461">
        <v>4.46</v>
      </c>
    </row>
    <row r="491" spans="1:5" ht="14.25">
      <c r="A491" s="18">
        <v>34565</v>
      </c>
      <c r="B491" s="18" t="s">
        <v>21120</v>
      </c>
      <c r="C491" s="18" t="s">
        <v>2097</v>
      </c>
      <c r="D491" s="18" t="s">
        <v>2098</v>
      </c>
      <c r="E491" s="461">
        <v>4.72</v>
      </c>
    </row>
    <row r="492" spans="1:5" ht="14.25">
      <c r="A492" s="18">
        <v>38590</v>
      </c>
      <c r="B492" s="18" t="s">
        <v>21121</v>
      </c>
      <c r="C492" s="18" t="s">
        <v>2097</v>
      </c>
      <c r="D492" s="18" t="s">
        <v>2098</v>
      </c>
      <c r="E492" s="461">
        <v>3.48</v>
      </c>
    </row>
    <row r="493" spans="1:5" ht="14.25">
      <c r="A493" s="18">
        <v>34566</v>
      </c>
      <c r="B493" s="18" t="s">
        <v>21122</v>
      </c>
      <c r="C493" s="18" t="s">
        <v>2097</v>
      </c>
      <c r="D493" s="18" t="s">
        <v>2098</v>
      </c>
      <c r="E493" s="461">
        <v>3.66</v>
      </c>
    </row>
    <row r="494" spans="1:5" ht="14.25">
      <c r="A494" s="18">
        <v>34567</v>
      </c>
      <c r="B494" s="18" t="s">
        <v>21123</v>
      </c>
      <c r="C494" s="18" t="s">
        <v>2097</v>
      </c>
      <c r="D494" s="18" t="s">
        <v>2098</v>
      </c>
      <c r="E494" s="461">
        <v>3.88</v>
      </c>
    </row>
    <row r="495" spans="1:5" ht="14.25">
      <c r="A495" s="18">
        <v>38591</v>
      </c>
      <c r="B495" s="18" t="s">
        <v>21124</v>
      </c>
      <c r="C495" s="18" t="s">
        <v>2097</v>
      </c>
      <c r="D495" s="18" t="s">
        <v>2098</v>
      </c>
      <c r="E495" s="461">
        <v>3.52</v>
      </c>
    </row>
    <row r="496" spans="1:5" ht="14.25">
      <c r="A496" s="18">
        <v>34568</v>
      </c>
      <c r="B496" s="18" t="s">
        <v>21125</v>
      </c>
      <c r="C496" s="18" t="s">
        <v>2097</v>
      </c>
      <c r="D496" s="18" t="s">
        <v>2098</v>
      </c>
      <c r="E496" s="461">
        <v>4.59</v>
      </c>
    </row>
    <row r="497" spans="1:5" ht="14.25">
      <c r="A497" s="18">
        <v>34569</v>
      </c>
      <c r="B497" s="18" t="s">
        <v>21126</v>
      </c>
      <c r="C497" s="18" t="s">
        <v>2097</v>
      </c>
      <c r="D497" s="18" t="s">
        <v>2098</v>
      </c>
      <c r="E497" s="461">
        <v>4.72</v>
      </c>
    </row>
    <row r="498" spans="1:5" ht="14.25">
      <c r="A498" s="18">
        <v>34570</v>
      </c>
      <c r="B498" s="18" t="s">
        <v>21127</v>
      </c>
      <c r="C498" s="18" t="s">
        <v>2097</v>
      </c>
      <c r="D498" s="18" t="s">
        <v>2098</v>
      </c>
      <c r="E498" s="461">
        <v>5.12</v>
      </c>
    </row>
    <row r="499" spans="1:5" ht="14.25">
      <c r="A499" s="18">
        <v>25070</v>
      </c>
      <c r="B499" s="18" t="s">
        <v>21128</v>
      </c>
      <c r="C499" s="18" t="s">
        <v>2097</v>
      </c>
      <c r="D499" s="18" t="s">
        <v>2098</v>
      </c>
      <c r="E499" s="461">
        <v>3.85</v>
      </c>
    </row>
    <row r="500" spans="1:5" ht="14.25">
      <c r="A500" s="18">
        <v>34571</v>
      </c>
      <c r="B500" s="18" t="s">
        <v>21129</v>
      </c>
      <c r="C500" s="18" t="s">
        <v>2097</v>
      </c>
      <c r="D500" s="18" t="s">
        <v>2098</v>
      </c>
      <c r="E500" s="461">
        <v>3.89</v>
      </c>
    </row>
    <row r="501" spans="1:5" ht="14.25">
      <c r="A501" s="18">
        <v>34573</v>
      </c>
      <c r="B501" s="18" t="s">
        <v>21130</v>
      </c>
      <c r="C501" s="18" t="s">
        <v>2097</v>
      </c>
      <c r="D501" s="18" t="s">
        <v>2098</v>
      </c>
      <c r="E501" s="461">
        <v>4.09</v>
      </c>
    </row>
    <row r="502" spans="1:5" ht="14.25">
      <c r="A502" s="18">
        <v>37107</v>
      </c>
      <c r="B502" s="18" t="s">
        <v>21131</v>
      </c>
      <c r="C502" s="18" t="s">
        <v>2097</v>
      </c>
      <c r="D502" s="18" t="s">
        <v>2098</v>
      </c>
      <c r="E502" s="461">
        <v>5.4</v>
      </c>
    </row>
    <row r="503" spans="1:5" ht="14.25">
      <c r="A503" s="18">
        <v>34576</v>
      </c>
      <c r="B503" s="18" t="s">
        <v>21132</v>
      </c>
      <c r="C503" s="18" t="s">
        <v>2097</v>
      </c>
      <c r="D503" s="18" t="s">
        <v>2098</v>
      </c>
      <c r="E503" s="461">
        <v>5.96</v>
      </c>
    </row>
    <row r="504" spans="1:5" ht="14.25">
      <c r="A504" s="18">
        <v>34577</v>
      </c>
      <c r="B504" s="18" t="s">
        <v>21133</v>
      </c>
      <c r="C504" s="18" t="s">
        <v>2097</v>
      </c>
      <c r="D504" s="18" t="s">
        <v>2098</v>
      </c>
      <c r="E504" s="461">
        <v>6.22</v>
      </c>
    </row>
    <row r="505" spans="1:5" ht="14.25">
      <c r="A505" s="18">
        <v>34578</v>
      </c>
      <c r="B505" s="18" t="s">
        <v>21134</v>
      </c>
      <c r="C505" s="18" t="s">
        <v>2097</v>
      </c>
      <c r="D505" s="18" t="s">
        <v>2098</v>
      </c>
      <c r="E505" s="461">
        <v>6.75</v>
      </c>
    </row>
    <row r="506" spans="1:5" ht="14.25">
      <c r="A506" s="18">
        <v>34579</v>
      </c>
      <c r="B506" s="18" t="s">
        <v>21135</v>
      </c>
      <c r="C506" s="18" t="s">
        <v>2097</v>
      </c>
      <c r="D506" s="18" t="s">
        <v>2098</v>
      </c>
      <c r="E506" s="461">
        <v>7.2</v>
      </c>
    </row>
    <row r="507" spans="1:5" ht="14.25">
      <c r="A507" s="18">
        <v>25067</v>
      </c>
      <c r="B507" s="18" t="s">
        <v>21136</v>
      </c>
      <c r="C507" s="18" t="s">
        <v>2097</v>
      </c>
      <c r="D507" s="18" t="s">
        <v>2098</v>
      </c>
      <c r="E507" s="461">
        <v>4.82</v>
      </c>
    </row>
    <row r="508" spans="1:5" ht="14.25">
      <c r="A508" s="18">
        <v>34580</v>
      </c>
      <c r="B508" s="18" t="s">
        <v>21137</v>
      </c>
      <c r="C508" s="18" t="s">
        <v>2097</v>
      </c>
      <c r="D508" s="18" t="s">
        <v>2098</v>
      </c>
      <c r="E508" s="461">
        <v>5.38</v>
      </c>
    </row>
    <row r="509" spans="1:5" ht="14.25">
      <c r="A509" s="18">
        <v>25071</v>
      </c>
      <c r="B509" s="18" t="s">
        <v>21138</v>
      </c>
      <c r="C509" s="18" t="s">
        <v>2097</v>
      </c>
      <c r="D509" s="18" t="s">
        <v>2098</v>
      </c>
      <c r="E509" s="461">
        <v>2.68</v>
      </c>
    </row>
    <row r="510" spans="1:5" ht="14.25">
      <c r="A510" s="18">
        <v>44171</v>
      </c>
      <c r="B510" s="18" t="s">
        <v>21139</v>
      </c>
      <c r="C510" s="18" t="s">
        <v>2097</v>
      </c>
      <c r="D510" s="18" t="s">
        <v>2098</v>
      </c>
      <c r="E510" s="461">
        <v>36.369999999999997</v>
      </c>
    </row>
    <row r="511" spans="1:5" ht="14.25">
      <c r="A511" s="18">
        <v>38395</v>
      </c>
      <c r="B511" s="18" t="s">
        <v>21140</v>
      </c>
      <c r="C511" s="18" t="s">
        <v>2097</v>
      </c>
      <c r="D511" s="18" t="s">
        <v>2098</v>
      </c>
      <c r="E511" s="461">
        <v>8.6300000000000008</v>
      </c>
    </row>
    <row r="512" spans="1:5" ht="14.25">
      <c r="A512" s="18">
        <v>34583</v>
      </c>
      <c r="B512" s="18" t="s">
        <v>21141</v>
      </c>
      <c r="C512" s="18" t="s">
        <v>2099</v>
      </c>
      <c r="D512" s="18" t="s">
        <v>2098</v>
      </c>
      <c r="E512" s="461">
        <v>57.96</v>
      </c>
    </row>
    <row r="513" spans="1:5" ht="14.25">
      <c r="A513" s="18">
        <v>34584</v>
      </c>
      <c r="B513" s="18" t="s">
        <v>21142</v>
      </c>
      <c r="C513" s="18" t="s">
        <v>2099</v>
      </c>
      <c r="D513" s="18" t="s">
        <v>2098</v>
      </c>
      <c r="E513" s="461">
        <v>42.5</v>
      </c>
    </row>
    <row r="514" spans="1:5" ht="14.25">
      <c r="A514" s="18">
        <v>709</v>
      </c>
      <c r="B514" s="18" t="s">
        <v>21143</v>
      </c>
      <c r="C514" s="18" t="s">
        <v>2099</v>
      </c>
      <c r="D514" s="18" t="s">
        <v>2100</v>
      </c>
      <c r="E514" s="461">
        <v>834.75</v>
      </c>
    </row>
    <row r="515" spans="1:5" ht="14.25">
      <c r="A515" s="18">
        <v>34599</v>
      </c>
      <c r="B515" s="18" t="s">
        <v>21144</v>
      </c>
      <c r="C515" s="18" t="s">
        <v>2097</v>
      </c>
      <c r="D515" s="18" t="s">
        <v>2098</v>
      </c>
      <c r="E515" s="461">
        <v>2.75</v>
      </c>
    </row>
    <row r="516" spans="1:5" ht="14.25">
      <c r="A516" s="18">
        <v>34592</v>
      </c>
      <c r="B516" s="18" t="s">
        <v>21145</v>
      </c>
      <c r="C516" s="18" t="s">
        <v>2097</v>
      </c>
      <c r="D516" s="18" t="s">
        <v>2098</v>
      </c>
      <c r="E516" s="461">
        <v>3.06</v>
      </c>
    </row>
    <row r="517" spans="1:5" ht="14.25">
      <c r="A517" s="18">
        <v>37103</v>
      </c>
      <c r="B517" s="18" t="s">
        <v>21146</v>
      </c>
      <c r="C517" s="18" t="s">
        <v>2097</v>
      </c>
      <c r="D517" s="18" t="s">
        <v>2098</v>
      </c>
      <c r="E517" s="461">
        <v>3.5</v>
      </c>
    </row>
    <row r="518" spans="1:5" ht="14.25">
      <c r="A518" s="18">
        <v>34555</v>
      </c>
      <c r="B518" s="18" t="s">
        <v>21147</v>
      </c>
      <c r="C518" s="18" t="s">
        <v>2097</v>
      </c>
      <c r="D518" s="18" t="s">
        <v>2098</v>
      </c>
      <c r="E518" s="461">
        <v>4.45</v>
      </c>
    </row>
    <row r="519" spans="1:5" ht="14.25">
      <c r="A519" s="18">
        <v>674</v>
      </c>
      <c r="B519" s="18" t="s">
        <v>21148</v>
      </c>
      <c r="C519" s="18" t="s">
        <v>2099</v>
      </c>
      <c r="D519" s="18" t="s">
        <v>2100</v>
      </c>
      <c r="E519" s="461">
        <v>73</v>
      </c>
    </row>
    <row r="520" spans="1:5" ht="14.25">
      <c r="A520" s="18">
        <v>34600</v>
      </c>
      <c r="B520" s="18" t="s">
        <v>21149</v>
      </c>
      <c r="C520" s="18" t="s">
        <v>2099</v>
      </c>
      <c r="D520" s="18" t="s">
        <v>2100</v>
      </c>
      <c r="E520" s="461">
        <v>107.23</v>
      </c>
    </row>
    <row r="521" spans="1:5" ht="14.25">
      <c r="A521" s="18">
        <v>652</v>
      </c>
      <c r="B521" s="18" t="s">
        <v>21150</v>
      </c>
      <c r="C521" s="18" t="s">
        <v>2099</v>
      </c>
      <c r="D521" s="18" t="s">
        <v>2100</v>
      </c>
      <c r="E521" s="461">
        <v>164.26</v>
      </c>
    </row>
    <row r="522" spans="1:5" ht="14.25">
      <c r="A522" s="18">
        <v>651</v>
      </c>
      <c r="B522" s="18" t="s">
        <v>21151</v>
      </c>
      <c r="C522" s="18" t="s">
        <v>2097</v>
      </c>
      <c r="D522" s="18" t="s">
        <v>2098</v>
      </c>
      <c r="E522" s="461">
        <v>3.37</v>
      </c>
    </row>
    <row r="523" spans="1:5" ht="14.25">
      <c r="A523" s="18">
        <v>654</v>
      </c>
      <c r="B523" s="18" t="s">
        <v>21152</v>
      </c>
      <c r="C523" s="18" t="s">
        <v>2097</v>
      </c>
      <c r="D523" s="18" t="s">
        <v>2098</v>
      </c>
      <c r="E523" s="461">
        <v>4.18</v>
      </c>
    </row>
    <row r="524" spans="1:5" ht="14.25">
      <c r="A524" s="18">
        <v>650</v>
      </c>
      <c r="B524" s="18" t="s">
        <v>21153</v>
      </c>
      <c r="C524" s="18" t="s">
        <v>2097</v>
      </c>
      <c r="D524" s="18" t="s">
        <v>2102</v>
      </c>
      <c r="E524" s="461">
        <v>2.7</v>
      </c>
    </row>
    <row r="525" spans="1:5" ht="14.25">
      <c r="A525" s="18">
        <v>718</v>
      </c>
      <c r="B525" s="18" t="s">
        <v>21154</v>
      </c>
      <c r="C525" s="18" t="s">
        <v>2097</v>
      </c>
      <c r="D525" s="18" t="s">
        <v>2098</v>
      </c>
      <c r="E525" s="461">
        <v>23.22</v>
      </c>
    </row>
    <row r="526" spans="1:5" ht="14.25">
      <c r="A526" s="18">
        <v>11981</v>
      </c>
      <c r="B526" s="18" t="s">
        <v>21155</v>
      </c>
      <c r="C526" s="18" t="s">
        <v>2097</v>
      </c>
      <c r="D526" s="18" t="s">
        <v>2098</v>
      </c>
      <c r="E526" s="461">
        <v>22.56</v>
      </c>
    </row>
    <row r="527" spans="1:5" ht="14.25">
      <c r="A527" s="18">
        <v>34586</v>
      </c>
      <c r="B527" s="18" t="s">
        <v>21156</v>
      </c>
      <c r="C527" s="18" t="s">
        <v>2097</v>
      </c>
      <c r="D527" s="18" t="s">
        <v>2098</v>
      </c>
      <c r="E527" s="461">
        <v>1.68</v>
      </c>
    </row>
    <row r="528" spans="1:5" ht="14.25">
      <c r="A528" s="18">
        <v>38603</v>
      </c>
      <c r="B528" s="18" t="s">
        <v>21157</v>
      </c>
      <c r="C528" s="18" t="s">
        <v>2097</v>
      </c>
      <c r="D528" s="18" t="s">
        <v>2098</v>
      </c>
      <c r="E528" s="461">
        <v>2.04</v>
      </c>
    </row>
    <row r="529" spans="1:5" ht="14.25">
      <c r="A529" s="18">
        <v>34588</v>
      </c>
      <c r="B529" s="18" t="s">
        <v>21158</v>
      </c>
      <c r="C529" s="18" t="s">
        <v>2097</v>
      </c>
      <c r="D529" s="18" t="s">
        <v>2098</v>
      </c>
      <c r="E529" s="461">
        <v>2.2000000000000002</v>
      </c>
    </row>
    <row r="530" spans="1:5" ht="14.25">
      <c r="A530" s="18">
        <v>34590</v>
      </c>
      <c r="B530" s="18" t="s">
        <v>21159</v>
      </c>
      <c r="C530" s="18" t="s">
        <v>2097</v>
      </c>
      <c r="D530" s="18" t="s">
        <v>2098</v>
      </c>
      <c r="E530" s="461">
        <v>2.0099999999999998</v>
      </c>
    </row>
    <row r="531" spans="1:5" ht="14.25">
      <c r="A531" s="18">
        <v>34591</v>
      </c>
      <c r="B531" s="18" t="s">
        <v>21160</v>
      </c>
      <c r="C531" s="18" t="s">
        <v>2097</v>
      </c>
      <c r="D531" s="18" t="s">
        <v>2098</v>
      </c>
      <c r="E531" s="461">
        <v>2.72</v>
      </c>
    </row>
    <row r="532" spans="1:5" ht="14.25">
      <c r="A532" s="18">
        <v>40517</v>
      </c>
      <c r="B532" s="18" t="s">
        <v>21161</v>
      </c>
      <c r="C532" s="18" t="s">
        <v>2099</v>
      </c>
      <c r="D532" s="18" t="s">
        <v>2098</v>
      </c>
      <c r="E532" s="461">
        <v>56.72</v>
      </c>
    </row>
    <row r="533" spans="1:5" ht="14.25">
      <c r="A533" s="18">
        <v>40515</v>
      </c>
      <c r="B533" s="18" t="s">
        <v>21162</v>
      </c>
      <c r="C533" s="18" t="s">
        <v>2099</v>
      </c>
      <c r="D533" s="18" t="s">
        <v>2098</v>
      </c>
      <c r="E533" s="461">
        <v>127.62</v>
      </c>
    </row>
    <row r="534" spans="1:5" ht="14.25">
      <c r="A534" s="18">
        <v>40529</v>
      </c>
      <c r="B534" s="18" t="s">
        <v>21163</v>
      </c>
      <c r="C534" s="18" t="s">
        <v>2099</v>
      </c>
      <c r="D534" s="18" t="s">
        <v>2098</v>
      </c>
      <c r="E534" s="461">
        <v>81.53</v>
      </c>
    </row>
    <row r="535" spans="1:5" ht="14.25">
      <c r="A535" s="18">
        <v>36170</v>
      </c>
      <c r="B535" s="18" t="s">
        <v>21164</v>
      </c>
      <c r="C535" s="18" t="s">
        <v>2099</v>
      </c>
      <c r="D535" s="18" t="s">
        <v>2102</v>
      </c>
      <c r="E535" s="461">
        <v>67.650000000000006</v>
      </c>
    </row>
    <row r="536" spans="1:5" ht="14.25">
      <c r="A536" s="18">
        <v>40524</v>
      </c>
      <c r="B536" s="18" t="s">
        <v>21165</v>
      </c>
      <c r="C536" s="18" t="s">
        <v>2099</v>
      </c>
      <c r="D536" s="18" t="s">
        <v>2098</v>
      </c>
      <c r="E536" s="461">
        <v>79.760000000000005</v>
      </c>
    </row>
    <row r="537" spans="1:5" ht="14.25">
      <c r="A537" s="18">
        <v>36156</v>
      </c>
      <c r="B537" s="18" t="s">
        <v>21166</v>
      </c>
      <c r="C537" s="18" t="s">
        <v>2099</v>
      </c>
      <c r="D537" s="18" t="s">
        <v>2098</v>
      </c>
      <c r="E537" s="461">
        <v>62.03</v>
      </c>
    </row>
    <row r="538" spans="1:5" ht="14.25">
      <c r="A538" s="18">
        <v>36155</v>
      </c>
      <c r="B538" s="18" t="s">
        <v>21167</v>
      </c>
      <c r="C538" s="18" t="s">
        <v>2099</v>
      </c>
      <c r="D538" s="18" t="s">
        <v>2098</v>
      </c>
      <c r="E538" s="461">
        <v>53.55</v>
      </c>
    </row>
    <row r="539" spans="1:5" ht="14.25">
      <c r="A539" s="18">
        <v>36154</v>
      </c>
      <c r="B539" s="18" t="s">
        <v>21168</v>
      </c>
      <c r="C539" s="18" t="s">
        <v>2099</v>
      </c>
      <c r="D539" s="18" t="s">
        <v>2098</v>
      </c>
      <c r="E539" s="461">
        <v>74.44</v>
      </c>
    </row>
    <row r="540" spans="1:5" ht="14.25">
      <c r="A540" s="18">
        <v>695</v>
      </c>
      <c r="B540" s="18" t="s">
        <v>21169</v>
      </c>
      <c r="C540" s="18" t="s">
        <v>2099</v>
      </c>
      <c r="D540" s="18" t="s">
        <v>2098</v>
      </c>
      <c r="E540" s="461">
        <v>54.68</v>
      </c>
    </row>
    <row r="541" spans="1:5" ht="14.25">
      <c r="A541" s="18">
        <v>679</v>
      </c>
      <c r="B541" s="18" t="s">
        <v>21170</v>
      </c>
      <c r="C541" s="18" t="s">
        <v>2099</v>
      </c>
      <c r="D541" s="18" t="s">
        <v>2098</v>
      </c>
      <c r="E541" s="461">
        <v>81.53</v>
      </c>
    </row>
    <row r="542" spans="1:5" ht="14.25">
      <c r="A542" s="18">
        <v>711</v>
      </c>
      <c r="B542" s="18" t="s">
        <v>21171</v>
      </c>
      <c r="C542" s="18" t="s">
        <v>2099</v>
      </c>
      <c r="D542" s="18" t="s">
        <v>2098</v>
      </c>
      <c r="E542" s="461">
        <v>53.93</v>
      </c>
    </row>
    <row r="543" spans="1:5" ht="14.25">
      <c r="A543" s="18">
        <v>712</v>
      </c>
      <c r="B543" s="18" t="s">
        <v>21172</v>
      </c>
      <c r="C543" s="18" t="s">
        <v>2099</v>
      </c>
      <c r="D543" s="18" t="s">
        <v>2098</v>
      </c>
      <c r="E543" s="461">
        <v>67.94</v>
      </c>
    </row>
    <row r="544" spans="1:5" ht="14.25">
      <c r="A544" s="18">
        <v>12614</v>
      </c>
      <c r="B544" s="18" t="s">
        <v>21173</v>
      </c>
      <c r="C544" s="18" t="s">
        <v>2097</v>
      </c>
      <c r="D544" s="18" t="s">
        <v>2100</v>
      </c>
      <c r="E544" s="461">
        <v>22.73</v>
      </c>
    </row>
    <row r="545" spans="1:5" ht="14.25">
      <c r="A545" s="18">
        <v>6140</v>
      </c>
      <c r="B545" s="18" t="s">
        <v>21174</v>
      </c>
      <c r="C545" s="18" t="s">
        <v>2097</v>
      </c>
      <c r="D545" s="18" t="s">
        <v>2098</v>
      </c>
      <c r="E545" s="461">
        <v>4.34</v>
      </c>
    </row>
    <row r="546" spans="1:5" ht="14.25">
      <c r="A546" s="18">
        <v>38399</v>
      </c>
      <c r="B546" s="18" t="s">
        <v>21175</v>
      </c>
      <c r="C546" s="18" t="s">
        <v>2097</v>
      </c>
      <c r="D546" s="18" t="s">
        <v>2098</v>
      </c>
      <c r="E546" s="461">
        <v>304.25</v>
      </c>
    </row>
    <row r="547" spans="1:5" ht="14.25">
      <c r="A547" s="18">
        <v>735</v>
      </c>
      <c r="B547" s="18" t="s">
        <v>21176</v>
      </c>
      <c r="C547" s="18" t="s">
        <v>2097</v>
      </c>
      <c r="D547" s="18" t="s">
        <v>2098</v>
      </c>
      <c r="E547" s="461">
        <v>2428.12</v>
      </c>
    </row>
    <row r="548" spans="1:5" ht="14.25">
      <c r="A548" s="18">
        <v>736</v>
      </c>
      <c r="B548" s="18" t="s">
        <v>21177</v>
      </c>
      <c r="C548" s="18" t="s">
        <v>2097</v>
      </c>
      <c r="D548" s="18" t="s">
        <v>2098</v>
      </c>
      <c r="E548" s="461">
        <v>2041.61</v>
      </c>
    </row>
    <row r="549" spans="1:5" ht="14.25">
      <c r="A549" s="18">
        <v>729</v>
      </c>
      <c r="B549" s="18" t="s">
        <v>21178</v>
      </c>
      <c r="C549" s="18" t="s">
        <v>2097</v>
      </c>
      <c r="D549" s="18" t="s">
        <v>2102</v>
      </c>
      <c r="E549" s="461">
        <v>831.98</v>
      </c>
    </row>
    <row r="550" spans="1:5" ht="14.25">
      <c r="A550" s="18">
        <v>39925</v>
      </c>
      <c r="B550" s="18" t="s">
        <v>21179</v>
      </c>
      <c r="C550" s="18" t="s">
        <v>2097</v>
      </c>
      <c r="D550" s="18" t="s">
        <v>2098</v>
      </c>
      <c r="E550" s="461">
        <v>12022.03</v>
      </c>
    </row>
    <row r="551" spans="1:5" ht="14.25">
      <c r="A551" s="18">
        <v>731</v>
      </c>
      <c r="B551" s="18" t="s">
        <v>21180</v>
      </c>
      <c r="C551" s="18" t="s">
        <v>2097</v>
      </c>
      <c r="D551" s="18" t="s">
        <v>2098</v>
      </c>
      <c r="E551" s="461">
        <v>809.72</v>
      </c>
    </row>
    <row r="552" spans="1:5" ht="14.25">
      <c r="A552" s="18">
        <v>10575</v>
      </c>
      <c r="B552" s="18" t="s">
        <v>21181</v>
      </c>
      <c r="C552" s="18" t="s">
        <v>2097</v>
      </c>
      <c r="D552" s="18" t="s">
        <v>2098</v>
      </c>
      <c r="E552" s="461">
        <v>1263.6300000000001</v>
      </c>
    </row>
    <row r="553" spans="1:5" ht="14.25">
      <c r="A553" s="18">
        <v>733</v>
      </c>
      <c r="B553" s="18" t="s">
        <v>21182</v>
      </c>
      <c r="C553" s="18" t="s">
        <v>2097</v>
      </c>
      <c r="D553" s="18" t="s">
        <v>2098</v>
      </c>
      <c r="E553" s="461">
        <v>1383.52</v>
      </c>
    </row>
    <row r="554" spans="1:5" ht="14.25">
      <c r="A554" s="18">
        <v>732</v>
      </c>
      <c r="B554" s="18" t="s">
        <v>21183</v>
      </c>
      <c r="C554" s="18" t="s">
        <v>2097</v>
      </c>
      <c r="D554" s="18" t="s">
        <v>2098</v>
      </c>
      <c r="E554" s="461">
        <v>1364.92</v>
      </c>
    </row>
    <row r="555" spans="1:5" ht="14.25">
      <c r="A555" s="18">
        <v>737</v>
      </c>
      <c r="B555" s="18" t="s">
        <v>21184</v>
      </c>
      <c r="C555" s="18" t="s">
        <v>2097</v>
      </c>
      <c r="D555" s="18" t="s">
        <v>2098</v>
      </c>
      <c r="E555" s="461">
        <v>7654.08</v>
      </c>
    </row>
    <row r="556" spans="1:5" ht="14.25">
      <c r="A556" s="18">
        <v>738</v>
      </c>
      <c r="B556" s="18" t="s">
        <v>21185</v>
      </c>
      <c r="C556" s="18" t="s">
        <v>2097</v>
      </c>
      <c r="D556" s="18" t="s">
        <v>2098</v>
      </c>
      <c r="E556" s="461">
        <v>3549.14</v>
      </c>
    </row>
    <row r="557" spans="1:5" ht="14.25">
      <c r="A557" s="18">
        <v>740</v>
      </c>
      <c r="B557" s="18" t="s">
        <v>21186</v>
      </c>
      <c r="C557" s="18" t="s">
        <v>2097</v>
      </c>
      <c r="D557" s="18" t="s">
        <v>2098</v>
      </c>
      <c r="E557" s="461">
        <v>7200.47</v>
      </c>
    </row>
    <row r="558" spans="1:5" ht="14.25">
      <c r="A558" s="18">
        <v>734</v>
      </c>
      <c r="B558" s="18" t="s">
        <v>21187</v>
      </c>
      <c r="C558" s="18" t="s">
        <v>2097</v>
      </c>
      <c r="D558" s="18" t="s">
        <v>2098</v>
      </c>
      <c r="E558" s="461">
        <v>1463.19</v>
      </c>
    </row>
    <row r="559" spans="1:5" ht="14.25">
      <c r="A559" s="18">
        <v>39008</v>
      </c>
      <c r="B559" s="18" t="s">
        <v>21188</v>
      </c>
      <c r="C559" s="18" t="s">
        <v>2097</v>
      </c>
      <c r="D559" s="18" t="s">
        <v>2098</v>
      </c>
      <c r="E559" s="461">
        <v>57172.53</v>
      </c>
    </row>
    <row r="560" spans="1:5" ht="14.25">
      <c r="A560" s="18">
        <v>39009</v>
      </c>
      <c r="B560" s="18" t="s">
        <v>21189</v>
      </c>
      <c r="C560" s="18" t="s">
        <v>2097</v>
      </c>
      <c r="D560" s="18" t="s">
        <v>2098</v>
      </c>
      <c r="E560" s="461">
        <v>61253.279999999999</v>
      </c>
    </row>
    <row r="561" spans="1:5" ht="14.25">
      <c r="A561" s="18">
        <v>10587</v>
      </c>
      <c r="B561" s="18" t="s">
        <v>21190</v>
      </c>
      <c r="C561" s="18" t="s">
        <v>2097</v>
      </c>
      <c r="D561" s="18" t="s">
        <v>2100</v>
      </c>
      <c r="E561" s="461">
        <v>3676.47</v>
      </c>
    </row>
    <row r="562" spans="1:5" ht="14.25">
      <c r="A562" s="18">
        <v>759</v>
      </c>
      <c r="B562" s="18" t="s">
        <v>21191</v>
      </c>
      <c r="C562" s="18" t="s">
        <v>2097</v>
      </c>
      <c r="D562" s="18" t="s">
        <v>2100</v>
      </c>
      <c r="E562" s="461">
        <v>5286.04</v>
      </c>
    </row>
    <row r="563" spans="1:5" ht="14.25">
      <c r="A563" s="18">
        <v>761</v>
      </c>
      <c r="B563" s="18" t="s">
        <v>21192</v>
      </c>
      <c r="C563" s="18" t="s">
        <v>2097</v>
      </c>
      <c r="D563" s="18" t="s">
        <v>2100</v>
      </c>
      <c r="E563" s="461">
        <v>8960.2800000000007</v>
      </c>
    </row>
    <row r="564" spans="1:5" ht="14.25">
      <c r="A564" s="18">
        <v>750</v>
      </c>
      <c r="B564" s="18" t="s">
        <v>21193</v>
      </c>
      <c r="C564" s="18" t="s">
        <v>2097</v>
      </c>
      <c r="D564" s="18" t="s">
        <v>2100</v>
      </c>
      <c r="E564" s="461">
        <v>8507.07</v>
      </c>
    </row>
    <row r="565" spans="1:5" ht="14.25">
      <c r="A565" s="18">
        <v>755</v>
      </c>
      <c r="B565" s="18" t="s">
        <v>21194</v>
      </c>
      <c r="C565" s="18" t="s">
        <v>2097</v>
      </c>
      <c r="D565" s="18" t="s">
        <v>2100</v>
      </c>
      <c r="E565" s="461">
        <v>34908.9</v>
      </c>
    </row>
    <row r="566" spans="1:5" ht="14.25">
      <c r="A566" s="18">
        <v>749</v>
      </c>
      <c r="B566" s="18" t="s">
        <v>21195</v>
      </c>
      <c r="C566" s="18" t="s">
        <v>2097</v>
      </c>
      <c r="D566" s="18" t="s">
        <v>2100</v>
      </c>
      <c r="E566" s="461">
        <v>12838.85</v>
      </c>
    </row>
    <row r="567" spans="1:5" ht="14.25">
      <c r="A567" s="18">
        <v>756</v>
      </c>
      <c r="B567" s="18" t="s">
        <v>21196</v>
      </c>
      <c r="C567" s="18" t="s">
        <v>2097</v>
      </c>
      <c r="D567" s="18" t="s">
        <v>2100</v>
      </c>
      <c r="E567" s="461">
        <v>38072.83</v>
      </c>
    </row>
    <row r="568" spans="1:5" ht="14.25">
      <c r="A568" s="18">
        <v>757</v>
      </c>
      <c r="B568" s="18" t="s">
        <v>21197</v>
      </c>
      <c r="C568" s="18" t="s">
        <v>2097</v>
      </c>
      <c r="D568" s="18" t="s">
        <v>2100</v>
      </c>
      <c r="E568" s="461">
        <v>17287.5</v>
      </c>
    </row>
    <row r="569" spans="1:5" ht="14.25">
      <c r="A569" s="18">
        <v>10588</v>
      </c>
      <c r="B569" s="18" t="s">
        <v>21198</v>
      </c>
      <c r="C569" s="18" t="s">
        <v>2097</v>
      </c>
      <c r="D569" s="18" t="s">
        <v>2100</v>
      </c>
      <c r="E569" s="461">
        <v>3816.64</v>
      </c>
    </row>
    <row r="570" spans="1:5" ht="14.25">
      <c r="A570" s="18">
        <v>10592</v>
      </c>
      <c r="B570" s="18" t="s">
        <v>21199</v>
      </c>
      <c r="C570" s="18" t="s">
        <v>2097</v>
      </c>
      <c r="D570" s="18" t="s">
        <v>2100</v>
      </c>
      <c r="E570" s="461">
        <v>4610</v>
      </c>
    </row>
    <row r="571" spans="1:5" ht="14.25">
      <c r="A571" s="18">
        <v>10589</v>
      </c>
      <c r="B571" s="18" t="s">
        <v>21200</v>
      </c>
      <c r="C571" s="18" t="s">
        <v>2097</v>
      </c>
      <c r="D571" s="18" t="s">
        <v>2100</v>
      </c>
      <c r="E571" s="461">
        <v>6193.24</v>
      </c>
    </row>
    <row r="572" spans="1:5" ht="14.25">
      <c r="A572" s="18">
        <v>760</v>
      </c>
      <c r="B572" s="18" t="s">
        <v>21201</v>
      </c>
      <c r="C572" s="18" t="s">
        <v>2097</v>
      </c>
      <c r="D572" s="18" t="s">
        <v>2100</v>
      </c>
      <c r="E572" s="461">
        <v>34575</v>
      </c>
    </row>
    <row r="573" spans="1:5" ht="14.25">
      <c r="A573" s="18">
        <v>751</v>
      </c>
      <c r="B573" s="18" t="s">
        <v>21202</v>
      </c>
      <c r="C573" s="18" t="s">
        <v>2097</v>
      </c>
      <c r="D573" s="18" t="s">
        <v>2100</v>
      </c>
      <c r="E573" s="461">
        <v>5445.56</v>
      </c>
    </row>
    <row r="574" spans="1:5" ht="14.25">
      <c r="A574" s="18">
        <v>754</v>
      </c>
      <c r="B574" s="18" t="s">
        <v>21203</v>
      </c>
      <c r="C574" s="18" t="s">
        <v>2097</v>
      </c>
      <c r="D574" s="18" t="s">
        <v>2100</v>
      </c>
      <c r="E574" s="461">
        <v>8643.75</v>
      </c>
    </row>
    <row r="575" spans="1:5" ht="14.25">
      <c r="A575" s="18">
        <v>44489</v>
      </c>
      <c r="B575" s="18" t="s">
        <v>21204</v>
      </c>
      <c r="C575" s="18" t="s">
        <v>2097</v>
      </c>
      <c r="D575" s="18" t="s">
        <v>2098</v>
      </c>
      <c r="E575" s="461">
        <v>206829.85</v>
      </c>
    </row>
    <row r="576" spans="1:5" ht="14.25">
      <c r="A576" s="18">
        <v>39917</v>
      </c>
      <c r="B576" s="18" t="s">
        <v>21205</v>
      </c>
      <c r="C576" s="18" t="s">
        <v>2097</v>
      </c>
      <c r="D576" s="18" t="s">
        <v>2098</v>
      </c>
      <c r="E576" s="461">
        <v>87821.13</v>
      </c>
    </row>
    <row r="577" spans="1:5" ht="14.25">
      <c r="A577" s="18">
        <v>38167</v>
      </c>
      <c r="B577" s="18" t="s">
        <v>21206</v>
      </c>
      <c r="C577" s="18" t="s">
        <v>2108</v>
      </c>
      <c r="D577" s="18" t="s">
        <v>2098</v>
      </c>
      <c r="E577" s="461">
        <v>24.97</v>
      </c>
    </row>
    <row r="578" spans="1:5" ht="14.25">
      <c r="A578" s="18">
        <v>36145</v>
      </c>
      <c r="B578" s="18" t="s">
        <v>21207</v>
      </c>
      <c r="C578" s="18" t="s">
        <v>2108</v>
      </c>
      <c r="D578" s="18" t="s">
        <v>2098</v>
      </c>
      <c r="E578" s="461">
        <v>42.91</v>
      </c>
    </row>
    <row r="579" spans="1:5" ht="14.25">
      <c r="A579" s="18">
        <v>12893</v>
      </c>
      <c r="B579" s="18" t="s">
        <v>21208</v>
      </c>
      <c r="C579" s="18" t="s">
        <v>2108</v>
      </c>
      <c r="D579" s="18" t="s">
        <v>2098</v>
      </c>
      <c r="E579" s="461">
        <v>71.52</v>
      </c>
    </row>
    <row r="580" spans="1:5" ht="14.25">
      <c r="A580" s="18">
        <v>11685</v>
      </c>
      <c r="B580" s="18" t="s">
        <v>21209</v>
      </c>
      <c r="C580" s="18" t="s">
        <v>2097</v>
      </c>
      <c r="D580" s="18" t="s">
        <v>2098</v>
      </c>
      <c r="E580" s="461">
        <v>28.55</v>
      </c>
    </row>
    <row r="581" spans="1:5" ht="14.25">
      <c r="A581" s="18">
        <v>11680</v>
      </c>
      <c r="B581" s="18" t="s">
        <v>21210</v>
      </c>
      <c r="C581" s="18" t="s">
        <v>2097</v>
      </c>
      <c r="D581" s="18" t="s">
        <v>2098</v>
      </c>
      <c r="E581" s="461">
        <v>21.95</v>
      </c>
    </row>
    <row r="582" spans="1:5" ht="14.25">
      <c r="A582" s="18">
        <v>11679</v>
      </c>
      <c r="B582" s="18" t="s">
        <v>21211</v>
      </c>
      <c r="C582" s="18" t="s">
        <v>2097</v>
      </c>
      <c r="D582" s="18" t="s">
        <v>2098</v>
      </c>
      <c r="E582" s="461">
        <v>29.76</v>
      </c>
    </row>
    <row r="583" spans="1:5" ht="14.25">
      <c r="A583" s="18">
        <v>2512</v>
      </c>
      <c r="B583" s="18" t="s">
        <v>21212</v>
      </c>
      <c r="C583" s="18" t="s">
        <v>2097</v>
      </c>
      <c r="D583" s="18" t="s">
        <v>2100</v>
      </c>
      <c r="E583" s="461">
        <v>43.3</v>
      </c>
    </row>
    <row r="584" spans="1:5" ht="14.25">
      <c r="A584" s="18">
        <v>4374</v>
      </c>
      <c r="B584" s="18" t="s">
        <v>21213</v>
      </c>
      <c r="C584" s="18" t="s">
        <v>2097</v>
      </c>
      <c r="D584" s="18" t="s">
        <v>2098</v>
      </c>
      <c r="E584" s="461">
        <v>0.37</v>
      </c>
    </row>
    <row r="585" spans="1:5" ht="14.25">
      <c r="A585" s="18">
        <v>7568</v>
      </c>
      <c r="B585" s="18" t="s">
        <v>21214</v>
      </c>
      <c r="C585" s="18" t="s">
        <v>2097</v>
      </c>
      <c r="D585" s="18" t="s">
        <v>2098</v>
      </c>
      <c r="E585" s="461">
        <v>0.61</v>
      </c>
    </row>
    <row r="586" spans="1:5" ht="14.25">
      <c r="A586" s="18">
        <v>7584</v>
      </c>
      <c r="B586" s="18" t="s">
        <v>21215</v>
      </c>
      <c r="C586" s="18" t="s">
        <v>2097</v>
      </c>
      <c r="D586" s="18" t="s">
        <v>2098</v>
      </c>
      <c r="E586" s="461">
        <v>0.93</v>
      </c>
    </row>
    <row r="587" spans="1:5" ht="14.25">
      <c r="A587" s="18">
        <v>11945</v>
      </c>
      <c r="B587" s="18" t="s">
        <v>21216</v>
      </c>
      <c r="C587" s="18" t="s">
        <v>2097</v>
      </c>
      <c r="D587" s="18" t="s">
        <v>2098</v>
      </c>
      <c r="E587" s="461">
        <v>0.06</v>
      </c>
    </row>
    <row r="588" spans="1:5" ht="14.25">
      <c r="A588" s="18">
        <v>11946</v>
      </c>
      <c r="B588" s="18" t="s">
        <v>21217</v>
      </c>
      <c r="C588" s="18" t="s">
        <v>2097</v>
      </c>
      <c r="D588" s="18" t="s">
        <v>2098</v>
      </c>
      <c r="E588" s="461">
        <v>0.06</v>
      </c>
    </row>
    <row r="589" spans="1:5" ht="14.25">
      <c r="A589" s="18">
        <v>4375</v>
      </c>
      <c r="B589" s="18" t="s">
        <v>21218</v>
      </c>
      <c r="C589" s="18" t="s">
        <v>2097</v>
      </c>
      <c r="D589" s="18" t="s">
        <v>2102</v>
      </c>
      <c r="E589" s="461">
        <v>0.1</v>
      </c>
    </row>
    <row r="590" spans="1:5" ht="14.25">
      <c r="A590" s="18">
        <v>11950</v>
      </c>
      <c r="B590" s="18" t="s">
        <v>21219</v>
      </c>
      <c r="C590" s="18" t="s">
        <v>2097</v>
      </c>
      <c r="D590" s="18" t="s">
        <v>2098</v>
      </c>
      <c r="E590" s="461">
        <v>0.2</v>
      </c>
    </row>
    <row r="591" spans="1:5" ht="14.25">
      <c r="A591" s="18">
        <v>4376</v>
      </c>
      <c r="B591" s="18" t="s">
        <v>21220</v>
      </c>
      <c r="C591" s="18" t="s">
        <v>2097</v>
      </c>
      <c r="D591" s="18" t="s">
        <v>2098</v>
      </c>
      <c r="E591" s="461">
        <v>0.19</v>
      </c>
    </row>
    <row r="592" spans="1:5" ht="14.25">
      <c r="A592" s="18">
        <v>7583</v>
      </c>
      <c r="B592" s="18" t="s">
        <v>21221</v>
      </c>
      <c r="C592" s="18" t="s">
        <v>2097</v>
      </c>
      <c r="D592" s="18" t="s">
        <v>2098</v>
      </c>
      <c r="E592" s="461">
        <v>0.41</v>
      </c>
    </row>
    <row r="593" spans="1:5" ht="14.25">
      <c r="A593" s="18">
        <v>4350</v>
      </c>
      <c r="B593" s="18" t="s">
        <v>21222</v>
      </c>
      <c r="C593" s="18" t="s">
        <v>2097</v>
      </c>
      <c r="D593" s="18" t="s">
        <v>2100</v>
      </c>
      <c r="E593" s="461">
        <v>0.71</v>
      </c>
    </row>
    <row r="594" spans="1:5" ht="14.25">
      <c r="A594" s="18">
        <v>44400</v>
      </c>
      <c r="B594" s="18" t="s">
        <v>21223</v>
      </c>
      <c r="C594" s="18" t="s">
        <v>2097</v>
      </c>
      <c r="D594" s="18" t="s">
        <v>2098</v>
      </c>
      <c r="E594" s="461">
        <v>34.67</v>
      </c>
    </row>
    <row r="595" spans="1:5" ht="14.25">
      <c r="A595" s="18">
        <v>39886</v>
      </c>
      <c r="B595" s="18" t="s">
        <v>21224</v>
      </c>
      <c r="C595" s="18" t="s">
        <v>2097</v>
      </c>
      <c r="D595" s="18" t="s">
        <v>2100</v>
      </c>
      <c r="E595" s="461">
        <v>5.7</v>
      </c>
    </row>
    <row r="596" spans="1:5" ht="14.25">
      <c r="A596" s="18">
        <v>39887</v>
      </c>
      <c r="B596" s="18" t="s">
        <v>21225</v>
      </c>
      <c r="C596" s="18" t="s">
        <v>2097</v>
      </c>
      <c r="D596" s="18" t="s">
        <v>2100</v>
      </c>
      <c r="E596" s="461">
        <v>8.5500000000000007</v>
      </c>
    </row>
    <row r="597" spans="1:5" ht="14.25">
      <c r="A597" s="18">
        <v>39888</v>
      </c>
      <c r="B597" s="18" t="s">
        <v>21226</v>
      </c>
      <c r="C597" s="18" t="s">
        <v>2097</v>
      </c>
      <c r="D597" s="18" t="s">
        <v>2100</v>
      </c>
      <c r="E597" s="461">
        <v>19.55</v>
      </c>
    </row>
    <row r="598" spans="1:5" ht="14.25">
      <c r="A598" s="18">
        <v>39890</v>
      </c>
      <c r="B598" s="18" t="s">
        <v>21227</v>
      </c>
      <c r="C598" s="18" t="s">
        <v>2097</v>
      </c>
      <c r="D598" s="18" t="s">
        <v>2100</v>
      </c>
      <c r="E598" s="461">
        <v>33.369999999999997</v>
      </c>
    </row>
    <row r="599" spans="1:5" ht="14.25">
      <c r="A599" s="18">
        <v>39891</v>
      </c>
      <c r="B599" s="18" t="s">
        <v>21228</v>
      </c>
      <c r="C599" s="18" t="s">
        <v>2097</v>
      </c>
      <c r="D599" s="18" t="s">
        <v>2100</v>
      </c>
      <c r="E599" s="461">
        <v>47.05</v>
      </c>
    </row>
    <row r="600" spans="1:5" ht="14.25">
      <c r="A600" s="18">
        <v>39892</v>
      </c>
      <c r="B600" s="18" t="s">
        <v>21229</v>
      </c>
      <c r="C600" s="18" t="s">
        <v>2097</v>
      </c>
      <c r="D600" s="18" t="s">
        <v>2100</v>
      </c>
      <c r="E600" s="461">
        <v>146.66999999999999</v>
      </c>
    </row>
    <row r="601" spans="1:5" ht="14.25">
      <c r="A601" s="18">
        <v>790</v>
      </c>
      <c r="B601" s="18" t="s">
        <v>21230</v>
      </c>
      <c r="C601" s="18" t="s">
        <v>2097</v>
      </c>
      <c r="D601" s="18" t="s">
        <v>2100</v>
      </c>
      <c r="E601" s="461">
        <v>21.7</v>
      </c>
    </row>
    <row r="602" spans="1:5" ht="14.25">
      <c r="A602" s="18">
        <v>766</v>
      </c>
      <c r="B602" s="18" t="s">
        <v>21231</v>
      </c>
      <c r="C602" s="18" t="s">
        <v>2097</v>
      </c>
      <c r="D602" s="18" t="s">
        <v>2100</v>
      </c>
      <c r="E602" s="461">
        <v>21.7</v>
      </c>
    </row>
    <row r="603" spans="1:5" ht="14.25">
      <c r="A603" s="18">
        <v>791</v>
      </c>
      <c r="B603" s="18" t="s">
        <v>21232</v>
      </c>
      <c r="C603" s="18" t="s">
        <v>2097</v>
      </c>
      <c r="D603" s="18" t="s">
        <v>2100</v>
      </c>
      <c r="E603" s="461">
        <v>21.7</v>
      </c>
    </row>
    <row r="604" spans="1:5" ht="14.25">
      <c r="A604" s="18">
        <v>767</v>
      </c>
      <c r="B604" s="18" t="s">
        <v>21233</v>
      </c>
      <c r="C604" s="18" t="s">
        <v>2097</v>
      </c>
      <c r="D604" s="18" t="s">
        <v>2100</v>
      </c>
      <c r="E604" s="461">
        <v>21.7</v>
      </c>
    </row>
    <row r="605" spans="1:5" ht="14.25">
      <c r="A605" s="18">
        <v>768</v>
      </c>
      <c r="B605" s="18" t="s">
        <v>21234</v>
      </c>
      <c r="C605" s="18" t="s">
        <v>2097</v>
      </c>
      <c r="D605" s="18" t="s">
        <v>2100</v>
      </c>
      <c r="E605" s="461">
        <v>17.04</v>
      </c>
    </row>
    <row r="606" spans="1:5" ht="14.25">
      <c r="A606" s="18">
        <v>789</v>
      </c>
      <c r="B606" s="18" t="s">
        <v>21235</v>
      </c>
      <c r="C606" s="18" t="s">
        <v>2097</v>
      </c>
      <c r="D606" s="18" t="s">
        <v>2100</v>
      </c>
      <c r="E606" s="461">
        <v>16.68</v>
      </c>
    </row>
    <row r="607" spans="1:5" ht="14.25">
      <c r="A607" s="18">
        <v>769</v>
      </c>
      <c r="B607" s="18" t="s">
        <v>21236</v>
      </c>
      <c r="C607" s="18" t="s">
        <v>2097</v>
      </c>
      <c r="D607" s="18" t="s">
        <v>2100</v>
      </c>
      <c r="E607" s="461">
        <v>17.04</v>
      </c>
    </row>
    <row r="608" spans="1:5" ht="14.25">
      <c r="A608" s="18">
        <v>770</v>
      </c>
      <c r="B608" s="18" t="s">
        <v>21237</v>
      </c>
      <c r="C608" s="18" t="s">
        <v>2097</v>
      </c>
      <c r="D608" s="18" t="s">
        <v>2100</v>
      </c>
      <c r="E608" s="461">
        <v>6.01</v>
      </c>
    </row>
    <row r="609" spans="1:5" ht="14.25">
      <c r="A609" s="18">
        <v>12394</v>
      </c>
      <c r="B609" s="18" t="s">
        <v>21238</v>
      </c>
      <c r="C609" s="18" t="s">
        <v>2097</v>
      </c>
      <c r="D609" s="18" t="s">
        <v>2100</v>
      </c>
      <c r="E609" s="461">
        <v>6.01</v>
      </c>
    </row>
    <row r="610" spans="1:5" ht="14.25">
      <c r="A610" s="18">
        <v>764</v>
      </c>
      <c r="B610" s="18" t="s">
        <v>21239</v>
      </c>
      <c r="C610" s="18" t="s">
        <v>2097</v>
      </c>
      <c r="D610" s="18" t="s">
        <v>2100</v>
      </c>
      <c r="E610" s="461">
        <v>10.49</v>
      </c>
    </row>
    <row r="611" spans="1:5" ht="14.25">
      <c r="A611" s="18">
        <v>765</v>
      </c>
      <c r="B611" s="18" t="s">
        <v>21240</v>
      </c>
      <c r="C611" s="18" t="s">
        <v>2097</v>
      </c>
      <c r="D611" s="18" t="s">
        <v>2100</v>
      </c>
      <c r="E611" s="461">
        <v>10.49</v>
      </c>
    </row>
    <row r="612" spans="1:5" ht="14.25">
      <c r="A612" s="18">
        <v>787</v>
      </c>
      <c r="B612" s="18" t="s">
        <v>21241</v>
      </c>
      <c r="C612" s="18" t="s">
        <v>2097</v>
      </c>
      <c r="D612" s="18" t="s">
        <v>2100</v>
      </c>
      <c r="E612" s="461">
        <v>46.86</v>
      </c>
    </row>
    <row r="613" spans="1:5" ht="14.25">
      <c r="A613" s="18">
        <v>774</v>
      </c>
      <c r="B613" s="18" t="s">
        <v>21242</v>
      </c>
      <c r="C613" s="18" t="s">
        <v>2097</v>
      </c>
      <c r="D613" s="18" t="s">
        <v>2100</v>
      </c>
      <c r="E613" s="461">
        <v>46.86</v>
      </c>
    </row>
    <row r="614" spans="1:5" ht="14.25">
      <c r="A614" s="18">
        <v>773</v>
      </c>
      <c r="B614" s="18" t="s">
        <v>21243</v>
      </c>
      <c r="C614" s="18" t="s">
        <v>2097</v>
      </c>
      <c r="D614" s="18" t="s">
        <v>2100</v>
      </c>
      <c r="E614" s="461">
        <v>46.86</v>
      </c>
    </row>
    <row r="615" spans="1:5" ht="14.25">
      <c r="A615" s="18">
        <v>775</v>
      </c>
      <c r="B615" s="18" t="s">
        <v>21244</v>
      </c>
      <c r="C615" s="18" t="s">
        <v>2097</v>
      </c>
      <c r="D615" s="18" t="s">
        <v>2100</v>
      </c>
      <c r="E615" s="461">
        <v>46.86</v>
      </c>
    </row>
    <row r="616" spans="1:5" ht="14.25">
      <c r="A616" s="18">
        <v>788</v>
      </c>
      <c r="B616" s="18" t="s">
        <v>21245</v>
      </c>
      <c r="C616" s="18" t="s">
        <v>2097</v>
      </c>
      <c r="D616" s="18" t="s">
        <v>2100</v>
      </c>
      <c r="E616" s="461">
        <v>29.12</v>
      </c>
    </row>
    <row r="617" spans="1:5" ht="14.25">
      <c r="A617" s="18">
        <v>772</v>
      </c>
      <c r="B617" s="18" t="s">
        <v>21246</v>
      </c>
      <c r="C617" s="18" t="s">
        <v>2097</v>
      </c>
      <c r="D617" s="18" t="s">
        <v>2100</v>
      </c>
      <c r="E617" s="461">
        <v>29.12</v>
      </c>
    </row>
    <row r="618" spans="1:5" ht="14.25">
      <c r="A618" s="18">
        <v>771</v>
      </c>
      <c r="B618" s="18" t="s">
        <v>21247</v>
      </c>
      <c r="C618" s="18" t="s">
        <v>2097</v>
      </c>
      <c r="D618" s="18" t="s">
        <v>2100</v>
      </c>
      <c r="E618" s="461">
        <v>29.12</v>
      </c>
    </row>
    <row r="619" spans="1:5" ht="14.25">
      <c r="A619" s="18">
        <v>779</v>
      </c>
      <c r="B619" s="18" t="s">
        <v>21248</v>
      </c>
      <c r="C619" s="18" t="s">
        <v>2097</v>
      </c>
      <c r="D619" s="18" t="s">
        <v>2100</v>
      </c>
      <c r="E619" s="461">
        <v>7.24</v>
      </c>
    </row>
    <row r="620" spans="1:5" ht="14.25">
      <c r="A620" s="18">
        <v>776</v>
      </c>
      <c r="B620" s="18" t="s">
        <v>21249</v>
      </c>
      <c r="C620" s="18" t="s">
        <v>2097</v>
      </c>
      <c r="D620" s="18" t="s">
        <v>2100</v>
      </c>
      <c r="E620" s="461">
        <v>69.08</v>
      </c>
    </row>
    <row r="621" spans="1:5" ht="14.25">
      <c r="A621" s="18">
        <v>777</v>
      </c>
      <c r="B621" s="18" t="s">
        <v>21250</v>
      </c>
      <c r="C621" s="18" t="s">
        <v>2097</v>
      </c>
      <c r="D621" s="18" t="s">
        <v>2100</v>
      </c>
      <c r="E621" s="461">
        <v>67.150000000000006</v>
      </c>
    </row>
    <row r="622" spans="1:5" ht="14.25">
      <c r="A622" s="18">
        <v>780</v>
      </c>
      <c r="B622" s="18" t="s">
        <v>21251</v>
      </c>
      <c r="C622" s="18" t="s">
        <v>2097</v>
      </c>
      <c r="D622" s="18" t="s">
        <v>2100</v>
      </c>
      <c r="E622" s="461">
        <v>67.489999999999995</v>
      </c>
    </row>
    <row r="623" spans="1:5" ht="14.25">
      <c r="A623" s="18">
        <v>778</v>
      </c>
      <c r="B623" s="18" t="s">
        <v>21252</v>
      </c>
      <c r="C623" s="18" t="s">
        <v>2097</v>
      </c>
      <c r="D623" s="18" t="s">
        <v>2100</v>
      </c>
      <c r="E623" s="461">
        <v>69.08</v>
      </c>
    </row>
    <row r="624" spans="1:5" ht="14.25">
      <c r="A624" s="18">
        <v>781</v>
      </c>
      <c r="B624" s="18" t="s">
        <v>21253</v>
      </c>
      <c r="C624" s="18" t="s">
        <v>2097</v>
      </c>
      <c r="D624" s="18" t="s">
        <v>2100</v>
      </c>
      <c r="E624" s="461">
        <v>127.63</v>
      </c>
    </row>
    <row r="625" spans="1:5" ht="14.25">
      <c r="A625" s="18">
        <v>786</v>
      </c>
      <c r="B625" s="18" t="s">
        <v>21254</v>
      </c>
      <c r="C625" s="18" t="s">
        <v>2097</v>
      </c>
      <c r="D625" s="18" t="s">
        <v>2100</v>
      </c>
      <c r="E625" s="461">
        <v>127.63</v>
      </c>
    </row>
    <row r="626" spans="1:5" ht="14.25">
      <c r="A626" s="18">
        <v>782</v>
      </c>
      <c r="B626" s="18" t="s">
        <v>21255</v>
      </c>
      <c r="C626" s="18" t="s">
        <v>2097</v>
      </c>
      <c r="D626" s="18" t="s">
        <v>2100</v>
      </c>
      <c r="E626" s="461">
        <v>127.63</v>
      </c>
    </row>
    <row r="627" spans="1:5" ht="14.25">
      <c r="A627" s="18">
        <v>783</v>
      </c>
      <c r="B627" s="18" t="s">
        <v>21256</v>
      </c>
      <c r="C627" s="18" t="s">
        <v>2097</v>
      </c>
      <c r="D627" s="18" t="s">
        <v>2100</v>
      </c>
      <c r="E627" s="461">
        <v>349.3</v>
      </c>
    </row>
    <row r="628" spans="1:5" ht="14.25">
      <c r="A628" s="18">
        <v>785</v>
      </c>
      <c r="B628" s="18" t="s">
        <v>21257</v>
      </c>
      <c r="C628" s="18" t="s">
        <v>2097</v>
      </c>
      <c r="D628" s="18" t="s">
        <v>2100</v>
      </c>
      <c r="E628" s="461">
        <v>369.07</v>
      </c>
    </row>
    <row r="629" spans="1:5" ht="14.25">
      <c r="A629" s="18">
        <v>784</v>
      </c>
      <c r="B629" s="18" t="s">
        <v>21258</v>
      </c>
      <c r="C629" s="18" t="s">
        <v>2097</v>
      </c>
      <c r="D629" s="18" t="s">
        <v>2100</v>
      </c>
      <c r="E629" s="461">
        <v>395.92</v>
      </c>
    </row>
    <row r="630" spans="1:5" ht="14.25">
      <c r="A630" s="18">
        <v>828</v>
      </c>
      <c r="B630" s="18" t="s">
        <v>21259</v>
      </c>
      <c r="C630" s="18" t="s">
        <v>2097</v>
      </c>
      <c r="D630" s="18" t="s">
        <v>2098</v>
      </c>
      <c r="E630" s="461">
        <v>0.94</v>
      </c>
    </row>
    <row r="631" spans="1:5" ht="14.25">
      <c r="A631" s="18">
        <v>829</v>
      </c>
      <c r="B631" s="18" t="s">
        <v>21260</v>
      </c>
      <c r="C631" s="18" t="s">
        <v>2097</v>
      </c>
      <c r="D631" s="18" t="s">
        <v>2098</v>
      </c>
      <c r="E631" s="461">
        <v>1.51</v>
      </c>
    </row>
    <row r="632" spans="1:5" ht="14.25">
      <c r="A632" s="18">
        <v>812</v>
      </c>
      <c r="B632" s="18" t="s">
        <v>21261</v>
      </c>
      <c r="C632" s="18" t="s">
        <v>2097</v>
      </c>
      <c r="D632" s="18" t="s">
        <v>2098</v>
      </c>
      <c r="E632" s="461">
        <v>3.33</v>
      </c>
    </row>
    <row r="633" spans="1:5" ht="14.25">
      <c r="A633" s="18">
        <v>819</v>
      </c>
      <c r="B633" s="18" t="s">
        <v>21262</v>
      </c>
      <c r="C633" s="18" t="s">
        <v>2097</v>
      </c>
      <c r="D633" s="18" t="s">
        <v>2098</v>
      </c>
      <c r="E633" s="461">
        <v>5.78</v>
      </c>
    </row>
    <row r="634" spans="1:5" ht="14.25">
      <c r="A634" s="18">
        <v>818</v>
      </c>
      <c r="B634" s="18" t="s">
        <v>21263</v>
      </c>
      <c r="C634" s="18" t="s">
        <v>2097</v>
      </c>
      <c r="D634" s="18" t="s">
        <v>2098</v>
      </c>
      <c r="E634" s="461">
        <v>10.79</v>
      </c>
    </row>
    <row r="635" spans="1:5" ht="14.25">
      <c r="A635" s="18">
        <v>832</v>
      </c>
      <c r="B635" s="18" t="s">
        <v>21264</v>
      </c>
      <c r="C635" s="18" t="s">
        <v>2097</v>
      </c>
      <c r="D635" s="18" t="s">
        <v>2098</v>
      </c>
      <c r="E635" s="461">
        <v>4.45</v>
      </c>
    </row>
    <row r="636" spans="1:5" ht="14.25">
      <c r="A636" s="18">
        <v>834</v>
      </c>
      <c r="B636" s="18" t="s">
        <v>21265</v>
      </c>
      <c r="C636" s="18" t="s">
        <v>2097</v>
      </c>
      <c r="D636" s="18" t="s">
        <v>2098</v>
      </c>
      <c r="E636" s="461">
        <v>5.77</v>
      </c>
    </row>
    <row r="637" spans="1:5" ht="14.25">
      <c r="A637" s="18">
        <v>813</v>
      </c>
      <c r="B637" s="18" t="s">
        <v>21266</v>
      </c>
      <c r="C637" s="18" t="s">
        <v>2097</v>
      </c>
      <c r="D637" s="18" t="s">
        <v>2098</v>
      </c>
      <c r="E637" s="461">
        <v>6.71</v>
      </c>
    </row>
    <row r="638" spans="1:5" ht="14.25">
      <c r="A638" s="18">
        <v>820</v>
      </c>
      <c r="B638" s="18" t="s">
        <v>21267</v>
      </c>
      <c r="C638" s="18" t="s">
        <v>2097</v>
      </c>
      <c r="D638" s="18" t="s">
        <v>2098</v>
      </c>
      <c r="E638" s="461">
        <v>9.0399999999999991</v>
      </c>
    </row>
    <row r="639" spans="1:5" ht="14.25">
      <c r="A639" s="18">
        <v>816</v>
      </c>
      <c r="B639" s="18" t="s">
        <v>21268</v>
      </c>
      <c r="C639" s="18" t="s">
        <v>2097</v>
      </c>
      <c r="D639" s="18" t="s">
        <v>2098</v>
      </c>
      <c r="E639" s="461">
        <v>16.100000000000001</v>
      </c>
    </row>
    <row r="640" spans="1:5" ht="14.25">
      <c r="A640" s="18">
        <v>814</v>
      </c>
      <c r="B640" s="18" t="s">
        <v>21269</v>
      </c>
      <c r="C640" s="18" t="s">
        <v>2097</v>
      </c>
      <c r="D640" s="18" t="s">
        <v>2098</v>
      </c>
      <c r="E640" s="461">
        <v>20</v>
      </c>
    </row>
    <row r="641" spans="1:5" ht="14.25">
      <c r="A641" s="18">
        <v>822</v>
      </c>
      <c r="B641" s="18" t="s">
        <v>21270</v>
      </c>
      <c r="C641" s="18" t="s">
        <v>2097</v>
      </c>
      <c r="D641" s="18" t="s">
        <v>2098</v>
      </c>
      <c r="E641" s="461">
        <v>26.11</v>
      </c>
    </row>
    <row r="642" spans="1:5" ht="14.25">
      <c r="A642" s="18">
        <v>821</v>
      </c>
      <c r="B642" s="18" t="s">
        <v>21271</v>
      </c>
      <c r="C642" s="18" t="s">
        <v>2097</v>
      </c>
      <c r="D642" s="18" t="s">
        <v>2098</v>
      </c>
      <c r="E642" s="461">
        <v>29.86</v>
      </c>
    </row>
    <row r="643" spans="1:5" ht="14.25">
      <c r="A643" s="18">
        <v>20086</v>
      </c>
      <c r="B643" s="18" t="s">
        <v>21272</v>
      </c>
      <c r="C643" s="18" t="s">
        <v>2097</v>
      </c>
      <c r="D643" s="18" t="s">
        <v>2098</v>
      </c>
      <c r="E643" s="461">
        <v>3.78</v>
      </c>
    </row>
    <row r="644" spans="1:5" ht="14.25">
      <c r="A644" s="18">
        <v>39191</v>
      </c>
      <c r="B644" s="18" t="s">
        <v>21273</v>
      </c>
      <c r="C644" s="18" t="s">
        <v>2097</v>
      </c>
      <c r="D644" s="18" t="s">
        <v>2098</v>
      </c>
      <c r="E644" s="461">
        <v>19.739999999999998</v>
      </c>
    </row>
    <row r="645" spans="1:5" ht="14.25">
      <c r="A645" s="18">
        <v>39190</v>
      </c>
      <c r="B645" s="18" t="s">
        <v>21274</v>
      </c>
      <c r="C645" s="18" t="s">
        <v>2097</v>
      </c>
      <c r="D645" s="18" t="s">
        <v>2098</v>
      </c>
      <c r="E645" s="461">
        <v>20.62</v>
      </c>
    </row>
    <row r="646" spans="1:5" ht="14.25">
      <c r="A646" s="18">
        <v>39189</v>
      </c>
      <c r="B646" s="18" t="s">
        <v>21275</v>
      </c>
      <c r="C646" s="18" t="s">
        <v>2097</v>
      </c>
      <c r="D646" s="18" t="s">
        <v>2098</v>
      </c>
      <c r="E646" s="461">
        <v>21.82</v>
      </c>
    </row>
    <row r="647" spans="1:5" ht="14.25">
      <c r="A647" s="18">
        <v>39186</v>
      </c>
      <c r="B647" s="18" t="s">
        <v>21276</v>
      </c>
      <c r="C647" s="18" t="s">
        <v>2097</v>
      </c>
      <c r="D647" s="18" t="s">
        <v>2098</v>
      </c>
      <c r="E647" s="461">
        <v>19.52</v>
      </c>
    </row>
    <row r="648" spans="1:5" ht="14.25">
      <c r="A648" s="18">
        <v>39188</v>
      </c>
      <c r="B648" s="18" t="s">
        <v>21277</v>
      </c>
      <c r="C648" s="18" t="s">
        <v>2097</v>
      </c>
      <c r="D648" s="18" t="s">
        <v>2098</v>
      </c>
      <c r="E648" s="461">
        <v>16.07</v>
      </c>
    </row>
    <row r="649" spans="1:5" ht="14.25">
      <c r="A649" s="18">
        <v>39187</v>
      </c>
      <c r="B649" s="18" t="s">
        <v>21278</v>
      </c>
      <c r="C649" s="18" t="s">
        <v>2097</v>
      </c>
      <c r="D649" s="18" t="s">
        <v>2098</v>
      </c>
      <c r="E649" s="461">
        <v>16.84</v>
      </c>
    </row>
    <row r="650" spans="1:5" ht="14.25">
      <c r="A650" s="18">
        <v>39184</v>
      </c>
      <c r="B650" s="18" t="s">
        <v>21279</v>
      </c>
      <c r="C650" s="18" t="s">
        <v>2097</v>
      </c>
      <c r="D650" s="18" t="s">
        <v>2098</v>
      </c>
      <c r="E650" s="461">
        <v>6.33</v>
      </c>
    </row>
    <row r="651" spans="1:5" ht="14.25">
      <c r="A651" s="18">
        <v>39185</v>
      </c>
      <c r="B651" s="18" t="s">
        <v>21280</v>
      </c>
      <c r="C651" s="18" t="s">
        <v>2097</v>
      </c>
      <c r="D651" s="18" t="s">
        <v>2098</v>
      </c>
      <c r="E651" s="461">
        <v>5.77</v>
      </c>
    </row>
    <row r="652" spans="1:5" ht="14.25">
      <c r="A652" s="18">
        <v>39198</v>
      </c>
      <c r="B652" s="18" t="s">
        <v>21281</v>
      </c>
      <c r="C652" s="18" t="s">
        <v>2097</v>
      </c>
      <c r="D652" s="18" t="s">
        <v>2098</v>
      </c>
      <c r="E652" s="461">
        <v>64.760000000000005</v>
      </c>
    </row>
    <row r="653" spans="1:5" ht="14.25">
      <c r="A653" s="18">
        <v>39197</v>
      </c>
      <c r="B653" s="18" t="s">
        <v>21282</v>
      </c>
      <c r="C653" s="18" t="s">
        <v>2097</v>
      </c>
      <c r="D653" s="18" t="s">
        <v>2098</v>
      </c>
      <c r="E653" s="461">
        <v>67.650000000000006</v>
      </c>
    </row>
    <row r="654" spans="1:5" ht="14.25">
      <c r="A654" s="18">
        <v>39196</v>
      </c>
      <c r="B654" s="18" t="s">
        <v>21283</v>
      </c>
      <c r="C654" s="18" t="s">
        <v>2097</v>
      </c>
      <c r="D654" s="18" t="s">
        <v>2098</v>
      </c>
      <c r="E654" s="461">
        <v>69.77</v>
      </c>
    </row>
    <row r="655" spans="1:5" ht="14.25">
      <c r="A655" s="18">
        <v>39199</v>
      </c>
      <c r="B655" s="18" t="s">
        <v>21284</v>
      </c>
      <c r="C655" s="18" t="s">
        <v>2097</v>
      </c>
      <c r="D655" s="18" t="s">
        <v>2098</v>
      </c>
      <c r="E655" s="461">
        <v>62.32</v>
      </c>
    </row>
    <row r="656" spans="1:5" ht="14.25">
      <c r="A656" s="18">
        <v>39195</v>
      </c>
      <c r="B656" s="18" t="s">
        <v>21285</v>
      </c>
      <c r="C656" s="18" t="s">
        <v>2097</v>
      </c>
      <c r="D656" s="18" t="s">
        <v>2098</v>
      </c>
      <c r="E656" s="461">
        <v>35.97</v>
      </c>
    </row>
    <row r="657" spans="1:5" ht="14.25">
      <c r="A657" s="18">
        <v>39194</v>
      </c>
      <c r="B657" s="18" t="s">
        <v>21286</v>
      </c>
      <c r="C657" s="18" t="s">
        <v>2097</v>
      </c>
      <c r="D657" s="18" t="s">
        <v>2098</v>
      </c>
      <c r="E657" s="461">
        <v>38.5</v>
      </c>
    </row>
    <row r="658" spans="1:5" ht="14.25">
      <c r="A658" s="18">
        <v>39193</v>
      </c>
      <c r="B658" s="18" t="s">
        <v>21287</v>
      </c>
      <c r="C658" s="18" t="s">
        <v>2097</v>
      </c>
      <c r="D658" s="18" t="s">
        <v>2098</v>
      </c>
      <c r="E658" s="461">
        <v>42.19</v>
      </c>
    </row>
    <row r="659" spans="1:5" ht="14.25">
      <c r="A659" s="18">
        <v>39192</v>
      </c>
      <c r="B659" s="18" t="s">
        <v>21288</v>
      </c>
      <c r="C659" s="18" t="s">
        <v>2097</v>
      </c>
      <c r="D659" s="18" t="s">
        <v>2098</v>
      </c>
      <c r="E659" s="461">
        <v>43.89</v>
      </c>
    </row>
    <row r="660" spans="1:5" ht="14.25">
      <c r="A660" s="18">
        <v>39920</v>
      </c>
      <c r="B660" s="18" t="s">
        <v>21289</v>
      </c>
      <c r="C660" s="18" t="s">
        <v>2097</v>
      </c>
      <c r="D660" s="18" t="s">
        <v>2098</v>
      </c>
      <c r="E660" s="461">
        <v>5.31</v>
      </c>
    </row>
    <row r="661" spans="1:5" ht="14.25">
      <c r="A661" s="18">
        <v>39201</v>
      </c>
      <c r="B661" s="18" t="s">
        <v>21290</v>
      </c>
      <c r="C661" s="18" t="s">
        <v>2097</v>
      </c>
      <c r="D661" s="18" t="s">
        <v>2098</v>
      </c>
      <c r="E661" s="461">
        <v>77.430000000000007</v>
      </c>
    </row>
    <row r="662" spans="1:5" ht="14.25">
      <c r="A662" s="18">
        <v>39200</v>
      </c>
      <c r="B662" s="18" t="s">
        <v>21291</v>
      </c>
      <c r="C662" s="18" t="s">
        <v>2097</v>
      </c>
      <c r="D662" s="18" t="s">
        <v>2098</v>
      </c>
      <c r="E662" s="461">
        <v>78.05</v>
      </c>
    </row>
    <row r="663" spans="1:5" ht="14.25">
      <c r="A663" s="18">
        <v>39203</v>
      </c>
      <c r="B663" s="18" t="s">
        <v>21292</v>
      </c>
      <c r="C663" s="18" t="s">
        <v>2097</v>
      </c>
      <c r="D663" s="18" t="s">
        <v>2098</v>
      </c>
      <c r="E663" s="461">
        <v>63.02</v>
      </c>
    </row>
    <row r="664" spans="1:5" ht="14.25">
      <c r="A664" s="18">
        <v>39202</v>
      </c>
      <c r="B664" s="18" t="s">
        <v>21293</v>
      </c>
      <c r="C664" s="18" t="s">
        <v>2097</v>
      </c>
      <c r="D664" s="18" t="s">
        <v>2098</v>
      </c>
      <c r="E664" s="461">
        <v>74.03</v>
      </c>
    </row>
    <row r="665" spans="1:5" ht="14.25">
      <c r="A665" s="18">
        <v>39205</v>
      </c>
      <c r="B665" s="18" t="s">
        <v>21294</v>
      </c>
      <c r="C665" s="18" t="s">
        <v>2097</v>
      </c>
      <c r="D665" s="18" t="s">
        <v>2098</v>
      </c>
      <c r="E665" s="461">
        <v>123.51</v>
      </c>
    </row>
    <row r="666" spans="1:5" ht="14.25">
      <c r="A666" s="18">
        <v>39204</v>
      </c>
      <c r="B666" s="18" t="s">
        <v>21295</v>
      </c>
      <c r="C666" s="18" t="s">
        <v>2097</v>
      </c>
      <c r="D666" s="18" t="s">
        <v>2098</v>
      </c>
      <c r="E666" s="461">
        <v>126.5</v>
      </c>
    </row>
    <row r="667" spans="1:5" ht="14.25">
      <c r="A667" s="18">
        <v>39206</v>
      </c>
      <c r="B667" s="18" t="s">
        <v>21296</v>
      </c>
      <c r="C667" s="18" t="s">
        <v>2097</v>
      </c>
      <c r="D667" s="18" t="s">
        <v>2098</v>
      </c>
      <c r="E667" s="461">
        <v>120.01</v>
      </c>
    </row>
    <row r="668" spans="1:5" ht="14.25">
      <c r="A668" s="18">
        <v>798</v>
      </c>
      <c r="B668" s="18" t="s">
        <v>21297</v>
      </c>
      <c r="C668" s="18" t="s">
        <v>2097</v>
      </c>
      <c r="D668" s="18" t="s">
        <v>2098</v>
      </c>
      <c r="E668" s="461">
        <v>1.86</v>
      </c>
    </row>
    <row r="669" spans="1:5" ht="14.25">
      <c r="A669" s="18">
        <v>797</v>
      </c>
      <c r="B669" s="18" t="s">
        <v>21298</v>
      </c>
      <c r="C669" s="18" t="s">
        <v>2097</v>
      </c>
      <c r="D669" s="18" t="s">
        <v>2098</v>
      </c>
      <c r="E669" s="461">
        <v>13.52</v>
      </c>
    </row>
    <row r="670" spans="1:5" ht="14.25">
      <c r="A670" s="18">
        <v>796</v>
      </c>
      <c r="B670" s="18" t="s">
        <v>21299</v>
      </c>
      <c r="C670" s="18" t="s">
        <v>2097</v>
      </c>
      <c r="D670" s="18" t="s">
        <v>2098</v>
      </c>
      <c r="E670" s="461">
        <v>11.48</v>
      </c>
    </row>
    <row r="671" spans="1:5" ht="14.25">
      <c r="A671" s="18">
        <v>799</v>
      </c>
      <c r="B671" s="18" t="s">
        <v>21300</v>
      </c>
      <c r="C671" s="18" t="s">
        <v>2097</v>
      </c>
      <c r="D671" s="18" t="s">
        <v>2098</v>
      </c>
      <c r="E671" s="461">
        <v>5.55</v>
      </c>
    </row>
    <row r="672" spans="1:5" ht="14.25">
      <c r="A672" s="18">
        <v>792</v>
      </c>
      <c r="B672" s="18" t="s">
        <v>21301</v>
      </c>
      <c r="C672" s="18" t="s">
        <v>2097</v>
      </c>
      <c r="D672" s="18" t="s">
        <v>2098</v>
      </c>
      <c r="E672" s="461">
        <v>5.38</v>
      </c>
    </row>
    <row r="673" spans="1:5" ht="14.25">
      <c r="A673" s="18">
        <v>38001</v>
      </c>
      <c r="B673" s="18" t="s">
        <v>21302</v>
      </c>
      <c r="C673" s="18" t="s">
        <v>2097</v>
      </c>
      <c r="D673" s="18" t="s">
        <v>2098</v>
      </c>
      <c r="E673" s="461">
        <v>1.28</v>
      </c>
    </row>
    <row r="674" spans="1:5" ht="14.25">
      <c r="A674" s="18">
        <v>38002</v>
      </c>
      <c r="B674" s="18" t="s">
        <v>21303</v>
      </c>
      <c r="C674" s="18" t="s">
        <v>2097</v>
      </c>
      <c r="D674" s="18" t="s">
        <v>2098</v>
      </c>
      <c r="E674" s="461">
        <v>4.47</v>
      </c>
    </row>
    <row r="675" spans="1:5" ht="14.25">
      <c r="A675" s="18">
        <v>38003</v>
      </c>
      <c r="B675" s="18" t="s">
        <v>21304</v>
      </c>
      <c r="C675" s="18" t="s">
        <v>2097</v>
      </c>
      <c r="D675" s="18" t="s">
        <v>2098</v>
      </c>
      <c r="E675" s="461">
        <v>30.57</v>
      </c>
    </row>
    <row r="676" spans="1:5" ht="14.25">
      <c r="A676" s="18">
        <v>38004</v>
      </c>
      <c r="B676" s="18" t="s">
        <v>21305</v>
      </c>
      <c r="C676" s="18" t="s">
        <v>2097</v>
      </c>
      <c r="D676" s="18" t="s">
        <v>2098</v>
      </c>
      <c r="E676" s="461">
        <v>35.15</v>
      </c>
    </row>
    <row r="677" spans="1:5" ht="14.25">
      <c r="A677" s="18">
        <v>44263</v>
      </c>
      <c r="B677" s="18" t="s">
        <v>21306</v>
      </c>
      <c r="C677" s="18" t="s">
        <v>2097</v>
      </c>
      <c r="D677" s="18" t="s">
        <v>2098</v>
      </c>
      <c r="E677" s="461">
        <v>63.11</v>
      </c>
    </row>
    <row r="678" spans="1:5" ht="14.25">
      <c r="A678" s="18">
        <v>36327</v>
      </c>
      <c r="B678" s="18" t="s">
        <v>21307</v>
      </c>
      <c r="C678" s="18" t="s">
        <v>2097</v>
      </c>
      <c r="D678" s="18" t="s">
        <v>2100</v>
      </c>
      <c r="E678" s="461">
        <v>4.07</v>
      </c>
    </row>
    <row r="679" spans="1:5" ht="14.25">
      <c r="A679" s="18">
        <v>38992</v>
      </c>
      <c r="B679" s="18" t="s">
        <v>21308</v>
      </c>
      <c r="C679" s="18" t="s">
        <v>2097</v>
      </c>
      <c r="D679" s="18" t="s">
        <v>2100</v>
      </c>
      <c r="E679" s="461">
        <v>4.95</v>
      </c>
    </row>
    <row r="680" spans="1:5" ht="14.25">
      <c r="A680" s="18">
        <v>38993</v>
      </c>
      <c r="B680" s="18" t="s">
        <v>21309</v>
      </c>
      <c r="C680" s="18" t="s">
        <v>2097</v>
      </c>
      <c r="D680" s="18" t="s">
        <v>2100</v>
      </c>
      <c r="E680" s="461">
        <v>12.87</v>
      </c>
    </row>
    <row r="681" spans="1:5" ht="14.25">
      <c r="A681" s="18">
        <v>44175</v>
      </c>
      <c r="B681" s="18" t="s">
        <v>21310</v>
      </c>
      <c r="C681" s="18" t="s">
        <v>2097</v>
      </c>
      <c r="D681" s="18" t="s">
        <v>2100</v>
      </c>
      <c r="E681" s="461">
        <v>22.46</v>
      </c>
    </row>
    <row r="682" spans="1:5" ht="14.25">
      <c r="A682" s="18">
        <v>44177</v>
      </c>
      <c r="B682" s="18" t="s">
        <v>21311</v>
      </c>
      <c r="C682" s="18" t="s">
        <v>2097</v>
      </c>
      <c r="D682" s="18" t="s">
        <v>2100</v>
      </c>
      <c r="E682" s="461">
        <v>16.78</v>
      </c>
    </row>
    <row r="683" spans="1:5" ht="14.25">
      <c r="A683" s="18">
        <v>38418</v>
      </c>
      <c r="B683" s="18" t="s">
        <v>21312</v>
      </c>
      <c r="C683" s="18" t="s">
        <v>2097</v>
      </c>
      <c r="D683" s="18" t="s">
        <v>2098</v>
      </c>
      <c r="E683" s="461">
        <v>10.99</v>
      </c>
    </row>
    <row r="684" spans="1:5" ht="14.25">
      <c r="A684" s="18">
        <v>39178</v>
      </c>
      <c r="B684" s="18" t="s">
        <v>21313</v>
      </c>
      <c r="C684" s="18" t="s">
        <v>2097</v>
      </c>
      <c r="D684" s="18" t="s">
        <v>2098</v>
      </c>
      <c r="E684" s="461">
        <v>2.13</v>
      </c>
    </row>
    <row r="685" spans="1:5" ht="14.25">
      <c r="A685" s="18">
        <v>39177</v>
      </c>
      <c r="B685" s="18" t="s">
        <v>21314</v>
      </c>
      <c r="C685" s="18" t="s">
        <v>2097</v>
      </c>
      <c r="D685" s="18" t="s">
        <v>2098</v>
      </c>
      <c r="E685" s="461">
        <v>1.93</v>
      </c>
    </row>
    <row r="686" spans="1:5" ht="14.25">
      <c r="A686" s="18">
        <v>39174</v>
      </c>
      <c r="B686" s="18" t="s">
        <v>21315</v>
      </c>
      <c r="C686" s="18" t="s">
        <v>2097</v>
      </c>
      <c r="D686" s="18" t="s">
        <v>2098</v>
      </c>
      <c r="E686" s="461">
        <v>0.96</v>
      </c>
    </row>
    <row r="687" spans="1:5" ht="14.25">
      <c r="A687" s="18">
        <v>39176</v>
      </c>
      <c r="B687" s="18" t="s">
        <v>21316</v>
      </c>
      <c r="C687" s="18" t="s">
        <v>2097</v>
      </c>
      <c r="D687" s="18" t="s">
        <v>2098</v>
      </c>
      <c r="E687" s="461">
        <v>1.26</v>
      </c>
    </row>
    <row r="688" spans="1:5" ht="14.25">
      <c r="A688" s="18">
        <v>39180</v>
      </c>
      <c r="B688" s="18" t="s">
        <v>21317</v>
      </c>
      <c r="C688" s="18" t="s">
        <v>2097</v>
      </c>
      <c r="D688" s="18" t="s">
        <v>2098</v>
      </c>
      <c r="E688" s="461">
        <v>5.8</v>
      </c>
    </row>
    <row r="689" spans="1:5" ht="14.25">
      <c r="A689" s="18">
        <v>39179</v>
      </c>
      <c r="B689" s="18" t="s">
        <v>21318</v>
      </c>
      <c r="C689" s="18" t="s">
        <v>2097</v>
      </c>
      <c r="D689" s="18" t="s">
        <v>2098</v>
      </c>
      <c r="E689" s="461">
        <v>5.13</v>
      </c>
    </row>
    <row r="690" spans="1:5" ht="14.25">
      <c r="A690" s="18">
        <v>39175</v>
      </c>
      <c r="B690" s="18" t="s">
        <v>21319</v>
      </c>
      <c r="C690" s="18" t="s">
        <v>2097</v>
      </c>
      <c r="D690" s="18" t="s">
        <v>2098</v>
      </c>
      <c r="E690" s="461">
        <v>1.18</v>
      </c>
    </row>
    <row r="691" spans="1:5" ht="14.25">
      <c r="A691" s="18">
        <v>39217</v>
      </c>
      <c r="B691" s="18" t="s">
        <v>21320</v>
      </c>
      <c r="C691" s="18" t="s">
        <v>2097</v>
      </c>
      <c r="D691" s="18" t="s">
        <v>2098</v>
      </c>
      <c r="E691" s="461">
        <v>0.91</v>
      </c>
    </row>
    <row r="692" spans="1:5" ht="14.25">
      <c r="A692" s="18">
        <v>39181</v>
      </c>
      <c r="B692" s="18" t="s">
        <v>21321</v>
      </c>
      <c r="C692" s="18" t="s">
        <v>2097</v>
      </c>
      <c r="D692" s="18" t="s">
        <v>2098</v>
      </c>
      <c r="E692" s="461">
        <v>7.77</v>
      </c>
    </row>
    <row r="693" spans="1:5" ht="14.25">
      <c r="A693" s="18">
        <v>39182</v>
      </c>
      <c r="B693" s="18" t="s">
        <v>21322</v>
      </c>
      <c r="C693" s="18" t="s">
        <v>2097</v>
      </c>
      <c r="D693" s="18" t="s">
        <v>2098</v>
      </c>
      <c r="E693" s="461">
        <v>10.93</v>
      </c>
    </row>
    <row r="694" spans="1:5" ht="14.25">
      <c r="A694" s="18">
        <v>12616</v>
      </c>
      <c r="B694" s="18" t="s">
        <v>21323</v>
      </c>
      <c r="C694" s="18" t="s">
        <v>2097</v>
      </c>
      <c r="D694" s="18" t="s">
        <v>2100</v>
      </c>
      <c r="E694" s="461">
        <v>6.74</v>
      </c>
    </row>
    <row r="695" spans="1:5" ht="14.25">
      <c r="A695" s="18">
        <v>1049</v>
      </c>
      <c r="B695" s="18" t="s">
        <v>21324</v>
      </c>
      <c r="C695" s="18" t="s">
        <v>2097</v>
      </c>
      <c r="D695" s="18" t="s">
        <v>2098</v>
      </c>
      <c r="E695" s="461">
        <v>9.15</v>
      </c>
    </row>
    <row r="696" spans="1:5" ht="14.25">
      <c r="A696" s="18">
        <v>1099</v>
      </c>
      <c r="B696" s="18" t="s">
        <v>21325</v>
      </c>
      <c r="C696" s="18" t="s">
        <v>2097</v>
      </c>
      <c r="D696" s="18" t="s">
        <v>2098</v>
      </c>
      <c r="E696" s="461">
        <v>7</v>
      </c>
    </row>
    <row r="697" spans="1:5" ht="14.25">
      <c r="A697" s="18">
        <v>39678</v>
      </c>
      <c r="B697" s="18" t="s">
        <v>21326</v>
      </c>
      <c r="C697" s="18" t="s">
        <v>2097</v>
      </c>
      <c r="D697" s="18" t="s">
        <v>2098</v>
      </c>
      <c r="E697" s="461">
        <v>2.82</v>
      </c>
    </row>
    <row r="698" spans="1:5" ht="14.25">
      <c r="A698" s="18">
        <v>1050</v>
      </c>
      <c r="B698" s="18" t="s">
        <v>21327</v>
      </c>
      <c r="C698" s="18" t="s">
        <v>2097</v>
      </c>
      <c r="D698" s="18" t="s">
        <v>2098</v>
      </c>
      <c r="E698" s="461">
        <v>4.79</v>
      </c>
    </row>
    <row r="699" spans="1:5" ht="14.25">
      <c r="A699" s="18">
        <v>1101</v>
      </c>
      <c r="B699" s="18" t="s">
        <v>21328</v>
      </c>
      <c r="C699" s="18" t="s">
        <v>2097</v>
      </c>
      <c r="D699" s="18" t="s">
        <v>2098</v>
      </c>
      <c r="E699" s="461">
        <v>30.18</v>
      </c>
    </row>
    <row r="700" spans="1:5" ht="14.25">
      <c r="A700" s="18">
        <v>1100</v>
      </c>
      <c r="B700" s="18" t="s">
        <v>21329</v>
      </c>
      <c r="C700" s="18" t="s">
        <v>2097</v>
      </c>
      <c r="D700" s="18" t="s">
        <v>2098</v>
      </c>
      <c r="E700" s="461">
        <v>15.57</v>
      </c>
    </row>
    <row r="701" spans="1:5" ht="14.25">
      <c r="A701" s="18">
        <v>39679</v>
      </c>
      <c r="B701" s="18" t="s">
        <v>21330</v>
      </c>
      <c r="C701" s="18" t="s">
        <v>2097</v>
      </c>
      <c r="D701" s="18" t="s">
        <v>2098</v>
      </c>
      <c r="E701" s="461">
        <v>60.15</v>
      </c>
    </row>
    <row r="702" spans="1:5" ht="14.25">
      <c r="A702" s="18">
        <v>1098</v>
      </c>
      <c r="B702" s="18" t="s">
        <v>21331</v>
      </c>
      <c r="C702" s="18" t="s">
        <v>2097</v>
      </c>
      <c r="D702" s="18" t="s">
        <v>2098</v>
      </c>
      <c r="E702" s="461">
        <v>3.73</v>
      </c>
    </row>
    <row r="703" spans="1:5" ht="14.25">
      <c r="A703" s="18">
        <v>1102</v>
      </c>
      <c r="B703" s="18" t="s">
        <v>21332</v>
      </c>
      <c r="C703" s="18" t="s">
        <v>2097</v>
      </c>
      <c r="D703" s="18" t="s">
        <v>2098</v>
      </c>
      <c r="E703" s="461">
        <v>45.01</v>
      </c>
    </row>
    <row r="704" spans="1:5" ht="14.25">
      <c r="A704" s="18">
        <v>1051</v>
      </c>
      <c r="B704" s="18" t="s">
        <v>21333</v>
      </c>
      <c r="C704" s="18" t="s">
        <v>2097</v>
      </c>
      <c r="D704" s="18" t="s">
        <v>2098</v>
      </c>
      <c r="E704" s="461">
        <v>65.42</v>
      </c>
    </row>
    <row r="705" spans="1:5" ht="14.25">
      <c r="A705" s="18">
        <v>37399</v>
      </c>
      <c r="B705" s="18" t="s">
        <v>21334</v>
      </c>
      <c r="C705" s="18" t="s">
        <v>2097</v>
      </c>
      <c r="D705" s="18" t="s">
        <v>2098</v>
      </c>
      <c r="E705" s="461">
        <v>19.97</v>
      </c>
    </row>
    <row r="706" spans="1:5" ht="14.25">
      <c r="A706" s="18">
        <v>43834</v>
      </c>
      <c r="B706" s="18" t="s">
        <v>21335</v>
      </c>
      <c r="C706" s="18" t="s">
        <v>2103</v>
      </c>
      <c r="D706" s="18" t="s">
        <v>2098</v>
      </c>
      <c r="E706" s="461">
        <v>12</v>
      </c>
    </row>
    <row r="707" spans="1:5" ht="14.25">
      <c r="A707" s="18">
        <v>43835</v>
      </c>
      <c r="B707" s="18" t="s">
        <v>21336</v>
      </c>
      <c r="C707" s="18" t="s">
        <v>2103</v>
      </c>
      <c r="D707" s="18" t="s">
        <v>2098</v>
      </c>
      <c r="E707" s="461">
        <v>1.07</v>
      </c>
    </row>
    <row r="708" spans="1:5" ht="14.25">
      <c r="A708" s="18">
        <v>43833</v>
      </c>
      <c r="B708" s="18" t="s">
        <v>21337</v>
      </c>
      <c r="C708" s="18" t="s">
        <v>2103</v>
      </c>
      <c r="D708" s="18" t="s">
        <v>2098</v>
      </c>
      <c r="E708" s="461">
        <v>1.1100000000000001</v>
      </c>
    </row>
    <row r="709" spans="1:5" ht="14.25">
      <c r="A709" s="18">
        <v>41955</v>
      </c>
      <c r="B709" s="18" t="s">
        <v>21338</v>
      </c>
      <c r="C709" s="18" t="s">
        <v>2104</v>
      </c>
      <c r="D709" s="18" t="s">
        <v>2098</v>
      </c>
      <c r="E709" s="461">
        <v>105.03</v>
      </c>
    </row>
    <row r="710" spans="1:5" ht="14.25">
      <c r="A710" s="18">
        <v>41953</v>
      </c>
      <c r="B710" s="18" t="s">
        <v>21339</v>
      </c>
      <c r="C710" s="18" t="s">
        <v>2104</v>
      </c>
      <c r="D710" s="18" t="s">
        <v>2098</v>
      </c>
      <c r="E710" s="461">
        <v>100.23</v>
      </c>
    </row>
    <row r="711" spans="1:5" ht="14.25">
      <c r="A711" s="18">
        <v>41954</v>
      </c>
      <c r="B711" s="18" t="s">
        <v>21340</v>
      </c>
      <c r="C711" s="18" t="s">
        <v>2104</v>
      </c>
      <c r="D711" s="18" t="s">
        <v>2098</v>
      </c>
      <c r="E711" s="461">
        <v>99.27</v>
      </c>
    </row>
    <row r="712" spans="1:5" ht="14.25">
      <c r="A712" s="18">
        <v>25004</v>
      </c>
      <c r="B712" s="18" t="s">
        <v>21341</v>
      </c>
      <c r="C712" s="18" t="s">
        <v>2104</v>
      </c>
      <c r="D712" s="18" t="s">
        <v>2098</v>
      </c>
      <c r="E712" s="461">
        <v>47.92</v>
      </c>
    </row>
    <row r="713" spans="1:5" ht="14.25">
      <c r="A713" s="18">
        <v>25002</v>
      </c>
      <c r="B713" s="18" t="s">
        <v>21342</v>
      </c>
      <c r="C713" s="18" t="s">
        <v>2104</v>
      </c>
      <c r="D713" s="18" t="s">
        <v>2098</v>
      </c>
      <c r="E713" s="461">
        <v>47.92</v>
      </c>
    </row>
    <row r="714" spans="1:5" ht="14.25">
      <c r="A714" s="18">
        <v>37409</v>
      </c>
      <c r="B714" s="18" t="s">
        <v>21343</v>
      </c>
      <c r="C714" s="18" t="s">
        <v>2104</v>
      </c>
      <c r="D714" s="18" t="s">
        <v>2098</v>
      </c>
      <c r="E714" s="461">
        <v>47.92</v>
      </c>
    </row>
    <row r="715" spans="1:5" ht="14.25">
      <c r="A715" s="18">
        <v>841</v>
      </c>
      <c r="B715" s="18" t="s">
        <v>21344</v>
      </c>
      <c r="C715" s="18" t="s">
        <v>2104</v>
      </c>
      <c r="D715" s="18" t="s">
        <v>2098</v>
      </c>
      <c r="E715" s="461">
        <v>48.51</v>
      </c>
    </row>
    <row r="716" spans="1:5" ht="14.25">
      <c r="A716" s="18">
        <v>25005</v>
      </c>
      <c r="B716" s="18" t="s">
        <v>21345</v>
      </c>
      <c r="C716" s="18" t="s">
        <v>2104</v>
      </c>
      <c r="D716" s="18" t="s">
        <v>2098</v>
      </c>
      <c r="E716" s="461">
        <v>52.59</v>
      </c>
    </row>
    <row r="717" spans="1:5" ht="14.25">
      <c r="A717" s="18">
        <v>25003</v>
      </c>
      <c r="B717" s="18" t="s">
        <v>21346</v>
      </c>
      <c r="C717" s="18" t="s">
        <v>2104</v>
      </c>
      <c r="D717" s="18" t="s">
        <v>2098</v>
      </c>
      <c r="E717" s="461">
        <v>53.38</v>
      </c>
    </row>
    <row r="718" spans="1:5" ht="14.25">
      <c r="A718" s="18">
        <v>37410</v>
      </c>
      <c r="B718" s="18" t="s">
        <v>21347</v>
      </c>
      <c r="C718" s="18" t="s">
        <v>2104</v>
      </c>
      <c r="D718" s="18" t="s">
        <v>2098</v>
      </c>
      <c r="E718" s="461">
        <v>52.59</v>
      </c>
    </row>
    <row r="719" spans="1:5" ht="14.25">
      <c r="A719" s="18">
        <v>842</v>
      </c>
      <c r="B719" s="18" t="s">
        <v>21348</v>
      </c>
      <c r="C719" s="18" t="s">
        <v>2104</v>
      </c>
      <c r="D719" s="18" t="s">
        <v>2098</v>
      </c>
      <c r="E719" s="461">
        <v>53.34</v>
      </c>
    </row>
    <row r="720" spans="1:5" ht="14.25">
      <c r="A720" s="18">
        <v>44391</v>
      </c>
      <c r="B720" s="18" t="s">
        <v>21349</v>
      </c>
      <c r="C720" s="18" t="s">
        <v>2103</v>
      </c>
      <c r="D720" s="18" t="s">
        <v>2098</v>
      </c>
      <c r="E720" s="461">
        <v>113.65</v>
      </c>
    </row>
    <row r="721" spans="1:5" ht="14.25">
      <c r="A721" s="18">
        <v>44388</v>
      </c>
      <c r="B721" s="18" t="s">
        <v>21350</v>
      </c>
      <c r="C721" s="18" t="s">
        <v>2103</v>
      </c>
      <c r="D721" s="18" t="s">
        <v>2098</v>
      </c>
      <c r="E721" s="461">
        <v>2.46</v>
      </c>
    </row>
    <row r="722" spans="1:5" ht="14.25">
      <c r="A722" s="18">
        <v>44392</v>
      </c>
      <c r="B722" s="18" t="s">
        <v>21351</v>
      </c>
      <c r="C722" s="18" t="s">
        <v>2103</v>
      </c>
      <c r="D722" s="18" t="s">
        <v>2098</v>
      </c>
      <c r="E722" s="461">
        <v>226.29</v>
      </c>
    </row>
    <row r="723" spans="1:5" ht="14.25">
      <c r="A723" s="18">
        <v>44390</v>
      </c>
      <c r="B723" s="18" t="s">
        <v>21352</v>
      </c>
      <c r="C723" s="18" t="s">
        <v>2103</v>
      </c>
      <c r="D723" s="18" t="s">
        <v>2098</v>
      </c>
      <c r="E723" s="461">
        <v>47.95</v>
      </c>
    </row>
    <row r="724" spans="1:5" ht="14.25">
      <c r="A724" s="18">
        <v>44389</v>
      </c>
      <c r="B724" s="18" t="s">
        <v>21353</v>
      </c>
      <c r="C724" s="18" t="s">
        <v>2103</v>
      </c>
      <c r="D724" s="18" t="s">
        <v>2098</v>
      </c>
      <c r="E724" s="461">
        <v>5.66</v>
      </c>
    </row>
    <row r="725" spans="1:5" ht="14.25">
      <c r="A725" s="18">
        <v>862</v>
      </c>
      <c r="B725" s="18" t="s">
        <v>21354</v>
      </c>
      <c r="C725" s="18" t="s">
        <v>2103</v>
      </c>
      <c r="D725" s="18" t="s">
        <v>2098</v>
      </c>
      <c r="E725" s="461">
        <v>10.37</v>
      </c>
    </row>
    <row r="726" spans="1:5" ht="14.25">
      <c r="A726" s="18">
        <v>866</v>
      </c>
      <c r="B726" s="18" t="s">
        <v>21355</v>
      </c>
      <c r="C726" s="18" t="s">
        <v>2103</v>
      </c>
      <c r="D726" s="18" t="s">
        <v>2098</v>
      </c>
      <c r="E726" s="461">
        <v>131.77000000000001</v>
      </c>
    </row>
    <row r="727" spans="1:5" ht="14.25">
      <c r="A727" s="18">
        <v>892</v>
      </c>
      <c r="B727" s="18" t="s">
        <v>21356</v>
      </c>
      <c r="C727" s="18" t="s">
        <v>2103</v>
      </c>
      <c r="D727" s="18" t="s">
        <v>2098</v>
      </c>
      <c r="E727" s="461">
        <v>159.5</v>
      </c>
    </row>
    <row r="728" spans="1:5" ht="14.25">
      <c r="A728" s="18">
        <v>857</v>
      </c>
      <c r="B728" s="18" t="s">
        <v>21357</v>
      </c>
      <c r="C728" s="18" t="s">
        <v>2103</v>
      </c>
      <c r="D728" s="18" t="s">
        <v>2098</v>
      </c>
      <c r="E728" s="461">
        <v>17.34</v>
      </c>
    </row>
    <row r="729" spans="1:5" ht="14.25">
      <c r="A729" s="18">
        <v>37404</v>
      </c>
      <c r="B729" s="18" t="s">
        <v>21358</v>
      </c>
      <c r="C729" s="18" t="s">
        <v>2103</v>
      </c>
      <c r="D729" s="18" t="s">
        <v>2098</v>
      </c>
      <c r="E729" s="461">
        <v>184.54</v>
      </c>
    </row>
    <row r="730" spans="1:5" ht="14.25">
      <c r="A730" s="18">
        <v>868</v>
      </c>
      <c r="B730" s="18" t="s">
        <v>21359</v>
      </c>
      <c r="C730" s="18" t="s">
        <v>2103</v>
      </c>
      <c r="D730" s="18" t="s">
        <v>2098</v>
      </c>
      <c r="E730" s="461">
        <v>24.72</v>
      </c>
    </row>
    <row r="731" spans="1:5" ht="14.25">
      <c r="A731" s="18">
        <v>863</v>
      </c>
      <c r="B731" s="18" t="s">
        <v>21360</v>
      </c>
      <c r="C731" s="18" t="s">
        <v>2103</v>
      </c>
      <c r="D731" s="18" t="s">
        <v>2098</v>
      </c>
      <c r="E731" s="461">
        <v>36.409999999999997</v>
      </c>
    </row>
    <row r="732" spans="1:5" ht="14.25">
      <c r="A732" s="18">
        <v>867</v>
      </c>
      <c r="B732" s="18" t="s">
        <v>21361</v>
      </c>
      <c r="C732" s="18" t="s">
        <v>2103</v>
      </c>
      <c r="D732" s="18" t="s">
        <v>2098</v>
      </c>
      <c r="E732" s="461">
        <v>51.87</v>
      </c>
    </row>
    <row r="733" spans="1:5" ht="14.25">
      <c r="A733" s="18">
        <v>864</v>
      </c>
      <c r="B733" s="18" t="s">
        <v>21362</v>
      </c>
      <c r="C733" s="18" t="s">
        <v>2103</v>
      </c>
      <c r="D733" s="18" t="s">
        <v>2098</v>
      </c>
      <c r="E733" s="461">
        <v>68.510000000000005</v>
      </c>
    </row>
    <row r="734" spans="1:5" ht="14.25">
      <c r="A734" s="18">
        <v>865</v>
      </c>
      <c r="B734" s="18" t="s">
        <v>21363</v>
      </c>
      <c r="C734" s="18" t="s">
        <v>2103</v>
      </c>
      <c r="D734" s="18" t="s">
        <v>2098</v>
      </c>
      <c r="E734" s="461">
        <v>98.55</v>
      </c>
    </row>
    <row r="735" spans="1:5" ht="14.25">
      <c r="A735" s="18">
        <v>993</v>
      </c>
      <c r="B735" s="18" t="s">
        <v>21364</v>
      </c>
      <c r="C735" s="18" t="s">
        <v>2103</v>
      </c>
      <c r="D735" s="18" t="s">
        <v>2098</v>
      </c>
      <c r="E735" s="461">
        <v>1.87</v>
      </c>
    </row>
    <row r="736" spans="1:5" ht="14.25">
      <c r="A736" s="18">
        <v>1020</v>
      </c>
      <c r="B736" s="18" t="s">
        <v>21365</v>
      </c>
      <c r="C736" s="18" t="s">
        <v>2103</v>
      </c>
      <c r="D736" s="18" t="s">
        <v>2098</v>
      </c>
      <c r="E736" s="461">
        <v>9.56</v>
      </c>
    </row>
    <row r="737" spans="1:5" ht="14.25">
      <c r="A737" s="18">
        <v>1017</v>
      </c>
      <c r="B737" s="18" t="s">
        <v>21366</v>
      </c>
      <c r="C737" s="18" t="s">
        <v>2103</v>
      </c>
      <c r="D737" s="18" t="s">
        <v>2098</v>
      </c>
      <c r="E737" s="461">
        <v>117.18</v>
      </c>
    </row>
    <row r="738" spans="1:5" ht="14.25">
      <c r="A738" s="18">
        <v>999</v>
      </c>
      <c r="B738" s="18" t="s">
        <v>21367</v>
      </c>
      <c r="C738" s="18" t="s">
        <v>2103</v>
      </c>
      <c r="D738" s="18" t="s">
        <v>2098</v>
      </c>
      <c r="E738" s="461">
        <v>141.96</v>
      </c>
    </row>
    <row r="739" spans="1:5" ht="14.25">
      <c r="A739" s="18">
        <v>995</v>
      </c>
      <c r="B739" s="18" t="s">
        <v>21368</v>
      </c>
      <c r="C739" s="18" t="s">
        <v>2103</v>
      </c>
      <c r="D739" s="18" t="s">
        <v>2098</v>
      </c>
      <c r="E739" s="461">
        <v>15.22</v>
      </c>
    </row>
    <row r="740" spans="1:5" ht="14.25">
      <c r="A740" s="18">
        <v>1000</v>
      </c>
      <c r="B740" s="18" t="s">
        <v>21369</v>
      </c>
      <c r="C740" s="18" t="s">
        <v>2103</v>
      </c>
      <c r="D740" s="18" t="s">
        <v>2098</v>
      </c>
      <c r="E740" s="461">
        <v>174.37</v>
      </c>
    </row>
    <row r="741" spans="1:5" ht="14.25">
      <c r="A741" s="18">
        <v>1022</v>
      </c>
      <c r="B741" s="18" t="s">
        <v>21370</v>
      </c>
      <c r="C741" s="18" t="s">
        <v>2103</v>
      </c>
      <c r="D741" s="18" t="s">
        <v>2098</v>
      </c>
      <c r="E741" s="461">
        <v>2.61</v>
      </c>
    </row>
    <row r="742" spans="1:5" ht="14.25">
      <c r="A742" s="18">
        <v>1015</v>
      </c>
      <c r="B742" s="18" t="s">
        <v>21371</v>
      </c>
      <c r="C742" s="18" t="s">
        <v>2103</v>
      </c>
      <c r="D742" s="18" t="s">
        <v>2098</v>
      </c>
      <c r="E742" s="461">
        <v>231.72</v>
      </c>
    </row>
    <row r="743" spans="1:5" ht="14.25">
      <c r="A743" s="18">
        <v>996</v>
      </c>
      <c r="B743" s="18" t="s">
        <v>21372</v>
      </c>
      <c r="C743" s="18" t="s">
        <v>2103</v>
      </c>
      <c r="D743" s="18" t="s">
        <v>2098</v>
      </c>
      <c r="E743" s="461">
        <v>23.61</v>
      </c>
    </row>
    <row r="744" spans="1:5" ht="14.25">
      <c r="A744" s="18">
        <v>1001</v>
      </c>
      <c r="B744" s="18" t="s">
        <v>21373</v>
      </c>
      <c r="C744" s="18" t="s">
        <v>2103</v>
      </c>
      <c r="D744" s="18" t="s">
        <v>2098</v>
      </c>
      <c r="E744" s="461">
        <v>300.64999999999998</v>
      </c>
    </row>
    <row r="745" spans="1:5" ht="14.25">
      <c r="A745" s="18">
        <v>1019</v>
      </c>
      <c r="B745" s="18" t="s">
        <v>21374</v>
      </c>
      <c r="C745" s="18" t="s">
        <v>2103</v>
      </c>
      <c r="D745" s="18" t="s">
        <v>2098</v>
      </c>
      <c r="E745" s="461">
        <v>33.36</v>
      </c>
    </row>
    <row r="746" spans="1:5" ht="14.25">
      <c r="A746" s="18">
        <v>1021</v>
      </c>
      <c r="B746" s="18" t="s">
        <v>21375</v>
      </c>
      <c r="C746" s="18" t="s">
        <v>2103</v>
      </c>
      <c r="D746" s="18" t="s">
        <v>2098</v>
      </c>
      <c r="E746" s="461">
        <v>4.01</v>
      </c>
    </row>
    <row r="747" spans="1:5" ht="14.25">
      <c r="A747" s="18">
        <v>39249</v>
      </c>
      <c r="B747" s="18" t="s">
        <v>21376</v>
      </c>
      <c r="C747" s="18" t="s">
        <v>2103</v>
      </c>
      <c r="D747" s="18" t="s">
        <v>2098</v>
      </c>
      <c r="E747" s="461">
        <v>404.24</v>
      </c>
    </row>
    <row r="748" spans="1:5" ht="14.25">
      <c r="A748" s="18">
        <v>1018</v>
      </c>
      <c r="B748" s="18" t="s">
        <v>21377</v>
      </c>
      <c r="C748" s="18" t="s">
        <v>2103</v>
      </c>
      <c r="D748" s="18" t="s">
        <v>2098</v>
      </c>
      <c r="E748" s="461">
        <v>49.33</v>
      </c>
    </row>
    <row r="749" spans="1:5" ht="14.25">
      <c r="A749" s="18">
        <v>39250</v>
      </c>
      <c r="B749" s="18" t="s">
        <v>21378</v>
      </c>
      <c r="C749" s="18" t="s">
        <v>2103</v>
      </c>
      <c r="D749" s="18" t="s">
        <v>2098</v>
      </c>
      <c r="E749" s="461">
        <v>483.56</v>
      </c>
    </row>
    <row r="750" spans="1:5" ht="14.25">
      <c r="A750" s="18">
        <v>994</v>
      </c>
      <c r="B750" s="18" t="s">
        <v>21379</v>
      </c>
      <c r="C750" s="18" t="s">
        <v>2103</v>
      </c>
      <c r="D750" s="18" t="s">
        <v>2098</v>
      </c>
      <c r="E750" s="461">
        <v>5.83</v>
      </c>
    </row>
    <row r="751" spans="1:5" ht="14.25">
      <c r="A751" s="18">
        <v>977</v>
      </c>
      <c r="B751" s="18" t="s">
        <v>21380</v>
      </c>
      <c r="C751" s="18" t="s">
        <v>2103</v>
      </c>
      <c r="D751" s="18" t="s">
        <v>2098</v>
      </c>
      <c r="E751" s="461">
        <v>69.010000000000005</v>
      </c>
    </row>
    <row r="752" spans="1:5" ht="14.25">
      <c r="A752" s="18">
        <v>998</v>
      </c>
      <c r="B752" s="18" t="s">
        <v>21381</v>
      </c>
      <c r="C752" s="18" t="s">
        <v>2103</v>
      </c>
      <c r="D752" s="18" t="s">
        <v>2098</v>
      </c>
      <c r="E752" s="461">
        <v>89.6</v>
      </c>
    </row>
    <row r="753" spans="1:5" ht="14.25">
      <c r="A753" s="18">
        <v>39251</v>
      </c>
      <c r="B753" s="18" t="s">
        <v>21382</v>
      </c>
      <c r="C753" s="18" t="s">
        <v>2103</v>
      </c>
      <c r="D753" s="18" t="s">
        <v>2098</v>
      </c>
      <c r="E753" s="461">
        <v>0.65</v>
      </c>
    </row>
    <row r="754" spans="1:5" ht="14.25">
      <c r="A754" s="18">
        <v>1011</v>
      </c>
      <c r="B754" s="18" t="s">
        <v>21383</v>
      </c>
      <c r="C754" s="18" t="s">
        <v>2103</v>
      </c>
      <c r="D754" s="18" t="s">
        <v>2098</v>
      </c>
      <c r="E754" s="461">
        <v>0.88</v>
      </c>
    </row>
    <row r="755" spans="1:5" ht="14.25">
      <c r="A755" s="18">
        <v>39252</v>
      </c>
      <c r="B755" s="18" t="s">
        <v>21384</v>
      </c>
      <c r="C755" s="18" t="s">
        <v>2103</v>
      </c>
      <c r="D755" s="18" t="s">
        <v>2098</v>
      </c>
      <c r="E755" s="461">
        <v>1.1599999999999999</v>
      </c>
    </row>
    <row r="756" spans="1:5" ht="14.25">
      <c r="A756" s="18">
        <v>1013</v>
      </c>
      <c r="B756" s="18" t="s">
        <v>21385</v>
      </c>
      <c r="C756" s="18" t="s">
        <v>2103</v>
      </c>
      <c r="D756" s="18" t="s">
        <v>2098</v>
      </c>
      <c r="E756" s="461">
        <v>1.39</v>
      </c>
    </row>
    <row r="757" spans="1:5" ht="14.25">
      <c r="A757" s="18">
        <v>980</v>
      </c>
      <c r="B757" s="18" t="s">
        <v>21386</v>
      </c>
      <c r="C757" s="18" t="s">
        <v>2103</v>
      </c>
      <c r="D757" s="18" t="s">
        <v>2098</v>
      </c>
      <c r="E757" s="461">
        <v>10.029999999999999</v>
      </c>
    </row>
    <row r="758" spans="1:5" ht="14.25">
      <c r="A758" s="18">
        <v>39237</v>
      </c>
      <c r="B758" s="18" t="s">
        <v>21387</v>
      </c>
      <c r="C758" s="18" t="s">
        <v>2103</v>
      </c>
      <c r="D758" s="18" t="s">
        <v>2098</v>
      </c>
      <c r="E758" s="461">
        <v>106.68</v>
      </c>
    </row>
    <row r="759" spans="1:5" ht="14.25">
      <c r="A759" s="18">
        <v>39238</v>
      </c>
      <c r="B759" s="18" t="s">
        <v>21388</v>
      </c>
      <c r="C759" s="18" t="s">
        <v>2103</v>
      </c>
      <c r="D759" s="18" t="s">
        <v>2098</v>
      </c>
      <c r="E759" s="461">
        <v>134.54</v>
      </c>
    </row>
    <row r="760" spans="1:5" ht="14.25">
      <c r="A760" s="18">
        <v>979</v>
      </c>
      <c r="B760" s="18" t="s">
        <v>21389</v>
      </c>
      <c r="C760" s="18" t="s">
        <v>2103</v>
      </c>
      <c r="D760" s="18" t="s">
        <v>2098</v>
      </c>
      <c r="E760" s="461">
        <v>14.33</v>
      </c>
    </row>
    <row r="761" spans="1:5" ht="14.25">
      <c r="A761" s="18">
        <v>39239</v>
      </c>
      <c r="B761" s="18" t="s">
        <v>21390</v>
      </c>
      <c r="C761" s="18" t="s">
        <v>2103</v>
      </c>
      <c r="D761" s="18" t="s">
        <v>2098</v>
      </c>
      <c r="E761" s="461">
        <v>162.54</v>
      </c>
    </row>
    <row r="762" spans="1:5" ht="14.25">
      <c r="A762" s="18">
        <v>1014</v>
      </c>
      <c r="B762" s="18" t="s">
        <v>21391</v>
      </c>
      <c r="C762" s="18" t="s">
        <v>2103</v>
      </c>
      <c r="D762" s="18" t="s">
        <v>2098</v>
      </c>
      <c r="E762" s="461">
        <v>2.2000000000000002</v>
      </c>
    </row>
    <row r="763" spans="1:5" ht="14.25">
      <c r="A763" s="18">
        <v>39240</v>
      </c>
      <c r="B763" s="18" t="s">
        <v>21392</v>
      </c>
      <c r="C763" s="18" t="s">
        <v>2103</v>
      </c>
      <c r="D763" s="18" t="s">
        <v>2098</v>
      </c>
      <c r="E763" s="461">
        <v>213.78</v>
      </c>
    </row>
    <row r="764" spans="1:5" ht="14.25">
      <c r="A764" s="18">
        <v>39232</v>
      </c>
      <c r="B764" s="18" t="s">
        <v>21393</v>
      </c>
      <c r="C764" s="18" t="s">
        <v>2103</v>
      </c>
      <c r="D764" s="18" t="s">
        <v>2098</v>
      </c>
      <c r="E764" s="461">
        <v>22.43</v>
      </c>
    </row>
    <row r="765" spans="1:5" ht="14.25">
      <c r="A765" s="18">
        <v>39233</v>
      </c>
      <c r="B765" s="18" t="s">
        <v>21394</v>
      </c>
      <c r="C765" s="18" t="s">
        <v>2103</v>
      </c>
      <c r="D765" s="18" t="s">
        <v>2098</v>
      </c>
      <c r="E765" s="461">
        <v>32.700000000000003</v>
      </c>
    </row>
    <row r="766" spans="1:5" ht="14.25">
      <c r="A766" s="18">
        <v>981</v>
      </c>
      <c r="B766" s="18" t="s">
        <v>21395</v>
      </c>
      <c r="C766" s="18" t="s">
        <v>2103</v>
      </c>
      <c r="D766" s="18" t="s">
        <v>2102</v>
      </c>
      <c r="E766" s="461">
        <v>3.65</v>
      </c>
    </row>
    <row r="767" spans="1:5" ht="14.25">
      <c r="A767" s="18">
        <v>39234</v>
      </c>
      <c r="B767" s="18" t="s">
        <v>21396</v>
      </c>
      <c r="C767" s="18" t="s">
        <v>2103</v>
      </c>
      <c r="D767" s="18" t="s">
        <v>2098</v>
      </c>
      <c r="E767" s="461">
        <v>45.52</v>
      </c>
    </row>
    <row r="768" spans="1:5" ht="14.25">
      <c r="A768" s="18">
        <v>982</v>
      </c>
      <c r="B768" s="18" t="s">
        <v>21397</v>
      </c>
      <c r="C768" s="18" t="s">
        <v>2103</v>
      </c>
      <c r="D768" s="18" t="s">
        <v>2098</v>
      </c>
      <c r="E768" s="461">
        <v>5.25</v>
      </c>
    </row>
    <row r="769" spans="1:5" ht="14.25">
      <c r="A769" s="18">
        <v>39235</v>
      </c>
      <c r="B769" s="18" t="s">
        <v>21398</v>
      </c>
      <c r="C769" s="18" t="s">
        <v>2103</v>
      </c>
      <c r="D769" s="18" t="s">
        <v>2098</v>
      </c>
      <c r="E769" s="461">
        <v>67.14</v>
      </c>
    </row>
    <row r="770" spans="1:5" ht="14.25">
      <c r="A770" s="18">
        <v>39236</v>
      </c>
      <c r="B770" s="18" t="s">
        <v>21399</v>
      </c>
      <c r="C770" s="18" t="s">
        <v>2103</v>
      </c>
      <c r="D770" s="18" t="s">
        <v>2098</v>
      </c>
      <c r="E770" s="461">
        <v>88.97</v>
      </c>
    </row>
    <row r="771" spans="1:5" ht="14.25">
      <c r="A771" s="18">
        <v>990</v>
      </c>
      <c r="B771" s="18" t="s">
        <v>21400</v>
      </c>
      <c r="C771" s="18" t="s">
        <v>2103</v>
      </c>
      <c r="D771" s="18" t="s">
        <v>2098</v>
      </c>
      <c r="E771" s="461">
        <v>157.87</v>
      </c>
    </row>
    <row r="772" spans="1:5" ht="14.25">
      <c r="A772" s="18">
        <v>39241</v>
      </c>
      <c r="B772" s="18" t="s">
        <v>21401</v>
      </c>
      <c r="C772" s="18" t="s">
        <v>2103</v>
      </c>
      <c r="D772" s="18" t="s">
        <v>2098</v>
      </c>
      <c r="E772" s="461">
        <v>15.54</v>
      </c>
    </row>
    <row r="773" spans="1:5" ht="14.25">
      <c r="A773" s="18">
        <v>1005</v>
      </c>
      <c r="B773" s="18" t="s">
        <v>21402</v>
      </c>
      <c r="C773" s="18" t="s">
        <v>2103</v>
      </c>
      <c r="D773" s="18" t="s">
        <v>2098</v>
      </c>
      <c r="E773" s="461">
        <v>196.56</v>
      </c>
    </row>
    <row r="774" spans="1:5" ht="14.25">
      <c r="A774" s="18">
        <v>991</v>
      </c>
      <c r="B774" s="18" t="s">
        <v>21403</v>
      </c>
      <c r="C774" s="18" t="s">
        <v>2103</v>
      </c>
      <c r="D774" s="18" t="s">
        <v>2098</v>
      </c>
      <c r="E774" s="461">
        <v>257.45999999999998</v>
      </c>
    </row>
    <row r="775" spans="1:5" ht="14.25">
      <c r="A775" s="18">
        <v>986</v>
      </c>
      <c r="B775" s="18" t="s">
        <v>21404</v>
      </c>
      <c r="C775" s="18" t="s">
        <v>2103</v>
      </c>
      <c r="D775" s="18" t="s">
        <v>2098</v>
      </c>
      <c r="E775" s="461">
        <v>24.55</v>
      </c>
    </row>
    <row r="776" spans="1:5" ht="14.25">
      <c r="A776" s="18">
        <v>987</v>
      </c>
      <c r="B776" s="18" t="s">
        <v>21405</v>
      </c>
      <c r="C776" s="18" t="s">
        <v>2103</v>
      </c>
      <c r="D776" s="18" t="s">
        <v>2098</v>
      </c>
      <c r="E776" s="461">
        <v>33.61</v>
      </c>
    </row>
    <row r="777" spans="1:5" ht="14.25">
      <c r="A777" s="18">
        <v>1007</v>
      </c>
      <c r="B777" s="18" t="s">
        <v>21406</v>
      </c>
      <c r="C777" s="18" t="s">
        <v>2103</v>
      </c>
      <c r="D777" s="18" t="s">
        <v>2098</v>
      </c>
      <c r="E777" s="461">
        <v>46.53</v>
      </c>
    </row>
    <row r="778" spans="1:5" ht="14.25">
      <c r="A778" s="18">
        <v>1008</v>
      </c>
      <c r="B778" s="18" t="s">
        <v>21407</v>
      </c>
      <c r="C778" s="18" t="s">
        <v>2103</v>
      </c>
      <c r="D778" s="18" t="s">
        <v>2098</v>
      </c>
      <c r="E778" s="461">
        <v>5.91</v>
      </c>
    </row>
    <row r="779" spans="1:5" ht="14.25">
      <c r="A779" s="18">
        <v>988</v>
      </c>
      <c r="B779" s="18" t="s">
        <v>21408</v>
      </c>
      <c r="C779" s="18" t="s">
        <v>2103</v>
      </c>
      <c r="D779" s="18" t="s">
        <v>2098</v>
      </c>
      <c r="E779" s="461">
        <v>64.16</v>
      </c>
    </row>
    <row r="780" spans="1:5" ht="14.25">
      <c r="A780" s="18">
        <v>989</v>
      </c>
      <c r="B780" s="18" t="s">
        <v>21409</v>
      </c>
      <c r="C780" s="18" t="s">
        <v>2103</v>
      </c>
      <c r="D780" s="18" t="s">
        <v>2098</v>
      </c>
      <c r="E780" s="461">
        <v>88.56</v>
      </c>
    </row>
    <row r="781" spans="1:5" ht="14.25">
      <c r="A781" s="18">
        <v>1006</v>
      </c>
      <c r="B781" s="18" t="s">
        <v>21410</v>
      </c>
      <c r="C781" s="18" t="s">
        <v>2103</v>
      </c>
      <c r="D781" s="18" t="s">
        <v>2098</v>
      </c>
      <c r="E781" s="461">
        <v>118.73</v>
      </c>
    </row>
    <row r="782" spans="1:5" ht="14.25">
      <c r="A782" s="18">
        <v>43972</v>
      </c>
      <c r="B782" s="18" t="s">
        <v>21411</v>
      </c>
      <c r="C782" s="18" t="s">
        <v>2103</v>
      </c>
      <c r="D782" s="18" t="s">
        <v>2098</v>
      </c>
      <c r="E782" s="461">
        <v>2.29</v>
      </c>
    </row>
    <row r="783" spans="1:5" ht="14.25">
      <c r="A783" s="18">
        <v>43971</v>
      </c>
      <c r="B783" s="18" t="s">
        <v>21412</v>
      </c>
      <c r="C783" s="18" t="s">
        <v>2103</v>
      </c>
      <c r="D783" s="18" t="s">
        <v>2102</v>
      </c>
      <c r="E783" s="461">
        <v>1.75</v>
      </c>
    </row>
    <row r="784" spans="1:5" ht="14.25">
      <c r="A784" s="18">
        <v>39598</v>
      </c>
      <c r="B784" s="18" t="s">
        <v>21413</v>
      </c>
      <c r="C784" s="18" t="s">
        <v>2103</v>
      </c>
      <c r="D784" s="18" t="s">
        <v>2098</v>
      </c>
      <c r="E784" s="461">
        <v>3.24</v>
      </c>
    </row>
    <row r="785" spans="1:5" ht="14.25">
      <c r="A785" s="18">
        <v>43973</v>
      </c>
      <c r="B785" s="18" t="s">
        <v>21414</v>
      </c>
      <c r="C785" s="18" t="s">
        <v>2103</v>
      </c>
      <c r="D785" s="18" t="s">
        <v>2098</v>
      </c>
      <c r="E785" s="461">
        <v>2.39</v>
      </c>
    </row>
    <row r="786" spans="1:5" ht="14.25">
      <c r="A786" s="18">
        <v>39599</v>
      </c>
      <c r="B786" s="18" t="s">
        <v>21415</v>
      </c>
      <c r="C786" s="18" t="s">
        <v>2103</v>
      </c>
      <c r="D786" s="18" t="s">
        <v>2098</v>
      </c>
      <c r="E786" s="461">
        <v>4.67</v>
      </c>
    </row>
    <row r="787" spans="1:5" ht="14.25">
      <c r="A787" s="18">
        <v>43832</v>
      </c>
      <c r="B787" s="18" t="s">
        <v>21416</v>
      </c>
      <c r="C787" s="18" t="s">
        <v>2103</v>
      </c>
      <c r="D787" s="18" t="s">
        <v>2098</v>
      </c>
      <c r="E787" s="461">
        <v>12.29</v>
      </c>
    </row>
    <row r="788" spans="1:5" ht="14.25">
      <c r="A788" s="18">
        <v>34602</v>
      </c>
      <c r="B788" s="18" t="s">
        <v>21417</v>
      </c>
      <c r="C788" s="18" t="s">
        <v>2103</v>
      </c>
      <c r="D788" s="18" t="s">
        <v>2098</v>
      </c>
      <c r="E788" s="461">
        <v>4.0599999999999996</v>
      </c>
    </row>
    <row r="789" spans="1:5" ht="14.25">
      <c r="A789" s="18">
        <v>34607</v>
      </c>
      <c r="B789" s="18" t="s">
        <v>21418</v>
      </c>
      <c r="C789" s="18" t="s">
        <v>2103</v>
      </c>
      <c r="D789" s="18" t="s">
        <v>2098</v>
      </c>
      <c r="E789" s="461">
        <v>9.9499999999999993</v>
      </c>
    </row>
    <row r="790" spans="1:5" ht="14.25">
      <c r="A790" s="18">
        <v>34609</v>
      </c>
      <c r="B790" s="18" t="s">
        <v>21419</v>
      </c>
      <c r="C790" s="18" t="s">
        <v>2103</v>
      </c>
      <c r="D790" s="18" t="s">
        <v>2098</v>
      </c>
      <c r="E790" s="461">
        <v>14.48</v>
      </c>
    </row>
    <row r="791" spans="1:5" ht="14.25">
      <c r="A791" s="18">
        <v>34618</v>
      </c>
      <c r="B791" s="18" t="s">
        <v>21420</v>
      </c>
      <c r="C791" s="18" t="s">
        <v>2103</v>
      </c>
      <c r="D791" s="18" t="s">
        <v>2098</v>
      </c>
      <c r="E791" s="461">
        <v>5.54</v>
      </c>
    </row>
    <row r="792" spans="1:5" ht="14.25">
      <c r="A792" s="18">
        <v>34621</v>
      </c>
      <c r="B792" s="18" t="s">
        <v>21421</v>
      </c>
      <c r="C792" s="18" t="s">
        <v>2103</v>
      </c>
      <c r="D792" s="18" t="s">
        <v>2098</v>
      </c>
      <c r="E792" s="461">
        <v>13.72</v>
      </c>
    </row>
    <row r="793" spans="1:5" ht="14.25">
      <c r="A793" s="18">
        <v>34622</v>
      </c>
      <c r="B793" s="18" t="s">
        <v>21422</v>
      </c>
      <c r="C793" s="18" t="s">
        <v>2103</v>
      </c>
      <c r="D793" s="18" t="s">
        <v>2098</v>
      </c>
      <c r="E793" s="461">
        <v>20.39</v>
      </c>
    </row>
    <row r="794" spans="1:5" ht="14.25">
      <c r="A794" s="18">
        <v>34624</v>
      </c>
      <c r="B794" s="18" t="s">
        <v>21423</v>
      </c>
      <c r="C794" s="18" t="s">
        <v>2103</v>
      </c>
      <c r="D794" s="18" t="s">
        <v>2098</v>
      </c>
      <c r="E794" s="461">
        <v>7.39</v>
      </c>
    </row>
    <row r="795" spans="1:5" ht="14.25">
      <c r="A795" s="18">
        <v>34627</v>
      </c>
      <c r="B795" s="18" t="s">
        <v>21424</v>
      </c>
      <c r="C795" s="18" t="s">
        <v>2103</v>
      </c>
      <c r="D795" s="18" t="s">
        <v>2098</v>
      </c>
      <c r="E795" s="461">
        <v>17.829999999999998</v>
      </c>
    </row>
    <row r="796" spans="1:5" ht="14.25">
      <c r="A796" s="18">
        <v>34629</v>
      </c>
      <c r="B796" s="18" t="s">
        <v>21425</v>
      </c>
      <c r="C796" s="18" t="s">
        <v>2103</v>
      </c>
      <c r="D796" s="18" t="s">
        <v>2098</v>
      </c>
      <c r="E796" s="461">
        <v>27.24</v>
      </c>
    </row>
    <row r="797" spans="1:5" ht="14.25">
      <c r="A797" s="18">
        <v>39257</v>
      </c>
      <c r="B797" s="18" t="s">
        <v>21426</v>
      </c>
      <c r="C797" s="18" t="s">
        <v>2103</v>
      </c>
      <c r="D797" s="18" t="s">
        <v>2098</v>
      </c>
      <c r="E797" s="461">
        <v>5.54</v>
      </c>
    </row>
    <row r="798" spans="1:5" ht="14.25">
      <c r="A798" s="18">
        <v>39261</v>
      </c>
      <c r="B798" s="18" t="s">
        <v>21427</v>
      </c>
      <c r="C798" s="18" t="s">
        <v>2103</v>
      </c>
      <c r="D798" s="18" t="s">
        <v>2098</v>
      </c>
      <c r="E798" s="461">
        <v>31.74</v>
      </c>
    </row>
    <row r="799" spans="1:5" ht="14.25">
      <c r="A799" s="18">
        <v>39268</v>
      </c>
      <c r="B799" s="18" t="s">
        <v>21428</v>
      </c>
      <c r="C799" s="18" t="s">
        <v>2103</v>
      </c>
      <c r="D799" s="18" t="s">
        <v>2098</v>
      </c>
      <c r="E799" s="461">
        <v>496.11</v>
      </c>
    </row>
    <row r="800" spans="1:5" ht="14.25">
      <c r="A800" s="18">
        <v>39262</v>
      </c>
      <c r="B800" s="18" t="s">
        <v>21429</v>
      </c>
      <c r="C800" s="18" t="s">
        <v>2103</v>
      </c>
      <c r="D800" s="18" t="s">
        <v>2098</v>
      </c>
      <c r="E800" s="461">
        <v>50.54</v>
      </c>
    </row>
    <row r="801" spans="1:5" ht="14.25">
      <c r="A801" s="18">
        <v>39258</v>
      </c>
      <c r="B801" s="18" t="s">
        <v>21430</v>
      </c>
      <c r="C801" s="18" t="s">
        <v>2103</v>
      </c>
      <c r="D801" s="18" t="s">
        <v>2098</v>
      </c>
      <c r="E801" s="461">
        <v>8.35</v>
      </c>
    </row>
    <row r="802" spans="1:5" ht="14.25">
      <c r="A802" s="18">
        <v>39263</v>
      </c>
      <c r="B802" s="18" t="s">
        <v>21431</v>
      </c>
      <c r="C802" s="18" t="s">
        <v>2103</v>
      </c>
      <c r="D802" s="18" t="s">
        <v>2098</v>
      </c>
      <c r="E802" s="461">
        <v>87.4</v>
      </c>
    </row>
    <row r="803" spans="1:5" ht="14.25">
      <c r="A803" s="18">
        <v>39264</v>
      </c>
      <c r="B803" s="18" t="s">
        <v>21432</v>
      </c>
      <c r="C803" s="18" t="s">
        <v>2103</v>
      </c>
      <c r="D803" s="18" t="s">
        <v>2098</v>
      </c>
      <c r="E803" s="461">
        <v>121.07</v>
      </c>
    </row>
    <row r="804" spans="1:5" ht="14.25">
      <c r="A804" s="18">
        <v>39259</v>
      </c>
      <c r="B804" s="18" t="s">
        <v>21433</v>
      </c>
      <c r="C804" s="18" t="s">
        <v>2103</v>
      </c>
      <c r="D804" s="18" t="s">
        <v>2098</v>
      </c>
      <c r="E804" s="461">
        <v>12.87</v>
      </c>
    </row>
    <row r="805" spans="1:5" ht="14.25">
      <c r="A805" s="18">
        <v>39265</v>
      </c>
      <c r="B805" s="18" t="s">
        <v>21434</v>
      </c>
      <c r="C805" s="18" t="s">
        <v>2103</v>
      </c>
      <c r="D805" s="18" t="s">
        <v>2098</v>
      </c>
      <c r="E805" s="461">
        <v>164.37</v>
      </c>
    </row>
    <row r="806" spans="1:5" ht="14.25">
      <c r="A806" s="18">
        <v>39260</v>
      </c>
      <c r="B806" s="18" t="s">
        <v>21435</v>
      </c>
      <c r="C806" s="18" t="s">
        <v>2103</v>
      </c>
      <c r="D806" s="18" t="s">
        <v>2098</v>
      </c>
      <c r="E806" s="461">
        <v>19.7</v>
      </c>
    </row>
    <row r="807" spans="1:5" ht="14.25">
      <c r="A807" s="18">
        <v>39266</v>
      </c>
      <c r="B807" s="18" t="s">
        <v>21436</v>
      </c>
      <c r="C807" s="18" t="s">
        <v>2103</v>
      </c>
      <c r="D807" s="18" t="s">
        <v>2098</v>
      </c>
      <c r="E807" s="461">
        <v>248.03</v>
      </c>
    </row>
    <row r="808" spans="1:5" ht="14.25">
      <c r="A808" s="18">
        <v>39267</v>
      </c>
      <c r="B808" s="18" t="s">
        <v>21437</v>
      </c>
      <c r="C808" s="18" t="s">
        <v>2103</v>
      </c>
      <c r="D808" s="18" t="s">
        <v>2098</v>
      </c>
      <c r="E808" s="461">
        <v>310.11</v>
      </c>
    </row>
    <row r="809" spans="1:5" ht="14.25">
      <c r="A809" s="18">
        <v>11901</v>
      </c>
      <c r="B809" s="18" t="s">
        <v>21438</v>
      </c>
      <c r="C809" s="18" t="s">
        <v>2103</v>
      </c>
      <c r="D809" s="18" t="s">
        <v>2098</v>
      </c>
      <c r="E809" s="461">
        <v>0.42</v>
      </c>
    </row>
    <row r="810" spans="1:5" ht="14.25">
      <c r="A810" s="18">
        <v>11902</v>
      </c>
      <c r="B810" s="18" t="s">
        <v>21439</v>
      </c>
      <c r="C810" s="18" t="s">
        <v>2103</v>
      </c>
      <c r="D810" s="18" t="s">
        <v>2098</v>
      </c>
      <c r="E810" s="461">
        <v>0.8</v>
      </c>
    </row>
    <row r="811" spans="1:5" ht="14.25">
      <c r="A811" s="18">
        <v>11903</v>
      </c>
      <c r="B811" s="18" t="s">
        <v>21440</v>
      </c>
      <c r="C811" s="18" t="s">
        <v>2103</v>
      </c>
      <c r="D811" s="18" t="s">
        <v>2098</v>
      </c>
      <c r="E811" s="461">
        <v>0.85</v>
      </c>
    </row>
    <row r="812" spans="1:5" ht="14.25">
      <c r="A812" s="18">
        <v>11904</v>
      </c>
      <c r="B812" s="18" t="s">
        <v>21441</v>
      </c>
      <c r="C812" s="18" t="s">
        <v>2103</v>
      </c>
      <c r="D812" s="18" t="s">
        <v>2098</v>
      </c>
      <c r="E812" s="461">
        <v>1.29</v>
      </c>
    </row>
    <row r="813" spans="1:5" ht="14.25">
      <c r="A813" s="18">
        <v>11905</v>
      </c>
      <c r="B813" s="18" t="s">
        <v>21442</v>
      </c>
      <c r="C813" s="18" t="s">
        <v>2103</v>
      </c>
      <c r="D813" s="18" t="s">
        <v>2098</v>
      </c>
      <c r="E813" s="461">
        <v>1.57</v>
      </c>
    </row>
    <row r="814" spans="1:5" ht="14.25">
      <c r="A814" s="18">
        <v>11906</v>
      </c>
      <c r="B814" s="18" t="s">
        <v>21443</v>
      </c>
      <c r="C814" s="18" t="s">
        <v>2103</v>
      </c>
      <c r="D814" s="18" t="s">
        <v>2098</v>
      </c>
      <c r="E814" s="461">
        <v>2</v>
      </c>
    </row>
    <row r="815" spans="1:5" ht="14.25">
      <c r="A815" s="18">
        <v>11919</v>
      </c>
      <c r="B815" s="18" t="s">
        <v>21444</v>
      </c>
      <c r="C815" s="18" t="s">
        <v>2103</v>
      </c>
      <c r="D815" s="18" t="s">
        <v>2098</v>
      </c>
      <c r="E815" s="461">
        <v>3.67</v>
      </c>
    </row>
    <row r="816" spans="1:5" ht="14.25">
      <c r="A816" s="18">
        <v>11920</v>
      </c>
      <c r="B816" s="18" t="s">
        <v>21445</v>
      </c>
      <c r="C816" s="18" t="s">
        <v>2103</v>
      </c>
      <c r="D816" s="18" t="s">
        <v>2098</v>
      </c>
      <c r="E816" s="461">
        <v>6.97</v>
      </c>
    </row>
    <row r="817" spans="1:5" ht="14.25">
      <c r="A817" s="18">
        <v>11924</v>
      </c>
      <c r="B817" s="18" t="s">
        <v>21446</v>
      </c>
      <c r="C817" s="18" t="s">
        <v>2103</v>
      </c>
      <c r="D817" s="18" t="s">
        <v>2098</v>
      </c>
      <c r="E817" s="461">
        <v>58.54</v>
      </c>
    </row>
    <row r="818" spans="1:5" ht="14.25">
      <c r="A818" s="18">
        <v>11921</v>
      </c>
      <c r="B818" s="18" t="s">
        <v>21447</v>
      </c>
      <c r="C818" s="18" t="s">
        <v>2103</v>
      </c>
      <c r="D818" s="18" t="s">
        <v>2098</v>
      </c>
      <c r="E818" s="461">
        <v>10.199999999999999</v>
      </c>
    </row>
    <row r="819" spans="1:5" ht="14.25">
      <c r="A819" s="18">
        <v>11922</v>
      </c>
      <c r="B819" s="18" t="s">
        <v>21448</v>
      </c>
      <c r="C819" s="18" t="s">
        <v>2103</v>
      </c>
      <c r="D819" s="18" t="s">
        <v>2098</v>
      </c>
      <c r="E819" s="461">
        <v>16.5</v>
      </c>
    </row>
    <row r="820" spans="1:5" ht="14.25">
      <c r="A820" s="18">
        <v>11923</v>
      </c>
      <c r="B820" s="18" t="s">
        <v>21449</v>
      </c>
      <c r="C820" s="18" t="s">
        <v>2103</v>
      </c>
      <c r="D820" s="18" t="s">
        <v>2098</v>
      </c>
      <c r="E820" s="461">
        <v>24.15</v>
      </c>
    </row>
    <row r="821" spans="1:5" ht="14.25">
      <c r="A821" s="18">
        <v>11916</v>
      </c>
      <c r="B821" s="18" t="s">
        <v>21450</v>
      </c>
      <c r="C821" s="18" t="s">
        <v>2103</v>
      </c>
      <c r="D821" s="18" t="s">
        <v>2098</v>
      </c>
      <c r="E821" s="461">
        <v>5.0199999999999996</v>
      </c>
    </row>
    <row r="822" spans="1:5" ht="14.25">
      <c r="A822" s="18">
        <v>11914</v>
      </c>
      <c r="B822" s="18" t="s">
        <v>21451</v>
      </c>
      <c r="C822" s="18" t="s">
        <v>2103</v>
      </c>
      <c r="D822" s="18" t="s">
        <v>2098</v>
      </c>
      <c r="E822" s="461">
        <v>36.19</v>
      </c>
    </row>
    <row r="823" spans="1:5" ht="14.25">
      <c r="A823" s="18">
        <v>11917</v>
      </c>
      <c r="B823" s="18" t="s">
        <v>21452</v>
      </c>
      <c r="C823" s="18" t="s">
        <v>2103</v>
      </c>
      <c r="D823" s="18" t="s">
        <v>2098</v>
      </c>
      <c r="E823" s="461">
        <v>8.84</v>
      </c>
    </row>
    <row r="824" spans="1:5" ht="14.25">
      <c r="A824" s="18">
        <v>11918</v>
      </c>
      <c r="B824" s="18" t="s">
        <v>21453</v>
      </c>
      <c r="C824" s="18" t="s">
        <v>2103</v>
      </c>
      <c r="D824" s="18" t="s">
        <v>2098</v>
      </c>
      <c r="E824" s="461">
        <v>10.49</v>
      </c>
    </row>
    <row r="825" spans="1:5" ht="14.25">
      <c r="A825" s="18">
        <v>37734</v>
      </c>
      <c r="B825" s="18" t="s">
        <v>21454</v>
      </c>
      <c r="C825" s="18" t="s">
        <v>2097</v>
      </c>
      <c r="D825" s="18" t="s">
        <v>2098</v>
      </c>
      <c r="E825" s="461">
        <v>57917.83</v>
      </c>
    </row>
    <row r="826" spans="1:5" ht="14.25">
      <c r="A826" s="18">
        <v>42251</v>
      </c>
      <c r="B826" s="18" t="s">
        <v>21455</v>
      </c>
      <c r="C826" s="18" t="s">
        <v>2097</v>
      </c>
      <c r="D826" s="18" t="s">
        <v>2098</v>
      </c>
      <c r="E826" s="461">
        <v>65769.23</v>
      </c>
    </row>
    <row r="827" spans="1:5" ht="14.25">
      <c r="A827" s="18">
        <v>37733</v>
      </c>
      <c r="B827" s="18" t="s">
        <v>21456</v>
      </c>
      <c r="C827" s="18" t="s">
        <v>2097</v>
      </c>
      <c r="D827" s="18" t="s">
        <v>2098</v>
      </c>
      <c r="E827" s="461">
        <v>43426.57</v>
      </c>
    </row>
    <row r="828" spans="1:5" ht="14.25">
      <c r="A828" s="18">
        <v>37735</v>
      </c>
      <c r="B828" s="18" t="s">
        <v>21457</v>
      </c>
      <c r="C828" s="18" t="s">
        <v>2097</v>
      </c>
      <c r="D828" s="18" t="s">
        <v>2098</v>
      </c>
      <c r="E828" s="461">
        <v>52329.02</v>
      </c>
    </row>
    <row r="829" spans="1:5" ht="14.25">
      <c r="A829" s="18">
        <v>5090</v>
      </c>
      <c r="B829" s="18" t="s">
        <v>21458</v>
      </c>
      <c r="C829" s="18" t="s">
        <v>2097</v>
      </c>
      <c r="D829" s="18" t="s">
        <v>2102</v>
      </c>
      <c r="E829" s="461">
        <v>18.329999999999998</v>
      </c>
    </row>
    <row r="830" spans="1:5" ht="14.25">
      <c r="A830" s="18">
        <v>5085</v>
      </c>
      <c r="B830" s="18" t="s">
        <v>21459</v>
      </c>
      <c r="C830" s="18" t="s">
        <v>2097</v>
      </c>
      <c r="D830" s="18" t="s">
        <v>2098</v>
      </c>
      <c r="E830" s="461">
        <v>27.29</v>
      </c>
    </row>
    <row r="831" spans="1:5" ht="14.25">
      <c r="A831" s="18">
        <v>43603</v>
      </c>
      <c r="B831" s="18" t="s">
        <v>21460</v>
      </c>
      <c r="C831" s="18" t="s">
        <v>2097</v>
      </c>
      <c r="D831" s="18" t="s">
        <v>2098</v>
      </c>
      <c r="E831" s="461">
        <v>38.979999999999997</v>
      </c>
    </row>
    <row r="832" spans="1:5" ht="14.25">
      <c r="A832" s="18">
        <v>38374</v>
      </c>
      <c r="B832" s="18" t="s">
        <v>21461</v>
      </c>
      <c r="C832" s="18" t="s">
        <v>2097</v>
      </c>
      <c r="D832" s="18" t="s">
        <v>2098</v>
      </c>
      <c r="E832" s="461">
        <v>1075.7</v>
      </c>
    </row>
    <row r="833" spans="1:5" ht="14.25">
      <c r="A833" s="18">
        <v>20209</v>
      </c>
      <c r="B833" s="18" t="s">
        <v>21462</v>
      </c>
      <c r="C833" s="18" t="s">
        <v>2103</v>
      </c>
      <c r="D833" s="18" t="s">
        <v>2098</v>
      </c>
      <c r="E833" s="461">
        <v>32.659999999999997</v>
      </c>
    </row>
    <row r="834" spans="1:5" ht="14.25">
      <c r="A834" s="18">
        <v>20212</v>
      </c>
      <c r="B834" s="18" t="s">
        <v>21463</v>
      </c>
      <c r="C834" s="18" t="s">
        <v>2103</v>
      </c>
      <c r="D834" s="18" t="s">
        <v>2098</v>
      </c>
      <c r="E834" s="461">
        <v>27.34</v>
      </c>
    </row>
    <row r="835" spans="1:5" ht="14.25">
      <c r="A835" s="18">
        <v>4433</v>
      </c>
      <c r="B835" s="18" t="s">
        <v>21464</v>
      </c>
      <c r="C835" s="18" t="s">
        <v>2103</v>
      </c>
      <c r="D835" s="18" t="s">
        <v>2098</v>
      </c>
      <c r="E835" s="461">
        <v>31.29</v>
      </c>
    </row>
    <row r="836" spans="1:5" ht="14.25">
      <c r="A836" s="18">
        <v>4430</v>
      </c>
      <c r="B836" s="18" t="s">
        <v>21465</v>
      </c>
      <c r="C836" s="18" t="s">
        <v>2103</v>
      </c>
      <c r="D836" s="18" t="s">
        <v>2102</v>
      </c>
      <c r="E836" s="461">
        <v>16</v>
      </c>
    </row>
    <row r="837" spans="1:5" ht="14.25">
      <c r="A837" s="18">
        <v>4400</v>
      </c>
      <c r="B837" s="18" t="s">
        <v>21466</v>
      </c>
      <c r="C837" s="18" t="s">
        <v>2103</v>
      </c>
      <c r="D837" s="18" t="s">
        <v>2098</v>
      </c>
      <c r="E837" s="461">
        <v>25.46</v>
      </c>
    </row>
    <row r="838" spans="1:5" ht="14.25">
      <c r="A838" s="18">
        <v>2729</v>
      </c>
      <c r="B838" s="18" t="s">
        <v>21467</v>
      </c>
      <c r="C838" s="18" t="s">
        <v>2097</v>
      </c>
      <c r="D838" s="18" t="s">
        <v>2100</v>
      </c>
      <c r="E838" s="461">
        <v>24.68</v>
      </c>
    </row>
    <row r="839" spans="1:5" ht="14.25">
      <c r="A839" s="18">
        <v>4513</v>
      </c>
      <c r="B839" s="18" t="s">
        <v>21468</v>
      </c>
      <c r="C839" s="18" t="s">
        <v>2103</v>
      </c>
      <c r="D839" s="18" t="s">
        <v>2098</v>
      </c>
      <c r="E839" s="461">
        <v>5.65</v>
      </c>
    </row>
    <row r="840" spans="1:5" ht="14.25">
      <c r="A840" s="18">
        <v>11871</v>
      </c>
      <c r="B840" s="18" t="s">
        <v>21469</v>
      </c>
      <c r="C840" s="18" t="s">
        <v>2097</v>
      </c>
      <c r="D840" s="18" t="s">
        <v>2100</v>
      </c>
      <c r="E840" s="461">
        <v>504</v>
      </c>
    </row>
    <row r="841" spans="1:5" ht="14.25">
      <c r="A841" s="18">
        <v>34636</v>
      </c>
      <c r="B841" s="18" t="s">
        <v>21470</v>
      </c>
      <c r="C841" s="18" t="s">
        <v>2097</v>
      </c>
      <c r="D841" s="18" t="s">
        <v>2102</v>
      </c>
      <c r="E841" s="461">
        <v>487</v>
      </c>
    </row>
    <row r="842" spans="1:5" ht="14.25">
      <c r="A842" s="18">
        <v>34639</v>
      </c>
      <c r="B842" s="18" t="s">
        <v>21471</v>
      </c>
      <c r="C842" s="18" t="s">
        <v>2097</v>
      </c>
      <c r="D842" s="18" t="s">
        <v>2098</v>
      </c>
      <c r="E842" s="461">
        <v>989.09</v>
      </c>
    </row>
    <row r="843" spans="1:5" ht="14.25">
      <c r="A843" s="18">
        <v>34640</v>
      </c>
      <c r="B843" s="18" t="s">
        <v>21472</v>
      </c>
      <c r="C843" s="18" t="s">
        <v>2097</v>
      </c>
      <c r="D843" s="18" t="s">
        <v>2098</v>
      </c>
      <c r="E843" s="461">
        <v>1111</v>
      </c>
    </row>
    <row r="844" spans="1:5" ht="14.25">
      <c r="A844" s="18">
        <v>34637</v>
      </c>
      <c r="B844" s="18" t="s">
        <v>21473</v>
      </c>
      <c r="C844" s="18" t="s">
        <v>2097</v>
      </c>
      <c r="D844" s="18" t="s">
        <v>2098</v>
      </c>
      <c r="E844" s="461">
        <v>279.61</v>
      </c>
    </row>
    <row r="845" spans="1:5" ht="14.25">
      <c r="A845" s="18">
        <v>34638</v>
      </c>
      <c r="B845" s="18" t="s">
        <v>21474</v>
      </c>
      <c r="C845" s="18" t="s">
        <v>2097</v>
      </c>
      <c r="D845" s="18" t="s">
        <v>2098</v>
      </c>
      <c r="E845" s="461">
        <v>479.49</v>
      </c>
    </row>
    <row r="846" spans="1:5" ht="14.25">
      <c r="A846" s="18">
        <v>11868</v>
      </c>
      <c r="B846" s="18" t="s">
        <v>21475</v>
      </c>
      <c r="C846" s="18" t="s">
        <v>2097</v>
      </c>
      <c r="D846" s="18" t="s">
        <v>2100</v>
      </c>
      <c r="E846" s="461">
        <v>692.68</v>
      </c>
    </row>
    <row r="847" spans="1:5" ht="14.25">
      <c r="A847" s="18">
        <v>37106</v>
      </c>
      <c r="B847" s="18" t="s">
        <v>21476</v>
      </c>
      <c r="C847" s="18" t="s">
        <v>2097</v>
      </c>
      <c r="D847" s="18" t="s">
        <v>2100</v>
      </c>
      <c r="E847" s="461">
        <v>6690.49</v>
      </c>
    </row>
    <row r="848" spans="1:5" ht="14.25">
      <c r="A848" s="18">
        <v>11869</v>
      </c>
      <c r="B848" s="18" t="s">
        <v>21477</v>
      </c>
      <c r="C848" s="18" t="s">
        <v>2097</v>
      </c>
      <c r="D848" s="18" t="s">
        <v>2100</v>
      </c>
      <c r="E848" s="461">
        <v>1123.8599999999999</v>
      </c>
    </row>
    <row r="849" spans="1:5" ht="14.25">
      <c r="A849" s="18">
        <v>37104</v>
      </c>
      <c r="B849" s="18" t="s">
        <v>21478</v>
      </c>
      <c r="C849" s="18" t="s">
        <v>2097</v>
      </c>
      <c r="D849" s="18" t="s">
        <v>2100</v>
      </c>
      <c r="E849" s="461">
        <v>1448.73</v>
      </c>
    </row>
    <row r="850" spans="1:5" ht="14.25">
      <c r="A850" s="18">
        <v>37105</v>
      </c>
      <c r="B850" s="18" t="s">
        <v>21479</v>
      </c>
      <c r="C850" s="18" t="s">
        <v>2097</v>
      </c>
      <c r="D850" s="18" t="s">
        <v>2100</v>
      </c>
      <c r="E850" s="461">
        <v>3226.54</v>
      </c>
    </row>
    <row r="851" spans="1:5" ht="14.25">
      <c r="A851" s="18">
        <v>34641</v>
      </c>
      <c r="B851" s="18" t="s">
        <v>21480</v>
      </c>
      <c r="C851" s="18" t="s">
        <v>2097</v>
      </c>
      <c r="D851" s="18" t="s">
        <v>2098</v>
      </c>
      <c r="E851" s="461">
        <v>93.63</v>
      </c>
    </row>
    <row r="852" spans="1:5" ht="14.25">
      <c r="A852" s="18">
        <v>43434</v>
      </c>
      <c r="B852" s="18" t="s">
        <v>21481</v>
      </c>
      <c r="C852" s="18" t="s">
        <v>2097</v>
      </c>
      <c r="D852" s="18" t="s">
        <v>2098</v>
      </c>
      <c r="E852" s="461">
        <v>101.23</v>
      </c>
    </row>
    <row r="853" spans="1:5" ht="14.25">
      <c r="A853" s="18">
        <v>43435</v>
      </c>
      <c r="B853" s="18" t="s">
        <v>21482</v>
      </c>
      <c r="C853" s="18" t="s">
        <v>2097</v>
      </c>
      <c r="D853" s="18" t="s">
        <v>2098</v>
      </c>
      <c r="E853" s="461">
        <v>185.6</v>
      </c>
    </row>
    <row r="854" spans="1:5" ht="14.25">
      <c r="A854" s="18">
        <v>43436</v>
      </c>
      <c r="B854" s="18" t="s">
        <v>21483</v>
      </c>
      <c r="C854" s="18" t="s">
        <v>2097</v>
      </c>
      <c r="D854" s="18" t="s">
        <v>2098</v>
      </c>
      <c r="E854" s="461">
        <v>324.8</v>
      </c>
    </row>
    <row r="855" spans="1:5" ht="14.25">
      <c r="A855" s="18">
        <v>43437</v>
      </c>
      <c r="B855" s="18" t="s">
        <v>21484</v>
      </c>
      <c r="C855" s="18" t="s">
        <v>2097</v>
      </c>
      <c r="D855" s="18" t="s">
        <v>2098</v>
      </c>
      <c r="E855" s="461">
        <v>588.87</v>
      </c>
    </row>
    <row r="856" spans="1:5" ht="14.25">
      <c r="A856" s="18">
        <v>43438</v>
      </c>
      <c r="B856" s="18" t="s">
        <v>21485</v>
      </c>
      <c r="C856" s="18" t="s">
        <v>2097</v>
      </c>
      <c r="D856" s="18" t="s">
        <v>2098</v>
      </c>
      <c r="E856" s="461">
        <v>1054.56</v>
      </c>
    </row>
    <row r="857" spans="1:5" ht="14.25">
      <c r="A857" s="18">
        <v>41627</v>
      </c>
      <c r="B857" s="18" t="s">
        <v>21486</v>
      </c>
      <c r="C857" s="18" t="s">
        <v>2097</v>
      </c>
      <c r="D857" s="18" t="s">
        <v>2098</v>
      </c>
      <c r="E857" s="461">
        <v>156.07</v>
      </c>
    </row>
    <row r="858" spans="1:5" ht="14.25">
      <c r="A858" s="18">
        <v>41628</v>
      </c>
      <c r="B858" s="18" t="s">
        <v>21487</v>
      </c>
      <c r="C858" s="18" t="s">
        <v>2097</v>
      </c>
      <c r="D858" s="18" t="s">
        <v>2098</v>
      </c>
      <c r="E858" s="461">
        <v>286.83999999999997</v>
      </c>
    </row>
    <row r="859" spans="1:5" ht="14.25">
      <c r="A859" s="18">
        <v>41629</v>
      </c>
      <c r="B859" s="18" t="s">
        <v>21488</v>
      </c>
      <c r="C859" s="18" t="s">
        <v>2097</v>
      </c>
      <c r="D859" s="18" t="s">
        <v>2098</v>
      </c>
      <c r="E859" s="461">
        <v>364.45</v>
      </c>
    </row>
    <row r="860" spans="1:5" ht="14.25">
      <c r="A860" s="18">
        <v>43429</v>
      </c>
      <c r="B860" s="18" t="s">
        <v>21489</v>
      </c>
      <c r="C860" s="18" t="s">
        <v>2097</v>
      </c>
      <c r="D860" s="18" t="s">
        <v>2098</v>
      </c>
      <c r="E860" s="461">
        <v>80.75</v>
      </c>
    </row>
    <row r="861" spans="1:5" ht="14.25">
      <c r="A861" s="18">
        <v>43430</v>
      </c>
      <c r="B861" s="18" t="s">
        <v>21490</v>
      </c>
      <c r="C861" s="18" t="s">
        <v>2097</v>
      </c>
      <c r="D861" s="18" t="s">
        <v>2098</v>
      </c>
      <c r="E861" s="461">
        <v>134.13999999999999</v>
      </c>
    </row>
    <row r="862" spans="1:5" ht="14.25">
      <c r="A862" s="18">
        <v>43431</v>
      </c>
      <c r="B862" s="18" t="s">
        <v>21491</v>
      </c>
      <c r="C862" s="18" t="s">
        <v>2097</v>
      </c>
      <c r="D862" s="18" t="s">
        <v>2098</v>
      </c>
      <c r="E862" s="461">
        <v>259.83999999999997</v>
      </c>
    </row>
    <row r="863" spans="1:5" ht="14.25">
      <c r="A863" s="18">
        <v>43432</v>
      </c>
      <c r="B863" s="18" t="s">
        <v>21492</v>
      </c>
      <c r="C863" s="18" t="s">
        <v>2097</v>
      </c>
      <c r="D863" s="18" t="s">
        <v>2098</v>
      </c>
      <c r="E863" s="461">
        <v>539.92999999999995</v>
      </c>
    </row>
    <row r="864" spans="1:5" ht="14.25">
      <c r="A864" s="18">
        <v>43433</v>
      </c>
      <c r="B864" s="18" t="s">
        <v>21493</v>
      </c>
      <c r="C864" s="18" t="s">
        <v>2097</v>
      </c>
      <c r="D864" s="18" t="s">
        <v>2098</v>
      </c>
      <c r="E864" s="461">
        <v>851.24</v>
      </c>
    </row>
    <row r="865" spans="1:5" ht="14.25">
      <c r="A865" s="18">
        <v>43094</v>
      </c>
      <c r="B865" s="18" t="s">
        <v>21494</v>
      </c>
      <c r="C865" s="18" t="s">
        <v>2097</v>
      </c>
      <c r="D865" s="18" t="s">
        <v>2098</v>
      </c>
      <c r="E865" s="461">
        <v>233.07</v>
      </c>
    </row>
    <row r="866" spans="1:5" ht="14.25">
      <c r="A866" s="18">
        <v>43093</v>
      </c>
      <c r="B866" s="18" t="s">
        <v>21495</v>
      </c>
      <c r="C866" s="18" t="s">
        <v>2097</v>
      </c>
      <c r="D866" s="18" t="s">
        <v>2098</v>
      </c>
      <c r="E866" s="461">
        <v>247.68</v>
      </c>
    </row>
    <row r="867" spans="1:5" ht="14.25">
      <c r="A867" s="18">
        <v>1030</v>
      </c>
      <c r="B867" s="18" t="s">
        <v>21496</v>
      </c>
      <c r="C867" s="18" t="s">
        <v>2097</v>
      </c>
      <c r="D867" s="18" t="s">
        <v>2102</v>
      </c>
      <c r="E867" s="461">
        <v>49.9</v>
      </c>
    </row>
    <row r="868" spans="1:5" ht="14.25">
      <c r="A868" s="18">
        <v>11694</v>
      </c>
      <c r="B868" s="18" t="s">
        <v>21497</v>
      </c>
      <c r="C868" s="18" t="s">
        <v>2097</v>
      </c>
      <c r="D868" s="18" t="s">
        <v>2098</v>
      </c>
      <c r="E868" s="461">
        <v>1103.05</v>
      </c>
    </row>
    <row r="869" spans="1:5" ht="14.25">
      <c r="A869" s="18">
        <v>11881</v>
      </c>
      <c r="B869" s="18" t="s">
        <v>21498</v>
      </c>
      <c r="C869" s="18" t="s">
        <v>2097</v>
      </c>
      <c r="D869" s="18" t="s">
        <v>2098</v>
      </c>
      <c r="E869" s="461">
        <v>143.41999999999999</v>
      </c>
    </row>
    <row r="870" spans="1:5" ht="14.25">
      <c r="A870" s="18">
        <v>35277</v>
      </c>
      <c r="B870" s="18" t="s">
        <v>21499</v>
      </c>
      <c r="C870" s="18" t="s">
        <v>2097</v>
      </c>
      <c r="D870" s="18" t="s">
        <v>2098</v>
      </c>
      <c r="E870" s="461">
        <v>470.66</v>
      </c>
    </row>
    <row r="871" spans="1:5" ht="14.25">
      <c r="A871" s="18">
        <v>10521</v>
      </c>
      <c r="B871" s="18" t="s">
        <v>21500</v>
      </c>
      <c r="C871" s="18" t="s">
        <v>2097</v>
      </c>
      <c r="D871" s="18" t="s">
        <v>2098</v>
      </c>
      <c r="E871" s="461">
        <v>391.36</v>
      </c>
    </row>
    <row r="872" spans="1:5" ht="14.25">
      <c r="A872" s="18">
        <v>10885</v>
      </c>
      <c r="B872" s="18" t="s">
        <v>21501</v>
      </c>
      <c r="C872" s="18" t="s">
        <v>2097</v>
      </c>
      <c r="D872" s="18" t="s">
        <v>2098</v>
      </c>
      <c r="E872" s="461">
        <v>495.02</v>
      </c>
    </row>
    <row r="873" spans="1:5" ht="14.25">
      <c r="A873" s="18">
        <v>20962</v>
      </c>
      <c r="B873" s="18" t="s">
        <v>21502</v>
      </c>
      <c r="C873" s="18" t="s">
        <v>2097</v>
      </c>
      <c r="D873" s="18" t="s">
        <v>2102</v>
      </c>
      <c r="E873" s="461">
        <v>410</v>
      </c>
    </row>
    <row r="874" spans="1:5" ht="14.25">
      <c r="A874" s="18">
        <v>20963</v>
      </c>
      <c r="B874" s="18" t="s">
        <v>21503</v>
      </c>
      <c r="C874" s="18" t="s">
        <v>2097</v>
      </c>
      <c r="D874" s="18" t="s">
        <v>2098</v>
      </c>
      <c r="E874" s="461">
        <v>500.85</v>
      </c>
    </row>
    <row r="875" spans="1:5" ht="14.25">
      <c r="A875" s="18">
        <v>34643</v>
      </c>
      <c r="B875" s="18" t="s">
        <v>21504</v>
      </c>
      <c r="C875" s="18" t="s">
        <v>2097</v>
      </c>
      <c r="D875" s="18" t="s">
        <v>2098</v>
      </c>
      <c r="E875" s="461">
        <v>54.2</v>
      </c>
    </row>
    <row r="876" spans="1:5" ht="14.25">
      <c r="A876" s="18">
        <v>41480</v>
      </c>
      <c r="B876" s="18" t="s">
        <v>21505</v>
      </c>
      <c r="C876" s="18" t="s">
        <v>2097</v>
      </c>
      <c r="D876" s="18" t="s">
        <v>2098</v>
      </c>
      <c r="E876" s="461">
        <v>62.85</v>
      </c>
    </row>
    <row r="877" spans="1:5" ht="14.25">
      <c r="A877" s="18">
        <v>41474</v>
      </c>
      <c r="B877" s="18" t="s">
        <v>21506</v>
      </c>
      <c r="C877" s="18" t="s">
        <v>2097</v>
      </c>
      <c r="D877" s="18" t="s">
        <v>2098</v>
      </c>
      <c r="E877" s="461">
        <v>100.39</v>
      </c>
    </row>
    <row r="878" spans="1:5" ht="14.25">
      <c r="A878" s="18">
        <v>41475</v>
      </c>
      <c r="B878" s="18" t="s">
        <v>21507</v>
      </c>
      <c r="C878" s="18" t="s">
        <v>2097</v>
      </c>
      <c r="D878" s="18" t="s">
        <v>2098</v>
      </c>
      <c r="E878" s="461">
        <v>85.66</v>
      </c>
    </row>
    <row r="879" spans="1:5" ht="14.25">
      <c r="A879" s="18">
        <v>41476</v>
      </c>
      <c r="B879" s="18" t="s">
        <v>21508</v>
      </c>
      <c r="C879" s="18" t="s">
        <v>2097</v>
      </c>
      <c r="D879" s="18" t="s">
        <v>2098</v>
      </c>
      <c r="E879" s="461">
        <v>187.56</v>
      </c>
    </row>
    <row r="880" spans="1:5" ht="14.25">
      <c r="A880" s="18">
        <v>2555</v>
      </c>
      <c r="B880" s="18" t="s">
        <v>21509</v>
      </c>
      <c r="C880" s="18" t="s">
        <v>2097</v>
      </c>
      <c r="D880" s="18" t="s">
        <v>2098</v>
      </c>
      <c r="E880" s="461">
        <v>2.2999999999999998</v>
      </c>
    </row>
    <row r="881" spans="1:5" ht="14.25">
      <c r="A881" s="18">
        <v>2556</v>
      </c>
      <c r="B881" s="18" t="s">
        <v>21510</v>
      </c>
      <c r="C881" s="18" t="s">
        <v>2097</v>
      </c>
      <c r="D881" s="18" t="s">
        <v>2098</v>
      </c>
      <c r="E881" s="461">
        <v>2.38</v>
      </c>
    </row>
    <row r="882" spans="1:5" ht="14.25">
      <c r="A882" s="18">
        <v>2557</v>
      </c>
      <c r="B882" s="18" t="s">
        <v>21511</v>
      </c>
      <c r="C882" s="18" t="s">
        <v>2097</v>
      </c>
      <c r="D882" s="18" t="s">
        <v>2098</v>
      </c>
      <c r="E882" s="461">
        <v>5.03</v>
      </c>
    </row>
    <row r="883" spans="1:5" ht="14.25">
      <c r="A883" s="18">
        <v>10569</v>
      </c>
      <c r="B883" s="18" t="s">
        <v>21512</v>
      </c>
      <c r="C883" s="18" t="s">
        <v>2097</v>
      </c>
      <c r="D883" s="18" t="s">
        <v>2098</v>
      </c>
      <c r="E883" s="461">
        <v>5.03</v>
      </c>
    </row>
    <row r="884" spans="1:5" ht="14.25">
      <c r="A884" s="18">
        <v>39810</v>
      </c>
      <c r="B884" s="18" t="s">
        <v>21513</v>
      </c>
      <c r="C884" s="18" t="s">
        <v>2097</v>
      </c>
      <c r="D884" s="18" t="s">
        <v>2098</v>
      </c>
      <c r="E884" s="461">
        <v>31.45</v>
      </c>
    </row>
    <row r="885" spans="1:5" ht="14.25">
      <c r="A885" s="18">
        <v>39811</v>
      </c>
      <c r="B885" s="18" t="s">
        <v>21514</v>
      </c>
      <c r="C885" s="18" t="s">
        <v>2097</v>
      </c>
      <c r="D885" s="18" t="s">
        <v>2098</v>
      </c>
      <c r="E885" s="461">
        <v>38.47</v>
      </c>
    </row>
    <row r="886" spans="1:5" ht="14.25">
      <c r="A886" s="18">
        <v>39812</v>
      </c>
      <c r="B886" s="18" t="s">
        <v>21515</v>
      </c>
      <c r="C886" s="18" t="s">
        <v>2097</v>
      </c>
      <c r="D886" s="18" t="s">
        <v>2098</v>
      </c>
      <c r="E886" s="461">
        <v>63.26</v>
      </c>
    </row>
    <row r="887" spans="1:5" ht="14.25">
      <c r="A887" s="18">
        <v>43096</v>
      </c>
      <c r="B887" s="18" t="s">
        <v>21516</v>
      </c>
      <c r="C887" s="18" t="s">
        <v>2097</v>
      </c>
      <c r="D887" s="18" t="s">
        <v>2098</v>
      </c>
      <c r="E887" s="461">
        <v>209.69</v>
      </c>
    </row>
    <row r="888" spans="1:5" ht="14.25">
      <c r="A888" s="18">
        <v>43102</v>
      </c>
      <c r="B888" s="18" t="s">
        <v>21517</v>
      </c>
      <c r="C888" s="18" t="s">
        <v>2097</v>
      </c>
      <c r="D888" s="18" t="s">
        <v>2098</v>
      </c>
      <c r="E888" s="461">
        <v>127.5</v>
      </c>
    </row>
    <row r="889" spans="1:5" ht="14.25">
      <c r="A889" s="18">
        <v>43103</v>
      </c>
      <c r="B889" s="18" t="s">
        <v>21518</v>
      </c>
      <c r="C889" s="18" t="s">
        <v>2097</v>
      </c>
      <c r="D889" s="18" t="s">
        <v>2098</v>
      </c>
      <c r="E889" s="461">
        <v>187.75</v>
      </c>
    </row>
    <row r="890" spans="1:5" ht="14.25">
      <c r="A890" s="18">
        <v>43098</v>
      </c>
      <c r="B890" s="18" t="s">
        <v>21519</v>
      </c>
      <c r="C890" s="18" t="s">
        <v>2097</v>
      </c>
      <c r="D890" s="18" t="s">
        <v>2098</v>
      </c>
      <c r="E890" s="461">
        <v>71.03</v>
      </c>
    </row>
    <row r="891" spans="1:5" ht="14.25">
      <c r="A891" s="18">
        <v>43097</v>
      </c>
      <c r="B891" s="18" t="s">
        <v>21520</v>
      </c>
      <c r="C891" s="18" t="s">
        <v>2097</v>
      </c>
      <c r="D891" s="18" t="s">
        <v>2098</v>
      </c>
      <c r="E891" s="461">
        <v>42.08</v>
      </c>
    </row>
    <row r="892" spans="1:5" ht="14.25">
      <c r="A892" s="18">
        <v>43104</v>
      </c>
      <c r="B892" s="18" t="s">
        <v>21521</v>
      </c>
      <c r="C892" s="18" t="s">
        <v>2097</v>
      </c>
      <c r="D892" s="18" t="s">
        <v>2098</v>
      </c>
      <c r="E892" s="461">
        <v>497.77</v>
      </c>
    </row>
    <row r="893" spans="1:5" ht="14.25">
      <c r="A893" s="18">
        <v>39771</v>
      </c>
      <c r="B893" s="18" t="s">
        <v>21522</v>
      </c>
      <c r="C893" s="18" t="s">
        <v>2097</v>
      </c>
      <c r="D893" s="18" t="s">
        <v>2098</v>
      </c>
      <c r="E893" s="461">
        <v>48.3</v>
      </c>
    </row>
    <row r="894" spans="1:5" ht="14.25">
      <c r="A894" s="18">
        <v>39772</v>
      </c>
      <c r="B894" s="18" t="s">
        <v>21523</v>
      </c>
      <c r="C894" s="18" t="s">
        <v>2097</v>
      </c>
      <c r="D894" s="18" t="s">
        <v>2098</v>
      </c>
      <c r="E894" s="461">
        <v>94.95</v>
      </c>
    </row>
    <row r="895" spans="1:5" ht="14.25">
      <c r="A895" s="18">
        <v>39773</v>
      </c>
      <c r="B895" s="18" t="s">
        <v>21524</v>
      </c>
      <c r="C895" s="18" t="s">
        <v>2097</v>
      </c>
      <c r="D895" s="18" t="s">
        <v>2098</v>
      </c>
      <c r="E895" s="461">
        <v>152.61000000000001</v>
      </c>
    </row>
    <row r="896" spans="1:5" ht="14.25">
      <c r="A896" s="18">
        <v>39774</v>
      </c>
      <c r="B896" s="18" t="s">
        <v>21525</v>
      </c>
      <c r="C896" s="18" t="s">
        <v>2097</v>
      </c>
      <c r="D896" s="18" t="s">
        <v>2098</v>
      </c>
      <c r="E896" s="461">
        <v>228.26</v>
      </c>
    </row>
    <row r="897" spans="1:5" ht="14.25">
      <c r="A897" s="18">
        <v>39775</v>
      </c>
      <c r="B897" s="18" t="s">
        <v>21526</v>
      </c>
      <c r="C897" s="18" t="s">
        <v>2097</v>
      </c>
      <c r="D897" s="18" t="s">
        <v>2098</v>
      </c>
      <c r="E897" s="461">
        <v>304.64999999999998</v>
      </c>
    </row>
    <row r="898" spans="1:5" ht="14.25">
      <c r="A898" s="18">
        <v>39776</v>
      </c>
      <c r="B898" s="18" t="s">
        <v>21527</v>
      </c>
      <c r="C898" s="18" t="s">
        <v>2097</v>
      </c>
      <c r="D898" s="18" t="s">
        <v>2098</v>
      </c>
      <c r="E898" s="461">
        <v>368.17</v>
      </c>
    </row>
    <row r="899" spans="1:5" ht="14.25">
      <c r="A899" s="18">
        <v>39777</v>
      </c>
      <c r="B899" s="18" t="s">
        <v>21528</v>
      </c>
      <c r="C899" s="18" t="s">
        <v>2097</v>
      </c>
      <c r="D899" s="18" t="s">
        <v>2098</v>
      </c>
      <c r="E899" s="461">
        <v>466.65</v>
      </c>
    </row>
    <row r="900" spans="1:5" ht="14.25">
      <c r="A900" s="18">
        <v>20254</v>
      </c>
      <c r="B900" s="18" t="s">
        <v>21529</v>
      </c>
      <c r="C900" s="18" t="s">
        <v>2097</v>
      </c>
      <c r="D900" s="18" t="s">
        <v>2098</v>
      </c>
      <c r="E900" s="461">
        <v>33.869999999999997</v>
      </c>
    </row>
    <row r="901" spans="1:5" ht="14.25">
      <c r="A901" s="18">
        <v>20253</v>
      </c>
      <c r="B901" s="18" t="s">
        <v>21530</v>
      </c>
      <c r="C901" s="18" t="s">
        <v>2097</v>
      </c>
      <c r="D901" s="18" t="s">
        <v>2098</v>
      </c>
      <c r="E901" s="461">
        <v>111.22</v>
      </c>
    </row>
    <row r="902" spans="1:5" ht="14.25">
      <c r="A902" s="18">
        <v>11247</v>
      </c>
      <c r="B902" s="18" t="s">
        <v>21531</v>
      </c>
      <c r="C902" s="18" t="s">
        <v>2097</v>
      </c>
      <c r="D902" s="18" t="s">
        <v>2098</v>
      </c>
      <c r="E902" s="461">
        <v>2138.64</v>
      </c>
    </row>
    <row r="903" spans="1:5" ht="14.25">
      <c r="A903" s="18">
        <v>11250</v>
      </c>
      <c r="B903" s="18" t="s">
        <v>21532</v>
      </c>
      <c r="C903" s="18" t="s">
        <v>2097</v>
      </c>
      <c r="D903" s="18" t="s">
        <v>2098</v>
      </c>
      <c r="E903" s="461">
        <v>92.07</v>
      </c>
    </row>
    <row r="904" spans="1:5" ht="14.25">
      <c r="A904" s="18">
        <v>11249</v>
      </c>
      <c r="B904" s="18" t="s">
        <v>21533</v>
      </c>
      <c r="C904" s="18" t="s">
        <v>2097</v>
      </c>
      <c r="D904" s="18" t="s">
        <v>2098</v>
      </c>
      <c r="E904" s="461">
        <v>4177.51</v>
      </c>
    </row>
    <row r="905" spans="1:5" ht="14.25">
      <c r="A905" s="18">
        <v>11251</v>
      </c>
      <c r="B905" s="18" t="s">
        <v>21534</v>
      </c>
      <c r="C905" s="18" t="s">
        <v>2097</v>
      </c>
      <c r="D905" s="18" t="s">
        <v>2098</v>
      </c>
      <c r="E905" s="461">
        <v>203.94</v>
      </c>
    </row>
    <row r="906" spans="1:5" ht="14.25">
      <c r="A906" s="18">
        <v>11253</v>
      </c>
      <c r="B906" s="18" t="s">
        <v>21535</v>
      </c>
      <c r="C906" s="18" t="s">
        <v>2097</v>
      </c>
      <c r="D906" s="18" t="s">
        <v>2098</v>
      </c>
      <c r="E906" s="461">
        <v>337.95</v>
      </c>
    </row>
    <row r="907" spans="1:5" ht="14.25">
      <c r="A907" s="18">
        <v>11255</v>
      </c>
      <c r="B907" s="18" t="s">
        <v>21536</v>
      </c>
      <c r="C907" s="18" t="s">
        <v>2097</v>
      </c>
      <c r="D907" s="18" t="s">
        <v>2098</v>
      </c>
      <c r="E907" s="461">
        <v>505.24</v>
      </c>
    </row>
    <row r="908" spans="1:5" ht="14.25">
      <c r="A908" s="18">
        <v>14055</v>
      </c>
      <c r="B908" s="18" t="s">
        <v>21537</v>
      </c>
      <c r="C908" s="18" t="s">
        <v>2097</v>
      </c>
      <c r="D908" s="18" t="s">
        <v>2098</v>
      </c>
      <c r="E908" s="461">
        <v>1016.36</v>
      </c>
    </row>
    <row r="909" spans="1:5" ht="14.25">
      <c r="A909" s="18">
        <v>11256</v>
      </c>
      <c r="B909" s="18" t="s">
        <v>21538</v>
      </c>
      <c r="C909" s="18" t="s">
        <v>2097</v>
      </c>
      <c r="D909" s="18" t="s">
        <v>2098</v>
      </c>
      <c r="E909" s="461">
        <v>632.86</v>
      </c>
    </row>
    <row r="910" spans="1:5" ht="14.25">
      <c r="A910" s="18">
        <v>1872</v>
      </c>
      <c r="B910" s="18" t="s">
        <v>21539</v>
      </c>
      <c r="C910" s="18" t="s">
        <v>2097</v>
      </c>
      <c r="D910" s="18" t="s">
        <v>2098</v>
      </c>
      <c r="E910" s="461">
        <v>3.41</v>
      </c>
    </row>
    <row r="911" spans="1:5" ht="14.25">
      <c r="A911" s="18">
        <v>1873</v>
      </c>
      <c r="B911" s="18" t="s">
        <v>21540</v>
      </c>
      <c r="C911" s="18" t="s">
        <v>2097</v>
      </c>
      <c r="D911" s="18" t="s">
        <v>2098</v>
      </c>
      <c r="E911" s="461">
        <v>6.78</v>
      </c>
    </row>
    <row r="912" spans="1:5" ht="14.25">
      <c r="A912" s="18">
        <v>39693</v>
      </c>
      <c r="B912" s="18" t="s">
        <v>21541</v>
      </c>
      <c r="C912" s="18" t="s">
        <v>2097</v>
      </c>
      <c r="D912" s="18" t="s">
        <v>2098</v>
      </c>
      <c r="E912" s="461">
        <v>3974.65</v>
      </c>
    </row>
    <row r="913" spans="1:5" ht="14.25">
      <c r="A913" s="18">
        <v>39692</v>
      </c>
      <c r="B913" s="18" t="s">
        <v>21542</v>
      </c>
      <c r="C913" s="18" t="s">
        <v>2097</v>
      </c>
      <c r="D913" s="18" t="s">
        <v>2098</v>
      </c>
      <c r="E913" s="461">
        <v>1271.8</v>
      </c>
    </row>
    <row r="914" spans="1:5" ht="14.25">
      <c r="A914" s="18">
        <v>1062</v>
      </c>
      <c r="B914" s="18" t="s">
        <v>21543</v>
      </c>
      <c r="C914" s="18" t="s">
        <v>2097</v>
      </c>
      <c r="D914" s="18" t="s">
        <v>2098</v>
      </c>
      <c r="E914" s="461">
        <v>403.05</v>
      </c>
    </row>
    <row r="915" spans="1:5" ht="14.25">
      <c r="A915" s="18">
        <v>39686</v>
      </c>
      <c r="B915" s="18" t="s">
        <v>21544</v>
      </c>
      <c r="C915" s="18" t="s">
        <v>2097</v>
      </c>
      <c r="D915" s="18" t="s">
        <v>2098</v>
      </c>
      <c r="E915" s="461">
        <v>652.63</v>
      </c>
    </row>
    <row r="916" spans="1:5" ht="14.25">
      <c r="A916" s="18">
        <v>43095</v>
      </c>
      <c r="B916" s="18" t="s">
        <v>21545</v>
      </c>
      <c r="C916" s="18" t="s">
        <v>2097</v>
      </c>
      <c r="D916" s="18" t="s">
        <v>2098</v>
      </c>
      <c r="E916" s="461">
        <v>138.16999999999999</v>
      </c>
    </row>
    <row r="917" spans="1:5" ht="14.25">
      <c r="A917" s="18">
        <v>1871</v>
      </c>
      <c r="B917" s="18" t="s">
        <v>21546</v>
      </c>
      <c r="C917" s="18" t="s">
        <v>2097</v>
      </c>
      <c r="D917" s="18" t="s">
        <v>2098</v>
      </c>
      <c r="E917" s="461">
        <v>6.1</v>
      </c>
    </row>
    <row r="918" spans="1:5" ht="14.25">
      <c r="A918" s="18">
        <v>12001</v>
      </c>
      <c r="B918" s="18" t="s">
        <v>21547</v>
      </c>
      <c r="C918" s="18" t="s">
        <v>2097</v>
      </c>
      <c r="D918" s="18" t="s">
        <v>2098</v>
      </c>
      <c r="E918" s="461">
        <v>8.81</v>
      </c>
    </row>
    <row r="919" spans="1:5" ht="14.25">
      <c r="A919" s="18">
        <v>11882</v>
      </c>
      <c r="B919" s="18" t="s">
        <v>21548</v>
      </c>
      <c r="C919" s="18" t="s">
        <v>2097</v>
      </c>
      <c r="D919" s="18" t="s">
        <v>2098</v>
      </c>
      <c r="E919" s="461">
        <v>102.92</v>
      </c>
    </row>
    <row r="920" spans="1:5" ht="14.25">
      <c r="A920" s="18">
        <v>1068</v>
      </c>
      <c r="B920" s="18" t="s">
        <v>21549</v>
      </c>
      <c r="C920" s="18" t="s">
        <v>2097</v>
      </c>
      <c r="D920" s="18" t="s">
        <v>2098</v>
      </c>
      <c r="E920" s="461">
        <v>2658.56</v>
      </c>
    </row>
    <row r="921" spans="1:5" ht="14.25">
      <c r="A921" s="18">
        <v>39690</v>
      </c>
      <c r="B921" s="18" t="s">
        <v>21550</v>
      </c>
      <c r="C921" s="18" t="s">
        <v>2097</v>
      </c>
      <c r="D921" s="18" t="s">
        <v>2098</v>
      </c>
      <c r="E921" s="461">
        <v>4460.1899999999996</v>
      </c>
    </row>
    <row r="922" spans="1:5" ht="14.25">
      <c r="A922" s="18">
        <v>39691</v>
      </c>
      <c r="B922" s="18" t="s">
        <v>21551</v>
      </c>
      <c r="C922" s="18" t="s">
        <v>2097</v>
      </c>
      <c r="D922" s="18" t="s">
        <v>2098</v>
      </c>
      <c r="E922" s="461">
        <v>5609.67</v>
      </c>
    </row>
    <row r="923" spans="1:5" ht="14.25">
      <c r="A923" s="18">
        <v>39808</v>
      </c>
      <c r="B923" s="18" t="s">
        <v>21552</v>
      </c>
      <c r="C923" s="18" t="s">
        <v>2097</v>
      </c>
      <c r="D923" s="18" t="s">
        <v>2098</v>
      </c>
      <c r="E923" s="461">
        <v>72.14</v>
      </c>
    </row>
    <row r="924" spans="1:5" ht="14.25">
      <c r="A924" s="18">
        <v>39809</v>
      </c>
      <c r="B924" s="18" t="s">
        <v>21553</v>
      </c>
      <c r="C924" s="18" t="s">
        <v>2097</v>
      </c>
      <c r="D924" s="18" t="s">
        <v>2098</v>
      </c>
      <c r="E924" s="461">
        <v>171.1</v>
      </c>
    </row>
    <row r="925" spans="1:5" ht="14.25">
      <c r="A925" s="18">
        <v>43439</v>
      </c>
      <c r="B925" s="18" t="s">
        <v>21554</v>
      </c>
      <c r="C925" s="18" t="s">
        <v>2097</v>
      </c>
      <c r="D925" s="18" t="s">
        <v>2098</v>
      </c>
      <c r="E925" s="461">
        <v>472.44</v>
      </c>
    </row>
    <row r="926" spans="1:5" ht="14.25">
      <c r="A926" s="18">
        <v>5103</v>
      </c>
      <c r="B926" s="18" t="s">
        <v>21555</v>
      </c>
      <c r="C926" s="18" t="s">
        <v>2097</v>
      </c>
      <c r="D926" s="18" t="s">
        <v>2098</v>
      </c>
      <c r="E926" s="461">
        <v>29.79</v>
      </c>
    </row>
    <row r="927" spans="1:5" ht="14.25">
      <c r="A927" s="18">
        <v>11880</v>
      </c>
      <c r="B927" s="18" t="s">
        <v>21556</v>
      </c>
      <c r="C927" s="18" t="s">
        <v>2097</v>
      </c>
      <c r="D927" s="18" t="s">
        <v>2098</v>
      </c>
      <c r="E927" s="461">
        <v>125.32</v>
      </c>
    </row>
    <row r="928" spans="1:5" ht="14.25">
      <c r="A928" s="18">
        <v>11714</v>
      </c>
      <c r="B928" s="18" t="s">
        <v>21557</v>
      </c>
      <c r="C928" s="18" t="s">
        <v>2097</v>
      </c>
      <c r="D928" s="18" t="s">
        <v>2098</v>
      </c>
      <c r="E928" s="461">
        <v>85.38</v>
      </c>
    </row>
    <row r="929" spans="1:5" ht="14.25">
      <c r="A929" s="18">
        <v>11712</v>
      </c>
      <c r="B929" s="18" t="s">
        <v>21558</v>
      </c>
      <c r="C929" s="18" t="s">
        <v>2097</v>
      </c>
      <c r="D929" s="18" t="s">
        <v>2102</v>
      </c>
      <c r="E929" s="461">
        <v>55.75</v>
      </c>
    </row>
    <row r="930" spans="1:5" ht="14.25">
      <c r="A930" s="18">
        <v>11717</v>
      </c>
      <c r="B930" s="18" t="s">
        <v>21559</v>
      </c>
      <c r="C930" s="18" t="s">
        <v>2097</v>
      </c>
      <c r="D930" s="18" t="s">
        <v>2098</v>
      </c>
      <c r="E930" s="461">
        <v>67.2</v>
      </c>
    </row>
    <row r="931" spans="1:5" ht="14.25">
      <c r="A931" s="18">
        <v>1106</v>
      </c>
      <c r="B931" s="18" t="s">
        <v>21560</v>
      </c>
      <c r="C931" s="18" t="s">
        <v>2104</v>
      </c>
      <c r="D931" s="18" t="s">
        <v>2102</v>
      </c>
      <c r="E931" s="461">
        <v>1</v>
      </c>
    </row>
    <row r="932" spans="1:5" ht="14.25">
      <c r="A932" s="18">
        <v>11161</v>
      </c>
      <c r="B932" s="18" t="s">
        <v>21561</v>
      </c>
      <c r="C932" s="18" t="s">
        <v>2104</v>
      </c>
      <c r="D932" s="18" t="s">
        <v>2098</v>
      </c>
      <c r="E932" s="461">
        <v>1.67</v>
      </c>
    </row>
    <row r="933" spans="1:5" ht="14.25">
      <c r="A933" s="18">
        <v>1107</v>
      </c>
      <c r="B933" s="18" t="s">
        <v>21562</v>
      </c>
      <c r="C933" s="18" t="s">
        <v>2104</v>
      </c>
      <c r="D933" s="18" t="s">
        <v>2098</v>
      </c>
      <c r="E933" s="461">
        <v>0.85</v>
      </c>
    </row>
    <row r="934" spans="1:5" ht="14.25">
      <c r="A934" s="18">
        <v>44479</v>
      </c>
      <c r="B934" s="18" t="s">
        <v>21563</v>
      </c>
      <c r="C934" s="18" t="s">
        <v>2104</v>
      </c>
      <c r="D934" s="18" t="s">
        <v>2098</v>
      </c>
      <c r="E934" s="461">
        <v>0.18</v>
      </c>
    </row>
    <row r="935" spans="1:5" ht="14.25">
      <c r="A935" s="18">
        <v>41068</v>
      </c>
      <c r="B935" s="18" t="s">
        <v>21564</v>
      </c>
      <c r="C935" s="18" t="s">
        <v>2107</v>
      </c>
      <c r="D935" s="18" t="s">
        <v>2098</v>
      </c>
      <c r="E935" s="461">
        <v>2497.7199999999998</v>
      </c>
    </row>
    <row r="936" spans="1:5" ht="14.25">
      <c r="A936" s="18">
        <v>4759</v>
      </c>
      <c r="B936" s="18" t="s">
        <v>21565</v>
      </c>
      <c r="C936" s="18" t="s">
        <v>2101</v>
      </c>
      <c r="D936" s="18" t="s">
        <v>2098</v>
      </c>
      <c r="E936" s="461">
        <v>14.19</v>
      </c>
    </row>
    <row r="937" spans="1:5" ht="14.25">
      <c r="A937" s="18">
        <v>1108</v>
      </c>
      <c r="B937" s="18" t="s">
        <v>21566</v>
      </c>
      <c r="C937" s="18" t="s">
        <v>2103</v>
      </c>
      <c r="D937" s="18" t="s">
        <v>2098</v>
      </c>
      <c r="E937" s="461">
        <v>43.35</v>
      </c>
    </row>
    <row r="938" spans="1:5" ht="14.25">
      <c r="A938" s="18">
        <v>1117</v>
      </c>
      <c r="B938" s="18" t="s">
        <v>21567</v>
      </c>
      <c r="C938" s="18" t="s">
        <v>2103</v>
      </c>
      <c r="D938" s="18" t="s">
        <v>2098</v>
      </c>
      <c r="E938" s="461">
        <v>43.7</v>
      </c>
    </row>
    <row r="939" spans="1:5" ht="14.25">
      <c r="A939" s="18">
        <v>1118</v>
      </c>
      <c r="B939" s="18" t="s">
        <v>21568</v>
      </c>
      <c r="C939" s="18" t="s">
        <v>2103</v>
      </c>
      <c r="D939" s="18" t="s">
        <v>2098</v>
      </c>
      <c r="E939" s="461">
        <v>51.64</v>
      </c>
    </row>
    <row r="940" spans="1:5" ht="14.25">
      <c r="A940" s="18">
        <v>1110</v>
      </c>
      <c r="B940" s="18" t="s">
        <v>21569</v>
      </c>
      <c r="C940" s="18" t="s">
        <v>2103</v>
      </c>
      <c r="D940" s="18" t="s">
        <v>2098</v>
      </c>
      <c r="E940" s="461">
        <v>51.64</v>
      </c>
    </row>
    <row r="941" spans="1:5" ht="14.25">
      <c r="A941" s="18">
        <v>12618</v>
      </c>
      <c r="B941" s="18" t="s">
        <v>21570</v>
      </c>
      <c r="C941" s="18" t="s">
        <v>2097</v>
      </c>
      <c r="D941" s="18" t="s">
        <v>2100</v>
      </c>
      <c r="E941" s="461">
        <v>54.22</v>
      </c>
    </row>
    <row r="942" spans="1:5" ht="14.25">
      <c r="A942" s="18">
        <v>40784</v>
      </c>
      <c r="B942" s="18" t="s">
        <v>21571</v>
      </c>
      <c r="C942" s="18" t="s">
        <v>2103</v>
      </c>
      <c r="D942" s="18" t="s">
        <v>2098</v>
      </c>
      <c r="E942" s="461">
        <v>142.44999999999999</v>
      </c>
    </row>
    <row r="943" spans="1:5" ht="14.25">
      <c r="A943" s="18">
        <v>40782</v>
      </c>
      <c r="B943" s="18" t="s">
        <v>21572</v>
      </c>
      <c r="C943" s="18" t="s">
        <v>2103</v>
      </c>
      <c r="D943" s="18" t="s">
        <v>2098</v>
      </c>
      <c r="E943" s="461">
        <v>55.9</v>
      </c>
    </row>
    <row r="944" spans="1:5" ht="14.25">
      <c r="A944" s="18">
        <v>40783</v>
      </c>
      <c r="B944" s="18" t="s">
        <v>21573</v>
      </c>
      <c r="C944" s="18" t="s">
        <v>2103</v>
      </c>
      <c r="D944" s="18" t="s">
        <v>2098</v>
      </c>
      <c r="E944" s="461">
        <v>72.819999999999993</v>
      </c>
    </row>
    <row r="945" spans="1:5" ht="14.25">
      <c r="A945" s="18">
        <v>1109</v>
      </c>
      <c r="B945" s="18" t="s">
        <v>21574</v>
      </c>
      <c r="C945" s="18" t="s">
        <v>2103</v>
      </c>
      <c r="D945" s="18" t="s">
        <v>2098</v>
      </c>
      <c r="E945" s="461">
        <v>43.35</v>
      </c>
    </row>
    <row r="946" spans="1:5" ht="14.25">
      <c r="A946" s="18">
        <v>1119</v>
      </c>
      <c r="B946" s="18" t="s">
        <v>21575</v>
      </c>
      <c r="C946" s="18" t="s">
        <v>2103</v>
      </c>
      <c r="D946" s="18" t="s">
        <v>2098</v>
      </c>
      <c r="E946" s="461">
        <v>27.95</v>
      </c>
    </row>
    <row r="947" spans="1:5" ht="14.25">
      <c r="A947" s="18">
        <v>13115</v>
      </c>
      <c r="B947" s="18" t="s">
        <v>21576</v>
      </c>
      <c r="C947" s="18" t="s">
        <v>2103</v>
      </c>
      <c r="D947" s="18" t="s">
        <v>2100</v>
      </c>
      <c r="E947" s="461">
        <v>24.32</v>
      </c>
    </row>
    <row r="948" spans="1:5" ht="14.25">
      <c r="A948" s="18">
        <v>10541</v>
      </c>
      <c r="B948" s="18" t="s">
        <v>21577</v>
      </c>
      <c r="C948" s="18" t="s">
        <v>2103</v>
      </c>
      <c r="D948" s="18" t="s">
        <v>2100</v>
      </c>
      <c r="E948" s="461">
        <v>29.72</v>
      </c>
    </row>
    <row r="949" spans="1:5" ht="14.25">
      <c r="A949" s="18">
        <v>10542</v>
      </c>
      <c r="B949" s="18" t="s">
        <v>21578</v>
      </c>
      <c r="C949" s="18" t="s">
        <v>2103</v>
      </c>
      <c r="D949" s="18" t="s">
        <v>2100</v>
      </c>
      <c r="E949" s="461">
        <v>38.869999999999997</v>
      </c>
    </row>
    <row r="950" spans="1:5" ht="14.25">
      <c r="A950" s="18">
        <v>10543</v>
      </c>
      <c r="B950" s="18" t="s">
        <v>21579</v>
      </c>
      <c r="C950" s="18" t="s">
        <v>2103</v>
      </c>
      <c r="D950" s="18" t="s">
        <v>2100</v>
      </c>
      <c r="E950" s="461">
        <v>63.06</v>
      </c>
    </row>
    <row r="951" spans="1:5" ht="14.25">
      <c r="A951" s="18">
        <v>10544</v>
      </c>
      <c r="B951" s="18" t="s">
        <v>21580</v>
      </c>
      <c r="C951" s="18" t="s">
        <v>2103</v>
      </c>
      <c r="D951" s="18" t="s">
        <v>2100</v>
      </c>
      <c r="E951" s="461">
        <v>81.56</v>
      </c>
    </row>
    <row r="952" spans="1:5" ht="14.25">
      <c r="A952" s="18">
        <v>10545</v>
      </c>
      <c r="B952" s="18" t="s">
        <v>21581</v>
      </c>
      <c r="C952" s="18" t="s">
        <v>2103</v>
      </c>
      <c r="D952" s="18" t="s">
        <v>2100</v>
      </c>
      <c r="E952" s="461">
        <v>152.43</v>
      </c>
    </row>
    <row r="953" spans="1:5" ht="14.25">
      <c r="A953" s="18">
        <v>38365</v>
      </c>
      <c r="B953" s="18" t="s">
        <v>21582</v>
      </c>
      <c r="C953" s="18" t="s">
        <v>2099</v>
      </c>
      <c r="D953" s="18" t="s">
        <v>2098</v>
      </c>
      <c r="E953" s="461">
        <v>2.6</v>
      </c>
    </row>
    <row r="954" spans="1:5" ht="14.25">
      <c r="A954" s="18">
        <v>44056</v>
      </c>
      <c r="B954" s="18" t="s">
        <v>21583</v>
      </c>
      <c r="C954" s="18" t="s">
        <v>2097</v>
      </c>
      <c r="D954" s="18" t="s">
        <v>2098</v>
      </c>
      <c r="E954" s="461">
        <v>343855.84</v>
      </c>
    </row>
    <row r="955" spans="1:5" ht="14.25">
      <c r="A955" s="18">
        <v>44057</v>
      </c>
      <c r="B955" s="18" t="s">
        <v>21584</v>
      </c>
      <c r="C955" s="18" t="s">
        <v>2097</v>
      </c>
      <c r="D955" s="18" t="s">
        <v>2102</v>
      </c>
      <c r="E955" s="461">
        <v>367000</v>
      </c>
    </row>
    <row r="956" spans="1:5" ht="14.25">
      <c r="A956" s="18">
        <v>37754</v>
      </c>
      <c r="B956" s="18" t="s">
        <v>21585</v>
      </c>
      <c r="C956" s="18" t="s">
        <v>2097</v>
      </c>
      <c r="D956" s="18" t="s">
        <v>2098</v>
      </c>
      <c r="E956" s="461">
        <v>379431.72</v>
      </c>
    </row>
    <row r="957" spans="1:5" ht="14.25">
      <c r="A957" s="18">
        <v>37757</v>
      </c>
      <c r="B957" s="18" t="s">
        <v>21586</v>
      </c>
      <c r="C957" s="18" t="s">
        <v>2097</v>
      </c>
      <c r="D957" s="18" t="s">
        <v>2098</v>
      </c>
      <c r="E957" s="461">
        <v>423207.22</v>
      </c>
    </row>
    <row r="958" spans="1:5" ht="14.25">
      <c r="A958" s="18">
        <v>44058</v>
      </c>
      <c r="B958" s="18" t="s">
        <v>21587</v>
      </c>
      <c r="C958" s="18" t="s">
        <v>2097</v>
      </c>
      <c r="D958" s="18" t="s">
        <v>2098</v>
      </c>
      <c r="E958" s="461">
        <v>400063.06</v>
      </c>
    </row>
    <row r="959" spans="1:5" ht="14.25">
      <c r="A959" s="18">
        <v>37752</v>
      </c>
      <c r="B959" s="18" t="s">
        <v>21588</v>
      </c>
      <c r="C959" s="18" t="s">
        <v>2097</v>
      </c>
      <c r="D959" s="18" t="s">
        <v>2098</v>
      </c>
      <c r="E959" s="461">
        <v>416594.58</v>
      </c>
    </row>
    <row r="960" spans="1:5" ht="14.25">
      <c r="A960" s="18">
        <v>44059</v>
      </c>
      <c r="B960" s="18" t="s">
        <v>21589</v>
      </c>
      <c r="C960" s="18" t="s">
        <v>2097</v>
      </c>
      <c r="D960" s="18" t="s">
        <v>2098</v>
      </c>
      <c r="E960" s="461">
        <v>329308.09999999998</v>
      </c>
    </row>
    <row r="961" spans="1:5" ht="14.25">
      <c r="A961" s="18">
        <v>37750</v>
      </c>
      <c r="B961" s="18" t="s">
        <v>21590</v>
      </c>
      <c r="C961" s="18" t="s">
        <v>2097</v>
      </c>
      <c r="D961" s="18" t="s">
        <v>2098</v>
      </c>
      <c r="E961" s="461">
        <v>329969.36</v>
      </c>
    </row>
    <row r="962" spans="1:5" ht="14.25">
      <c r="A962" s="18">
        <v>37758</v>
      </c>
      <c r="B962" s="18" t="s">
        <v>21591</v>
      </c>
      <c r="C962" s="18" t="s">
        <v>2097</v>
      </c>
      <c r="D962" s="18" t="s">
        <v>2098</v>
      </c>
      <c r="E962" s="461">
        <v>525041.43000000005</v>
      </c>
    </row>
    <row r="963" spans="1:5" ht="14.25">
      <c r="A963" s="18">
        <v>44060</v>
      </c>
      <c r="B963" s="18" t="s">
        <v>21592</v>
      </c>
      <c r="C963" s="18" t="s">
        <v>2097</v>
      </c>
      <c r="D963" s="18" t="s">
        <v>2098</v>
      </c>
      <c r="E963" s="461">
        <v>507848.65</v>
      </c>
    </row>
    <row r="964" spans="1:5" ht="14.25">
      <c r="A964" s="18">
        <v>37749</v>
      </c>
      <c r="B964" s="18" t="s">
        <v>21593</v>
      </c>
      <c r="C964" s="18" t="s">
        <v>2097</v>
      </c>
      <c r="D964" s="18" t="s">
        <v>2098</v>
      </c>
      <c r="E964" s="461">
        <v>542234.24</v>
      </c>
    </row>
    <row r="965" spans="1:5" ht="14.25">
      <c r="A965" s="18">
        <v>44061</v>
      </c>
      <c r="B965" s="18" t="s">
        <v>21594</v>
      </c>
      <c r="C965" s="18" t="s">
        <v>2097</v>
      </c>
      <c r="D965" s="18" t="s">
        <v>2098</v>
      </c>
      <c r="E965" s="461">
        <v>497929.74</v>
      </c>
    </row>
    <row r="966" spans="1:5" ht="14.25">
      <c r="A966" s="18">
        <v>1159</v>
      </c>
      <c r="B966" s="18" t="s">
        <v>21595</v>
      </c>
      <c r="C966" s="18" t="s">
        <v>2097</v>
      </c>
      <c r="D966" s="18" t="s">
        <v>2102</v>
      </c>
      <c r="E966" s="461">
        <v>264802.5</v>
      </c>
    </row>
    <row r="967" spans="1:5" ht="14.25">
      <c r="A967" s="18">
        <v>12114</v>
      </c>
      <c r="B967" s="18" t="s">
        <v>21596</v>
      </c>
      <c r="C967" s="18" t="s">
        <v>2097</v>
      </c>
      <c r="D967" s="18" t="s">
        <v>2098</v>
      </c>
      <c r="E967" s="461">
        <v>155.28</v>
      </c>
    </row>
    <row r="968" spans="1:5" ht="14.25">
      <c r="A968" s="18">
        <v>38106</v>
      </c>
      <c r="B968" s="18" t="s">
        <v>21597</v>
      </c>
      <c r="C968" s="18" t="s">
        <v>2097</v>
      </c>
      <c r="D968" s="18" t="s">
        <v>2098</v>
      </c>
      <c r="E968" s="461">
        <v>21.1</v>
      </c>
    </row>
    <row r="969" spans="1:5" ht="14.25">
      <c r="A969" s="18">
        <v>38085</v>
      </c>
      <c r="B969" s="18" t="s">
        <v>21598</v>
      </c>
      <c r="C969" s="18" t="s">
        <v>2097</v>
      </c>
      <c r="D969" s="18" t="s">
        <v>2098</v>
      </c>
      <c r="E969" s="461">
        <v>24.92</v>
      </c>
    </row>
    <row r="970" spans="1:5" ht="14.25">
      <c r="A970" s="18">
        <v>38599</v>
      </c>
      <c r="B970" s="18" t="s">
        <v>21599</v>
      </c>
      <c r="C970" s="18" t="s">
        <v>2097</v>
      </c>
      <c r="D970" s="18" t="s">
        <v>2098</v>
      </c>
      <c r="E970" s="461">
        <v>5.19</v>
      </c>
    </row>
    <row r="971" spans="1:5" ht="14.25">
      <c r="A971" s="18">
        <v>38596</v>
      </c>
      <c r="B971" s="18" t="s">
        <v>21600</v>
      </c>
      <c r="C971" s="18" t="s">
        <v>2097</v>
      </c>
      <c r="D971" s="18" t="s">
        <v>2098</v>
      </c>
      <c r="E971" s="461">
        <v>4.3099999999999996</v>
      </c>
    </row>
    <row r="972" spans="1:5" ht="14.25">
      <c r="A972" s="18">
        <v>38600</v>
      </c>
      <c r="B972" s="18" t="s">
        <v>21601</v>
      </c>
      <c r="C972" s="18" t="s">
        <v>2097</v>
      </c>
      <c r="D972" s="18" t="s">
        <v>2098</v>
      </c>
      <c r="E972" s="461">
        <v>5.51</v>
      </c>
    </row>
    <row r="973" spans="1:5" ht="14.25">
      <c r="A973" s="18">
        <v>38597</v>
      </c>
      <c r="B973" s="18" t="s">
        <v>21602</v>
      </c>
      <c r="C973" s="18" t="s">
        <v>2097</v>
      </c>
      <c r="D973" s="18" t="s">
        <v>2098</v>
      </c>
      <c r="E973" s="461">
        <v>4.34</v>
      </c>
    </row>
    <row r="974" spans="1:5" ht="14.25">
      <c r="A974" s="18">
        <v>659</v>
      </c>
      <c r="B974" s="18" t="s">
        <v>21603</v>
      </c>
      <c r="C974" s="18" t="s">
        <v>2097</v>
      </c>
      <c r="D974" s="18" t="s">
        <v>2098</v>
      </c>
      <c r="E974" s="461">
        <v>2.4900000000000002</v>
      </c>
    </row>
    <row r="975" spans="1:5" ht="14.25">
      <c r="A975" s="18">
        <v>660</v>
      </c>
      <c r="B975" s="18" t="s">
        <v>21604</v>
      </c>
      <c r="C975" s="18" t="s">
        <v>2097</v>
      </c>
      <c r="D975" s="18" t="s">
        <v>2098</v>
      </c>
      <c r="E975" s="461">
        <v>2.99</v>
      </c>
    </row>
    <row r="976" spans="1:5" ht="14.25">
      <c r="A976" s="18">
        <v>658</v>
      </c>
      <c r="B976" s="18" t="s">
        <v>21605</v>
      </c>
      <c r="C976" s="18" t="s">
        <v>2097</v>
      </c>
      <c r="D976" s="18" t="s">
        <v>2098</v>
      </c>
      <c r="E976" s="461">
        <v>1.68</v>
      </c>
    </row>
    <row r="977" spans="1:5" ht="14.25">
      <c r="A977" s="18">
        <v>38548</v>
      </c>
      <c r="B977" s="18" t="s">
        <v>21606</v>
      </c>
      <c r="C977" s="18" t="s">
        <v>2097</v>
      </c>
      <c r="D977" s="18" t="s">
        <v>2098</v>
      </c>
      <c r="E977" s="461">
        <v>1.46</v>
      </c>
    </row>
    <row r="978" spans="1:5" ht="14.25">
      <c r="A978" s="18">
        <v>34649</v>
      </c>
      <c r="B978" s="18" t="s">
        <v>21607</v>
      </c>
      <c r="C978" s="18" t="s">
        <v>2097</v>
      </c>
      <c r="D978" s="18" t="s">
        <v>2098</v>
      </c>
      <c r="E978" s="461">
        <v>1.98</v>
      </c>
    </row>
    <row r="979" spans="1:5" ht="14.25">
      <c r="A979" s="18">
        <v>34655</v>
      </c>
      <c r="B979" s="18" t="s">
        <v>21608</v>
      </c>
      <c r="C979" s="18" t="s">
        <v>2097</v>
      </c>
      <c r="D979" s="18" t="s">
        <v>2098</v>
      </c>
      <c r="E979" s="461">
        <v>2.62</v>
      </c>
    </row>
    <row r="980" spans="1:5" ht="14.25">
      <c r="A980" s="18">
        <v>40607</v>
      </c>
      <c r="B980" s="18" t="s">
        <v>21609</v>
      </c>
      <c r="C980" s="18" t="s">
        <v>2097</v>
      </c>
      <c r="D980" s="18" t="s">
        <v>2098</v>
      </c>
      <c r="E980" s="461">
        <v>6.53</v>
      </c>
    </row>
    <row r="981" spans="1:5" ht="14.25">
      <c r="A981" s="18">
        <v>567</v>
      </c>
      <c r="B981" s="18" t="s">
        <v>21610</v>
      </c>
      <c r="C981" s="18" t="s">
        <v>2103</v>
      </c>
      <c r="D981" s="18" t="s">
        <v>2098</v>
      </c>
      <c r="E981" s="461">
        <v>17.72</v>
      </c>
    </row>
    <row r="982" spans="1:5" ht="14.25">
      <c r="A982" s="18">
        <v>574</v>
      </c>
      <c r="B982" s="18" t="s">
        <v>21611</v>
      </c>
      <c r="C982" s="18" t="s">
        <v>2103</v>
      </c>
      <c r="D982" s="18" t="s">
        <v>2098</v>
      </c>
      <c r="E982" s="461">
        <v>46.58</v>
      </c>
    </row>
    <row r="983" spans="1:5" ht="14.25">
      <c r="A983" s="18">
        <v>568</v>
      </c>
      <c r="B983" s="18" t="s">
        <v>21612</v>
      </c>
      <c r="C983" s="18" t="s">
        <v>2103</v>
      </c>
      <c r="D983" s="18" t="s">
        <v>2098</v>
      </c>
      <c r="E983" s="461">
        <v>98.14</v>
      </c>
    </row>
    <row r="984" spans="1:5" ht="14.25">
      <c r="A984" s="18">
        <v>585</v>
      </c>
      <c r="B984" s="18" t="s">
        <v>21613</v>
      </c>
      <c r="C984" s="18" t="s">
        <v>2104</v>
      </c>
      <c r="D984" s="18" t="s">
        <v>2100</v>
      </c>
      <c r="E984" s="461">
        <v>32.89</v>
      </c>
    </row>
    <row r="985" spans="1:5" ht="14.25">
      <c r="A985" s="18">
        <v>4777</v>
      </c>
      <c r="B985" s="18" t="s">
        <v>21614</v>
      </c>
      <c r="C985" s="18" t="s">
        <v>2104</v>
      </c>
      <c r="D985" s="18" t="s">
        <v>2100</v>
      </c>
      <c r="E985" s="461">
        <v>10.43</v>
      </c>
    </row>
    <row r="986" spans="1:5" ht="14.25">
      <c r="A986" s="18">
        <v>587</v>
      </c>
      <c r="B986" s="18" t="s">
        <v>21615</v>
      </c>
      <c r="C986" s="18" t="s">
        <v>2104</v>
      </c>
      <c r="D986" s="18" t="s">
        <v>2100</v>
      </c>
      <c r="E986" s="461">
        <v>35.24</v>
      </c>
    </row>
    <row r="987" spans="1:5" ht="14.25">
      <c r="A987" s="18">
        <v>590</v>
      </c>
      <c r="B987" s="18" t="s">
        <v>21616</v>
      </c>
      <c r="C987" s="18" t="s">
        <v>2104</v>
      </c>
      <c r="D987" s="18" t="s">
        <v>2100</v>
      </c>
      <c r="E987" s="461">
        <v>34.06</v>
      </c>
    </row>
    <row r="988" spans="1:5" ht="14.25">
      <c r="A988" s="18">
        <v>592</v>
      </c>
      <c r="B988" s="18" t="s">
        <v>21617</v>
      </c>
      <c r="C988" s="18" t="s">
        <v>2104</v>
      </c>
      <c r="D988" s="18" t="s">
        <v>2100</v>
      </c>
      <c r="E988" s="461">
        <v>35.24</v>
      </c>
    </row>
    <row r="989" spans="1:5" ht="14.25">
      <c r="A989" s="18">
        <v>586</v>
      </c>
      <c r="B989" s="18" t="s">
        <v>21618</v>
      </c>
      <c r="C989" s="18" t="s">
        <v>2103</v>
      </c>
      <c r="D989" s="18" t="s">
        <v>2100</v>
      </c>
      <c r="E989" s="461">
        <v>20.72</v>
      </c>
    </row>
    <row r="990" spans="1:5" ht="14.25">
      <c r="A990" s="18">
        <v>591</v>
      </c>
      <c r="B990" s="18" t="s">
        <v>21619</v>
      </c>
      <c r="C990" s="18" t="s">
        <v>2104</v>
      </c>
      <c r="D990" s="18" t="s">
        <v>2100</v>
      </c>
      <c r="E990" s="461">
        <v>32.89</v>
      </c>
    </row>
    <row r="991" spans="1:5" ht="14.25">
      <c r="A991" s="18">
        <v>588</v>
      </c>
      <c r="B991" s="18" t="s">
        <v>21620</v>
      </c>
      <c r="C991" s="18" t="s">
        <v>2103</v>
      </c>
      <c r="D991" s="18" t="s">
        <v>2100</v>
      </c>
      <c r="E991" s="461">
        <v>32.770000000000003</v>
      </c>
    </row>
    <row r="992" spans="1:5" ht="14.25">
      <c r="A992" s="18">
        <v>589</v>
      </c>
      <c r="B992" s="18" t="s">
        <v>21621</v>
      </c>
      <c r="C992" s="18" t="s">
        <v>2103</v>
      </c>
      <c r="D992" s="18" t="s">
        <v>2100</v>
      </c>
      <c r="E992" s="461">
        <v>55.39</v>
      </c>
    </row>
    <row r="993" spans="1:5" ht="14.25">
      <c r="A993" s="18">
        <v>584</v>
      </c>
      <c r="B993" s="18" t="s">
        <v>21622</v>
      </c>
      <c r="C993" s="18" t="s">
        <v>2103</v>
      </c>
      <c r="D993" s="18" t="s">
        <v>2100</v>
      </c>
      <c r="E993" s="461">
        <v>35</v>
      </c>
    </row>
    <row r="994" spans="1:5" ht="14.25">
      <c r="A994" s="18">
        <v>1165</v>
      </c>
      <c r="B994" s="18" t="s">
        <v>21623</v>
      </c>
      <c r="C994" s="18" t="s">
        <v>2097</v>
      </c>
      <c r="D994" s="18" t="s">
        <v>2100</v>
      </c>
      <c r="E994" s="461">
        <v>20.11</v>
      </c>
    </row>
    <row r="995" spans="1:5" ht="14.25">
      <c r="A995" s="18">
        <v>1164</v>
      </c>
      <c r="B995" s="18" t="s">
        <v>21624</v>
      </c>
      <c r="C995" s="18" t="s">
        <v>2097</v>
      </c>
      <c r="D995" s="18" t="s">
        <v>2100</v>
      </c>
      <c r="E995" s="461">
        <v>16.29</v>
      </c>
    </row>
    <row r="996" spans="1:5" ht="14.25">
      <c r="A996" s="18">
        <v>1162</v>
      </c>
      <c r="B996" s="18" t="s">
        <v>21625</v>
      </c>
      <c r="C996" s="18" t="s">
        <v>2097</v>
      </c>
      <c r="D996" s="18" t="s">
        <v>2100</v>
      </c>
      <c r="E996" s="461">
        <v>5.66</v>
      </c>
    </row>
    <row r="997" spans="1:5" ht="14.25">
      <c r="A997" s="18">
        <v>12395</v>
      </c>
      <c r="B997" s="18" t="s">
        <v>21626</v>
      </c>
      <c r="C997" s="18" t="s">
        <v>2097</v>
      </c>
      <c r="D997" s="18" t="s">
        <v>2100</v>
      </c>
      <c r="E997" s="461">
        <v>5.5</v>
      </c>
    </row>
    <row r="998" spans="1:5" ht="14.25">
      <c r="A998" s="18">
        <v>1170</v>
      </c>
      <c r="B998" s="18" t="s">
        <v>21627</v>
      </c>
      <c r="C998" s="18" t="s">
        <v>2097</v>
      </c>
      <c r="D998" s="18" t="s">
        <v>2100</v>
      </c>
      <c r="E998" s="461">
        <v>10.67</v>
      </c>
    </row>
    <row r="999" spans="1:5" ht="14.25">
      <c r="A999" s="18">
        <v>1169</v>
      </c>
      <c r="B999" s="18" t="s">
        <v>21628</v>
      </c>
      <c r="C999" s="18" t="s">
        <v>2097</v>
      </c>
      <c r="D999" s="18" t="s">
        <v>2100</v>
      </c>
      <c r="E999" s="461">
        <v>52.4</v>
      </c>
    </row>
    <row r="1000" spans="1:5" ht="14.25">
      <c r="A1000" s="18">
        <v>1166</v>
      </c>
      <c r="B1000" s="18" t="s">
        <v>21629</v>
      </c>
      <c r="C1000" s="18" t="s">
        <v>2097</v>
      </c>
      <c r="D1000" s="18" t="s">
        <v>2100</v>
      </c>
      <c r="E1000" s="461">
        <v>29.05</v>
      </c>
    </row>
    <row r="1001" spans="1:5" ht="14.25">
      <c r="A1001" s="18">
        <v>1163</v>
      </c>
      <c r="B1001" s="18" t="s">
        <v>21630</v>
      </c>
      <c r="C1001" s="18" t="s">
        <v>2097</v>
      </c>
      <c r="D1001" s="18" t="s">
        <v>2100</v>
      </c>
      <c r="E1001" s="461">
        <v>7.32</v>
      </c>
    </row>
    <row r="1002" spans="1:5" ht="14.25">
      <c r="A1002" s="18">
        <v>12396</v>
      </c>
      <c r="B1002" s="18" t="s">
        <v>21631</v>
      </c>
      <c r="C1002" s="18" t="s">
        <v>2097</v>
      </c>
      <c r="D1002" s="18" t="s">
        <v>2100</v>
      </c>
      <c r="E1002" s="461">
        <v>5.5</v>
      </c>
    </row>
    <row r="1003" spans="1:5" ht="14.25">
      <c r="A1003" s="18">
        <v>1168</v>
      </c>
      <c r="B1003" s="18" t="s">
        <v>21632</v>
      </c>
      <c r="C1003" s="18" t="s">
        <v>2097</v>
      </c>
      <c r="D1003" s="18" t="s">
        <v>2100</v>
      </c>
      <c r="E1003" s="461">
        <v>74.7</v>
      </c>
    </row>
    <row r="1004" spans="1:5" ht="14.25">
      <c r="A1004" s="18">
        <v>1167</v>
      </c>
      <c r="B1004" s="18" t="s">
        <v>21633</v>
      </c>
      <c r="C1004" s="18" t="s">
        <v>2097</v>
      </c>
      <c r="D1004" s="18" t="s">
        <v>2100</v>
      </c>
      <c r="E1004" s="461">
        <v>124.96</v>
      </c>
    </row>
    <row r="1005" spans="1:5" ht="14.25">
      <c r="A1005" s="18">
        <v>36331</v>
      </c>
      <c r="B1005" s="18" t="s">
        <v>21634</v>
      </c>
      <c r="C1005" s="18" t="s">
        <v>2097</v>
      </c>
      <c r="D1005" s="18" t="s">
        <v>2100</v>
      </c>
      <c r="E1005" s="461">
        <v>2.41</v>
      </c>
    </row>
    <row r="1006" spans="1:5" ht="14.25">
      <c r="A1006" s="18">
        <v>36346</v>
      </c>
      <c r="B1006" s="18" t="s">
        <v>21635</v>
      </c>
      <c r="C1006" s="18" t="s">
        <v>2097</v>
      </c>
      <c r="D1006" s="18" t="s">
        <v>2100</v>
      </c>
      <c r="E1006" s="461">
        <v>3.6</v>
      </c>
    </row>
    <row r="1007" spans="1:5" ht="14.25">
      <c r="A1007" s="18">
        <v>1197</v>
      </c>
      <c r="B1007" s="18" t="s">
        <v>21636</v>
      </c>
      <c r="C1007" s="18" t="s">
        <v>2097</v>
      </c>
      <c r="D1007" s="18" t="s">
        <v>2098</v>
      </c>
      <c r="E1007" s="461">
        <v>2.77</v>
      </c>
    </row>
    <row r="1008" spans="1:5" ht="14.25">
      <c r="A1008" s="18">
        <v>1202</v>
      </c>
      <c r="B1008" s="18" t="s">
        <v>21637</v>
      </c>
      <c r="C1008" s="18" t="s">
        <v>2097</v>
      </c>
      <c r="D1008" s="18" t="s">
        <v>2098</v>
      </c>
      <c r="E1008" s="461">
        <v>7.87</v>
      </c>
    </row>
    <row r="1009" spans="1:5" ht="14.25">
      <c r="A1009" s="18">
        <v>1198</v>
      </c>
      <c r="B1009" s="18" t="s">
        <v>21638</v>
      </c>
      <c r="C1009" s="18" t="s">
        <v>2097</v>
      </c>
      <c r="D1009" s="18" t="s">
        <v>2098</v>
      </c>
      <c r="E1009" s="461">
        <v>3.63</v>
      </c>
    </row>
    <row r="1010" spans="1:5" ht="14.25">
      <c r="A1010" s="18">
        <v>20088</v>
      </c>
      <c r="B1010" s="18" t="s">
        <v>21639</v>
      </c>
      <c r="C1010" s="18" t="s">
        <v>2097</v>
      </c>
      <c r="D1010" s="18" t="s">
        <v>2098</v>
      </c>
      <c r="E1010" s="461">
        <v>25.31</v>
      </c>
    </row>
    <row r="1011" spans="1:5" ht="14.25">
      <c r="A1011" s="18">
        <v>20089</v>
      </c>
      <c r="B1011" s="18" t="s">
        <v>21640</v>
      </c>
      <c r="C1011" s="18" t="s">
        <v>2097</v>
      </c>
      <c r="D1011" s="18" t="s">
        <v>2098</v>
      </c>
      <c r="E1011" s="461">
        <v>120.66</v>
      </c>
    </row>
    <row r="1012" spans="1:5" ht="14.25">
      <c r="A1012" s="18">
        <v>20087</v>
      </c>
      <c r="B1012" s="18" t="s">
        <v>21641</v>
      </c>
      <c r="C1012" s="18" t="s">
        <v>2097</v>
      </c>
      <c r="D1012" s="18" t="s">
        <v>2098</v>
      </c>
      <c r="E1012" s="461">
        <v>18.23</v>
      </c>
    </row>
    <row r="1013" spans="1:5" ht="14.25">
      <c r="A1013" s="18">
        <v>1200</v>
      </c>
      <c r="B1013" s="18" t="s">
        <v>21642</v>
      </c>
      <c r="C1013" s="18" t="s">
        <v>2097</v>
      </c>
      <c r="D1013" s="18" t="s">
        <v>2098</v>
      </c>
      <c r="E1013" s="461">
        <v>14.8</v>
      </c>
    </row>
    <row r="1014" spans="1:5" ht="14.25">
      <c r="A1014" s="18">
        <v>12909</v>
      </c>
      <c r="B1014" s="18" t="s">
        <v>21643</v>
      </c>
      <c r="C1014" s="18" t="s">
        <v>2097</v>
      </c>
      <c r="D1014" s="18" t="s">
        <v>2098</v>
      </c>
      <c r="E1014" s="461">
        <v>6.71</v>
      </c>
    </row>
    <row r="1015" spans="1:5" ht="14.25">
      <c r="A1015" s="18">
        <v>12910</v>
      </c>
      <c r="B1015" s="18" t="s">
        <v>21644</v>
      </c>
      <c r="C1015" s="18" t="s">
        <v>2097</v>
      </c>
      <c r="D1015" s="18" t="s">
        <v>2098</v>
      </c>
      <c r="E1015" s="461">
        <v>11.2</v>
      </c>
    </row>
    <row r="1016" spans="1:5" ht="14.25">
      <c r="A1016" s="18">
        <v>1191</v>
      </c>
      <c r="B1016" s="18" t="s">
        <v>21645</v>
      </c>
      <c r="C1016" s="18" t="s">
        <v>2097</v>
      </c>
      <c r="D1016" s="18" t="s">
        <v>2098</v>
      </c>
      <c r="E1016" s="461">
        <v>1.98</v>
      </c>
    </row>
    <row r="1017" spans="1:5" ht="14.25">
      <c r="A1017" s="18">
        <v>1185</v>
      </c>
      <c r="B1017" s="18" t="s">
        <v>21646</v>
      </c>
      <c r="C1017" s="18" t="s">
        <v>2097</v>
      </c>
      <c r="D1017" s="18" t="s">
        <v>2098</v>
      </c>
      <c r="E1017" s="461">
        <v>1.98</v>
      </c>
    </row>
    <row r="1018" spans="1:5" ht="14.25">
      <c r="A1018" s="18">
        <v>1189</v>
      </c>
      <c r="B1018" s="18" t="s">
        <v>21647</v>
      </c>
      <c r="C1018" s="18" t="s">
        <v>2097</v>
      </c>
      <c r="D1018" s="18" t="s">
        <v>2098</v>
      </c>
      <c r="E1018" s="461">
        <v>3.24</v>
      </c>
    </row>
    <row r="1019" spans="1:5" ht="14.25">
      <c r="A1019" s="18">
        <v>1193</v>
      </c>
      <c r="B1019" s="18" t="s">
        <v>21648</v>
      </c>
      <c r="C1019" s="18" t="s">
        <v>2097</v>
      </c>
      <c r="D1019" s="18" t="s">
        <v>2098</v>
      </c>
      <c r="E1019" s="461">
        <v>6.22</v>
      </c>
    </row>
    <row r="1020" spans="1:5" ht="14.25">
      <c r="A1020" s="18">
        <v>1194</v>
      </c>
      <c r="B1020" s="18" t="s">
        <v>21649</v>
      </c>
      <c r="C1020" s="18" t="s">
        <v>2097</v>
      </c>
      <c r="D1020" s="18" t="s">
        <v>2098</v>
      </c>
      <c r="E1020" s="461">
        <v>11.23</v>
      </c>
    </row>
    <row r="1021" spans="1:5" ht="14.25">
      <c r="A1021" s="18">
        <v>1195</v>
      </c>
      <c r="B1021" s="18" t="s">
        <v>21650</v>
      </c>
      <c r="C1021" s="18" t="s">
        <v>2097</v>
      </c>
      <c r="D1021" s="18" t="s">
        <v>2098</v>
      </c>
      <c r="E1021" s="461">
        <v>18.89</v>
      </c>
    </row>
    <row r="1022" spans="1:5" ht="14.25">
      <c r="A1022" s="18">
        <v>1204</v>
      </c>
      <c r="B1022" s="18" t="s">
        <v>21651</v>
      </c>
      <c r="C1022" s="18" t="s">
        <v>2097</v>
      </c>
      <c r="D1022" s="18" t="s">
        <v>2098</v>
      </c>
      <c r="E1022" s="461">
        <v>33.049999999999997</v>
      </c>
    </row>
    <row r="1023" spans="1:5" ht="14.25">
      <c r="A1023" s="18">
        <v>1207</v>
      </c>
      <c r="B1023" s="18" t="s">
        <v>21652</v>
      </c>
      <c r="C1023" s="18" t="s">
        <v>2097</v>
      </c>
      <c r="D1023" s="18" t="s">
        <v>2100</v>
      </c>
      <c r="E1023" s="461">
        <v>36.6</v>
      </c>
    </row>
    <row r="1024" spans="1:5" ht="14.25">
      <c r="A1024" s="18">
        <v>1206</v>
      </c>
      <c r="B1024" s="18" t="s">
        <v>21653</v>
      </c>
      <c r="C1024" s="18" t="s">
        <v>2097</v>
      </c>
      <c r="D1024" s="18" t="s">
        <v>2100</v>
      </c>
      <c r="E1024" s="461">
        <v>9.18</v>
      </c>
    </row>
    <row r="1025" spans="1:5" ht="14.25">
      <c r="A1025" s="18">
        <v>1183</v>
      </c>
      <c r="B1025" s="18" t="s">
        <v>21654</v>
      </c>
      <c r="C1025" s="18" t="s">
        <v>2097</v>
      </c>
      <c r="D1025" s="18" t="s">
        <v>2100</v>
      </c>
      <c r="E1025" s="461">
        <v>23.9</v>
      </c>
    </row>
    <row r="1026" spans="1:5" ht="14.25">
      <c r="A1026" s="18">
        <v>42685</v>
      </c>
      <c r="B1026" s="18" t="s">
        <v>21655</v>
      </c>
      <c r="C1026" s="18" t="s">
        <v>2097</v>
      </c>
      <c r="D1026" s="18" t="s">
        <v>2100</v>
      </c>
      <c r="E1026" s="461">
        <v>104.67</v>
      </c>
    </row>
    <row r="1027" spans="1:5" ht="14.25">
      <c r="A1027" s="18">
        <v>42686</v>
      </c>
      <c r="B1027" s="18" t="s">
        <v>21656</v>
      </c>
      <c r="C1027" s="18" t="s">
        <v>2097</v>
      </c>
      <c r="D1027" s="18" t="s">
        <v>2100</v>
      </c>
      <c r="E1027" s="461">
        <v>162.96</v>
      </c>
    </row>
    <row r="1028" spans="1:5" ht="14.25">
      <c r="A1028" s="18">
        <v>12894</v>
      </c>
      <c r="B1028" s="18" t="s">
        <v>21657</v>
      </c>
      <c r="C1028" s="18" t="s">
        <v>2097</v>
      </c>
      <c r="D1028" s="18" t="s">
        <v>2098</v>
      </c>
      <c r="E1028" s="461">
        <v>19.37</v>
      </c>
    </row>
    <row r="1029" spans="1:5" ht="14.25">
      <c r="A1029" s="18">
        <v>12895</v>
      </c>
      <c r="B1029" s="18" t="s">
        <v>21658</v>
      </c>
      <c r="C1029" s="18" t="s">
        <v>2097</v>
      </c>
      <c r="D1029" s="18" t="s">
        <v>2102</v>
      </c>
      <c r="E1029" s="461">
        <v>14.9</v>
      </c>
    </row>
    <row r="1030" spans="1:5" ht="14.25">
      <c r="A1030" s="18">
        <v>1631</v>
      </c>
      <c r="B1030" s="18" t="s">
        <v>21659</v>
      </c>
      <c r="C1030" s="18" t="s">
        <v>2097</v>
      </c>
      <c r="D1030" s="18" t="s">
        <v>2098</v>
      </c>
      <c r="E1030" s="461">
        <v>205.59</v>
      </c>
    </row>
    <row r="1031" spans="1:5" ht="14.25">
      <c r="A1031" s="18">
        <v>1633</v>
      </c>
      <c r="B1031" s="18" t="s">
        <v>21660</v>
      </c>
      <c r="C1031" s="18" t="s">
        <v>2097</v>
      </c>
      <c r="D1031" s="18" t="s">
        <v>2098</v>
      </c>
      <c r="E1031" s="461">
        <v>349.32</v>
      </c>
    </row>
    <row r="1032" spans="1:5" ht="14.25">
      <c r="A1032" s="18">
        <v>10818</v>
      </c>
      <c r="B1032" s="18" t="s">
        <v>21661</v>
      </c>
      <c r="C1032" s="18" t="s">
        <v>2104</v>
      </c>
      <c r="D1032" s="18" t="s">
        <v>2098</v>
      </c>
      <c r="E1032" s="461">
        <v>45.67</v>
      </c>
    </row>
    <row r="1033" spans="1:5" ht="14.25">
      <c r="A1033" s="18">
        <v>41410</v>
      </c>
      <c r="B1033" s="18" t="s">
        <v>21662</v>
      </c>
      <c r="C1033" s="18" t="s">
        <v>2097</v>
      </c>
      <c r="D1033" s="18" t="s">
        <v>2098</v>
      </c>
      <c r="E1033" s="461">
        <v>58.74</v>
      </c>
    </row>
    <row r="1034" spans="1:5" ht="14.25">
      <c r="A1034" s="18">
        <v>41411</v>
      </c>
      <c r="B1034" s="18" t="s">
        <v>21663</v>
      </c>
      <c r="C1034" s="18" t="s">
        <v>2097</v>
      </c>
      <c r="D1034" s="18" t="s">
        <v>2098</v>
      </c>
      <c r="E1034" s="461">
        <v>53.25</v>
      </c>
    </row>
    <row r="1035" spans="1:5" ht="14.25">
      <c r="A1035" s="18">
        <v>41412</v>
      </c>
      <c r="B1035" s="18" t="s">
        <v>21664</v>
      </c>
      <c r="C1035" s="18" t="s">
        <v>2097</v>
      </c>
      <c r="D1035" s="18" t="s">
        <v>2098</v>
      </c>
      <c r="E1035" s="461">
        <v>103</v>
      </c>
    </row>
    <row r="1036" spans="1:5" ht="14.25">
      <c r="A1036" s="18">
        <v>41413</v>
      </c>
      <c r="B1036" s="18" t="s">
        <v>21665</v>
      </c>
      <c r="C1036" s="18" t="s">
        <v>2097</v>
      </c>
      <c r="D1036" s="18" t="s">
        <v>2098</v>
      </c>
      <c r="E1036" s="461">
        <v>92.68</v>
      </c>
    </row>
    <row r="1037" spans="1:5" ht="14.25">
      <c r="A1037" s="18">
        <v>39359</v>
      </c>
      <c r="B1037" s="18" t="s">
        <v>21666</v>
      </c>
      <c r="C1037" s="18" t="s">
        <v>2097</v>
      </c>
      <c r="D1037" s="18" t="s">
        <v>2100</v>
      </c>
      <c r="E1037" s="461">
        <v>25.28</v>
      </c>
    </row>
    <row r="1038" spans="1:5" ht="14.25">
      <c r="A1038" s="18">
        <v>39360</v>
      </c>
      <c r="B1038" s="18" t="s">
        <v>21667</v>
      </c>
      <c r="C1038" s="18" t="s">
        <v>2097</v>
      </c>
      <c r="D1038" s="18" t="s">
        <v>2100</v>
      </c>
      <c r="E1038" s="461">
        <v>22.97</v>
      </c>
    </row>
    <row r="1039" spans="1:5" ht="14.25">
      <c r="A1039" s="18">
        <v>10710</v>
      </c>
      <c r="B1039" s="18" t="s">
        <v>21668</v>
      </c>
      <c r="C1039" s="18" t="s">
        <v>2099</v>
      </c>
      <c r="D1039" s="18" t="s">
        <v>2100</v>
      </c>
      <c r="E1039" s="461">
        <v>135</v>
      </c>
    </row>
    <row r="1040" spans="1:5" ht="14.25">
      <c r="A1040" s="18">
        <v>10709</v>
      </c>
      <c r="B1040" s="18" t="s">
        <v>21669</v>
      </c>
      <c r="C1040" s="18" t="s">
        <v>2099</v>
      </c>
      <c r="D1040" s="18" t="s">
        <v>2100</v>
      </c>
      <c r="E1040" s="461">
        <v>165.85</v>
      </c>
    </row>
    <row r="1041" spans="1:5" ht="14.25">
      <c r="A1041" s="18">
        <v>39636</v>
      </c>
      <c r="B1041" s="18" t="s">
        <v>21670</v>
      </c>
      <c r="C1041" s="18" t="s">
        <v>2099</v>
      </c>
      <c r="D1041" s="18" t="s">
        <v>2100</v>
      </c>
      <c r="E1041" s="461">
        <v>169.36</v>
      </c>
    </row>
    <row r="1042" spans="1:5" ht="14.25">
      <c r="A1042" s="18">
        <v>10708</v>
      </c>
      <c r="B1042" s="18" t="s">
        <v>21671</v>
      </c>
      <c r="C1042" s="18" t="s">
        <v>2099</v>
      </c>
      <c r="D1042" s="18" t="s">
        <v>2100</v>
      </c>
      <c r="E1042" s="461">
        <v>52.26</v>
      </c>
    </row>
    <row r="1043" spans="1:5" ht="14.25">
      <c r="A1043" s="18">
        <v>39635</v>
      </c>
      <c r="B1043" s="18" t="s">
        <v>21672</v>
      </c>
      <c r="C1043" s="18" t="s">
        <v>2099</v>
      </c>
      <c r="D1043" s="18" t="s">
        <v>2100</v>
      </c>
      <c r="E1043" s="461">
        <v>88.97</v>
      </c>
    </row>
    <row r="1044" spans="1:5" ht="14.25">
      <c r="A1044" s="18">
        <v>6117</v>
      </c>
      <c r="B1044" s="18" t="s">
        <v>21673</v>
      </c>
      <c r="C1044" s="18" t="s">
        <v>2101</v>
      </c>
      <c r="D1044" s="18" t="s">
        <v>2098</v>
      </c>
      <c r="E1044" s="461">
        <v>15.37</v>
      </c>
    </row>
    <row r="1045" spans="1:5" ht="14.25">
      <c r="A1045" s="18">
        <v>40913</v>
      </c>
      <c r="B1045" s="18" t="s">
        <v>21674</v>
      </c>
      <c r="C1045" s="18" t="s">
        <v>2107</v>
      </c>
      <c r="D1045" s="18" t="s">
        <v>2098</v>
      </c>
      <c r="E1045" s="461">
        <v>2702.45</v>
      </c>
    </row>
    <row r="1046" spans="1:5" ht="14.25">
      <c r="A1046" s="18">
        <v>1214</v>
      </c>
      <c r="B1046" s="18" t="s">
        <v>21675</v>
      </c>
      <c r="C1046" s="18" t="s">
        <v>2101</v>
      </c>
      <c r="D1046" s="18" t="s">
        <v>2098</v>
      </c>
      <c r="E1046" s="461">
        <v>18.22</v>
      </c>
    </row>
    <row r="1047" spans="1:5" ht="14.25">
      <c r="A1047" s="18">
        <v>40915</v>
      </c>
      <c r="B1047" s="18" t="s">
        <v>21676</v>
      </c>
      <c r="C1047" s="18" t="s">
        <v>2107</v>
      </c>
      <c r="D1047" s="18" t="s">
        <v>2098</v>
      </c>
      <c r="E1047" s="461">
        <v>3202.44</v>
      </c>
    </row>
    <row r="1048" spans="1:5" ht="14.25">
      <c r="A1048" s="18">
        <v>1213</v>
      </c>
      <c r="B1048" s="18" t="s">
        <v>21677</v>
      </c>
      <c r="C1048" s="18" t="s">
        <v>2101</v>
      </c>
      <c r="D1048" s="18" t="s">
        <v>2102</v>
      </c>
      <c r="E1048" s="461">
        <v>18.22</v>
      </c>
    </row>
    <row r="1049" spans="1:5" ht="14.25">
      <c r="A1049" s="18">
        <v>40914</v>
      </c>
      <c r="B1049" s="18" t="s">
        <v>21678</v>
      </c>
      <c r="C1049" s="18" t="s">
        <v>2107</v>
      </c>
      <c r="D1049" s="18" t="s">
        <v>2098</v>
      </c>
      <c r="E1049" s="461">
        <v>3202.44</v>
      </c>
    </row>
    <row r="1050" spans="1:5" ht="14.25">
      <c r="A1050" s="18">
        <v>5091</v>
      </c>
      <c r="B1050" s="18" t="s">
        <v>21679</v>
      </c>
      <c r="C1050" s="18" t="s">
        <v>2097</v>
      </c>
      <c r="D1050" s="18" t="s">
        <v>2098</v>
      </c>
      <c r="E1050" s="461">
        <v>17.89</v>
      </c>
    </row>
    <row r="1051" spans="1:5" ht="14.25">
      <c r="A1051" s="18">
        <v>14615</v>
      </c>
      <c r="B1051" s="18" t="s">
        <v>21680</v>
      </c>
      <c r="C1051" s="18" t="s">
        <v>2097</v>
      </c>
      <c r="D1051" s="18" t="s">
        <v>2098</v>
      </c>
      <c r="E1051" s="461">
        <v>3966.04</v>
      </c>
    </row>
    <row r="1052" spans="1:5" ht="14.25">
      <c r="A1052" s="18">
        <v>2711</v>
      </c>
      <c r="B1052" s="18" t="s">
        <v>21681</v>
      </c>
      <c r="C1052" s="18" t="s">
        <v>2097</v>
      </c>
      <c r="D1052" s="18" t="s">
        <v>2102</v>
      </c>
      <c r="E1052" s="461">
        <v>246.21</v>
      </c>
    </row>
    <row r="1053" spans="1:5" ht="14.25">
      <c r="A1053" s="18">
        <v>37727</v>
      </c>
      <c r="B1053" s="18" t="s">
        <v>21682</v>
      </c>
      <c r="C1053" s="18" t="s">
        <v>2097</v>
      </c>
      <c r="D1053" s="18" t="s">
        <v>2102</v>
      </c>
      <c r="E1053" s="461">
        <v>13500</v>
      </c>
    </row>
    <row r="1054" spans="1:5" ht="14.25">
      <c r="A1054" s="18">
        <v>37728</v>
      </c>
      <c r="B1054" s="18" t="s">
        <v>21683</v>
      </c>
      <c r="C1054" s="18" t="s">
        <v>2097</v>
      </c>
      <c r="D1054" s="18" t="s">
        <v>2098</v>
      </c>
      <c r="E1054" s="461">
        <v>18314.68</v>
      </c>
    </row>
    <row r="1055" spans="1:5" ht="14.25">
      <c r="A1055" s="18">
        <v>37729</v>
      </c>
      <c r="B1055" s="18" t="s">
        <v>21684</v>
      </c>
      <c r="C1055" s="18" t="s">
        <v>2097</v>
      </c>
      <c r="D1055" s="18" t="s">
        <v>2098</v>
      </c>
      <c r="E1055" s="461">
        <v>19825.169999999998</v>
      </c>
    </row>
    <row r="1056" spans="1:5" ht="14.25">
      <c r="A1056" s="18">
        <v>37730</v>
      </c>
      <c r="B1056" s="18" t="s">
        <v>21685</v>
      </c>
      <c r="C1056" s="18" t="s">
        <v>2097</v>
      </c>
      <c r="D1056" s="18" t="s">
        <v>2098</v>
      </c>
      <c r="E1056" s="461">
        <v>21335.66</v>
      </c>
    </row>
    <row r="1057" spans="1:5" ht="14.25">
      <c r="A1057" s="18">
        <v>37731</v>
      </c>
      <c r="B1057" s="18" t="s">
        <v>21686</v>
      </c>
      <c r="C1057" s="18" t="s">
        <v>2097</v>
      </c>
      <c r="D1057" s="18" t="s">
        <v>2098</v>
      </c>
      <c r="E1057" s="461">
        <v>22846.15</v>
      </c>
    </row>
    <row r="1058" spans="1:5" ht="14.25">
      <c r="A1058" s="18">
        <v>37732</v>
      </c>
      <c r="B1058" s="18" t="s">
        <v>21687</v>
      </c>
      <c r="C1058" s="18" t="s">
        <v>2097</v>
      </c>
      <c r="D1058" s="18" t="s">
        <v>2098</v>
      </c>
      <c r="E1058" s="461">
        <v>26055.94</v>
      </c>
    </row>
    <row r="1059" spans="1:5" ht="14.25">
      <c r="A1059" s="18">
        <v>42256</v>
      </c>
      <c r="B1059" s="18" t="s">
        <v>21688</v>
      </c>
      <c r="C1059" s="18" t="s">
        <v>2104</v>
      </c>
      <c r="D1059" s="18" t="s">
        <v>2098</v>
      </c>
      <c r="E1059" s="461">
        <v>9.3000000000000007</v>
      </c>
    </row>
    <row r="1060" spans="1:5" ht="14.25">
      <c r="A1060" s="18">
        <v>42250</v>
      </c>
      <c r="B1060" s="18" t="s">
        <v>21689</v>
      </c>
      <c r="C1060" s="18" t="s">
        <v>2111</v>
      </c>
      <c r="D1060" s="18" t="s">
        <v>2098</v>
      </c>
      <c r="E1060" s="461">
        <v>4183.74</v>
      </c>
    </row>
    <row r="1061" spans="1:5" ht="14.25">
      <c r="A1061" s="18">
        <v>4743</v>
      </c>
      <c r="B1061" s="18" t="s">
        <v>21690</v>
      </c>
      <c r="C1061" s="18" t="s">
        <v>2106</v>
      </c>
      <c r="D1061" s="18" t="s">
        <v>2098</v>
      </c>
      <c r="E1061" s="461">
        <v>71.650000000000006</v>
      </c>
    </row>
    <row r="1062" spans="1:5" ht="14.25">
      <c r="A1062" s="18">
        <v>4744</v>
      </c>
      <c r="B1062" s="18" t="s">
        <v>21691</v>
      </c>
      <c r="C1062" s="18" t="s">
        <v>2106</v>
      </c>
      <c r="D1062" s="18" t="s">
        <v>2098</v>
      </c>
      <c r="E1062" s="461">
        <v>114.64</v>
      </c>
    </row>
    <row r="1063" spans="1:5" ht="14.25">
      <c r="A1063" s="18">
        <v>4745</v>
      </c>
      <c r="B1063" s="18" t="s">
        <v>21692</v>
      </c>
      <c r="C1063" s="18" t="s">
        <v>2106</v>
      </c>
      <c r="D1063" s="18" t="s">
        <v>2098</v>
      </c>
      <c r="E1063" s="461">
        <v>137.5</v>
      </c>
    </row>
    <row r="1064" spans="1:5" ht="14.25">
      <c r="A1064" s="18">
        <v>36496</v>
      </c>
      <c r="B1064" s="18" t="s">
        <v>21693</v>
      </c>
      <c r="C1064" s="18" t="s">
        <v>2097</v>
      </c>
      <c r="D1064" s="18" t="s">
        <v>2098</v>
      </c>
      <c r="E1064" s="461">
        <v>10069.700000000001</v>
      </c>
    </row>
    <row r="1065" spans="1:5" ht="14.25">
      <c r="A1065" s="18">
        <v>10630</v>
      </c>
      <c r="B1065" s="18" t="s">
        <v>21694</v>
      </c>
      <c r="C1065" s="18" t="s">
        <v>2097</v>
      </c>
      <c r="D1065" s="18" t="s">
        <v>2098</v>
      </c>
      <c r="E1065" s="461">
        <v>655650.84</v>
      </c>
    </row>
    <row r="1066" spans="1:5" ht="14.25">
      <c r="A1066" s="18">
        <v>37762</v>
      </c>
      <c r="B1066" s="18" t="s">
        <v>21695</v>
      </c>
      <c r="C1066" s="18" t="s">
        <v>2097</v>
      </c>
      <c r="D1066" s="18" t="s">
        <v>2098</v>
      </c>
      <c r="E1066" s="461">
        <v>562311.77</v>
      </c>
    </row>
    <row r="1067" spans="1:5" ht="14.25">
      <c r="A1067" s="18">
        <v>37763</v>
      </c>
      <c r="B1067" s="18" t="s">
        <v>21696</v>
      </c>
      <c r="C1067" s="18" t="s">
        <v>2097</v>
      </c>
      <c r="D1067" s="18" t="s">
        <v>2098</v>
      </c>
      <c r="E1067" s="461">
        <v>569141.37</v>
      </c>
    </row>
    <row r="1068" spans="1:5" ht="14.25">
      <c r="A1068" s="18">
        <v>41992</v>
      </c>
      <c r="B1068" s="18" t="s">
        <v>21697</v>
      </c>
      <c r="C1068" s="18" t="s">
        <v>2097</v>
      </c>
      <c r="D1068" s="18" t="s">
        <v>2102</v>
      </c>
      <c r="E1068" s="461">
        <v>647000</v>
      </c>
    </row>
    <row r="1069" spans="1:5" ht="14.25">
      <c r="A1069" s="18">
        <v>13215</v>
      </c>
      <c r="B1069" s="18" t="s">
        <v>21698</v>
      </c>
      <c r="C1069" s="18" t="s">
        <v>2097</v>
      </c>
      <c r="D1069" s="18" t="s">
        <v>2098</v>
      </c>
      <c r="E1069" s="461">
        <v>793383.1</v>
      </c>
    </row>
    <row r="1070" spans="1:5" ht="14.25">
      <c r="A1070" s="18">
        <v>4235</v>
      </c>
      <c r="B1070" s="18" t="s">
        <v>21699</v>
      </c>
      <c r="C1070" s="18" t="s">
        <v>2101</v>
      </c>
      <c r="D1070" s="18" t="s">
        <v>2098</v>
      </c>
      <c r="E1070" s="461">
        <v>12.89</v>
      </c>
    </row>
    <row r="1071" spans="1:5" ht="14.25">
      <c r="A1071" s="18">
        <v>40976</v>
      </c>
      <c r="B1071" s="18" t="s">
        <v>21700</v>
      </c>
      <c r="C1071" s="18" t="s">
        <v>2107</v>
      </c>
      <c r="D1071" s="18" t="s">
        <v>2098</v>
      </c>
      <c r="E1071" s="461">
        <v>2266.44</v>
      </c>
    </row>
    <row r="1072" spans="1:5" ht="14.25">
      <c r="A1072" s="18">
        <v>43091</v>
      </c>
      <c r="B1072" s="18" t="s">
        <v>21701</v>
      </c>
      <c r="C1072" s="18" t="s">
        <v>2097</v>
      </c>
      <c r="D1072" s="18" t="s">
        <v>2098</v>
      </c>
      <c r="E1072" s="461">
        <v>5771.29</v>
      </c>
    </row>
    <row r="1073" spans="1:5" ht="14.25">
      <c r="A1073" s="18">
        <v>43092</v>
      </c>
      <c r="B1073" s="18" t="s">
        <v>21702</v>
      </c>
      <c r="C1073" s="18" t="s">
        <v>2097</v>
      </c>
      <c r="D1073" s="18" t="s">
        <v>2098</v>
      </c>
      <c r="E1073" s="461">
        <v>7695.06</v>
      </c>
    </row>
    <row r="1074" spans="1:5" ht="14.25">
      <c r="A1074" s="18">
        <v>43089</v>
      </c>
      <c r="B1074" s="18" t="s">
        <v>21703</v>
      </c>
      <c r="C1074" s="18" t="s">
        <v>2097</v>
      </c>
      <c r="D1074" s="18" t="s">
        <v>2098</v>
      </c>
      <c r="E1074" s="461">
        <v>1341.08</v>
      </c>
    </row>
    <row r="1075" spans="1:5" ht="14.25">
      <c r="A1075" s="18">
        <v>43090</v>
      </c>
      <c r="B1075" s="18" t="s">
        <v>21704</v>
      </c>
      <c r="C1075" s="18" t="s">
        <v>2097</v>
      </c>
      <c r="D1075" s="18" t="s">
        <v>2098</v>
      </c>
      <c r="E1075" s="461">
        <v>2959.63</v>
      </c>
    </row>
    <row r="1076" spans="1:5" ht="14.25">
      <c r="A1076" s="18">
        <v>41967</v>
      </c>
      <c r="B1076" s="18" t="s">
        <v>21705</v>
      </c>
      <c r="C1076" s="18" t="s">
        <v>2105</v>
      </c>
      <c r="D1076" s="18" t="s">
        <v>2098</v>
      </c>
      <c r="E1076" s="461">
        <v>22.4</v>
      </c>
    </row>
    <row r="1077" spans="1:5" ht="14.25">
      <c r="A1077" s="18">
        <v>12760</v>
      </c>
      <c r="B1077" s="18" t="s">
        <v>21706</v>
      </c>
      <c r="C1077" s="18" t="s">
        <v>2099</v>
      </c>
      <c r="D1077" s="18" t="s">
        <v>2098</v>
      </c>
      <c r="E1077" s="461">
        <v>1491.02</v>
      </c>
    </row>
    <row r="1078" spans="1:5" ht="14.25">
      <c r="A1078" s="18">
        <v>12759</v>
      </c>
      <c r="B1078" s="18" t="s">
        <v>21707</v>
      </c>
      <c r="C1078" s="18" t="s">
        <v>2099</v>
      </c>
      <c r="D1078" s="18" t="s">
        <v>2098</v>
      </c>
      <c r="E1078" s="461">
        <v>994</v>
      </c>
    </row>
    <row r="1079" spans="1:5" ht="14.25">
      <c r="A1079" s="18">
        <v>43105</v>
      </c>
      <c r="B1079" s="18" t="s">
        <v>21708</v>
      </c>
      <c r="C1079" s="18" t="s">
        <v>2104</v>
      </c>
      <c r="D1079" s="18" t="s">
        <v>2098</v>
      </c>
      <c r="E1079" s="461">
        <v>56.38</v>
      </c>
    </row>
    <row r="1080" spans="1:5" ht="14.25">
      <c r="A1080" s="18">
        <v>40424</v>
      </c>
      <c r="B1080" s="18" t="s">
        <v>21709</v>
      </c>
      <c r="C1080" s="18" t="s">
        <v>2104</v>
      </c>
      <c r="D1080" s="18" t="s">
        <v>2098</v>
      </c>
      <c r="E1080" s="461">
        <v>14.32</v>
      </c>
    </row>
    <row r="1081" spans="1:5" ht="14.25">
      <c r="A1081" s="18">
        <v>1325</v>
      </c>
      <c r="B1081" s="18" t="s">
        <v>21710</v>
      </c>
      <c r="C1081" s="18" t="s">
        <v>2104</v>
      </c>
      <c r="D1081" s="18" t="s">
        <v>2098</v>
      </c>
      <c r="E1081" s="461">
        <v>15.69</v>
      </c>
    </row>
    <row r="1082" spans="1:5" ht="14.25">
      <c r="A1082" s="18">
        <v>1327</v>
      </c>
      <c r="B1082" s="18" t="s">
        <v>21711</v>
      </c>
      <c r="C1082" s="18" t="s">
        <v>2104</v>
      </c>
      <c r="D1082" s="18" t="s">
        <v>2098</v>
      </c>
      <c r="E1082" s="461">
        <v>16.71</v>
      </c>
    </row>
    <row r="1083" spans="1:5" ht="14.25">
      <c r="A1083" s="18">
        <v>1328</v>
      </c>
      <c r="B1083" s="18" t="s">
        <v>21712</v>
      </c>
      <c r="C1083" s="18" t="s">
        <v>2104</v>
      </c>
      <c r="D1083" s="18" t="s">
        <v>2098</v>
      </c>
      <c r="E1083" s="461">
        <v>15.73</v>
      </c>
    </row>
    <row r="1084" spans="1:5" ht="14.25">
      <c r="A1084" s="18">
        <v>1321</v>
      </c>
      <c r="B1084" s="18" t="s">
        <v>21713</v>
      </c>
      <c r="C1084" s="18" t="s">
        <v>2104</v>
      </c>
      <c r="D1084" s="18" t="s">
        <v>2098</v>
      </c>
      <c r="E1084" s="461">
        <v>14.56</v>
      </c>
    </row>
    <row r="1085" spans="1:5" ht="14.25">
      <c r="A1085" s="18">
        <v>1318</v>
      </c>
      <c r="B1085" s="18" t="s">
        <v>21714</v>
      </c>
      <c r="C1085" s="18" t="s">
        <v>2104</v>
      </c>
      <c r="D1085" s="18" t="s">
        <v>2098</v>
      </c>
      <c r="E1085" s="461">
        <v>14.58</v>
      </c>
    </row>
    <row r="1086" spans="1:5" ht="14.25">
      <c r="A1086" s="18">
        <v>1322</v>
      </c>
      <c r="B1086" s="18" t="s">
        <v>21715</v>
      </c>
      <c r="C1086" s="18" t="s">
        <v>2104</v>
      </c>
      <c r="D1086" s="18" t="s">
        <v>2098</v>
      </c>
      <c r="E1086" s="461">
        <v>15.4</v>
      </c>
    </row>
    <row r="1087" spans="1:5" ht="14.25">
      <c r="A1087" s="18">
        <v>1323</v>
      </c>
      <c r="B1087" s="18" t="s">
        <v>21716</v>
      </c>
      <c r="C1087" s="18" t="s">
        <v>2104</v>
      </c>
      <c r="D1087" s="18" t="s">
        <v>2098</v>
      </c>
      <c r="E1087" s="461">
        <v>15.4</v>
      </c>
    </row>
    <row r="1088" spans="1:5" ht="14.25">
      <c r="A1088" s="18">
        <v>1319</v>
      </c>
      <c r="B1088" s="18" t="s">
        <v>21717</v>
      </c>
      <c r="C1088" s="18" t="s">
        <v>2104</v>
      </c>
      <c r="D1088" s="18" t="s">
        <v>2098</v>
      </c>
      <c r="E1088" s="461">
        <v>12.97</v>
      </c>
    </row>
    <row r="1089" spans="1:5" ht="14.25">
      <c r="A1089" s="18">
        <v>11026</v>
      </c>
      <c r="B1089" s="18" t="s">
        <v>21718</v>
      </c>
      <c r="C1089" s="18" t="s">
        <v>2104</v>
      </c>
      <c r="D1089" s="18" t="s">
        <v>2098</v>
      </c>
      <c r="E1089" s="461">
        <v>17.850000000000001</v>
      </c>
    </row>
    <row r="1090" spans="1:5" ht="14.25">
      <c r="A1090" s="18">
        <v>11027</v>
      </c>
      <c r="B1090" s="18" t="s">
        <v>21719</v>
      </c>
      <c r="C1090" s="18" t="s">
        <v>2104</v>
      </c>
      <c r="D1090" s="18" t="s">
        <v>2098</v>
      </c>
      <c r="E1090" s="461">
        <v>18.57</v>
      </c>
    </row>
    <row r="1091" spans="1:5" ht="14.25">
      <c r="A1091" s="18">
        <v>11046</v>
      </c>
      <c r="B1091" s="18" t="s">
        <v>21720</v>
      </c>
      <c r="C1091" s="18" t="s">
        <v>2104</v>
      </c>
      <c r="D1091" s="18" t="s">
        <v>2098</v>
      </c>
      <c r="E1091" s="461">
        <v>17.79</v>
      </c>
    </row>
    <row r="1092" spans="1:5" ht="14.25">
      <c r="A1092" s="18">
        <v>11047</v>
      </c>
      <c r="B1092" s="18" t="s">
        <v>21721</v>
      </c>
      <c r="C1092" s="18" t="s">
        <v>2104</v>
      </c>
      <c r="D1092" s="18" t="s">
        <v>2098</v>
      </c>
      <c r="E1092" s="461">
        <v>19.399999999999999</v>
      </c>
    </row>
    <row r="1093" spans="1:5" ht="14.25">
      <c r="A1093" s="18">
        <v>43668</v>
      </c>
      <c r="B1093" s="18" t="s">
        <v>21722</v>
      </c>
      <c r="C1093" s="18" t="s">
        <v>2104</v>
      </c>
      <c r="D1093" s="18" t="s">
        <v>2098</v>
      </c>
      <c r="E1093" s="461">
        <v>17.12</v>
      </c>
    </row>
    <row r="1094" spans="1:5" ht="14.25">
      <c r="A1094" s="18">
        <v>11049</v>
      </c>
      <c r="B1094" s="18" t="s">
        <v>21723</v>
      </c>
      <c r="C1094" s="18" t="s">
        <v>2104</v>
      </c>
      <c r="D1094" s="18" t="s">
        <v>2102</v>
      </c>
      <c r="E1094" s="461">
        <v>18.54</v>
      </c>
    </row>
    <row r="1095" spans="1:5" ht="14.25">
      <c r="A1095" s="18">
        <v>43106</v>
      </c>
      <c r="B1095" s="18" t="s">
        <v>21724</v>
      </c>
      <c r="C1095" s="18" t="s">
        <v>2104</v>
      </c>
      <c r="D1095" s="18" t="s">
        <v>2098</v>
      </c>
      <c r="E1095" s="461">
        <v>18.649999999999999</v>
      </c>
    </row>
    <row r="1096" spans="1:5" ht="14.25">
      <c r="A1096" s="18">
        <v>11051</v>
      </c>
      <c r="B1096" s="18" t="s">
        <v>21725</v>
      </c>
      <c r="C1096" s="18" t="s">
        <v>2104</v>
      </c>
      <c r="D1096" s="18" t="s">
        <v>2098</v>
      </c>
      <c r="E1096" s="461">
        <v>19.46</v>
      </c>
    </row>
    <row r="1097" spans="1:5" ht="14.25">
      <c r="A1097" s="18">
        <v>11061</v>
      </c>
      <c r="B1097" s="18" t="s">
        <v>21726</v>
      </c>
      <c r="C1097" s="18" t="s">
        <v>2104</v>
      </c>
      <c r="D1097" s="18" t="s">
        <v>2098</v>
      </c>
      <c r="E1097" s="461">
        <v>23.36</v>
      </c>
    </row>
    <row r="1098" spans="1:5" ht="14.25">
      <c r="A1098" s="18">
        <v>43667</v>
      </c>
      <c r="B1098" s="18" t="s">
        <v>21727</v>
      </c>
      <c r="C1098" s="18" t="s">
        <v>2104</v>
      </c>
      <c r="D1098" s="18" t="s">
        <v>2098</v>
      </c>
      <c r="E1098" s="461">
        <v>16.97</v>
      </c>
    </row>
    <row r="1099" spans="1:5" ht="14.25">
      <c r="A1099" s="18">
        <v>1333</v>
      </c>
      <c r="B1099" s="18" t="s">
        <v>21728</v>
      </c>
      <c r="C1099" s="18" t="s">
        <v>2104</v>
      </c>
      <c r="D1099" s="18" t="s">
        <v>2098</v>
      </c>
      <c r="E1099" s="461">
        <v>14.14</v>
      </c>
    </row>
    <row r="1100" spans="1:5" ht="14.25">
      <c r="A1100" s="18">
        <v>1330</v>
      </c>
      <c r="B1100" s="18" t="s">
        <v>21729</v>
      </c>
      <c r="C1100" s="18" t="s">
        <v>2104</v>
      </c>
      <c r="D1100" s="18" t="s">
        <v>2098</v>
      </c>
      <c r="E1100" s="461">
        <v>14.01</v>
      </c>
    </row>
    <row r="1101" spans="1:5" ht="14.25">
      <c r="A1101" s="18">
        <v>10957</v>
      </c>
      <c r="B1101" s="18" t="s">
        <v>21730</v>
      </c>
      <c r="C1101" s="18" t="s">
        <v>2104</v>
      </c>
      <c r="D1101" s="18" t="s">
        <v>2098</v>
      </c>
      <c r="E1101" s="461">
        <v>16.149999999999999</v>
      </c>
    </row>
    <row r="1102" spans="1:5" ht="14.25">
      <c r="A1102" s="18">
        <v>1332</v>
      </c>
      <c r="B1102" s="18" t="s">
        <v>21731</v>
      </c>
      <c r="C1102" s="18" t="s">
        <v>2104</v>
      </c>
      <c r="D1102" s="18" t="s">
        <v>2098</v>
      </c>
      <c r="E1102" s="461">
        <v>14.36</v>
      </c>
    </row>
    <row r="1103" spans="1:5" ht="14.25">
      <c r="A1103" s="18">
        <v>1334</v>
      </c>
      <c r="B1103" s="18" t="s">
        <v>21732</v>
      </c>
      <c r="C1103" s="18" t="s">
        <v>2104</v>
      </c>
      <c r="D1103" s="18" t="s">
        <v>2098</v>
      </c>
      <c r="E1103" s="461">
        <v>15.93</v>
      </c>
    </row>
    <row r="1104" spans="1:5" ht="14.25">
      <c r="A1104" s="18">
        <v>1335</v>
      </c>
      <c r="B1104" s="18" t="s">
        <v>21733</v>
      </c>
      <c r="C1104" s="18" t="s">
        <v>2104</v>
      </c>
      <c r="D1104" s="18" t="s">
        <v>2098</v>
      </c>
      <c r="E1104" s="461">
        <v>16.46</v>
      </c>
    </row>
    <row r="1105" spans="1:5" ht="14.25">
      <c r="A1105" s="18">
        <v>40425</v>
      </c>
      <c r="B1105" s="18" t="s">
        <v>21734</v>
      </c>
      <c r="C1105" s="18" t="s">
        <v>2104</v>
      </c>
      <c r="D1105" s="18" t="s">
        <v>2098</v>
      </c>
      <c r="E1105" s="461">
        <v>14.09</v>
      </c>
    </row>
    <row r="1106" spans="1:5" ht="14.25">
      <c r="A1106" s="18">
        <v>1337</v>
      </c>
      <c r="B1106" s="18" t="s">
        <v>21735</v>
      </c>
      <c r="C1106" s="18" t="s">
        <v>2104</v>
      </c>
      <c r="D1106" s="18" t="s">
        <v>2098</v>
      </c>
      <c r="E1106" s="461">
        <v>16.149999999999999</v>
      </c>
    </row>
    <row r="1107" spans="1:5" ht="14.25">
      <c r="A1107" s="18">
        <v>1338</v>
      </c>
      <c r="B1107" s="18" t="s">
        <v>21736</v>
      </c>
      <c r="C1107" s="18" t="s">
        <v>2099</v>
      </c>
      <c r="D1107" s="18" t="s">
        <v>2102</v>
      </c>
      <c r="E1107" s="461">
        <v>58.74</v>
      </c>
    </row>
    <row r="1108" spans="1:5" ht="14.25">
      <c r="A1108" s="18">
        <v>1340</v>
      </c>
      <c r="B1108" s="18" t="s">
        <v>21737</v>
      </c>
      <c r="C1108" s="18" t="s">
        <v>2099</v>
      </c>
      <c r="D1108" s="18" t="s">
        <v>2098</v>
      </c>
      <c r="E1108" s="461">
        <v>67.91</v>
      </c>
    </row>
    <row r="1109" spans="1:5" ht="14.25">
      <c r="A1109" s="18">
        <v>1341</v>
      </c>
      <c r="B1109" s="18" t="s">
        <v>21738</v>
      </c>
      <c r="C1109" s="18" t="s">
        <v>2099</v>
      </c>
      <c r="D1109" s="18" t="s">
        <v>2098</v>
      </c>
      <c r="E1109" s="461">
        <v>65.41</v>
      </c>
    </row>
    <row r="1110" spans="1:5" ht="14.25">
      <c r="A1110" s="18">
        <v>34659</v>
      </c>
      <c r="B1110" s="18" t="s">
        <v>21739</v>
      </c>
      <c r="C1110" s="18" t="s">
        <v>2099</v>
      </c>
      <c r="D1110" s="18" t="s">
        <v>2100</v>
      </c>
      <c r="E1110" s="461">
        <v>45.24</v>
      </c>
    </row>
    <row r="1111" spans="1:5" ht="14.25">
      <c r="A1111" s="18">
        <v>34514</v>
      </c>
      <c r="B1111" s="18" t="s">
        <v>21740</v>
      </c>
      <c r="C1111" s="18" t="s">
        <v>2099</v>
      </c>
      <c r="D1111" s="18" t="s">
        <v>2100</v>
      </c>
      <c r="E1111" s="461">
        <v>50.11</v>
      </c>
    </row>
    <row r="1112" spans="1:5" ht="14.25">
      <c r="A1112" s="18">
        <v>34660</v>
      </c>
      <c r="B1112" s="18" t="s">
        <v>21741</v>
      </c>
      <c r="C1112" s="18" t="s">
        <v>2099</v>
      </c>
      <c r="D1112" s="18" t="s">
        <v>2100</v>
      </c>
      <c r="E1112" s="461">
        <v>63.59</v>
      </c>
    </row>
    <row r="1113" spans="1:5" ht="14.25">
      <c r="A1113" s="18">
        <v>34661</v>
      </c>
      <c r="B1113" s="18" t="s">
        <v>21742</v>
      </c>
      <c r="C1113" s="18" t="s">
        <v>2099</v>
      </c>
      <c r="D1113" s="18" t="s">
        <v>2100</v>
      </c>
      <c r="E1113" s="461">
        <v>91.34</v>
      </c>
    </row>
    <row r="1114" spans="1:5" ht="14.25">
      <c r="A1114" s="18">
        <v>34667</v>
      </c>
      <c r="B1114" s="18" t="s">
        <v>21743</v>
      </c>
      <c r="C1114" s="18" t="s">
        <v>2099</v>
      </c>
      <c r="D1114" s="18" t="s">
        <v>2100</v>
      </c>
      <c r="E1114" s="461">
        <v>33.07</v>
      </c>
    </row>
    <row r="1115" spans="1:5" ht="14.25">
      <c r="A1115" s="18">
        <v>34668</v>
      </c>
      <c r="B1115" s="18" t="s">
        <v>21744</v>
      </c>
      <c r="C1115" s="18" t="s">
        <v>2099</v>
      </c>
      <c r="D1115" s="18" t="s">
        <v>2100</v>
      </c>
      <c r="E1115" s="461">
        <v>43.22</v>
      </c>
    </row>
    <row r="1116" spans="1:5" ht="14.25">
      <c r="A1116" s="18">
        <v>34741</v>
      </c>
      <c r="B1116" s="18" t="s">
        <v>21745</v>
      </c>
      <c r="C1116" s="18" t="s">
        <v>2099</v>
      </c>
      <c r="D1116" s="18" t="s">
        <v>2100</v>
      </c>
      <c r="E1116" s="461">
        <v>47.56</v>
      </c>
    </row>
    <row r="1117" spans="1:5" ht="14.25">
      <c r="A1117" s="18">
        <v>34664</v>
      </c>
      <c r="B1117" s="18" t="s">
        <v>21746</v>
      </c>
      <c r="C1117" s="18" t="s">
        <v>2099</v>
      </c>
      <c r="D1117" s="18" t="s">
        <v>2100</v>
      </c>
      <c r="E1117" s="461">
        <v>51.9</v>
      </c>
    </row>
    <row r="1118" spans="1:5" ht="14.25">
      <c r="A1118" s="18">
        <v>34665</v>
      </c>
      <c r="B1118" s="18" t="s">
        <v>21747</v>
      </c>
      <c r="C1118" s="18" t="s">
        <v>2099</v>
      </c>
      <c r="D1118" s="18" t="s">
        <v>2100</v>
      </c>
      <c r="E1118" s="461">
        <v>64.430000000000007</v>
      </c>
    </row>
    <row r="1119" spans="1:5" ht="14.25">
      <c r="A1119" s="18">
        <v>34666</v>
      </c>
      <c r="B1119" s="18" t="s">
        <v>21748</v>
      </c>
      <c r="C1119" s="18" t="s">
        <v>2099</v>
      </c>
      <c r="D1119" s="18" t="s">
        <v>2100</v>
      </c>
      <c r="E1119" s="461">
        <v>97.31</v>
      </c>
    </row>
    <row r="1120" spans="1:5" ht="14.25">
      <c r="A1120" s="18">
        <v>34669</v>
      </c>
      <c r="B1120" s="18" t="s">
        <v>21749</v>
      </c>
      <c r="C1120" s="18" t="s">
        <v>2099</v>
      </c>
      <c r="D1120" s="18" t="s">
        <v>2100</v>
      </c>
      <c r="E1120" s="461">
        <v>35.68</v>
      </c>
    </row>
    <row r="1121" spans="1:5" ht="14.25">
      <c r="A1121" s="18">
        <v>34670</v>
      </c>
      <c r="B1121" s="18" t="s">
        <v>21750</v>
      </c>
      <c r="C1121" s="18" t="s">
        <v>2099</v>
      </c>
      <c r="D1121" s="18" t="s">
        <v>2100</v>
      </c>
      <c r="E1121" s="461">
        <v>43.64</v>
      </c>
    </row>
    <row r="1122" spans="1:5" ht="14.25">
      <c r="A1122" s="18">
        <v>34671</v>
      </c>
      <c r="B1122" s="18" t="s">
        <v>21751</v>
      </c>
      <c r="C1122" s="18" t="s">
        <v>2099</v>
      </c>
      <c r="D1122" s="18" t="s">
        <v>2100</v>
      </c>
      <c r="E1122" s="461">
        <v>36.43</v>
      </c>
    </row>
    <row r="1123" spans="1:5" ht="14.25">
      <c r="A1123" s="18">
        <v>34672</v>
      </c>
      <c r="B1123" s="18" t="s">
        <v>21752</v>
      </c>
      <c r="C1123" s="18" t="s">
        <v>2099</v>
      </c>
      <c r="D1123" s="18" t="s">
        <v>2100</v>
      </c>
      <c r="E1123" s="461">
        <v>38.409999999999997</v>
      </c>
    </row>
    <row r="1124" spans="1:5" ht="14.25">
      <c r="A1124" s="18">
        <v>34673</v>
      </c>
      <c r="B1124" s="18" t="s">
        <v>21753</v>
      </c>
      <c r="C1124" s="18" t="s">
        <v>2099</v>
      </c>
      <c r="D1124" s="18" t="s">
        <v>2100</v>
      </c>
      <c r="E1124" s="461">
        <v>46.87</v>
      </c>
    </row>
    <row r="1125" spans="1:5" ht="14.25">
      <c r="A1125" s="18">
        <v>34674</v>
      </c>
      <c r="B1125" s="18" t="s">
        <v>21754</v>
      </c>
      <c r="C1125" s="18" t="s">
        <v>2099</v>
      </c>
      <c r="D1125" s="18" t="s">
        <v>2100</v>
      </c>
      <c r="E1125" s="461">
        <v>62.31</v>
      </c>
    </row>
    <row r="1126" spans="1:5" ht="14.25">
      <c r="A1126" s="18">
        <v>34675</v>
      </c>
      <c r="B1126" s="18" t="s">
        <v>21755</v>
      </c>
      <c r="C1126" s="18" t="s">
        <v>2099</v>
      </c>
      <c r="D1126" s="18" t="s">
        <v>2100</v>
      </c>
      <c r="E1126" s="461">
        <v>75.97</v>
      </c>
    </row>
    <row r="1127" spans="1:5" ht="14.25">
      <c r="A1127" s="18">
        <v>34676</v>
      </c>
      <c r="B1127" s="18" t="s">
        <v>21756</v>
      </c>
      <c r="C1127" s="18" t="s">
        <v>2099</v>
      </c>
      <c r="D1127" s="18" t="s">
        <v>2100</v>
      </c>
      <c r="E1127" s="461">
        <v>21.87</v>
      </c>
    </row>
    <row r="1128" spans="1:5" ht="14.25">
      <c r="A1128" s="18">
        <v>34677</v>
      </c>
      <c r="B1128" s="18" t="s">
        <v>21757</v>
      </c>
      <c r="C1128" s="18" t="s">
        <v>2099</v>
      </c>
      <c r="D1128" s="18" t="s">
        <v>2100</v>
      </c>
      <c r="E1128" s="461">
        <v>29.4</v>
      </c>
    </row>
    <row r="1129" spans="1:5" ht="14.25">
      <c r="A1129" s="18">
        <v>43126</v>
      </c>
      <c r="B1129" s="18" t="s">
        <v>21758</v>
      </c>
      <c r="C1129" s="18" t="s">
        <v>2099</v>
      </c>
      <c r="D1129" s="18" t="s">
        <v>2100</v>
      </c>
      <c r="E1129" s="461">
        <v>131.32</v>
      </c>
    </row>
    <row r="1130" spans="1:5" ht="14.25">
      <c r="A1130" s="18">
        <v>43124</v>
      </c>
      <c r="B1130" s="18" t="s">
        <v>21759</v>
      </c>
      <c r="C1130" s="18" t="s">
        <v>2099</v>
      </c>
      <c r="D1130" s="18" t="s">
        <v>2100</v>
      </c>
      <c r="E1130" s="461">
        <v>153.33000000000001</v>
      </c>
    </row>
    <row r="1131" spans="1:5" ht="14.25">
      <c r="A1131" s="18">
        <v>43125</v>
      </c>
      <c r="B1131" s="18" t="s">
        <v>21760</v>
      </c>
      <c r="C1131" s="18" t="s">
        <v>2099</v>
      </c>
      <c r="D1131" s="18" t="s">
        <v>2100</v>
      </c>
      <c r="E1131" s="461">
        <v>198.86</v>
      </c>
    </row>
    <row r="1132" spans="1:5" ht="14.25">
      <c r="A1132" s="18">
        <v>40623</v>
      </c>
      <c r="B1132" s="18" t="s">
        <v>21761</v>
      </c>
      <c r="C1132" s="18" t="s">
        <v>2108</v>
      </c>
      <c r="D1132" s="18" t="s">
        <v>2098</v>
      </c>
      <c r="E1132" s="461">
        <v>157.25</v>
      </c>
    </row>
    <row r="1133" spans="1:5" ht="14.25">
      <c r="A1133" s="18">
        <v>43701</v>
      </c>
      <c r="B1133" s="18" t="s">
        <v>21762</v>
      </c>
      <c r="C1133" s="18" t="s">
        <v>2104</v>
      </c>
      <c r="D1133" s="18" t="s">
        <v>2100</v>
      </c>
      <c r="E1133" s="461">
        <v>39</v>
      </c>
    </row>
    <row r="1134" spans="1:5" ht="14.25">
      <c r="A1134" s="18">
        <v>1345</v>
      </c>
      <c r="B1134" s="18" t="s">
        <v>21763</v>
      </c>
      <c r="C1134" s="18" t="s">
        <v>2099</v>
      </c>
      <c r="D1134" s="18" t="s">
        <v>2098</v>
      </c>
      <c r="E1134" s="461">
        <v>113.3</v>
      </c>
    </row>
    <row r="1135" spans="1:5" ht="14.25">
      <c r="A1135" s="18">
        <v>1346</v>
      </c>
      <c r="B1135" s="18" t="s">
        <v>21764</v>
      </c>
      <c r="C1135" s="18" t="s">
        <v>2099</v>
      </c>
      <c r="D1135" s="18" t="s">
        <v>2098</v>
      </c>
      <c r="E1135" s="461">
        <v>65.900000000000006</v>
      </c>
    </row>
    <row r="1136" spans="1:5" ht="14.25">
      <c r="A1136" s="18">
        <v>1347</v>
      </c>
      <c r="B1136" s="18" t="s">
        <v>21765</v>
      </c>
      <c r="C1136" s="18" t="s">
        <v>2099</v>
      </c>
      <c r="D1136" s="18" t="s">
        <v>2098</v>
      </c>
      <c r="E1136" s="461">
        <v>81.66</v>
      </c>
    </row>
    <row r="1137" spans="1:5" ht="14.25">
      <c r="A1137" s="18">
        <v>43678</v>
      </c>
      <c r="B1137" s="18" t="s">
        <v>21766</v>
      </c>
      <c r="C1137" s="18" t="s">
        <v>2099</v>
      </c>
      <c r="D1137" s="18" t="s">
        <v>2098</v>
      </c>
      <c r="E1137" s="461">
        <v>94.72</v>
      </c>
    </row>
    <row r="1138" spans="1:5" ht="14.25">
      <c r="A1138" s="18">
        <v>43680</v>
      </c>
      <c r="B1138" s="18" t="s">
        <v>21767</v>
      </c>
      <c r="C1138" s="18" t="s">
        <v>2099</v>
      </c>
      <c r="D1138" s="18" t="s">
        <v>2098</v>
      </c>
      <c r="E1138" s="461">
        <v>136.44999999999999</v>
      </c>
    </row>
    <row r="1139" spans="1:5" ht="14.25">
      <c r="A1139" s="18">
        <v>43679</v>
      </c>
      <c r="B1139" s="18" t="s">
        <v>21768</v>
      </c>
      <c r="C1139" s="18" t="s">
        <v>2099</v>
      </c>
      <c r="D1139" s="18" t="s">
        <v>2098</v>
      </c>
      <c r="E1139" s="461">
        <v>47.89</v>
      </c>
    </row>
    <row r="1140" spans="1:5" ht="14.25">
      <c r="A1140" s="18">
        <v>1355</v>
      </c>
      <c r="B1140" s="18" t="s">
        <v>21769</v>
      </c>
      <c r="C1140" s="18" t="s">
        <v>2099</v>
      </c>
      <c r="D1140" s="18" t="s">
        <v>2098</v>
      </c>
      <c r="E1140" s="461">
        <v>54.49</v>
      </c>
    </row>
    <row r="1141" spans="1:5" ht="14.25">
      <c r="A1141" s="18">
        <v>1358</v>
      </c>
      <c r="B1141" s="18" t="s">
        <v>21770</v>
      </c>
      <c r="C1141" s="18" t="s">
        <v>2099</v>
      </c>
      <c r="D1141" s="18" t="s">
        <v>2098</v>
      </c>
      <c r="E1141" s="461">
        <v>66.900000000000006</v>
      </c>
    </row>
    <row r="1142" spans="1:5" ht="14.25">
      <c r="A1142" s="18">
        <v>43681</v>
      </c>
      <c r="B1142" s="18" t="s">
        <v>21771</v>
      </c>
      <c r="C1142" s="18" t="s">
        <v>2099</v>
      </c>
      <c r="D1142" s="18" t="s">
        <v>2102</v>
      </c>
      <c r="E1142" s="461">
        <v>42.15</v>
      </c>
    </row>
    <row r="1143" spans="1:5" ht="14.25">
      <c r="A1143" s="18">
        <v>43677</v>
      </c>
      <c r="B1143" s="18" t="s">
        <v>21772</v>
      </c>
      <c r="C1143" s="18" t="s">
        <v>2099</v>
      </c>
      <c r="D1143" s="18" t="s">
        <v>2098</v>
      </c>
      <c r="E1143" s="461">
        <v>83</v>
      </c>
    </row>
    <row r="1144" spans="1:5" ht="14.25">
      <c r="A1144" s="18">
        <v>43682</v>
      </c>
      <c r="B1144" s="18" t="s">
        <v>21773</v>
      </c>
      <c r="C1144" s="18" t="s">
        <v>2099</v>
      </c>
      <c r="D1144" s="18" t="s">
        <v>2098</v>
      </c>
      <c r="E1144" s="461">
        <v>25.44</v>
      </c>
    </row>
    <row r="1145" spans="1:5" ht="14.25">
      <c r="A1145" s="18">
        <v>20971</v>
      </c>
      <c r="B1145" s="18" t="s">
        <v>21774</v>
      </c>
      <c r="C1145" s="18" t="s">
        <v>2097</v>
      </c>
      <c r="D1145" s="18" t="s">
        <v>2098</v>
      </c>
      <c r="E1145" s="461">
        <v>18.09</v>
      </c>
    </row>
    <row r="1146" spans="1:5" ht="14.25">
      <c r="A1146" s="18">
        <v>13279</v>
      </c>
      <c r="B1146" s="18" t="s">
        <v>21775</v>
      </c>
      <c r="C1146" s="18" t="s">
        <v>2104</v>
      </c>
      <c r="D1146" s="18" t="s">
        <v>2100</v>
      </c>
      <c r="E1146" s="461">
        <v>23.05</v>
      </c>
    </row>
    <row r="1147" spans="1:5" ht="14.25">
      <c r="A1147" s="18">
        <v>11977</v>
      </c>
      <c r="B1147" s="18" t="s">
        <v>21776</v>
      </c>
      <c r="C1147" s="18" t="s">
        <v>2097</v>
      </c>
      <c r="D1147" s="18" t="s">
        <v>2100</v>
      </c>
      <c r="E1147" s="461">
        <v>11.94</v>
      </c>
    </row>
    <row r="1148" spans="1:5" ht="14.25">
      <c r="A1148" s="18">
        <v>11975</v>
      </c>
      <c r="B1148" s="18" t="s">
        <v>21777</v>
      </c>
      <c r="C1148" s="18" t="s">
        <v>2097</v>
      </c>
      <c r="D1148" s="18" t="s">
        <v>2100</v>
      </c>
      <c r="E1148" s="461">
        <v>26.17</v>
      </c>
    </row>
    <row r="1149" spans="1:5" ht="14.25">
      <c r="A1149" s="18">
        <v>39746</v>
      </c>
      <c r="B1149" s="18" t="s">
        <v>21778</v>
      </c>
      <c r="C1149" s="18" t="s">
        <v>2097</v>
      </c>
      <c r="D1149" s="18" t="s">
        <v>2100</v>
      </c>
      <c r="E1149" s="461">
        <v>291.24</v>
      </c>
    </row>
    <row r="1150" spans="1:5" ht="14.25">
      <c r="A1150" s="18">
        <v>11976</v>
      </c>
      <c r="B1150" s="18" t="s">
        <v>21779</v>
      </c>
      <c r="C1150" s="18" t="s">
        <v>2097</v>
      </c>
      <c r="D1150" s="18" t="s">
        <v>2100</v>
      </c>
      <c r="E1150" s="461">
        <v>1.34</v>
      </c>
    </row>
    <row r="1151" spans="1:5" ht="14.25">
      <c r="A1151" s="18">
        <v>1368</v>
      </c>
      <c r="B1151" s="18" t="s">
        <v>21780</v>
      </c>
      <c r="C1151" s="18" t="s">
        <v>2097</v>
      </c>
      <c r="D1151" s="18" t="s">
        <v>2102</v>
      </c>
      <c r="E1151" s="461">
        <v>71.290000000000006</v>
      </c>
    </row>
    <row r="1152" spans="1:5" ht="14.25">
      <c r="A1152" s="18">
        <v>1367</v>
      </c>
      <c r="B1152" s="18" t="s">
        <v>21781</v>
      </c>
      <c r="C1152" s="18" t="s">
        <v>2097</v>
      </c>
      <c r="D1152" s="18" t="s">
        <v>2098</v>
      </c>
      <c r="E1152" s="461">
        <v>230.6</v>
      </c>
    </row>
    <row r="1153" spans="1:5" ht="14.25">
      <c r="A1153" s="18">
        <v>1380</v>
      </c>
      <c r="B1153" s="18" t="s">
        <v>21782</v>
      </c>
      <c r="C1153" s="18" t="s">
        <v>2104</v>
      </c>
      <c r="D1153" s="18" t="s">
        <v>2098</v>
      </c>
      <c r="E1153" s="461">
        <v>2.2599999999999998</v>
      </c>
    </row>
    <row r="1154" spans="1:5" ht="14.25">
      <c r="A1154" s="18">
        <v>1375</v>
      </c>
      <c r="B1154" s="18" t="s">
        <v>21783</v>
      </c>
      <c r="C1154" s="18" t="s">
        <v>2104</v>
      </c>
      <c r="D1154" s="18" t="s">
        <v>2098</v>
      </c>
      <c r="E1154" s="461">
        <v>15.43</v>
      </c>
    </row>
    <row r="1155" spans="1:5" ht="14.25">
      <c r="A1155" s="18">
        <v>1379</v>
      </c>
      <c r="B1155" s="18" t="s">
        <v>21784</v>
      </c>
      <c r="C1155" s="18" t="s">
        <v>2104</v>
      </c>
      <c r="D1155" s="18" t="s">
        <v>2102</v>
      </c>
      <c r="E1155" s="461">
        <v>0.72</v>
      </c>
    </row>
    <row r="1156" spans="1:5" ht="14.25">
      <c r="A1156" s="18">
        <v>13284</v>
      </c>
      <c r="B1156" s="18" t="s">
        <v>21785</v>
      </c>
      <c r="C1156" s="18" t="s">
        <v>2104</v>
      </c>
      <c r="D1156" s="18" t="s">
        <v>2098</v>
      </c>
      <c r="E1156" s="461">
        <v>0.72</v>
      </c>
    </row>
    <row r="1157" spans="1:5" ht="14.25">
      <c r="A1157" s="18">
        <v>44528</v>
      </c>
      <c r="B1157" s="18" t="s">
        <v>21786</v>
      </c>
      <c r="C1157" s="18" t="s">
        <v>2104</v>
      </c>
      <c r="D1157" s="18" t="s">
        <v>2098</v>
      </c>
      <c r="E1157" s="461">
        <v>2.71</v>
      </c>
    </row>
    <row r="1158" spans="1:5" ht="14.25">
      <c r="A1158" s="18">
        <v>34753</v>
      </c>
      <c r="B1158" s="18" t="s">
        <v>21787</v>
      </c>
      <c r="C1158" s="18" t="s">
        <v>2104</v>
      </c>
      <c r="D1158" s="18" t="s">
        <v>2098</v>
      </c>
      <c r="E1158" s="461">
        <v>0.79</v>
      </c>
    </row>
    <row r="1159" spans="1:5" ht="14.25">
      <c r="A1159" s="18">
        <v>420</v>
      </c>
      <c r="B1159" s="18" t="s">
        <v>21788</v>
      </c>
      <c r="C1159" s="18" t="s">
        <v>2097</v>
      </c>
      <c r="D1159" s="18" t="s">
        <v>2098</v>
      </c>
      <c r="E1159" s="461">
        <v>40.799999999999997</v>
      </c>
    </row>
    <row r="1160" spans="1:5" ht="14.25">
      <c r="A1160" s="18">
        <v>12327</v>
      </c>
      <c r="B1160" s="18" t="s">
        <v>21789</v>
      </c>
      <c r="C1160" s="18" t="s">
        <v>2097</v>
      </c>
      <c r="D1160" s="18" t="s">
        <v>2098</v>
      </c>
      <c r="E1160" s="461">
        <v>48.61</v>
      </c>
    </row>
    <row r="1161" spans="1:5" ht="14.25">
      <c r="A1161" s="18">
        <v>36148</v>
      </c>
      <c r="B1161" s="18" t="s">
        <v>21790</v>
      </c>
      <c r="C1161" s="18" t="s">
        <v>2097</v>
      </c>
      <c r="D1161" s="18" t="s">
        <v>2098</v>
      </c>
      <c r="E1161" s="461">
        <v>71.52</v>
      </c>
    </row>
    <row r="1162" spans="1:5" ht="14.25">
      <c r="A1162" s="18">
        <v>12329</v>
      </c>
      <c r="B1162" s="18" t="s">
        <v>21791</v>
      </c>
      <c r="C1162" s="18" t="s">
        <v>2104</v>
      </c>
      <c r="D1162" s="18" t="s">
        <v>2098</v>
      </c>
      <c r="E1162" s="461">
        <v>125.39</v>
      </c>
    </row>
    <row r="1163" spans="1:5" ht="14.25">
      <c r="A1163" s="18">
        <v>1339</v>
      </c>
      <c r="B1163" s="18" t="s">
        <v>21792</v>
      </c>
      <c r="C1163" s="18" t="s">
        <v>2104</v>
      </c>
      <c r="D1163" s="18" t="s">
        <v>2098</v>
      </c>
      <c r="E1163" s="461">
        <v>58.89</v>
      </c>
    </row>
    <row r="1164" spans="1:5" ht="14.25">
      <c r="A1164" s="18">
        <v>44396</v>
      </c>
      <c r="B1164" s="18" t="s">
        <v>21793</v>
      </c>
      <c r="C1164" s="18" t="s">
        <v>2104</v>
      </c>
      <c r="D1164" s="18" t="s">
        <v>2098</v>
      </c>
      <c r="E1164" s="461">
        <v>47.12</v>
      </c>
    </row>
    <row r="1165" spans="1:5" ht="14.25">
      <c r="A1165" s="18">
        <v>44327</v>
      </c>
      <c r="B1165" s="18" t="s">
        <v>21794</v>
      </c>
      <c r="C1165" s="18" t="s">
        <v>2105</v>
      </c>
      <c r="D1165" s="18" t="s">
        <v>2098</v>
      </c>
      <c r="E1165" s="461">
        <v>160.24</v>
      </c>
    </row>
    <row r="1166" spans="1:5" ht="14.25">
      <c r="A1166" s="18">
        <v>37418</v>
      </c>
      <c r="B1166" s="18" t="s">
        <v>21795</v>
      </c>
      <c r="C1166" s="18" t="s">
        <v>2097</v>
      </c>
      <c r="D1166" s="18" t="s">
        <v>2100</v>
      </c>
      <c r="E1166" s="461">
        <v>19.059999999999999</v>
      </c>
    </row>
    <row r="1167" spans="1:5" ht="14.25">
      <c r="A1167" s="18">
        <v>37419</v>
      </c>
      <c r="B1167" s="18" t="s">
        <v>21796</v>
      </c>
      <c r="C1167" s="18" t="s">
        <v>2097</v>
      </c>
      <c r="D1167" s="18" t="s">
        <v>2100</v>
      </c>
      <c r="E1167" s="461">
        <v>19.57</v>
      </c>
    </row>
    <row r="1168" spans="1:5" ht="14.25">
      <c r="A1168" s="18">
        <v>1427</v>
      </c>
      <c r="B1168" s="18" t="s">
        <v>21797</v>
      </c>
      <c r="C1168" s="18" t="s">
        <v>2097</v>
      </c>
      <c r="D1168" s="18" t="s">
        <v>2100</v>
      </c>
      <c r="E1168" s="461">
        <v>21.53</v>
      </c>
    </row>
    <row r="1169" spans="1:5" ht="14.25">
      <c r="A1169" s="18">
        <v>1402</v>
      </c>
      <c r="B1169" s="18" t="s">
        <v>21798</v>
      </c>
      <c r="C1169" s="18" t="s">
        <v>2097</v>
      </c>
      <c r="D1169" s="18" t="s">
        <v>2100</v>
      </c>
      <c r="E1169" s="461">
        <v>7.45</v>
      </c>
    </row>
    <row r="1170" spans="1:5" ht="14.25">
      <c r="A1170" s="18">
        <v>1420</v>
      </c>
      <c r="B1170" s="18" t="s">
        <v>21799</v>
      </c>
      <c r="C1170" s="18" t="s">
        <v>2097</v>
      </c>
      <c r="D1170" s="18" t="s">
        <v>2100</v>
      </c>
      <c r="E1170" s="461">
        <v>9.58</v>
      </c>
    </row>
    <row r="1171" spans="1:5" ht="14.25">
      <c r="A1171" s="18">
        <v>1419</v>
      </c>
      <c r="B1171" s="18" t="s">
        <v>21800</v>
      </c>
      <c r="C1171" s="18" t="s">
        <v>2097</v>
      </c>
      <c r="D1171" s="18" t="s">
        <v>2100</v>
      </c>
      <c r="E1171" s="461">
        <v>11.57</v>
      </c>
    </row>
    <row r="1172" spans="1:5" ht="14.25">
      <c r="A1172" s="18">
        <v>1414</v>
      </c>
      <c r="B1172" s="18" t="s">
        <v>21801</v>
      </c>
      <c r="C1172" s="18" t="s">
        <v>2097</v>
      </c>
      <c r="D1172" s="18" t="s">
        <v>2100</v>
      </c>
      <c r="E1172" s="461">
        <v>11.32</v>
      </c>
    </row>
    <row r="1173" spans="1:5" ht="14.25">
      <c r="A1173" s="18">
        <v>1413</v>
      </c>
      <c r="B1173" s="18" t="s">
        <v>21802</v>
      </c>
      <c r="C1173" s="18" t="s">
        <v>2097</v>
      </c>
      <c r="D1173" s="18" t="s">
        <v>2100</v>
      </c>
      <c r="E1173" s="461">
        <v>16.72</v>
      </c>
    </row>
    <row r="1174" spans="1:5" ht="14.25">
      <c r="A1174" s="18">
        <v>1412</v>
      </c>
      <c r="B1174" s="18" t="s">
        <v>21803</v>
      </c>
      <c r="C1174" s="18" t="s">
        <v>2097</v>
      </c>
      <c r="D1174" s="18" t="s">
        <v>2100</v>
      </c>
      <c r="E1174" s="461">
        <v>14.17</v>
      </c>
    </row>
    <row r="1175" spans="1:5" ht="14.25">
      <c r="A1175" s="18">
        <v>1411</v>
      </c>
      <c r="B1175" s="18" t="s">
        <v>21804</v>
      </c>
      <c r="C1175" s="18" t="s">
        <v>2097</v>
      </c>
      <c r="D1175" s="18" t="s">
        <v>2100</v>
      </c>
      <c r="E1175" s="461">
        <v>25.78</v>
      </c>
    </row>
    <row r="1176" spans="1:5" ht="14.25">
      <c r="A1176" s="18">
        <v>1406</v>
      </c>
      <c r="B1176" s="18" t="s">
        <v>21805</v>
      </c>
      <c r="C1176" s="18" t="s">
        <v>2097</v>
      </c>
      <c r="D1176" s="18" t="s">
        <v>2100</v>
      </c>
      <c r="E1176" s="461">
        <v>17.09</v>
      </c>
    </row>
    <row r="1177" spans="1:5" ht="14.25">
      <c r="A1177" s="18">
        <v>1407</v>
      </c>
      <c r="B1177" s="18" t="s">
        <v>21806</v>
      </c>
      <c r="C1177" s="18" t="s">
        <v>2097</v>
      </c>
      <c r="D1177" s="18" t="s">
        <v>2100</v>
      </c>
      <c r="E1177" s="461">
        <v>21.32</v>
      </c>
    </row>
    <row r="1178" spans="1:5" ht="14.25">
      <c r="A1178" s="18">
        <v>1404</v>
      </c>
      <c r="B1178" s="18" t="s">
        <v>21807</v>
      </c>
      <c r="C1178" s="18" t="s">
        <v>2097</v>
      </c>
      <c r="D1178" s="18" t="s">
        <v>2100</v>
      </c>
      <c r="E1178" s="461">
        <v>22.66</v>
      </c>
    </row>
    <row r="1179" spans="1:5" ht="14.25">
      <c r="A1179" s="18">
        <v>11281</v>
      </c>
      <c r="B1179" s="18" t="s">
        <v>21808</v>
      </c>
      <c r="C1179" s="18" t="s">
        <v>2097</v>
      </c>
      <c r="D1179" s="18" t="s">
        <v>2102</v>
      </c>
      <c r="E1179" s="461">
        <v>10720</v>
      </c>
    </row>
    <row r="1180" spans="1:5" ht="14.25">
      <c r="A1180" s="18">
        <v>1442</v>
      </c>
      <c r="B1180" s="18" t="s">
        <v>21809</v>
      </c>
      <c r="C1180" s="18" t="s">
        <v>2097</v>
      </c>
      <c r="D1180" s="18" t="s">
        <v>2098</v>
      </c>
      <c r="E1180" s="461">
        <v>8999.36</v>
      </c>
    </row>
    <row r="1181" spans="1:5" ht="14.25">
      <c r="A1181" s="18">
        <v>13457</v>
      </c>
      <c r="B1181" s="18" t="s">
        <v>21810</v>
      </c>
      <c r="C1181" s="18" t="s">
        <v>2097</v>
      </c>
      <c r="D1181" s="18" t="s">
        <v>2098</v>
      </c>
      <c r="E1181" s="461">
        <v>7768.11</v>
      </c>
    </row>
    <row r="1182" spans="1:5" ht="14.25">
      <c r="A1182" s="18">
        <v>40699</v>
      </c>
      <c r="B1182" s="18" t="s">
        <v>21811</v>
      </c>
      <c r="C1182" s="18" t="s">
        <v>2097</v>
      </c>
      <c r="D1182" s="18" t="s">
        <v>2098</v>
      </c>
      <c r="E1182" s="461">
        <v>6005.05</v>
      </c>
    </row>
    <row r="1183" spans="1:5" ht="14.25">
      <c r="A1183" s="18">
        <v>40701</v>
      </c>
      <c r="B1183" s="18" t="s">
        <v>21812</v>
      </c>
      <c r="C1183" s="18" t="s">
        <v>2097</v>
      </c>
      <c r="D1183" s="18" t="s">
        <v>2098</v>
      </c>
      <c r="E1183" s="461">
        <v>106177.47</v>
      </c>
    </row>
    <row r="1184" spans="1:5" ht="14.25">
      <c r="A1184" s="18">
        <v>40700</v>
      </c>
      <c r="B1184" s="18" t="s">
        <v>21813</v>
      </c>
      <c r="C1184" s="18" t="s">
        <v>2097</v>
      </c>
      <c r="D1184" s="18" t="s">
        <v>2098</v>
      </c>
      <c r="E1184" s="461">
        <v>13978.97</v>
      </c>
    </row>
    <row r="1185" spans="1:5" ht="14.25">
      <c r="A1185" s="18">
        <v>13458</v>
      </c>
      <c r="B1185" s="18" t="s">
        <v>21814</v>
      </c>
      <c r="C1185" s="18" t="s">
        <v>2097</v>
      </c>
      <c r="D1185" s="18" t="s">
        <v>2098</v>
      </c>
      <c r="E1185" s="461">
        <v>13283.47</v>
      </c>
    </row>
    <row r="1186" spans="1:5" ht="14.25">
      <c r="A1186" s="18">
        <v>11134</v>
      </c>
      <c r="B1186" s="18" t="s">
        <v>21815</v>
      </c>
      <c r="C1186" s="18" t="s">
        <v>2099</v>
      </c>
      <c r="D1186" s="18" t="s">
        <v>2098</v>
      </c>
      <c r="E1186" s="461">
        <v>93.88</v>
      </c>
    </row>
    <row r="1187" spans="1:5" ht="14.25">
      <c r="A1187" s="18">
        <v>11135</v>
      </c>
      <c r="B1187" s="18" t="s">
        <v>21816</v>
      </c>
      <c r="C1187" s="18" t="s">
        <v>2099</v>
      </c>
      <c r="D1187" s="18" t="s">
        <v>2098</v>
      </c>
      <c r="E1187" s="461">
        <v>101.36</v>
      </c>
    </row>
    <row r="1188" spans="1:5" ht="14.25">
      <c r="A1188" s="18">
        <v>11136</v>
      </c>
      <c r="B1188" s="18" t="s">
        <v>21817</v>
      </c>
      <c r="C1188" s="18" t="s">
        <v>2099</v>
      </c>
      <c r="D1188" s="18" t="s">
        <v>2098</v>
      </c>
      <c r="E1188" s="461">
        <v>116.06</v>
      </c>
    </row>
    <row r="1189" spans="1:5" ht="14.25">
      <c r="A1189" s="18">
        <v>34743</v>
      </c>
      <c r="B1189" s="18" t="s">
        <v>21818</v>
      </c>
      <c r="C1189" s="18" t="s">
        <v>2099</v>
      </c>
      <c r="D1189" s="18" t="s">
        <v>2098</v>
      </c>
      <c r="E1189" s="461">
        <v>140.04</v>
      </c>
    </row>
    <row r="1190" spans="1:5" ht="14.25">
      <c r="A1190" s="18">
        <v>11137</v>
      </c>
      <c r="B1190" s="18" t="s">
        <v>21819</v>
      </c>
      <c r="C1190" s="18" t="s">
        <v>2099</v>
      </c>
      <c r="D1190" s="18" t="s">
        <v>2098</v>
      </c>
      <c r="E1190" s="461">
        <v>159.05000000000001</v>
      </c>
    </row>
    <row r="1191" spans="1:5" ht="14.25">
      <c r="A1191" s="18">
        <v>34745</v>
      </c>
      <c r="B1191" s="18" t="s">
        <v>21820</v>
      </c>
      <c r="C1191" s="18" t="s">
        <v>2099</v>
      </c>
      <c r="D1191" s="18" t="s">
        <v>2098</v>
      </c>
      <c r="E1191" s="461">
        <v>189.14</v>
      </c>
    </row>
    <row r="1192" spans="1:5" ht="14.25">
      <c r="A1192" s="18">
        <v>34746</v>
      </c>
      <c r="B1192" s="18" t="s">
        <v>21821</v>
      </c>
      <c r="C1192" s="18" t="s">
        <v>2099</v>
      </c>
      <c r="D1192" s="18" t="s">
        <v>2098</v>
      </c>
      <c r="E1192" s="461">
        <v>51.58</v>
      </c>
    </row>
    <row r="1193" spans="1:5" ht="14.25">
      <c r="A1193" s="18">
        <v>1360</v>
      </c>
      <c r="B1193" s="18" t="s">
        <v>21822</v>
      </c>
      <c r="C1193" s="18" t="s">
        <v>2099</v>
      </c>
      <c r="D1193" s="18" t="s">
        <v>2098</v>
      </c>
      <c r="E1193" s="461">
        <v>60.18</v>
      </c>
    </row>
    <row r="1194" spans="1:5" ht="14.25">
      <c r="A1194" s="18">
        <v>36524</v>
      </c>
      <c r="B1194" s="18" t="s">
        <v>21823</v>
      </c>
      <c r="C1194" s="18" t="s">
        <v>2097</v>
      </c>
      <c r="D1194" s="18" t="s">
        <v>2100</v>
      </c>
      <c r="E1194" s="461">
        <v>181752.59</v>
      </c>
    </row>
    <row r="1195" spans="1:5" ht="14.25">
      <c r="A1195" s="18">
        <v>36526</v>
      </c>
      <c r="B1195" s="18" t="s">
        <v>21824</v>
      </c>
      <c r="C1195" s="18" t="s">
        <v>2097</v>
      </c>
      <c r="D1195" s="18" t="s">
        <v>2100</v>
      </c>
      <c r="E1195" s="461">
        <v>146463.64000000001</v>
      </c>
    </row>
    <row r="1196" spans="1:5" ht="14.25">
      <c r="A1196" s="18">
        <v>36523</v>
      </c>
      <c r="B1196" s="18" t="s">
        <v>21825</v>
      </c>
      <c r="C1196" s="18" t="s">
        <v>2097</v>
      </c>
      <c r="D1196" s="18" t="s">
        <v>2100</v>
      </c>
      <c r="E1196" s="461">
        <v>313558.89</v>
      </c>
    </row>
    <row r="1197" spans="1:5" ht="14.25">
      <c r="A1197" s="18">
        <v>36527</v>
      </c>
      <c r="B1197" s="18" t="s">
        <v>21826</v>
      </c>
      <c r="C1197" s="18" t="s">
        <v>2097</v>
      </c>
      <c r="D1197" s="18" t="s">
        <v>2100</v>
      </c>
      <c r="E1197" s="461">
        <v>340589.54</v>
      </c>
    </row>
    <row r="1198" spans="1:5" ht="14.25">
      <c r="A1198" s="18">
        <v>13803</v>
      </c>
      <c r="B1198" s="18" t="s">
        <v>21827</v>
      </c>
      <c r="C1198" s="18" t="s">
        <v>2097</v>
      </c>
      <c r="D1198" s="18" t="s">
        <v>2100</v>
      </c>
      <c r="E1198" s="461">
        <v>123154.21</v>
      </c>
    </row>
    <row r="1199" spans="1:5" ht="14.25">
      <c r="A1199" s="18">
        <v>38642</v>
      </c>
      <c r="B1199" s="18" t="s">
        <v>21828</v>
      </c>
      <c r="C1199" s="18" t="s">
        <v>2097</v>
      </c>
      <c r="D1199" s="18" t="s">
        <v>2100</v>
      </c>
      <c r="E1199" s="461">
        <v>79297.98</v>
      </c>
    </row>
    <row r="1200" spans="1:5" ht="14.25">
      <c r="A1200" s="18">
        <v>36522</v>
      </c>
      <c r="B1200" s="18" t="s">
        <v>21829</v>
      </c>
      <c r="C1200" s="18" t="s">
        <v>2097</v>
      </c>
      <c r="D1200" s="18" t="s">
        <v>2100</v>
      </c>
      <c r="E1200" s="461">
        <v>92222.61</v>
      </c>
    </row>
    <row r="1201" spans="1:5" ht="14.25">
      <c r="A1201" s="18">
        <v>36525</v>
      </c>
      <c r="B1201" s="18" t="s">
        <v>21830</v>
      </c>
      <c r="C1201" s="18" t="s">
        <v>2097</v>
      </c>
      <c r="D1201" s="18" t="s">
        <v>2100</v>
      </c>
      <c r="E1201" s="461">
        <v>123507.61</v>
      </c>
    </row>
    <row r="1202" spans="1:5" ht="14.25">
      <c r="A1202" s="18">
        <v>34348</v>
      </c>
      <c r="B1202" s="18" t="s">
        <v>21831</v>
      </c>
      <c r="C1202" s="18" t="s">
        <v>2103</v>
      </c>
      <c r="D1202" s="18" t="s">
        <v>2098</v>
      </c>
      <c r="E1202" s="461">
        <v>32.869999999999997</v>
      </c>
    </row>
    <row r="1203" spans="1:5" ht="14.25">
      <c r="A1203" s="18">
        <v>34347</v>
      </c>
      <c r="B1203" s="18" t="s">
        <v>21832</v>
      </c>
      <c r="C1203" s="18" t="s">
        <v>2103</v>
      </c>
      <c r="D1203" s="18" t="s">
        <v>2098</v>
      </c>
      <c r="E1203" s="461">
        <v>23.5</v>
      </c>
    </row>
    <row r="1204" spans="1:5" ht="14.25">
      <c r="A1204" s="18">
        <v>11146</v>
      </c>
      <c r="B1204" s="18" t="s">
        <v>21833</v>
      </c>
      <c r="C1204" s="18" t="s">
        <v>2106</v>
      </c>
      <c r="D1204" s="18" t="s">
        <v>2098</v>
      </c>
      <c r="E1204" s="461">
        <v>540.12</v>
      </c>
    </row>
    <row r="1205" spans="1:5" ht="14.25">
      <c r="A1205" s="18">
        <v>11147</v>
      </c>
      <c r="B1205" s="18" t="s">
        <v>21834</v>
      </c>
      <c r="C1205" s="18" t="s">
        <v>2106</v>
      </c>
      <c r="D1205" s="18" t="s">
        <v>2098</v>
      </c>
      <c r="E1205" s="461">
        <v>561.26</v>
      </c>
    </row>
    <row r="1206" spans="1:5" ht="14.25">
      <c r="A1206" s="18">
        <v>34872</v>
      </c>
      <c r="B1206" s="18" t="s">
        <v>21835</v>
      </c>
      <c r="C1206" s="18" t="s">
        <v>2106</v>
      </c>
      <c r="D1206" s="18" t="s">
        <v>2098</v>
      </c>
      <c r="E1206" s="461">
        <v>567.55999999999995</v>
      </c>
    </row>
    <row r="1207" spans="1:5" ht="14.25">
      <c r="A1207" s="18">
        <v>34491</v>
      </c>
      <c r="B1207" s="18" t="s">
        <v>21836</v>
      </c>
      <c r="C1207" s="18" t="s">
        <v>2106</v>
      </c>
      <c r="D1207" s="18" t="s">
        <v>2098</v>
      </c>
      <c r="E1207" s="461">
        <v>584</v>
      </c>
    </row>
    <row r="1208" spans="1:5" ht="14.25">
      <c r="A1208" s="18">
        <v>34770</v>
      </c>
      <c r="B1208" s="18" t="s">
        <v>21837</v>
      </c>
      <c r="C1208" s="18" t="s">
        <v>2111</v>
      </c>
      <c r="D1208" s="18" t="s">
        <v>2098</v>
      </c>
      <c r="E1208" s="461">
        <v>615.5</v>
      </c>
    </row>
    <row r="1209" spans="1:5" ht="14.25">
      <c r="A1209" s="18">
        <v>1518</v>
      </c>
      <c r="B1209" s="18" t="s">
        <v>21838</v>
      </c>
      <c r="C1209" s="18" t="s">
        <v>2111</v>
      </c>
      <c r="D1209" s="18" t="s">
        <v>2102</v>
      </c>
      <c r="E1209" s="461">
        <v>627.5</v>
      </c>
    </row>
    <row r="1210" spans="1:5" ht="14.25">
      <c r="A1210" s="18">
        <v>41965</v>
      </c>
      <c r="B1210" s="18" t="s">
        <v>21839</v>
      </c>
      <c r="C1210" s="18" t="s">
        <v>2111</v>
      </c>
      <c r="D1210" s="18" t="s">
        <v>2098</v>
      </c>
      <c r="E1210" s="461">
        <v>550.21</v>
      </c>
    </row>
    <row r="1211" spans="1:5" ht="14.25">
      <c r="A1211" s="18">
        <v>34492</v>
      </c>
      <c r="B1211" s="18" t="s">
        <v>21840</v>
      </c>
      <c r="C1211" s="18" t="s">
        <v>2106</v>
      </c>
      <c r="D1211" s="18" t="s">
        <v>2102</v>
      </c>
      <c r="E1211" s="461">
        <v>480</v>
      </c>
    </row>
    <row r="1212" spans="1:5" ht="14.25">
      <c r="A1212" s="18">
        <v>1524</v>
      </c>
      <c r="B1212" s="18" t="s">
        <v>21841</v>
      </c>
      <c r="C1212" s="18" t="s">
        <v>2106</v>
      </c>
      <c r="D1212" s="18" t="s">
        <v>2098</v>
      </c>
      <c r="E1212" s="461">
        <v>518.20000000000005</v>
      </c>
    </row>
    <row r="1213" spans="1:5" ht="14.25">
      <c r="A1213" s="18">
        <v>38404</v>
      </c>
      <c r="B1213" s="18" t="s">
        <v>21842</v>
      </c>
      <c r="C1213" s="18" t="s">
        <v>2106</v>
      </c>
      <c r="D1213" s="18" t="s">
        <v>2098</v>
      </c>
      <c r="E1213" s="461">
        <v>497.18</v>
      </c>
    </row>
    <row r="1214" spans="1:5" ht="14.25">
      <c r="A1214" s="18">
        <v>39849</v>
      </c>
      <c r="B1214" s="18" t="s">
        <v>21843</v>
      </c>
      <c r="C1214" s="18" t="s">
        <v>2106</v>
      </c>
      <c r="D1214" s="18" t="s">
        <v>2098</v>
      </c>
      <c r="E1214" s="461">
        <v>569.77</v>
      </c>
    </row>
    <row r="1215" spans="1:5" ht="14.25">
      <c r="A1215" s="18">
        <v>38464</v>
      </c>
      <c r="B1215" s="18" t="s">
        <v>21844</v>
      </c>
      <c r="C1215" s="18" t="s">
        <v>2106</v>
      </c>
      <c r="D1215" s="18" t="s">
        <v>2098</v>
      </c>
      <c r="E1215" s="461">
        <v>578.04</v>
      </c>
    </row>
    <row r="1216" spans="1:5" ht="14.25">
      <c r="A1216" s="18">
        <v>34493</v>
      </c>
      <c r="B1216" s="18" t="s">
        <v>21845</v>
      </c>
      <c r="C1216" s="18" t="s">
        <v>2106</v>
      </c>
      <c r="D1216" s="18" t="s">
        <v>2098</v>
      </c>
      <c r="E1216" s="461">
        <v>493.53</v>
      </c>
    </row>
    <row r="1217" spans="1:5" ht="14.25">
      <c r="A1217" s="18">
        <v>1527</v>
      </c>
      <c r="B1217" s="18" t="s">
        <v>21846</v>
      </c>
      <c r="C1217" s="18" t="s">
        <v>2106</v>
      </c>
      <c r="D1217" s="18" t="s">
        <v>2098</v>
      </c>
      <c r="E1217" s="461">
        <v>534.66</v>
      </c>
    </row>
    <row r="1218" spans="1:5" ht="14.25">
      <c r="A1218" s="18">
        <v>38405</v>
      </c>
      <c r="B1218" s="18" t="s">
        <v>21847</v>
      </c>
      <c r="C1218" s="18" t="s">
        <v>2106</v>
      </c>
      <c r="D1218" s="18" t="s">
        <v>2098</v>
      </c>
      <c r="E1218" s="461">
        <v>512.52</v>
      </c>
    </row>
    <row r="1219" spans="1:5" ht="14.25">
      <c r="A1219" s="18">
        <v>38408</v>
      </c>
      <c r="B1219" s="18" t="s">
        <v>21848</v>
      </c>
      <c r="C1219" s="18" t="s">
        <v>2106</v>
      </c>
      <c r="D1219" s="18" t="s">
        <v>2098</v>
      </c>
      <c r="E1219" s="461">
        <v>567.30999999999995</v>
      </c>
    </row>
    <row r="1220" spans="1:5" ht="14.25">
      <c r="A1220" s="18">
        <v>34494</v>
      </c>
      <c r="B1220" s="18" t="s">
        <v>21849</v>
      </c>
      <c r="C1220" s="18" t="s">
        <v>2106</v>
      </c>
      <c r="D1220" s="18" t="s">
        <v>2098</v>
      </c>
      <c r="E1220" s="461">
        <v>509.98</v>
      </c>
    </row>
    <row r="1221" spans="1:5" ht="14.25">
      <c r="A1221" s="18">
        <v>1525</v>
      </c>
      <c r="B1221" s="18" t="s">
        <v>21850</v>
      </c>
      <c r="C1221" s="18" t="s">
        <v>2106</v>
      </c>
      <c r="D1221" s="18" t="s">
        <v>2098</v>
      </c>
      <c r="E1221" s="461">
        <v>551.1</v>
      </c>
    </row>
    <row r="1222" spans="1:5" ht="14.25">
      <c r="A1222" s="18">
        <v>38406</v>
      </c>
      <c r="B1222" s="18" t="s">
        <v>21851</v>
      </c>
      <c r="C1222" s="18" t="s">
        <v>2106</v>
      </c>
      <c r="D1222" s="18" t="s">
        <v>2098</v>
      </c>
      <c r="E1222" s="461">
        <v>541.17999999999995</v>
      </c>
    </row>
    <row r="1223" spans="1:5" ht="14.25">
      <c r="A1223" s="18">
        <v>38409</v>
      </c>
      <c r="B1223" s="18" t="s">
        <v>21852</v>
      </c>
      <c r="C1223" s="18" t="s">
        <v>2106</v>
      </c>
      <c r="D1223" s="18" t="s">
        <v>2098</v>
      </c>
      <c r="E1223" s="461">
        <v>571.16999999999996</v>
      </c>
    </row>
    <row r="1224" spans="1:5" ht="14.25">
      <c r="A1224" s="18">
        <v>43360</v>
      </c>
      <c r="B1224" s="18" t="s">
        <v>21853</v>
      </c>
      <c r="C1224" s="18" t="s">
        <v>2106</v>
      </c>
      <c r="D1224" s="18" t="s">
        <v>2098</v>
      </c>
      <c r="E1224" s="461">
        <v>595.57000000000005</v>
      </c>
    </row>
    <row r="1225" spans="1:5" ht="14.25">
      <c r="A1225" s="18">
        <v>34495</v>
      </c>
      <c r="B1225" s="18" t="s">
        <v>21854</v>
      </c>
      <c r="C1225" s="18" t="s">
        <v>2106</v>
      </c>
      <c r="D1225" s="18" t="s">
        <v>2098</v>
      </c>
      <c r="E1225" s="461">
        <v>526.42999999999995</v>
      </c>
    </row>
    <row r="1226" spans="1:5" ht="14.25">
      <c r="A1226" s="18">
        <v>11145</v>
      </c>
      <c r="B1226" s="18" t="s">
        <v>21855</v>
      </c>
      <c r="C1226" s="18" t="s">
        <v>2106</v>
      </c>
      <c r="D1226" s="18" t="s">
        <v>2098</v>
      </c>
      <c r="E1226" s="461">
        <v>567.55999999999995</v>
      </c>
    </row>
    <row r="1227" spans="1:5" ht="14.25">
      <c r="A1227" s="18">
        <v>34496</v>
      </c>
      <c r="B1227" s="18" t="s">
        <v>21856</v>
      </c>
      <c r="C1227" s="18" t="s">
        <v>2106</v>
      </c>
      <c r="D1227" s="18" t="s">
        <v>2098</v>
      </c>
      <c r="E1227" s="461">
        <v>549.15</v>
      </c>
    </row>
    <row r="1228" spans="1:5" ht="14.25">
      <c r="A1228" s="18">
        <v>34479</v>
      </c>
      <c r="B1228" s="18" t="s">
        <v>21857</v>
      </c>
      <c r="C1228" s="18" t="s">
        <v>2106</v>
      </c>
      <c r="D1228" s="18" t="s">
        <v>2098</v>
      </c>
      <c r="E1228" s="461">
        <v>584</v>
      </c>
    </row>
    <row r="1229" spans="1:5" ht="14.25">
      <c r="A1229" s="18">
        <v>34481</v>
      </c>
      <c r="B1229" s="18" t="s">
        <v>21858</v>
      </c>
      <c r="C1229" s="18" t="s">
        <v>2106</v>
      </c>
      <c r="D1229" s="18" t="s">
        <v>2098</v>
      </c>
      <c r="E1229" s="461">
        <v>610.22</v>
      </c>
    </row>
    <row r="1230" spans="1:5" ht="14.25">
      <c r="A1230" s="18">
        <v>34483</v>
      </c>
      <c r="B1230" s="18" t="s">
        <v>21859</v>
      </c>
      <c r="C1230" s="18" t="s">
        <v>2106</v>
      </c>
      <c r="D1230" s="18" t="s">
        <v>2098</v>
      </c>
      <c r="E1230" s="461">
        <v>651.97</v>
      </c>
    </row>
    <row r="1231" spans="1:5" ht="14.25">
      <c r="A1231" s="18">
        <v>34485</v>
      </c>
      <c r="B1231" s="18" t="s">
        <v>21860</v>
      </c>
      <c r="C1231" s="18" t="s">
        <v>2106</v>
      </c>
      <c r="D1231" s="18" t="s">
        <v>2098</v>
      </c>
      <c r="E1231" s="461">
        <v>697.21</v>
      </c>
    </row>
    <row r="1232" spans="1:5" ht="14.25">
      <c r="A1232" s="18">
        <v>14041</v>
      </c>
      <c r="B1232" s="18" t="s">
        <v>21861</v>
      </c>
      <c r="C1232" s="18" t="s">
        <v>2106</v>
      </c>
      <c r="D1232" s="18" t="s">
        <v>2098</v>
      </c>
      <c r="E1232" s="461">
        <v>453.22</v>
      </c>
    </row>
    <row r="1233" spans="1:5" ht="14.25">
      <c r="A1233" s="18">
        <v>1523</v>
      </c>
      <c r="B1233" s="18" t="s">
        <v>21862</v>
      </c>
      <c r="C1233" s="18" t="s">
        <v>2106</v>
      </c>
      <c r="D1233" s="18" t="s">
        <v>2098</v>
      </c>
      <c r="E1233" s="461">
        <v>460.62</v>
      </c>
    </row>
    <row r="1234" spans="1:5" ht="14.25">
      <c r="A1234" s="18">
        <v>14052</v>
      </c>
      <c r="B1234" s="18" t="s">
        <v>21863</v>
      </c>
      <c r="C1234" s="18" t="s">
        <v>2097</v>
      </c>
      <c r="D1234" s="18" t="s">
        <v>2098</v>
      </c>
      <c r="E1234" s="461">
        <v>12.64</v>
      </c>
    </row>
    <row r="1235" spans="1:5" ht="14.25">
      <c r="A1235" s="18">
        <v>14054</v>
      </c>
      <c r="B1235" s="18" t="s">
        <v>21864</v>
      </c>
      <c r="C1235" s="18" t="s">
        <v>2097</v>
      </c>
      <c r="D1235" s="18" t="s">
        <v>2098</v>
      </c>
      <c r="E1235" s="461">
        <v>16.43</v>
      </c>
    </row>
    <row r="1236" spans="1:5" ht="14.25">
      <c r="A1236" s="18">
        <v>14053</v>
      </c>
      <c r="B1236" s="18" t="s">
        <v>21865</v>
      </c>
      <c r="C1236" s="18" t="s">
        <v>2097</v>
      </c>
      <c r="D1236" s="18" t="s">
        <v>2098</v>
      </c>
      <c r="E1236" s="461">
        <v>12.83</v>
      </c>
    </row>
    <row r="1237" spans="1:5" ht="14.25">
      <c r="A1237" s="18">
        <v>2558</v>
      </c>
      <c r="B1237" s="18" t="s">
        <v>21866</v>
      </c>
      <c r="C1237" s="18" t="s">
        <v>2097</v>
      </c>
      <c r="D1237" s="18" t="s">
        <v>2098</v>
      </c>
      <c r="E1237" s="461">
        <v>9.66</v>
      </c>
    </row>
    <row r="1238" spans="1:5" ht="14.25">
      <c r="A1238" s="18">
        <v>2560</v>
      </c>
      <c r="B1238" s="18" t="s">
        <v>21867</v>
      </c>
      <c r="C1238" s="18" t="s">
        <v>2097</v>
      </c>
      <c r="D1238" s="18" t="s">
        <v>2098</v>
      </c>
      <c r="E1238" s="461">
        <v>17</v>
      </c>
    </row>
    <row r="1239" spans="1:5" ht="14.25">
      <c r="A1239" s="18">
        <v>2559</v>
      </c>
      <c r="B1239" s="18" t="s">
        <v>21868</v>
      </c>
      <c r="C1239" s="18" t="s">
        <v>2097</v>
      </c>
      <c r="D1239" s="18" t="s">
        <v>2102</v>
      </c>
      <c r="E1239" s="461">
        <v>13.6</v>
      </c>
    </row>
    <row r="1240" spans="1:5" ht="14.25">
      <c r="A1240" s="18">
        <v>2592</v>
      </c>
      <c r="B1240" s="18" t="s">
        <v>21869</v>
      </c>
      <c r="C1240" s="18" t="s">
        <v>2097</v>
      </c>
      <c r="D1240" s="18" t="s">
        <v>2098</v>
      </c>
      <c r="E1240" s="461">
        <v>225.46</v>
      </c>
    </row>
    <row r="1241" spans="1:5" ht="14.25">
      <c r="A1241" s="18">
        <v>2566</v>
      </c>
      <c r="B1241" s="18" t="s">
        <v>21870</v>
      </c>
      <c r="C1241" s="18" t="s">
        <v>2097</v>
      </c>
      <c r="D1241" s="18" t="s">
        <v>2098</v>
      </c>
      <c r="E1241" s="461">
        <v>22.69</v>
      </c>
    </row>
    <row r="1242" spans="1:5" ht="14.25">
      <c r="A1242" s="18">
        <v>2589</v>
      </c>
      <c r="B1242" s="18" t="s">
        <v>21871</v>
      </c>
      <c r="C1242" s="18" t="s">
        <v>2097</v>
      </c>
      <c r="D1242" s="18" t="s">
        <v>2098</v>
      </c>
      <c r="E1242" s="461">
        <v>30.16</v>
      </c>
    </row>
    <row r="1243" spans="1:5" ht="14.25">
      <c r="A1243" s="18">
        <v>2591</v>
      </c>
      <c r="B1243" s="18" t="s">
        <v>21872</v>
      </c>
      <c r="C1243" s="18" t="s">
        <v>2097</v>
      </c>
      <c r="D1243" s="18" t="s">
        <v>2098</v>
      </c>
      <c r="E1243" s="461">
        <v>11</v>
      </c>
    </row>
    <row r="1244" spans="1:5" ht="14.25">
      <c r="A1244" s="18">
        <v>2590</v>
      </c>
      <c r="B1244" s="18" t="s">
        <v>21873</v>
      </c>
      <c r="C1244" s="18" t="s">
        <v>2097</v>
      </c>
      <c r="D1244" s="18" t="s">
        <v>2098</v>
      </c>
      <c r="E1244" s="461">
        <v>18.5</v>
      </c>
    </row>
    <row r="1245" spans="1:5" ht="14.25">
      <c r="A1245" s="18">
        <v>2567</v>
      </c>
      <c r="B1245" s="18" t="s">
        <v>21874</v>
      </c>
      <c r="C1245" s="18" t="s">
        <v>2097</v>
      </c>
      <c r="D1245" s="18" t="s">
        <v>2098</v>
      </c>
      <c r="E1245" s="461">
        <v>44.23</v>
      </c>
    </row>
    <row r="1246" spans="1:5" ht="14.25">
      <c r="A1246" s="18">
        <v>2565</v>
      </c>
      <c r="B1246" s="18" t="s">
        <v>21875</v>
      </c>
      <c r="C1246" s="18" t="s">
        <v>2097</v>
      </c>
      <c r="D1246" s="18" t="s">
        <v>2098</v>
      </c>
      <c r="E1246" s="461">
        <v>11.02</v>
      </c>
    </row>
    <row r="1247" spans="1:5" ht="14.25">
      <c r="A1247" s="18">
        <v>2568</v>
      </c>
      <c r="B1247" s="18" t="s">
        <v>21876</v>
      </c>
      <c r="C1247" s="18" t="s">
        <v>2097</v>
      </c>
      <c r="D1247" s="18" t="s">
        <v>2098</v>
      </c>
      <c r="E1247" s="461">
        <v>122.83</v>
      </c>
    </row>
    <row r="1248" spans="1:5" ht="14.25">
      <c r="A1248" s="18">
        <v>2594</v>
      </c>
      <c r="B1248" s="18" t="s">
        <v>21877</v>
      </c>
      <c r="C1248" s="18" t="s">
        <v>2097</v>
      </c>
      <c r="D1248" s="18" t="s">
        <v>2098</v>
      </c>
      <c r="E1248" s="461">
        <v>204.63</v>
      </c>
    </row>
    <row r="1249" spans="1:5" ht="14.25">
      <c r="A1249" s="18">
        <v>2587</v>
      </c>
      <c r="B1249" s="18" t="s">
        <v>21878</v>
      </c>
      <c r="C1249" s="18" t="s">
        <v>2097</v>
      </c>
      <c r="D1249" s="18" t="s">
        <v>2098</v>
      </c>
      <c r="E1249" s="461">
        <v>34.869999999999997</v>
      </c>
    </row>
    <row r="1250" spans="1:5" ht="14.25">
      <c r="A1250" s="18">
        <v>2588</v>
      </c>
      <c r="B1250" s="18" t="s">
        <v>21879</v>
      </c>
      <c r="C1250" s="18" t="s">
        <v>2097</v>
      </c>
      <c r="D1250" s="18" t="s">
        <v>2098</v>
      </c>
      <c r="E1250" s="461">
        <v>27.7</v>
      </c>
    </row>
    <row r="1251" spans="1:5" ht="14.25">
      <c r="A1251" s="18">
        <v>2569</v>
      </c>
      <c r="B1251" s="18" t="s">
        <v>21880</v>
      </c>
      <c r="C1251" s="18" t="s">
        <v>2097</v>
      </c>
      <c r="D1251" s="18" t="s">
        <v>2098</v>
      </c>
      <c r="E1251" s="461">
        <v>10.67</v>
      </c>
    </row>
    <row r="1252" spans="1:5" ht="14.25">
      <c r="A1252" s="18">
        <v>2570</v>
      </c>
      <c r="B1252" s="18" t="s">
        <v>21881</v>
      </c>
      <c r="C1252" s="18" t="s">
        <v>2097</v>
      </c>
      <c r="D1252" s="18" t="s">
        <v>2098</v>
      </c>
      <c r="E1252" s="461">
        <v>17.89</v>
      </c>
    </row>
    <row r="1253" spans="1:5" ht="14.25">
      <c r="A1253" s="18">
        <v>2571</v>
      </c>
      <c r="B1253" s="18" t="s">
        <v>21882</v>
      </c>
      <c r="C1253" s="18" t="s">
        <v>2097</v>
      </c>
      <c r="D1253" s="18" t="s">
        <v>2098</v>
      </c>
      <c r="E1253" s="461">
        <v>53.12</v>
      </c>
    </row>
    <row r="1254" spans="1:5" ht="14.25">
      <c r="A1254" s="18">
        <v>2593</v>
      </c>
      <c r="B1254" s="18" t="s">
        <v>21883</v>
      </c>
      <c r="C1254" s="18" t="s">
        <v>2097</v>
      </c>
      <c r="D1254" s="18" t="s">
        <v>2098</v>
      </c>
      <c r="E1254" s="461">
        <v>11.38</v>
      </c>
    </row>
    <row r="1255" spans="1:5" ht="14.25">
      <c r="A1255" s="18">
        <v>2572</v>
      </c>
      <c r="B1255" s="18" t="s">
        <v>21884</v>
      </c>
      <c r="C1255" s="18" t="s">
        <v>2097</v>
      </c>
      <c r="D1255" s="18" t="s">
        <v>2098</v>
      </c>
      <c r="E1255" s="461">
        <v>157.08000000000001</v>
      </c>
    </row>
    <row r="1256" spans="1:5" ht="14.25">
      <c r="A1256" s="18">
        <v>2595</v>
      </c>
      <c r="B1256" s="18" t="s">
        <v>21885</v>
      </c>
      <c r="C1256" s="18" t="s">
        <v>2097</v>
      </c>
      <c r="D1256" s="18" t="s">
        <v>2098</v>
      </c>
      <c r="E1256" s="461">
        <v>245.08</v>
      </c>
    </row>
    <row r="1257" spans="1:5" ht="14.25">
      <c r="A1257" s="18">
        <v>2576</v>
      </c>
      <c r="B1257" s="18" t="s">
        <v>21886</v>
      </c>
      <c r="C1257" s="18" t="s">
        <v>2097</v>
      </c>
      <c r="D1257" s="18" t="s">
        <v>2098</v>
      </c>
      <c r="E1257" s="461">
        <v>41.78</v>
      </c>
    </row>
    <row r="1258" spans="1:5" ht="14.25">
      <c r="A1258" s="18">
        <v>2575</v>
      </c>
      <c r="B1258" s="18" t="s">
        <v>21887</v>
      </c>
      <c r="C1258" s="18" t="s">
        <v>2097</v>
      </c>
      <c r="D1258" s="18" t="s">
        <v>2098</v>
      </c>
      <c r="E1258" s="461">
        <v>31.41</v>
      </c>
    </row>
    <row r="1259" spans="1:5" ht="14.25">
      <c r="A1259" s="18">
        <v>2573</v>
      </c>
      <c r="B1259" s="18" t="s">
        <v>21888</v>
      </c>
      <c r="C1259" s="18" t="s">
        <v>2097</v>
      </c>
      <c r="D1259" s="18" t="s">
        <v>2098</v>
      </c>
      <c r="E1259" s="461">
        <v>13.04</v>
      </c>
    </row>
    <row r="1260" spans="1:5" ht="14.25">
      <c r="A1260" s="18">
        <v>2586</v>
      </c>
      <c r="B1260" s="18" t="s">
        <v>21889</v>
      </c>
      <c r="C1260" s="18" t="s">
        <v>2097</v>
      </c>
      <c r="D1260" s="18" t="s">
        <v>2098</v>
      </c>
      <c r="E1260" s="461">
        <v>21.14</v>
      </c>
    </row>
    <row r="1261" spans="1:5" ht="14.25">
      <c r="A1261" s="18">
        <v>2577</v>
      </c>
      <c r="B1261" s="18" t="s">
        <v>21890</v>
      </c>
      <c r="C1261" s="18" t="s">
        <v>2097</v>
      </c>
      <c r="D1261" s="18" t="s">
        <v>2098</v>
      </c>
      <c r="E1261" s="461">
        <v>56.61</v>
      </c>
    </row>
    <row r="1262" spans="1:5" ht="14.25">
      <c r="A1262" s="18">
        <v>2574</v>
      </c>
      <c r="B1262" s="18" t="s">
        <v>21891</v>
      </c>
      <c r="C1262" s="18" t="s">
        <v>2097</v>
      </c>
      <c r="D1262" s="18" t="s">
        <v>2098</v>
      </c>
      <c r="E1262" s="461">
        <v>13.13</v>
      </c>
    </row>
    <row r="1263" spans="1:5" ht="14.25">
      <c r="A1263" s="18">
        <v>2578</v>
      </c>
      <c r="B1263" s="18" t="s">
        <v>21892</v>
      </c>
      <c r="C1263" s="18" t="s">
        <v>2097</v>
      </c>
      <c r="D1263" s="18" t="s">
        <v>2098</v>
      </c>
      <c r="E1263" s="461">
        <v>176.75</v>
      </c>
    </row>
    <row r="1264" spans="1:5" ht="14.25">
      <c r="A1264" s="18">
        <v>2585</v>
      </c>
      <c r="B1264" s="18" t="s">
        <v>21893</v>
      </c>
      <c r="C1264" s="18" t="s">
        <v>2097</v>
      </c>
      <c r="D1264" s="18" t="s">
        <v>2098</v>
      </c>
      <c r="E1264" s="461">
        <v>242.54</v>
      </c>
    </row>
    <row r="1265" spans="1:5" ht="14.25">
      <c r="A1265" s="18">
        <v>12008</v>
      </c>
      <c r="B1265" s="18" t="s">
        <v>21894</v>
      </c>
      <c r="C1265" s="18" t="s">
        <v>2097</v>
      </c>
      <c r="D1265" s="18" t="s">
        <v>2098</v>
      </c>
      <c r="E1265" s="461">
        <v>130.13</v>
      </c>
    </row>
    <row r="1266" spans="1:5" ht="14.25">
      <c r="A1266" s="18">
        <v>2582</v>
      </c>
      <c r="B1266" s="18" t="s">
        <v>21895</v>
      </c>
      <c r="C1266" s="18" t="s">
        <v>2097</v>
      </c>
      <c r="D1266" s="18" t="s">
        <v>2098</v>
      </c>
      <c r="E1266" s="461">
        <v>38.75</v>
      </c>
    </row>
    <row r="1267" spans="1:5" ht="14.25">
      <c r="A1267" s="18">
        <v>2597</v>
      </c>
      <c r="B1267" s="18" t="s">
        <v>21896</v>
      </c>
      <c r="C1267" s="18" t="s">
        <v>2097</v>
      </c>
      <c r="D1267" s="18" t="s">
        <v>2098</v>
      </c>
      <c r="E1267" s="461">
        <v>33.21</v>
      </c>
    </row>
    <row r="1268" spans="1:5" ht="14.25">
      <c r="A1268" s="18">
        <v>2579</v>
      </c>
      <c r="B1268" s="18" t="s">
        <v>21897</v>
      </c>
      <c r="C1268" s="18" t="s">
        <v>2097</v>
      </c>
      <c r="D1268" s="18" t="s">
        <v>2098</v>
      </c>
      <c r="E1268" s="461">
        <v>15.81</v>
      </c>
    </row>
    <row r="1269" spans="1:5" ht="14.25">
      <c r="A1269" s="18">
        <v>2581</v>
      </c>
      <c r="B1269" s="18" t="s">
        <v>21898</v>
      </c>
      <c r="C1269" s="18" t="s">
        <v>2097</v>
      </c>
      <c r="D1269" s="18" t="s">
        <v>2098</v>
      </c>
      <c r="E1269" s="461">
        <v>20.23</v>
      </c>
    </row>
    <row r="1270" spans="1:5" ht="14.25">
      <c r="A1270" s="18">
        <v>2596</v>
      </c>
      <c r="B1270" s="18" t="s">
        <v>21899</v>
      </c>
      <c r="C1270" s="18" t="s">
        <v>2097</v>
      </c>
      <c r="D1270" s="18" t="s">
        <v>2098</v>
      </c>
      <c r="E1270" s="461">
        <v>59.84</v>
      </c>
    </row>
    <row r="1271" spans="1:5" ht="14.25">
      <c r="A1271" s="18">
        <v>2580</v>
      </c>
      <c r="B1271" s="18" t="s">
        <v>21900</v>
      </c>
      <c r="C1271" s="18" t="s">
        <v>2097</v>
      </c>
      <c r="D1271" s="18" t="s">
        <v>2098</v>
      </c>
      <c r="E1271" s="461">
        <v>17.329999999999998</v>
      </c>
    </row>
    <row r="1272" spans="1:5" ht="14.25">
      <c r="A1272" s="18">
        <v>2583</v>
      </c>
      <c r="B1272" s="18" t="s">
        <v>21901</v>
      </c>
      <c r="C1272" s="18" t="s">
        <v>2097</v>
      </c>
      <c r="D1272" s="18" t="s">
        <v>2098</v>
      </c>
      <c r="E1272" s="461">
        <v>145.55000000000001</v>
      </c>
    </row>
    <row r="1273" spans="1:5" ht="14.25">
      <c r="A1273" s="18">
        <v>2584</v>
      </c>
      <c r="B1273" s="18" t="s">
        <v>21902</v>
      </c>
      <c r="C1273" s="18" t="s">
        <v>2097</v>
      </c>
      <c r="D1273" s="18" t="s">
        <v>2098</v>
      </c>
      <c r="E1273" s="461">
        <v>242.29</v>
      </c>
    </row>
    <row r="1274" spans="1:5" ht="14.25">
      <c r="A1274" s="18">
        <v>12010</v>
      </c>
      <c r="B1274" s="18" t="s">
        <v>21903</v>
      </c>
      <c r="C1274" s="18" t="s">
        <v>2097</v>
      </c>
      <c r="D1274" s="18" t="s">
        <v>2098</v>
      </c>
      <c r="E1274" s="461">
        <v>14.33</v>
      </c>
    </row>
    <row r="1275" spans="1:5" ht="14.25">
      <c r="A1275" s="18">
        <v>39329</v>
      </c>
      <c r="B1275" s="18" t="s">
        <v>21904</v>
      </c>
      <c r="C1275" s="18" t="s">
        <v>2097</v>
      </c>
      <c r="D1275" s="18" t="s">
        <v>2098</v>
      </c>
      <c r="E1275" s="461">
        <v>14.98</v>
      </c>
    </row>
    <row r="1276" spans="1:5" ht="14.25">
      <c r="A1276" s="18">
        <v>39330</v>
      </c>
      <c r="B1276" s="18" t="s">
        <v>21905</v>
      </c>
      <c r="C1276" s="18" t="s">
        <v>2097</v>
      </c>
      <c r="D1276" s="18" t="s">
        <v>2098</v>
      </c>
      <c r="E1276" s="461">
        <v>15.76</v>
      </c>
    </row>
    <row r="1277" spans="1:5" ht="14.25">
      <c r="A1277" s="18">
        <v>39332</v>
      </c>
      <c r="B1277" s="18" t="s">
        <v>21906</v>
      </c>
      <c r="C1277" s="18" t="s">
        <v>2097</v>
      </c>
      <c r="D1277" s="18" t="s">
        <v>2098</v>
      </c>
      <c r="E1277" s="461">
        <v>17.62</v>
      </c>
    </row>
    <row r="1278" spans="1:5" ht="14.25">
      <c r="A1278" s="18">
        <v>39331</v>
      </c>
      <c r="B1278" s="18" t="s">
        <v>21907</v>
      </c>
      <c r="C1278" s="18" t="s">
        <v>2097</v>
      </c>
      <c r="D1278" s="18" t="s">
        <v>2098</v>
      </c>
      <c r="E1278" s="461">
        <v>14.02</v>
      </c>
    </row>
    <row r="1279" spans="1:5" ht="14.25">
      <c r="A1279" s="18">
        <v>39333</v>
      </c>
      <c r="B1279" s="18" t="s">
        <v>21908</v>
      </c>
      <c r="C1279" s="18" t="s">
        <v>2097</v>
      </c>
      <c r="D1279" s="18" t="s">
        <v>2098</v>
      </c>
      <c r="E1279" s="461">
        <v>13.67</v>
      </c>
    </row>
    <row r="1280" spans="1:5" ht="14.25">
      <c r="A1280" s="18">
        <v>39335</v>
      </c>
      <c r="B1280" s="18" t="s">
        <v>21909</v>
      </c>
      <c r="C1280" s="18" t="s">
        <v>2097</v>
      </c>
      <c r="D1280" s="18" t="s">
        <v>2098</v>
      </c>
      <c r="E1280" s="461">
        <v>15.82</v>
      </c>
    </row>
    <row r="1281" spans="1:5" ht="14.25">
      <c r="A1281" s="18">
        <v>39334</v>
      </c>
      <c r="B1281" s="18" t="s">
        <v>21910</v>
      </c>
      <c r="C1281" s="18" t="s">
        <v>2097</v>
      </c>
      <c r="D1281" s="18" t="s">
        <v>2098</v>
      </c>
      <c r="E1281" s="461">
        <v>12.58</v>
      </c>
    </row>
    <row r="1282" spans="1:5" ht="14.25">
      <c r="A1282" s="18">
        <v>12016</v>
      </c>
      <c r="B1282" s="18" t="s">
        <v>21911</v>
      </c>
      <c r="C1282" s="18" t="s">
        <v>2097</v>
      </c>
      <c r="D1282" s="18" t="s">
        <v>2098</v>
      </c>
      <c r="E1282" s="461">
        <v>15.79</v>
      </c>
    </row>
    <row r="1283" spans="1:5" ht="14.25">
      <c r="A1283" s="18">
        <v>12015</v>
      </c>
      <c r="B1283" s="18" t="s">
        <v>21912</v>
      </c>
      <c r="C1283" s="18" t="s">
        <v>2097</v>
      </c>
      <c r="D1283" s="18" t="s">
        <v>2098</v>
      </c>
      <c r="E1283" s="461">
        <v>18.38</v>
      </c>
    </row>
    <row r="1284" spans="1:5" ht="14.25">
      <c r="A1284" s="18">
        <v>12020</v>
      </c>
      <c r="B1284" s="18" t="s">
        <v>21913</v>
      </c>
      <c r="C1284" s="18" t="s">
        <v>2097</v>
      </c>
      <c r="D1284" s="18" t="s">
        <v>2098</v>
      </c>
      <c r="E1284" s="461">
        <v>15.79</v>
      </c>
    </row>
    <row r="1285" spans="1:5" ht="14.25">
      <c r="A1285" s="18">
        <v>12019</v>
      </c>
      <c r="B1285" s="18" t="s">
        <v>21914</v>
      </c>
      <c r="C1285" s="18" t="s">
        <v>2097</v>
      </c>
      <c r="D1285" s="18" t="s">
        <v>2098</v>
      </c>
      <c r="E1285" s="461">
        <v>18.38</v>
      </c>
    </row>
    <row r="1286" spans="1:5" ht="14.25">
      <c r="A1286" s="18">
        <v>39336</v>
      </c>
      <c r="B1286" s="18" t="s">
        <v>21915</v>
      </c>
      <c r="C1286" s="18" t="s">
        <v>2097</v>
      </c>
      <c r="D1286" s="18" t="s">
        <v>2098</v>
      </c>
      <c r="E1286" s="461">
        <v>15.76</v>
      </c>
    </row>
    <row r="1287" spans="1:5" ht="14.25">
      <c r="A1287" s="18">
        <v>39338</v>
      </c>
      <c r="B1287" s="18" t="s">
        <v>21916</v>
      </c>
      <c r="C1287" s="18" t="s">
        <v>2097</v>
      </c>
      <c r="D1287" s="18" t="s">
        <v>2098</v>
      </c>
      <c r="E1287" s="461">
        <v>17.62</v>
      </c>
    </row>
    <row r="1288" spans="1:5" ht="14.25">
      <c r="A1288" s="18">
        <v>39337</v>
      </c>
      <c r="B1288" s="18" t="s">
        <v>21917</v>
      </c>
      <c r="C1288" s="18" t="s">
        <v>2097</v>
      </c>
      <c r="D1288" s="18" t="s">
        <v>2098</v>
      </c>
      <c r="E1288" s="461">
        <v>14.02</v>
      </c>
    </row>
    <row r="1289" spans="1:5" ht="14.25">
      <c r="A1289" s="18">
        <v>39341</v>
      </c>
      <c r="B1289" s="18" t="s">
        <v>21918</v>
      </c>
      <c r="C1289" s="18" t="s">
        <v>2097</v>
      </c>
      <c r="D1289" s="18" t="s">
        <v>2098</v>
      </c>
      <c r="E1289" s="461">
        <v>22.97</v>
      </c>
    </row>
    <row r="1290" spans="1:5" ht="14.25">
      <c r="A1290" s="18">
        <v>39340</v>
      </c>
      <c r="B1290" s="18" t="s">
        <v>21919</v>
      </c>
      <c r="C1290" s="18" t="s">
        <v>2097</v>
      </c>
      <c r="D1290" s="18" t="s">
        <v>2098</v>
      </c>
      <c r="E1290" s="461">
        <v>16.86</v>
      </c>
    </row>
    <row r="1291" spans="1:5" ht="14.25">
      <c r="A1291" s="18">
        <v>12025</v>
      </c>
      <c r="B1291" s="18" t="s">
        <v>21920</v>
      </c>
      <c r="C1291" s="18" t="s">
        <v>2097</v>
      </c>
      <c r="D1291" s="18" t="s">
        <v>2098</v>
      </c>
      <c r="E1291" s="461">
        <v>17.420000000000002</v>
      </c>
    </row>
    <row r="1292" spans="1:5" ht="14.25">
      <c r="A1292" s="18">
        <v>39342</v>
      </c>
      <c r="B1292" s="18" t="s">
        <v>21921</v>
      </c>
      <c r="C1292" s="18" t="s">
        <v>2097</v>
      </c>
      <c r="D1292" s="18" t="s">
        <v>2098</v>
      </c>
      <c r="E1292" s="461">
        <v>22.97</v>
      </c>
    </row>
    <row r="1293" spans="1:5" ht="14.25">
      <c r="A1293" s="18">
        <v>39343</v>
      </c>
      <c r="B1293" s="18" t="s">
        <v>21922</v>
      </c>
      <c r="C1293" s="18" t="s">
        <v>2097</v>
      </c>
      <c r="D1293" s="18" t="s">
        <v>2098</v>
      </c>
      <c r="E1293" s="461">
        <v>19.39</v>
      </c>
    </row>
    <row r="1294" spans="1:5" ht="14.25">
      <c r="A1294" s="18">
        <v>39345</v>
      </c>
      <c r="B1294" s="18" t="s">
        <v>21923</v>
      </c>
      <c r="C1294" s="18" t="s">
        <v>2097</v>
      </c>
      <c r="D1294" s="18" t="s">
        <v>2098</v>
      </c>
      <c r="E1294" s="461">
        <v>26.24</v>
      </c>
    </row>
    <row r="1295" spans="1:5" ht="14.25">
      <c r="A1295" s="18">
        <v>39344</v>
      </c>
      <c r="B1295" s="18" t="s">
        <v>21924</v>
      </c>
      <c r="C1295" s="18" t="s">
        <v>2097</v>
      </c>
      <c r="D1295" s="18" t="s">
        <v>2098</v>
      </c>
      <c r="E1295" s="461">
        <v>18.75</v>
      </c>
    </row>
    <row r="1296" spans="1:5" ht="14.25">
      <c r="A1296" s="18">
        <v>12623</v>
      </c>
      <c r="B1296" s="18" t="s">
        <v>21925</v>
      </c>
      <c r="C1296" s="18" t="s">
        <v>2103</v>
      </c>
      <c r="D1296" s="18" t="s">
        <v>2100</v>
      </c>
      <c r="E1296" s="461">
        <v>14.12</v>
      </c>
    </row>
    <row r="1297" spans="1:5" ht="14.25">
      <c r="A1297" s="18">
        <v>34498</v>
      </c>
      <c r="B1297" s="18" t="s">
        <v>21926</v>
      </c>
      <c r="C1297" s="18" t="s">
        <v>2097</v>
      </c>
      <c r="D1297" s="18" t="s">
        <v>2098</v>
      </c>
      <c r="E1297" s="461">
        <v>103.91</v>
      </c>
    </row>
    <row r="1298" spans="1:5" ht="14.25">
      <c r="A1298" s="18">
        <v>13244</v>
      </c>
      <c r="B1298" s="18" t="s">
        <v>21927</v>
      </c>
      <c r="C1298" s="18" t="s">
        <v>2097</v>
      </c>
      <c r="D1298" s="18" t="s">
        <v>2102</v>
      </c>
      <c r="E1298" s="461">
        <v>43.74</v>
      </c>
    </row>
    <row r="1299" spans="1:5" ht="14.25">
      <c r="A1299" s="18">
        <v>38998</v>
      </c>
      <c r="B1299" s="18" t="s">
        <v>21928</v>
      </c>
      <c r="C1299" s="18" t="s">
        <v>2097</v>
      </c>
      <c r="D1299" s="18" t="s">
        <v>2100</v>
      </c>
      <c r="E1299" s="461">
        <v>10.83</v>
      </c>
    </row>
    <row r="1300" spans="1:5" ht="14.25">
      <c r="A1300" s="18">
        <v>38999</v>
      </c>
      <c r="B1300" s="18" t="s">
        <v>21929</v>
      </c>
      <c r="C1300" s="18" t="s">
        <v>2097</v>
      </c>
      <c r="D1300" s="18" t="s">
        <v>2100</v>
      </c>
      <c r="E1300" s="461">
        <v>27.38</v>
      </c>
    </row>
    <row r="1301" spans="1:5" ht="14.25">
      <c r="A1301" s="18">
        <v>38996</v>
      </c>
      <c r="B1301" s="18" t="s">
        <v>21930</v>
      </c>
      <c r="C1301" s="18" t="s">
        <v>2097</v>
      </c>
      <c r="D1301" s="18" t="s">
        <v>2100</v>
      </c>
      <c r="E1301" s="461">
        <v>19.350000000000001</v>
      </c>
    </row>
    <row r="1302" spans="1:5" ht="14.25">
      <c r="A1302" s="18">
        <v>44173</v>
      </c>
      <c r="B1302" s="18" t="s">
        <v>21931</v>
      </c>
      <c r="C1302" s="18" t="s">
        <v>2097</v>
      </c>
      <c r="D1302" s="18" t="s">
        <v>2100</v>
      </c>
      <c r="E1302" s="461">
        <v>18.82</v>
      </c>
    </row>
    <row r="1303" spans="1:5" ht="14.25">
      <c r="A1303" s="18">
        <v>44174</v>
      </c>
      <c r="B1303" s="18" t="s">
        <v>21932</v>
      </c>
      <c r="C1303" s="18" t="s">
        <v>2097</v>
      </c>
      <c r="D1303" s="18" t="s">
        <v>2100</v>
      </c>
      <c r="E1303" s="461">
        <v>30.8</v>
      </c>
    </row>
    <row r="1304" spans="1:5" ht="14.25">
      <c r="A1304" s="18">
        <v>38997</v>
      </c>
      <c r="B1304" s="18" t="s">
        <v>21933</v>
      </c>
      <c r="C1304" s="18" t="s">
        <v>2097</v>
      </c>
      <c r="D1304" s="18" t="s">
        <v>2100</v>
      </c>
      <c r="E1304" s="461">
        <v>27.68</v>
      </c>
    </row>
    <row r="1305" spans="1:5" ht="14.25">
      <c r="A1305" s="18">
        <v>39600</v>
      </c>
      <c r="B1305" s="18" t="s">
        <v>21934</v>
      </c>
      <c r="C1305" s="18" t="s">
        <v>2097</v>
      </c>
      <c r="D1305" s="18" t="s">
        <v>2098</v>
      </c>
      <c r="E1305" s="461">
        <v>9.17</v>
      </c>
    </row>
    <row r="1306" spans="1:5" ht="14.25">
      <c r="A1306" s="18">
        <v>39601</v>
      </c>
      <c r="B1306" s="18" t="s">
        <v>21935</v>
      </c>
      <c r="C1306" s="18" t="s">
        <v>2097</v>
      </c>
      <c r="D1306" s="18" t="s">
        <v>2098</v>
      </c>
      <c r="E1306" s="461">
        <v>19.46</v>
      </c>
    </row>
    <row r="1307" spans="1:5" ht="14.25">
      <c r="A1307" s="18">
        <v>39862</v>
      </c>
      <c r="B1307" s="18" t="s">
        <v>21936</v>
      </c>
      <c r="C1307" s="18" t="s">
        <v>2097</v>
      </c>
      <c r="D1307" s="18" t="s">
        <v>2100</v>
      </c>
      <c r="E1307" s="461">
        <v>13.32</v>
      </c>
    </row>
    <row r="1308" spans="1:5" ht="14.25">
      <c r="A1308" s="18">
        <v>39863</v>
      </c>
      <c r="B1308" s="18" t="s">
        <v>21937</v>
      </c>
      <c r="C1308" s="18" t="s">
        <v>2097</v>
      </c>
      <c r="D1308" s="18" t="s">
        <v>2100</v>
      </c>
      <c r="E1308" s="461">
        <v>13.51</v>
      </c>
    </row>
    <row r="1309" spans="1:5" ht="14.25">
      <c r="A1309" s="18">
        <v>39864</v>
      </c>
      <c r="B1309" s="18" t="s">
        <v>21938</v>
      </c>
      <c r="C1309" s="18" t="s">
        <v>2097</v>
      </c>
      <c r="D1309" s="18" t="s">
        <v>2100</v>
      </c>
      <c r="E1309" s="461">
        <v>16.760000000000002</v>
      </c>
    </row>
    <row r="1310" spans="1:5" ht="14.25">
      <c r="A1310" s="18">
        <v>39865</v>
      </c>
      <c r="B1310" s="18" t="s">
        <v>21939</v>
      </c>
      <c r="C1310" s="18" t="s">
        <v>2097</v>
      </c>
      <c r="D1310" s="18" t="s">
        <v>2100</v>
      </c>
      <c r="E1310" s="461">
        <v>23.63</v>
      </c>
    </row>
    <row r="1311" spans="1:5" ht="14.25">
      <c r="A1311" s="18">
        <v>2517</v>
      </c>
      <c r="B1311" s="18" t="s">
        <v>21940</v>
      </c>
      <c r="C1311" s="18" t="s">
        <v>2097</v>
      </c>
      <c r="D1311" s="18" t="s">
        <v>2098</v>
      </c>
      <c r="E1311" s="461">
        <v>24.14</v>
      </c>
    </row>
    <row r="1312" spans="1:5" ht="14.25">
      <c r="A1312" s="18">
        <v>2522</v>
      </c>
      <c r="B1312" s="18" t="s">
        <v>21941</v>
      </c>
      <c r="C1312" s="18" t="s">
        <v>2097</v>
      </c>
      <c r="D1312" s="18" t="s">
        <v>2098</v>
      </c>
      <c r="E1312" s="461">
        <v>15.6</v>
      </c>
    </row>
    <row r="1313" spans="1:5" ht="14.25">
      <c r="A1313" s="18">
        <v>2548</v>
      </c>
      <c r="B1313" s="18" t="s">
        <v>21942</v>
      </c>
      <c r="C1313" s="18" t="s">
        <v>2097</v>
      </c>
      <c r="D1313" s="18" t="s">
        <v>2098</v>
      </c>
      <c r="E1313" s="461">
        <v>9.59</v>
      </c>
    </row>
    <row r="1314" spans="1:5" ht="14.25">
      <c r="A1314" s="18">
        <v>2516</v>
      </c>
      <c r="B1314" s="18" t="s">
        <v>21943</v>
      </c>
      <c r="C1314" s="18" t="s">
        <v>2097</v>
      </c>
      <c r="D1314" s="18" t="s">
        <v>2098</v>
      </c>
      <c r="E1314" s="461">
        <v>12.53</v>
      </c>
    </row>
    <row r="1315" spans="1:5" ht="14.25">
      <c r="A1315" s="18">
        <v>2518</v>
      </c>
      <c r="B1315" s="18" t="s">
        <v>21944</v>
      </c>
      <c r="C1315" s="18" t="s">
        <v>2097</v>
      </c>
      <c r="D1315" s="18" t="s">
        <v>2098</v>
      </c>
      <c r="E1315" s="461">
        <v>114.91</v>
      </c>
    </row>
    <row r="1316" spans="1:5" ht="14.25">
      <c r="A1316" s="18">
        <v>2521</v>
      </c>
      <c r="B1316" s="18" t="s">
        <v>21945</v>
      </c>
      <c r="C1316" s="18" t="s">
        <v>2097</v>
      </c>
      <c r="D1316" s="18" t="s">
        <v>2098</v>
      </c>
      <c r="E1316" s="461">
        <v>48.91</v>
      </c>
    </row>
    <row r="1317" spans="1:5" ht="14.25">
      <c r="A1317" s="18">
        <v>2515</v>
      </c>
      <c r="B1317" s="18" t="s">
        <v>21946</v>
      </c>
      <c r="C1317" s="18" t="s">
        <v>2097</v>
      </c>
      <c r="D1317" s="18" t="s">
        <v>2098</v>
      </c>
      <c r="E1317" s="461">
        <v>10.42</v>
      </c>
    </row>
    <row r="1318" spans="1:5" ht="14.25">
      <c r="A1318" s="18">
        <v>2519</v>
      </c>
      <c r="B1318" s="18" t="s">
        <v>21947</v>
      </c>
      <c r="C1318" s="18" t="s">
        <v>2097</v>
      </c>
      <c r="D1318" s="18" t="s">
        <v>2098</v>
      </c>
      <c r="E1318" s="461">
        <v>138.55000000000001</v>
      </c>
    </row>
    <row r="1319" spans="1:5" ht="14.25">
      <c r="A1319" s="18">
        <v>2520</v>
      </c>
      <c r="B1319" s="18" t="s">
        <v>21948</v>
      </c>
      <c r="C1319" s="18" t="s">
        <v>2097</v>
      </c>
      <c r="D1319" s="18" t="s">
        <v>2098</v>
      </c>
      <c r="E1319" s="461">
        <v>255.01</v>
      </c>
    </row>
    <row r="1320" spans="1:5" ht="14.25">
      <c r="A1320" s="18">
        <v>1602</v>
      </c>
      <c r="B1320" s="18" t="s">
        <v>21949</v>
      </c>
      <c r="C1320" s="18" t="s">
        <v>2097</v>
      </c>
      <c r="D1320" s="18" t="s">
        <v>2098</v>
      </c>
      <c r="E1320" s="461">
        <v>56.58</v>
      </c>
    </row>
    <row r="1321" spans="1:5" ht="14.25">
      <c r="A1321" s="18">
        <v>1601</v>
      </c>
      <c r="B1321" s="18" t="s">
        <v>21950</v>
      </c>
      <c r="C1321" s="18" t="s">
        <v>2097</v>
      </c>
      <c r="D1321" s="18" t="s">
        <v>2098</v>
      </c>
      <c r="E1321" s="461">
        <v>50.42</v>
      </c>
    </row>
    <row r="1322" spans="1:5" ht="14.25">
      <c r="A1322" s="18">
        <v>1598</v>
      </c>
      <c r="B1322" s="18" t="s">
        <v>21951</v>
      </c>
      <c r="C1322" s="18" t="s">
        <v>2097</v>
      </c>
      <c r="D1322" s="18" t="s">
        <v>2098</v>
      </c>
      <c r="E1322" s="461">
        <v>14.92</v>
      </c>
    </row>
    <row r="1323" spans="1:5" ht="14.25">
      <c r="A1323" s="18">
        <v>1600</v>
      </c>
      <c r="B1323" s="18" t="s">
        <v>21952</v>
      </c>
      <c r="C1323" s="18" t="s">
        <v>2097</v>
      </c>
      <c r="D1323" s="18" t="s">
        <v>2098</v>
      </c>
      <c r="E1323" s="461">
        <v>22.03</v>
      </c>
    </row>
    <row r="1324" spans="1:5" ht="14.25">
      <c r="A1324" s="18">
        <v>1603</v>
      </c>
      <c r="B1324" s="18" t="s">
        <v>21953</v>
      </c>
      <c r="C1324" s="18" t="s">
        <v>2097</v>
      </c>
      <c r="D1324" s="18" t="s">
        <v>2098</v>
      </c>
      <c r="E1324" s="461">
        <v>85.42</v>
      </c>
    </row>
    <row r="1325" spans="1:5" ht="14.25">
      <c r="A1325" s="18">
        <v>1599</v>
      </c>
      <c r="B1325" s="18" t="s">
        <v>21954</v>
      </c>
      <c r="C1325" s="18" t="s">
        <v>2097</v>
      </c>
      <c r="D1325" s="18" t="s">
        <v>2098</v>
      </c>
      <c r="E1325" s="461">
        <v>17.309999999999999</v>
      </c>
    </row>
    <row r="1326" spans="1:5" ht="14.25">
      <c r="A1326" s="18">
        <v>1597</v>
      </c>
      <c r="B1326" s="18" t="s">
        <v>21955</v>
      </c>
      <c r="C1326" s="18" t="s">
        <v>2097</v>
      </c>
      <c r="D1326" s="18" t="s">
        <v>2098</v>
      </c>
      <c r="E1326" s="461">
        <v>14.03</v>
      </c>
    </row>
    <row r="1327" spans="1:5" ht="14.25">
      <c r="A1327" s="18">
        <v>39602</v>
      </c>
      <c r="B1327" s="18" t="s">
        <v>21956</v>
      </c>
      <c r="C1327" s="18" t="s">
        <v>2097</v>
      </c>
      <c r="D1327" s="18" t="s">
        <v>2098</v>
      </c>
      <c r="E1327" s="461">
        <v>0.97</v>
      </c>
    </row>
    <row r="1328" spans="1:5" ht="14.25">
      <c r="A1328" s="18">
        <v>39603</v>
      </c>
      <c r="B1328" s="18" t="s">
        <v>21957</v>
      </c>
      <c r="C1328" s="18" t="s">
        <v>2097</v>
      </c>
      <c r="D1328" s="18" t="s">
        <v>2098</v>
      </c>
      <c r="E1328" s="461">
        <v>2.0699999999999998</v>
      </c>
    </row>
    <row r="1329" spans="1:5" ht="14.25">
      <c r="A1329" s="18">
        <v>11821</v>
      </c>
      <c r="B1329" s="18" t="s">
        <v>21958</v>
      </c>
      <c r="C1329" s="18" t="s">
        <v>2097</v>
      </c>
      <c r="D1329" s="18" t="s">
        <v>2098</v>
      </c>
      <c r="E1329" s="461">
        <v>11.52</v>
      </c>
    </row>
    <row r="1330" spans="1:5" ht="14.25">
      <c r="A1330" s="18">
        <v>1562</v>
      </c>
      <c r="B1330" s="18" t="s">
        <v>21959</v>
      </c>
      <c r="C1330" s="18" t="s">
        <v>2097</v>
      </c>
      <c r="D1330" s="18" t="s">
        <v>2098</v>
      </c>
      <c r="E1330" s="461">
        <v>18.87</v>
      </c>
    </row>
    <row r="1331" spans="1:5" ht="14.25">
      <c r="A1331" s="18">
        <v>1563</v>
      </c>
      <c r="B1331" s="18" t="s">
        <v>21960</v>
      </c>
      <c r="C1331" s="18" t="s">
        <v>2097</v>
      </c>
      <c r="D1331" s="18" t="s">
        <v>2098</v>
      </c>
      <c r="E1331" s="461">
        <v>25.32</v>
      </c>
    </row>
    <row r="1332" spans="1:5" ht="14.25">
      <c r="A1332" s="18">
        <v>11856</v>
      </c>
      <c r="B1332" s="18" t="s">
        <v>21961</v>
      </c>
      <c r="C1332" s="18" t="s">
        <v>2097</v>
      </c>
      <c r="D1332" s="18" t="s">
        <v>2102</v>
      </c>
      <c r="E1332" s="461">
        <v>7.55</v>
      </c>
    </row>
    <row r="1333" spans="1:5" ht="14.25">
      <c r="A1333" s="18">
        <v>11857</v>
      </c>
      <c r="B1333" s="18" t="s">
        <v>21962</v>
      </c>
      <c r="C1333" s="18" t="s">
        <v>2097</v>
      </c>
      <c r="D1333" s="18" t="s">
        <v>2098</v>
      </c>
      <c r="E1333" s="461">
        <v>39.729999999999997</v>
      </c>
    </row>
    <row r="1334" spans="1:5" ht="14.25">
      <c r="A1334" s="18">
        <v>11858</v>
      </c>
      <c r="B1334" s="18" t="s">
        <v>21963</v>
      </c>
      <c r="C1334" s="18" t="s">
        <v>2097</v>
      </c>
      <c r="D1334" s="18" t="s">
        <v>2098</v>
      </c>
      <c r="E1334" s="461">
        <v>49.31</v>
      </c>
    </row>
    <row r="1335" spans="1:5" ht="14.25">
      <c r="A1335" s="18">
        <v>1539</v>
      </c>
      <c r="B1335" s="18" t="s">
        <v>21964</v>
      </c>
      <c r="C1335" s="18" t="s">
        <v>2097</v>
      </c>
      <c r="D1335" s="18" t="s">
        <v>2098</v>
      </c>
      <c r="E1335" s="461">
        <v>8.8699999999999992</v>
      </c>
    </row>
    <row r="1336" spans="1:5" ht="14.25">
      <c r="A1336" s="18">
        <v>11859</v>
      </c>
      <c r="B1336" s="18" t="s">
        <v>21965</v>
      </c>
      <c r="C1336" s="18" t="s">
        <v>2097</v>
      </c>
      <c r="D1336" s="18" t="s">
        <v>2098</v>
      </c>
      <c r="E1336" s="461">
        <v>67.09</v>
      </c>
    </row>
    <row r="1337" spans="1:5" ht="14.25">
      <c r="A1337" s="18">
        <v>1550</v>
      </c>
      <c r="B1337" s="18" t="s">
        <v>21966</v>
      </c>
      <c r="C1337" s="18" t="s">
        <v>2097</v>
      </c>
      <c r="D1337" s="18" t="s">
        <v>2098</v>
      </c>
      <c r="E1337" s="461">
        <v>9.36</v>
      </c>
    </row>
    <row r="1338" spans="1:5" ht="14.25">
      <c r="A1338" s="18">
        <v>11854</v>
      </c>
      <c r="B1338" s="18" t="s">
        <v>21967</v>
      </c>
      <c r="C1338" s="18" t="s">
        <v>2097</v>
      </c>
      <c r="D1338" s="18" t="s">
        <v>2098</v>
      </c>
      <c r="E1338" s="461">
        <v>11.69</v>
      </c>
    </row>
    <row r="1339" spans="1:5" ht="14.25">
      <c r="A1339" s="18">
        <v>11862</v>
      </c>
      <c r="B1339" s="18" t="s">
        <v>21968</v>
      </c>
      <c r="C1339" s="18" t="s">
        <v>2097</v>
      </c>
      <c r="D1339" s="18" t="s">
        <v>2098</v>
      </c>
      <c r="E1339" s="461">
        <v>16.41</v>
      </c>
    </row>
    <row r="1340" spans="1:5" ht="14.25">
      <c r="A1340" s="18">
        <v>11863</v>
      </c>
      <c r="B1340" s="18" t="s">
        <v>21969</v>
      </c>
      <c r="C1340" s="18" t="s">
        <v>2097</v>
      </c>
      <c r="D1340" s="18" t="s">
        <v>2098</v>
      </c>
      <c r="E1340" s="461">
        <v>6.62</v>
      </c>
    </row>
    <row r="1341" spans="1:5" ht="14.25">
      <c r="A1341" s="18">
        <v>11855</v>
      </c>
      <c r="B1341" s="18" t="s">
        <v>21970</v>
      </c>
      <c r="C1341" s="18" t="s">
        <v>2097</v>
      </c>
      <c r="D1341" s="18" t="s">
        <v>2098</v>
      </c>
      <c r="E1341" s="461">
        <v>24.49</v>
      </c>
    </row>
    <row r="1342" spans="1:5" ht="14.25">
      <c r="A1342" s="18">
        <v>11864</v>
      </c>
      <c r="B1342" s="18" t="s">
        <v>21971</v>
      </c>
      <c r="C1342" s="18" t="s">
        <v>2097</v>
      </c>
      <c r="D1342" s="18" t="s">
        <v>2098</v>
      </c>
      <c r="E1342" s="461">
        <v>37.020000000000003</v>
      </c>
    </row>
    <row r="1343" spans="1:5" ht="14.25">
      <c r="A1343" s="18">
        <v>2527</v>
      </c>
      <c r="B1343" s="18" t="s">
        <v>21972</v>
      </c>
      <c r="C1343" s="18" t="s">
        <v>2097</v>
      </c>
      <c r="D1343" s="18" t="s">
        <v>2098</v>
      </c>
      <c r="E1343" s="461">
        <v>8.64</v>
      </c>
    </row>
    <row r="1344" spans="1:5" ht="14.25">
      <c r="A1344" s="18">
        <v>2526</v>
      </c>
      <c r="B1344" s="18" t="s">
        <v>21973</v>
      </c>
      <c r="C1344" s="18" t="s">
        <v>2097</v>
      </c>
      <c r="D1344" s="18" t="s">
        <v>2098</v>
      </c>
      <c r="E1344" s="461">
        <v>5.53</v>
      </c>
    </row>
    <row r="1345" spans="1:5" ht="14.25">
      <c r="A1345" s="18">
        <v>2487</v>
      </c>
      <c r="B1345" s="18" t="s">
        <v>21974</v>
      </c>
      <c r="C1345" s="18" t="s">
        <v>2097</v>
      </c>
      <c r="D1345" s="18" t="s">
        <v>2098</v>
      </c>
      <c r="E1345" s="461">
        <v>1.89</v>
      </c>
    </row>
    <row r="1346" spans="1:5" ht="14.25">
      <c r="A1346" s="18">
        <v>2483</v>
      </c>
      <c r="B1346" s="18" t="s">
        <v>21975</v>
      </c>
      <c r="C1346" s="18" t="s">
        <v>2097</v>
      </c>
      <c r="D1346" s="18" t="s">
        <v>2098</v>
      </c>
      <c r="E1346" s="461">
        <v>3.94</v>
      </c>
    </row>
    <row r="1347" spans="1:5" ht="14.25">
      <c r="A1347" s="18">
        <v>2528</v>
      </c>
      <c r="B1347" s="18" t="s">
        <v>21976</v>
      </c>
      <c r="C1347" s="18" t="s">
        <v>2097</v>
      </c>
      <c r="D1347" s="18" t="s">
        <v>2098</v>
      </c>
      <c r="E1347" s="461">
        <v>21.74</v>
      </c>
    </row>
    <row r="1348" spans="1:5" ht="14.25">
      <c r="A1348" s="18">
        <v>2489</v>
      </c>
      <c r="B1348" s="18" t="s">
        <v>21977</v>
      </c>
      <c r="C1348" s="18" t="s">
        <v>2097</v>
      </c>
      <c r="D1348" s="18" t="s">
        <v>2098</v>
      </c>
      <c r="E1348" s="461">
        <v>9.57</v>
      </c>
    </row>
    <row r="1349" spans="1:5" ht="14.25">
      <c r="A1349" s="18">
        <v>2488</v>
      </c>
      <c r="B1349" s="18" t="s">
        <v>21978</v>
      </c>
      <c r="C1349" s="18" t="s">
        <v>2097</v>
      </c>
      <c r="D1349" s="18" t="s">
        <v>2098</v>
      </c>
      <c r="E1349" s="461">
        <v>2.21</v>
      </c>
    </row>
    <row r="1350" spans="1:5" ht="14.25">
      <c r="A1350" s="18">
        <v>2484</v>
      </c>
      <c r="B1350" s="18" t="s">
        <v>21979</v>
      </c>
      <c r="C1350" s="18" t="s">
        <v>2097</v>
      </c>
      <c r="D1350" s="18" t="s">
        <v>2098</v>
      </c>
      <c r="E1350" s="461">
        <v>31.58</v>
      </c>
    </row>
    <row r="1351" spans="1:5" ht="14.25">
      <c r="A1351" s="18">
        <v>2485</v>
      </c>
      <c r="B1351" s="18" t="s">
        <v>21980</v>
      </c>
      <c r="C1351" s="18" t="s">
        <v>2097</v>
      </c>
      <c r="D1351" s="18" t="s">
        <v>2098</v>
      </c>
      <c r="E1351" s="461">
        <v>49.5</v>
      </c>
    </row>
    <row r="1352" spans="1:5" ht="14.25">
      <c r="A1352" s="18">
        <v>44247</v>
      </c>
      <c r="B1352" s="18" t="s">
        <v>21981</v>
      </c>
      <c r="C1352" s="18" t="s">
        <v>2097</v>
      </c>
      <c r="D1352" s="18" t="s">
        <v>2098</v>
      </c>
      <c r="E1352" s="461">
        <v>1724.11</v>
      </c>
    </row>
    <row r="1353" spans="1:5" ht="14.25">
      <c r="A1353" s="18">
        <v>38005</v>
      </c>
      <c r="B1353" s="18" t="s">
        <v>21982</v>
      </c>
      <c r="C1353" s="18" t="s">
        <v>2097</v>
      </c>
      <c r="D1353" s="18" t="s">
        <v>2098</v>
      </c>
      <c r="E1353" s="461">
        <v>20.5</v>
      </c>
    </row>
    <row r="1354" spans="1:5" ht="14.25">
      <c r="A1354" s="18">
        <v>38006</v>
      </c>
      <c r="B1354" s="18" t="s">
        <v>21983</v>
      </c>
      <c r="C1354" s="18" t="s">
        <v>2097</v>
      </c>
      <c r="D1354" s="18" t="s">
        <v>2098</v>
      </c>
      <c r="E1354" s="461">
        <v>27.24</v>
      </c>
    </row>
    <row r="1355" spans="1:5" ht="14.25">
      <c r="A1355" s="18">
        <v>38428</v>
      </c>
      <c r="B1355" s="18" t="s">
        <v>21984</v>
      </c>
      <c r="C1355" s="18" t="s">
        <v>2097</v>
      </c>
      <c r="D1355" s="18" t="s">
        <v>2098</v>
      </c>
      <c r="E1355" s="461">
        <v>24.39</v>
      </c>
    </row>
    <row r="1356" spans="1:5" ht="14.25">
      <c r="A1356" s="18">
        <v>38007</v>
      </c>
      <c r="B1356" s="18" t="s">
        <v>21985</v>
      </c>
      <c r="C1356" s="18" t="s">
        <v>2097</v>
      </c>
      <c r="D1356" s="18" t="s">
        <v>2098</v>
      </c>
      <c r="E1356" s="461">
        <v>31.43</v>
      </c>
    </row>
    <row r="1357" spans="1:5" ht="14.25">
      <c r="A1357" s="18">
        <v>38008</v>
      </c>
      <c r="B1357" s="18" t="s">
        <v>21986</v>
      </c>
      <c r="C1357" s="18" t="s">
        <v>2097</v>
      </c>
      <c r="D1357" s="18" t="s">
        <v>2098</v>
      </c>
      <c r="E1357" s="461">
        <v>50.29</v>
      </c>
    </row>
    <row r="1358" spans="1:5" ht="14.25">
      <c r="A1358" s="18">
        <v>38009</v>
      </c>
      <c r="B1358" s="18" t="s">
        <v>21987</v>
      </c>
      <c r="C1358" s="18" t="s">
        <v>2097</v>
      </c>
      <c r="D1358" s="18" t="s">
        <v>2098</v>
      </c>
      <c r="E1358" s="461">
        <v>61.57</v>
      </c>
    </row>
    <row r="1359" spans="1:5" ht="14.25">
      <c r="A1359" s="18">
        <v>44248</v>
      </c>
      <c r="B1359" s="18" t="s">
        <v>21988</v>
      </c>
      <c r="C1359" s="18" t="s">
        <v>2097</v>
      </c>
      <c r="D1359" s="18" t="s">
        <v>2098</v>
      </c>
      <c r="E1359" s="461">
        <v>100.36</v>
      </c>
    </row>
    <row r="1360" spans="1:5" ht="14.25">
      <c r="A1360" s="18">
        <v>44249</v>
      </c>
      <c r="B1360" s="18" t="s">
        <v>21989</v>
      </c>
      <c r="C1360" s="18" t="s">
        <v>2097</v>
      </c>
      <c r="D1360" s="18" t="s">
        <v>2098</v>
      </c>
      <c r="E1360" s="461">
        <v>387.21</v>
      </c>
    </row>
    <row r="1361" spans="1:5" ht="14.25">
      <c r="A1361" s="18">
        <v>44250</v>
      </c>
      <c r="B1361" s="18" t="s">
        <v>21990</v>
      </c>
      <c r="C1361" s="18" t="s">
        <v>2097</v>
      </c>
      <c r="D1361" s="18" t="s">
        <v>2098</v>
      </c>
      <c r="E1361" s="461">
        <v>562.32000000000005</v>
      </c>
    </row>
    <row r="1362" spans="1:5" ht="14.25">
      <c r="A1362" s="18">
        <v>39279</v>
      </c>
      <c r="B1362" s="18" t="s">
        <v>21991</v>
      </c>
      <c r="C1362" s="18" t="s">
        <v>2097</v>
      </c>
      <c r="D1362" s="18" t="s">
        <v>2100</v>
      </c>
      <c r="E1362" s="461">
        <v>11.23</v>
      </c>
    </row>
    <row r="1363" spans="1:5" ht="14.25">
      <c r="A1363" s="18">
        <v>38845</v>
      </c>
      <c r="B1363" s="18" t="s">
        <v>21992</v>
      </c>
      <c r="C1363" s="18" t="s">
        <v>2097</v>
      </c>
      <c r="D1363" s="18" t="s">
        <v>2100</v>
      </c>
      <c r="E1363" s="461">
        <v>16.260000000000002</v>
      </c>
    </row>
    <row r="1364" spans="1:5" ht="14.25">
      <c r="A1364" s="18">
        <v>39280</v>
      </c>
      <c r="B1364" s="18" t="s">
        <v>21993</v>
      </c>
      <c r="C1364" s="18" t="s">
        <v>2097</v>
      </c>
      <c r="D1364" s="18" t="s">
        <v>2100</v>
      </c>
      <c r="E1364" s="461">
        <v>14.57</v>
      </c>
    </row>
    <row r="1365" spans="1:5" ht="14.25">
      <c r="A1365" s="18">
        <v>39281</v>
      </c>
      <c r="B1365" s="18" t="s">
        <v>21994</v>
      </c>
      <c r="C1365" s="18" t="s">
        <v>2097</v>
      </c>
      <c r="D1365" s="18" t="s">
        <v>2100</v>
      </c>
      <c r="E1365" s="461">
        <v>19.18</v>
      </c>
    </row>
    <row r="1366" spans="1:5" ht="14.25">
      <c r="A1366" s="18">
        <v>38849</v>
      </c>
      <c r="B1366" s="18" t="s">
        <v>21995</v>
      </c>
      <c r="C1366" s="18" t="s">
        <v>2097</v>
      </c>
      <c r="D1366" s="18" t="s">
        <v>2100</v>
      </c>
      <c r="E1366" s="461">
        <v>16.43</v>
      </c>
    </row>
    <row r="1367" spans="1:5" ht="14.25">
      <c r="A1367" s="18">
        <v>39282</v>
      </c>
      <c r="B1367" s="18" t="s">
        <v>21996</v>
      </c>
      <c r="C1367" s="18" t="s">
        <v>2097</v>
      </c>
      <c r="D1367" s="18" t="s">
        <v>2100</v>
      </c>
      <c r="E1367" s="461">
        <v>19.64</v>
      </c>
    </row>
    <row r="1368" spans="1:5" ht="14.25">
      <c r="A1368" s="18">
        <v>38852</v>
      </c>
      <c r="B1368" s="18" t="s">
        <v>21997</v>
      </c>
      <c r="C1368" s="18" t="s">
        <v>2097</v>
      </c>
      <c r="D1368" s="18" t="s">
        <v>2100</v>
      </c>
      <c r="E1368" s="461">
        <v>26.72</v>
      </c>
    </row>
    <row r="1369" spans="1:5" ht="14.25">
      <c r="A1369" s="18">
        <v>38844</v>
      </c>
      <c r="B1369" s="18" t="s">
        <v>21998</v>
      </c>
      <c r="C1369" s="18" t="s">
        <v>2097</v>
      </c>
      <c r="D1369" s="18" t="s">
        <v>2100</v>
      </c>
      <c r="E1369" s="461">
        <v>8.2100000000000009</v>
      </c>
    </row>
    <row r="1370" spans="1:5" ht="14.25">
      <c r="A1370" s="18">
        <v>38846</v>
      </c>
      <c r="B1370" s="18" t="s">
        <v>21999</v>
      </c>
      <c r="C1370" s="18" t="s">
        <v>2097</v>
      </c>
      <c r="D1370" s="18" t="s">
        <v>2100</v>
      </c>
      <c r="E1370" s="461">
        <v>8.98</v>
      </c>
    </row>
    <row r="1371" spans="1:5" ht="14.25">
      <c r="A1371" s="18">
        <v>38847</v>
      </c>
      <c r="B1371" s="18" t="s">
        <v>22000</v>
      </c>
      <c r="C1371" s="18" t="s">
        <v>2097</v>
      </c>
      <c r="D1371" s="18" t="s">
        <v>2100</v>
      </c>
      <c r="E1371" s="461">
        <v>11.05</v>
      </c>
    </row>
    <row r="1372" spans="1:5" ht="14.25">
      <c r="A1372" s="18">
        <v>38850</v>
      </c>
      <c r="B1372" s="18" t="s">
        <v>22001</v>
      </c>
      <c r="C1372" s="18" t="s">
        <v>2097</v>
      </c>
      <c r="D1372" s="18" t="s">
        <v>2100</v>
      </c>
      <c r="E1372" s="461">
        <v>15.36</v>
      </c>
    </row>
    <row r="1373" spans="1:5" ht="14.25">
      <c r="A1373" s="18">
        <v>38848</v>
      </c>
      <c r="B1373" s="18" t="s">
        <v>22002</v>
      </c>
      <c r="C1373" s="18" t="s">
        <v>2097</v>
      </c>
      <c r="D1373" s="18" t="s">
        <v>2100</v>
      </c>
      <c r="E1373" s="461">
        <v>12.84</v>
      </c>
    </row>
    <row r="1374" spans="1:5" ht="14.25">
      <c r="A1374" s="18">
        <v>38851</v>
      </c>
      <c r="B1374" s="18" t="s">
        <v>22003</v>
      </c>
      <c r="C1374" s="18" t="s">
        <v>2097</v>
      </c>
      <c r="D1374" s="18" t="s">
        <v>2100</v>
      </c>
      <c r="E1374" s="461">
        <v>23.34</v>
      </c>
    </row>
    <row r="1375" spans="1:5" ht="14.25">
      <c r="A1375" s="18">
        <v>38860</v>
      </c>
      <c r="B1375" s="18" t="s">
        <v>22004</v>
      </c>
      <c r="C1375" s="18" t="s">
        <v>2097</v>
      </c>
      <c r="D1375" s="18" t="s">
        <v>2100</v>
      </c>
      <c r="E1375" s="461">
        <v>6.59</v>
      </c>
    </row>
    <row r="1376" spans="1:5" ht="14.25">
      <c r="A1376" s="18">
        <v>38861</v>
      </c>
      <c r="B1376" s="18" t="s">
        <v>22005</v>
      </c>
      <c r="C1376" s="18" t="s">
        <v>2097</v>
      </c>
      <c r="D1376" s="18" t="s">
        <v>2100</v>
      </c>
      <c r="E1376" s="461">
        <v>8.8800000000000008</v>
      </c>
    </row>
    <row r="1377" spans="1:5" ht="14.25">
      <c r="A1377" s="18">
        <v>38862</v>
      </c>
      <c r="B1377" s="18" t="s">
        <v>22006</v>
      </c>
      <c r="C1377" s="18" t="s">
        <v>2097</v>
      </c>
      <c r="D1377" s="18" t="s">
        <v>2100</v>
      </c>
      <c r="E1377" s="461">
        <v>7.48</v>
      </c>
    </row>
    <row r="1378" spans="1:5" ht="14.25">
      <c r="A1378" s="18">
        <v>38863</v>
      </c>
      <c r="B1378" s="18" t="s">
        <v>22007</v>
      </c>
      <c r="C1378" s="18" t="s">
        <v>2097</v>
      </c>
      <c r="D1378" s="18" t="s">
        <v>2100</v>
      </c>
      <c r="E1378" s="461">
        <v>8.6</v>
      </c>
    </row>
    <row r="1379" spans="1:5" ht="14.25">
      <c r="A1379" s="18">
        <v>38865</v>
      </c>
      <c r="B1379" s="18" t="s">
        <v>22008</v>
      </c>
      <c r="C1379" s="18" t="s">
        <v>2097</v>
      </c>
      <c r="D1379" s="18" t="s">
        <v>2100</v>
      </c>
      <c r="E1379" s="461">
        <v>11.68</v>
      </c>
    </row>
    <row r="1380" spans="1:5" ht="14.25">
      <c r="A1380" s="18">
        <v>38864</v>
      </c>
      <c r="B1380" s="18" t="s">
        <v>22009</v>
      </c>
      <c r="C1380" s="18" t="s">
        <v>2097</v>
      </c>
      <c r="D1380" s="18" t="s">
        <v>2100</v>
      </c>
      <c r="E1380" s="461">
        <v>17.850000000000001</v>
      </c>
    </row>
    <row r="1381" spans="1:5" ht="14.25">
      <c r="A1381" s="18">
        <v>38866</v>
      </c>
      <c r="B1381" s="18" t="s">
        <v>22010</v>
      </c>
      <c r="C1381" s="18" t="s">
        <v>2097</v>
      </c>
      <c r="D1381" s="18" t="s">
        <v>2100</v>
      </c>
      <c r="E1381" s="461">
        <v>12.56</v>
      </c>
    </row>
    <row r="1382" spans="1:5" ht="14.25">
      <c r="A1382" s="18">
        <v>38868</v>
      </c>
      <c r="B1382" s="18" t="s">
        <v>22011</v>
      </c>
      <c r="C1382" s="18" t="s">
        <v>2097</v>
      </c>
      <c r="D1382" s="18" t="s">
        <v>2100</v>
      </c>
      <c r="E1382" s="461">
        <v>20.95</v>
      </c>
    </row>
    <row r="1383" spans="1:5" ht="14.25">
      <c r="A1383" s="18">
        <v>38853</v>
      </c>
      <c r="B1383" s="18" t="s">
        <v>22012</v>
      </c>
      <c r="C1383" s="18" t="s">
        <v>2097</v>
      </c>
      <c r="D1383" s="18" t="s">
        <v>2100</v>
      </c>
      <c r="E1383" s="461">
        <v>6.77</v>
      </c>
    </row>
    <row r="1384" spans="1:5" ht="14.25">
      <c r="A1384" s="18">
        <v>38854</v>
      </c>
      <c r="B1384" s="18" t="s">
        <v>22013</v>
      </c>
      <c r="C1384" s="18" t="s">
        <v>2097</v>
      </c>
      <c r="D1384" s="18" t="s">
        <v>2100</v>
      </c>
      <c r="E1384" s="461">
        <v>9.25</v>
      </c>
    </row>
    <row r="1385" spans="1:5" ht="14.25">
      <c r="A1385" s="18">
        <v>38855</v>
      </c>
      <c r="B1385" s="18" t="s">
        <v>22014</v>
      </c>
      <c r="C1385" s="18" t="s">
        <v>2097</v>
      </c>
      <c r="D1385" s="18" t="s">
        <v>2100</v>
      </c>
      <c r="E1385" s="461">
        <v>6.86</v>
      </c>
    </row>
    <row r="1386" spans="1:5" ht="14.25">
      <c r="A1386" s="18">
        <v>38856</v>
      </c>
      <c r="B1386" s="18" t="s">
        <v>22015</v>
      </c>
      <c r="C1386" s="18" t="s">
        <v>2097</v>
      </c>
      <c r="D1386" s="18" t="s">
        <v>2100</v>
      </c>
      <c r="E1386" s="461">
        <v>11.02</v>
      </c>
    </row>
    <row r="1387" spans="1:5" ht="14.25">
      <c r="A1387" s="18">
        <v>38857</v>
      </c>
      <c r="B1387" s="18" t="s">
        <v>22016</v>
      </c>
      <c r="C1387" s="18" t="s">
        <v>2097</v>
      </c>
      <c r="D1387" s="18" t="s">
        <v>2100</v>
      </c>
      <c r="E1387" s="461">
        <v>14.58</v>
      </c>
    </row>
    <row r="1388" spans="1:5" ht="14.25">
      <c r="A1388" s="18">
        <v>38858</v>
      </c>
      <c r="B1388" s="18" t="s">
        <v>22017</v>
      </c>
      <c r="C1388" s="18" t="s">
        <v>2097</v>
      </c>
      <c r="D1388" s="18" t="s">
        <v>2100</v>
      </c>
      <c r="E1388" s="461">
        <v>13.25</v>
      </c>
    </row>
    <row r="1389" spans="1:5" ht="14.25">
      <c r="A1389" s="18">
        <v>38859</v>
      </c>
      <c r="B1389" s="18" t="s">
        <v>22018</v>
      </c>
      <c r="C1389" s="18" t="s">
        <v>2097</v>
      </c>
      <c r="D1389" s="18" t="s">
        <v>2100</v>
      </c>
      <c r="E1389" s="461">
        <v>21.46</v>
      </c>
    </row>
    <row r="1390" spans="1:5" ht="14.25">
      <c r="A1390" s="18">
        <v>3104</v>
      </c>
      <c r="B1390" s="18" t="s">
        <v>22019</v>
      </c>
      <c r="C1390" s="18" t="s">
        <v>2112</v>
      </c>
      <c r="D1390" s="18" t="s">
        <v>2098</v>
      </c>
      <c r="E1390" s="461">
        <v>126</v>
      </c>
    </row>
    <row r="1391" spans="1:5" ht="14.25">
      <c r="A1391" s="18">
        <v>1607</v>
      </c>
      <c r="B1391" s="18" t="s">
        <v>22020</v>
      </c>
      <c r="C1391" s="18" t="s">
        <v>2112</v>
      </c>
      <c r="D1391" s="18" t="s">
        <v>2098</v>
      </c>
      <c r="E1391" s="461">
        <v>0.35</v>
      </c>
    </row>
    <row r="1392" spans="1:5" ht="14.25">
      <c r="A1392" s="18">
        <v>38169</v>
      </c>
      <c r="B1392" s="18" t="s">
        <v>22021</v>
      </c>
      <c r="C1392" s="18" t="s">
        <v>2112</v>
      </c>
      <c r="D1392" s="18" t="s">
        <v>2098</v>
      </c>
      <c r="E1392" s="461">
        <v>72.44</v>
      </c>
    </row>
    <row r="1393" spans="1:5" ht="14.25">
      <c r="A1393" s="18">
        <v>6142</v>
      </c>
      <c r="B1393" s="18" t="s">
        <v>22022</v>
      </c>
      <c r="C1393" s="18" t="s">
        <v>2097</v>
      </c>
      <c r="D1393" s="18" t="s">
        <v>2098</v>
      </c>
      <c r="E1393" s="461">
        <v>9.44</v>
      </c>
    </row>
    <row r="1394" spans="1:5" ht="14.25">
      <c r="A1394" s="18">
        <v>11686</v>
      </c>
      <c r="B1394" s="18" t="s">
        <v>22023</v>
      </c>
      <c r="C1394" s="18" t="s">
        <v>2097</v>
      </c>
      <c r="D1394" s="18" t="s">
        <v>2098</v>
      </c>
      <c r="E1394" s="461">
        <v>13.1</v>
      </c>
    </row>
    <row r="1395" spans="1:5" ht="14.25">
      <c r="A1395" s="18">
        <v>37598</v>
      </c>
      <c r="B1395" s="18" t="s">
        <v>22024</v>
      </c>
      <c r="C1395" s="18" t="s">
        <v>2097</v>
      </c>
      <c r="D1395" s="18" t="s">
        <v>2100</v>
      </c>
      <c r="E1395" s="461">
        <v>41.06</v>
      </c>
    </row>
    <row r="1396" spans="1:5" ht="14.25">
      <c r="A1396" s="18">
        <v>25398</v>
      </c>
      <c r="B1396" s="18" t="s">
        <v>22025</v>
      </c>
      <c r="C1396" s="18" t="s">
        <v>2097</v>
      </c>
      <c r="D1396" s="18" t="s">
        <v>2100</v>
      </c>
      <c r="E1396" s="461">
        <v>4606.4799999999996</v>
      </c>
    </row>
    <row r="1397" spans="1:5" ht="14.25">
      <c r="A1397" s="18">
        <v>25399</v>
      </c>
      <c r="B1397" s="18" t="s">
        <v>22026</v>
      </c>
      <c r="C1397" s="18" t="s">
        <v>2097</v>
      </c>
      <c r="D1397" s="18" t="s">
        <v>2100</v>
      </c>
      <c r="E1397" s="461">
        <v>2796.53</v>
      </c>
    </row>
    <row r="1398" spans="1:5" ht="14.25">
      <c r="A1398" s="18">
        <v>43440</v>
      </c>
      <c r="B1398" s="18" t="s">
        <v>22027</v>
      </c>
      <c r="C1398" s="18" t="s">
        <v>2097</v>
      </c>
      <c r="D1398" s="18" t="s">
        <v>2098</v>
      </c>
      <c r="E1398" s="461">
        <v>407.48</v>
      </c>
    </row>
    <row r="1399" spans="1:5" ht="14.25">
      <c r="A1399" s="18">
        <v>10667</v>
      </c>
      <c r="B1399" s="18" t="s">
        <v>22028</v>
      </c>
      <c r="C1399" s="18" t="s">
        <v>2097</v>
      </c>
      <c r="D1399" s="18" t="s">
        <v>2100</v>
      </c>
      <c r="E1399" s="461">
        <v>22500</v>
      </c>
    </row>
    <row r="1400" spans="1:5" ht="14.25">
      <c r="A1400" s="18">
        <v>1613</v>
      </c>
      <c r="B1400" s="18" t="s">
        <v>22029</v>
      </c>
      <c r="C1400" s="18" t="s">
        <v>2097</v>
      </c>
      <c r="D1400" s="18" t="s">
        <v>2098</v>
      </c>
      <c r="E1400" s="461">
        <v>2063.46</v>
      </c>
    </row>
    <row r="1401" spans="1:5" ht="14.25">
      <c r="A1401" s="18">
        <v>1626</v>
      </c>
      <c r="B1401" s="18" t="s">
        <v>22030</v>
      </c>
      <c r="C1401" s="18" t="s">
        <v>2097</v>
      </c>
      <c r="D1401" s="18" t="s">
        <v>2098</v>
      </c>
      <c r="E1401" s="461">
        <v>3086.15</v>
      </c>
    </row>
    <row r="1402" spans="1:5" ht="14.25">
      <c r="A1402" s="18">
        <v>1625</v>
      </c>
      <c r="B1402" s="18" t="s">
        <v>22031</v>
      </c>
      <c r="C1402" s="18" t="s">
        <v>2097</v>
      </c>
      <c r="D1402" s="18" t="s">
        <v>2098</v>
      </c>
      <c r="E1402" s="461">
        <v>215.55</v>
      </c>
    </row>
    <row r="1403" spans="1:5" ht="14.25">
      <c r="A1403" s="18">
        <v>1622</v>
      </c>
      <c r="B1403" s="18" t="s">
        <v>22032</v>
      </c>
      <c r="C1403" s="18" t="s">
        <v>2097</v>
      </c>
      <c r="D1403" s="18" t="s">
        <v>2098</v>
      </c>
      <c r="E1403" s="461">
        <v>6964.18</v>
      </c>
    </row>
    <row r="1404" spans="1:5" ht="14.25">
      <c r="A1404" s="18">
        <v>1620</v>
      </c>
      <c r="B1404" s="18" t="s">
        <v>22033</v>
      </c>
      <c r="C1404" s="18" t="s">
        <v>2097</v>
      </c>
      <c r="D1404" s="18" t="s">
        <v>2098</v>
      </c>
      <c r="E1404" s="461">
        <v>454.07</v>
      </c>
    </row>
    <row r="1405" spans="1:5" ht="14.25">
      <c r="A1405" s="18">
        <v>1629</v>
      </c>
      <c r="B1405" s="18" t="s">
        <v>22034</v>
      </c>
      <c r="C1405" s="18" t="s">
        <v>2097</v>
      </c>
      <c r="D1405" s="18" t="s">
        <v>2098</v>
      </c>
      <c r="E1405" s="461">
        <v>16949.16</v>
      </c>
    </row>
    <row r="1406" spans="1:5" ht="14.25">
      <c r="A1406" s="18">
        <v>1627</v>
      </c>
      <c r="B1406" s="18" t="s">
        <v>22035</v>
      </c>
      <c r="C1406" s="18" t="s">
        <v>2097</v>
      </c>
      <c r="D1406" s="18" t="s">
        <v>2098</v>
      </c>
      <c r="E1406" s="461">
        <v>867.95</v>
      </c>
    </row>
    <row r="1407" spans="1:5" ht="14.25">
      <c r="A1407" s="18">
        <v>1623</v>
      </c>
      <c r="B1407" s="18" t="s">
        <v>22036</v>
      </c>
      <c r="C1407" s="18" t="s">
        <v>2097</v>
      </c>
      <c r="D1407" s="18" t="s">
        <v>2098</v>
      </c>
      <c r="E1407" s="461">
        <v>175.79</v>
      </c>
    </row>
    <row r="1408" spans="1:5" ht="14.25">
      <c r="A1408" s="18">
        <v>1619</v>
      </c>
      <c r="B1408" s="18" t="s">
        <v>22037</v>
      </c>
      <c r="C1408" s="18" t="s">
        <v>2097</v>
      </c>
      <c r="D1408" s="18" t="s">
        <v>2098</v>
      </c>
      <c r="E1408" s="461">
        <v>241.82</v>
      </c>
    </row>
    <row r="1409" spans="1:5" ht="14.25">
      <c r="A1409" s="18">
        <v>1630</v>
      </c>
      <c r="B1409" s="18" t="s">
        <v>22038</v>
      </c>
      <c r="C1409" s="18" t="s">
        <v>2097</v>
      </c>
      <c r="D1409" s="18" t="s">
        <v>2098</v>
      </c>
      <c r="E1409" s="461">
        <v>5324.26</v>
      </c>
    </row>
    <row r="1410" spans="1:5" ht="14.25">
      <c r="A1410" s="18">
        <v>1616</v>
      </c>
      <c r="B1410" s="18" t="s">
        <v>22039</v>
      </c>
      <c r="C1410" s="18" t="s">
        <v>2097</v>
      </c>
      <c r="D1410" s="18" t="s">
        <v>2098</v>
      </c>
      <c r="E1410" s="461">
        <v>8188.81</v>
      </c>
    </row>
    <row r="1411" spans="1:5" ht="14.25">
      <c r="A1411" s="18">
        <v>1614</v>
      </c>
      <c r="B1411" s="18" t="s">
        <v>22040</v>
      </c>
      <c r="C1411" s="18" t="s">
        <v>2097</v>
      </c>
      <c r="D1411" s="18" t="s">
        <v>2098</v>
      </c>
      <c r="E1411" s="461">
        <v>374.26</v>
      </c>
    </row>
    <row r="1412" spans="1:5" ht="14.25">
      <c r="A1412" s="18">
        <v>1617</v>
      </c>
      <c r="B1412" s="18" t="s">
        <v>22041</v>
      </c>
      <c r="C1412" s="18" t="s">
        <v>2097</v>
      </c>
      <c r="D1412" s="18" t="s">
        <v>2098</v>
      </c>
      <c r="E1412" s="461">
        <v>9775.66</v>
      </c>
    </row>
    <row r="1413" spans="1:5" ht="14.25">
      <c r="A1413" s="18">
        <v>1621</v>
      </c>
      <c r="B1413" s="18" t="s">
        <v>22042</v>
      </c>
      <c r="C1413" s="18" t="s">
        <v>2097</v>
      </c>
      <c r="D1413" s="18" t="s">
        <v>2098</v>
      </c>
      <c r="E1413" s="461">
        <v>669.35</v>
      </c>
    </row>
    <row r="1414" spans="1:5" ht="14.25">
      <c r="A1414" s="18">
        <v>1624</v>
      </c>
      <c r="B1414" s="18" t="s">
        <v>22043</v>
      </c>
      <c r="C1414" s="18" t="s">
        <v>2097</v>
      </c>
      <c r="D1414" s="18" t="s">
        <v>2098</v>
      </c>
      <c r="E1414" s="461">
        <v>24029.06</v>
      </c>
    </row>
    <row r="1415" spans="1:5" ht="14.25">
      <c r="A1415" s="18">
        <v>1615</v>
      </c>
      <c r="B1415" s="18" t="s">
        <v>22044</v>
      </c>
      <c r="C1415" s="18" t="s">
        <v>2097</v>
      </c>
      <c r="D1415" s="18" t="s">
        <v>2098</v>
      </c>
      <c r="E1415" s="461">
        <v>1256.93</v>
      </c>
    </row>
    <row r="1416" spans="1:5" ht="14.25">
      <c r="A1416" s="18">
        <v>1612</v>
      </c>
      <c r="B1416" s="18" t="s">
        <v>22045</v>
      </c>
      <c r="C1416" s="18" t="s">
        <v>2097</v>
      </c>
      <c r="D1416" s="18" t="s">
        <v>2102</v>
      </c>
      <c r="E1416" s="461">
        <v>165.55</v>
      </c>
    </row>
    <row r="1417" spans="1:5" ht="14.25">
      <c r="A1417" s="18">
        <v>1618</v>
      </c>
      <c r="B1417" s="18" t="s">
        <v>22046</v>
      </c>
      <c r="C1417" s="18" t="s">
        <v>2097</v>
      </c>
      <c r="D1417" s="18" t="s">
        <v>2098</v>
      </c>
      <c r="E1417" s="461">
        <v>1727.21</v>
      </c>
    </row>
    <row r="1418" spans="1:5" ht="14.25">
      <c r="A1418" s="18">
        <v>14211</v>
      </c>
      <c r="B1418" s="18" t="s">
        <v>22047</v>
      </c>
      <c r="C1418" s="18" t="s">
        <v>2097</v>
      </c>
      <c r="D1418" s="18" t="s">
        <v>2100</v>
      </c>
      <c r="E1418" s="461">
        <v>49.87</v>
      </c>
    </row>
    <row r="1419" spans="1:5" ht="14.25">
      <c r="A1419" s="18">
        <v>43657</v>
      </c>
      <c r="B1419" s="18" t="s">
        <v>22048</v>
      </c>
      <c r="C1419" s="18" t="s">
        <v>2103</v>
      </c>
      <c r="D1419" s="18" t="s">
        <v>2100</v>
      </c>
      <c r="E1419" s="461">
        <v>7.45</v>
      </c>
    </row>
    <row r="1420" spans="1:5" ht="14.25">
      <c r="A1420" s="18">
        <v>34500</v>
      </c>
      <c r="B1420" s="18" t="s">
        <v>22049</v>
      </c>
      <c r="C1420" s="18" t="s">
        <v>2101</v>
      </c>
      <c r="D1420" s="18" t="s">
        <v>2098</v>
      </c>
      <c r="E1420" s="461">
        <v>127.89</v>
      </c>
    </row>
    <row r="1421" spans="1:5" ht="14.25">
      <c r="A1421" s="18">
        <v>40934</v>
      </c>
      <c r="B1421" s="18" t="s">
        <v>22050</v>
      </c>
      <c r="C1421" s="18" t="s">
        <v>2107</v>
      </c>
      <c r="D1421" s="18" t="s">
        <v>2098</v>
      </c>
      <c r="E1421" s="461">
        <v>22478.81</v>
      </c>
    </row>
    <row r="1422" spans="1:5" ht="14.25">
      <c r="A1422" s="18">
        <v>38200</v>
      </c>
      <c r="B1422" s="18" t="s">
        <v>22051</v>
      </c>
      <c r="C1422" s="18" t="s">
        <v>2113</v>
      </c>
      <c r="D1422" s="18" t="s">
        <v>2098</v>
      </c>
      <c r="E1422" s="461">
        <v>635.97</v>
      </c>
    </row>
    <row r="1423" spans="1:5" ht="14.25">
      <c r="A1423" s="18">
        <v>39269</v>
      </c>
      <c r="B1423" s="18" t="s">
        <v>22052</v>
      </c>
      <c r="C1423" s="18" t="s">
        <v>2103</v>
      </c>
      <c r="D1423" s="18" t="s">
        <v>2098</v>
      </c>
      <c r="E1423" s="461">
        <v>1.32</v>
      </c>
    </row>
    <row r="1424" spans="1:5" ht="14.25">
      <c r="A1424" s="18">
        <v>11889</v>
      </c>
      <c r="B1424" s="18" t="s">
        <v>22053</v>
      </c>
      <c r="C1424" s="18" t="s">
        <v>2103</v>
      </c>
      <c r="D1424" s="18" t="s">
        <v>2098</v>
      </c>
      <c r="E1424" s="461">
        <v>1.81</v>
      </c>
    </row>
    <row r="1425" spans="1:5" ht="14.25">
      <c r="A1425" s="18">
        <v>39270</v>
      </c>
      <c r="B1425" s="18" t="s">
        <v>22054</v>
      </c>
      <c r="C1425" s="18" t="s">
        <v>2103</v>
      </c>
      <c r="D1425" s="18" t="s">
        <v>2098</v>
      </c>
      <c r="E1425" s="461">
        <v>2.36</v>
      </c>
    </row>
    <row r="1426" spans="1:5" ht="14.25">
      <c r="A1426" s="18">
        <v>11890</v>
      </c>
      <c r="B1426" s="18" t="s">
        <v>22055</v>
      </c>
      <c r="C1426" s="18" t="s">
        <v>2103</v>
      </c>
      <c r="D1426" s="18" t="s">
        <v>2098</v>
      </c>
      <c r="E1426" s="461">
        <v>3.21</v>
      </c>
    </row>
    <row r="1427" spans="1:5" ht="14.25">
      <c r="A1427" s="18">
        <v>11891</v>
      </c>
      <c r="B1427" s="18" t="s">
        <v>22056</v>
      </c>
      <c r="C1427" s="18" t="s">
        <v>2103</v>
      </c>
      <c r="D1427" s="18" t="s">
        <v>2098</v>
      </c>
      <c r="E1427" s="461">
        <v>5.2</v>
      </c>
    </row>
    <row r="1428" spans="1:5" ht="14.25">
      <c r="A1428" s="18">
        <v>11892</v>
      </c>
      <c r="B1428" s="18" t="s">
        <v>22057</v>
      </c>
      <c r="C1428" s="18" t="s">
        <v>2103</v>
      </c>
      <c r="D1428" s="18" t="s">
        <v>2098</v>
      </c>
      <c r="E1428" s="461">
        <v>8.5</v>
      </c>
    </row>
    <row r="1429" spans="1:5" ht="14.25">
      <c r="A1429" s="18">
        <v>37601</v>
      </c>
      <c r="B1429" s="18" t="s">
        <v>22058</v>
      </c>
      <c r="C1429" s="18" t="s">
        <v>2103</v>
      </c>
      <c r="D1429" s="18" t="s">
        <v>2100</v>
      </c>
      <c r="E1429" s="461">
        <v>9.1199999999999992</v>
      </c>
    </row>
    <row r="1430" spans="1:5" ht="14.25">
      <c r="A1430" s="18">
        <v>1634</v>
      </c>
      <c r="B1430" s="18" t="s">
        <v>22059</v>
      </c>
      <c r="C1430" s="18" t="s">
        <v>2103</v>
      </c>
      <c r="D1430" s="18" t="s">
        <v>2100</v>
      </c>
      <c r="E1430" s="461">
        <v>9.43</v>
      </c>
    </row>
    <row r="1431" spans="1:5" ht="14.25">
      <c r="A1431" s="18">
        <v>5086</v>
      </c>
      <c r="B1431" s="18" t="s">
        <v>22060</v>
      </c>
      <c r="C1431" s="18" t="s">
        <v>2104</v>
      </c>
      <c r="D1431" s="18" t="s">
        <v>2098</v>
      </c>
      <c r="E1431" s="461">
        <v>29.99</v>
      </c>
    </row>
    <row r="1432" spans="1:5" ht="14.25">
      <c r="A1432" s="18">
        <v>11280</v>
      </c>
      <c r="B1432" s="18" t="s">
        <v>22061</v>
      </c>
      <c r="C1432" s="18" t="s">
        <v>2097</v>
      </c>
      <c r="D1432" s="18" t="s">
        <v>2100</v>
      </c>
      <c r="E1432" s="461">
        <v>11757.04</v>
      </c>
    </row>
    <row r="1433" spans="1:5" ht="14.25">
      <c r="A1433" s="18">
        <v>40519</v>
      </c>
      <c r="B1433" s="18" t="s">
        <v>22062</v>
      </c>
      <c r="C1433" s="18" t="s">
        <v>2097</v>
      </c>
      <c r="D1433" s="18" t="s">
        <v>2100</v>
      </c>
      <c r="E1433" s="461">
        <v>96921.03</v>
      </c>
    </row>
    <row r="1434" spans="1:5" ht="14.25">
      <c r="A1434" s="18">
        <v>39869</v>
      </c>
      <c r="B1434" s="18" t="s">
        <v>22063</v>
      </c>
      <c r="C1434" s="18" t="s">
        <v>2097</v>
      </c>
      <c r="D1434" s="18" t="s">
        <v>2100</v>
      </c>
      <c r="E1434" s="461">
        <v>13.23</v>
      </c>
    </row>
    <row r="1435" spans="1:5" ht="14.25">
      <c r="A1435" s="18">
        <v>39870</v>
      </c>
      <c r="B1435" s="18" t="s">
        <v>22064</v>
      </c>
      <c r="C1435" s="18" t="s">
        <v>2097</v>
      </c>
      <c r="D1435" s="18" t="s">
        <v>2100</v>
      </c>
      <c r="E1435" s="461">
        <v>20.23</v>
      </c>
    </row>
    <row r="1436" spans="1:5" ht="14.25">
      <c r="A1436" s="18">
        <v>39871</v>
      </c>
      <c r="B1436" s="18" t="s">
        <v>22065</v>
      </c>
      <c r="C1436" s="18" t="s">
        <v>2097</v>
      </c>
      <c r="D1436" s="18" t="s">
        <v>2100</v>
      </c>
      <c r="E1436" s="461">
        <v>22.68</v>
      </c>
    </row>
    <row r="1437" spans="1:5" ht="14.25">
      <c r="A1437" s="18">
        <v>12722</v>
      </c>
      <c r="B1437" s="18" t="s">
        <v>22066</v>
      </c>
      <c r="C1437" s="18" t="s">
        <v>2097</v>
      </c>
      <c r="D1437" s="18" t="s">
        <v>2100</v>
      </c>
      <c r="E1437" s="461">
        <v>758.99</v>
      </c>
    </row>
    <row r="1438" spans="1:5" ht="14.25">
      <c r="A1438" s="18">
        <v>12714</v>
      </c>
      <c r="B1438" s="18" t="s">
        <v>22067</v>
      </c>
      <c r="C1438" s="18" t="s">
        <v>2097</v>
      </c>
      <c r="D1438" s="18" t="s">
        <v>2100</v>
      </c>
      <c r="E1438" s="461">
        <v>4.95</v>
      </c>
    </row>
    <row r="1439" spans="1:5" ht="14.25">
      <c r="A1439" s="18">
        <v>12715</v>
      </c>
      <c r="B1439" s="18" t="s">
        <v>22068</v>
      </c>
      <c r="C1439" s="18" t="s">
        <v>2097</v>
      </c>
      <c r="D1439" s="18" t="s">
        <v>2100</v>
      </c>
      <c r="E1439" s="461">
        <v>11.18</v>
      </c>
    </row>
    <row r="1440" spans="1:5" ht="14.25">
      <c r="A1440" s="18">
        <v>12716</v>
      </c>
      <c r="B1440" s="18" t="s">
        <v>22069</v>
      </c>
      <c r="C1440" s="18" t="s">
        <v>2097</v>
      </c>
      <c r="D1440" s="18" t="s">
        <v>2100</v>
      </c>
      <c r="E1440" s="461">
        <v>19.21</v>
      </c>
    </row>
    <row r="1441" spans="1:5" ht="14.25">
      <c r="A1441" s="18">
        <v>12717</v>
      </c>
      <c r="B1441" s="18" t="s">
        <v>22070</v>
      </c>
      <c r="C1441" s="18" t="s">
        <v>2097</v>
      </c>
      <c r="D1441" s="18" t="s">
        <v>2100</v>
      </c>
      <c r="E1441" s="461">
        <v>37.76</v>
      </c>
    </row>
    <row r="1442" spans="1:5" ht="14.25">
      <c r="A1442" s="18">
        <v>12718</v>
      </c>
      <c r="B1442" s="18" t="s">
        <v>22071</v>
      </c>
      <c r="C1442" s="18" t="s">
        <v>2097</v>
      </c>
      <c r="D1442" s="18" t="s">
        <v>2100</v>
      </c>
      <c r="E1442" s="461">
        <v>57.95</v>
      </c>
    </row>
    <row r="1443" spans="1:5" ht="14.25">
      <c r="A1443" s="18">
        <v>12719</v>
      </c>
      <c r="B1443" s="18" t="s">
        <v>22072</v>
      </c>
      <c r="C1443" s="18" t="s">
        <v>2097</v>
      </c>
      <c r="D1443" s="18" t="s">
        <v>2100</v>
      </c>
      <c r="E1443" s="461">
        <v>91.99</v>
      </c>
    </row>
    <row r="1444" spans="1:5" ht="14.25">
      <c r="A1444" s="18">
        <v>12720</v>
      </c>
      <c r="B1444" s="18" t="s">
        <v>22073</v>
      </c>
      <c r="C1444" s="18" t="s">
        <v>2097</v>
      </c>
      <c r="D1444" s="18" t="s">
        <v>2100</v>
      </c>
      <c r="E1444" s="461">
        <v>320.31</v>
      </c>
    </row>
    <row r="1445" spans="1:5" ht="14.25">
      <c r="A1445" s="18">
        <v>12721</v>
      </c>
      <c r="B1445" s="18" t="s">
        <v>22074</v>
      </c>
      <c r="C1445" s="18" t="s">
        <v>2097</v>
      </c>
      <c r="D1445" s="18" t="s">
        <v>2100</v>
      </c>
      <c r="E1445" s="461">
        <v>307.16000000000003</v>
      </c>
    </row>
    <row r="1446" spans="1:5" ht="14.25">
      <c r="A1446" s="18">
        <v>3468</v>
      </c>
      <c r="B1446" s="18" t="s">
        <v>22075</v>
      </c>
      <c r="C1446" s="18" t="s">
        <v>2097</v>
      </c>
      <c r="D1446" s="18" t="s">
        <v>2100</v>
      </c>
      <c r="E1446" s="461">
        <v>44.5</v>
      </c>
    </row>
    <row r="1447" spans="1:5" ht="14.25">
      <c r="A1447" s="18">
        <v>3465</v>
      </c>
      <c r="B1447" s="18" t="s">
        <v>22076</v>
      </c>
      <c r="C1447" s="18" t="s">
        <v>2097</v>
      </c>
      <c r="D1447" s="18" t="s">
        <v>2100</v>
      </c>
      <c r="E1447" s="461">
        <v>44.49</v>
      </c>
    </row>
    <row r="1448" spans="1:5" ht="14.25">
      <c r="A1448" s="18">
        <v>12403</v>
      </c>
      <c r="B1448" s="18" t="s">
        <v>22077</v>
      </c>
      <c r="C1448" s="18" t="s">
        <v>2097</v>
      </c>
      <c r="D1448" s="18" t="s">
        <v>2100</v>
      </c>
      <c r="E1448" s="461">
        <v>31.71</v>
      </c>
    </row>
    <row r="1449" spans="1:5" ht="14.25">
      <c r="A1449" s="18">
        <v>3463</v>
      </c>
      <c r="B1449" s="18" t="s">
        <v>22078</v>
      </c>
      <c r="C1449" s="18" t="s">
        <v>2097</v>
      </c>
      <c r="D1449" s="18" t="s">
        <v>2100</v>
      </c>
      <c r="E1449" s="461">
        <v>18.52</v>
      </c>
    </row>
    <row r="1450" spans="1:5" ht="14.25">
      <c r="A1450" s="18">
        <v>3464</v>
      </c>
      <c r="B1450" s="18" t="s">
        <v>22079</v>
      </c>
      <c r="C1450" s="18" t="s">
        <v>2097</v>
      </c>
      <c r="D1450" s="18" t="s">
        <v>2100</v>
      </c>
      <c r="E1450" s="461">
        <v>18.52</v>
      </c>
    </row>
    <row r="1451" spans="1:5" ht="14.25">
      <c r="A1451" s="18">
        <v>3466</v>
      </c>
      <c r="B1451" s="18" t="s">
        <v>22080</v>
      </c>
      <c r="C1451" s="18" t="s">
        <v>2097</v>
      </c>
      <c r="D1451" s="18" t="s">
        <v>2100</v>
      </c>
      <c r="E1451" s="461">
        <v>112.99</v>
      </c>
    </row>
    <row r="1452" spans="1:5" ht="14.25">
      <c r="A1452" s="18">
        <v>3467</v>
      </c>
      <c r="B1452" s="18" t="s">
        <v>22081</v>
      </c>
      <c r="C1452" s="18" t="s">
        <v>2097</v>
      </c>
      <c r="D1452" s="18" t="s">
        <v>2100</v>
      </c>
      <c r="E1452" s="461">
        <v>63.81</v>
      </c>
    </row>
    <row r="1453" spans="1:5" ht="14.25">
      <c r="A1453" s="18">
        <v>3462</v>
      </c>
      <c r="B1453" s="18" t="s">
        <v>22082</v>
      </c>
      <c r="C1453" s="18" t="s">
        <v>2097</v>
      </c>
      <c r="D1453" s="18" t="s">
        <v>2100</v>
      </c>
      <c r="E1453" s="461">
        <v>12.22</v>
      </c>
    </row>
    <row r="1454" spans="1:5" ht="14.25">
      <c r="A1454" s="18">
        <v>3446</v>
      </c>
      <c r="B1454" s="18" t="s">
        <v>22083</v>
      </c>
      <c r="C1454" s="18" t="s">
        <v>2097</v>
      </c>
      <c r="D1454" s="18" t="s">
        <v>2100</v>
      </c>
      <c r="E1454" s="461">
        <v>37.619999999999997</v>
      </c>
    </row>
    <row r="1455" spans="1:5" ht="14.25">
      <c r="A1455" s="18">
        <v>3445</v>
      </c>
      <c r="B1455" s="18" t="s">
        <v>22084</v>
      </c>
      <c r="C1455" s="18" t="s">
        <v>2097</v>
      </c>
      <c r="D1455" s="18" t="s">
        <v>2100</v>
      </c>
      <c r="E1455" s="461">
        <v>30.71</v>
      </c>
    </row>
    <row r="1456" spans="1:5" ht="14.25">
      <c r="A1456" s="18">
        <v>3441</v>
      </c>
      <c r="B1456" s="18" t="s">
        <v>22085</v>
      </c>
      <c r="C1456" s="18" t="s">
        <v>2097</v>
      </c>
      <c r="D1456" s="18" t="s">
        <v>2100</v>
      </c>
      <c r="E1456" s="461">
        <v>8.67</v>
      </c>
    </row>
    <row r="1457" spans="1:5" ht="14.25">
      <c r="A1457" s="18">
        <v>3444</v>
      </c>
      <c r="B1457" s="18" t="s">
        <v>22086</v>
      </c>
      <c r="C1457" s="18" t="s">
        <v>2097</v>
      </c>
      <c r="D1457" s="18" t="s">
        <v>2100</v>
      </c>
      <c r="E1457" s="461">
        <v>18.899999999999999</v>
      </c>
    </row>
    <row r="1458" spans="1:5" ht="14.25">
      <c r="A1458" s="18">
        <v>12402</v>
      </c>
      <c r="B1458" s="18" t="s">
        <v>22087</v>
      </c>
      <c r="C1458" s="18" t="s">
        <v>2097</v>
      </c>
      <c r="D1458" s="18" t="s">
        <v>2100</v>
      </c>
      <c r="E1458" s="461">
        <v>105.74</v>
      </c>
    </row>
    <row r="1459" spans="1:5" ht="14.25">
      <c r="A1459" s="18">
        <v>3447</v>
      </c>
      <c r="B1459" s="18" t="s">
        <v>22088</v>
      </c>
      <c r="C1459" s="18" t="s">
        <v>2097</v>
      </c>
      <c r="D1459" s="18" t="s">
        <v>2100</v>
      </c>
      <c r="E1459" s="461">
        <v>54.71</v>
      </c>
    </row>
    <row r="1460" spans="1:5" ht="14.25">
      <c r="A1460" s="18">
        <v>3442</v>
      </c>
      <c r="B1460" s="18" t="s">
        <v>22089</v>
      </c>
      <c r="C1460" s="18" t="s">
        <v>2097</v>
      </c>
      <c r="D1460" s="18" t="s">
        <v>2100</v>
      </c>
      <c r="E1460" s="461">
        <v>12.96</v>
      </c>
    </row>
    <row r="1461" spans="1:5" ht="14.25">
      <c r="A1461" s="18">
        <v>3448</v>
      </c>
      <c r="B1461" s="18" t="s">
        <v>22090</v>
      </c>
      <c r="C1461" s="18" t="s">
        <v>2097</v>
      </c>
      <c r="D1461" s="18" t="s">
        <v>2100</v>
      </c>
      <c r="E1461" s="461">
        <v>154.6</v>
      </c>
    </row>
    <row r="1462" spans="1:5" ht="14.25">
      <c r="A1462" s="18">
        <v>3449</v>
      </c>
      <c r="B1462" s="18" t="s">
        <v>22091</v>
      </c>
      <c r="C1462" s="18" t="s">
        <v>2097</v>
      </c>
      <c r="D1462" s="18" t="s">
        <v>2100</v>
      </c>
      <c r="E1462" s="461">
        <v>270.89</v>
      </c>
    </row>
    <row r="1463" spans="1:5" ht="14.25">
      <c r="A1463" s="18">
        <v>37438</v>
      </c>
      <c r="B1463" s="18" t="s">
        <v>22092</v>
      </c>
      <c r="C1463" s="18" t="s">
        <v>2097</v>
      </c>
      <c r="D1463" s="18" t="s">
        <v>2100</v>
      </c>
      <c r="E1463" s="461">
        <v>261.70999999999998</v>
      </c>
    </row>
    <row r="1464" spans="1:5" ht="14.25">
      <c r="A1464" s="18">
        <v>37439</v>
      </c>
      <c r="B1464" s="18" t="s">
        <v>22093</v>
      </c>
      <c r="C1464" s="18" t="s">
        <v>2097</v>
      </c>
      <c r="D1464" s="18" t="s">
        <v>2100</v>
      </c>
      <c r="E1464" s="461">
        <v>1711.04</v>
      </c>
    </row>
    <row r="1465" spans="1:5" ht="14.25">
      <c r="A1465" s="18">
        <v>37435</v>
      </c>
      <c r="B1465" s="18" t="s">
        <v>22094</v>
      </c>
      <c r="C1465" s="18" t="s">
        <v>2097</v>
      </c>
      <c r="D1465" s="18" t="s">
        <v>2100</v>
      </c>
      <c r="E1465" s="461">
        <v>30.75</v>
      </c>
    </row>
    <row r="1466" spans="1:5" ht="14.25">
      <c r="A1466" s="18">
        <v>37436</v>
      </c>
      <c r="B1466" s="18" t="s">
        <v>22095</v>
      </c>
      <c r="C1466" s="18" t="s">
        <v>2097</v>
      </c>
      <c r="D1466" s="18" t="s">
        <v>2100</v>
      </c>
      <c r="E1466" s="461">
        <v>36.299999999999997</v>
      </c>
    </row>
    <row r="1467" spans="1:5" ht="14.25">
      <c r="A1467" s="18">
        <v>37437</v>
      </c>
      <c r="B1467" s="18" t="s">
        <v>22096</v>
      </c>
      <c r="C1467" s="18" t="s">
        <v>2097</v>
      </c>
      <c r="D1467" s="18" t="s">
        <v>2100</v>
      </c>
      <c r="E1467" s="461">
        <v>52.5</v>
      </c>
    </row>
    <row r="1468" spans="1:5" ht="14.25">
      <c r="A1468" s="18">
        <v>3473</v>
      </c>
      <c r="B1468" s="18" t="s">
        <v>22097</v>
      </c>
      <c r="C1468" s="18" t="s">
        <v>2097</v>
      </c>
      <c r="D1468" s="18" t="s">
        <v>2100</v>
      </c>
      <c r="E1468" s="461">
        <v>42.53</v>
      </c>
    </row>
    <row r="1469" spans="1:5" ht="14.25">
      <c r="A1469" s="18">
        <v>3474</v>
      </c>
      <c r="B1469" s="18" t="s">
        <v>22098</v>
      </c>
      <c r="C1469" s="18" t="s">
        <v>2097</v>
      </c>
      <c r="D1469" s="18" t="s">
        <v>2100</v>
      </c>
      <c r="E1469" s="461">
        <v>35.06</v>
      </c>
    </row>
    <row r="1470" spans="1:5" ht="14.25">
      <c r="A1470" s="18">
        <v>3450</v>
      </c>
      <c r="B1470" s="18" t="s">
        <v>22099</v>
      </c>
      <c r="C1470" s="18" t="s">
        <v>2097</v>
      </c>
      <c r="D1470" s="18" t="s">
        <v>2100</v>
      </c>
      <c r="E1470" s="461">
        <v>10.16</v>
      </c>
    </row>
    <row r="1471" spans="1:5" ht="14.25">
      <c r="A1471" s="18">
        <v>3443</v>
      </c>
      <c r="B1471" s="18" t="s">
        <v>22100</v>
      </c>
      <c r="C1471" s="18" t="s">
        <v>2097</v>
      </c>
      <c r="D1471" s="18" t="s">
        <v>2100</v>
      </c>
      <c r="E1471" s="461">
        <v>21.81</v>
      </c>
    </row>
    <row r="1472" spans="1:5" ht="14.25">
      <c r="A1472" s="18">
        <v>3453</v>
      </c>
      <c r="B1472" s="18" t="s">
        <v>22101</v>
      </c>
      <c r="C1472" s="18" t="s">
        <v>2097</v>
      </c>
      <c r="D1472" s="18" t="s">
        <v>2100</v>
      </c>
      <c r="E1472" s="461">
        <v>124.15</v>
      </c>
    </row>
    <row r="1473" spans="1:5" ht="14.25">
      <c r="A1473" s="18">
        <v>3452</v>
      </c>
      <c r="B1473" s="18" t="s">
        <v>22102</v>
      </c>
      <c r="C1473" s="18" t="s">
        <v>2097</v>
      </c>
      <c r="D1473" s="18" t="s">
        <v>2100</v>
      </c>
      <c r="E1473" s="461">
        <v>61.28</v>
      </c>
    </row>
    <row r="1474" spans="1:5" ht="14.25">
      <c r="A1474" s="18">
        <v>3451</v>
      </c>
      <c r="B1474" s="18" t="s">
        <v>22103</v>
      </c>
      <c r="C1474" s="18" t="s">
        <v>2097</v>
      </c>
      <c r="D1474" s="18" t="s">
        <v>2100</v>
      </c>
      <c r="E1474" s="461">
        <v>12.15</v>
      </c>
    </row>
    <row r="1475" spans="1:5" ht="14.25">
      <c r="A1475" s="18">
        <v>3454</v>
      </c>
      <c r="B1475" s="18" t="s">
        <v>22104</v>
      </c>
      <c r="C1475" s="18" t="s">
        <v>2097</v>
      </c>
      <c r="D1475" s="18" t="s">
        <v>2100</v>
      </c>
      <c r="E1475" s="461">
        <v>188.83</v>
      </c>
    </row>
    <row r="1476" spans="1:5" ht="14.25">
      <c r="A1476" s="18">
        <v>3458</v>
      </c>
      <c r="B1476" s="18" t="s">
        <v>22105</v>
      </c>
      <c r="C1476" s="18" t="s">
        <v>2097</v>
      </c>
      <c r="D1476" s="18" t="s">
        <v>2100</v>
      </c>
      <c r="E1476" s="461">
        <v>34.090000000000003</v>
      </c>
    </row>
    <row r="1477" spans="1:5" ht="14.25">
      <c r="A1477" s="18">
        <v>3457</v>
      </c>
      <c r="B1477" s="18" t="s">
        <v>22106</v>
      </c>
      <c r="C1477" s="18" t="s">
        <v>2097</v>
      </c>
      <c r="D1477" s="18" t="s">
        <v>2100</v>
      </c>
      <c r="E1477" s="461">
        <v>25.59</v>
      </c>
    </row>
    <row r="1478" spans="1:5" ht="14.25">
      <c r="A1478" s="18">
        <v>3455</v>
      </c>
      <c r="B1478" s="18" t="s">
        <v>22107</v>
      </c>
      <c r="C1478" s="18" t="s">
        <v>2097</v>
      </c>
      <c r="D1478" s="18" t="s">
        <v>2100</v>
      </c>
      <c r="E1478" s="461">
        <v>7.27</v>
      </c>
    </row>
    <row r="1479" spans="1:5" ht="14.25">
      <c r="A1479" s="18">
        <v>3472</v>
      </c>
      <c r="B1479" s="18" t="s">
        <v>22108</v>
      </c>
      <c r="C1479" s="18" t="s">
        <v>2097</v>
      </c>
      <c r="D1479" s="18" t="s">
        <v>2100</v>
      </c>
      <c r="E1479" s="461">
        <v>16.329999999999998</v>
      </c>
    </row>
    <row r="1480" spans="1:5" ht="14.25">
      <c r="A1480" s="18">
        <v>3470</v>
      </c>
      <c r="B1480" s="18" t="s">
        <v>22109</v>
      </c>
      <c r="C1480" s="18" t="s">
        <v>2097</v>
      </c>
      <c r="D1480" s="18" t="s">
        <v>2100</v>
      </c>
      <c r="E1480" s="461">
        <v>95.2</v>
      </c>
    </row>
    <row r="1481" spans="1:5" ht="14.25">
      <c r="A1481" s="18">
        <v>3471</v>
      </c>
      <c r="B1481" s="18" t="s">
        <v>22110</v>
      </c>
      <c r="C1481" s="18" t="s">
        <v>2097</v>
      </c>
      <c r="D1481" s="18" t="s">
        <v>2100</v>
      </c>
      <c r="E1481" s="461">
        <v>52.31</v>
      </c>
    </row>
    <row r="1482" spans="1:5" ht="14.25">
      <c r="A1482" s="18">
        <v>3456</v>
      </c>
      <c r="B1482" s="18" t="s">
        <v>22111</v>
      </c>
      <c r="C1482" s="18" t="s">
        <v>2097</v>
      </c>
      <c r="D1482" s="18" t="s">
        <v>2100</v>
      </c>
      <c r="E1482" s="461">
        <v>10.88</v>
      </c>
    </row>
    <row r="1483" spans="1:5" ht="14.25">
      <c r="A1483" s="18">
        <v>3459</v>
      </c>
      <c r="B1483" s="18" t="s">
        <v>22112</v>
      </c>
      <c r="C1483" s="18" t="s">
        <v>2097</v>
      </c>
      <c r="D1483" s="18" t="s">
        <v>2100</v>
      </c>
      <c r="E1483" s="461">
        <v>134.28</v>
      </c>
    </row>
    <row r="1484" spans="1:5" ht="14.25">
      <c r="A1484" s="18">
        <v>3469</v>
      </c>
      <c r="B1484" s="18" t="s">
        <v>22113</v>
      </c>
      <c r="C1484" s="18" t="s">
        <v>2097</v>
      </c>
      <c r="D1484" s="18" t="s">
        <v>2100</v>
      </c>
      <c r="E1484" s="461">
        <v>255.36</v>
      </c>
    </row>
    <row r="1485" spans="1:5" ht="14.25">
      <c r="A1485" s="18">
        <v>3460</v>
      </c>
      <c r="B1485" s="18" t="s">
        <v>22114</v>
      </c>
      <c r="C1485" s="18" t="s">
        <v>2097</v>
      </c>
      <c r="D1485" s="18" t="s">
        <v>2100</v>
      </c>
      <c r="E1485" s="461">
        <v>372.61</v>
      </c>
    </row>
    <row r="1486" spans="1:5" ht="14.25">
      <c r="A1486" s="18">
        <v>3461</v>
      </c>
      <c r="B1486" s="18" t="s">
        <v>22115</v>
      </c>
      <c r="C1486" s="18" t="s">
        <v>2097</v>
      </c>
      <c r="D1486" s="18" t="s">
        <v>2100</v>
      </c>
      <c r="E1486" s="461">
        <v>952.38</v>
      </c>
    </row>
    <row r="1487" spans="1:5" ht="14.25">
      <c r="A1487" s="18">
        <v>37433</v>
      </c>
      <c r="B1487" s="18" t="s">
        <v>22116</v>
      </c>
      <c r="C1487" s="18" t="s">
        <v>2097</v>
      </c>
      <c r="D1487" s="18" t="s">
        <v>2100</v>
      </c>
      <c r="E1487" s="461">
        <v>261.70999999999998</v>
      </c>
    </row>
    <row r="1488" spans="1:5" ht="14.25">
      <c r="A1488" s="18">
        <v>37430</v>
      </c>
      <c r="B1488" s="18" t="s">
        <v>22117</v>
      </c>
      <c r="C1488" s="18" t="s">
        <v>2097</v>
      </c>
      <c r="D1488" s="18" t="s">
        <v>2100</v>
      </c>
      <c r="E1488" s="461">
        <v>32.799999999999997</v>
      </c>
    </row>
    <row r="1489" spans="1:5" ht="14.25">
      <c r="A1489" s="18">
        <v>37434</v>
      </c>
      <c r="B1489" s="18" t="s">
        <v>22118</v>
      </c>
      <c r="C1489" s="18" t="s">
        <v>2097</v>
      </c>
      <c r="D1489" s="18" t="s">
        <v>2100</v>
      </c>
      <c r="E1489" s="461">
        <v>2440.17</v>
      </c>
    </row>
    <row r="1490" spans="1:5" ht="14.25">
      <c r="A1490" s="18">
        <v>37431</v>
      </c>
      <c r="B1490" s="18" t="s">
        <v>22119</v>
      </c>
      <c r="C1490" s="18" t="s">
        <v>2097</v>
      </c>
      <c r="D1490" s="18" t="s">
        <v>2100</v>
      </c>
      <c r="E1490" s="461">
        <v>44.49</v>
      </c>
    </row>
    <row r="1491" spans="1:5" ht="14.25">
      <c r="A1491" s="18">
        <v>37432</v>
      </c>
      <c r="B1491" s="18" t="s">
        <v>22120</v>
      </c>
      <c r="C1491" s="18" t="s">
        <v>2097</v>
      </c>
      <c r="D1491" s="18" t="s">
        <v>2100</v>
      </c>
      <c r="E1491" s="461">
        <v>82.06</v>
      </c>
    </row>
    <row r="1492" spans="1:5" ht="14.25">
      <c r="A1492" s="18">
        <v>37413</v>
      </c>
      <c r="B1492" s="18" t="s">
        <v>22121</v>
      </c>
      <c r="C1492" s="18" t="s">
        <v>2097</v>
      </c>
      <c r="D1492" s="18" t="s">
        <v>2100</v>
      </c>
      <c r="E1492" s="461">
        <v>4.37</v>
      </c>
    </row>
    <row r="1493" spans="1:5" ht="14.25">
      <c r="A1493" s="18">
        <v>37414</v>
      </c>
      <c r="B1493" s="18" t="s">
        <v>22122</v>
      </c>
      <c r="C1493" s="18" t="s">
        <v>2097</v>
      </c>
      <c r="D1493" s="18" t="s">
        <v>2100</v>
      </c>
      <c r="E1493" s="461">
        <v>4.96</v>
      </c>
    </row>
    <row r="1494" spans="1:5" ht="14.25">
      <c r="A1494" s="18">
        <v>37415</v>
      </c>
      <c r="B1494" s="18" t="s">
        <v>22123</v>
      </c>
      <c r="C1494" s="18" t="s">
        <v>2097</v>
      </c>
      <c r="D1494" s="18" t="s">
        <v>2100</v>
      </c>
      <c r="E1494" s="461">
        <v>9.01</v>
      </c>
    </row>
    <row r="1495" spans="1:5" ht="14.25">
      <c r="A1495" s="18">
        <v>37416</v>
      </c>
      <c r="B1495" s="18" t="s">
        <v>22124</v>
      </c>
      <c r="C1495" s="18" t="s">
        <v>2097</v>
      </c>
      <c r="D1495" s="18" t="s">
        <v>2100</v>
      </c>
      <c r="E1495" s="461">
        <v>4.08</v>
      </c>
    </row>
    <row r="1496" spans="1:5" ht="14.25">
      <c r="A1496" s="18">
        <v>37417</v>
      </c>
      <c r="B1496" s="18" t="s">
        <v>22125</v>
      </c>
      <c r="C1496" s="18" t="s">
        <v>2097</v>
      </c>
      <c r="D1496" s="18" t="s">
        <v>2100</v>
      </c>
      <c r="E1496" s="461">
        <v>5.87</v>
      </c>
    </row>
    <row r="1497" spans="1:5" ht="14.25">
      <c r="A1497" s="18">
        <v>43590</v>
      </c>
      <c r="B1497" s="18" t="s">
        <v>22126</v>
      </c>
      <c r="C1497" s="18" t="s">
        <v>2097</v>
      </c>
      <c r="D1497" s="18" t="s">
        <v>2098</v>
      </c>
      <c r="E1497" s="461">
        <v>139.43</v>
      </c>
    </row>
    <row r="1498" spans="1:5" ht="14.25">
      <c r="A1498" s="18">
        <v>43589</v>
      </c>
      <c r="B1498" s="18" t="s">
        <v>22127</v>
      </c>
      <c r="C1498" s="18" t="s">
        <v>2097</v>
      </c>
      <c r="D1498" s="18" t="s">
        <v>2098</v>
      </c>
      <c r="E1498" s="461">
        <v>25.22</v>
      </c>
    </row>
    <row r="1499" spans="1:5" ht="14.25">
      <c r="A1499" s="18">
        <v>34519</v>
      </c>
      <c r="B1499" s="18" t="s">
        <v>22128</v>
      </c>
      <c r="C1499" s="18" t="s">
        <v>2097</v>
      </c>
      <c r="D1499" s="18" t="s">
        <v>2100</v>
      </c>
      <c r="E1499" s="461">
        <v>80.41</v>
      </c>
    </row>
    <row r="1500" spans="1:5" ht="14.25">
      <c r="A1500" s="18">
        <v>1649</v>
      </c>
      <c r="B1500" s="18" t="s">
        <v>22129</v>
      </c>
      <c r="C1500" s="18" t="s">
        <v>2097</v>
      </c>
      <c r="D1500" s="18" t="s">
        <v>2100</v>
      </c>
      <c r="E1500" s="461">
        <v>80.400000000000006</v>
      </c>
    </row>
    <row r="1501" spans="1:5" ht="14.25">
      <c r="A1501" s="18">
        <v>1653</v>
      </c>
      <c r="B1501" s="18" t="s">
        <v>22130</v>
      </c>
      <c r="C1501" s="18" t="s">
        <v>2097</v>
      </c>
      <c r="D1501" s="18" t="s">
        <v>2100</v>
      </c>
      <c r="E1501" s="461">
        <v>62.98</v>
      </c>
    </row>
    <row r="1502" spans="1:5" ht="14.25">
      <c r="A1502" s="18">
        <v>1647</v>
      </c>
      <c r="B1502" s="18" t="s">
        <v>22131</v>
      </c>
      <c r="C1502" s="18" t="s">
        <v>2097</v>
      </c>
      <c r="D1502" s="18" t="s">
        <v>2100</v>
      </c>
      <c r="E1502" s="461">
        <v>22.55</v>
      </c>
    </row>
    <row r="1503" spans="1:5" ht="14.25">
      <c r="A1503" s="18">
        <v>1648</v>
      </c>
      <c r="B1503" s="18" t="s">
        <v>22132</v>
      </c>
      <c r="C1503" s="18" t="s">
        <v>2097</v>
      </c>
      <c r="D1503" s="18" t="s">
        <v>2100</v>
      </c>
      <c r="E1503" s="461">
        <v>43.3</v>
      </c>
    </row>
    <row r="1504" spans="1:5" ht="14.25">
      <c r="A1504" s="18">
        <v>1651</v>
      </c>
      <c r="B1504" s="18" t="s">
        <v>22133</v>
      </c>
      <c r="C1504" s="18" t="s">
        <v>2097</v>
      </c>
      <c r="D1504" s="18" t="s">
        <v>2100</v>
      </c>
      <c r="E1504" s="461">
        <v>200.88</v>
      </c>
    </row>
    <row r="1505" spans="1:5" ht="14.25">
      <c r="A1505" s="18">
        <v>1650</v>
      </c>
      <c r="B1505" s="18" t="s">
        <v>22134</v>
      </c>
      <c r="C1505" s="18" t="s">
        <v>2097</v>
      </c>
      <c r="D1505" s="18" t="s">
        <v>2100</v>
      </c>
      <c r="E1505" s="461">
        <v>111.04</v>
      </c>
    </row>
    <row r="1506" spans="1:5" ht="14.25">
      <c r="A1506" s="18">
        <v>1654</v>
      </c>
      <c r="B1506" s="18" t="s">
        <v>22135</v>
      </c>
      <c r="C1506" s="18" t="s">
        <v>2097</v>
      </c>
      <c r="D1506" s="18" t="s">
        <v>2100</v>
      </c>
      <c r="E1506" s="461">
        <v>30.95</v>
      </c>
    </row>
    <row r="1507" spans="1:5" ht="14.25">
      <c r="A1507" s="18">
        <v>1652</v>
      </c>
      <c r="B1507" s="18" t="s">
        <v>22136</v>
      </c>
      <c r="C1507" s="18" t="s">
        <v>2097</v>
      </c>
      <c r="D1507" s="18" t="s">
        <v>2100</v>
      </c>
      <c r="E1507" s="461">
        <v>288.32</v>
      </c>
    </row>
    <row r="1508" spans="1:5" ht="14.25">
      <c r="A1508" s="18">
        <v>10510</v>
      </c>
      <c r="B1508" s="18" t="s">
        <v>22137</v>
      </c>
      <c r="C1508" s="18" t="s">
        <v>2097</v>
      </c>
      <c r="D1508" s="18" t="s">
        <v>2100</v>
      </c>
      <c r="E1508" s="461">
        <v>127.84</v>
      </c>
    </row>
    <row r="1509" spans="1:5" ht="14.25">
      <c r="A1509" s="18">
        <v>1747</v>
      </c>
      <c r="B1509" s="18" t="s">
        <v>22138</v>
      </c>
      <c r="C1509" s="18" t="s">
        <v>2097</v>
      </c>
      <c r="D1509" s="18" t="s">
        <v>2098</v>
      </c>
      <c r="E1509" s="461">
        <v>204.53</v>
      </c>
    </row>
    <row r="1510" spans="1:5" ht="14.25">
      <c r="A1510" s="18">
        <v>1744</v>
      </c>
      <c r="B1510" s="18" t="s">
        <v>22139</v>
      </c>
      <c r="C1510" s="18" t="s">
        <v>2097</v>
      </c>
      <c r="D1510" s="18" t="s">
        <v>2098</v>
      </c>
      <c r="E1510" s="461">
        <v>141.66999999999999</v>
      </c>
    </row>
    <row r="1511" spans="1:5" ht="14.25">
      <c r="A1511" s="18">
        <v>1743</v>
      </c>
      <c r="B1511" s="18" t="s">
        <v>22140</v>
      </c>
      <c r="C1511" s="18" t="s">
        <v>2097</v>
      </c>
      <c r="D1511" s="18" t="s">
        <v>2098</v>
      </c>
      <c r="E1511" s="461">
        <v>186.04</v>
      </c>
    </row>
    <row r="1512" spans="1:5" ht="14.25">
      <c r="A1512" s="18">
        <v>39640</v>
      </c>
      <c r="B1512" s="18" t="s">
        <v>22141</v>
      </c>
      <c r="C1512" s="18" t="s">
        <v>2097</v>
      </c>
      <c r="D1512" s="18" t="s">
        <v>2098</v>
      </c>
      <c r="E1512" s="461">
        <v>12.18</v>
      </c>
    </row>
    <row r="1513" spans="1:5" ht="14.25">
      <c r="A1513" s="18">
        <v>7216</v>
      </c>
      <c r="B1513" s="18" t="s">
        <v>22142</v>
      </c>
      <c r="C1513" s="18" t="s">
        <v>2097</v>
      </c>
      <c r="D1513" s="18" t="s">
        <v>2098</v>
      </c>
      <c r="E1513" s="461">
        <v>65.41</v>
      </c>
    </row>
    <row r="1514" spans="1:5" ht="14.25">
      <c r="A1514" s="18">
        <v>20235</v>
      </c>
      <c r="B1514" s="18" t="s">
        <v>22143</v>
      </c>
      <c r="C1514" s="18" t="s">
        <v>2097</v>
      </c>
      <c r="D1514" s="18" t="s">
        <v>2098</v>
      </c>
      <c r="E1514" s="461">
        <v>52.59</v>
      </c>
    </row>
    <row r="1515" spans="1:5" ht="14.25">
      <c r="A1515" s="18">
        <v>7181</v>
      </c>
      <c r="B1515" s="18" t="s">
        <v>22144</v>
      </c>
      <c r="C1515" s="18" t="s">
        <v>2097</v>
      </c>
      <c r="D1515" s="18" t="s">
        <v>2098</v>
      </c>
      <c r="E1515" s="461">
        <v>2.09</v>
      </c>
    </row>
    <row r="1516" spans="1:5" ht="14.25">
      <c r="A1516" s="18">
        <v>40742</v>
      </c>
      <c r="B1516" s="18" t="s">
        <v>22145</v>
      </c>
      <c r="C1516" s="18" t="s">
        <v>2097</v>
      </c>
      <c r="D1516" s="18" t="s">
        <v>2098</v>
      </c>
      <c r="E1516" s="461">
        <v>10.1</v>
      </c>
    </row>
    <row r="1517" spans="1:5" ht="14.25">
      <c r="A1517" s="18">
        <v>7214</v>
      </c>
      <c r="B1517" s="18" t="s">
        <v>22146</v>
      </c>
      <c r="C1517" s="18" t="s">
        <v>2097</v>
      </c>
      <c r="D1517" s="18" t="s">
        <v>2098</v>
      </c>
      <c r="E1517" s="461">
        <v>63.88</v>
      </c>
    </row>
    <row r="1518" spans="1:5" ht="14.25">
      <c r="A1518" s="18">
        <v>7219</v>
      </c>
      <c r="B1518" s="18" t="s">
        <v>22147</v>
      </c>
      <c r="C1518" s="18" t="s">
        <v>2097</v>
      </c>
      <c r="D1518" s="18" t="s">
        <v>2098</v>
      </c>
      <c r="E1518" s="461">
        <v>56.66</v>
      </c>
    </row>
    <row r="1519" spans="1:5" ht="14.25">
      <c r="A1519" s="18">
        <v>37971</v>
      </c>
      <c r="B1519" s="18" t="s">
        <v>22148</v>
      </c>
      <c r="C1519" s="18" t="s">
        <v>2097</v>
      </c>
      <c r="D1519" s="18" t="s">
        <v>2098</v>
      </c>
      <c r="E1519" s="461">
        <v>5.57</v>
      </c>
    </row>
    <row r="1520" spans="1:5" ht="14.25">
      <c r="A1520" s="18">
        <v>37972</v>
      </c>
      <c r="B1520" s="18" t="s">
        <v>22149</v>
      </c>
      <c r="C1520" s="18" t="s">
        <v>2097</v>
      </c>
      <c r="D1520" s="18" t="s">
        <v>2098</v>
      </c>
      <c r="E1520" s="461">
        <v>7.9</v>
      </c>
    </row>
    <row r="1521" spans="1:5" ht="14.25">
      <c r="A1521" s="18">
        <v>37973</v>
      </c>
      <c r="B1521" s="18" t="s">
        <v>22150</v>
      </c>
      <c r="C1521" s="18" t="s">
        <v>2097</v>
      </c>
      <c r="D1521" s="18" t="s">
        <v>2098</v>
      </c>
      <c r="E1521" s="461">
        <v>14.85</v>
      </c>
    </row>
    <row r="1522" spans="1:5" ht="14.25">
      <c r="A1522" s="18">
        <v>20094</v>
      </c>
      <c r="B1522" s="18" t="s">
        <v>22151</v>
      </c>
      <c r="C1522" s="18" t="s">
        <v>2097</v>
      </c>
      <c r="D1522" s="18" t="s">
        <v>2100</v>
      </c>
      <c r="E1522" s="461">
        <v>33.83</v>
      </c>
    </row>
    <row r="1523" spans="1:5" ht="14.25">
      <c r="A1523" s="18">
        <v>20095</v>
      </c>
      <c r="B1523" s="18" t="s">
        <v>22152</v>
      </c>
      <c r="C1523" s="18" t="s">
        <v>2097</v>
      </c>
      <c r="D1523" s="18" t="s">
        <v>2100</v>
      </c>
      <c r="E1523" s="461">
        <v>43.08</v>
      </c>
    </row>
    <row r="1524" spans="1:5" ht="14.25">
      <c r="A1524" s="18">
        <v>1926</v>
      </c>
      <c r="B1524" s="18" t="s">
        <v>22153</v>
      </c>
      <c r="C1524" s="18" t="s">
        <v>2097</v>
      </c>
      <c r="D1524" s="18" t="s">
        <v>2098</v>
      </c>
      <c r="E1524" s="461">
        <v>3.46</v>
      </c>
    </row>
    <row r="1525" spans="1:5" ht="14.25">
      <c r="A1525" s="18">
        <v>1927</v>
      </c>
      <c r="B1525" s="18" t="s">
        <v>22154</v>
      </c>
      <c r="C1525" s="18" t="s">
        <v>2097</v>
      </c>
      <c r="D1525" s="18" t="s">
        <v>2098</v>
      </c>
      <c r="E1525" s="461">
        <v>3.88</v>
      </c>
    </row>
    <row r="1526" spans="1:5" ht="14.25">
      <c r="A1526" s="18">
        <v>1923</v>
      </c>
      <c r="B1526" s="18" t="s">
        <v>22155</v>
      </c>
      <c r="C1526" s="18" t="s">
        <v>2097</v>
      </c>
      <c r="D1526" s="18" t="s">
        <v>2098</v>
      </c>
      <c r="E1526" s="461">
        <v>7.07</v>
      </c>
    </row>
    <row r="1527" spans="1:5" ht="14.25">
      <c r="A1527" s="18">
        <v>1929</v>
      </c>
      <c r="B1527" s="18" t="s">
        <v>22156</v>
      </c>
      <c r="C1527" s="18" t="s">
        <v>2097</v>
      </c>
      <c r="D1527" s="18" t="s">
        <v>2098</v>
      </c>
      <c r="E1527" s="461">
        <v>8.58</v>
      </c>
    </row>
    <row r="1528" spans="1:5" ht="14.25">
      <c r="A1528" s="18">
        <v>1930</v>
      </c>
      <c r="B1528" s="18" t="s">
        <v>22157</v>
      </c>
      <c r="C1528" s="18" t="s">
        <v>2097</v>
      </c>
      <c r="D1528" s="18" t="s">
        <v>2098</v>
      </c>
      <c r="E1528" s="461">
        <v>14.67</v>
      </c>
    </row>
    <row r="1529" spans="1:5" ht="14.25">
      <c r="A1529" s="18">
        <v>1924</v>
      </c>
      <c r="B1529" s="18" t="s">
        <v>22158</v>
      </c>
      <c r="C1529" s="18" t="s">
        <v>2097</v>
      </c>
      <c r="D1529" s="18" t="s">
        <v>2098</v>
      </c>
      <c r="E1529" s="461">
        <v>23.68</v>
      </c>
    </row>
    <row r="1530" spans="1:5" ht="14.25">
      <c r="A1530" s="18">
        <v>1922</v>
      </c>
      <c r="B1530" s="18" t="s">
        <v>22159</v>
      </c>
      <c r="C1530" s="18" t="s">
        <v>2097</v>
      </c>
      <c r="D1530" s="18" t="s">
        <v>2098</v>
      </c>
      <c r="E1530" s="461">
        <v>48.97</v>
      </c>
    </row>
    <row r="1531" spans="1:5" ht="14.25">
      <c r="A1531" s="18">
        <v>1953</v>
      </c>
      <c r="B1531" s="18" t="s">
        <v>22160</v>
      </c>
      <c r="C1531" s="18" t="s">
        <v>2097</v>
      </c>
      <c r="D1531" s="18" t="s">
        <v>2098</v>
      </c>
      <c r="E1531" s="461">
        <v>59.78</v>
      </c>
    </row>
    <row r="1532" spans="1:5" ht="14.25">
      <c r="A1532" s="18">
        <v>1962</v>
      </c>
      <c r="B1532" s="18" t="s">
        <v>22161</v>
      </c>
      <c r="C1532" s="18" t="s">
        <v>2097</v>
      </c>
      <c r="D1532" s="18" t="s">
        <v>2098</v>
      </c>
      <c r="E1532" s="461">
        <v>290.43</v>
      </c>
    </row>
    <row r="1533" spans="1:5" ht="14.25">
      <c r="A1533" s="18">
        <v>1955</v>
      </c>
      <c r="B1533" s="18" t="s">
        <v>22162</v>
      </c>
      <c r="C1533" s="18" t="s">
        <v>2097</v>
      </c>
      <c r="D1533" s="18" t="s">
        <v>2098</v>
      </c>
      <c r="E1533" s="461">
        <v>3.34</v>
      </c>
    </row>
    <row r="1534" spans="1:5" ht="14.25">
      <c r="A1534" s="18">
        <v>1956</v>
      </c>
      <c r="B1534" s="18" t="s">
        <v>22163</v>
      </c>
      <c r="C1534" s="18" t="s">
        <v>2097</v>
      </c>
      <c r="D1534" s="18" t="s">
        <v>2098</v>
      </c>
      <c r="E1534" s="461">
        <v>4.72</v>
      </c>
    </row>
    <row r="1535" spans="1:5" ht="14.25">
      <c r="A1535" s="18">
        <v>1957</v>
      </c>
      <c r="B1535" s="18" t="s">
        <v>22164</v>
      </c>
      <c r="C1535" s="18" t="s">
        <v>2097</v>
      </c>
      <c r="D1535" s="18" t="s">
        <v>2098</v>
      </c>
      <c r="E1535" s="461">
        <v>10.220000000000001</v>
      </c>
    </row>
    <row r="1536" spans="1:5" ht="14.25">
      <c r="A1536" s="18">
        <v>1958</v>
      </c>
      <c r="B1536" s="18" t="s">
        <v>22165</v>
      </c>
      <c r="C1536" s="18" t="s">
        <v>2097</v>
      </c>
      <c r="D1536" s="18" t="s">
        <v>2098</v>
      </c>
      <c r="E1536" s="461">
        <v>19.02</v>
      </c>
    </row>
    <row r="1537" spans="1:5" ht="14.25">
      <c r="A1537" s="18">
        <v>1959</v>
      </c>
      <c r="B1537" s="18" t="s">
        <v>22166</v>
      </c>
      <c r="C1537" s="18" t="s">
        <v>2097</v>
      </c>
      <c r="D1537" s="18" t="s">
        <v>2098</v>
      </c>
      <c r="E1537" s="461">
        <v>20.64</v>
      </c>
    </row>
    <row r="1538" spans="1:5" ht="14.25">
      <c r="A1538" s="18">
        <v>1925</v>
      </c>
      <c r="B1538" s="18" t="s">
        <v>22167</v>
      </c>
      <c r="C1538" s="18" t="s">
        <v>2097</v>
      </c>
      <c r="D1538" s="18" t="s">
        <v>2098</v>
      </c>
      <c r="E1538" s="461">
        <v>53.94</v>
      </c>
    </row>
    <row r="1539" spans="1:5" ht="14.25">
      <c r="A1539" s="18">
        <v>1960</v>
      </c>
      <c r="B1539" s="18" t="s">
        <v>22168</v>
      </c>
      <c r="C1539" s="18" t="s">
        <v>2097</v>
      </c>
      <c r="D1539" s="18" t="s">
        <v>2098</v>
      </c>
      <c r="E1539" s="461">
        <v>82.82</v>
      </c>
    </row>
    <row r="1540" spans="1:5" ht="14.25">
      <c r="A1540" s="18">
        <v>1961</v>
      </c>
      <c r="B1540" s="18" t="s">
        <v>22169</v>
      </c>
      <c r="C1540" s="18" t="s">
        <v>2097</v>
      </c>
      <c r="D1540" s="18" t="s">
        <v>2098</v>
      </c>
      <c r="E1540" s="461">
        <v>106.1</v>
      </c>
    </row>
    <row r="1541" spans="1:5" ht="14.25">
      <c r="A1541" s="18">
        <v>38423</v>
      </c>
      <c r="B1541" s="18" t="s">
        <v>22170</v>
      </c>
      <c r="C1541" s="18" t="s">
        <v>2097</v>
      </c>
      <c r="D1541" s="18" t="s">
        <v>2098</v>
      </c>
      <c r="E1541" s="461">
        <v>94.02</v>
      </c>
    </row>
    <row r="1542" spans="1:5" ht="14.25">
      <c r="A1542" s="18">
        <v>39866</v>
      </c>
      <c r="B1542" s="18" t="s">
        <v>22171</v>
      </c>
      <c r="C1542" s="18" t="s">
        <v>2097</v>
      </c>
      <c r="D1542" s="18" t="s">
        <v>2100</v>
      </c>
      <c r="E1542" s="461">
        <v>17.52</v>
      </c>
    </row>
    <row r="1543" spans="1:5" ht="14.25">
      <c r="A1543" s="18">
        <v>39867</v>
      </c>
      <c r="B1543" s="18" t="s">
        <v>22172</v>
      </c>
      <c r="C1543" s="18" t="s">
        <v>2097</v>
      </c>
      <c r="D1543" s="18" t="s">
        <v>2100</v>
      </c>
      <c r="E1543" s="461">
        <v>38.950000000000003</v>
      </c>
    </row>
    <row r="1544" spans="1:5" ht="14.25">
      <c r="A1544" s="18">
        <v>39868</v>
      </c>
      <c r="B1544" s="18" t="s">
        <v>22173</v>
      </c>
      <c r="C1544" s="18" t="s">
        <v>2097</v>
      </c>
      <c r="D1544" s="18" t="s">
        <v>2100</v>
      </c>
      <c r="E1544" s="461">
        <v>70.17</v>
      </c>
    </row>
    <row r="1545" spans="1:5" ht="14.25">
      <c r="A1545" s="18">
        <v>37999</v>
      </c>
      <c r="B1545" s="18" t="s">
        <v>22174</v>
      </c>
      <c r="C1545" s="18" t="s">
        <v>2097</v>
      </c>
      <c r="D1545" s="18" t="s">
        <v>2098</v>
      </c>
      <c r="E1545" s="461">
        <v>9.39</v>
      </c>
    </row>
    <row r="1546" spans="1:5" ht="14.25">
      <c r="A1546" s="18">
        <v>38000</v>
      </c>
      <c r="B1546" s="18" t="s">
        <v>22175</v>
      </c>
      <c r="C1546" s="18" t="s">
        <v>2097</v>
      </c>
      <c r="D1546" s="18" t="s">
        <v>2098</v>
      </c>
      <c r="E1546" s="461">
        <v>10.96</v>
      </c>
    </row>
    <row r="1547" spans="1:5" ht="14.25">
      <c r="A1547" s="18">
        <v>38129</v>
      </c>
      <c r="B1547" s="18" t="s">
        <v>22176</v>
      </c>
      <c r="C1547" s="18" t="s">
        <v>2097</v>
      </c>
      <c r="D1547" s="18" t="s">
        <v>2098</v>
      </c>
      <c r="E1547" s="461">
        <v>7.79</v>
      </c>
    </row>
    <row r="1548" spans="1:5" ht="14.25">
      <c r="A1548" s="18">
        <v>38025</v>
      </c>
      <c r="B1548" s="18" t="s">
        <v>22177</v>
      </c>
      <c r="C1548" s="18" t="s">
        <v>2097</v>
      </c>
      <c r="D1548" s="18" t="s">
        <v>2098</v>
      </c>
      <c r="E1548" s="461">
        <v>10.57</v>
      </c>
    </row>
    <row r="1549" spans="1:5" ht="14.25">
      <c r="A1549" s="18">
        <v>38026</v>
      </c>
      <c r="B1549" s="18" t="s">
        <v>22178</v>
      </c>
      <c r="C1549" s="18" t="s">
        <v>2097</v>
      </c>
      <c r="D1549" s="18" t="s">
        <v>2098</v>
      </c>
      <c r="E1549" s="461">
        <v>26.1</v>
      </c>
    </row>
    <row r="1550" spans="1:5" ht="14.25">
      <c r="A1550" s="18">
        <v>1858</v>
      </c>
      <c r="B1550" s="18" t="s">
        <v>22179</v>
      </c>
      <c r="C1550" s="18" t="s">
        <v>2097</v>
      </c>
      <c r="D1550" s="18" t="s">
        <v>2100</v>
      </c>
      <c r="E1550" s="461">
        <v>47.37</v>
      </c>
    </row>
    <row r="1551" spans="1:5" ht="14.25">
      <c r="A1551" s="18">
        <v>1844</v>
      </c>
      <c r="B1551" s="18" t="s">
        <v>22180</v>
      </c>
      <c r="C1551" s="18" t="s">
        <v>2097</v>
      </c>
      <c r="D1551" s="18" t="s">
        <v>2100</v>
      </c>
      <c r="E1551" s="461">
        <v>174.64</v>
      </c>
    </row>
    <row r="1552" spans="1:5" ht="14.25">
      <c r="A1552" s="18">
        <v>1863</v>
      </c>
      <c r="B1552" s="18" t="s">
        <v>22181</v>
      </c>
      <c r="C1552" s="18" t="s">
        <v>2097</v>
      </c>
      <c r="D1552" s="18" t="s">
        <v>2100</v>
      </c>
      <c r="E1552" s="461">
        <v>68.739999999999995</v>
      </c>
    </row>
    <row r="1553" spans="1:5" ht="14.25">
      <c r="A1553" s="18">
        <v>1865</v>
      </c>
      <c r="B1553" s="18" t="s">
        <v>22182</v>
      </c>
      <c r="C1553" s="18" t="s">
        <v>2097</v>
      </c>
      <c r="D1553" s="18" t="s">
        <v>2100</v>
      </c>
      <c r="E1553" s="461">
        <v>250.78</v>
      </c>
    </row>
    <row r="1554" spans="1:5" ht="14.25">
      <c r="A1554" s="18">
        <v>36355</v>
      </c>
      <c r="B1554" s="18" t="s">
        <v>22183</v>
      </c>
      <c r="C1554" s="18" t="s">
        <v>2097</v>
      </c>
      <c r="D1554" s="18" t="s">
        <v>2100</v>
      </c>
      <c r="E1554" s="461">
        <v>10.28</v>
      </c>
    </row>
    <row r="1555" spans="1:5" ht="14.25">
      <c r="A1555" s="18">
        <v>36356</v>
      </c>
      <c r="B1555" s="18" t="s">
        <v>22184</v>
      </c>
      <c r="C1555" s="18" t="s">
        <v>2097</v>
      </c>
      <c r="D1555" s="18" t="s">
        <v>2100</v>
      </c>
      <c r="E1555" s="461">
        <v>16.53</v>
      </c>
    </row>
    <row r="1556" spans="1:5" ht="14.25">
      <c r="A1556" s="18">
        <v>1932</v>
      </c>
      <c r="B1556" s="18" t="s">
        <v>22185</v>
      </c>
      <c r="C1556" s="18" t="s">
        <v>2097</v>
      </c>
      <c r="D1556" s="18" t="s">
        <v>2098</v>
      </c>
      <c r="E1556" s="461">
        <v>16.02</v>
      </c>
    </row>
    <row r="1557" spans="1:5" ht="14.25">
      <c r="A1557" s="18">
        <v>1933</v>
      </c>
      <c r="B1557" s="18" t="s">
        <v>22186</v>
      </c>
      <c r="C1557" s="18" t="s">
        <v>2097</v>
      </c>
      <c r="D1557" s="18" t="s">
        <v>2098</v>
      </c>
      <c r="E1557" s="461">
        <v>7.05</v>
      </c>
    </row>
    <row r="1558" spans="1:5" ht="14.25">
      <c r="A1558" s="18">
        <v>1951</v>
      </c>
      <c r="B1558" s="18" t="s">
        <v>22187</v>
      </c>
      <c r="C1558" s="18" t="s">
        <v>2097</v>
      </c>
      <c r="D1558" s="18" t="s">
        <v>2098</v>
      </c>
      <c r="E1558" s="461">
        <v>31.33</v>
      </c>
    </row>
    <row r="1559" spans="1:5" ht="14.25">
      <c r="A1559" s="18">
        <v>1966</v>
      </c>
      <c r="B1559" s="18" t="s">
        <v>22188</v>
      </c>
      <c r="C1559" s="18" t="s">
        <v>2097</v>
      </c>
      <c r="D1559" s="18" t="s">
        <v>2098</v>
      </c>
      <c r="E1559" s="461">
        <v>36.049999999999997</v>
      </c>
    </row>
    <row r="1560" spans="1:5" ht="14.25">
      <c r="A1560" s="18">
        <v>1970</v>
      </c>
      <c r="B1560" s="18" t="s">
        <v>22189</v>
      </c>
      <c r="C1560" s="18" t="s">
        <v>2097</v>
      </c>
      <c r="D1560" s="18" t="s">
        <v>2098</v>
      </c>
      <c r="E1560" s="461">
        <v>75.849999999999994</v>
      </c>
    </row>
    <row r="1561" spans="1:5" ht="14.25">
      <c r="A1561" s="18">
        <v>1967</v>
      </c>
      <c r="B1561" s="18" t="s">
        <v>22190</v>
      </c>
      <c r="C1561" s="18" t="s">
        <v>2097</v>
      </c>
      <c r="D1561" s="18" t="s">
        <v>2098</v>
      </c>
      <c r="E1561" s="461">
        <v>8.44</v>
      </c>
    </row>
    <row r="1562" spans="1:5" ht="14.25">
      <c r="A1562" s="18">
        <v>1968</v>
      </c>
      <c r="B1562" s="18" t="s">
        <v>22191</v>
      </c>
      <c r="C1562" s="18" t="s">
        <v>2097</v>
      </c>
      <c r="D1562" s="18" t="s">
        <v>2098</v>
      </c>
      <c r="E1562" s="461">
        <v>17.68</v>
      </c>
    </row>
    <row r="1563" spans="1:5" ht="14.25">
      <c r="A1563" s="18">
        <v>1969</v>
      </c>
      <c r="B1563" s="18" t="s">
        <v>22192</v>
      </c>
      <c r="C1563" s="18" t="s">
        <v>2097</v>
      </c>
      <c r="D1563" s="18" t="s">
        <v>2098</v>
      </c>
      <c r="E1563" s="461">
        <v>52.02</v>
      </c>
    </row>
    <row r="1564" spans="1:5" ht="14.25">
      <c r="A1564" s="18">
        <v>1839</v>
      </c>
      <c r="B1564" s="18" t="s">
        <v>22193</v>
      </c>
      <c r="C1564" s="18" t="s">
        <v>2097</v>
      </c>
      <c r="D1564" s="18" t="s">
        <v>2100</v>
      </c>
      <c r="E1564" s="461">
        <v>154.27000000000001</v>
      </c>
    </row>
    <row r="1565" spans="1:5" ht="14.25">
      <c r="A1565" s="18">
        <v>1835</v>
      </c>
      <c r="B1565" s="18" t="s">
        <v>22194</v>
      </c>
      <c r="C1565" s="18" t="s">
        <v>2097</v>
      </c>
      <c r="D1565" s="18" t="s">
        <v>2100</v>
      </c>
      <c r="E1565" s="461">
        <v>32.799999999999997</v>
      </c>
    </row>
    <row r="1566" spans="1:5" ht="14.25">
      <c r="A1566" s="18">
        <v>1823</v>
      </c>
      <c r="B1566" s="18" t="s">
        <v>22195</v>
      </c>
      <c r="C1566" s="18" t="s">
        <v>2097</v>
      </c>
      <c r="D1566" s="18" t="s">
        <v>2100</v>
      </c>
      <c r="E1566" s="461">
        <v>63.41</v>
      </c>
    </row>
    <row r="1567" spans="1:5" ht="14.25">
      <c r="A1567" s="18">
        <v>1827</v>
      </c>
      <c r="B1567" s="18" t="s">
        <v>22196</v>
      </c>
      <c r="C1567" s="18" t="s">
        <v>2097</v>
      </c>
      <c r="D1567" s="18" t="s">
        <v>2100</v>
      </c>
      <c r="E1567" s="461">
        <v>152.77000000000001</v>
      </c>
    </row>
    <row r="1568" spans="1:5" ht="14.25">
      <c r="A1568" s="18">
        <v>1831</v>
      </c>
      <c r="B1568" s="18" t="s">
        <v>22197</v>
      </c>
      <c r="C1568" s="18" t="s">
        <v>2097</v>
      </c>
      <c r="D1568" s="18" t="s">
        <v>2100</v>
      </c>
      <c r="E1568" s="461">
        <v>33.35</v>
      </c>
    </row>
    <row r="1569" spans="1:5" ht="14.25">
      <c r="A1569" s="18">
        <v>1825</v>
      </c>
      <c r="B1569" s="18" t="s">
        <v>22198</v>
      </c>
      <c r="C1569" s="18" t="s">
        <v>2097</v>
      </c>
      <c r="D1569" s="18" t="s">
        <v>2100</v>
      </c>
      <c r="E1569" s="461">
        <v>82.3</v>
      </c>
    </row>
    <row r="1570" spans="1:5" ht="14.25">
      <c r="A1570" s="18">
        <v>1828</v>
      </c>
      <c r="B1570" s="18" t="s">
        <v>22199</v>
      </c>
      <c r="C1570" s="18" t="s">
        <v>2097</v>
      </c>
      <c r="D1570" s="18" t="s">
        <v>2100</v>
      </c>
      <c r="E1570" s="461">
        <v>186.42</v>
      </c>
    </row>
    <row r="1571" spans="1:5" ht="14.25">
      <c r="A1571" s="18">
        <v>1845</v>
      </c>
      <c r="B1571" s="18" t="s">
        <v>22200</v>
      </c>
      <c r="C1571" s="18" t="s">
        <v>2097</v>
      </c>
      <c r="D1571" s="18" t="s">
        <v>2100</v>
      </c>
      <c r="E1571" s="461">
        <v>41.79</v>
      </c>
    </row>
    <row r="1572" spans="1:5" ht="14.25">
      <c r="A1572" s="18">
        <v>1824</v>
      </c>
      <c r="B1572" s="18" t="s">
        <v>22201</v>
      </c>
      <c r="C1572" s="18" t="s">
        <v>2097</v>
      </c>
      <c r="D1572" s="18" t="s">
        <v>2100</v>
      </c>
      <c r="E1572" s="461">
        <v>98.67</v>
      </c>
    </row>
    <row r="1573" spans="1:5" ht="14.25">
      <c r="A1573" s="18">
        <v>1940</v>
      </c>
      <c r="B1573" s="18" t="s">
        <v>22202</v>
      </c>
      <c r="C1573" s="18" t="s">
        <v>2097</v>
      </c>
      <c r="D1573" s="18" t="s">
        <v>2098</v>
      </c>
      <c r="E1573" s="461">
        <v>52.7</v>
      </c>
    </row>
    <row r="1574" spans="1:5" ht="14.25">
      <c r="A1574" s="18">
        <v>1937</v>
      </c>
      <c r="B1574" s="18" t="s">
        <v>22203</v>
      </c>
      <c r="C1574" s="18" t="s">
        <v>2097</v>
      </c>
      <c r="D1574" s="18" t="s">
        <v>2098</v>
      </c>
      <c r="E1574" s="461">
        <v>8.9</v>
      </c>
    </row>
    <row r="1575" spans="1:5" ht="14.25">
      <c r="A1575" s="18">
        <v>1939</v>
      </c>
      <c r="B1575" s="18" t="s">
        <v>22204</v>
      </c>
      <c r="C1575" s="18" t="s">
        <v>2097</v>
      </c>
      <c r="D1575" s="18" t="s">
        <v>2098</v>
      </c>
      <c r="E1575" s="461">
        <v>14.45</v>
      </c>
    </row>
    <row r="1576" spans="1:5" ht="14.25">
      <c r="A1576" s="18">
        <v>1938</v>
      </c>
      <c r="B1576" s="18" t="s">
        <v>22205</v>
      </c>
      <c r="C1576" s="18" t="s">
        <v>2097</v>
      </c>
      <c r="D1576" s="18" t="s">
        <v>2098</v>
      </c>
      <c r="E1576" s="461">
        <v>10.11</v>
      </c>
    </row>
    <row r="1577" spans="1:5" ht="14.25">
      <c r="A1577" s="18">
        <v>42692</v>
      </c>
      <c r="B1577" s="18" t="s">
        <v>22206</v>
      </c>
      <c r="C1577" s="18" t="s">
        <v>2097</v>
      </c>
      <c r="D1577" s="18" t="s">
        <v>2100</v>
      </c>
      <c r="E1577" s="461">
        <v>556.39</v>
      </c>
    </row>
    <row r="1578" spans="1:5" ht="14.25">
      <c r="A1578" s="18">
        <v>42693</v>
      </c>
      <c r="B1578" s="18" t="s">
        <v>22207</v>
      </c>
      <c r="C1578" s="18" t="s">
        <v>2097</v>
      </c>
      <c r="D1578" s="18" t="s">
        <v>2100</v>
      </c>
      <c r="E1578" s="461">
        <v>915.23</v>
      </c>
    </row>
    <row r="1579" spans="1:5" ht="14.25">
      <c r="A1579" s="18">
        <v>42695</v>
      </c>
      <c r="B1579" s="18" t="s">
        <v>22208</v>
      </c>
      <c r="C1579" s="18" t="s">
        <v>2097</v>
      </c>
      <c r="D1579" s="18" t="s">
        <v>2100</v>
      </c>
      <c r="E1579" s="461">
        <v>695.9</v>
      </c>
    </row>
    <row r="1580" spans="1:5" ht="14.25">
      <c r="A1580" s="18">
        <v>42694</v>
      </c>
      <c r="B1580" s="18" t="s">
        <v>22209</v>
      </c>
      <c r="C1580" s="18" t="s">
        <v>2097</v>
      </c>
      <c r="D1580" s="18" t="s">
        <v>2100</v>
      </c>
      <c r="E1580" s="461">
        <v>1028.8</v>
      </c>
    </row>
    <row r="1581" spans="1:5" ht="14.25">
      <c r="A1581" s="18">
        <v>20097</v>
      </c>
      <c r="B1581" s="18" t="s">
        <v>22210</v>
      </c>
      <c r="C1581" s="18" t="s">
        <v>2097</v>
      </c>
      <c r="D1581" s="18" t="s">
        <v>2098</v>
      </c>
      <c r="E1581" s="461">
        <v>71.66</v>
      </c>
    </row>
    <row r="1582" spans="1:5" ht="14.25">
      <c r="A1582" s="18">
        <v>20098</v>
      </c>
      <c r="B1582" s="18" t="s">
        <v>22211</v>
      </c>
      <c r="C1582" s="18" t="s">
        <v>2097</v>
      </c>
      <c r="D1582" s="18" t="s">
        <v>2098</v>
      </c>
      <c r="E1582" s="461">
        <v>241.61</v>
      </c>
    </row>
    <row r="1583" spans="1:5" ht="14.25">
      <c r="A1583" s="18">
        <v>20096</v>
      </c>
      <c r="B1583" s="18" t="s">
        <v>22212</v>
      </c>
      <c r="C1583" s="18" t="s">
        <v>2097</v>
      </c>
      <c r="D1583" s="18" t="s">
        <v>2098</v>
      </c>
      <c r="E1583" s="461">
        <v>46.89</v>
      </c>
    </row>
    <row r="1584" spans="1:5" ht="14.25">
      <c r="A1584" s="18">
        <v>1880</v>
      </c>
      <c r="B1584" s="18" t="s">
        <v>22213</v>
      </c>
      <c r="C1584" s="18" t="s">
        <v>2097</v>
      </c>
      <c r="D1584" s="18" t="s">
        <v>2098</v>
      </c>
      <c r="E1584" s="461">
        <v>4.6900000000000004</v>
      </c>
    </row>
    <row r="1585" spans="1:5" ht="14.25">
      <c r="A1585" s="18">
        <v>39274</v>
      </c>
      <c r="B1585" s="18" t="s">
        <v>22214</v>
      </c>
      <c r="C1585" s="18" t="s">
        <v>2097</v>
      </c>
      <c r="D1585" s="18" t="s">
        <v>2098</v>
      </c>
      <c r="E1585" s="461">
        <v>3.63</v>
      </c>
    </row>
    <row r="1586" spans="1:5" ht="14.25">
      <c r="A1586" s="18">
        <v>2628</v>
      </c>
      <c r="B1586" s="18" t="s">
        <v>22215</v>
      </c>
      <c r="C1586" s="18" t="s">
        <v>2097</v>
      </c>
      <c r="D1586" s="18" t="s">
        <v>2098</v>
      </c>
      <c r="E1586" s="461">
        <v>226.41</v>
      </c>
    </row>
    <row r="1587" spans="1:5" ht="14.25">
      <c r="A1587" s="18">
        <v>2622</v>
      </c>
      <c r="B1587" s="18" t="s">
        <v>22216</v>
      </c>
      <c r="C1587" s="18" t="s">
        <v>2097</v>
      </c>
      <c r="D1587" s="18" t="s">
        <v>2098</v>
      </c>
      <c r="E1587" s="461">
        <v>5.37</v>
      </c>
    </row>
    <row r="1588" spans="1:5" ht="14.25">
      <c r="A1588" s="18">
        <v>2623</v>
      </c>
      <c r="B1588" s="18" t="s">
        <v>22217</v>
      </c>
      <c r="C1588" s="18" t="s">
        <v>2097</v>
      </c>
      <c r="D1588" s="18" t="s">
        <v>2098</v>
      </c>
      <c r="E1588" s="461">
        <v>6.47</v>
      </c>
    </row>
    <row r="1589" spans="1:5" ht="14.25">
      <c r="A1589" s="18">
        <v>2624</v>
      </c>
      <c r="B1589" s="18" t="s">
        <v>22218</v>
      </c>
      <c r="C1589" s="18" t="s">
        <v>2097</v>
      </c>
      <c r="D1589" s="18" t="s">
        <v>2098</v>
      </c>
      <c r="E1589" s="461">
        <v>10.29</v>
      </c>
    </row>
    <row r="1590" spans="1:5" ht="14.25">
      <c r="A1590" s="18">
        <v>2625</v>
      </c>
      <c r="B1590" s="18" t="s">
        <v>22219</v>
      </c>
      <c r="C1590" s="18" t="s">
        <v>2097</v>
      </c>
      <c r="D1590" s="18" t="s">
        <v>2098</v>
      </c>
      <c r="E1590" s="461">
        <v>21.72</v>
      </c>
    </row>
    <row r="1591" spans="1:5" ht="14.25">
      <c r="A1591" s="18">
        <v>2626</v>
      </c>
      <c r="B1591" s="18" t="s">
        <v>22220</v>
      </c>
      <c r="C1591" s="18" t="s">
        <v>2097</v>
      </c>
      <c r="D1591" s="18" t="s">
        <v>2098</v>
      </c>
      <c r="E1591" s="461">
        <v>31.83</v>
      </c>
    </row>
    <row r="1592" spans="1:5" ht="14.25">
      <c r="A1592" s="18">
        <v>2630</v>
      </c>
      <c r="B1592" s="18" t="s">
        <v>22221</v>
      </c>
      <c r="C1592" s="18" t="s">
        <v>2097</v>
      </c>
      <c r="D1592" s="18" t="s">
        <v>2098</v>
      </c>
      <c r="E1592" s="461">
        <v>48.41</v>
      </c>
    </row>
    <row r="1593" spans="1:5" ht="14.25">
      <c r="A1593" s="18">
        <v>2627</v>
      </c>
      <c r="B1593" s="18" t="s">
        <v>22222</v>
      </c>
      <c r="C1593" s="18" t="s">
        <v>2097</v>
      </c>
      <c r="D1593" s="18" t="s">
        <v>2098</v>
      </c>
      <c r="E1593" s="461">
        <v>85.28</v>
      </c>
    </row>
    <row r="1594" spans="1:5" ht="14.25">
      <c r="A1594" s="18">
        <v>2629</v>
      </c>
      <c r="B1594" s="18" t="s">
        <v>22223</v>
      </c>
      <c r="C1594" s="18" t="s">
        <v>2097</v>
      </c>
      <c r="D1594" s="18" t="s">
        <v>2098</v>
      </c>
      <c r="E1594" s="461">
        <v>115.35</v>
      </c>
    </row>
    <row r="1595" spans="1:5" ht="14.25">
      <c r="A1595" s="18">
        <v>12033</v>
      </c>
      <c r="B1595" s="18" t="s">
        <v>22224</v>
      </c>
      <c r="C1595" s="18" t="s">
        <v>2097</v>
      </c>
      <c r="D1595" s="18" t="s">
        <v>2098</v>
      </c>
      <c r="E1595" s="461">
        <v>14.96</v>
      </c>
    </row>
    <row r="1596" spans="1:5" ht="14.25">
      <c r="A1596" s="18">
        <v>40408</v>
      </c>
      <c r="B1596" s="18" t="s">
        <v>22225</v>
      </c>
      <c r="C1596" s="18" t="s">
        <v>2097</v>
      </c>
      <c r="D1596" s="18" t="s">
        <v>2098</v>
      </c>
      <c r="E1596" s="461">
        <v>9.83</v>
      </c>
    </row>
    <row r="1597" spans="1:5" ht="14.25">
      <c r="A1597" s="18">
        <v>40409</v>
      </c>
      <c r="B1597" s="18" t="s">
        <v>22226</v>
      </c>
      <c r="C1597" s="18" t="s">
        <v>2097</v>
      </c>
      <c r="D1597" s="18" t="s">
        <v>2098</v>
      </c>
      <c r="E1597" s="461">
        <v>3.48</v>
      </c>
    </row>
    <row r="1598" spans="1:5" ht="14.25">
      <c r="A1598" s="18">
        <v>39276</v>
      </c>
      <c r="B1598" s="18" t="s">
        <v>22227</v>
      </c>
      <c r="C1598" s="18" t="s">
        <v>2097</v>
      </c>
      <c r="D1598" s="18" t="s">
        <v>2098</v>
      </c>
      <c r="E1598" s="461">
        <v>8.86</v>
      </c>
    </row>
    <row r="1599" spans="1:5" ht="14.25">
      <c r="A1599" s="18">
        <v>39277</v>
      </c>
      <c r="B1599" s="18" t="s">
        <v>22228</v>
      </c>
      <c r="C1599" s="18" t="s">
        <v>2097</v>
      </c>
      <c r="D1599" s="18" t="s">
        <v>2098</v>
      </c>
      <c r="E1599" s="461">
        <v>23.91</v>
      </c>
    </row>
    <row r="1600" spans="1:5" ht="14.25">
      <c r="A1600" s="18">
        <v>12034</v>
      </c>
      <c r="B1600" s="18" t="s">
        <v>22229</v>
      </c>
      <c r="C1600" s="18" t="s">
        <v>2097</v>
      </c>
      <c r="D1600" s="18" t="s">
        <v>2098</v>
      </c>
      <c r="E1600" s="461">
        <v>6.78</v>
      </c>
    </row>
    <row r="1601" spans="1:5" ht="14.25">
      <c r="A1601" s="18">
        <v>39879</v>
      </c>
      <c r="B1601" s="18" t="s">
        <v>22230</v>
      </c>
      <c r="C1601" s="18" t="s">
        <v>2097</v>
      </c>
      <c r="D1601" s="18" t="s">
        <v>2100</v>
      </c>
      <c r="E1601" s="461">
        <v>4.92</v>
      </c>
    </row>
    <row r="1602" spans="1:5" ht="14.25">
      <c r="A1602" s="18">
        <v>39880</v>
      </c>
      <c r="B1602" s="18" t="s">
        <v>22231</v>
      </c>
      <c r="C1602" s="18" t="s">
        <v>2097</v>
      </c>
      <c r="D1602" s="18" t="s">
        <v>2100</v>
      </c>
      <c r="E1602" s="461">
        <v>10.9</v>
      </c>
    </row>
    <row r="1603" spans="1:5" ht="14.25">
      <c r="A1603" s="18">
        <v>39881</v>
      </c>
      <c r="B1603" s="18" t="s">
        <v>22232</v>
      </c>
      <c r="C1603" s="18" t="s">
        <v>2097</v>
      </c>
      <c r="D1603" s="18" t="s">
        <v>2100</v>
      </c>
      <c r="E1603" s="461">
        <v>17.5</v>
      </c>
    </row>
    <row r="1604" spans="1:5" ht="14.25">
      <c r="A1604" s="18">
        <v>39882</v>
      </c>
      <c r="B1604" s="18" t="s">
        <v>22233</v>
      </c>
      <c r="C1604" s="18" t="s">
        <v>2097</v>
      </c>
      <c r="D1604" s="18" t="s">
        <v>2100</v>
      </c>
      <c r="E1604" s="461">
        <v>46.11</v>
      </c>
    </row>
    <row r="1605" spans="1:5" ht="14.25">
      <c r="A1605" s="18">
        <v>39883</v>
      </c>
      <c r="B1605" s="18" t="s">
        <v>22234</v>
      </c>
      <c r="C1605" s="18" t="s">
        <v>2097</v>
      </c>
      <c r="D1605" s="18" t="s">
        <v>2100</v>
      </c>
      <c r="E1605" s="461">
        <v>73.63</v>
      </c>
    </row>
    <row r="1606" spans="1:5" ht="14.25">
      <c r="A1606" s="18">
        <v>39884</v>
      </c>
      <c r="B1606" s="18" t="s">
        <v>22235</v>
      </c>
      <c r="C1606" s="18" t="s">
        <v>2097</v>
      </c>
      <c r="D1606" s="18" t="s">
        <v>2100</v>
      </c>
      <c r="E1606" s="461">
        <v>109.36</v>
      </c>
    </row>
    <row r="1607" spans="1:5" ht="14.25">
      <c r="A1607" s="18">
        <v>39885</v>
      </c>
      <c r="B1607" s="18" t="s">
        <v>22236</v>
      </c>
      <c r="C1607" s="18" t="s">
        <v>2097</v>
      </c>
      <c r="D1607" s="18" t="s">
        <v>2100</v>
      </c>
      <c r="E1607" s="461">
        <v>259.91000000000003</v>
      </c>
    </row>
    <row r="1608" spans="1:5" ht="14.25">
      <c r="A1608" s="18">
        <v>1777</v>
      </c>
      <c r="B1608" s="18" t="s">
        <v>22237</v>
      </c>
      <c r="C1608" s="18" t="s">
        <v>2097</v>
      </c>
      <c r="D1608" s="18" t="s">
        <v>2100</v>
      </c>
      <c r="E1608" s="461">
        <v>86.69</v>
      </c>
    </row>
    <row r="1609" spans="1:5" ht="14.25">
      <c r="A1609" s="18">
        <v>1819</v>
      </c>
      <c r="B1609" s="18" t="s">
        <v>22238</v>
      </c>
      <c r="C1609" s="18" t="s">
        <v>2097</v>
      </c>
      <c r="D1609" s="18" t="s">
        <v>2100</v>
      </c>
      <c r="E1609" s="461">
        <v>63.07</v>
      </c>
    </row>
    <row r="1610" spans="1:5" ht="14.25">
      <c r="A1610" s="18">
        <v>1775</v>
      </c>
      <c r="B1610" s="18" t="s">
        <v>22239</v>
      </c>
      <c r="C1610" s="18" t="s">
        <v>2097</v>
      </c>
      <c r="D1610" s="18" t="s">
        <v>2100</v>
      </c>
      <c r="E1610" s="461">
        <v>18.86</v>
      </c>
    </row>
    <row r="1611" spans="1:5" ht="14.25">
      <c r="A1611" s="18">
        <v>1776</v>
      </c>
      <c r="B1611" s="18" t="s">
        <v>22240</v>
      </c>
      <c r="C1611" s="18" t="s">
        <v>2097</v>
      </c>
      <c r="D1611" s="18" t="s">
        <v>2100</v>
      </c>
      <c r="E1611" s="461">
        <v>51.31</v>
      </c>
    </row>
    <row r="1612" spans="1:5" ht="14.25">
      <c r="A1612" s="18">
        <v>1778</v>
      </c>
      <c r="B1612" s="18" t="s">
        <v>22241</v>
      </c>
      <c r="C1612" s="18" t="s">
        <v>2097</v>
      </c>
      <c r="D1612" s="18" t="s">
        <v>2100</v>
      </c>
      <c r="E1612" s="461">
        <v>209.84</v>
      </c>
    </row>
    <row r="1613" spans="1:5" ht="14.25">
      <c r="A1613" s="18">
        <v>1818</v>
      </c>
      <c r="B1613" s="18" t="s">
        <v>22242</v>
      </c>
      <c r="C1613" s="18" t="s">
        <v>2097</v>
      </c>
      <c r="D1613" s="18" t="s">
        <v>2100</v>
      </c>
      <c r="E1613" s="461">
        <v>139.29</v>
      </c>
    </row>
    <row r="1614" spans="1:5" ht="14.25">
      <c r="A1614" s="18">
        <v>1820</v>
      </c>
      <c r="B1614" s="18" t="s">
        <v>22243</v>
      </c>
      <c r="C1614" s="18" t="s">
        <v>2097</v>
      </c>
      <c r="D1614" s="18" t="s">
        <v>2100</v>
      </c>
      <c r="E1614" s="461">
        <v>27.24</v>
      </c>
    </row>
    <row r="1615" spans="1:5" ht="14.25">
      <c r="A1615" s="18">
        <v>1779</v>
      </c>
      <c r="B1615" s="18" t="s">
        <v>22244</v>
      </c>
      <c r="C1615" s="18" t="s">
        <v>2097</v>
      </c>
      <c r="D1615" s="18" t="s">
        <v>2100</v>
      </c>
      <c r="E1615" s="461">
        <v>305.17</v>
      </c>
    </row>
    <row r="1616" spans="1:5" ht="14.25">
      <c r="A1616" s="18">
        <v>1780</v>
      </c>
      <c r="B1616" s="18" t="s">
        <v>22245</v>
      </c>
      <c r="C1616" s="18" t="s">
        <v>2097</v>
      </c>
      <c r="D1616" s="18" t="s">
        <v>2100</v>
      </c>
      <c r="E1616" s="461">
        <v>629.13</v>
      </c>
    </row>
    <row r="1617" spans="1:5" ht="14.25">
      <c r="A1617" s="18">
        <v>1783</v>
      </c>
      <c r="B1617" s="18" t="s">
        <v>22246</v>
      </c>
      <c r="C1617" s="18" t="s">
        <v>2097</v>
      </c>
      <c r="D1617" s="18" t="s">
        <v>2100</v>
      </c>
      <c r="E1617" s="461">
        <v>66.52</v>
      </c>
    </row>
    <row r="1618" spans="1:5" ht="14.25">
      <c r="A1618" s="18">
        <v>1782</v>
      </c>
      <c r="B1618" s="18" t="s">
        <v>22247</v>
      </c>
      <c r="C1618" s="18" t="s">
        <v>2097</v>
      </c>
      <c r="D1618" s="18" t="s">
        <v>2100</v>
      </c>
      <c r="E1618" s="461">
        <v>52.59</v>
      </c>
    </row>
    <row r="1619" spans="1:5" ht="14.25">
      <c r="A1619" s="18">
        <v>1817</v>
      </c>
      <c r="B1619" s="18" t="s">
        <v>22248</v>
      </c>
      <c r="C1619" s="18" t="s">
        <v>2097</v>
      </c>
      <c r="D1619" s="18" t="s">
        <v>2100</v>
      </c>
      <c r="E1619" s="461">
        <v>15.67</v>
      </c>
    </row>
    <row r="1620" spans="1:5" ht="14.25">
      <c r="A1620" s="18">
        <v>1781</v>
      </c>
      <c r="B1620" s="18" t="s">
        <v>22249</v>
      </c>
      <c r="C1620" s="18" t="s">
        <v>2097</v>
      </c>
      <c r="D1620" s="18" t="s">
        <v>2100</v>
      </c>
      <c r="E1620" s="461">
        <v>34.270000000000003</v>
      </c>
    </row>
    <row r="1621" spans="1:5" ht="14.25">
      <c r="A1621" s="18">
        <v>1784</v>
      </c>
      <c r="B1621" s="18" t="s">
        <v>22250</v>
      </c>
      <c r="C1621" s="18" t="s">
        <v>2097</v>
      </c>
      <c r="D1621" s="18" t="s">
        <v>2100</v>
      </c>
      <c r="E1621" s="461">
        <v>187.83</v>
      </c>
    </row>
    <row r="1622" spans="1:5" ht="14.25">
      <c r="A1622" s="18">
        <v>1810</v>
      </c>
      <c r="B1622" s="18" t="s">
        <v>22251</v>
      </c>
      <c r="C1622" s="18" t="s">
        <v>2097</v>
      </c>
      <c r="D1622" s="18" t="s">
        <v>2100</v>
      </c>
      <c r="E1622" s="461">
        <v>104.18</v>
      </c>
    </row>
    <row r="1623" spans="1:5" ht="14.25">
      <c r="A1623" s="18">
        <v>1811</v>
      </c>
      <c r="B1623" s="18" t="s">
        <v>22252</v>
      </c>
      <c r="C1623" s="18" t="s">
        <v>2097</v>
      </c>
      <c r="D1623" s="18" t="s">
        <v>2100</v>
      </c>
      <c r="E1623" s="461">
        <v>22.54</v>
      </c>
    </row>
    <row r="1624" spans="1:5" ht="14.25">
      <c r="A1624" s="18">
        <v>1812</v>
      </c>
      <c r="B1624" s="18" t="s">
        <v>22253</v>
      </c>
      <c r="C1624" s="18" t="s">
        <v>2097</v>
      </c>
      <c r="D1624" s="18" t="s">
        <v>2100</v>
      </c>
      <c r="E1624" s="461">
        <v>263</v>
      </c>
    </row>
    <row r="1625" spans="1:5" ht="14.25">
      <c r="A1625" s="18">
        <v>40386</v>
      </c>
      <c r="B1625" s="18" t="s">
        <v>22254</v>
      </c>
      <c r="C1625" s="18" t="s">
        <v>2097</v>
      </c>
      <c r="D1625" s="18" t="s">
        <v>2098</v>
      </c>
      <c r="E1625" s="461">
        <v>70.849999999999994</v>
      </c>
    </row>
    <row r="1626" spans="1:5" ht="14.25">
      <c r="A1626" s="18">
        <v>40384</v>
      </c>
      <c r="B1626" s="18" t="s">
        <v>22255</v>
      </c>
      <c r="C1626" s="18" t="s">
        <v>2097</v>
      </c>
      <c r="D1626" s="18" t="s">
        <v>2098</v>
      </c>
      <c r="E1626" s="461">
        <v>48.51</v>
      </c>
    </row>
    <row r="1627" spans="1:5" ht="14.25">
      <c r="A1627" s="18">
        <v>40379</v>
      </c>
      <c r="B1627" s="18" t="s">
        <v>22256</v>
      </c>
      <c r="C1627" s="18" t="s">
        <v>2097</v>
      </c>
      <c r="D1627" s="18" t="s">
        <v>2098</v>
      </c>
      <c r="E1627" s="461">
        <v>16.77</v>
      </c>
    </row>
    <row r="1628" spans="1:5" ht="14.25">
      <c r="A1628" s="18">
        <v>40423</v>
      </c>
      <c r="B1628" s="18" t="s">
        <v>22257</v>
      </c>
      <c r="C1628" s="18" t="s">
        <v>2097</v>
      </c>
      <c r="D1628" s="18" t="s">
        <v>2098</v>
      </c>
      <c r="E1628" s="461">
        <v>31.74</v>
      </c>
    </row>
    <row r="1629" spans="1:5" ht="14.25">
      <c r="A1629" s="18">
        <v>40389</v>
      </c>
      <c r="B1629" s="18" t="s">
        <v>22258</v>
      </c>
      <c r="C1629" s="18" t="s">
        <v>2097</v>
      </c>
      <c r="D1629" s="18" t="s">
        <v>2098</v>
      </c>
      <c r="E1629" s="461">
        <v>201.26</v>
      </c>
    </row>
    <row r="1630" spans="1:5" ht="14.25">
      <c r="A1630" s="18">
        <v>40388</v>
      </c>
      <c r="B1630" s="18" t="s">
        <v>22259</v>
      </c>
      <c r="C1630" s="18" t="s">
        <v>2097</v>
      </c>
      <c r="D1630" s="18" t="s">
        <v>2098</v>
      </c>
      <c r="E1630" s="461">
        <v>100.74</v>
      </c>
    </row>
    <row r="1631" spans="1:5" ht="14.25">
      <c r="A1631" s="18">
        <v>40381</v>
      </c>
      <c r="B1631" s="18" t="s">
        <v>22260</v>
      </c>
      <c r="C1631" s="18" t="s">
        <v>2097</v>
      </c>
      <c r="D1631" s="18" t="s">
        <v>2098</v>
      </c>
      <c r="E1631" s="461">
        <v>22.36</v>
      </c>
    </row>
    <row r="1632" spans="1:5" ht="14.25">
      <c r="A1632" s="18">
        <v>40391</v>
      </c>
      <c r="B1632" s="18" t="s">
        <v>22261</v>
      </c>
      <c r="C1632" s="18" t="s">
        <v>2097</v>
      </c>
      <c r="D1632" s="18" t="s">
        <v>2098</v>
      </c>
      <c r="E1632" s="461">
        <v>522.38</v>
      </c>
    </row>
    <row r="1633" spans="1:5" ht="14.25">
      <c r="A1633" s="18">
        <v>40414</v>
      </c>
      <c r="B1633" s="18" t="s">
        <v>22262</v>
      </c>
      <c r="C1633" s="18" t="s">
        <v>2097</v>
      </c>
      <c r="D1633" s="18" t="s">
        <v>2100</v>
      </c>
      <c r="E1633" s="461">
        <v>23.39</v>
      </c>
    </row>
    <row r="1634" spans="1:5" ht="14.25">
      <c r="A1634" s="18">
        <v>40416</v>
      </c>
      <c r="B1634" s="18" t="s">
        <v>22263</v>
      </c>
      <c r="C1634" s="18" t="s">
        <v>2097</v>
      </c>
      <c r="D1634" s="18" t="s">
        <v>2100</v>
      </c>
      <c r="E1634" s="461">
        <v>32.33</v>
      </c>
    </row>
    <row r="1635" spans="1:5" ht="14.25">
      <c r="A1635" s="18">
        <v>40418</v>
      </c>
      <c r="B1635" s="18" t="s">
        <v>22264</v>
      </c>
      <c r="C1635" s="18" t="s">
        <v>2097</v>
      </c>
      <c r="D1635" s="18" t="s">
        <v>2100</v>
      </c>
      <c r="E1635" s="461">
        <v>38.57</v>
      </c>
    </row>
    <row r="1636" spans="1:5" ht="14.25">
      <c r="A1636" s="18">
        <v>2609</v>
      </c>
      <c r="B1636" s="18" t="s">
        <v>22265</v>
      </c>
      <c r="C1636" s="18" t="s">
        <v>2097</v>
      </c>
      <c r="D1636" s="18" t="s">
        <v>2098</v>
      </c>
      <c r="E1636" s="461">
        <v>5.05</v>
      </c>
    </row>
    <row r="1637" spans="1:5" ht="14.25">
      <c r="A1637" s="18">
        <v>2634</v>
      </c>
      <c r="B1637" s="18" t="s">
        <v>22266</v>
      </c>
      <c r="C1637" s="18" t="s">
        <v>2097</v>
      </c>
      <c r="D1637" s="18" t="s">
        <v>2098</v>
      </c>
      <c r="E1637" s="461">
        <v>6.63</v>
      </c>
    </row>
    <row r="1638" spans="1:5" ht="14.25">
      <c r="A1638" s="18">
        <v>2611</v>
      </c>
      <c r="B1638" s="18" t="s">
        <v>22267</v>
      </c>
      <c r="C1638" s="18" t="s">
        <v>2097</v>
      </c>
      <c r="D1638" s="18" t="s">
        <v>2098</v>
      </c>
      <c r="E1638" s="461">
        <v>18.7</v>
      </c>
    </row>
    <row r="1639" spans="1:5" ht="14.25">
      <c r="A1639" s="18">
        <v>34359</v>
      </c>
      <c r="B1639" s="18" t="s">
        <v>22268</v>
      </c>
      <c r="C1639" s="18" t="s">
        <v>2097</v>
      </c>
      <c r="D1639" s="18" t="s">
        <v>2100</v>
      </c>
      <c r="E1639" s="461">
        <v>10.45</v>
      </c>
    </row>
    <row r="1640" spans="1:5" ht="14.25">
      <c r="A1640" s="18">
        <v>1789</v>
      </c>
      <c r="B1640" s="18" t="s">
        <v>22269</v>
      </c>
      <c r="C1640" s="18" t="s">
        <v>2097</v>
      </c>
      <c r="D1640" s="18" t="s">
        <v>2100</v>
      </c>
      <c r="E1640" s="461">
        <v>83.2</v>
      </c>
    </row>
    <row r="1641" spans="1:5" ht="14.25">
      <c r="A1641" s="18">
        <v>1788</v>
      </c>
      <c r="B1641" s="18" t="s">
        <v>22270</v>
      </c>
      <c r="C1641" s="18" t="s">
        <v>2097</v>
      </c>
      <c r="D1641" s="18" t="s">
        <v>2100</v>
      </c>
      <c r="E1641" s="461">
        <v>66.69</v>
      </c>
    </row>
    <row r="1642" spans="1:5" ht="14.25">
      <c r="A1642" s="18">
        <v>1786</v>
      </c>
      <c r="B1642" s="18" t="s">
        <v>22271</v>
      </c>
      <c r="C1642" s="18" t="s">
        <v>2097</v>
      </c>
      <c r="D1642" s="18" t="s">
        <v>2100</v>
      </c>
      <c r="E1642" s="461">
        <v>16.559999999999999</v>
      </c>
    </row>
    <row r="1643" spans="1:5" ht="14.25">
      <c r="A1643" s="18">
        <v>1787</v>
      </c>
      <c r="B1643" s="18" t="s">
        <v>22272</v>
      </c>
      <c r="C1643" s="18" t="s">
        <v>2097</v>
      </c>
      <c r="D1643" s="18" t="s">
        <v>2100</v>
      </c>
      <c r="E1643" s="461">
        <v>39.65</v>
      </c>
    </row>
    <row r="1644" spans="1:5" ht="14.25">
      <c r="A1644" s="18">
        <v>1791</v>
      </c>
      <c r="B1644" s="18" t="s">
        <v>22273</v>
      </c>
      <c r="C1644" s="18" t="s">
        <v>2097</v>
      </c>
      <c r="D1644" s="18" t="s">
        <v>2100</v>
      </c>
      <c r="E1644" s="461">
        <v>240.46</v>
      </c>
    </row>
    <row r="1645" spans="1:5" ht="14.25">
      <c r="A1645" s="18">
        <v>1790</v>
      </c>
      <c r="B1645" s="18" t="s">
        <v>22274</v>
      </c>
      <c r="C1645" s="18" t="s">
        <v>2097</v>
      </c>
      <c r="D1645" s="18" t="s">
        <v>2100</v>
      </c>
      <c r="E1645" s="461">
        <v>138.56</v>
      </c>
    </row>
    <row r="1646" spans="1:5" ht="14.25">
      <c r="A1646" s="18">
        <v>1813</v>
      </c>
      <c r="B1646" s="18" t="s">
        <v>22275</v>
      </c>
      <c r="C1646" s="18" t="s">
        <v>2097</v>
      </c>
      <c r="D1646" s="18" t="s">
        <v>2100</v>
      </c>
      <c r="E1646" s="461">
        <v>26.28</v>
      </c>
    </row>
    <row r="1647" spans="1:5" ht="14.25">
      <c r="A1647" s="18">
        <v>1792</v>
      </c>
      <c r="B1647" s="18" t="s">
        <v>22276</v>
      </c>
      <c r="C1647" s="18" t="s">
        <v>2097</v>
      </c>
      <c r="D1647" s="18" t="s">
        <v>2100</v>
      </c>
      <c r="E1647" s="461">
        <v>324.58</v>
      </c>
    </row>
    <row r="1648" spans="1:5" ht="14.25">
      <c r="A1648" s="18">
        <v>1793</v>
      </c>
      <c r="B1648" s="18" t="s">
        <v>22277</v>
      </c>
      <c r="C1648" s="18" t="s">
        <v>2097</v>
      </c>
      <c r="D1648" s="18" t="s">
        <v>2100</v>
      </c>
      <c r="E1648" s="461">
        <v>655.87</v>
      </c>
    </row>
    <row r="1649" spans="1:5" ht="14.25">
      <c r="A1649" s="18">
        <v>1809</v>
      </c>
      <c r="B1649" s="18" t="s">
        <v>22278</v>
      </c>
      <c r="C1649" s="18" t="s">
        <v>2097</v>
      </c>
      <c r="D1649" s="18" t="s">
        <v>2100</v>
      </c>
      <c r="E1649" s="461">
        <v>78</v>
      </c>
    </row>
    <row r="1650" spans="1:5" ht="14.25">
      <c r="A1650" s="18">
        <v>1814</v>
      </c>
      <c r="B1650" s="18" t="s">
        <v>22279</v>
      </c>
      <c r="C1650" s="18" t="s">
        <v>2097</v>
      </c>
      <c r="D1650" s="18" t="s">
        <v>2100</v>
      </c>
      <c r="E1650" s="461">
        <v>64.08</v>
      </c>
    </row>
    <row r="1651" spans="1:5" ht="14.25">
      <c r="A1651" s="18">
        <v>1803</v>
      </c>
      <c r="B1651" s="18" t="s">
        <v>22280</v>
      </c>
      <c r="C1651" s="18" t="s">
        <v>2097</v>
      </c>
      <c r="D1651" s="18" t="s">
        <v>2100</v>
      </c>
      <c r="E1651" s="461">
        <v>16.190000000000001</v>
      </c>
    </row>
    <row r="1652" spans="1:5" ht="14.25">
      <c r="A1652" s="18">
        <v>1805</v>
      </c>
      <c r="B1652" s="18" t="s">
        <v>22281</v>
      </c>
      <c r="C1652" s="18" t="s">
        <v>2097</v>
      </c>
      <c r="D1652" s="18" t="s">
        <v>2100</v>
      </c>
      <c r="E1652" s="461">
        <v>37.19</v>
      </c>
    </row>
    <row r="1653" spans="1:5" ht="14.25">
      <c r="A1653" s="18">
        <v>1821</v>
      </c>
      <c r="B1653" s="18" t="s">
        <v>22282</v>
      </c>
      <c r="C1653" s="18" t="s">
        <v>2097</v>
      </c>
      <c r="D1653" s="18" t="s">
        <v>2100</v>
      </c>
      <c r="E1653" s="461">
        <v>219.69</v>
      </c>
    </row>
    <row r="1654" spans="1:5" ht="14.25">
      <c r="A1654" s="18">
        <v>1806</v>
      </c>
      <c r="B1654" s="18" t="s">
        <v>22283</v>
      </c>
      <c r="C1654" s="18" t="s">
        <v>2097</v>
      </c>
      <c r="D1654" s="18" t="s">
        <v>2100</v>
      </c>
      <c r="E1654" s="461">
        <v>130.76</v>
      </c>
    </row>
    <row r="1655" spans="1:5" ht="14.25">
      <c r="A1655" s="18">
        <v>1804</v>
      </c>
      <c r="B1655" s="18" t="s">
        <v>22284</v>
      </c>
      <c r="C1655" s="18" t="s">
        <v>2097</v>
      </c>
      <c r="D1655" s="18" t="s">
        <v>2100</v>
      </c>
      <c r="E1655" s="461">
        <v>23.05</v>
      </c>
    </row>
    <row r="1656" spans="1:5" ht="14.25">
      <c r="A1656" s="18">
        <v>1807</v>
      </c>
      <c r="B1656" s="18" t="s">
        <v>22285</v>
      </c>
      <c r="C1656" s="18" t="s">
        <v>2097</v>
      </c>
      <c r="D1656" s="18" t="s">
        <v>2100</v>
      </c>
      <c r="E1656" s="461">
        <v>314.2</v>
      </c>
    </row>
    <row r="1657" spans="1:5" ht="14.25">
      <c r="A1657" s="18">
        <v>1808</v>
      </c>
      <c r="B1657" s="18" t="s">
        <v>22286</v>
      </c>
      <c r="C1657" s="18" t="s">
        <v>2097</v>
      </c>
      <c r="D1657" s="18" t="s">
        <v>2100</v>
      </c>
      <c r="E1657" s="461">
        <v>629.91</v>
      </c>
    </row>
    <row r="1658" spans="1:5" ht="14.25">
      <c r="A1658" s="18">
        <v>1797</v>
      </c>
      <c r="B1658" s="18" t="s">
        <v>22287</v>
      </c>
      <c r="C1658" s="18" t="s">
        <v>2097</v>
      </c>
      <c r="D1658" s="18" t="s">
        <v>2100</v>
      </c>
      <c r="E1658" s="461">
        <v>94.47</v>
      </c>
    </row>
    <row r="1659" spans="1:5" ht="14.25">
      <c r="A1659" s="18">
        <v>1796</v>
      </c>
      <c r="B1659" s="18" t="s">
        <v>22288</v>
      </c>
      <c r="C1659" s="18" t="s">
        <v>2097</v>
      </c>
      <c r="D1659" s="18" t="s">
        <v>2100</v>
      </c>
      <c r="E1659" s="461">
        <v>72.47</v>
      </c>
    </row>
    <row r="1660" spans="1:5" ht="14.25">
      <c r="A1660" s="18">
        <v>1794</v>
      </c>
      <c r="B1660" s="18" t="s">
        <v>22289</v>
      </c>
      <c r="C1660" s="18" t="s">
        <v>2097</v>
      </c>
      <c r="D1660" s="18" t="s">
        <v>2100</v>
      </c>
      <c r="E1660" s="461">
        <v>17.3</v>
      </c>
    </row>
    <row r="1661" spans="1:5" ht="14.25">
      <c r="A1661" s="18">
        <v>1816</v>
      </c>
      <c r="B1661" s="18" t="s">
        <v>22290</v>
      </c>
      <c r="C1661" s="18" t="s">
        <v>2097</v>
      </c>
      <c r="D1661" s="18" t="s">
        <v>2100</v>
      </c>
      <c r="E1661" s="461">
        <v>39.01</v>
      </c>
    </row>
    <row r="1662" spans="1:5" ht="14.25">
      <c r="A1662" s="18">
        <v>1815</v>
      </c>
      <c r="B1662" s="18" t="s">
        <v>22291</v>
      </c>
      <c r="C1662" s="18" t="s">
        <v>2097</v>
      </c>
      <c r="D1662" s="18" t="s">
        <v>2100</v>
      </c>
      <c r="E1662" s="461">
        <v>299.55</v>
      </c>
    </row>
    <row r="1663" spans="1:5" ht="14.25">
      <c r="A1663" s="18">
        <v>1798</v>
      </c>
      <c r="B1663" s="18" t="s">
        <v>22292</v>
      </c>
      <c r="C1663" s="18" t="s">
        <v>2097</v>
      </c>
      <c r="D1663" s="18" t="s">
        <v>2100</v>
      </c>
      <c r="E1663" s="461">
        <v>134.04</v>
      </c>
    </row>
    <row r="1664" spans="1:5" ht="14.25">
      <c r="A1664" s="18">
        <v>1795</v>
      </c>
      <c r="B1664" s="18" t="s">
        <v>22293</v>
      </c>
      <c r="C1664" s="18" t="s">
        <v>2097</v>
      </c>
      <c r="D1664" s="18" t="s">
        <v>2100</v>
      </c>
      <c r="E1664" s="461">
        <v>23.96</v>
      </c>
    </row>
    <row r="1665" spans="1:5" ht="14.25">
      <c r="A1665" s="18">
        <v>1799</v>
      </c>
      <c r="B1665" s="18" t="s">
        <v>22294</v>
      </c>
      <c r="C1665" s="18" t="s">
        <v>2097</v>
      </c>
      <c r="D1665" s="18" t="s">
        <v>2100</v>
      </c>
      <c r="E1665" s="461">
        <v>390.13</v>
      </c>
    </row>
    <row r="1666" spans="1:5" ht="14.25">
      <c r="A1666" s="18">
        <v>1800</v>
      </c>
      <c r="B1666" s="18" t="s">
        <v>22295</v>
      </c>
      <c r="C1666" s="18" t="s">
        <v>2097</v>
      </c>
      <c r="D1666" s="18" t="s">
        <v>2100</v>
      </c>
      <c r="E1666" s="461">
        <v>744.83</v>
      </c>
    </row>
    <row r="1667" spans="1:5" ht="14.25">
      <c r="A1667" s="18">
        <v>1802</v>
      </c>
      <c r="B1667" s="18" t="s">
        <v>22296</v>
      </c>
      <c r="C1667" s="18" t="s">
        <v>2097</v>
      </c>
      <c r="D1667" s="18" t="s">
        <v>2100</v>
      </c>
      <c r="E1667" s="461">
        <v>1863.11</v>
      </c>
    </row>
    <row r="1668" spans="1:5" ht="14.25">
      <c r="A1668" s="18">
        <v>40385</v>
      </c>
      <c r="B1668" s="18" t="s">
        <v>22297</v>
      </c>
      <c r="C1668" s="18" t="s">
        <v>2097</v>
      </c>
      <c r="D1668" s="18" t="s">
        <v>2098</v>
      </c>
      <c r="E1668" s="461">
        <v>70.849999999999994</v>
      </c>
    </row>
    <row r="1669" spans="1:5" ht="14.25">
      <c r="A1669" s="18">
        <v>40383</v>
      </c>
      <c r="B1669" s="18" t="s">
        <v>22298</v>
      </c>
      <c r="C1669" s="18" t="s">
        <v>2097</v>
      </c>
      <c r="D1669" s="18" t="s">
        <v>2098</v>
      </c>
      <c r="E1669" s="461">
        <v>48.51</v>
      </c>
    </row>
    <row r="1670" spans="1:5" ht="14.25">
      <c r="A1670" s="18">
        <v>40378</v>
      </c>
      <c r="B1670" s="18" t="s">
        <v>22299</v>
      </c>
      <c r="C1670" s="18" t="s">
        <v>2097</v>
      </c>
      <c r="D1670" s="18" t="s">
        <v>2098</v>
      </c>
      <c r="E1670" s="461">
        <v>16.77</v>
      </c>
    </row>
    <row r="1671" spans="1:5" ht="14.25">
      <c r="A1671" s="18">
        <v>40382</v>
      </c>
      <c r="B1671" s="18" t="s">
        <v>22300</v>
      </c>
      <c r="C1671" s="18" t="s">
        <v>2097</v>
      </c>
      <c r="D1671" s="18" t="s">
        <v>2098</v>
      </c>
      <c r="E1671" s="461">
        <v>31.74</v>
      </c>
    </row>
    <row r="1672" spans="1:5" ht="14.25">
      <c r="A1672" s="18">
        <v>40422</v>
      </c>
      <c r="B1672" s="18" t="s">
        <v>22301</v>
      </c>
      <c r="C1672" s="18" t="s">
        <v>2097</v>
      </c>
      <c r="D1672" s="18" t="s">
        <v>2098</v>
      </c>
      <c r="E1672" s="461">
        <v>216.2</v>
      </c>
    </row>
    <row r="1673" spans="1:5" ht="14.25">
      <c r="A1673" s="18">
        <v>40387</v>
      </c>
      <c r="B1673" s="18" t="s">
        <v>22302</v>
      </c>
      <c r="C1673" s="18" t="s">
        <v>2097</v>
      </c>
      <c r="D1673" s="18" t="s">
        <v>2098</v>
      </c>
      <c r="E1673" s="461">
        <v>110.08</v>
      </c>
    </row>
    <row r="1674" spans="1:5" ht="14.25">
      <c r="A1674" s="18">
        <v>40380</v>
      </c>
      <c r="B1674" s="18" t="s">
        <v>22303</v>
      </c>
      <c r="C1674" s="18" t="s">
        <v>2097</v>
      </c>
      <c r="D1674" s="18" t="s">
        <v>2098</v>
      </c>
      <c r="E1674" s="461">
        <v>22.36</v>
      </c>
    </row>
    <row r="1675" spans="1:5" ht="14.25">
      <c r="A1675" s="18">
        <v>40390</v>
      </c>
      <c r="B1675" s="18" t="s">
        <v>22304</v>
      </c>
      <c r="C1675" s="18" t="s">
        <v>2097</v>
      </c>
      <c r="D1675" s="18" t="s">
        <v>2098</v>
      </c>
      <c r="E1675" s="461">
        <v>455.35</v>
      </c>
    </row>
    <row r="1676" spans="1:5" ht="14.25">
      <c r="A1676" s="18">
        <v>40413</v>
      </c>
      <c r="B1676" s="18" t="s">
        <v>22305</v>
      </c>
      <c r="C1676" s="18" t="s">
        <v>2097</v>
      </c>
      <c r="D1676" s="18" t="s">
        <v>2100</v>
      </c>
      <c r="E1676" s="461">
        <v>25.41</v>
      </c>
    </row>
    <row r="1677" spans="1:5" ht="14.25">
      <c r="A1677" s="18">
        <v>40415</v>
      </c>
      <c r="B1677" s="18" t="s">
        <v>22306</v>
      </c>
      <c r="C1677" s="18" t="s">
        <v>2097</v>
      </c>
      <c r="D1677" s="18" t="s">
        <v>2100</v>
      </c>
      <c r="E1677" s="461">
        <v>36.21</v>
      </c>
    </row>
    <row r="1678" spans="1:5" ht="14.25">
      <c r="A1678" s="18">
        <v>40417</v>
      </c>
      <c r="B1678" s="18" t="s">
        <v>22307</v>
      </c>
      <c r="C1678" s="18" t="s">
        <v>2097</v>
      </c>
      <c r="D1678" s="18" t="s">
        <v>2100</v>
      </c>
      <c r="E1678" s="461">
        <v>42.72</v>
      </c>
    </row>
    <row r="1679" spans="1:5" ht="14.25">
      <c r="A1679" s="18">
        <v>39271</v>
      </c>
      <c r="B1679" s="18" t="s">
        <v>22308</v>
      </c>
      <c r="C1679" s="18" t="s">
        <v>2097</v>
      </c>
      <c r="D1679" s="18" t="s">
        <v>2098</v>
      </c>
      <c r="E1679" s="461">
        <v>3.01</v>
      </c>
    </row>
    <row r="1680" spans="1:5" ht="14.25">
      <c r="A1680" s="18">
        <v>39273</v>
      </c>
      <c r="B1680" s="18" t="s">
        <v>22309</v>
      </c>
      <c r="C1680" s="18" t="s">
        <v>2097</v>
      </c>
      <c r="D1680" s="18" t="s">
        <v>2098</v>
      </c>
      <c r="E1680" s="461">
        <v>5.12</v>
      </c>
    </row>
    <row r="1681" spans="1:5" ht="14.25">
      <c r="A1681" s="18">
        <v>39272</v>
      </c>
      <c r="B1681" s="18" t="s">
        <v>22310</v>
      </c>
      <c r="C1681" s="18" t="s">
        <v>2097</v>
      </c>
      <c r="D1681" s="18" t="s">
        <v>2098</v>
      </c>
      <c r="E1681" s="461">
        <v>3.7</v>
      </c>
    </row>
    <row r="1682" spans="1:5" ht="14.25">
      <c r="A1682" s="18">
        <v>1875</v>
      </c>
      <c r="B1682" s="18" t="s">
        <v>22311</v>
      </c>
      <c r="C1682" s="18" t="s">
        <v>2097</v>
      </c>
      <c r="D1682" s="18" t="s">
        <v>2098</v>
      </c>
      <c r="E1682" s="461">
        <v>8.18</v>
      </c>
    </row>
    <row r="1683" spans="1:5" ht="14.25">
      <c r="A1683" s="18">
        <v>1874</v>
      </c>
      <c r="B1683" s="18" t="s">
        <v>22312</v>
      </c>
      <c r="C1683" s="18" t="s">
        <v>2097</v>
      </c>
      <c r="D1683" s="18" t="s">
        <v>2098</v>
      </c>
      <c r="E1683" s="461">
        <v>6.75</v>
      </c>
    </row>
    <row r="1684" spans="1:5" ht="14.25">
      <c r="A1684" s="18">
        <v>1870</v>
      </c>
      <c r="B1684" s="18" t="s">
        <v>22313</v>
      </c>
      <c r="C1684" s="18" t="s">
        <v>2097</v>
      </c>
      <c r="D1684" s="18" t="s">
        <v>2102</v>
      </c>
      <c r="E1684" s="461">
        <v>3.9</v>
      </c>
    </row>
    <row r="1685" spans="1:5" ht="14.25">
      <c r="A1685" s="18">
        <v>1884</v>
      </c>
      <c r="B1685" s="18" t="s">
        <v>22314</v>
      </c>
      <c r="C1685" s="18" t="s">
        <v>2097</v>
      </c>
      <c r="D1685" s="18" t="s">
        <v>2098</v>
      </c>
      <c r="E1685" s="461">
        <v>5.99</v>
      </c>
    </row>
    <row r="1686" spans="1:5" ht="14.25">
      <c r="A1686" s="18">
        <v>1887</v>
      </c>
      <c r="B1686" s="18" t="s">
        <v>22315</v>
      </c>
      <c r="C1686" s="18" t="s">
        <v>2097</v>
      </c>
      <c r="D1686" s="18" t="s">
        <v>2098</v>
      </c>
      <c r="E1686" s="461">
        <v>33.909999999999997</v>
      </c>
    </row>
    <row r="1687" spans="1:5" ht="14.25">
      <c r="A1687" s="18">
        <v>1876</v>
      </c>
      <c r="B1687" s="18" t="s">
        <v>22316</v>
      </c>
      <c r="C1687" s="18" t="s">
        <v>2097</v>
      </c>
      <c r="D1687" s="18" t="s">
        <v>2098</v>
      </c>
      <c r="E1687" s="461">
        <v>13.29</v>
      </c>
    </row>
    <row r="1688" spans="1:5" ht="14.25">
      <c r="A1688" s="18">
        <v>1879</v>
      </c>
      <c r="B1688" s="18" t="s">
        <v>22317</v>
      </c>
      <c r="C1688" s="18" t="s">
        <v>2097</v>
      </c>
      <c r="D1688" s="18" t="s">
        <v>2098</v>
      </c>
      <c r="E1688" s="461">
        <v>3.95</v>
      </c>
    </row>
    <row r="1689" spans="1:5" ht="14.25">
      <c r="A1689" s="18">
        <v>1877</v>
      </c>
      <c r="B1689" s="18" t="s">
        <v>22318</v>
      </c>
      <c r="C1689" s="18" t="s">
        <v>2097</v>
      </c>
      <c r="D1689" s="18" t="s">
        <v>2098</v>
      </c>
      <c r="E1689" s="461">
        <v>33.950000000000003</v>
      </c>
    </row>
    <row r="1690" spans="1:5" ht="14.25">
      <c r="A1690" s="18">
        <v>1878</v>
      </c>
      <c r="B1690" s="18" t="s">
        <v>22319</v>
      </c>
      <c r="C1690" s="18" t="s">
        <v>2097</v>
      </c>
      <c r="D1690" s="18" t="s">
        <v>2098</v>
      </c>
      <c r="E1690" s="461">
        <v>68.22</v>
      </c>
    </row>
    <row r="1691" spans="1:5" ht="14.25">
      <c r="A1691" s="18">
        <v>2621</v>
      </c>
      <c r="B1691" s="18" t="s">
        <v>22320</v>
      </c>
      <c r="C1691" s="18" t="s">
        <v>2097</v>
      </c>
      <c r="D1691" s="18" t="s">
        <v>2098</v>
      </c>
      <c r="E1691" s="461">
        <v>159.97</v>
      </c>
    </row>
    <row r="1692" spans="1:5" ht="14.25">
      <c r="A1692" s="18">
        <v>2616</v>
      </c>
      <c r="B1692" s="18" t="s">
        <v>22321</v>
      </c>
      <c r="C1692" s="18" t="s">
        <v>2097</v>
      </c>
      <c r="D1692" s="18" t="s">
        <v>2098</v>
      </c>
      <c r="E1692" s="461">
        <v>4.5199999999999996</v>
      </c>
    </row>
    <row r="1693" spans="1:5" ht="14.25">
      <c r="A1693" s="18">
        <v>2633</v>
      </c>
      <c r="B1693" s="18" t="s">
        <v>22322</v>
      </c>
      <c r="C1693" s="18" t="s">
        <v>2097</v>
      </c>
      <c r="D1693" s="18" t="s">
        <v>2098</v>
      </c>
      <c r="E1693" s="461">
        <v>5.12</v>
      </c>
    </row>
    <row r="1694" spans="1:5" ht="14.25">
      <c r="A1694" s="18">
        <v>2617</v>
      </c>
      <c r="B1694" s="18" t="s">
        <v>22323</v>
      </c>
      <c r="C1694" s="18" t="s">
        <v>2097</v>
      </c>
      <c r="D1694" s="18" t="s">
        <v>2098</v>
      </c>
      <c r="E1694" s="461">
        <v>6.96</v>
      </c>
    </row>
    <row r="1695" spans="1:5" ht="14.25">
      <c r="A1695" s="18">
        <v>2618</v>
      </c>
      <c r="B1695" s="18" t="s">
        <v>22324</v>
      </c>
      <c r="C1695" s="18" t="s">
        <v>2097</v>
      </c>
      <c r="D1695" s="18" t="s">
        <v>2098</v>
      </c>
      <c r="E1695" s="461">
        <v>15.84</v>
      </c>
    </row>
    <row r="1696" spans="1:5" ht="14.25">
      <c r="A1696" s="18">
        <v>2632</v>
      </c>
      <c r="B1696" s="18" t="s">
        <v>22325</v>
      </c>
      <c r="C1696" s="18" t="s">
        <v>2097</v>
      </c>
      <c r="D1696" s="18" t="s">
        <v>2098</v>
      </c>
      <c r="E1696" s="461">
        <v>19.32</v>
      </c>
    </row>
    <row r="1697" spans="1:5" ht="14.25">
      <c r="A1697" s="18">
        <v>2631</v>
      </c>
      <c r="B1697" s="18" t="s">
        <v>22326</v>
      </c>
      <c r="C1697" s="18" t="s">
        <v>2097</v>
      </c>
      <c r="D1697" s="18" t="s">
        <v>2098</v>
      </c>
      <c r="E1697" s="461">
        <v>28.37</v>
      </c>
    </row>
    <row r="1698" spans="1:5" ht="14.25">
      <c r="A1698" s="18">
        <v>2619</v>
      </c>
      <c r="B1698" s="18" t="s">
        <v>22327</v>
      </c>
      <c r="C1698" s="18" t="s">
        <v>2097</v>
      </c>
      <c r="D1698" s="18" t="s">
        <v>2098</v>
      </c>
      <c r="E1698" s="461">
        <v>71.84</v>
      </c>
    </row>
    <row r="1699" spans="1:5" ht="14.25">
      <c r="A1699" s="18">
        <v>2620</v>
      </c>
      <c r="B1699" s="18" t="s">
        <v>22328</v>
      </c>
      <c r="C1699" s="18" t="s">
        <v>2097</v>
      </c>
      <c r="D1699" s="18" t="s">
        <v>2098</v>
      </c>
      <c r="E1699" s="461">
        <v>94.32</v>
      </c>
    </row>
    <row r="1700" spans="1:5" ht="14.25">
      <c r="A1700" s="18">
        <v>44472</v>
      </c>
      <c r="B1700" s="18" t="s">
        <v>22329</v>
      </c>
      <c r="C1700" s="18" t="s">
        <v>2097</v>
      </c>
      <c r="D1700" s="18" t="s">
        <v>2100</v>
      </c>
      <c r="E1700" s="461">
        <v>60.99</v>
      </c>
    </row>
    <row r="1701" spans="1:5" ht="14.25">
      <c r="A1701" s="18">
        <v>38369</v>
      </c>
      <c r="B1701" s="18" t="s">
        <v>22330</v>
      </c>
      <c r="C1701" s="18" t="s">
        <v>2097</v>
      </c>
      <c r="D1701" s="18" t="s">
        <v>2098</v>
      </c>
      <c r="E1701" s="461">
        <v>24.64</v>
      </c>
    </row>
    <row r="1702" spans="1:5" ht="14.25">
      <c r="A1702" s="18">
        <v>38370</v>
      </c>
      <c r="B1702" s="18" t="s">
        <v>22331</v>
      </c>
      <c r="C1702" s="18" t="s">
        <v>2097</v>
      </c>
      <c r="D1702" s="18" t="s">
        <v>2098</v>
      </c>
      <c r="E1702" s="461">
        <v>24.64</v>
      </c>
    </row>
    <row r="1703" spans="1:5" ht="14.25">
      <c r="A1703" s="18">
        <v>38372</v>
      </c>
      <c r="B1703" s="18" t="s">
        <v>22332</v>
      </c>
      <c r="C1703" s="18" t="s">
        <v>2097</v>
      </c>
      <c r="D1703" s="18" t="s">
        <v>2098</v>
      </c>
      <c r="E1703" s="461">
        <v>20.92</v>
      </c>
    </row>
    <row r="1704" spans="1:5" ht="14.25">
      <c r="A1704" s="18">
        <v>2357</v>
      </c>
      <c r="B1704" s="18" t="s">
        <v>22333</v>
      </c>
      <c r="C1704" s="18" t="s">
        <v>2101</v>
      </c>
      <c r="D1704" s="18" t="s">
        <v>2098</v>
      </c>
      <c r="E1704" s="461">
        <v>8.81</v>
      </c>
    </row>
    <row r="1705" spans="1:5" ht="14.25">
      <c r="A1705" s="18">
        <v>40806</v>
      </c>
      <c r="B1705" s="18" t="s">
        <v>22334</v>
      </c>
      <c r="C1705" s="18" t="s">
        <v>2107</v>
      </c>
      <c r="D1705" s="18" t="s">
        <v>2098</v>
      </c>
      <c r="E1705" s="461">
        <v>1551.09</v>
      </c>
    </row>
    <row r="1706" spans="1:5" ht="14.25">
      <c r="A1706" s="18">
        <v>2355</v>
      </c>
      <c r="B1706" s="18" t="s">
        <v>22335</v>
      </c>
      <c r="C1706" s="18" t="s">
        <v>2101</v>
      </c>
      <c r="D1706" s="18" t="s">
        <v>2098</v>
      </c>
      <c r="E1706" s="461">
        <v>24.42</v>
      </c>
    </row>
    <row r="1707" spans="1:5" ht="14.25">
      <c r="A1707" s="18">
        <v>40805</v>
      </c>
      <c r="B1707" s="18" t="s">
        <v>22336</v>
      </c>
      <c r="C1707" s="18" t="s">
        <v>2107</v>
      </c>
      <c r="D1707" s="18" t="s">
        <v>2098</v>
      </c>
      <c r="E1707" s="461">
        <v>4295.26</v>
      </c>
    </row>
    <row r="1708" spans="1:5" ht="14.25">
      <c r="A1708" s="18">
        <v>2358</v>
      </c>
      <c r="B1708" s="18" t="s">
        <v>22337</v>
      </c>
      <c r="C1708" s="18" t="s">
        <v>2101</v>
      </c>
      <c r="D1708" s="18" t="s">
        <v>2098</v>
      </c>
      <c r="E1708" s="461">
        <v>15.59</v>
      </c>
    </row>
    <row r="1709" spans="1:5" ht="14.25">
      <c r="A1709" s="18">
        <v>40807</v>
      </c>
      <c r="B1709" s="18" t="s">
        <v>22338</v>
      </c>
      <c r="C1709" s="18" t="s">
        <v>2107</v>
      </c>
      <c r="D1709" s="18" t="s">
        <v>2098</v>
      </c>
      <c r="E1709" s="461">
        <v>2741.85</v>
      </c>
    </row>
    <row r="1710" spans="1:5" ht="14.25">
      <c r="A1710" s="18">
        <v>2359</v>
      </c>
      <c r="B1710" s="18" t="s">
        <v>22339</v>
      </c>
      <c r="C1710" s="18" t="s">
        <v>2101</v>
      </c>
      <c r="D1710" s="18" t="s">
        <v>2098</v>
      </c>
      <c r="E1710" s="461">
        <v>11.66</v>
      </c>
    </row>
    <row r="1711" spans="1:5" ht="14.25">
      <c r="A1711" s="18">
        <v>40808</v>
      </c>
      <c r="B1711" s="18" t="s">
        <v>22340</v>
      </c>
      <c r="C1711" s="18" t="s">
        <v>2107</v>
      </c>
      <c r="D1711" s="18" t="s">
        <v>2098</v>
      </c>
      <c r="E1711" s="461">
        <v>2052.0500000000002</v>
      </c>
    </row>
    <row r="1712" spans="1:5" ht="14.25">
      <c r="A1712" s="18">
        <v>44330</v>
      </c>
      <c r="B1712" s="18" t="s">
        <v>22341</v>
      </c>
      <c r="C1712" s="18" t="s">
        <v>2105</v>
      </c>
      <c r="D1712" s="18" t="s">
        <v>2098</v>
      </c>
      <c r="E1712" s="461">
        <v>10.130000000000001</v>
      </c>
    </row>
    <row r="1713" spans="1:5" ht="14.25">
      <c r="A1713" s="18">
        <v>43144</v>
      </c>
      <c r="B1713" s="18" t="s">
        <v>22342</v>
      </c>
      <c r="C1713" s="18" t="s">
        <v>2104</v>
      </c>
      <c r="D1713" s="18" t="s">
        <v>2098</v>
      </c>
      <c r="E1713" s="461">
        <v>34.229999999999997</v>
      </c>
    </row>
    <row r="1714" spans="1:5" ht="14.25">
      <c r="A1714" s="18">
        <v>39397</v>
      </c>
      <c r="B1714" s="18" t="s">
        <v>22343</v>
      </c>
      <c r="C1714" s="18" t="s">
        <v>2105</v>
      </c>
      <c r="D1714" s="18" t="s">
        <v>2098</v>
      </c>
      <c r="E1714" s="461">
        <v>15.6</v>
      </c>
    </row>
    <row r="1715" spans="1:5" ht="14.25">
      <c r="A1715" s="18">
        <v>2692</v>
      </c>
      <c r="B1715" s="18" t="s">
        <v>22344</v>
      </c>
      <c r="C1715" s="18" t="s">
        <v>2105</v>
      </c>
      <c r="D1715" s="18" t="s">
        <v>2098</v>
      </c>
      <c r="E1715" s="461">
        <v>6.29</v>
      </c>
    </row>
    <row r="1716" spans="1:5" ht="14.25">
      <c r="A1716" s="18">
        <v>44329</v>
      </c>
      <c r="B1716" s="18" t="s">
        <v>22345</v>
      </c>
      <c r="C1716" s="18" t="s">
        <v>2105</v>
      </c>
      <c r="D1716" s="18" t="s">
        <v>2098</v>
      </c>
      <c r="E1716" s="461">
        <v>13.27</v>
      </c>
    </row>
    <row r="1717" spans="1:5" ht="14.25">
      <c r="A1717" s="18">
        <v>5318</v>
      </c>
      <c r="B1717" s="18" t="s">
        <v>22346</v>
      </c>
      <c r="C1717" s="18" t="s">
        <v>2105</v>
      </c>
      <c r="D1717" s="18" t="s">
        <v>2102</v>
      </c>
      <c r="E1717" s="461">
        <v>21.46</v>
      </c>
    </row>
    <row r="1718" spans="1:5" ht="14.25">
      <c r="A1718" s="18">
        <v>5330</v>
      </c>
      <c r="B1718" s="18" t="s">
        <v>22347</v>
      </c>
      <c r="C1718" s="18" t="s">
        <v>2105</v>
      </c>
      <c r="D1718" s="18" t="s">
        <v>2098</v>
      </c>
      <c r="E1718" s="461">
        <v>48.91</v>
      </c>
    </row>
    <row r="1719" spans="1:5" ht="14.25">
      <c r="A1719" s="18">
        <v>44532</v>
      </c>
      <c r="B1719" s="18" t="s">
        <v>22348</v>
      </c>
      <c r="C1719" s="18" t="s">
        <v>2097</v>
      </c>
      <c r="D1719" s="18" t="s">
        <v>2098</v>
      </c>
      <c r="E1719" s="461">
        <v>22.75</v>
      </c>
    </row>
    <row r="1720" spans="1:5" ht="14.25">
      <c r="A1720" s="18">
        <v>44531</v>
      </c>
      <c r="B1720" s="18" t="s">
        <v>22349</v>
      </c>
      <c r="C1720" s="18" t="s">
        <v>2097</v>
      </c>
      <c r="D1720" s="18" t="s">
        <v>2098</v>
      </c>
      <c r="E1720" s="461">
        <v>72.319999999999993</v>
      </c>
    </row>
    <row r="1721" spans="1:5" ht="14.25">
      <c r="A1721" s="18">
        <v>38140</v>
      </c>
      <c r="B1721" s="18" t="s">
        <v>22350</v>
      </c>
      <c r="C1721" s="18" t="s">
        <v>2097</v>
      </c>
      <c r="D1721" s="18" t="s">
        <v>2102</v>
      </c>
      <c r="E1721" s="461">
        <v>17.54</v>
      </c>
    </row>
    <row r="1722" spans="1:5" ht="14.25">
      <c r="A1722" s="18">
        <v>13887</v>
      </c>
      <c r="B1722" s="18" t="s">
        <v>22351</v>
      </c>
      <c r="C1722" s="18" t="s">
        <v>2097</v>
      </c>
      <c r="D1722" s="18" t="s">
        <v>2098</v>
      </c>
      <c r="E1722" s="461">
        <v>415.27</v>
      </c>
    </row>
    <row r="1723" spans="1:5" ht="14.25">
      <c r="A1723" s="18">
        <v>44495</v>
      </c>
      <c r="B1723" s="18" t="s">
        <v>22352</v>
      </c>
      <c r="C1723" s="18" t="s">
        <v>2097</v>
      </c>
      <c r="D1723" s="18" t="s">
        <v>2098</v>
      </c>
      <c r="E1723" s="461">
        <v>18.48</v>
      </c>
    </row>
    <row r="1724" spans="1:5" ht="14.25">
      <c r="A1724" s="18">
        <v>44533</v>
      </c>
      <c r="B1724" s="18" t="s">
        <v>22353</v>
      </c>
      <c r="C1724" s="18" t="s">
        <v>2097</v>
      </c>
      <c r="D1724" s="18" t="s">
        <v>2098</v>
      </c>
      <c r="E1724" s="461">
        <v>17.45</v>
      </c>
    </row>
    <row r="1725" spans="1:5" ht="14.25">
      <c r="A1725" s="18">
        <v>44534</v>
      </c>
      <c r="B1725" s="18" t="s">
        <v>22354</v>
      </c>
      <c r="C1725" s="18" t="s">
        <v>2097</v>
      </c>
      <c r="D1725" s="18" t="s">
        <v>2098</v>
      </c>
      <c r="E1725" s="461">
        <v>4.55</v>
      </c>
    </row>
    <row r="1726" spans="1:5" ht="14.25">
      <c r="A1726" s="18">
        <v>34544</v>
      </c>
      <c r="B1726" s="18" t="s">
        <v>22355</v>
      </c>
      <c r="C1726" s="18" t="s">
        <v>2097</v>
      </c>
      <c r="D1726" s="18" t="s">
        <v>2098</v>
      </c>
      <c r="E1726" s="461">
        <v>1392.99</v>
      </c>
    </row>
    <row r="1727" spans="1:5" ht="14.25">
      <c r="A1727" s="18">
        <v>34729</v>
      </c>
      <c r="B1727" s="18" t="s">
        <v>22356</v>
      </c>
      <c r="C1727" s="18" t="s">
        <v>2097</v>
      </c>
      <c r="D1727" s="18" t="s">
        <v>2098</v>
      </c>
      <c r="E1727" s="461">
        <v>1095.8</v>
      </c>
    </row>
    <row r="1728" spans="1:5" ht="14.25">
      <c r="A1728" s="18">
        <v>34734</v>
      </c>
      <c r="B1728" s="18" t="s">
        <v>22357</v>
      </c>
      <c r="C1728" s="18" t="s">
        <v>2097</v>
      </c>
      <c r="D1728" s="18" t="s">
        <v>2098</v>
      </c>
      <c r="E1728" s="461">
        <v>1696.65</v>
      </c>
    </row>
    <row r="1729" spans="1:5" ht="14.25">
      <c r="A1729" s="18">
        <v>34738</v>
      </c>
      <c r="B1729" s="18" t="s">
        <v>22358</v>
      </c>
      <c r="C1729" s="18" t="s">
        <v>2097</v>
      </c>
      <c r="D1729" s="18" t="s">
        <v>2098</v>
      </c>
      <c r="E1729" s="461">
        <v>3963.91</v>
      </c>
    </row>
    <row r="1730" spans="1:5" ht="14.25">
      <c r="A1730" s="18">
        <v>2391</v>
      </c>
      <c r="B1730" s="18" t="s">
        <v>22359</v>
      </c>
      <c r="C1730" s="18" t="s">
        <v>2097</v>
      </c>
      <c r="D1730" s="18" t="s">
        <v>2098</v>
      </c>
      <c r="E1730" s="461">
        <v>322.39</v>
      </c>
    </row>
    <row r="1731" spans="1:5" ht="14.25">
      <c r="A1731" s="18">
        <v>2374</v>
      </c>
      <c r="B1731" s="18" t="s">
        <v>22360</v>
      </c>
      <c r="C1731" s="18" t="s">
        <v>2097</v>
      </c>
      <c r="D1731" s="18" t="s">
        <v>2098</v>
      </c>
      <c r="E1731" s="461">
        <v>365.75</v>
      </c>
    </row>
    <row r="1732" spans="1:5" ht="14.25">
      <c r="A1732" s="18">
        <v>2377</v>
      </c>
      <c r="B1732" s="18" t="s">
        <v>22361</v>
      </c>
      <c r="C1732" s="18" t="s">
        <v>2097</v>
      </c>
      <c r="D1732" s="18" t="s">
        <v>2098</v>
      </c>
      <c r="E1732" s="461">
        <v>513.29</v>
      </c>
    </row>
    <row r="1733" spans="1:5" ht="14.25">
      <c r="A1733" s="18">
        <v>2393</v>
      </c>
      <c r="B1733" s="18" t="s">
        <v>22362</v>
      </c>
      <c r="C1733" s="18" t="s">
        <v>2097</v>
      </c>
      <c r="D1733" s="18" t="s">
        <v>2098</v>
      </c>
      <c r="E1733" s="461">
        <v>859.57</v>
      </c>
    </row>
    <row r="1734" spans="1:5" ht="14.25">
      <c r="A1734" s="18">
        <v>34705</v>
      </c>
      <c r="B1734" s="18" t="s">
        <v>22363</v>
      </c>
      <c r="C1734" s="18" t="s">
        <v>2097</v>
      </c>
      <c r="D1734" s="18" t="s">
        <v>2098</v>
      </c>
      <c r="E1734" s="461">
        <v>751.82</v>
      </c>
    </row>
    <row r="1735" spans="1:5" ht="14.25">
      <c r="A1735" s="18">
        <v>34707</v>
      </c>
      <c r="B1735" s="18" t="s">
        <v>22364</v>
      </c>
      <c r="C1735" s="18" t="s">
        <v>2097</v>
      </c>
      <c r="D1735" s="18" t="s">
        <v>2098</v>
      </c>
      <c r="E1735" s="461">
        <v>1393.13</v>
      </c>
    </row>
    <row r="1736" spans="1:5" ht="14.25">
      <c r="A1736" s="18">
        <v>2378</v>
      </c>
      <c r="B1736" s="18" t="s">
        <v>22365</v>
      </c>
      <c r="C1736" s="18" t="s">
        <v>2097</v>
      </c>
      <c r="D1736" s="18" t="s">
        <v>2098</v>
      </c>
      <c r="E1736" s="461">
        <v>1180.74</v>
      </c>
    </row>
    <row r="1737" spans="1:5" ht="14.25">
      <c r="A1737" s="18">
        <v>2379</v>
      </c>
      <c r="B1737" s="18" t="s">
        <v>22366</v>
      </c>
      <c r="C1737" s="18" t="s">
        <v>2097</v>
      </c>
      <c r="D1737" s="18" t="s">
        <v>2098</v>
      </c>
      <c r="E1737" s="461">
        <v>1180.74</v>
      </c>
    </row>
    <row r="1738" spans="1:5" ht="14.25">
      <c r="A1738" s="18">
        <v>2376</v>
      </c>
      <c r="B1738" s="18" t="s">
        <v>22367</v>
      </c>
      <c r="C1738" s="18" t="s">
        <v>2097</v>
      </c>
      <c r="D1738" s="18" t="s">
        <v>2098</v>
      </c>
      <c r="E1738" s="461">
        <v>1944.67</v>
      </c>
    </row>
    <row r="1739" spans="1:5" ht="14.25">
      <c r="A1739" s="18">
        <v>2394</v>
      </c>
      <c r="B1739" s="18" t="s">
        <v>22368</v>
      </c>
      <c r="C1739" s="18" t="s">
        <v>2097</v>
      </c>
      <c r="D1739" s="18" t="s">
        <v>2098</v>
      </c>
      <c r="E1739" s="461">
        <v>4157.34</v>
      </c>
    </row>
    <row r="1740" spans="1:5" ht="14.25">
      <c r="A1740" s="18">
        <v>34686</v>
      </c>
      <c r="B1740" s="18" t="s">
        <v>22369</v>
      </c>
      <c r="C1740" s="18" t="s">
        <v>2097</v>
      </c>
      <c r="D1740" s="18" t="s">
        <v>2098</v>
      </c>
      <c r="E1740" s="461">
        <v>12.48</v>
      </c>
    </row>
    <row r="1741" spans="1:5" ht="14.25">
      <c r="A1741" s="18">
        <v>34616</v>
      </c>
      <c r="B1741" s="18" t="s">
        <v>22370</v>
      </c>
      <c r="C1741" s="18" t="s">
        <v>2097</v>
      </c>
      <c r="D1741" s="18" t="s">
        <v>2098</v>
      </c>
      <c r="E1741" s="461">
        <v>48.24</v>
      </c>
    </row>
    <row r="1742" spans="1:5" ht="14.25">
      <c r="A1742" s="18">
        <v>34623</v>
      </c>
      <c r="B1742" s="18" t="s">
        <v>22371</v>
      </c>
      <c r="C1742" s="18" t="s">
        <v>2097</v>
      </c>
      <c r="D1742" s="18" t="s">
        <v>2098</v>
      </c>
      <c r="E1742" s="461">
        <v>47.5</v>
      </c>
    </row>
    <row r="1743" spans="1:5" ht="14.25">
      <c r="A1743" s="18">
        <v>34628</v>
      </c>
      <c r="B1743" s="18" t="s">
        <v>22372</v>
      </c>
      <c r="C1743" s="18" t="s">
        <v>2097</v>
      </c>
      <c r="D1743" s="18" t="s">
        <v>2098</v>
      </c>
      <c r="E1743" s="461">
        <v>68.040000000000006</v>
      </c>
    </row>
    <row r="1744" spans="1:5" ht="14.25">
      <c r="A1744" s="18">
        <v>34653</v>
      </c>
      <c r="B1744" s="18" t="s">
        <v>22373</v>
      </c>
      <c r="C1744" s="18" t="s">
        <v>2097</v>
      </c>
      <c r="D1744" s="18" t="s">
        <v>2098</v>
      </c>
      <c r="E1744" s="461">
        <v>8.41</v>
      </c>
    </row>
    <row r="1745" spans="1:5" ht="14.25">
      <c r="A1745" s="18">
        <v>34688</v>
      </c>
      <c r="B1745" s="18" t="s">
        <v>22374</v>
      </c>
      <c r="C1745" s="18" t="s">
        <v>2097</v>
      </c>
      <c r="D1745" s="18" t="s">
        <v>2098</v>
      </c>
      <c r="E1745" s="461">
        <v>15.25</v>
      </c>
    </row>
    <row r="1746" spans="1:5" ht="14.25">
      <c r="A1746" s="18">
        <v>34709</v>
      </c>
      <c r="B1746" s="18" t="s">
        <v>22375</v>
      </c>
      <c r="C1746" s="18" t="s">
        <v>2097</v>
      </c>
      <c r="D1746" s="18" t="s">
        <v>2098</v>
      </c>
      <c r="E1746" s="461">
        <v>59.1</v>
      </c>
    </row>
    <row r="1747" spans="1:5" ht="14.25">
      <c r="A1747" s="18">
        <v>34714</v>
      </c>
      <c r="B1747" s="18" t="s">
        <v>22376</v>
      </c>
      <c r="C1747" s="18" t="s">
        <v>2097</v>
      </c>
      <c r="D1747" s="18" t="s">
        <v>2098</v>
      </c>
      <c r="E1747" s="461">
        <v>70.59</v>
      </c>
    </row>
    <row r="1748" spans="1:5" ht="14.25">
      <c r="A1748" s="18">
        <v>2388</v>
      </c>
      <c r="B1748" s="18" t="s">
        <v>22377</v>
      </c>
      <c r="C1748" s="18" t="s">
        <v>2097</v>
      </c>
      <c r="D1748" s="18" t="s">
        <v>2098</v>
      </c>
      <c r="E1748" s="461">
        <v>58.66</v>
      </c>
    </row>
    <row r="1749" spans="1:5" ht="14.25">
      <c r="A1749" s="18">
        <v>34606</v>
      </c>
      <c r="B1749" s="18" t="s">
        <v>22378</v>
      </c>
      <c r="C1749" s="18" t="s">
        <v>2097</v>
      </c>
      <c r="D1749" s="18" t="s">
        <v>2098</v>
      </c>
      <c r="E1749" s="461">
        <v>89.98</v>
      </c>
    </row>
    <row r="1750" spans="1:5" ht="14.25">
      <c r="A1750" s="18">
        <v>34689</v>
      </c>
      <c r="B1750" s="18" t="s">
        <v>22379</v>
      </c>
      <c r="C1750" s="18" t="s">
        <v>2097</v>
      </c>
      <c r="D1750" s="18" t="s">
        <v>2098</v>
      </c>
      <c r="E1750" s="461">
        <v>28.65</v>
      </c>
    </row>
    <row r="1751" spans="1:5" ht="14.25">
      <c r="A1751" s="18">
        <v>2370</v>
      </c>
      <c r="B1751" s="18" t="s">
        <v>22380</v>
      </c>
      <c r="C1751" s="18" t="s">
        <v>2097</v>
      </c>
      <c r="D1751" s="18" t="s">
        <v>2102</v>
      </c>
      <c r="E1751" s="461">
        <v>10.9</v>
      </c>
    </row>
    <row r="1752" spans="1:5" ht="14.25">
      <c r="A1752" s="18">
        <v>2386</v>
      </c>
      <c r="B1752" s="18" t="s">
        <v>22381</v>
      </c>
      <c r="C1752" s="18" t="s">
        <v>2097</v>
      </c>
      <c r="D1752" s="18" t="s">
        <v>2098</v>
      </c>
      <c r="E1752" s="461">
        <v>18.28</v>
      </c>
    </row>
    <row r="1753" spans="1:5" ht="14.25">
      <c r="A1753" s="18">
        <v>2392</v>
      </c>
      <c r="B1753" s="18" t="s">
        <v>22382</v>
      </c>
      <c r="C1753" s="18" t="s">
        <v>2097</v>
      </c>
      <c r="D1753" s="18" t="s">
        <v>2098</v>
      </c>
      <c r="E1753" s="461">
        <v>73.17</v>
      </c>
    </row>
    <row r="1754" spans="1:5" ht="14.25">
      <c r="A1754" s="18">
        <v>2373</v>
      </c>
      <c r="B1754" s="18" t="s">
        <v>22383</v>
      </c>
      <c r="C1754" s="18" t="s">
        <v>2097</v>
      </c>
      <c r="D1754" s="18" t="s">
        <v>2098</v>
      </c>
      <c r="E1754" s="461">
        <v>103.09</v>
      </c>
    </row>
    <row r="1755" spans="1:5" ht="14.25">
      <c r="A1755" s="18">
        <v>39465</v>
      </c>
      <c r="B1755" s="18" t="s">
        <v>22384</v>
      </c>
      <c r="C1755" s="18" t="s">
        <v>2097</v>
      </c>
      <c r="D1755" s="18" t="s">
        <v>2098</v>
      </c>
      <c r="E1755" s="461">
        <v>62.97</v>
      </c>
    </row>
    <row r="1756" spans="1:5" ht="14.25">
      <c r="A1756" s="18">
        <v>39466</v>
      </c>
      <c r="B1756" s="18" t="s">
        <v>22385</v>
      </c>
      <c r="C1756" s="18" t="s">
        <v>2097</v>
      </c>
      <c r="D1756" s="18" t="s">
        <v>2098</v>
      </c>
      <c r="E1756" s="461">
        <v>70.849999999999994</v>
      </c>
    </row>
    <row r="1757" spans="1:5" ht="14.25">
      <c r="A1757" s="18">
        <v>39467</v>
      </c>
      <c r="B1757" s="18" t="s">
        <v>22386</v>
      </c>
      <c r="C1757" s="18" t="s">
        <v>2097</v>
      </c>
      <c r="D1757" s="18" t="s">
        <v>2098</v>
      </c>
      <c r="E1757" s="461">
        <v>90.62</v>
      </c>
    </row>
    <row r="1758" spans="1:5" ht="14.25">
      <c r="A1758" s="18">
        <v>39468</v>
      </c>
      <c r="B1758" s="18" t="s">
        <v>22387</v>
      </c>
      <c r="C1758" s="18" t="s">
        <v>2097</v>
      </c>
      <c r="D1758" s="18" t="s">
        <v>2098</v>
      </c>
      <c r="E1758" s="461">
        <v>161.08000000000001</v>
      </c>
    </row>
    <row r="1759" spans="1:5" ht="14.25">
      <c r="A1759" s="18">
        <v>39469</v>
      </c>
      <c r="B1759" s="18" t="s">
        <v>22388</v>
      </c>
      <c r="C1759" s="18" t="s">
        <v>2097</v>
      </c>
      <c r="D1759" s="18" t="s">
        <v>2098</v>
      </c>
      <c r="E1759" s="461">
        <v>65.61</v>
      </c>
    </row>
    <row r="1760" spans="1:5" ht="14.25">
      <c r="A1760" s="18">
        <v>39470</v>
      </c>
      <c r="B1760" s="18" t="s">
        <v>22389</v>
      </c>
      <c r="C1760" s="18" t="s">
        <v>2097</v>
      </c>
      <c r="D1760" s="18" t="s">
        <v>2098</v>
      </c>
      <c r="E1760" s="461">
        <v>80.62</v>
      </c>
    </row>
    <row r="1761" spans="1:5" ht="14.25">
      <c r="A1761" s="18">
        <v>39471</v>
      </c>
      <c r="B1761" s="18" t="s">
        <v>22390</v>
      </c>
      <c r="C1761" s="18" t="s">
        <v>2097</v>
      </c>
      <c r="D1761" s="18" t="s">
        <v>2098</v>
      </c>
      <c r="E1761" s="461">
        <v>96.88</v>
      </c>
    </row>
    <row r="1762" spans="1:5" ht="14.25">
      <c r="A1762" s="18">
        <v>39472</v>
      </c>
      <c r="B1762" s="18" t="s">
        <v>22391</v>
      </c>
      <c r="C1762" s="18" t="s">
        <v>2097</v>
      </c>
      <c r="D1762" s="18" t="s">
        <v>2098</v>
      </c>
      <c r="E1762" s="461">
        <v>168.34</v>
      </c>
    </row>
    <row r="1763" spans="1:5" ht="14.25">
      <c r="A1763" s="18">
        <v>39473</v>
      </c>
      <c r="B1763" s="18" t="s">
        <v>22392</v>
      </c>
      <c r="C1763" s="18" t="s">
        <v>2097</v>
      </c>
      <c r="D1763" s="18" t="s">
        <v>2098</v>
      </c>
      <c r="E1763" s="461">
        <v>108.75</v>
      </c>
    </row>
    <row r="1764" spans="1:5" ht="14.25">
      <c r="A1764" s="18">
        <v>39474</v>
      </c>
      <c r="B1764" s="18" t="s">
        <v>22393</v>
      </c>
      <c r="C1764" s="18" t="s">
        <v>2097</v>
      </c>
      <c r="D1764" s="18" t="s">
        <v>2098</v>
      </c>
      <c r="E1764" s="461">
        <v>115.93</v>
      </c>
    </row>
    <row r="1765" spans="1:5" ht="14.25">
      <c r="A1765" s="18">
        <v>39475</v>
      </c>
      <c r="B1765" s="18" t="s">
        <v>22394</v>
      </c>
      <c r="C1765" s="18" t="s">
        <v>2097</v>
      </c>
      <c r="D1765" s="18" t="s">
        <v>2098</v>
      </c>
      <c r="E1765" s="461">
        <v>131.53</v>
      </c>
    </row>
    <row r="1766" spans="1:5" ht="14.25">
      <c r="A1766" s="18">
        <v>39476</v>
      </c>
      <c r="B1766" s="18" t="s">
        <v>22395</v>
      </c>
      <c r="C1766" s="18" t="s">
        <v>2097</v>
      </c>
      <c r="D1766" s="18" t="s">
        <v>2098</v>
      </c>
      <c r="E1766" s="461">
        <v>247.61</v>
      </c>
    </row>
    <row r="1767" spans="1:5" ht="14.25">
      <c r="A1767" s="18">
        <v>39477</v>
      </c>
      <c r="B1767" s="18" t="s">
        <v>22396</v>
      </c>
      <c r="C1767" s="18" t="s">
        <v>2097</v>
      </c>
      <c r="D1767" s="18" t="s">
        <v>2098</v>
      </c>
      <c r="E1767" s="461">
        <v>121.32</v>
      </c>
    </row>
    <row r="1768" spans="1:5" ht="14.25">
      <c r="A1768" s="18">
        <v>39478</v>
      </c>
      <c r="B1768" s="18" t="s">
        <v>22397</v>
      </c>
      <c r="C1768" s="18" t="s">
        <v>2097</v>
      </c>
      <c r="D1768" s="18" t="s">
        <v>2098</v>
      </c>
      <c r="E1768" s="461">
        <v>125.07</v>
      </c>
    </row>
    <row r="1769" spans="1:5" ht="14.25">
      <c r="A1769" s="18">
        <v>39479</v>
      </c>
      <c r="B1769" s="18" t="s">
        <v>22398</v>
      </c>
      <c r="C1769" s="18" t="s">
        <v>2097</v>
      </c>
      <c r="D1769" s="18" t="s">
        <v>2098</v>
      </c>
      <c r="E1769" s="461">
        <v>147.36000000000001</v>
      </c>
    </row>
    <row r="1770" spans="1:5" ht="14.25">
      <c r="A1770" s="18">
        <v>39480</v>
      </c>
      <c r="B1770" s="18" t="s">
        <v>22399</v>
      </c>
      <c r="C1770" s="18" t="s">
        <v>2097</v>
      </c>
      <c r="D1770" s="18" t="s">
        <v>2098</v>
      </c>
      <c r="E1770" s="461">
        <v>304.08</v>
      </c>
    </row>
    <row r="1771" spans="1:5" ht="14.25">
      <c r="A1771" s="18">
        <v>39459</v>
      </c>
      <c r="B1771" s="18" t="s">
        <v>22400</v>
      </c>
      <c r="C1771" s="18" t="s">
        <v>2097</v>
      </c>
      <c r="D1771" s="18" t="s">
        <v>2098</v>
      </c>
      <c r="E1771" s="461">
        <v>258.08999999999997</v>
      </c>
    </row>
    <row r="1772" spans="1:5" ht="14.25">
      <c r="A1772" s="18">
        <v>39445</v>
      </c>
      <c r="B1772" s="18" t="s">
        <v>22401</v>
      </c>
      <c r="C1772" s="18" t="s">
        <v>2097</v>
      </c>
      <c r="D1772" s="18" t="s">
        <v>2098</v>
      </c>
      <c r="E1772" s="461">
        <v>129.58000000000001</v>
      </c>
    </row>
    <row r="1773" spans="1:5" ht="14.25">
      <c r="A1773" s="18">
        <v>39446</v>
      </c>
      <c r="B1773" s="18" t="s">
        <v>22402</v>
      </c>
      <c r="C1773" s="18" t="s">
        <v>2097</v>
      </c>
      <c r="D1773" s="18" t="s">
        <v>2098</v>
      </c>
      <c r="E1773" s="461">
        <v>131.88999999999999</v>
      </c>
    </row>
    <row r="1774" spans="1:5" ht="14.25">
      <c r="A1774" s="18">
        <v>39447</v>
      </c>
      <c r="B1774" s="18" t="s">
        <v>22403</v>
      </c>
      <c r="C1774" s="18" t="s">
        <v>2097</v>
      </c>
      <c r="D1774" s="18" t="s">
        <v>2098</v>
      </c>
      <c r="E1774" s="461">
        <v>141.04</v>
      </c>
    </row>
    <row r="1775" spans="1:5" ht="14.25">
      <c r="A1775" s="18">
        <v>39448</v>
      </c>
      <c r="B1775" s="18" t="s">
        <v>22404</v>
      </c>
      <c r="C1775" s="18" t="s">
        <v>2097</v>
      </c>
      <c r="D1775" s="18" t="s">
        <v>2098</v>
      </c>
      <c r="E1775" s="461">
        <v>240.5</v>
      </c>
    </row>
    <row r="1776" spans="1:5" ht="14.25">
      <c r="A1776" s="18">
        <v>39450</v>
      </c>
      <c r="B1776" s="18" t="s">
        <v>22405</v>
      </c>
      <c r="C1776" s="18" t="s">
        <v>2097</v>
      </c>
      <c r="D1776" s="18" t="s">
        <v>2098</v>
      </c>
      <c r="E1776" s="461">
        <v>146.72999999999999</v>
      </c>
    </row>
    <row r="1777" spans="1:5" ht="14.25">
      <c r="A1777" s="18">
        <v>39451</v>
      </c>
      <c r="B1777" s="18" t="s">
        <v>22406</v>
      </c>
      <c r="C1777" s="18" t="s">
        <v>2097</v>
      </c>
      <c r="D1777" s="18" t="s">
        <v>2098</v>
      </c>
      <c r="E1777" s="461">
        <v>160.04</v>
      </c>
    </row>
    <row r="1778" spans="1:5" ht="14.25">
      <c r="A1778" s="18">
        <v>39452</v>
      </c>
      <c r="B1778" s="18" t="s">
        <v>22407</v>
      </c>
      <c r="C1778" s="18" t="s">
        <v>2097</v>
      </c>
      <c r="D1778" s="18" t="s">
        <v>2098</v>
      </c>
      <c r="E1778" s="461">
        <v>161</v>
      </c>
    </row>
    <row r="1779" spans="1:5" ht="14.25">
      <c r="A1779" s="18">
        <v>39523</v>
      </c>
      <c r="B1779" s="18" t="s">
        <v>22408</v>
      </c>
      <c r="C1779" s="18" t="s">
        <v>2097</v>
      </c>
      <c r="D1779" s="18" t="s">
        <v>2098</v>
      </c>
      <c r="E1779" s="461">
        <v>269.43</v>
      </c>
    </row>
    <row r="1780" spans="1:5" ht="14.25">
      <c r="A1780" s="18">
        <v>39449</v>
      </c>
      <c r="B1780" s="18" t="s">
        <v>22409</v>
      </c>
      <c r="C1780" s="18" t="s">
        <v>2097</v>
      </c>
      <c r="D1780" s="18" t="s">
        <v>2098</v>
      </c>
      <c r="E1780" s="461">
        <v>298.38</v>
      </c>
    </row>
    <row r="1781" spans="1:5" ht="14.25">
      <c r="A1781" s="18">
        <v>39455</v>
      </c>
      <c r="B1781" s="18" t="s">
        <v>22410</v>
      </c>
      <c r="C1781" s="18" t="s">
        <v>2097</v>
      </c>
      <c r="D1781" s="18" t="s">
        <v>2098</v>
      </c>
      <c r="E1781" s="461">
        <v>147.63999999999999</v>
      </c>
    </row>
    <row r="1782" spans="1:5" ht="14.25">
      <c r="A1782" s="18">
        <v>39456</v>
      </c>
      <c r="B1782" s="18" t="s">
        <v>22411</v>
      </c>
      <c r="C1782" s="18" t="s">
        <v>2097</v>
      </c>
      <c r="D1782" s="18" t="s">
        <v>2098</v>
      </c>
      <c r="E1782" s="461">
        <v>147.75</v>
      </c>
    </row>
    <row r="1783" spans="1:5" ht="14.25">
      <c r="A1783" s="18">
        <v>39457</v>
      </c>
      <c r="B1783" s="18" t="s">
        <v>22412</v>
      </c>
      <c r="C1783" s="18" t="s">
        <v>2097</v>
      </c>
      <c r="D1783" s="18" t="s">
        <v>2098</v>
      </c>
      <c r="E1783" s="461">
        <v>161.07</v>
      </c>
    </row>
    <row r="1784" spans="1:5" ht="14.25">
      <c r="A1784" s="18">
        <v>39458</v>
      </c>
      <c r="B1784" s="18" t="s">
        <v>22413</v>
      </c>
      <c r="C1784" s="18" t="s">
        <v>2097</v>
      </c>
      <c r="D1784" s="18" t="s">
        <v>2098</v>
      </c>
      <c r="E1784" s="461">
        <v>300.57</v>
      </c>
    </row>
    <row r="1785" spans="1:5" ht="14.25">
      <c r="A1785" s="18">
        <v>39464</v>
      </c>
      <c r="B1785" s="18" t="s">
        <v>22414</v>
      </c>
      <c r="C1785" s="18" t="s">
        <v>2097</v>
      </c>
      <c r="D1785" s="18" t="s">
        <v>2098</v>
      </c>
      <c r="E1785" s="461">
        <v>483.35</v>
      </c>
    </row>
    <row r="1786" spans="1:5" ht="14.25">
      <c r="A1786" s="18">
        <v>39460</v>
      </c>
      <c r="B1786" s="18" t="s">
        <v>22415</v>
      </c>
      <c r="C1786" s="18" t="s">
        <v>2097</v>
      </c>
      <c r="D1786" s="18" t="s">
        <v>2098</v>
      </c>
      <c r="E1786" s="461">
        <v>183.32</v>
      </c>
    </row>
    <row r="1787" spans="1:5" ht="14.25">
      <c r="A1787" s="18">
        <v>39461</v>
      </c>
      <c r="B1787" s="18" t="s">
        <v>22416</v>
      </c>
      <c r="C1787" s="18" t="s">
        <v>2097</v>
      </c>
      <c r="D1787" s="18" t="s">
        <v>2098</v>
      </c>
      <c r="E1787" s="461">
        <v>214.81</v>
      </c>
    </row>
    <row r="1788" spans="1:5" ht="14.25">
      <c r="A1788" s="18">
        <v>39462</v>
      </c>
      <c r="B1788" s="18" t="s">
        <v>22417</v>
      </c>
      <c r="C1788" s="18" t="s">
        <v>2097</v>
      </c>
      <c r="D1788" s="18" t="s">
        <v>2098</v>
      </c>
      <c r="E1788" s="461">
        <v>207.02</v>
      </c>
    </row>
    <row r="1789" spans="1:5" ht="14.25">
      <c r="A1789" s="18">
        <v>39463</v>
      </c>
      <c r="B1789" s="18" t="s">
        <v>22418</v>
      </c>
      <c r="C1789" s="18" t="s">
        <v>2097</v>
      </c>
      <c r="D1789" s="18" t="s">
        <v>2098</v>
      </c>
      <c r="E1789" s="461">
        <v>479.6</v>
      </c>
    </row>
    <row r="1790" spans="1:5" ht="14.25">
      <c r="A1790" s="18">
        <v>26039</v>
      </c>
      <c r="B1790" s="18" t="s">
        <v>22419</v>
      </c>
      <c r="C1790" s="18" t="s">
        <v>2097</v>
      </c>
      <c r="D1790" s="18" t="s">
        <v>2100</v>
      </c>
      <c r="E1790" s="461">
        <v>428347.87</v>
      </c>
    </row>
    <row r="1791" spans="1:5" ht="14.25">
      <c r="A1791" s="18">
        <v>2401</v>
      </c>
      <c r="B1791" s="18" t="s">
        <v>22420</v>
      </c>
      <c r="C1791" s="18" t="s">
        <v>2097</v>
      </c>
      <c r="D1791" s="18" t="s">
        <v>2100</v>
      </c>
      <c r="E1791" s="461">
        <v>98524.75</v>
      </c>
    </row>
    <row r="1792" spans="1:5" ht="14.25">
      <c r="A1792" s="18">
        <v>38870</v>
      </c>
      <c r="B1792" s="18" t="s">
        <v>22421</v>
      </c>
      <c r="C1792" s="18" t="s">
        <v>2097</v>
      </c>
      <c r="D1792" s="18" t="s">
        <v>2100</v>
      </c>
      <c r="E1792" s="461">
        <v>38.42</v>
      </c>
    </row>
    <row r="1793" spans="1:5" ht="14.25">
      <c r="A1793" s="18">
        <v>38869</v>
      </c>
      <c r="B1793" s="18" t="s">
        <v>22422</v>
      </c>
      <c r="C1793" s="18" t="s">
        <v>2097</v>
      </c>
      <c r="D1793" s="18" t="s">
        <v>2100</v>
      </c>
      <c r="E1793" s="461">
        <v>33.89</v>
      </c>
    </row>
    <row r="1794" spans="1:5" ht="14.25">
      <c r="A1794" s="18">
        <v>38872</v>
      </c>
      <c r="B1794" s="18" t="s">
        <v>22423</v>
      </c>
      <c r="C1794" s="18" t="s">
        <v>2097</v>
      </c>
      <c r="D1794" s="18" t="s">
        <v>2100</v>
      </c>
      <c r="E1794" s="461">
        <v>52.48</v>
      </c>
    </row>
    <row r="1795" spans="1:5" ht="14.25">
      <c r="A1795" s="18">
        <v>38871</v>
      </c>
      <c r="B1795" s="18" t="s">
        <v>22424</v>
      </c>
      <c r="C1795" s="18" t="s">
        <v>2097</v>
      </c>
      <c r="D1795" s="18" t="s">
        <v>2100</v>
      </c>
      <c r="E1795" s="461">
        <v>42.21</v>
      </c>
    </row>
    <row r="1796" spans="1:5" ht="14.25">
      <c r="A1796" s="18">
        <v>39283</v>
      </c>
      <c r="B1796" s="18" t="s">
        <v>22425</v>
      </c>
      <c r="C1796" s="18" t="s">
        <v>2097</v>
      </c>
      <c r="D1796" s="18" t="s">
        <v>2100</v>
      </c>
      <c r="E1796" s="461">
        <v>131.47999999999999</v>
      </c>
    </row>
    <row r="1797" spans="1:5" ht="14.25">
      <c r="A1797" s="18">
        <v>39284</v>
      </c>
      <c r="B1797" s="18" t="s">
        <v>22426</v>
      </c>
      <c r="C1797" s="18" t="s">
        <v>2097</v>
      </c>
      <c r="D1797" s="18" t="s">
        <v>2100</v>
      </c>
      <c r="E1797" s="461">
        <v>142.49</v>
      </c>
    </row>
    <row r="1798" spans="1:5" ht="14.25">
      <c r="A1798" s="18">
        <v>39285</v>
      </c>
      <c r="B1798" s="18" t="s">
        <v>22427</v>
      </c>
      <c r="C1798" s="18" t="s">
        <v>2097</v>
      </c>
      <c r="D1798" s="18" t="s">
        <v>2100</v>
      </c>
      <c r="E1798" s="461">
        <v>144.54</v>
      </c>
    </row>
    <row r="1799" spans="1:5" ht="14.25">
      <c r="A1799" s="18">
        <v>39286</v>
      </c>
      <c r="B1799" s="18" t="s">
        <v>22428</v>
      </c>
      <c r="C1799" s="18" t="s">
        <v>2097</v>
      </c>
      <c r="D1799" s="18" t="s">
        <v>2100</v>
      </c>
      <c r="E1799" s="461">
        <v>141.38999999999999</v>
      </c>
    </row>
    <row r="1800" spans="1:5" ht="14.25">
      <c r="A1800" s="18">
        <v>39287</v>
      </c>
      <c r="B1800" s="18" t="s">
        <v>22429</v>
      </c>
      <c r="C1800" s="18" t="s">
        <v>2097</v>
      </c>
      <c r="D1800" s="18" t="s">
        <v>2100</v>
      </c>
      <c r="E1800" s="461">
        <v>166.02</v>
      </c>
    </row>
    <row r="1801" spans="1:5" ht="14.25">
      <c r="A1801" s="18">
        <v>39288</v>
      </c>
      <c r="B1801" s="18" t="s">
        <v>22430</v>
      </c>
      <c r="C1801" s="18" t="s">
        <v>2097</v>
      </c>
      <c r="D1801" s="18" t="s">
        <v>2100</v>
      </c>
      <c r="E1801" s="461">
        <v>177.18</v>
      </c>
    </row>
    <row r="1802" spans="1:5" ht="14.25">
      <c r="A1802" s="18">
        <v>44476</v>
      </c>
      <c r="B1802" s="18" t="s">
        <v>22431</v>
      </c>
      <c r="C1802" s="18" t="s">
        <v>2099</v>
      </c>
      <c r="D1802" s="18" t="s">
        <v>2098</v>
      </c>
      <c r="E1802" s="461">
        <v>365.54</v>
      </c>
    </row>
    <row r="1803" spans="1:5" ht="14.25">
      <c r="A1803" s="18">
        <v>10629</v>
      </c>
      <c r="B1803" s="18" t="s">
        <v>22432</v>
      </c>
      <c r="C1803" s="18" t="s">
        <v>2099</v>
      </c>
      <c r="D1803" s="18" t="s">
        <v>2098</v>
      </c>
      <c r="E1803" s="461">
        <v>278.94</v>
      </c>
    </row>
    <row r="1804" spans="1:5" ht="14.25">
      <c r="A1804" s="18">
        <v>10698</v>
      </c>
      <c r="B1804" s="18" t="s">
        <v>22433</v>
      </c>
      <c r="C1804" s="18" t="s">
        <v>2099</v>
      </c>
      <c r="D1804" s="18" t="s">
        <v>2100</v>
      </c>
      <c r="E1804" s="461">
        <v>229.56</v>
      </c>
    </row>
    <row r="1805" spans="1:5" ht="14.25">
      <c r="A1805" s="18">
        <v>40521</v>
      </c>
      <c r="B1805" s="18" t="s">
        <v>22434</v>
      </c>
      <c r="C1805" s="18" t="s">
        <v>2097</v>
      </c>
      <c r="D1805" s="18" t="s">
        <v>2100</v>
      </c>
      <c r="E1805" s="461">
        <v>102720.7</v>
      </c>
    </row>
    <row r="1806" spans="1:5" ht="14.25">
      <c r="A1806" s="18">
        <v>2432</v>
      </c>
      <c r="B1806" s="18" t="s">
        <v>22435</v>
      </c>
      <c r="C1806" s="18" t="s">
        <v>2097</v>
      </c>
      <c r="D1806" s="18" t="s">
        <v>2098</v>
      </c>
      <c r="E1806" s="461">
        <v>16.899999999999999</v>
      </c>
    </row>
    <row r="1807" spans="1:5" ht="14.25">
      <c r="A1807" s="18">
        <v>2433</v>
      </c>
      <c r="B1807" s="18" t="s">
        <v>22436</v>
      </c>
      <c r="C1807" s="18" t="s">
        <v>2097</v>
      </c>
      <c r="D1807" s="18" t="s">
        <v>2098</v>
      </c>
      <c r="E1807" s="461">
        <v>5.72</v>
      </c>
    </row>
    <row r="1808" spans="1:5" ht="14.25">
      <c r="A1808" s="18">
        <v>2418</v>
      </c>
      <c r="B1808" s="18" t="s">
        <v>22437</v>
      </c>
      <c r="C1808" s="18" t="s">
        <v>2097</v>
      </c>
      <c r="D1808" s="18" t="s">
        <v>2102</v>
      </c>
      <c r="E1808" s="461">
        <v>7.84</v>
      </c>
    </row>
    <row r="1809" spans="1:5" ht="14.25">
      <c r="A1809" s="18">
        <v>2420</v>
      </c>
      <c r="B1809" s="18" t="s">
        <v>22438</v>
      </c>
      <c r="C1809" s="18" t="s">
        <v>2097</v>
      </c>
      <c r="D1809" s="18" t="s">
        <v>2098</v>
      </c>
      <c r="E1809" s="461">
        <v>9.83</v>
      </c>
    </row>
    <row r="1810" spans="1:5" ht="14.25">
      <c r="A1810" s="18">
        <v>11447</v>
      </c>
      <c r="B1810" s="18" t="s">
        <v>22439</v>
      </c>
      <c r="C1810" s="18" t="s">
        <v>2097</v>
      </c>
      <c r="D1810" s="18" t="s">
        <v>2098</v>
      </c>
      <c r="E1810" s="461">
        <v>19.43</v>
      </c>
    </row>
    <row r="1811" spans="1:5" ht="14.25">
      <c r="A1811" s="18">
        <v>11451</v>
      </c>
      <c r="B1811" s="18" t="s">
        <v>22440</v>
      </c>
      <c r="C1811" s="18" t="s">
        <v>2097</v>
      </c>
      <c r="D1811" s="18" t="s">
        <v>2098</v>
      </c>
      <c r="E1811" s="461">
        <v>52.09</v>
      </c>
    </row>
    <row r="1812" spans="1:5" ht="14.25">
      <c r="A1812" s="18">
        <v>11116</v>
      </c>
      <c r="B1812" s="18" t="s">
        <v>22441</v>
      </c>
      <c r="C1812" s="18" t="s">
        <v>2097</v>
      </c>
      <c r="D1812" s="18" t="s">
        <v>2100</v>
      </c>
      <c r="E1812" s="461">
        <v>822.18</v>
      </c>
    </row>
    <row r="1813" spans="1:5" ht="14.25">
      <c r="A1813" s="18">
        <v>38411</v>
      </c>
      <c r="B1813" s="18" t="s">
        <v>22442</v>
      </c>
      <c r="C1813" s="18" t="s">
        <v>2097</v>
      </c>
      <c r="D1813" s="18" t="s">
        <v>2098</v>
      </c>
      <c r="E1813" s="461">
        <v>1553.84</v>
      </c>
    </row>
    <row r="1814" spans="1:5" ht="14.25">
      <c r="A1814" s="18">
        <v>38189</v>
      </c>
      <c r="B1814" s="18" t="s">
        <v>22443</v>
      </c>
      <c r="C1814" s="18" t="s">
        <v>2097</v>
      </c>
      <c r="D1814" s="18" t="s">
        <v>2098</v>
      </c>
      <c r="E1814" s="461">
        <v>165.17</v>
      </c>
    </row>
    <row r="1815" spans="1:5" ht="14.25">
      <c r="A1815" s="18">
        <v>38190</v>
      </c>
      <c r="B1815" s="18" t="s">
        <v>22444</v>
      </c>
      <c r="C1815" s="18" t="s">
        <v>2097</v>
      </c>
      <c r="D1815" s="18" t="s">
        <v>2098</v>
      </c>
      <c r="E1815" s="461">
        <v>347.97</v>
      </c>
    </row>
    <row r="1816" spans="1:5" ht="14.25">
      <c r="A1816" s="18">
        <v>7608</v>
      </c>
      <c r="B1816" s="18" t="s">
        <v>22445</v>
      </c>
      <c r="C1816" s="18" t="s">
        <v>2097</v>
      </c>
      <c r="D1816" s="18" t="s">
        <v>2098</v>
      </c>
      <c r="E1816" s="461">
        <v>15.25</v>
      </c>
    </row>
    <row r="1817" spans="1:5" ht="14.25">
      <c r="A1817" s="18">
        <v>1370</v>
      </c>
      <c r="B1817" s="18" t="s">
        <v>22446</v>
      </c>
      <c r="C1817" s="18" t="s">
        <v>2097</v>
      </c>
      <c r="D1817" s="18" t="s">
        <v>2098</v>
      </c>
      <c r="E1817" s="461">
        <v>97.08</v>
      </c>
    </row>
    <row r="1818" spans="1:5" ht="14.25">
      <c r="A1818" s="18">
        <v>36516</v>
      </c>
      <c r="B1818" s="18" t="s">
        <v>22447</v>
      </c>
      <c r="C1818" s="18" t="s">
        <v>2097</v>
      </c>
      <c r="D1818" s="18" t="s">
        <v>2100</v>
      </c>
      <c r="E1818" s="461">
        <v>137289.69</v>
      </c>
    </row>
    <row r="1819" spans="1:5" ht="14.25">
      <c r="A1819" s="18">
        <v>34777</v>
      </c>
      <c r="B1819" s="18" t="s">
        <v>22448</v>
      </c>
      <c r="C1819" s="18" t="s">
        <v>2097</v>
      </c>
      <c r="D1819" s="18" t="s">
        <v>2098</v>
      </c>
      <c r="E1819" s="461">
        <v>2.23</v>
      </c>
    </row>
    <row r="1820" spans="1:5" ht="14.25">
      <c r="A1820" s="18">
        <v>7272</v>
      </c>
      <c r="B1820" s="18" t="s">
        <v>22449</v>
      </c>
      <c r="C1820" s="18" t="s">
        <v>2097</v>
      </c>
      <c r="D1820" s="18" t="s">
        <v>2098</v>
      </c>
      <c r="E1820" s="461">
        <v>1.89</v>
      </c>
    </row>
    <row r="1821" spans="1:5" ht="14.25">
      <c r="A1821" s="18">
        <v>10605</v>
      </c>
      <c r="B1821" s="18" t="s">
        <v>22450</v>
      </c>
      <c r="C1821" s="18" t="s">
        <v>2097</v>
      </c>
      <c r="D1821" s="18" t="s">
        <v>2098</v>
      </c>
      <c r="E1821" s="461">
        <v>4.72</v>
      </c>
    </row>
    <row r="1822" spans="1:5" ht="14.25">
      <c r="A1822" s="18">
        <v>10604</v>
      </c>
      <c r="B1822" s="18" t="s">
        <v>22451</v>
      </c>
      <c r="C1822" s="18" t="s">
        <v>2097</v>
      </c>
      <c r="D1822" s="18" t="s">
        <v>2098</v>
      </c>
      <c r="E1822" s="461">
        <v>11.02</v>
      </c>
    </row>
    <row r="1823" spans="1:5" ht="14.25">
      <c r="A1823" s="18">
        <v>672</v>
      </c>
      <c r="B1823" s="18" t="s">
        <v>22452</v>
      </c>
      <c r="C1823" s="18" t="s">
        <v>2097</v>
      </c>
      <c r="D1823" s="18" t="s">
        <v>2098</v>
      </c>
      <c r="E1823" s="461">
        <v>15.15</v>
      </c>
    </row>
    <row r="1824" spans="1:5" ht="14.25">
      <c r="A1824" s="18">
        <v>668</v>
      </c>
      <c r="B1824" s="18" t="s">
        <v>22453</v>
      </c>
      <c r="C1824" s="18" t="s">
        <v>2097</v>
      </c>
      <c r="D1824" s="18" t="s">
        <v>2098</v>
      </c>
      <c r="E1824" s="461">
        <v>18.29</v>
      </c>
    </row>
    <row r="1825" spans="1:5" ht="14.25">
      <c r="A1825" s="18">
        <v>10578</v>
      </c>
      <c r="B1825" s="18" t="s">
        <v>22454</v>
      </c>
      <c r="C1825" s="18" t="s">
        <v>2097</v>
      </c>
      <c r="D1825" s="18" t="s">
        <v>2098</v>
      </c>
      <c r="E1825" s="461">
        <v>21.3</v>
      </c>
    </row>
    <row r="1826" spans="1:5" ht="14.25">
      <c r="A1826" s="18">
        <v>666</v>
      </c>
      <c r="B1826" s="18" t="s">
        <v>22455</v>
      </c>
      <c r="C1826" s="18" t="s">
        <v>2097</v>
      </c>
      <c r="D1826" s="18" t="s">
        <v>2098</v>
      </c>
      <c r="E1826" s="461">
        <v>23.69</v>
      </c>
    </row>
    <row r="1827" spans="1:5" ht="14.25">
      <c r="A1827" s="18">
        <v>665</v>
      </c>
      <c r="B1827" s="18" t="s">
        <v>22456</v>
      </c>
      <c r="C1827" s="18" t="s">
        <v>2097</v>
      </c>
      <c r="D1827" s="18" t="s">
        <v>2098</v>
      </c>
      <c r="E1827" s="461">
        <v>31.68</v>
      </c>
    </row>
    <row r="1828" spans="1:5" ht="14.25">
      <c r="A1828" s="18">
        <v>10577</v>
      </c>
      <c r="B1828" s="18" t="s">
        <v>22457</v>
      </c>
      <c r="C1828" s="18" t="s">
        <v>2097</v>
      </c>
      <c r="D1828" s="18" t="s">
        <v>2098</v>
      </c>
      <c r="E1828" s="461">
        <v>28.1</v>
      </c>
    </row>
    <row r="1829" spans="1:5" ht="14.25">
      <c r="A1829" s="18">
        <v>10583</v>
      </c>
      <c r="B1829" s="18" t="s">
        <v>22458</v>
      </c>
      <c r="C1829" s="18" t="s">
        <v>2097</v>
      </c>
      <c r="D1829" s="18" t="s">
        <v>2098</v>
      </c>
      <c r="E1829" s="461">
        <v>14.6</v>
      </c>
    </row>
    <row r="1830" spans="1:5" ht="14.25">
      <c r="A1830" s="18">
        <v>10579</v>
      </c>
      <c r="B1830" s="18" t="s">
        <v>22459</v>
      </c>
      <c r="C1830" s="18" t="s">
        <v>2097</v>
      </c>
      <c r="D1830" s="18" t="s">
        <v>2098</v>
      </c>
      <c r="E1830" s="461">
        <v>25.44</v>
      </c>
    </row>
    <row r="1831" spans="1:5" ht="14.25">
      <c r="A1831" s="18">
        <v>10582</v>
      </c>
      <c r="B1831" s="18" t="s">
        <v>22460</v>
      </c>
      <c r="C1831" s="18" t="s">
        <v>2097</v>
      </c>
      <c r="D1831" s="18" t="s">
        <v>2098</v>
      </c>
      <c r="E1831" s="461">
        <v>12.85</v>
      </c>
    </row>
    <row r="1832" spans="1:5" ht="14.25">
      <c r="A1832" s="18">
        <v>2436</v>
      </c>
      <c r="B1832" s="18" t="s">
        <v>22461</v>
      </c>
      <c r="C1832" s="18" t="s">
        <v>2101</v>
      </c>
      <c r="D1832" s="18" t="s">
        <v>2102</v>
      </c>
      <c r="E1832" s="461">
        <v>18.739999999999998</v>
      </c>
    </row>
    <row r="1833" spans="1:5" ht="14.25">
      <c r="A1833" s="18">
        <v>40918</v>
      </c>
      <c r="B1833" s="18" t="s">
        <v>22462</v>
      </c>
      <c r="C1833" s="18" t="s">
        <v>2107</v>
      </c>
      <c r="D1833" s="18" t="s">
        <v>2098</v>
      </c>
      <c r="E1833" s="461">
        <v>3294.12</v>
      </c>
    </row>
    <row r="1834" spans="1:5" ht="14.25">
      <c r="A1834" s="18">
        <v>2439</v>
      </c>
      <c r="B1834" s="18" t="s">
        <v>22463</v>
      </c>
      <c r="C1834" s="18" t="s">
        <v>2101</v>
      </c>
      <c r="D1834" s="18" t="s">
        <v>2098</v>
      </c>
      <c r="E1834" s="461">
        <v>18.2</v>
      </c>
    </row>
    <row r="1835" spans="1:5" ht="14.25">
      <c r="A1835" s="18">
        <v>40923</v>
      </c>
      <c r="B1835" s="18" t="s">
        <v>22464</v>
      </c>
      <c r="C1835" s="18" t="s">
        <v>2107</v>
      </c>
      <c r="D1835" s="18" t="s">
        <v>2098</v>
      </c>
      <c r="E1835" s="461">
        <v>3199.19</v>
      </c>
    </row>
    <row r="1836" spans="1:5" ht="14.25">
      <c r="A1836" s="18">
        <v>10998</v>
      </c>
      <c r="B1836" s="18" t="s">
        <v>22465</v>
      </c>
      <c r="C1836" s="18" t="s">
        <v>2104</v>
      </c>
      <c r="D1836" s="18" t="s">
        <v>2098</v>
      </c>
      <c r="E1836" s="461">
        <v>34.01</v>
      </c>
    </row>
    <row r="1837" spans="1:5" ht="14.25">
      <c r="A1837" s="18">
        <v>11002</v>
      </c>
      <c r="B1837" s="18" t="s">
        <v>22466</v>
      </c>
      <c r="C1837" s="18" t="s">
        <v>2104</v>
      </c>
      <c r="D1837" s="18" t="s">
        <v>2098</v>
      </c>
      <c r="E1837" s="461">
        <v>25.93</v>
      </c>
    </row>
    <row r="1838" spans="1:5" ht="14.25">
      <c r="A1838" s="18">
        <v>10999</v>
      </c>
      <c r="B1838" s="18" t="s">
        <v>22467</v>
      </c>
      <c r="C1838" s="18" t="s">
        <v>2104</v>
      </c>
      <c r="D1838" s="18" t="s">
        <v>2098</v>
      </c>
      <c r="E1838" s="461">
        <v>29.94</v>
      </c>
    </row>
    <row r="1839" spans="1:5" ht="14.25">
      <c r="A1839" s="18">
        <v>10997</v>
      </c>
      <c r="B1839" s="18" t="s">
        <v>22468</v>
      </c>
      <c r="C1839" s="18" t="s">
        <v>2104</v>
      </c>
      <c r="D1839" s="18" t="s">
        <v>2102</v>
      </c>
      <c r="E1839" s="461">
        <v>32.450000000000003</v>
      </c>
    </row>
    <row r="1840" spans="1:5" ht="14.25">
      <c r="A1840" s="18">
        <v>2685</v>
      </c>
      <c r="B1840" s="18" t="s">
        <v>22469</v>
      </c>
      <c r="C1840" s="18" t="s">
        <v>2103</v>
      </c>
      <c r="D1840" s="18" t="s">
        <v>2098</v>
      </c>
      <c r="E1840" s="461">
        <v>7.12</v>
      </c>
    </row>
    <row r="1841" spans="1:5" ht="14.25">
      <c r="A1841" s="18">
        <v>2680</v>
      </c>
      <c r="B1841" s="18" t="s">
        <v>22470</v>
      </c>
      <c r="C1841" s="18" t="s">
        <v>2103</v>
      </c>
      <c r="D1841" s="18" t="s">
        <v>2098</v>
      </c>
      <c r="E1841" s="461">
        <v>10.42</v>
      </c>
    </row>
    <row r="1842" spans="1:5" ht="14.25">
      <c r="A1842" s="18">
        <v>2684</v>
      </c>
      <c r="B1842" s="18" t="s">
        <v>22471</v>
      </c>
      <c r="C1842" s="18" t="s">
        <v>2103</v>
      </c>
      <c r="D1842" s="18" t="s">
        <v>2098</v>
      </c>
      <c r="E1842" s="461">
        <v>9.48</v>
      </c>
    </row>
    <row r="1843" spans="1:5" ht="14.25">
      <c r="A1843" s="18">
        <v>2673</v>
      </c>
      <c r="B1843" s="18" t="s">
        <v>22472</v>
      </c>
      <c r="C1843" s="18" t="s">
        <v>2103</v>
      </c>
      <c r="D1843" s="18" t="s">
        <v>2102</v>
      </c>
      <c r="E1843" s="461">
        <v>3.66</v>
      </c>
    </row>
    <row r="1844" spans="1:5" ht="14.25">
      <c r="A1844" s="18">
        <v>2681</v>
      </c>
      <c r="B1844" s="18" t="s">
        <v>22473</v>
      </c>
      <c r="C1844" s="18" t="s">
        <v>2103</v>
      </c>
      <c r="D1844" s="18" t="s">
        <v>2098</v>
      </c>
      <c r="E1844" s="461">
        <v>17.03</v>
      </c>
    </row>
    <row r="1845" spans="1:5" ht="14.25">
      <c r="A1845" s="18">
        <v>2682</v>
      </c>
      <c r="B1845" s="18" t="s">
        <v>22474</v>
      </c>
      <c r="C1845" s="18" t="s">
        <v>2103</v>
      </c>
      <c r="D1845" s="18" t="s">
        <v>2098</v>
      </c>
      <c r="E1845" s="461">
        <v>24.85</v>
      </c>
    </row>
    <row r="1846" spans="1:5" ht="14.25">
      <c r="A1846" s="18">
        <v>2686</v>
      </c>
      <c r="B1846" s="18" t="s">
        <v>22475</v>
      </c>
      <c r="C1846" s="18" t="s">
        <v>2103</v>
      </c>
      <c r="D1846" s="18" t="s">
        <v>2098</v>
      </c>
      <c r="E1846" s="461">
        <v>31.16</v>
      </c>
    </row>
    <row r="1847" spans="1:5" ht="14.25">
      <c r="A1847" s="18">
        <v>2674</v>
      </c>
      <c r="B1847" s="18" t="s">
        <v>22476</v>
      </c>
      <c r="C1847" s="18" t="s">
        <v>2103</v>
      </c>
      <c r="D1847" s="18" t="s">
        <v>2098</v>
      </c>
      <c r="E1847" s="461">
        <v>4.55</v>
      </c>
    </row>
    <row r="1848" spans="1:5" ht="14.25">
      <c r="A1848" s="18">
        <v>2683</v>
      </c>
      <c r="B1848" s="18" t="s">
        <v>22477</v>
      </c>
      <c r="C1848" s="18" t="s">
        <v>2103</v>
      </c>
      <c r="D1848" s="18" t="s">
        <v>2098</v>
      </c>
      <c r="E1848" s="461">
        <v>49.1</v>
      </c>
    </row>
    <row r="1849" spans="1:5" ht="14.25">
      <c r="A1849" s="18">
        <v>2676</v>
      </c>
      <c r="B1849" s="18" t="s">
        <v>22478</v>
      </c>
      <c r="C1849" s="18" t="s">
        <v>2103</v>
      </c>
      <c r="D1849" s="18" t="s">
        <v>2098</v>
      </c>
      <c r="E1849" s="461">
        <v>2.13</v>
      </c>
    </row>
    <row r="1850" spans="1:5" ht="14.25">
      <c r="A1850" s="18">
        <v>2678</v>
      </c>
      <c r="B1850" s="18" t="s">
        <v>22479</v>
      </c>
      <c r="C1850" s="18" t="s">
        <v>2103</v>
      </c>
      <c r="D1850" s="18" t="s">
        <v>2098</v>
      </c>
      <c r="E1850" s="461">
        <v>2.66</v>
      </c>
    </row>
    <row r="1851" spans="1:5" ht="14.25">
      <c r="A1851" s="18">
        <v>2679</v>
      </c>
      <c r="B1851" s="18" t="s">
        <v>22480</v>
      </c>
      <c r="C1851" s="18" t="s">
        <v>2103</v>
      </c>
      <c r="D1851" s="18" t="s">
        <v>2098</v>
      </c>
      <c r="E1851" s="461">
        <v>4.1100000000000003</v>
      </c>
    </row>
    <row r="1852" spans="1:5" ht="14.25">
      <c r="A1852" s="18">
        <v>12070</v>
      </c>
      <c r="B1852" s="18" t="s">
        <v>22481</v>
      </c>
      <c r="C1852" s="18" t="s">
        <v>2103</v>
      </c>
      <c r="D1852" s="18" t="s">
        <v>2098</v>
      </c>
      <c r="E1852" s="461">
        <v>5.72</v>
      </c>
    </row>
    <row r="1853" spans="1:5" ht="14.25">
      <c r="A1853" s="18">
        <v>2675</v>
      </c>
      <c r="B1853" s="18" t="s">
        <v>22482</v>
      </c>
      <c r="C1853" s="18" t="s">
        <v>2103</v>
      </c>
      <c r="D1853" s="18" t="s">
        <v>2098</v>
      </c>
      <c r="E1853" s="461">
        <v>7.43</v>
      </c>
    </row>
    <row r="1854" spans="1:5" ht="14.25">
      <c r="A1854" s="18">
        <v>12067</v>
      </c>
      <c r="B1854" s="18" t="s">
        <v>22483</v>
      </c>
      <c r="C1854" s="18" t="s">
        <v>2103</v>
      </c>
      <c r="D1854" s="18" t="s">
        <v>2098</v>
      </c>
      <c r="E1854" s="461">
        <v>10.08</v>
      </c>
    </row>
    <row r="1855" spans="1:5" ht="14.25">
      <c r="A1855" s="18">
        <v>21136</v>
      </c>
      <c r="B1855" s="18" t="s">
        <v>22484</v>
      </c>
      <c r="C1855" s="18" t="s">
        <v>2103</v>
      </c>
      <c r="D1855" s="18" t="s">
        <v>2098</v>
      </c>
      <c r="E1855" s="461">
        <v>13.54</v>
      </c>
    </row>
    <row r="1856" spans="1:5" ht="14.25">
      <c r="A1856" s="18">
        <v>21128</v>
      </c>
      <c r="B1856" s="18" t="s">
        <v>22485</v>
      </c>
      <c r="C1856" s="18" t="s">
        <v>2103</v>
      </c>
      <c r="D1856" s="18" t="s">
        <v>2102</v>
      </c>
      <c r="E1856" s="461">
        <v>10.48</v>
      </c>
    </row>
    <row r="1857" spans="1:5" ht="14.25">
      <c r="A1857" s="18">
        <v>21130</v>
      </c>
      <c r="B1857" s="18" t="s">
        <v>22486</v>
      </c>
      <c r="C1857" s="18" t="s">
        <v>2103</v>
      </c>
      <c r="D1857" s="18" t="s">
        <v>2098</v>
      </c>
      <c r="E1857" s="461">
        <v>26.47</v>
      </c>
    </row>
    <row r="1858" spans="1:5" ht="14.25">
      <c r="A1858" s="18">
        <v>21135</v>
      </c>
      <c r="B1858" s="18" t="s">
        <v>22487</v>
      </c>
      <c r="C1858" s="18" t="s">
        <v>2103</v>
      </c>
      <c r="D1858" s="18" t="s">
        <v>2098</v>
      </c>
      <c r="E1858" s="461">
        <v>26.06</v>
      </c>
    </row>
    <row r="1859" spans="1:5" ht="14.25">
      <c r="A1859" s="18">
        <v>40401</v>
      </c>
      <c r="B1859" s="18" t="s">
        <v>22488</v>
      </c>
      <c r="C1859" s="18" t="s">
        <v>2103</v>
      </c>
      <c r="D1859" s="18" t="s">
        <v>2098</v>
      </c>
      <c r="E1859" s="461">
        <v>3.29</v>
      </c>
    </row>
    <row r="1860" spans="1:5" ht="14.25">
      <c r="A1860" s="18">
        <v>40402</v>
      </c>
      <c r="B1860" s="18" t="s">
        <v>22489</v>
      </c>
      <c r="C1860" s="18" t="s">
        <v>2103</v>
      </c>
      <c r="D1860" s="18" t="s">
        <v>2098</v>
      </c>
      <c r="E1860" s="461">
        <v>4.22</v>
      </c>
    </row>
    <row r="1861" spans="1:5" ht="14.25">
      <c r="A1861" s="18">
        <v>40400</v>
      </c>
      <c r="B1861" s="18" t="s">
        <v>22490</v>
      </c>
      <c r="C1861" s="18" t="s">
        <v>2103</v>
      </c>
      <c r="D1861" s="18" t="s">
        <v>2098</v>
      </c>
      <c r="E1861" s="461">
        <v>2.23</v>
      </c>
    </row>
    <row r="1862" spans="1:5" ht="14.25">
      <c r="A1862" s="18">
        <v>2504</v>
      </c>
      <c r="B1862" s="18" t="s">
        <v>22491</v>
      </c>
      <c r="C1862" s="18" t="s">
        <v>2103</v>
      </c>
      <c r="D1862" s="18" t="s">
        <v>2098</v>
      </c>
      <c r="E1862" s="461">
        <v>11.63</v>
      </c>
    </row>
    <row r="1863" spans="1:5" ht="14.25">
      <c r="A1863" s="18">
        <v>2501</v>
      </c>
      <c r="B1863" s="18" t="s">
        <v>22492</v>
      </c>
      <c r="C1863" s="18" t="s">
        <v>2103</v>
      </c>
      <c r="D1863" s="18" t="s">
        <v>2098</v>
      </c>
      <c r="E1863" s="461">
        <v>15.25</v>
      </c>
    </row>
    <row r="1864" spans="1:5" ht="14.25">
      <c r="A1864" s="18">
        <v>2502</v>
      </c>
      <c r="B1864" s="18" t="s">
        <v>22493</v>
      </c>
      <c r="C1864" s="18" t="s">
        <v>2103</v>
      </c>
      <c r="D1864" s="18" t="s">
        <v>2098</v>
      </c>
      <c r="E1864" s="461">
        <v>23.01</v>
      </c>
    </row>
    <row r="1865" spans="1:5" ht="14.25">
      <c r="A1865" s="18">
        <v>2503</v>
      </c>
      <c r="B1865" s="18" t="s">
        <v>22494</v>
      </c>
      <c r="C1865" s="18" t="s">
        <v>2103</v>
      </c>
      <c r="D1865" s="18" t="s">
        <v>2098</v>
      </c>
      <c r="E1865" s="461">
        <v>29.61</v>
      </c>
    </row>
    <row r="1866" spans="1:5" ht="14.25">
      <c r="A1866" s="18">
        <v>2500</v>
      </c>
      <c r="B1866" s="18" t="s">
        <v>22495</v>
      </c>
      <c r="C1866" s="18" t="s">
        <v>2103</v>
      </c>
      <c r="D1866" s="18" t="s">
        <v>2098</v>
      </c>
      <c r="E1866" s="461">
        <v>39.44</v>
      </c>
    </row>
    <row r="1867" spans="1:5" ht="14.25">
      <c r="A1867" s="18">
        <v>2505</v>
      </c>
      <c r="B1867" s="18" t="s">
        <v>22496</v>
      </c>
      <c r="C1867" s="18" t="s">
        <v>2103</v>
      </c>
      <c r="D1867" s="18" t="s">
        <v>2098</v>
      </c>
      <c r="E1867" s="461">
        <v>61.47</v>
      </c>
    </row>
    <row r="1868" spans="1:5" ht="14.25">
      <c r="A1868" s="18">
        <v>12056</v>
      </c>
      <c r="B1868" s="18" t="s">
        <v>22497</v>
      </c>
      <c r="C1868" s="18" t="s">
        <v>2103</v>
      </c>
      <c r="D1868" s="18" t="s">
        <v>2098</v>
      </c>
      <c r="E1868" s="461">
        <v>24.84</v>
      </c>
    </row>
    <row r="1869" spans="1:5" ht="14.25">
      <c r="A1869" s="18">
        <v>12057</v>
      </c>
      <c r="B1869" s="18" t="s">
        <v>22498</v>
      </c>
      <c r="C1869" s="18" t="s">
        <v>2103</v>
      </c>
      <c r="D1869" s="18" t="s">
        <v>2098</v>
      </c>
      <c r="E1869" s="461">
        <v>21.1</v>
      </c>
    </row>
    <row r="1870" spans="1:5" ht="14.25">
      <c r="A1870" s="18">
        <v>12059</v>
      </c>
      <c r="B1870" s="18" t="s">
        <v>22499</v>
      </c>
      <c r="C1870" s="18" t="s">
        <v>2103</v>
      </c>
      <c r="D1870" s="18" t="s">
        <v>2098</v>
      </c>
      <c r="E1870" s="461">
        <v>7.4</v>
      </c>
    </row>
    <row r="1871" spans="1:5" ht="14.25">
      <c r="A1871" s="18">
        <v>12058</v>
      </c>
      <c r="B1871" s="18" t="s">
        <v>22500</v>
      </c>
      <c r="C1871" s="18" t="s">
        <v>2103</v>
      </c>
      <c r="D1871" s="18" t="s">
        <v>2098</v>
      </c>
      <c r="E1871" s="461">
        <v>13.15</v>
      </c>
    </row>
    <row r="1872" spans="1:5" ht="14.25">
      <c r="A1872" s="18">
        <v>12060</v>
      </c>
      <c r="B1872" s="18" t="s">
        <v>22501</v>
      </c>
      <c r="C1872" s="18" t="s">
        <v>2103</v>
      </c>
      <c r="D1872" s="18" t="s">
        <v>2098</v>
      </c>
      <c r="E1872" s="461">
        <v>54.81</v>
      </c>
    </row>
    <row r="1873" spans="1:5" ht="14.25">
      <c r="A1873" s="18">
        <v>12061</v>
      </c>
      <c r="B1873" s="18" t="s">
        <v>22502</v>
      </c>
      <c r="C1873" s="18" t="s">
        <v>2103</v>
      </c>
      <c r="D1873" s="18" t="s">
        <v>2098</v>
      </c>
      <c r="E1873" s="461">
        <v>33.47</v>
      </c>
    </row>
    <row r="1874" spans="1:5" ht="14.25">
      <c r="A1874" s="18">
        <v>12062</v>
      </c>
      <c r="B1874" s="18" t="s">
        <v>22503</v>
      </c>
      <c r="C1874" s="18" t="s">
        <v>2103</v>
      </c>
      <c r="D1874" s="18" t="s">
        <v>2098</v>
      </c>
      <c r="E1874" s="461">
        <v>61.72</v>
      </c>
    </row>
    <row r="1875" spans="1:5" ht="14.25">
      <c r="A1875" s="18">
        <v>21137</v>
      </c>
      <c r="B1875" s="18" t="s">
        <v>22504</v>
      </c>
      <c r="C1875" s="18" t="s">
        <v>2103</v>
      </c>
      <c r="D1875" s="18" t="s">
        <v>2098</v>
      </c>
      <c r="E1875" s="461">
        <v>10.73</v>
      </c>
    </row>
    <row r="1876" spans="1:5" ht="14.25">
      <c r="A1876" s="18">
        <v>2687</v>
      </c>
      <c r="B1876" s="18" t="s">
        <v>22505</v>
      </c>
      <c r="C1876" s="18" t="s">
        <v>2103</v>
      </c>
      <c r="D1876" s="18" t="s">
        <v>2098</v>
      </c>
      <c r="E1876" s="461">
        <v>1.86</v>
      </c>
    </row>
    <row r="1877" spans="1:5" ht="14.25">
      <c r="A1877" s="18">
        <v>2689</v>
      </c>
      <c r="B1877" s="18" t="s">
        <v>22506</v>
      </c>
      <c r="C1877" s="18" t="s">
        <v>2103</v>
      </c>
      <c r="D1877" s="18" t="s">
        <v>2098</v>
      </c>
      <c r="E1877" s="461">
        <v>2.21</v>
      </c>
    </row>
    <row r="1878" spans="1:5" ht="14.25">
      <c r="A1878" s="18">
        <v>2688</v>
      </c>
      <c r="B1878" s="18" t="s">
        <v>22507</v>
      </c>
      <c r="C1878" s="18" t="s">
        <v>2103</v>
      </c>
      <c r="D1878" s="18" t="s">
        <v>2098</v>
      </c>
      <c r="E1878" s="461">
        <v>2.39</v>
      </c>
    </row>
    <row r="1879" spans="1:5" ht="14.25">
      <c r="A1879" s="18">
        <v>2690</v>
      </c>
      <c r="B1879" s="18" t="s">
        <v>22508</v>
      </c>
      <c r="C1879" s="18" t="s">
        <v>2103</v>
      </c>
      <c r="D1879" s="18" t="s">
        <v>2098</v>
      </c>
      <c r="E1879" s="461">
        <v>4.0999999999999996</v>
      </c>
    </row>
    <row r="1880" spans="1:5" ht="14.25">
      <c r="A1880" s="18">
        <v>39243</v>
      </c>
      <c r="B1880" s="18" t="s">
        <v>22509</v>
      </c>
      <c r="C1880" s="18" t="s">
        <v>2103</v>
      </c>
      <c r="D1880" s="18" t="s">
        <v>2098</v>
      </c>
      <c r="E1880" s="461">
        <v>2.7</v>
      </c>
    </row>
    <row r="1881" spans="1:5" ht="14.25">
      <c r="A1881" s="18">
        <v>39244</v>
      </c>
      <c r="B1881" s="18" t="s">
        <v>22510</v>
      </c>
      <c r="C1881" s="18" t="s">
        <v>2103</v>
      </c>
      <c r="D1881" s="18" t="s">
        <v>2098</v>
      </c>
      <c r="E1881" s="461">
        <v>3.65</v>
      </c>
    </row>
    <row r="1882" spans="1:5" ht="14.25">
      <c r="A1882" s="18">
        <v>39245</v>
      </c>
      <c r="B1882" s="18" t="s">
        <v>22511</v>
      </c>
      <c r="C1882" s="18" t="s">
        <v>2103</v>
      </c>
      <c r="D1882" s="18" t="s">
        <v>2098</v>
      </c>
      <c r="E1882" s="461">
        <v>7.03</v>
      </c>
    </row>
    <row r="1883" spans="1:5" ht="14.25">
      <c r="A1883" s="18">
        <v>39254</v>
      </c>
      <c r="B1883" s="18" t="s">
        <v>22512</v>
      </c>
      <c r="C1883" s="18" t="s">
        <v>2103</v>
      </c>
      <c r="D1883" s="18" t="s">
        <v>2098</v>
      </c>
      <c r="E1883" s="461">
        <v>10.51</v>
      </c>
    </row>
    <row r="1884" spans="1:5" ht="14.25">
      <c r="A1884" s="18">
        <v>39255</v>
      </c>
      <c r="B1884" s="18" t="s">
        <v>22513</v>
      </c>
      <c r="C1884" s="18" t="s">
        <v>2103</v>
      </c>
      <c r="D1884" s="18" t="s">
        <v>2098</v>
      </c>
      <c r="E1884" s="461">
        <v>19.45</v>
      </c>
    </row>
    <row r="1885" spans="1:5" ht="14.25">
      <c r="A1885" s="18">
        <v>39253</v>
      </c>
      <c r="B1885" s="18" t="s">
        <v>22514</v>
      </c>
      <c r="C1885" s="18" t="s">
        <v>2103</v>
      </c>
      <c r="D1885" s="18" t="s">
        <v>2098</v>
      </c>
      <c r="E1885" s="461">
        <v>13.39</v>
      </c>
    </row>
    <row r="1886" spans="1:5" ht="14.25">
      <c r="A1886" s="18">
        <v>39246</v>
      </c>
      <c r="B1886" s="18" t="s">
        <v>22515</v>
      </c>
      <c r="C1886" s="18" t="s">
        <v>2103</v>
      </c>
      <c r="D1886" s="18" t="s">
        <v>2098</v>
      </c>
      <c r="E1886" s="461">
        <v>5.72</v>
      </c>
    </row>
    <row r="1887" spans="1:5" ht="14.25">
      <c r="A1887" s="18">
        <v>39247</v>
      </c>
      <c r="B1887" s="18" t="s">
        <v>22516</v>
      </c>
      <c r="C1887" s="18" t="s">
        <v>2103</v>
      </c>
      <c r="D1887" s="18" t="s">
        <v>2098</v>
      </c>
      <c r="E1887" s="461">
        <v>4.9800000000000004</v>
      </c>
    </row>
    <row r="1888" spans="1:5" ht="14.25">
      <c r="A1888" s="18">
        <v>2446</v>
      </c>
      <c r="B1888" s="18" t="s">
        <v>22517</v>
      </c>
      <c r="C1888" s="18" t="s">
        <v>2103</v>
      </c>
      <c r="D1888" s="18" t="s">
        <v>2102</v>
      </c>
      <c r="E1888" s="461">
        <v>8.2100000000000009</v>
      </c>
    </row>
    <row r="1889" spans="1:5" ht="14.25">
      <c r="A1889" s="18">
        <v>2442</v>
      </c>
      <c r="B1889" s="18" t="s">
        <v>22518</v>
      </c>
      <c r="C1889" s="18" t="s">
        <v>2103</v>
      </c>
      <c r="D1889" s="18" t="s">
        <v>2098</v>
      </c>
      <c r="E1889" s="461">
        <v>11.5</v>
      </c>
    </row>
    <row r="1890" spans="1:5" ht="14.25">
      <c r="A1890" s="18">
        <v>39248</v>
      </c>
      <c r="B1890" s="18" t="s">
        <v>22519</v>
      </c>
      <c r="C1890" s="18" t="s">
        <v>2103</v>
      </c>
      <c r="D1890" s="18" t="s">
        <v>2098</v>
      </c>
      <c r="E1890" s="461">
        <v>16.03</v>
      </c>
    </row>
    <row r="1891" spans="1:5" ht="14.25">
      <c r="A1891" s="18">
        <v>2438</v>
      </c>
      <c r="B1891" s="18" t="s">
        <v>22520</v>
      </c>
      <c r="C1891" s="18" t="s">
        <v>2101</v>
      </c>
      <c r="D1891" s="18" t="s">
        <v>2098</v>
      </c>
      <c r="E1891" s="461">
        <v>21.53</v>
      </c>
    </row>
    <row r="1892" spans="1:5" ht="14.25">
      <c r="A1892" s="18">
        <v>40922</v>
      </c>
      <c r="B1892" s="18" t="s">
        <v>22521</v>
      </c>
      <c r="C1892" s="18" t="s">
        <v>2107</v>
      </c>
      <c r="D1892" s="18" t="s">
        <v>2098</v>
      </c>
      <c r="E1892" s="461">
        <v>3787.84</v>
      </c>
    </row>
    <row r="1893" spans="1:5" ht="14.25">
      <c r="A1893" s="18">
        <v>36486</v>
      </c>
      <c r="B1893" s="18" t="s">
        <v>22522</v>
      </c>
      <c r="C1893" s="18" t="s">
        <v>2097</v>
      </c>
      <c r="D1893" s="18" t="s">
        <v>2100</v>
      </c>
      <c r="E1893" s="461">
        <v>71571.179999999993</v>
      </c>
    </row>
    <row r="1894" spans="1:5" ht="14.25">
      <c r="A1894" s="18">
        <v>37777</v>
      </c>
      <c r="B1894" s="18" t="s">
        <v>22523</v>
      </c>
      <c r="C1894" s="18" t="s">
        <v>2097</v>
      </c>
      <c r="D1894" s="18" t="s">
        <v>2100</v>
      </c>
      <c r="E1894" s="461">
        <v>336955.72</v>
      </c>
    </row>
    <row r="1895" spans="1:5" ht="14.25">
      <c r="A1895" s="18">
        <v>12624</v>
      </c>
      <c r="B1895" s="18" t="s">
        <v>22524</v>
      </c>
      <c r="C1895" s="18" t="s">
        <v>2097</v>
      </c>
      <c r="D1895" s="18" t="s">
        <v>2100</v>
      </c>
      <c r="E1895" s="461">
        <v>13.56</v>
      </c>
    </row>
    <row r="1896" spans="1:5" ht="14.25">
      <c r="A1896" s="18">
        <v>517</v>
      </c>
      <c r="B1896" s="18" t="s">
        <v>22525</v>
      </c>
      <c r="C1896" s="18" t="s">
        <v>2105</v>
      </c>
      <c r="D1896" s="18" t="s">
        <v>2098</v>
      </c>
      <c r="E1896" s="461">
        <v>7.72</v>
      </c>
    </row>
    <row r="1897" spans="1:5" ht="14.25">
      <c r="A1897" s="18">
        <v>37534</v>
      </c>
      <c r="B1897" s="18" t="s">
        <v>22526</v>
      </c>
      <c r="C1897" s="18" t="s">
        <v>2104</v>
      </c>
      <c r="D1897" s="18" t="s">
        <v>2100</v>
      </c>
      <c r="E1897" s="461">
        <v>21.64</v>
      </c>
    </row>
    <row r="1898" spans="1:5" ht="14.25">
      <c r="A1898" s="18">
        <v>37535</v>
      </c>
      <c r="B1898" s="18" t="s">
        <v>22527</v>
      </c>
      <c r="C1898" s="18" t="s">
        <v>2104</v>
      </c>
      <c r="D1898" s="18" t="s">
        <v>2100</v>
      </c>
      <c r="E1898" s="461">
        <v>21.64</v>
      </c>
    </row>
    <row r="1899" spans="1:5" ht="14.25">
      <c r="A1899" s="18">
        <v>37533</v>
      </c>
      <c r="B1899" s="18" t="s">
        <v>22528</v>
      </c>
      <c r="C1899" s="18" t="s">
        <v>2104</v>
      </c>
      <c r="D1899" s="18" t="s">
        <v>2100</v>
      </c>
      <c r="E1899" s="461">
        <v>21.64</v>
      </c>
    </row>
    <row r="1900" spans="1:5" ht="14.25">
      <c r="A1900" s="18">
        <v>37537</v>
      </c>
      <c r="B1900" s="18" t="s">
        <v>22529</v>
      </c>
      <c r="C1900" s="18" t="s">
        <v>2104</v>
      </c>
      <c r="D1900" s="18" t="s">
        <v>2100</v>
      </c>
      <c r="E1900" s="461">
        <v>16.38</v>
      </c>
    </row>
    <row r="1901" spans="1:5" ht="14.25">
      <c r="A1901" s="18">
        <v>37536</v>
      </c>
      <c r="B1901" s="18" t="s">
        <v>22530</v>
      </c>
      <c r="C1901" s="18" t="s">
        <v>2104</v>
      </c>
      <c r="D1901" s="18" t="s">
        <v>2100</v>
      </c>
      <c r="E1901" s="461">
        <v>16.38</v>
      </c>
    </row>
    <row r="1902" spans="1:5" ht="14.25">
      <c r="A1902" s="18">
        <v>37532</v>
      </c>
      <c r="B1902" s="18" t="s">
        <v>22531</v>
      </c>
      <c r="C1902" s="18" t="s">
        <v>2104</v>
      </c>
      <c r="D1902" s="18" t="s">
        <v>2100</v>
      </c>
      <c r="E1902" s="461">
        <v>16.38</v>
      </c>
    </row>
    <row r="1903" spans="1:5" ht="14.25">
      <c r="A1903" s="18">
        <v>2696</v>
      </c>
      <c r="B1903" s="18" t="s">
        <v>22532</v>
      </c>
      <c r="C1903" s="18" t="s">
        <v>2101</v>
      </c>
      <c r="D1903" s="18" t="s">
        <v>2102</v>
      </c>
      <c r="E1903" s="461">
        <v>15.46</v>
      </c>
    </row>
    <row r="1904" spans="1:5" ht="14.25">
      <c r="A1904" s="18">
        <v>40928</v>
      </c>
      <c r="B1904" s="18" t="s">
        <v>22533</v>
      </c>
      <c r="C1904" s="18" t="s">
        <v>2107</v>
      </c>
      <c r="D1904" s="18" t="s">
        <v>2098</v>
      </c>
      <c r="E1904" s="461">
        <v>2717.81</v>
      </c>
    </row>
    <row r="1905" spans="1:5" ht="14.25">
      <c r="A1905" s="18">
        <v>4083</v>
      </c>
      <c r="B1905" s="18" t="s">
        <v>22534</v>
      </c>
      <c r="C1905" s="18" t="s">
        <v>2101</v>
      </c>
      <c r="D1905" s="18" t="s">
        <v>2102</v>
      </c>
      <c r="E1905" s="461">
        <v>29.86</v>
      </c>
    </row>
    <row r="1906" spans="1:5" ht="14.25">
      <c r="A1906" s="18">
        <v>40818</v>
      </c>
      <c r="B1906" s="18" t="s">
        <v>22535</v>
      </c>
      <c r="C1906" s="18" t="s">
        <v>2107</v>
      </c>
      <c r="D1906" s="18" t="s">
        <v>2098</v>
      </c>
      <c r="E1906" s="461">
        <v>5248.99</v>
      </c>
    </row>
    <row r="1907" spans="1:5" ht="14.25">
      <c r="A1907" s="18">
        <v>43146</v>
      </c>
      <c r="B1907" s="18" t="s">
        <v>22536</v>
      </c>
      <c r="C1907" s="18" t="s">
        <v>2104</v>
      </c>
      <c r="D1907" s="18" t="s">
        <v>2098</v>
      </c>
      <c r="E1907" s="461">
        <v>8.06</v>
      </c>
    </row>
    <row r="1908" spans="1:5" ht="14.25">
      <c r="A1908" s="18">
        <v>2705</v>
      </c>
      <c r="B1908" s="18" t="s">
        <v>22537</v>
      </c>
      <c r="C1908" s="18" t="s">
        <v>25694</v>
      </c>
      <c r="D1908" s="18" t="s">
        <v>2098</v>
      </c>
      <c r="E1908" s="461">
        <v>0.78</v>
      </c>
    </row>
    <row r="1909" spans="1:5" ht="14.25">
      <c r="A1909" s="18">
        <v>14250</v>
      </c>
      <c r="B1909" s="18" t="s">
        <v>22538</v>
      </c>
      <c r="C1909" s="18" t="s">
        <v>25694</v>
      </c>
      <c r="D1909" s="18" t="s">
        <v>2102</v>
      </c>
      <c r="E1909" s="461">
        <v>0.8</v>
      </c>
    </row>
    <row r="1910" spans="1:5" ht="14.25">
      <c r="A1910" s="18">
        <v>11683</v>
      </c>
      <c r="B1910" s="18" t="s">
        <v>22539</v>
      </c>
      <c r="C1910" s="18" t="s">
        <v>2097</v>
      </c>
      <c r="D1910" s="18" t="s">
        <v>2098</v>
      </c>
      <c r="E1910" s="461">
        <v>40.49</v>
      </c>
    </row>
    <row r="1911" spans="1:5" ht="14.25">
      <c r="A1911" s="18">
        <v>11684</v>
      </c>
      <c r="B1911" s="18" t="s">
        <v>22540</v>
      </c>
      <c r="C1911" s="18" t="s">
        <v>2097</v>
      </c>
      <c r="D1911" s="18" t="s">
        <v>2098</v>
      </c>
      <c r="E1911" s="461">
        <v>44.32</v>
      </c>
    </row>
    <row r="1912" spans="1:5" ht="14.25">
      <c r="A1912" s="18">
        <v>6141</v>
      </c>
      <c r="B1912" s="18" t="s">
        <v>22541</v>
      </c>
      <c r="C1912" s="18" t="s">
        <v>2097</v>
      </c>
      <c r="D1912" s="18" t="s">
        <v>2098</v>
      </c>
      <c r="E1912" s="461">
        <v>5.1100000000000003</v>
      </c>
    </row>
    <row r="1913" spans="1:5" ht="14.25">
      <c r="A1913" s="18">
        <v>11681</v>
      </c>
      <c r="B1913" s="18" t="s">
        <v>22542</v>
      </c>
      <c r="C1913" s="18" t="s">
        <v>2097</v>
      </c>
      <c r="D1913" s="18" t="s">
        <v>2098</v>
      </c>
      <c r="E1913" s="461">
        <v>6.44</v>
      </c>
    </row>
    <row r="1914" spans="1:5" ht="14.25">
      <c r="A1914" s="18">
        <v>2706</v>
      </c>
      <c r="B1914" s="18" t="s">
        <v>22543</v>
      </c>
      <c r="C1914" s="18" t="s">
        <v>2101</v>
      </c>
      <c r="D1914" s="18" t="s">
        <v>2102</v>
      </c>
      <c r="E1914" s="461">
        <v>87.25</v>
      </c>
    </row>
    <row r="1915" spans="1:5" ht="14.25">
      <c r="A1915" s="18">
        <v>40811</v>
      </c>
      <c r="B1915" s="18" t="s">
        <v>22544</v>
      </c>
      <c r="C1915" s="18" t="s">
        <v>2107</v>
      </c>
      <c r="D1915" s="18" t="s">
        <v>2098</v>
      </c>
      <c r="E1915" s="461">
        <v>15334.38</v>
      </c>
    </row>
    <row r="1916" spans="1:5" ht="14.25">
      <c r="A1916" s="18">
        <v>2707</v>
      </c>
      <c r="B1916" s="18" t="s">
        <v>22545</v>
      </c>
      <c r="C1916" s="18" t="s">
        <v>2101</v>
      </c>
      <c r="D1916" s="18" t="s">
        <v>2098</v>
      </c>
      <c r="E1916" s="461">
        <v>99.3</v>
      </c>
    </row>
    <row r="1917" spans="1:5" ht="14.25">
      <c r="A1917" s="18">
        <v>40813</v>
      </c>
      <c r="B1917" s="18" t="s">
        <v>22546</v>
      </c>
      <c r="C1917" s="18" t="s">
        <v>2107</v>
      </c>
      <c r="D1917" s="18" t="s">
        <v>2098</v>
      </c>
      <c r="E1917" s="461">
        <v>17453.689999999999</v>
      </c>
    </row>
    <row r="1918" spans="1:5" ht="14.25">
      <c r="A1918" s="18">
        <v>2708</v>
      </c>
      <c r="B1918" s="18" t="s">
        <v>22547</v>
      </c>
      <c r="C1918" s="18" t="s">
        <v>2101</v>
      </c>
      <c r="D1918" s="18" t="s">
        <v>2098</v>
      </c>
      <c r="E1918" s="461">
        <v>135.75</v>
      </c>
    </row>
    <row r="1919" spans="1:5" ht="14.25">
      <c r="A1919" s="18">
        <v>40814</v>
      </c>
      <c r="B1919" s="18" t="s">
        <v>22548</v>
      </c>
      <c r="C1919" s="18" t="s">
        <v>2107</v>
      </c>
      <c r="D1919" s="18" t="s">
        <v>2098</v>
      </c>
      <c r="E1919" s="461">
        <v>23858.720000000001</v>
      </c>
    </row>
    <row r="1920" spans="1:5" ht="14.25">
      <c r="A1920" s="18">
        <v>34779</v>
      </c>
      <c r="B1920" s="18" t="s">
        <v>22549</v>
      </c>
      <c r="C1920" s="18" t="s">
        <v>2101</v>
      </c>
      <c r="D1920" s="18" t="s">
        <v>2098</v>
      </c>
      <c r="E1920" s="461">
        <v>88.52</v>
      </c>
    </row>
    <row r="1921" spans="1:5" ht="14.25">
      <c r="A1921" s="18">
        <v>40936</v>
      </c>
      <c r="B1921" s="18" t="s">
        <v>22550</v>
      </c>
      <c r="C1921" s="18" t="s">
        <v>2107</v>
      </c>
      <c r="D1921" s="18" t="s">
        <v>2098</v>
      </c>
      <c r="E1921" s="461">
        <v>15558.08</v>
      </c>
    </row>
    <row r="1922" spans="1:5" ht="14.25">
      <c r="A1922" s="18">
        <v>34780</v>
      </c>
      <c r="B1922" s="18" t="s">
        <v>22551</v>
      </c>
      <c r="C1922" s="18" t="s">
        <v>2101</v>
      </c>
      <c r="D1922" s="18" t="s">
        <v>2098</v>
      </c>
      <c r="E1922" s="461">
        <v>99.86</v>
      </c>
    </row>
    <row r="1923" spans="1:5" ht="14.25">
      <c r="A1923" s="18">
        <v>40937</v>
      </c>
      <c r="B1923" s="18" t="s">
        <v>22552</v>
      </c>
      <c r="C1923" s="18" t="s">
        <v>2107</v>
      </c>
      <c r="D1923" s="18" t="s">
        <v>2098</v>
      </c>
      <c r="E1923" s="461">
        <v>17552.59</v>
      </c>
    </row>
    <row r="1924" spans="1:5" ht="14.25">
      <c r="A1924" s="18">
        <v>34782</v>
      </c>
      <c r="B1924" s="18" t="s">
        <v>22553</v>
      </c>
      <c r="C1924" s="18" t="s">
        <v>2101</v>
      </c>
      <c r="D1924" s="18" t="s">
        <v>2098</v>
      </c>
      <c r="E1924" s="461">
        <v>136.85</v>
      </c>
    </row>
    <row r="1925" spans="1:5" ht="14.25">
      <c r="A1925" s="18">
        <v>40938</v>
      </c>
      <c r="B1925" s="18" t="s">
        <v>22554</v>
      </c>
      <c r="C1925" s="18" t="s">
        <v>2107</v>
      </c>
      <c r="D1925" s="18" t="s">
        <v>2098</v>
      </c>
      <c r="E1925" s="461">
        <v>24054.16</v>
      </c>
    </row>
    <row r="1926" spans="1:5" ht="14.25">
      <c r="A1926" s="18">
        <v>34783</v>
      </c>
      <c r="B1926" s="18" t="s">
        <v>22555</v>
      </c>
      <c r="C1926" s="18" t="s">
        <v>2101</v>
      </c>
      <c r="D1926" s="18" t="s">
        <v>2098</v>
      </c>
      <c r="E1926" s="461">
        <v>92.71</v>
      </c>
    </row>
    <row r="1927" spans="1:5" ht="14.25">
      <c r="A1927" s="18">
        <v>40939</v>
      </c>
      <c r="B1927" s="18" t="s">
        <v>22556</v>
      </c>
      <c r="C1927" s="18" t="s">
        <v>2107</v>
      </c>
      <c r="D1927" s="18" t="s">
        <v>2098</v>
      </c>
      <c r="E1927" s="461">
        <v>16296.56</v>
      </c>
    </row>
    <row r="1928" spans="1:5" ht="14.25">
      <c r="A1928" s="18">
        <v>34785</v>
      </c>
      <c r="B1928" s="18" t="s">
        <v>22557</v>
      </c>
      <c r="C1928" s="18" t="s">
        <v>2101</v>
      </c>
      <c r="D1928" s="18" t="s">
        <v>2098</v>
      </c>
      <c r="E1928" s="461">
        <v>89.71</v>
      </c>
    </row>
    <row r="1929" spans="1:5" ht="14.25">
      <c r="A1929" s="18">
        <v>40940</v>
      </c>
      <c r="B1929" s="18" t="s">
        <v>22558</v>
      </c>
      <c r="C1929" s="18" t="s">
        <v>2107</v>
      </c>
      <c r="D1929" s="18" t="s">
        <v>2098</v>
      </c>
      <c r="E1929" s="461">
        <v>15767.23</v>
      </c>
    </row>
    <row r="1930" spans="1:5" ht="14.25">
      <c r="A1930" s="18">
        <v>38403</v>
      </c>
      <c r="B1930" s="18" t="s">
        <v>22559</v>
      </c>
      <c r="C1930" s="18" t="s">
        <v>2097</v>
      </c>
      <c r="D1930" s="18" t="s">
        <v>2098</v>
      </c>
      <c r="E1930" s="461">
        <v>60.99</v>
      </c>
    </row>
    <row r="1931" spans="1:5" ht="14.25">
      <c r="A1931" s="18">
        <v>43482</v>
      </c>
      <c r="B1931" s="18" t="s">
        <v>22560</v>
      </c>
      <c r="C1931" s="18" t="s">
        <v>2101</v>
      </c>
      <c r="D1931" s="18" t="s">
        <v>2102</v>
      </c>
      <c r="E1931" s="461">
        <v>0.69</v>
      </c>
    </row>
    <row r="1932" spans="1:5" ht="14.25">
      <c r="A1932" s="18">
        <v>43494</v>
      </c>
      <c r="B1932" s="18" t="s">
        <v>22561</v>
      </c>
      <c r="C1932" s="18" t="s">
        <v>2107</v>
      </c>
      <c r="D1932" s="18" t="s">
        <v>2102</v>
      </c>
      <c r="E1932" s="461">
        <v>130.43</v>
      </c>
    </row>
    <row r="1933" spans="1:5" ht="14.25">
      <c r="A1933" s="18">
        <v>43483</v>
      </c>
      <c r="B1933" s="18" t="s">
        <v>22562</v>
      </c>
      <c r="C1933" s="18" t="s">
        <v>2101</v>
      </c>
      <c r="D1933" s="18" t="s">
        <v>2102</v>
      </c>
      <c r="E1933" s="461">
        <v>1.26</v>
      </c>
    </row>
    <row r="1934" spans="1:5" ht="14.25">
      <c r="A1934" s="18">
        <v>43495</v>
      </c>
      <c r="B1934" s="18" t="s">
        <v>22563</v>
      </c>
      <c r="C1934" s="18" t="s">
        <v>2107</v>
      </c>
      <c r="D1934" s="18" t="s">
        <v>2102</v>
      </c>
      <c r="E1934" s="461">
        <v>238.17</v>
      </c>
    </row>
    <row r="1935" spans="1:5" ht="14.25">
      <c r="A1935" s="18">
        <v>43484</v>
      </c>
      <c r="B1935" s="18" t="s">
        <v>22564</v>
      </c>
      <c r="C1935" s="18" t="s">
        <v>2101</v>
      </c>
      <c r="D1935" s="18" t="s">
        <v>2102</v>
      </c>
      <c r="E1935" s="461">
        <v>1.07</v>
      </c>
    </row>
    <row r="1936" spans="1:5" ht="14.25">
      <c r="A1936" s="18">
        <v>43496</v>
      </c>
      <c r="B1936" s="18" t="s">
        <v>22565</v>
      </c>
      <c r="C1936" s="18" t="s">
        <v>2107</v>
      </c>
      <c r="D1936" s="18" t="s">
        <v>2102</v>
      </c>
      <c r="E1936" s="461">
        <v>201.65</v>
      </c>
    </row>
    <row r="1937" spans="1:5" ht="14.25">
      <c r="A1937" s="18">
        <v>43485</v>
      </c>
      <c r="B1937" s="18" t="s">
        <v>22566</v>
      </c>
      <c r="C1937" s="18" t="s">
        <v>2101</v>
      </c>
      <c r="D1937" s="18" t="s">
        <v>2102</v>
      </c>
      <c r="E1937" s="461">
        <v>0.94</v>
      </c>
    </row>
    <row r="1938" spans="1:5" ht="14.25">
      <c r="A1938" s="18">
        <v>43497</v>
      </c>
      <c r="B1938" s="18" t="s">
        <v>22567</v>
      </c>
      <c r="C1938" s="18" t="s">
        <v>2107</v>
      </c>
      <c r="D1938" s="18" t="s">
        <v>2102</v>
      </c>
      <c r="E1938" s="461">
        <v>177.43</v>
      </c>
    </row>
    <row r="1939" spans="1:5" ht="14.25">
      <c r="A1939" s="18">
        <v>43487</v>
      </c>
      <c r="B1939" s="18" t="s">
        <v>22568</v>
      </c>
      <c r="C1939" s="18" t="s">
        <v>2101</v>
      </c>
      <c r="D1939" s="18" t="s">
        <v>2102</v>
      </c>
      <c r="E1939" s="461">
        <v>1.08</v>
      </c>
    </row>
    <row r="1940" spans="1:5" ht="14.25">
      <c r="A1940" s="18">
        <v>43499</v>
      </c>
      <c r="B1940" s="18" t="s">
        <v>22569</v>
      </c>
      <c r="C1940" s="18" t="s">
        <v>2107</v>
      </c>
      <c r="D1940" s="18" t="s">
        <v>2102</v>
      </c>
      <c r="E1940" s="461">
        <v>202.94</v>
      </c>
    </row>
    <row r="1941" spans="1:5" ht="14.25">
      <c r="A1941" s="18">
        <v>43486</v>
      </c>
      <c r="B1941" s="18" t="s">
        <v>22570</v>
      </c>
      <c r="C1941" s="18" t="s">
        <v>2101</v>
      </c>
      <c r="D1941" s="18" t="s">
        <v>2102</v>
      </c>
      <c r="E1941" s="461">
        <v>0.66</v>
      </c>
    </row>
    <row r="1942" spans="1:5" ht="14.25">
      <c r="A1942" s="18">
        <v>43498</v>
      </c>
      <c r="B1942" s="18" t="s">
        <v>22571</v>
      </c>
      <c r="C1942" s="18" t="s">
        <v>2107</v>
      </c>
      <c r="D1942" s="18" t="s">
        <v>2102</v>
      </c>
      <c r="E1942" s="461">
        <v>123.54</v>
      </c>
    </row>
    <row r="1943" spans="1:5" ht="14.25">
      <c r="A1943" s="18">
        <v>43488</v>
      </c>
      <c r="B1943" s="18" t="s">
        <v>22572</v>
      </c>
      <c r="C1943" s="18" t="s">
        <v>2101</v>
      </c>
      <c r="D1943" s="18" t="s">
        <v>2102</v>
      </c>
      <c r="E1943" s="461">
        <v>0.76</v>
      </c>
    </row>
    <row r="1944" spans="1:5" ht="14.25">
      <c r="A1944" s="18">
        <v>43500</v>
      </c>
      <c r="B1944" s="18" t="s">
        <v>22573</v>
      </c>
      <c r="C1944" s="18" t="s">
        <v>2107</v>
      </c>
      <c r="D1944" s="18" t="s">
        <v>2102</v>
      </c>
      <c r="E1944" s="461">
        <v>143.59</v>
      </c>
    </row>
    <row r="1945" spans="1:5" ht="14.25">
      <c r="A1945" s="18">
        <v>43489</v>
      </c>
      <c r="B1945" s="18" t="s">
        <v>22574</v>
      </c>
      <c r="C1945" s="18" t="s">
        <v>2101</v>
      </c>
      <c r="D1945" s="18" t="s">
        <v>2102</v>
      </c>
      <c r="E1945" s="461">
        <v>1.0900000000000001</v>
      </c>
    </row>
    <row r="1946" spans="1:5" ht="14.25">
      <c r="A1946" s="18">
        <v>43501</v>
      </c>
      <c r="B1946" s="18" t="s">
        <v>22575</v>
      </c>
      <c r="C1946" s="18" t="s">
        <v>2107</v>
      </c>
      <c r="D1946" s="18" t="s">
        <v>2102</v>
      </c>
      <c r="E1946" s="461">
        <v>204.95</v>
      </c>
    </row>
    <row r="1947" spans="1:5" ht="14.25">
      <c r="A1947" s="18">
        <v>43490</v>
      </c>
      <c r="B1947" s="18" t="s">
        <v>22576</v>
      </c>
      <c r="C1947" s="18" t="s">
        <v>2101</v>
      </c>
      <c r="D1947" s="18" t="s">
        <v>2102</v>
      </c>
      <c r="E1947" s="461">
        <v>1.5</v>
      </c>
    </row>
    <row r="1948" spans="1:5" ht="14.25">
      <c r="A1948" s="18">
        <v>43502</v>
      </c>
      <c r="B1948" s="18" t="s">
        <v>22577</v>
      </c>
      <c r="C1948" s="18" t="s">
        <v>2107</v>
      </c>
      <c r="D1948" s="18" t="s">
        <v>2102</v>
      </c>
      <c r="E1948" s="461">
        <v>283.14999999999998</v>
      </c>
    </row>
    <row r="1949" spans="1:5" ht="14.25">
      <c r="A1949" s="18">
        <v>43491</v>
      </c>
      <c r="B1949" s="18" t="s">
        <v>22578</v>
      </c>
      <c r="C1949" s="18" t="s">
        <v>2101</v>
      </c>
      <c r="D1949" s="18" t="s">
        <v>2102</v>
      </c>
      <c r="E1949" s="461">
        <v>1.1499999999999999</v>
      </c>
    </row>
    <row r="1950" spans="1:5" ht="14.25">
      <c r="A1950" s="18">
        <v>43503</v>
      </c>
      <c r="B1950" s="18" t="s">
        <v>22579</v>
      </c>
      <c r="C1950" s="18" t="s">
        <v>2107</v>
      </c>
      <c r="D1950" s="18" t="s">
        <v>2102</v>
      </c>
      <c r="E1950" s="461">
        <v>216.6</v>
      </c>
    </row>
    <row r="1951" spans="1:5" ht="14.25">
      <c r="A1951" s="18">
        <v>43492</v>
      </c>
      <c r="B1951" s="18" t="s">
        <v>22580</v>
      </c>
      <c r="C1951" s="18" t="s">
        <v>2101</v>
      </c>
      <c r="D1951" s="18" t="s">
        <v>2102</v>
      </c>
      <c r="E1951" s="461">
        <v>1.58</v>
      </c>
    </row>
    <row r="1952" spans="1:5" ht="14.25">
      <c r="A1952" s="18">
        <v>43504</v>
      </c>
      <c r="B1952" s="18" t="s">
        <v>22581</v>
      </c>
      <c r="C1952" s="18" t="s">
        <v>2107</v>
      </c>
      <c r="D1952" s="18" t="s">
        <v>2102</v>
      </c>
      <c r="E1952" s="461">
        <v>297.7</v>
      </c>
    </row>
    <row r="1953" spans="1:5" ht="14.25">
      <c r="A1953" s="18">
        <v>43493</v>
      </c>
      <c r="B1953" s="18" t="s">
        <v>22582</v>
      </c>
      <c r="C1953" s="18" t="s">
        <v>2101</v>
      </c>
      <c r="D1953" s="18" t="s">
        <v>2102</v>
      </c>
      <c r="E1953" s="461">
        <v>0.62</v>
      </c>
    </row>
    <row r="1954" spans="1:5" ht="14.25">
      <c r="A1954" s="18">
        <v>43505</v>
      </c>
      <c r="B1954" s="18" t="s">
        <v>22583</v>
      </c>
      <c r="C1954" s="18" t="s">
        <v>2107</v>
      </c>
      <c r="D1954" s="18" t="s">
        <v>2102</v>
      </c>
      <c r="E1954" s="461">
        <v>117.12</v>
      </c>
    </row>
    <row r="1955" spans="1:5" ht="14.25">
      <c r="A1955" s="18">
        <v>37774</v>
      </c>
      <c r="B1955" s="18" t="s">
        <v>22584</v>
      </c>
      <c r="C1955" s="18" t="s">
        <v>2097</v>
      </c>
      <c r="D1955" s="18" t="s">
        <v>2100</v>
      </c>
      <c r="E1955" s="461">
        <v>565124.71</v>
      </c>
    </row>
    <row r="1956" spans="1:5" ht="14.25">
      <c r="A1956" s="18">
        <v>38630</v>
      </c>
      <c r="B1956" s="18" t="s">
        <v>22585</v>
      </c>
      <c r="C1956" s="18" t="s">
        <v>2097</v>
      </c>
      <c r="D1956" s="18" t="s">
        <v>2098</v>
      </c>
      <c r="E1956" s="461">
        <v>1381640.62</v>
      </c>
    </row>
    <row r="1957" spans="1:5" ht="14.25">
      <c r="A1957" s="18">
        <v>38629</v>
      </c>
      <c r="B1957" s="18" t="s">
        <v>22586</v>
      </c>
      <c r="C1957" s="18" t="s">
        <v>2097</v>
      </c>
      <c r="D1957" s="18" t="s">
        <v>2098</v>
      </c>
      <c r="E1957" s="461">
        <v>2056640.62</v>
      </c>
    </row>
    <row r="1958" spans="1:5" ht="14.25">
      <c r="A1958" s="18">
        <v>38476</v>
      </c>
      <c r="B1958" s="18" t="s">
        <v>22587</v>
      </c>
      <c r="C1958" s="18" t="s">
        <v>2097</v>
      </c>
      <c r="D1958" s="18" t="s">
        <v>2098</v>
      </c>
      <c r="E1958" s="461">
        <v>458.4</v>
      </c>
    </row>
    <row r="1959" spans="1:5" ht="14.25">
      <c r="A1959" s="18">
        <v>38477</v>
      </c>
      <c r="B1959" s="18" t="s">
        <v>22588</v>
      </c>
      <c r="C1959" s="18" t="s">
        <v>2097</v>
      </c>
      <c r="D1959" s="18" t="s">
        <v>2098</v>
      </c>
      <c r="E1959" s="461">
        <v>1298.2</v>
      </c>
    </row>
    <row r="1960" spans="1:5" ht="14.25">
      <c r="A1960" s="18">
        <v>40635</v>
      </c>
      <c r="B1960" s="18" t="s">
        <v>22589</v>
      </c>
      <c r="C1960" s="18" t="s">
        <v>2097</v>
      </c>
      <c r="D1960" s="18" t="s">
        <v>2098</v>
      </c>
      <c r="E1960" s="461">
        <v>1096315.55</v>
      </c>
    </row>
    <row r="1961" spans="1:5" ht="14.25">
      <c r="A1961" s="18">
        <v>36483</v>
      </c>
      <c r="B1961" s="18" t="s">
        <v>22590</v>
      </c>
      <c r="C1961" s="18" t="s">
        <v>2097</v>
      </c>
      <c r="D1961" s="18" t="s">
        <v>2098</v>
      </c>
      <c r="E1961" s="461">
        <v>993437.5</v>
      </c>
    </row>
    <row r="1962" spans="1:5" ht="14.25">
      <c r="A1962" s="18">
        <v>14525</v>
      </c>
      <c r="B1962" s="18" t="s">
        <v>22591</v>
      </c>
      <c r="C1962" s="18" t="s">
        <v>2097</v>
      </c>
      <c r="D1962" s="18" t="s">
        <v>2098</v>
      </c>
      <c r="E1962" s="461">
        <v>1040187.5</v>
      </c>
    </row>
    <row r="1963" spans="1:5" ht="14.25">
      <c r="A1963" s="18">
        <v>36482</v>
      </c>
      <c r="B1963" s="18" t="s">
        <v>22592</v>
      </c>
      <c r="C1963" s="18" t="s">
        <v>2097</v>
      </c>
      <c r="D1963" s="18" t="s">
        <v>2098</v>
      </c>
      <c r="E1963" s="461">
        <v>892105.65</v>
      </c>
    </row>
    <row r="1964" spans="1:5" ht="14.25">
      <c r="A1964" s="18">
        <v>36408</v>
      </c>
      <c r="B1964" s="18" t="s">
        <v>22593</v>
      </c>
      <c r="C1964" s="18" t="s">
        <v>2097</v>
      </c>
      <c r="D1964" s="18" t="s">
        <v>2098</v>
      </c>
      <c r="E1964" s="461">
        <v>1065900</v>
      </c>
    </row>
    <row r="1965" spans="1:5" ht="14.25">
      <c r="A1965" s="18">
        <v>2723</v>
      </c>
      <c r="B1965" s="18" t="s">
        <v>22594</v>
      </c>
      <c r="C1965" s="18" t="s">
        <v>2097</v>
      </c>
      <c r="D1965" s="18" t="s">
        <v>2098</v>
      </c>
      <c r="E1965" s="461">
        <v>818125</v>
      </c>
    </row>
    <row r="1966" spans="1:5" ht="14.25">
      <c r="A1966" s="18">
        <v>36481</v>
      </c>
      <c r="B1966" s="18" t="s">
        <v>22595</v>
      </c>
      <c r="C1966" s="18" t="s">
        <v>2097</v>
      </c>
      <c r="D1966" s="18" t="s">
        <v>2098</v>
      </c>
      <c r="E1966" s="461">
        <v>975906.25</v>
      </c>
    </row>
    <row r="1967" spans="1:5" ht="14.25">
      <c r="A1967" s="18">
        <v>10685</v>
      </c>
      <c r="B1967" s="18" t="s">
        <v>22596</v>
      </c>
      <c r="C1967" s="18" t="s">
        <v>2097</v>
      </c>
      <c r="D1967" s="18" t="s">
        <v>2102</v>
      </c>
      <c r="E1967" s="461">
        <v>935000</v>
      </c>
    </row>
    <row r="1968" spans="1:5" ht="14.25">
      <c r="A1968" s="18">
        <v>40636</v>
      </c>
      <c r="B1968" s="18" t="s">
        <v>22597</v>
      </c>
      <c r="C1968" s="18" t="s">
        <v>2097</v>
      </c>
      <c r="D1968" s="18" t="s">
        <v>2098</v>
      </c>
      <c r="E1968" s="461">
        <v>1055409.3</v>
      </c>
    </row>
    <row r="1969" spans="1:5" ht="14.25">
      <c r="A1969" s="18">
        <v>4111</v>
      </c>
      <c r="B1969" s="18" t="s">
        <v>22598</v>
      </c>
      <c r="C1969" s="18" t="s">
        <v>2097</v>
      </c>
      <c r="D1969" s="18" t="s">
        <v>2098</v>
      </c>
      <c r="E1969" s="461">
        <v>52.35</v>
      </c>
    </row>
    <row r="1970" spans="1:5" ht="14.25">
      <c r="A1970" s="18">
        <v>44538</v>
      </c>
      <c r="B1970" s="18" t="s">
        <v>22599</v>
      </c>
      <c r="C1970" s="18" t="s">
        <v>2097</v>
      </c>
      <c r="D1970" s="18" t="s">
        <v>2098</v>
      </c>
      <c r="E1970" s="461">
        <v>42.02</v>
      </c>
    </row>
    <row r="1971" spans="1:5" ht="14.25">
      <c r="A1971" s="18">
        <v>12</v>
      </c>
      <c r="B1971" s="18" t="s">
        <v>22600</v>
      </c>
      <c r="C1971" s="18" t="s">
        <v>2097</v>
      </c>
      <c r="D1971" s="18" t="s">
        <v>2102</v>
      </c>
      <c r="E1971" s="461">
        <v>11</v>
      </c>
    </row>
    <row r="1972" spans="1:5" ht="14.25">
      <c r="A1972" s="18">
        <v>37554</v>
      </c>
      <c r="B1972" s="18" t="s">
        <v>22601</v>
      </c>
      <c r="C1972" s="18" t="s">
        <v>2097</v>
      </c>
      <c r="D1972" s="18" t="s">
        <v>2098</v>
      </c>
      <c r="E1972" s="461">
        <v>223.13</v>
      </c>
    </row>
    <row r="1973" spans="1:5" ht="14.25">
      <c r="A1973" s="18">
        <v>37555</v>
      </c>
      <c r="B1973" s="18" t="s">
        <v>22602</v>
      </c>
      <c r="C1973" s="18" t="s">
        <v>2097</v>
      </c>
      <c r="D1973" s="18" t="s">
        <v>2098</v>
      </c>
      <c r="E1973" s="461">
        <v>271.42</v>
      </c>
    </row>
    <row r="1974" spans="1:5" ht="14.25">
      <c r="A1974" s="18">
        <v>10902</v>
      </c>
      <c r="B1974" s="18" t="s">
        <v>22603</v>
      </c>
      <c r="C1974" s="18" t="s">
        <v>2097</v>
      </c>
      <c r="D1974" s="18" t="s">
        <v>2098</v>
      </c>
      <c r="E1974" s="461">
        <v>68.11</v>
      </c>
    </row>
    <row r="1975" spans="1:5" ht="14.25">
      <c r="A1975" s="18">
        <v>20965</v>
      </c>
      <c r="B1975" s="18" t="s">
        <v>22604</v>
      </c>
      <c r="C1975" s="18" t="s">
        <v>2097</v>
      </c>
      <c r="D1975" s="18" t="s">
        <v>2098</v>
      </c>
      <c r="E1975" s="461">
        <v>68.739999999999995</v>
      </c>
    </row>
    <row r="1976" spans="1:5" ht="14.25">
      <c r="A1976" s="18">
        <v>20966</v>
      </c>
      <c r="B1976" s="18" t="s">
        <v>22605</v>
      </c>
      <c r="C1976" s="18" t="s">
        <v>2097</v>
      </c>
      <c r="D1976" s="18" t="s">
        <v>2098</v>
      </c>
      <c r="E1976" s="461">
        <v>74.010000000000005</v>
      </c>
    </row>
    <row r="1977" spans="1:5" ht="14.25">
      <c r="A1977" s="18">
        <v>10903</v>
      </c>
      <c r="B1977" s="18" t="s">
        <v>22606</v>
      </c>
      <c r="C1977" s="18" t="s">
        <v>2097</v>
      </c>
      <c r="D1977" s="18" t="s">
        <v>2098</v>
      </c>
      <c r="E1977" s="461">
        <v>112.19</v>
      </c>
    </row>
    <row r="1978" spans="1:5" ht="14.25">
      <c r="A1978" s="18">
        <v>20967</v>
      </c>
      <c r="B1978" s="18" t="s">
        <v>22607</v>
      </c>
      <c r="C1978" s="18" t="s">
        <v>2097</v>
      </c>
      <c r="D1978" s="18" t="s">
        <v>2098</v>
      </c>
      <c r="E1978" s="461">
        <v>112.19</v>
      </c>
    </row>
    <row r="1979" spans="1:5" ht="14.25">
      <c r="A1979" s="18">
        <v>20968</v>
      </c>
      <c r="B1979" s="18" t="s">
        <v>22608</v>
      </c>
      <c r="C1979" s="18" t="s">
        <v>2097</v>
      </c>
      <c r="D1979" s="18" t="s">
        <v>2098</v>
      </c>
      <c r="E1979" s="461">
        <v>123.04</v>
      </c>
    </row>
    <row r="1980" spans="1:5" ht="14.25">
      <c r="A1980" s="18">
        <v>11359</v>
      </c>
      <c r="B1980" s="18" t="s">
        <v>22609</v>
      </c>
      <c r="C1980" s="18" t="s">
        <v>2097</v>
      </c>
      <c r="D1980" s="18" t="s">
        <v>2100</v>
      </c>
      <c r="E1980" s="461">
        <v>851</v>
      </c>
    </row>
    <row r="1981" spans="1:5" ht="14.25">
      <c r="A1981" s="18">
        <v>39017</v>
      </c>
      <c r="B1981" s="18" t="s">
        <v>22610</v>
      </c>
      <c r="C1981" s="18" t="s">
        <v>2097</v>
      </c>
      <c r="D1981" s="18" t="s">
        <v>2100</v>
      </c>
      <c r="E1981" s="461">
        <v>0.22</v>
      </c>
    </row>
    <row r="1982" spans="1:5" ht="14.25">
      <c r="A1982" s="18">
        <v>39315</v>
      </c>
      <c r="B1982" s="18" t="s">
        <v>22611</v>
      </c>
      <c r="C1982" s="18" t="s">
        <v>2097</v>
      </c>
      <c r="D1982" s="18" t="s">
        <v>2100</v>
      </c>
      <c r="E1982" s="461">
        <v>0.35</v>
      </c>
    </row>
    <row r="1983" spans="1:5" ht="14.25">
      <c r="A1983" s="18">
        <v>39016</v>
      </c>
      <c r="B1983" s="18" t="s">
        <v>22612</v>
      </c>
      <c r="C1983" s="18" t="s">
        <v>2097</v>
      </c>
      <c r="D1983" s="18" t="s">
        <v>2100</v>
      </c>
      <c r="E1983" s="461">
        <v>0.36</v>
      </c>
    </row>
    <row r="1984" spans="1:5" ht="14.25">
      <c r="A1984" s="18">
        <v>39481</v>
      </c>
      <c r="B1984" s="18" t="s">
        <v>22613</v>
      </c>
      <c r="C1984" s="18" t="s">
        <v>2097</v>
      </c>
      <c r="D1984" s="18" t="s">
        <v>2100</v>
      </c>
      <c r="E1984" s="461">
        <v>1.74</v>
      </c>
    </row>
    <row r="1985" spans="1:5" ht="14.25">
      <c r="A1985" s="18">
        <v>39013</v>
      </c>
      <c r="B1985" s="18" t="s">
        <v>22614</v>
      </c>
      <c r="C1985" s="18" t="s">
        <v>2097</v>
      </c>
      <c r="D1985" s="18" t="s">
        <v>2100</v>
      </c>
      <c r="E1985" s="461">
        <v>1.48</v>
      </c>
    </row>
    <row r="1986" spans="1:5" ht="14.25">
      <c r="A1986" s="18">
        <v>44919</v>
      </c>
      <c r="B1986" s="18" t="s">
        <v>22615</v>
      </c>
      <c r="C1986" s="18" t="s">
        <v>2097</v>
      </c>
      <c r="D1986" s="18" t="s">
        <v>2100</v>
      </c>
      <c r="E1986" s="461">
        <v>2.77</v>
      </c>
    </row>
    <row r="1987" spans="1:5" ht="14.25">
      <c r="A1987" s="18">
        <v>40433</v>
      </c>
      <c r="B1987" s="18" t="s">
        <v>22616</v>
      </c>
      <c r="C1987" s="18" t="s">
        <v>2097</v>
      </c>
      <c r="D1987" s="18" t="s">
        <v>2100</v>
      </c>
      <c r="E1987" s="461">
        <v>1.53</v>
      </c>
    </row>
    <row r="1988" spans="1:5" ht="14.25">
      <c r="A1988" s="18">
        <v>20219</v>
      </c>
      <c r="B1988" s="18" t="s">
        <v>22617</v>
      </c>
      <c r="C1988" s="18" t="s">
        <v>2097</v>
      </c>
      <c r="D1988" s="18" t="s">
        <v>2100</v>
      </c>
      <c r="E1988" s="461">
        <v>127000</v>
      </c>
    </row>
    <row r="1989" spans="1:5" ht="14.25">
      <c r="A1989" s="18">
        <v>36484</v>
      </c>
      <c r="B1989" s="18" t="s">
        <v>22618</v>
      </c>
      <c r="C1989" s="18" t="s">
        <v>2097</v>
      </c>
      <c r="D1989" s="18" t="s">
        <v>2100</v>
      </c>
      <c r="E1989" s="461">
        <v>269597.87</v>
      </c>
    </row>
    <row r="1990" spans="1:5" ht="14.25">
      <c r="A1990" s="18">
        <v>38367</v>
      </c>
      <c r="B1990" s="18" t="s">
        <v>22619</v>
      </c>
      <c r="C1990" s="18" t="s">
        <v>2097</v>
      </c>
      <c r="D1990" s="18" t="s">
        <v>2098</v>
      </c>
      <c r="E1990" s="461">
        <v>24.63</v>
      </c>
    </row>
    <row r="1991" spans="1:5" ht="14.25">
      <c r="A1991" s="18">
        <v>38368</v>
      </c>
      <c r="B1991" s="18" t="s">
        <v>22620</v>
      </c>
      <c r="C1991" s="18" t="s">
        <v>2097</v>
      </c>
      <c r="D1991" s="18" t="s">
        <v>2098</v>
      </c>
      <c r="E1991" s="461">
        <v>8.1300000000000008</v>
      </c>
    </row>
    <row r="1992" spans="1:5" ht="14.25">
      <c r="A1992" s="18">
        <v>38091</v>
      </c>
      <c r="B1992" s="18" t="s">
        <v>22621</v>
      </c>
      <c r="C1992" s="18" t="s">
        <v>2097</v>
      </c>
      <c r="D1992" s="18" t="s">
        <v>2098</v>
      </c>
      <c r="E1992" s="461">
        <v>2.78</v>
      </c>
    </row>
    <row r="1993" spans="1:5" ht="14.25">
      <c r="A1993" s="18">
        <v>38095</v>
      </c>
      <c r="B1993" s="18" t="s">
        <v>22622</v>
      </c>
      <c r="C1993" s="18" t="s">
        <v>2097</v>
      </c>
      <c r="D1993" s="18" t="s">
        <v>2098</v>
      </c>
      <c r="E1993" s="461">
        <v>5.88</v>
      </c>
    </row>
    <row r="1994" spans="1:5" ht="14.25">
      <c r="A1994" s="18">
        <v>38092</v>
      </c>
      <c r="B1994" s="18" t="s">
        <v>22623</v>
      </c>
      <c r="C1994" s="18" t="s">
        <v>2097</v>
      </c>
      <c r="D1994" s="18" t="s">
        <v>2098</v>
      </c>
      <c r="E1994" s="461">
        <v>2.63</v>
      </c>
    </row>
    <row r="1995" spans="1:5" ht="14.25">
      <c r="A1995" s="18">
        <v>38093</v>
      </c>
      <c r="B1995" s="18" t="s">
        <v>22624</v>
      </c>
      <c r="C1995" s="18" t="s">
        <v>2097</v>
      </c>
      <c r="D1995" s="18" t="s">
        <v>2098</v>
      </c>
      <c r="E1995" s="461">
        <v>2.72</v>
      </c>
    </row>
    <row r="1996" spans="1:5" ht="14.25">
      <c r="A1996" s="18">
        <v>38096</v>
      </c>
      <c r="B1996" s="18" t="s">
        <v>22625</v>
      </c>
      <c r="C1996" s="18" t="s">
        <v>2097</v>
      </c>
      <c r="D1996" s="18" t="s">
        <v>2098</v>
      </c>
      <c r="E1996" s="461">
        <v>6.32</v>
      </c>
    </row>
    <row r="1997" spans="1:5" ht="14.25">
      <c r="A1997" s="18">
        <v>38094</v>
      </c>
      <c r="B1997" s="18" t="s">
        <v>22626</v>
      </c>
      <c r="C1997" s="18" t="s">
        <v>2097</v>
      </c>
      <c r="D1997" s="18" t="s">
        <v>2098</v>
      </c>
      <c r="E1997" s="461">
        <v>3.34</v>
      </c>
    </row>
    <row r="1998" spans="1:5" ht="14.25">
      <c r="A1998" s="18">
        <v>38097</v>
      </c>
      <c r="B1998" s="18" t="s">
        <v>22627</v>
      </c>
      <c r="C1998" s="18" t="s">
        <v>2097</v>
      </c>
      <c r="D1998" s="18" t="s">
        <v>2098</v>
      </c>
      <c r="E1998" s="461">
        <v>6.78</v>
      </c>
    </row>
    <row r="1999" spans="1:5" ht="14.25">
      <c r="A1999" s="18">
        <v>38098</v>
      </c>
      <c r="B1999" s="18" t="s">
        <v>22628</v>
      </c>
      <c r="C1999" s="18" t="s">
        <v>2097</v>
      </c>
      <c r="D1999" s="18" t="s">
        <v>2098</v>
      </c>
      <c r="E1999" s="461">
        <v>6.78</v>
      </c>
    </row>
    <row r="2000" spans="1:5" ht="14.25">
      <c r="A2000" s="18">
        <v>11186</v>
      </c>
      <c r="B2000" s="18" t="s">
        <v>22629</v>
      </c>
      <c r="C2000" s="18" t="s">
        <v>2099</v>
      </c>
      <c r="D2000" s="18" t="s">
        <v>2098</v>
      </c>
      <c r="E2000" s="461">
        <v>577.63</v>
      </c>
    </row>
    <row r="2001" spans="1:5" ht="14.25">
      <c r="A2001" s="18">
        <v>11558</v>
      </c>
      <c r="B2001" s="18" t="s">
        <v>22630</v>
      </c>
      <c r="C2001" s="18" t="s">
        <v>2108</v>
      </c>
      <c r="D2001" s="18" t="s">
        <v>2098</v>
      </c>
      <c r="E2001" s="461">
        <v>13.14</v>
      </c>
    </row>
    <row r="2002" spans="1:5" ht="14.25">
      <c r="A2002" s="18">
        <v>11557</v>
      </c>
      <c r="B2002" s="18" t="s">
        <v>22631</v>
      </c>
      <c r="C2002" s="18" t="s">
        <v>2108</v>
      </c>
      <c r="D2002" s="18" t="s">
        <v>2098</v>
      </c>
      <c r="E2002" s="461">
        <v>33.26</v>
      </c>
    </row>
    <row r="2003" spans="1:5" ht="14.25">
      <c r="A2003" s="18">
        <v>2759</v>
      </c>
      <c r="B2003" s="18" t="s">
        <v>22632</v>
      </c>
      <c r="C2003" s="18" t="s">
        <v>2097</v>
      </c>
      <c r="D2003" s="18" t="s">
        <v>2100</v>
      </c>
      <c r="E2003" s="461">
        <v>10.43</v>
      </c>
    </row>
    <row r="2004" spans="1:5" ht="14.25">
      <c r="A2004" s="18">
        <v>38124</v>
      </c>
      <c r="B2004" s="18" t="s">
        <v>22633</v>
      </c>
      <c r="C2004" s="18" t="s">
        <v>2097</v>
      </c>
      <c r="D2004" s="18" t="s">
        <v>2102</v>
      </c>
      <c r="E2004" s="461">
        <v>33.880000000000003</v>
      </c>
    </row>
    <row r="2005" spans="1:5" ht="14.25">
      <c r="A2005" s="18">
        <v>38380</v>
      </c>
      <c r="B2005" s="18" t="s">
        <v>22634</v>
      </c>
      <c r="C2005" s="18" t="s">
        <v>2097</v>
      </c>
      <c r="D2005" s="18" t="s">
        <v>2098</v>
      </c>
      <c r="E2005" s="461">
        <v>39.130000000000003</v>
      </c>
    </row>
    <row r="2006" spans="1:5" ht="14.25">
      <c r="A2006" s="18">
        <v>42429</v>
      </c>
      <c r="B2006" s="18" t="s">
        <v>22635</v>
      </c>
      <c r="C2006" s="18" t="s">
        <v>2097</v>
      </c>
      <c r="D2006" s="18" t="s">
        <v>2100</v>
      </c>
      <c r="E2006" s="461">
        <v>5972.04</v>
      </c>
    </row>
    <row r="2007" spans="1:5" ht="14.25">
      <c r="A2007" s="18">
        <v>39616</v>
      </c>
      <c r="B2007" s="18" t="s">
        <v>22636</v>
      </c>
      <c r="C2007" s="18" t="s">
        <v>2097</v>
      </c>
      <c r="D2007" s="18" t="s">
        <v>2100</v>
      </c>
      <c r="E2007" s="461">
        <v>527</v>
      </c>
    </row>
    <row r="2008" spans="1:5" ht="14.25">
      <c r="A2008" s="18">
        <v>39618</v>
      </c>
      <c r="B2008" s="18" t="s">
        <v>22637</v>
      </c>
      <c r="C2008" s="18" t="s">
        <v>2097</v>
      </c>
      <c r="D2008" s="18" t="s">
        <v>2100</v>
      </c>
      <c r="E2008" s="461">
        <v>955.89</v>
      </c>
    </row>
    <row r="2009" spans="1:5" ht="14.25">
      <c r="A2009" s="18">
        <v>39619</v>
      </c>
      <c r="B2009" s="18" t="s">
        <v>22638</v>
      </c>
      <c r="C2009" s="18" t="s">
        <v>2097</v>
      </c>
      <c r="D2009" s="18" t="s">
        <v>2100</v>
      </c>
      <c r="E2009" s="461">
        <v>1309.18</v>
      </c>
    </row>
    <row r="2010" spans="1:5" ht="14.25">
      <c r="A2010" s="18">
        <v>39613</v>
      </c>
      <c r="B2010" s="18" t="s">
        <v>22639</v>
      </c>
      <c r="C2010" s="18" t="s">
        <v>2097</v>
      </c>
      <c r="D2010" s="18" t="s">
        <v>2100</v>
      </c>
      <c r="E2010" s="461">
        <v>209.34</v>
      </c>
    </row>
    <row r="2011" spans="1:5" ht="14.25">
      <c r="A2011" s="18">
        <v>39614</v>
      </c>
      <c r="B2011" s="18" t="s">
        <v>22640</v>
      </c>
      <c r="C2011" s="18" t="s">
        <v>2097</v>
      </c>
      <c r="D2011" s="18" t="s">
        <v>2100</v>
      </c>
      <c r="E2011" s="461">
        <v>305.39999999999998</v>
      </c>
    </row>
    <row r="2012" spans="1:5" ht="14.25">
      <c r="A2012" s="18">
        <v>38538</v>
      </c>
      <c r="B2012" s="18" t="s">
        <v>22641</v>
      </c>
      <c r="C2012" s="18" t="s">
        <v>2103</v>
      </c>
      <c r="D2012" s="18" t="s">
        <v>2100</v>
      </c>
      <c r="E2012" s="461">
        <v>75.8</v>
      </c>
    </row>
    <row r="2013" spans="1:5" ht="14.25">
      <c r="A2013" s="18">
        <v>38539</v>
      </c>
      <c r="B2013" s="18" t="s">
        <v>22642</v>
      </c>
      <c r="C2013" s="18" t="s">
        <v>2103</v>
      </c>
      <c r="D2013" s="18" t="s">
        <v>2100</v>
      </c>
      <c r="E2013" s="461">
        <v>103.07</v>
      </c>
    </row>
    <row r="2014" spans="1:5" ht="14.25">
      <c r="A2014" s="18">
        <v>38540</v>
      </c>
      <c r="B2014" s="18" t="s">
        <v>22643</v>
      </c>
      <c r="C2014" s="18" t="s">
        <v>2103</v>
      </c>
      <c r="D2014" s="18" t="s">
        <v>2100</v>
      </c>
      <c r="E2014" s="461">
        <v>264.16000000000003</v>
      </c>
    </row>
    <row r="2015" spans="1:5" ht="14.25">
      <c r="A2015" s="18">
        <v>38384</v>
      </c>
      <c r="B2015" s="18" t="s">
        <v>22644</v>
      </c>
      <c r="C2015" s="18" t="s">
        <v>2097</v>
      </c>
      <c r="D2015" s="18" t="s">
        <v>2098</v>
      </c>
      <c r="E2015" s="461">
        <v>21.08</v>
      </c>
    </row>
    <row r="2016" spans="1:5" ht="14.25">
      <c r="A2016" s="18">
        <v>13</v>
      </c>
      <c r="B2016" s="18" t="s">
        <v>22645</v>
      </c>
      <c r="C2016" s="18" t="s">
        <v>2104</v>
      </c>
      <c r="D2016" s="18" t="s">
        <v>2098</v>
      </c>
      <c r="E2016" s="461">
        <v>16.93</v>
      </c>
    </row>
    <row r="2017" spans="1:5" ht="14.25">
      <c r="A2017" s="18">
        <v>2762</v>
      </c>
      <c r="B2017" s="18" t="s">
        <v>22646</v>
      </c>
      <c r="C2017" s="18" t="s">
        <v>2103</v>
      </c>
      <c r="D2017" s="18" t="s">
        <v>2100</v>
      </c>
      <c r="E2017" s="461">
        <v>13.03</v>
      </c>
    </row>
    <row r="2018" spans="1:5" ht="14.25">
      <c r="A2018" s="18">
        <v>21142</v>
      </c>
      <c r="B2018" s="18" t="s">
        <v>22647</v>
      </c>
      <c r="C2018" s="18" t="s">
        <v>2097</v>
      </c>
      <c r="D2018" s="18" t="s">
        <v>2098</v>
      </c>
      <c r="E2018" s="461">
        <v>43.84</v>
      </c>
    </row>
    <row r="2019" spans="1:5" ht="14.25">
      <c r="A2019" s="18">
        <v>4223</v>
      </c>
      <c r="B2019" s="18" t="s">
        <v>22648</v>
      </c>
      <c r="C2019" s="18" t="s">
        <v>2105</v>
      </c>
      <c r="D2019" s="18" t="s">
        <v>2102</v>
      </c>
      <c r="E2019" s="461">
        <v>4.03</v>
      </c>
    </row>
    <row r="2020" spans="1:5" ht="14.25">
      <c r="A2020" s="18">
        <v>37372</v>
      </c>
      <c r="B2020" s="18" t="s">
        <v>22649</v>
      </c>
      <c r="C2020" s="18" t="s">
        <v>2101</v>
      </c>
      <c r="D2020" s="18" t="s">
        <v>2102</v>
      </c>
      <c r="E2020" s="461">
        <v>0.81</v>
      </c>
    </row>
    <row r="2021" spans="1:5" ht="14.25">
      <c r="A2021" s="18">
        <v>40863</v>
      </c>
      <c r="B2021" s="18" t="s">
        <v>22650</v>
      </c>
      <c r="C2021" s="18" t="s">
        <v>2107</v>
      </c>
      <c r="D2021" s="18" t="s">
        <v>2102</v>
      </c>
      <c r="E2021" s="461">
        <v>152.35</v>
      </c>
    </row>
    <row r="2022" spans="1:5" ht="14.25">
      <c r="A2022" s="18">
        <v>38475</v>
      </c>
      <c r="B2022" s="18" t="s">
        <v>22651</v>
      </c>
      <c r="C2022" s="18" t="s">
        <v>2097</v>
      </c>
      <c r="D2022" s="18" t="s">
        <v>2098</v>
      </c>
      <c r="E2022" s="461">
        <v>39.200000000000003</v>
      </c>
    </row>
    <row r="2023" spans="1:5" ht="14.25">
      <c r="A2023" s="18">
        <v>38474</v>
      </c>
      <c r="B2023" s="18" t="s">
        <v>22652</v>
      </c>
      <c r="C2023" s="18" t="s">
        <v>2097</v>
      </c>
      <c r="D2023" s="18" t="s">
        <v>2098</v>
      </c>
      <c r="E2023" s="461">
        <v>48.46</v>
      </c>
    </row>
    <row r="2024" spans="1:5" ht="14.25">
      <c r="A2024" s="18">
        <v>10886</v>
      </c>
      <c r="B2024" s="18" t="s">
        <v>22653</v>
      </c>
      <c r="C2024" s="18" t="s">
        <v>2097</v>
      </c>
      <c r="D2024" s="18" t="s">
        <v>2098</v>
      </c>
      <c r="E2024" s="461">
        <v>194.5</v>
      </c>
    </row>
    <row r="2025" spans="1:5" ht="14.25">
      <c r="A2025" s="18">
        <v>10888</v>
      </c>
      <c r="B2025" s="18" t="s">
        <v>22654</v>
      </c>
      <c r="C2025" s="18" t="s">
        <v>2097</v>
      </c>
      <c r="D2025" s="18" t="s">
        <v>2098</v>
      </c>
      <c r="E2025" s="461">
        <v>615.57000000000005</v>
      </c>
    </row>
    <row r="2026" spans="1:5" ht="14.25">
      <c r="A2026" s="18">
        <v>10889</v>
      </c>
      <c r="B2026" s="18" t="s">
        <v>22655</v>
      </c>
      <c r="C2026" s="18" t="s">
        <v>2097</v>
      </c>
      <c r="D2026" s="18" t="s">
        <v>2098</v>
      </c>
      <c r="E2026" s="461">
        <v>666.87</v>
      </c>
    </row>
    <row r="2027" spans="1:5" ht="14.25">
      <c r="A2027" s="18">
        <v>10890</v>
      </c>
      <c r="B2027" s="18" t="s">
        <v>22656</v>
      </c>
      <c r="C2027" s="18" t="s">
        <v>2097</v>
      </c>
      <c r="D2027" s="18" t="s">
        <v>2098</v>
      </c>
      <c r="E2027" s="461">
        <v>307.77999999999997</v>
      </c>
    </row>
    <row r="2028" spans="1:5" ht="14.25">
      <c r="A2028" s="18">
        <v>10891</v>
      </c>
      <c r="B2028" s="18" t="s">
        <v>22657</v>
      </c>
      <c r="C2028" s="18" t="s">
        <v>2097</v>
      </c>
      <c r="D2028" s="18" t="s">
        <v>2098</v>
      </c>
      <c r="E2028" s="461">
        <v>188.09</v>
      </c>
    </row>
    <row r="2029" spans="1:5" ht="14.25">
      <c r="A2029" s="18">
        <v>10892</v>
      </c>
      <c r="B2029" s="18" t="s">
        <v>22658</v>
      </c>
      <c r="C2029" s="18" t="s">
        <v>2097</v>
      </c>
      <c r="D2029" s="18" t="s">
        <v>2102</v>
      </c>
      <c r="E2029" s="461">
        <v>222.29</v>
      </c>
    </row>
    <row r="2030" spans="1:5" ht="14.25">
      <c r="A2030" s="18">
        <v>20977</v>
      </c>
      <c r="B2030" s="18" t="s">
        <v>22659</v>
      </c>
      <c r="C2030" s="18" t="s">
        <v>2097</v>
      </c>
      <c r="D2030" s="18" t="s">
        <v>2098</v>
      </c>
      <c r="E2030" s="461">
        <v>265.02999999999997</v>
      </c>
    </row>
    <row r="2031" spans="1:5" ht="14.25">
      <c r="A2031" s="18">
        <v>3073</v>
      </c>
      <c r="B2031" s="18" t="s">
        <v>22660</v>
      </c>
      <c r="C2031" s="18" t="s">
        <v>2097</v>
      </c>
      <c r="D2031" s="18" t="s">
        <v>2100</v>
      </c>
      <c r="E2031" s="461">
        <v>224.69</v>
      </c>
    </row>
    <row r="2032" spans="1:5" ht="14.25">
      <c r="A2032" s="18">
        <v>3068</v>
      </c>
      <c r="B2032" s="18" t="s">
        <v>22661</v>
      </c>
      <c r="C2032" s="18" t="s">
        <v>2097</v>
      </c>
      <c r="D2032" s="18" t="s">
        <v>2100</v>
      </c>
      <c r="E2032" s="461">
        <v>44.92</v>
      </c>
    </row>
    <row r="2033" spans="1:5" ht="14.25">
      <c r="A2033" s="18">
        <v>3074</v>
      </c>
      <c r="B2033" s="18" t="s">
        <v>22662</v>
      </c>
      <c r="C2033" s="18" t="s">
        <v>2097</v>
      </c>
      <c r="D2033" s="18" t="s">
        <v>2100</v>
      </c>
      <c r="E2033" s="461">
        <v>141.85</v>
      </c>
    </row>
    <row r="2034" spans="1:5" ht="14.25">
      <c r="A2034" s="18">
        <v>3076</v>
      </c>
      <c r="B2034" s="18" t="s">
        <v>22663</v>
      </c>
      <c r="C2034" s="18" t="s">
        <v>2097</v>
      </c>
      <c r="D2034" s="18" t="s">
        <v>2100</v>
      </c>
      <c r="E2034" s="461">
        <v>184.72</v>
      </c>
    </row>
    <row r="2035" spans="1:5" ht="14.25">
      <c r="A2035" s="18">
        <v>3072</v>
      </c>
      <c r="B2035" s="18" t="s">
        <v>22664</v>
      </c>
      <c r="C2035" s="18" t="s">
        <v>2097</v>
      </c>
      <c r="D2035" s="18" t="s">
        <v>2100</v>
      </c>
      <c r="E2035" s="461">
        <v>46.53</v>
      </c>
    </row>
    <row r="2036" spans="1:5" ht="14.25">
      <c r="A2036" s="18">
        <v>3075</v>
      </c>
      <c r="B2036" s="18" t="s">
        <v>22665</v>
      </c>
      <c r="C2036" s="18" t="s">
        <v>2097</v>
      </c>
      <c r="D2036" s="18" t="s">
        <v>2100</v>
      </c>
      <c r="E2036" s="461">
        <v>116.73</v>
      </c>
    </row>
    <row r="2037" spans="1:5" ht="14.25">
      <c r="A2037" s="18">
        <v>10780</v>
      </c>
      <c r="B2037" s="18" t="s">
        <v>22666</v>
      </c>
      <c r="C2037" s="18" t="s">
        <v>2097</v>
      </c>
      <c r="D2037" s="18" t="s">
        <v>2100</v>
      </c>
      <c r="E2037" s="461">
        <v>9.86</v>
      </c>
    </row>
    <row r="2038" spans="1:5" ht="14.25">
      <c r="A2038" s="18">
        <v>10781</v>
      </c>
      <c r="B2038" s="18" t="s">
        <v>22667</v>
      </c>
      <c r="C2038" s="18" t="s">
        <v>2097</v>
      </c>
      <c r="D2038" s="18" t="s">
        <v>2100</v>
      </c>
      <c r="E2038" s="461">
        <v>15.83</v>
      </c>
    </row>
    <row r="2039" spans="1:5" ht="14.25">
      <c r="A2039" s="18">
        <v>43612</v>
      </c>
      <c r="B2039" s="18" t="s">
        <v>22668</v>
      </c>
      <c r="C2039" s="18" t="s">
        <v>2112</v>
      </c>
      <c r="D2039" s="18" t="s">
        <v>2098</v>
      </c>
      <c r="E2039" s="461">
        <v>79.59</v>
      </c>
    </row>
    <row r="2040" spans="1:5" ht="14.25">
      <c r="A2040" s="18">
        <v>43613</v>
      </c>
      <c r="B2040" s="18" t="s">
        <v>22669</v>
      </c>
      <c r="C2040" s="18" t="s">
        <v>2112</v>
      </c>
      <c r="D2040" s="18" t="s">
        <v>2098</v>
      </c>
      <c r="E2040" s="461">
        <v>65.89</v>
      </c>
    </row>
    <row r="2041" spans="1:5" ht="14.25">
      <c r="A2041" s="18">
        <v>11480</v>
      </c>
      <c r="B2041" s="18" t="s">
        <v>22670</v>
      </c>
      <c r="C2041" s="18" t="s">
        <v>2112</v>
      </c>
      <c r="D2041" s="18" t="s">
        <v>2098</v>
      </c>
      <c r="E2041" s="461">
        <v>101.11</v>
      </c>
    </row>
    <row r="2042" spans="1:5" ht="14.25">
      <c r="A2042" s="18">
        <v>11469</v>
      </c>
      <c r="B2042" s="18" t="s">
        <v>22671</v>
      </c>
      <c r="C2042" s="18" t="s">
        <v>2097</v>
      </c>
      <c r="D2042" s="18" t="s">
        <v>2098</v>
      </c>
      <c r="E2042" s="461">
        <v>10.79</v>
      </c>
    </row>
    <row r="2043" spans="1:5" ht="14.25">
      <c r="A2043" s="18">
        <v>11468</v>
      </c>
      <c r="B2043" s="18" t="s">
        <v>22672</v>
      </c>
      <c r="C2043" s="18" t="s">
        <v>2097</v>
      </c>
      <c r="D2043" s="18" t="s">
        <v>2098</v>
      </c>
      <c r="E2043" s="461">
        <v>10.8</v>
      </c>
    </row>
    <row r="2044" spans="1:5" ht="14.25">
      <c r="A2044" s="18">
        <v>11484</v>
      </c>
      <c r="B2044" s="18" t="s">
        <v>22673</v>
      </c>
      <c r="C2044" s="18" t="s">
        <v>2097</v>
      </c>
      <c r="D2044" s="18" t="s">
        <v>2098</v>
      </c>
      <c r="E2044" s="461">
        <v>47.44</v>
      </c>
    </row>
    <row r="2045" spans="1:5" ht="14.25">
      <c r="A2045" s="18">
        <v>38155</v>
      </c>
      <c r="B2045" s="18" t="s">
        <v>22674</v>
      </c>
      <c r="C2045" s="18" t="s">
        <v>2097</v>
      </c>
      <c r="D2045" s="18" t="s">
        <v>2098</v>
      </c>
      <c r="E2045" s="461">
        <v>73.650000000000006</v>
      </c>
    </row>
    <row r="2046" spans="1:5" ht="14.25">
      <c r="A2046" s="18">
        <v>11467</v>
      </c>
      <c r="B2046" s="18" t="s">
        <v>22675</v>
      </c>
      <c r="C2046" s="18" t="s">
        <v>2097</v>
      </c>
      <c r="D2046" s="18" t="s">
        <v>2098</v>
      </c>
      <c r="E2046" s="461">
        <v>16.829999999999998</v>
      </c>
    </row>
    <row r="2047" spans="1:5" ht="14.25">
      <c r="A2047" s="18">
        <v>38153</v>
      </c>
      <c r="B2047" s="18" t="s">
        <v>22676</v>
      </c>
      <c r="C2047" s="18" t="s">
        <v>2112</v>
      </c>
      <c r="D2047" s="18" t="s">
        <v>2098</v>
      </c>
      <c r="E2047" s="461">
        <v>42.99</v>
      </c>
    </row>
    <row r="2048" spans="1:5" ht="14.25">
      <c r="A2048" s="18">
        <v>43607</v>
      </c>
      <c r="B2048" s="18" t="s">
        <v>22677</v>
      </c>
      <c r="C2048" s="18" t="s">
        <v>2112</v>
      </c>
      <c r="D2048" s="18" t="s">
        <v>2098</v>
      </c>
      <c r="E2048" s="461">
        <v>81.31</v>
      </c>
    </row>
    <row r="2049" spans="1:5" ht="14.25">
      <c r="A2049" s="18">
        <v>3080</v>
      </c>
      <c r="B2049" s="18" t="s">
        <v>22678</v>
      </c>
      <c r="C2049" s="18" t="s">
        <v>2112</v>
      </c>
      <c r="D2049" s="18" t="s">
        <v>2102</v>
      </c>
      <c r="E2049" s="461">
        <v>54.67</v>
      </c>
    </row>
    <row r="2050" spans="1:5" ht="14.25">
      <c r="A2050" s="18">
        <v>3081</v>
      </c>
      <c r="B2050" s="18" t="s">
        <v>22679</v>
      </c>
      <c r="C2050" s="18" t="s">
        <v>2112</v>
      </c>
      <c r="D2050" s="18" t="s">
        <v>2098</v>
      </c>
      <c r="E2050" s="461">
        <v>108.16</v>
      </c>
    </row>
    <row r="2051" spans="1:5" ht="14.25">
      <c r="A2051" s="18">
        <v>3090</v>
      </c>
      <c r="B2051" s="18" t="s">
        <v>22680</v>
      </c>
      <c r="C2051" s="18" t="s">
        <v>2112</v>
      </c>
      <c r="D2051" s="18" t="s">
        <v>2098</v>
      </c>
      <c r="E2051" s="461">
        <v>48.79</v>
      </c>
    </row>
    <row r="2052" spans="1:5" ht="14.25">
      <c r="A2052" s="18">
        <v>43611</v>
      </c>
      <c r="B2052" s="18" t="s">
        <v>22681</v>
      </c>
      <c r="C2052" s="18" t="s">
        <v>2112</v>
      </c>
      <c r="D2052" s="18" t="s">
        <v>2098</v>
      </c>
      <c r="E2052" s="461">
        <v>80.97</v>
      </c>
    </row>
    <row r="2053" spans="1:5" ht="14.25">
      <c r="A2053" s="18">
        <v>3103</v>
      </c>
      <c r="B2053" s="18" t="s">
        <v>22682</v>
      </c>
      <c r="C2053" s="18" t="s">
        <v>2097</v>
      </c>
      <c r="D2053" s="18" t="s">
        <v>2098</v>
      </c>
      <c r="E2053" s="461">
        <v>40.46</v>
      </c>
    </row>
    <row r="2054" spans="1:5" ht="14.25">
      <c r="A2054" s="18">
        <v>3097</v>
      </c>
      <c r="B2054" s="18" t="s">
        <v>22683</v>
      </c>
      <c r="C2054" s="18" t="s">
        <v>2112</v>
      </c>
      <c r="D2054" s="18" t="s">
        <v>2098</v>
      </c>
      <c r="E2054" s="461">
        <v>61.21</v>
      </c>
    </row>
    <row r="2055" spans="1:5" ht="14.25">
      <c r="A2055" s="18">
        <v>3099</v>
      </c>
      <c r="B2055" s="18" t="s">
        <v>22684</v>
      </c>
      <c r="C2055" s="18" t="s">
        <v>2112</v>
      </c>
      <c r="D2055" s="18" t="s">
        <v>2098</v>
      </c>
      <c r="E2055" s="461">
        <v>98.01</v>
      </c>
    </row>
    <row r="2056" spans="1:5" ht="14.25">
      <c r="A2056" s="18">
        <v>38151</v>
      </c>
      <c r="B2056" s="18" t="s">
        <v>22685</v>
      </c>
      <c r="C2056" s="18" t="s">
        <v>2112</v>
      </c>
      <c r="D2056" s="18" t="s">
        <v>2098</v>
      </c>
      <c r="E2056" s="461">
        <v>71.05</v>
      </c>
    </row>
    <row r="2057" spans="1:5" ht="14.25">
      <c r="A2057" s="18">
        <v>38152</v>
      </c>
      <c r="B2057" s="18" t="s">
        <v>22686</v>
      </c>
      <c r="C2057" s="18" t="s">
        <v>2112</v>
      </c>
      <c r="D2057" s="18" t="s">
        <v>2098</v>
      </c>
      <c r="E2057" s="461">
        <v>114.62</v>
      </c>
    </row>
    <row r="2058" spans="1:5" ht="14.25">
      <c r="A2058" s="18">
        <v>43610</v>
      </c>
      <c r="B2058" s="18" t="s">
        <v>22687</v>
      </c>
      <c r="C2058" s="18" t="s">
        <v>2112</v>
      </c>
      <c r="D2058" s="18" t="s">
        <v>2098</v>
      </c>
      <c r="E2058" s="461">
        <v>60.73</v>
      </c>
    </row>
    <row r="2059" spans="1:5" ht="14.25">
      <c r="A2059" s="18">
        <v>3093</v>
      </c>
      <c r="B2059" s="18" t="s">
        <v>22688</v>
      </c>
      <c r="C2059" s="18" t="s">
        <v>2112</v>
      </c>
      <c r="D2059" s="18" t="s">
        <v>2098</v>
      </c>
      <c r="E2059" s="461">
        <v>98.01</v>
      </c>
    </row>
    <row r="2060" spans="1:5" ht="14.25">
      <c r="A2060" s="18">
        <v>38165</v>
      </c>
      <c r="B2060" s="18" t="s">
        <v>22689</v>
      </c>
      <c r="C2060" s="18" t="s">
        <v>2112</v>
      </c>
      <c r="D2060" s="18" t="s">
        <v>2098</v>
      </c>
      <c r="E2060" s="461">
        <v>63.21</v>
      </c>
    </row>
    <row r="2061" spans="1:5" ht="14.25">
      <c r="A2061" s="18">
        <v>38177</v>
      </c>
      <c r="B2061" s="18" t="s">
        <v>22690</v>
      </c>
      <c r="C2061" s="18" t="s">
        <v>2097</v>
      </c>
      <c r="D2061" s="18" t="s">
        <v>2098</v>
      </c>
      <c r="E2061" s="461">
        <v>18.78</v>
      </c>
    </row>
    <row r="2062" spans="1:5" ht="14.25">
      <c r="A2062" s="18">
        <v>11458</v>
      </c>
      <c r="B2062" s="18" t="s">
        <v>22691</v>
      </c>
      <c r="C2062" s="18" t="s">
        <v>2097</v>
      </c>
      <c r="D2062" s="18" t="s">
        <v>2098</v>
      </c>
      <c r="E2062" s="461">
        <v>22.42</v>
      </c>
    </row>
    <row r="2063" spans="1:5" ht="14.25">
      <c r="A2063" s="18">
        <v>3108</v>
      </c>
      <c r="B2063" s="18" t="s">
        <v>22692</v>
      </c>
      <c r="C2063" s="18" t="s">
        <v>2097</v>
      </c>
      <c r="D2063" s="18" t="s">
        <v>2098</v>
      </c>
      <c r="E2063" s="461">
        <v>95.33</v>
      </c>
    </row>
    <row r="2064" spans="1:5" ht="14.25">
      <c r="A2064" s="18">
        <v>3105</v>
      </c>
      <c r="B2064" s="18" t="s">
        <v>22693</v>
      </c>
      <c r="C2064" s="18" t="s">
        <v>2097</v>
      </c>
      <c r="D2064" s="18" t="s">
        <v>2098</v>
      </c>
      <c r="E2064" s="461">
        <v>124.68</v>
      </c>
    </row>
    <row r="2065" spans="1:5" ht="14.25">
      <c r="A2065" s="18">
        <v>38178</v>
      </c>
      <c r="B2065" s="18" t="s">
        <v>22694</v>
      </c>
      <c r="C2065" s="18" t="s">
        <v>2097</v>
      </c>
      <c r="D2065" s="18" t="s">
        <v>2098</v>
      </c>
      <c r="E2065" s="461">
        <v>20.66</v>
      </c>
    </row>
    <row r="2066" spans="1:5" ht="14.25">
      <c r="A2066" s="18">
        <v>43575</v>
      </c>
      <c r="B2066" s="18" t="s">
        <v>22695</v>
      </c>
      <c r="C2066" s="18" t="s">
        <v>2097</v>
      </c>
      <c r="D2066" s="18" t="s">
        <v>2098</v>
      </c>
      <c r="E2066" s="461">
        <v>44.78</v>
      </c>
    </row>
    <row r="2067" spans="1:5" ht="14.25">
      <c r="A2067" s="18">
        <v>43577</v>
      </c>
      <c r="B2067" s="18" t="s">
        <v>22696</v>
      </c>
      <c r="C2067" s="18" t="s">
        <v>2097</v>
      </c>
      <c r="D2067" s="18" t="s">
        <v>2098</v>
      </c>
      <c r="E2067" s="461">
        <v>77.849999999999994</v>
      </c>
    </row>
    <row r="2068" spans="1:5" ht="14.25">
      <c r="A2068" s="18">
        <v>43458</v>
      </c>
      <c r="B2068" s="18" t="s">
        <v>22697</v>
      </c>
      <c r="C2068" s="18" t="s">
        <v>2101</v>
      </c>
      <c r="D2068" s="18" t="s">
        <v>2102</v>
      </c>
      <c r="E2068" s="461">
        <v>0.05</v>
      </c>
    </row>
    <row r="2069" spans="1:5" ht="14.25">
      <c r="A2069" s="18">
        <v>43470</v>
      </c>
      <c r="B2069" s="18" t="s">
        <v>22698</v>
      </c>
      <c r="C2069" s="18" t="s">
        <v>2107</v>
      </c>
      <c r="D2069" s="18" t="s">
        <v>2102</v>
      </c>
      <c r="E2069" s="461">
        <v>9.2100000000000009</v>
      </c>
    </row>
    <row r="2070" spans="1:5" ht="14.25">
      <c r="A2070" s="18">
        <v>43459</v>
      </c>
      <c r="B2070" s="18" t="s">
        <v>22699</v>
      </c>
      <c r="C2070" s="18" t="s">
        <v>2101</v>
      </c>
      <c r="D2070" s="18" t="s">
        <v>2102</v>
      </c>
      <c r="E2070" s="461">
        <v>0.45</v>
      </c>
    </row>
    <row r="2071" spans="1:5" ht="14.25">
      <c r="A2071" s="18">
        <v>43471</v>
      </c>
      <c r="B2071" s="18" t="s">
        <v>22700</v>
      </c>
      <c r="C2071" s="18" t="s">
        <v>2107</v>
      </c>
      <c r="D2071" s="18" t="s">
        <v>2102</v>
      </c>
      <c r="E2071" s="461">
        <v>84.46</v>
      </c>
    </row>
    <row r="2072" spans="1:5" ht="14.25">
      <c r="A2072" s="18">
        <v>43460</v>
      </c>
      <c r="B2072" s="18" t="s">
        <v>22701</v>
      </c>
      <c r="C2072" s="18" t="s">
        <v>2101</v>
      </c>
      <c r="D2072" s="18" t="s">
        <v>2102</v>
      </c>
      <c r="E2072" s="461">
        <v>0.78</v>
      </c>
    </row>
    <row r="2073" spans="1:5" ht="14.25">
      <c r="A2073" s="18">
        <v>43472</v>
      </c>
      <c r="B2073" s="18" t="s">
        <v>22702</v>
      </c>
      <c r="C2073" s="18" t="s">
        <v>2107</v>
      </c>
      <c r="D2073" s="18" t="s">
        <v>2102</v>
      </c>
      <c r="E2073" s="461">
        <v>147.22999999999999</v>
      </c>
    </row>
    <row r="2074" spans="1:5" ht="14.25">
      <c r="A2074" s="18">
        <v>43461</v>
      </c>
      <c r="B2074" s="18" t="s">
        <v>22703</v>
      </c>
      <c r="C2074" s="18" t="s">
        <v>2101</v>
      </c>
      <c r="D2074" s="18" t="s">
        <v>2102</v>
      </c>
      <c r="E2074" s="461">
        <v>0.32</v>
      </c>
    </row>
    <row r="2075" spans="1:5" ht="14.25">
      <c r="A2075" s="18">
        <v>43473</v>
      </c>
      <c r="B2075" s="18" t="s">
        <v>22704</v>
      </c>
      <c r="C2075" s="18" t="s">
        <v>2107</v>
      </c>
      <c r="D2075" s="18" t="s">
        <v>2102</v>
      </c>
      <c r="E2075" s="461">
        <v>60.93</v>
      </c>
    </row>
    <row r="2076" spans="1:5" ht="14.25">
      <c r="A2076" s="18">
        <v>43463</v>
      </c>
      <c r="B2076" s="18" t="s">
        <v>22705</v>
      </c>
      <c r="C2076" s="18" t="s">
        <v>2101</v>
      </c>
      <c r="D2076" s="18" t="s">
        <v>2102</v>
      </c>
      <c r="E2076" s="461">
        <v>0.1</v>
      </c>
    </row>
    <row r="2077" spans="1:5" ht="14.25">
      <c r="A2077" s="18">
        <v>43475</v>
      </c>
      <c r="B2077" s="18" t="s">
        <v>22706</v>
      </c>
      <c r="C2077" s="18" t="s">
        <v>2107</v>
      </c>
      <c r="D2077" s="18" t="s">
        <v>2102</v>
      </c>
      <c r="E2077" s="461">
        <v>18.579999999999998</v>
      </c>
    </row>
    <row r="2078" spans="1:5" ht="14.25">
      <c r="A2078" s="18">
        <v>43462</v>
      </c>
      <c r="B2078" s="18" t="s">
        <v>22707</v>
      </c>
      <c r="C2078" s="18" t="s">
        <v>2101</v>
      </c>
      <c r="D2078" s="18" t="s">
        <v>2102</v>
      </c>
      <c r="E2078" s="461">
        <v>0.01</v>
      </c>
    </row>
    <row r="2079" spans="1:5" ht="14.25">
      <c r="A2079" s="18">
        <v>43474</v>
      </c>
      <c r="B2079" s="18" t="s">
        <v>22708</v>
      </c>
      <c r="C2079" s="18" t="s">
        <v>2107</v>
      </c>
      <c r="D2079" s="18" t="s">
        <v>2102</v>
      </c>
      <c r="E2079" s="461">
        <v>1.9</v>
      </c>
    </row>
    <row r="2080" spans="1:5" ht="14.25">
      <c r="A2080" s="18">
        <v>43464</v>
      </c>
      <c r="B2080" s="18" t="s">
        <v>22709</v>
      </c>
      <c r="C2080" s="18" t="s">
        <v>2101</v>
      </c>
      <c r="D2080" s="18" t="s">
        <v>2102</v>
      </c>
      <c r="E2080" s="461">
        <v>0.01</v>
      </c>
    </row>
    <row r="2081" spans="1:5" ht="14.25">
      <c r="A2081" s="18">
        <v>43476</v>
      </c>
      <c r="B2081" s="18" t="s">
        <v>22710</v>
      </c>
      <c r="C2081" s="18" t="s">
        <v>2107</v>
      </c>
      <c r="D2081" s="18" t="s">
        <v>2102</v>
      </c>
      <c r="E2081" s="461">
        <v>0.01</v>
      </c>
    </row>
    <row r="2082" spans="1:5" ht="14.25">
      <c r="A2082" s="18">
        <v>43465</v>
      </c>
      <c r="B2082" s="18" t="s">
        <v>22711</v>
      </c>
      <c r="C2082" s="18" t="s">
        <v>2101</v>
      </c>
      <c r="D2082" s="18" t="s">
        <v>2102</v>
      </c>
      <c r="E2082" s="461">
        <v>0.74</v>
      </c>
    </row>
    <row r="2083" spans="1:5" ht="14.25">
      <c r="A2083" s="18">
        <v>43477</v>
      </c>
      <c r="B2083" s="18" t="s">
        <v>22712</v>
      </c>
      <c r="C2083" s="18" t="s">
        <v>2107</v>
      </c>
      <c r="D2083" s="18" t="s">
        <v>2102</v>
      </c>
      <c r="E2083" s="461">
        <v>139.44</v>
      </c>
    </row>
    <row r="2084" spans="1:5" ht="14.25">
      <c r="A2084" s="18">
        <v>43466</v>
      </c>
      <c r="B2084" s="18" t="s">
        <v>22713</v>
      </c>
      <c r="C2084" s="18" t="s">
        <v>2101</v>
      </c>
      <c r="D2084" s="18" t="s">
        <v>2102</v>
      </c>
      <c r="E2084" s="461">
        <v>1.48</v>
      </c>
    </row>
    <row r="2085" spans="1:5" ht="14.25">
      <c r="A2085" s="18">
        <v>43478</v>
      </c>
      <c r="B2085" s="18" t="s">
        <v>22714</v>
      </c>
      <c r="C2085" s="18" t="s">
        <v>2107</v>
      </c>
      <c r="D2085" s="18" t="s">
        <v>2102</v>
      </c>
      <c r="E2085" s="461">
        <v>279.08999999999997</v>
      </c>
    </row>
    <row r="2086" spans="1:5" ht="14.25">
      <c r="A2086" s="18">
        <v>43467</v>
      </c>
      <c r="B2086" s="18" t="s">
        <v>22715</v>
      </c>
      <c r="C2086" s="18" t="s">
        <v>2101</v>
      </c>
      <c r="D2086" s="18" t="s">
        <v>2102</v>
      </c>
      <c r="E2086" s="461">
        <v>0.56000000000000005</v>
      </c>
    </row>
    <row r="2087" spans="1:5" ht="14.25">
      <c r="A2087" s="18">
        <v>43479</v>
      </c>
      <c r="B2087" s="18" t="s">
        <v>22716</v>
      </c>
      <c r="C2087" s="18" t="s">
        <v>2107</v>
      </c>
      <c r="D2087" s="18" t="s">
        <v>2102</v>
      </c>
      <c r="E2087" s="461">
        <v>106.33</v>
      </c>
    </row>
    <row r="2088" spans="1:5" ht="14.25">
      <c r="A2088" s="18">
        <v>43468</v>
      </c>
      <c r="B2088" s="18" t="s">
        <v>22717</v>
      </c>
      <c r="C2088" s="18" t="s">
        <v>2101</v>
      </c>
      <c r="D2088" s="18" t="s">
        <v>2102</v>
      </c>
      <c r="E2088" s="461">
        <v>1.07</v>
      </c>
    </row>
    <row r="2089" spans="1:5" ht="14.25">
      <c r="A2089" s="18">
        <v>43480</v>
      </c>
      <c r="B2089" s="18" t="s">
        <v>22718</v>
      </c>
      <c r="C2089" s="18" t="s">
        <v>2107</v>
      </c>
      <c r="D2089" s="18" t="s">
        <v>2102</v>
      </c>
      <c r="E2089" s="461">
        <v>201.56</v>
      </c>
    </row>
    <row r="2090" spans="1:5" ht="14.25">
      <c r="A2090" s="18">
        <v>43469</v>
      </c>
      <c r="B2090" s="18" t="s">
        <v>22719</v>
      </c>
      <c r="C2090" s="18" t="s">
        <v>2101</v>
      </c>
      <c r="D2090" s="18" t="s">
        <v>2102</v>
      </c>
      <c r="E2090" s="461">
        <v>7.0000000000000007E-2</v>
      </c>
    </row>
    <row r="2091" spans="1:5" ht="14.25">
      <c r="A2091" s="18">
        <v>43481</v>
      </c>
      <c r="B2091" s="18" t="s">
        <v>22720</v>
      </c>
      <c r="C2091" s="18" t="s">
        <v>2107</v>
      </c>
      <c r="D2091" s="18" t="s">
        <v>2102</v>
      </c>
      <c r="E2091" s="461">
        <v>13.21</v>
      </c>
    </row>
    <row r="2092" spans="1:5" ht="14.25">
      <c r="A2092" s="18">
        <v>3119</v>
      </c>
      <c r="B2092" s="18" t="s">
        <v>22721</v>
      </c>
      <c r="C2092" s="18" t="s">
        <v>2097</v>
      </c>
      <c r="D2092" s="18" t="s">
        <v>2098</v>
      </c>
      <c r="E2092" s="461">
        <v>2.42</v>
      </c>
    </row>
    <row r="2093" spans="1:5" ht="14.25">
      <c r="A2093" s="18">
        <v>3122</v>
      </c>
      <c r="B2093" s="18" t="s">
        <v>22722</v>
      </c>
      <c r="C2093" s="18" t="s">
        <v>2097</v>
      </c>
      <c r="D2093" s="18" t="s">
        <v>2098</v>
      </c>
      <c r="E2093" s="461">
        <v>4.9400000000000004</v>
      </c>
    </row>
    <row r="2094" spans="1:5" ht="14.25">
      <c r="A2094" s="18">
        <v>3121</v>
      </c>
      <c r="B2094" s="18" t="s">
        <v>22723</v>
      </c>
      <c r="C2094" s="18" t="s">
        <v>2097</v>
      </c>
      <c r="D2094" s="18" t="s">
        <v>2098</v>
      </c>
      <c r="E2094" s="461">
        <v>5.6</v>
      </c>
    </row>
    <row r="2095" spans="1:5" ht="14.25">
      <c r="A2095" s="18">
        <v>3120</v>
      </c>
      <c r="B2095" s="18" t="s">
        <v>22724</v>
      </c>
      <c r="C2095" s="18" t="s">
        <v>2097</v>
      </c>
      <c r="D2095" s="18" t="s">
        <v>2098</v>
      </c>
      <c r="E2095" s="461">
        <v>10.61</v>
      </c>
    </row>
    <row r="2096" spans="1:5" ht="14.25">
      <c r="A2096" s="18">
        <v>11455</v>
      </c>
      <c r="B2096" s="18" t="s">
        <v>22725</v>
      </c>
      <c r="C2096" s="18" t="s">
        <v>2097</v>
      </c>
      <c r="D2096" s="18" t="s">
        <v>2098</v>
      </c>
      <c r="E2096" s="461">
        <v>15.35</v>
      </c>
    </row>
    <row r="2097" spans="1:5" ht="14.25">
      <c r="A2097" s="18">
        <v>11456</v>
      </c>
      <c r="B2097" s="18" t="s">
        <v>22726</v>
      </c>
      <c r="C2097" s="18" t="s">
        <v>2097</v>
      </c>
      <c r="D2097" s="18" t="s">
        <v>2098</v>
      </c>
      <c r="E2097" s="461">
        <v>18.350000000000001</v>
      </c>
    </row>
    <row r="2098" spans="1:5" ht="14.25">
      <c r="A2098" s="18">
        <v>3107</v>
      </c>
      <c r="B2098" s="18" t="s">
        <v>22727</v>
      </c>
      <c r="C2098" s="18" t="s">
        <v>2097</v>
      </c>
      <c r="D2098" s="18" t="s">
        <v>2098</v>
      </c>
      <c r="E2098" s="461">
        <v>7.74</v>
      </c>
    </row>
    <row r="2099" spans="1:5" ht="14.25">
      <c r="A2099" s="18">
        <v>43583</v>
      </c>
      <c r="B2099" s="18" t="s">
        <v>22728</v>
      </c>
      <c r="C2099" s="18" t="s">
        <v>2097</v>
      </c>
      <c r="D2099" s="18" t="s">
        <v>2098</v>
      </c>
      <c r="E2099" s="461">
        <v>8.73</v>
      </c>
    </row>
    <row r="2100" spans="1:5" ht="14.25">
      <c r="A2100" s="18">
        <v>43586</v>
      </c>
      <c r="B2100" s="18" t="s">
        <v>22729</v>
      </c>
      <c r="C2100" s="18" t="s">
        <v>2097</v>
      </c>
      <c r="D2100" s="18" t="s">
        <v>2098</v>
      </c>
      <c r="E2100" s="461">
        <v>8.94</v>
      </c>
    </row>
    <row r="2101" spans="1:5" ht="14.25">
      <c r="A2101" s="18">
        <v>11461</v>
      </c>
      <c r="B2101" s="18" t="s">
        <v>22730</v>
      </c>
      <c r="C2101" s="18" t="s">
        <v>2097</v>
      </c>
      <c r="D2101" s="18" t="s">
        <v>2098</v>
      </c>
      <c r="E2101" s="461">
        <v>9.75</v>
      </c>
    </row>
    <row r="2102" spans="1:5" ht="14.25">
      <c r="A2102" s="18">
        <v>43587</v>
      </c>
      <c r="B2102" s="18" t="s">
        <v>22731</v>
      </c>
      <c r="C2102" s="18" t="s">
        <v>2097</v>
      </c>
      <c r="D2102" s="18" t="s">
        <v>2098</v>
      </c>
      <c r="E2102" s="461">
        <v>11.25</v>
      </c>
    </row>
    <row r="2103" spans="1:5" ht="14.25">
      <c r="A2103" s="18">
        <v>3106</v>
      </c>
      <c r="B2103" s="18" t="s">
        <v>22732</v>
      </c>
      <c r="C2103" s="18" t="s">
        <v>2097</v>
      </c>
      <c r="D2103" s="18" t="s">
        <v>2098</v>
      </c>
      <c r="E2103" s="461">
        <v>14.27</v>
      </c>
    </row>
    <row r="2104" spans="1:5" ht="14.25">
      <c r="A2104" s="18">
        <v>44539</v>
      </c>
      <c r="B2104" s="18" t="s">
        <v>22733</v>
      </c>
      <c r="C2104" s="18" t="s">
        <v>2104</v>
      </c>
      <c r="D2104" s="18" t="s">
        <v>2098</v>
      </c>
      <c r="E2104" s="461">
        <v>3.48</v>
      </c>
    </row>
    <row r="2105" spans="1:5" ht="14.25">
      <c r="A2105" s="18">
        <v>3123</v>
      </c>
      <c r="B2105" s="18" t="s">
        <v>22734</v>
      </c>
      <c r="C2105" s="18" t="s">
        <v>2104</v>
      </c>
      <c r="D2105" s="18" t="s">
        <v>2102</v>
      </c>
      <c r="E2105" s="461">
        <v>3.25</v>
      </c>
    </row>
    <row r="2106" spans="1:5" ht="14.25">
      <c r="A2106" s="18">
        <v>38125</v>
      </c>
      <c r="B2106" s="18" t="s">
        <v>22735</v>
      </c>
      <c r="C2106" s="18" t="s">
        <v>2104</v>
      </c>
      <c r="D2106" s="18" t="s">
        <v>2098</v>
      </c>
      <c r="E2106" s="461">
        <v>1.4</v>
      </c>
    </row>
    <row r="2107" spans="1:5" ht="14.25">
      <c r="A2107" s="18">
        <v>39014</v>
      </c>
      <c r="B2107" s="18" t="s">
        <v>22736</v>
      </c>
      <c r="C2107" s="18" t="s">
        <v>2104</v>
      </c>
      <c r="D2107" s="18" t="s">
        <v>2100</v>
      </c>
      <c r="E2107" s="461">
        <v>11.93</v>
      </c>
    </row>
    <row r="2108" spans="1:5" ht="14.25">
      <c r="A2108" s="18">
        <v>39365</v>
      </c>
      <c r="B2108" s="18" t="s">
        <v>22737</v>
      </c>
      <c r="C2108" s="18" t="s">
        <v>2097</v>
      </c>
      <c r="D2108" s="18" t="s">
        <v>2098</v>
      </c>
      <c r="E2108" s="461">
        <v>1309.24</v>
      </c>
    </row>
    <row r="2109" spans="1:5" ht="14.25">
      <c r="A2109" s="18">
        <v>39366</v>
      </c>
      <c r="B2109" s="18" t="s">
        <v>22738</v>
      </c>
      <c r="C2109" s="18" t="s">
        <v>2097</v>
      </c>
      <c r="D2109" s="18" t="s">
        <v>2098</v>
      </c>
      <c r="E2109" s="461">
        <v>3352.21</v>
      </c>
    </row>
    <row r="2110" spans="1:5" ht="14.25">
      <c r="A2110" s="18">
        <v>39367</v>
      </c>
      <c r="B2110" s="18" t="s">
        <v>22739</v>
      </c>
      <c r="C2110" s="18" t="s">
        <v>2097</v>
      </c>
      <c r="D2110" s="18" t="s">
        <v>2098</v>
      </c>
      <c r="E2110" s="461">
        <v>4581.8599999999997</v>
      </c>
    </row>
    <row r="2111" spans="1:5" ht="14.25">
      <c r="A2111" s="18">
        <v>37394</v>
      </c>
      <c r="B2111" s="18" t="s">
        <v>22740</v>
      </c>
      <c r="C2111" s="18" t="s">
        <v>2114</v>
      </c>
      <c r="D2111" s="18" t="s">
        <v>2100</v>
      </c>
      <c r="E2111" s="461">
        <v>42.59</v>
      </c>
    </row>
    <row r="2112" spans="1:5" ht="14.25">
      <c r="A2112" s="18">
        <v>14146</v>
      </c>
      <c r="B2112" s="18" t="s">
        <v>22741</v>
      </c>
      <c r="C2112" s="18" t="s">
        <v>2114</v>
      </c>
      <c r="D2112" s="18" t="s">
        <v>2100</v>
      </c>
      <c r="E2112" s="461">
        <v>68.5</v>
      </c>
    </row>
    <row r="2113" spans="1:5" ht="14.25">
      <c r="A2113" s="18">
        <v>938</v>
      </c>
      <c r="B2113" s="18" t="s">
        <v>22742</v>
      </c>
      <c r="C2113" s="18" t="s">
        <v>2103</v>
      </c>
      <c r="D2113" s="18" t="s">
        <v>2098</v>
      </c>
      <c r="E2113" s="461">
        <v>1.52</v>
      </c>
    </row>
    <row r="2114" spans="1:5" ht="14.25">
      <c r="A2114" s="18">
        <v>937</v>
      </c>
      <c r="B2114" s="18" t="s">
        <v>22743</v>
      </c>
      <c r="C2114" s="18" t="s">
        <v>2103</v>
      </c>
      <c r="D2114" s="18" t="s">
        <v>2098</v>
      </c>
      <c r="E2114" s="461">
        <v>8.86</v>
      </c>
    </row>
    <row r="2115" spans="1:5" ht="14.25">
      <c r="A2115" s="18">
        <v>939</v>
      </c>
      <c r="B2115" s="18" t="s">
        <v>22744</v>
      </c>
      <c r="C2115" s="18" t="s">
        <v>2103</v>
      </c>
      <c r="D2115" s="18" t="s">
        <v>2098</v>
      </c>
      <c r="E2115" s="461">
        <v>2.46</v>
      </c>
    </row>
    <row r="2116" spans="1:5" ht="14.25">
      <c r="A2116" s="18">
        <v>944</v>
      </c>
      <c r="B2116" s="18" t="s">
        <v>22745</v>
      </c>
      <c r="C2116" s="18" t="s">
        <v>2103</v>
      </c>
      <c r="D2116" s="18" t="s">
        <v>2098</v>
      </c>
      <c r="E2116" s="461">
        <v>3.88</v>
      </c>
    </row>
    <row r="2117" spans="1:5" ht="14.25">
      <c r="A2117" s="18">
        <v>940</v>
      </c>
      <c r="B2117" s="18" t="s">
        <v>22746</v>
      </c>
      <c r="C2117" s="18" t="s">
        <v>2103</v>
      </c>
      <c r="D2117" s="18" t="s">
        <v>2098</v>
      </c>
      <c r="E2117" s="461">
        <v>5.6</v>
      </c>
    </row>
    <row r="2118" spans="1:5" ht="14.25">
      <c r="A2118" s="18">
        <v>44397</v>
      </c>
      <c r="B2118" s="18" t="s">
        <v>22747</v>
      </c>
      <c r="C2118" s="18" t="s">
        <v>2103</v>
      </c>
      <c r="D2118" s="18" t="s">
        <v>2098</v>
      </c>
      <c r="E2118" s="461">
        <v>4.1399999999999997</v>
      </c>
    </row>
    <row r="2119" spans="1:5" ht="14.25">
      <c r="A2119" s="18">
        <v>406</v>
      </c>
      <c r="B2119" s="18" t="s">
        <v>22748</v>
      </c>
      <c r="C2119" s="18" t="s">
        <v>2097</v>
      </c>
      <c r="D2119" s="18" t="s">
        <v>2098</v>
      </c>
      <c r="E2119" s="461">
        <v>88.38</v>
      </c>
    </row>
    <row r="2120" spans="1:5" ht="14.25">
      <c r="A2120" s="18">
        <v>42529</v>
      </c>
      <c r="B2120" s="18" t="s">
        <v>22749</v>
      </c>
      <c r="C2120" s="18" t="s">
        <v>2103</v>
      </c>
      <c r="D2120" s="18" t="s">
        <v>2098</v>
      </c>
      <c r="E2120" s="461">
        <v>1.0900000000000001</v>
      </c>
    </row>
    <row r="2121" spans="1:5" ht="14.25">
      <c r="A2121" s="18">
        <v>39634</v>
      </c>
      <c r="B2121" s="18" t="s">
        <v>22750</v>
      </c>
      <c r="C2121" s="18" t="s">
        <v>2103</v>
      </c>
      <c r="D2121" s="18" t="s">
        <v>2098</v>
      </c>
      <c r="E2121" s="461">
        <v>6.43</v>
      </c>
    </row>
    <row r="2122" spans="1:5" ht="14.25">
      <c r="A2122" s="18">
        <v>39701</v>
      </c>
      <c r="B2122" s="18" t="s">
        <v>22751</v>
      </c>
      <c r="C2122" s="18" t="s">
        <v>2097</v>
      </c>
      <c r="D2122" s="18" t="s">
        <v>2098</v>
      </c>
      <c r="E2122" s="461">
        <v>120.41</v>
      </c>
    </row>
    <row r="2123" spans="1:5" ht="14.25">
      <c r="A2123" s="18">
        <v>12815</v>
      </c>
      <c r="B2123" s="18" t="s">
        <v>22752</v>
      </c>
      <c r="C2123" s="18" t="s">
        <v>2097</v>
      </c>
      <c r="D2123" s="18" t="s">
        <v>2098</v>
      </c>
      <c r="E2123" s="461">
        <v>9.2799999999999994</v>
      </c>
    </row>
    <row r="2124" spans="1:5" ht="14.25">
      <c r="A2124" s="18">
        <v>407</v>
      </c>
      <c r="B2124" s="18" t="s">
        <v>22753</v>
      </c>
      <c r="C2124" s="18" t="s">
        <v>2104</v>
      </c>
      <c r="D2124" s="18" t="s">
        <v>2100</v>
      </c>
      <c r="E2124" s="461">
        <v>56.38</v>
      </c>
    </row>
    <row r="2125" spans="1:5" ht="14.25">
      <c r="A2125" s="18">
        <v>39431</v>
      </c>
      <c r="B2125" s="18" t="s">
        <v>22754</v>
      </c>
      <c r="C2125" s="18" t="s">
        <v>2103</v>
      </c>
      <c r="D2125" s="18" t="s">
        <v>2098</v>
      </c>
      <c r="E2125" s="461">
        <v>0.31</v>
      </c>
    </row>
    <row r="2126" spans="1:5" ht="14.25">
      <c r="A2126" s="18">
        <v>39432</v>
      </c>
      <c r="B2126" s="18" t="s">
        <v>22755</v>
      </c>
      <c r="C2126" s="18" t="s">
        <v>2103</v>
      </c>
      <c r="D2126" s="18" t="s">
        <v>2098</v>
      </c>
      <c r="E2126" s="461">
        <v>2.81</v>
      </c>
    </row>
    <row r="2127" spans="1:5" ht="14.25">
      <c r="A2127" s="18">
        <v>20111</v>
      </c>
      <c r="B2127" s="18" t="s">
        <v>22756</v>
      </c>
      <c r="C2127" s="18" t="s">
        <v>2097</v>
      </c>
      <c r="D2127" s="18" t="s">
        <v>2102</v>
      </c>
      <c r="E2127" s="461">
        <v>12.6</v>
      </c>
    </row>
    <row r="2128" spans="1:5" ht="14.25">
      <c r="A2128" s="18">
        <v>21127</v>
      </c>
      <c r="B2128" s="18" t="s">
        <v>22757</v>
      </c>
      <c r="C2128" s="18" t="s">
        <v>2097</v>
      </c>
      <c r="D2128" s="18" t="s">
        <v>2098</v>
      </c>
      <c r="E2128" s="461">
        <v>4.76</v>
      </c>
    </row>
    <row r="2129" spans="1:5" ht="14.25">
      <c r="A2129" s="18">
        <v>404</v>
      </c>
      <c r="B2129" s="18" t="s">
        <v>22758</v>
      </c>
      <c r="C2129" s="18" t="s">
        <v>2103</v>
      </c>
      <c r="D2129" s="18" t="s">
        <v>2098</v>
      </c>
      <c r="E2129" s="461">
        <v>1.71</v>
      </c>
    </row>
    <row r="2130" spans="1:5" ht="14.25">
      <c r="A2130" s="18">
        <v>14151</v>
      </c>
      <c r="B2130" s="18" t="s">
        <v>22759</v>
      </c>
      <c r="C2130" s="18" t="s">
        <v>2097</v>
      </c>
      <c r="D2130" s="18" t="s">
        <v>2100</v>
      </c>
      <c r="E2130" s="461">
        <v>49.23</v>
      </c>
    </row>
    <row r="2131" spans="1:5" ht="14.25">
      <c r="A2131" s="18">
        <v>14153</v>
      </c>
      <c r="B2131" s="18" t="s">
        <v>22760</v>
      </c>
      <c r="C2131" s="18" t="s">
        <v>2097</v>
      </c>
      <c r="D2131" s="18" t="s">
        <v>2100</v>
      </c>
      <c r="E2131" s="461">
        <v>55.65</v>
      </c>
    </row>
    <row r="2132" spans="1:5" ht="14.25">
      <c r="A2132" s="18">
        <v>14152</v>
      </c>
      <c r="B2132" s="18" t="s">
        <v>22761</v>
      </c>
      <c r="C2132" s="18" t="s">
        <v>2097</v>
      </c>
      <c r="D2132" s="18" t="s">
        <v>2100</v>
      </c>
      <c r="E2132" s="461">
        <v>42.72</v>
      </c>
    </row>
    <row r="2133" spans="1:5" ht="14.25">
      <c r="A2133" s="18">
        <v>14154</v>
      </c>
      <c r="B2133" s="18" t="s">
        <v>22762</v>
      </c>
      <c r="C2133" s="18" t="s">
        <v>2097</v>
      </c>
      <c r="D2133" s="18" t="s">
        <v>2100</v>
      </c>
      <c r="E2133" s="461">
        <v>149.54</v>
      </c>
    </row>
    <row r="2134" spans="1:5" ht="14.25">
      <c r="A2134" s="18">
        <v>3146</v>
      </c>
      <c r="B2134" s="18" t="s">
        <v>22763</v>
      </c>
      <c r="C2134" s="18" t="s">
        <v>2097</v>
      </c>
      <c r="D2134" s="18" t="s">
        <v>2102</v>
      </c>
      <c r="E2134" s="461">
        <v>3.3</v>
      </c>
    </row>
    <row r="2135" spans="1:5" ht="14.25">
      <c r="A2135" s="18">
        <v>3143</v>
      </c>
      <c r="B2135" s="18" t="s">
        <v>22764</v>
      </c>
      <c r="C2135" s="18" t="s">
        <v>2097</v>
      </c>
      <c r="D2135" s="18" t="s">
        <v>2098</v>
      </c>
      <c r="E2135" s="461">
        <v>7.5</v>
      </c>
    </row>
    <row r="2136" spans="1:5" ht="14.25">
      <c r="A2136" s="18">
        <v>3148</v>
      </c>
      <c r="B2136" s="18" t="s">
        <v>22765</v>
      </c>
      <c r="C2136" s="18" t="s">
        <v>2097</v>
      </c>
      <c r="D2136" s="18" t="s">
        <v>2098</v>
      </c>
      <c r="E2136" s="461">
        <v>12.17</v>
      </c>
    </row>
    <row r="2137" spans="1:5" ht="14.25">
      <c r="A2137" s="18">
        <v>4310</v>
      </c>
      <c r="B2137" s="18" t="s">
        <v>22766</v>
      </c>
      <c r="C2137" s="18" t="s">
        <v>2097</v>
      </c>
      <c r="D2137" s="18" t="s">
        <v>2098</v>
      </c>
      <c r="E2137" s="461">
        <v>4.1900000000000004</v>
      </c>
    </row>
    <row r="2138" spans="1:5" ht="14.25">
      <c r="A2138" s="18">
        <v>4311</v>
      </c>
      <c r="B2138" s="18" t="s">
        <v>22767</v>
      </c>
      <c r="C2138" s="18" t="s">
        <v>2097</v>
      </c>
      <c r="D2138" s="18" t="s">
        <v>2098</v>
      </c>
      <c r="E2138" s="461">
        <v>2.95</v>
      </c>
    </row>
    <row r="2139" spans="1:5" ht="14.25">
      <c r="A2139" s="18">
        <v>4312</v>
      </c>
      <c r="B2139" s="18" t="s">
        <v>22768</v>
      </c>
      <c r="C2139" s="18" t="s">
        <v>2097</v>
      </c>
      <c r="D2139" s="18" t="s">
        <v>2098</v>
      </c>
      <c r="E2139" s="461">
        <v>4.13</v>
      </c>
    </row>
    <row r="2140" spans="1:5" ht="14.25">
      <c r="A2140" s="18">
        <v>13261</v>
      </c>
      <c r="B2140" s="18" t="s">
        <v>22769</v>
      </c>
      <c r="C2140" s="18" t="s">
        <v>2097</v>
      </c>
      <c r="D2140" s="18" t="s">
        <v>2098</v>
      </c>
      <c r="E2140" s="461">
        <v>2.6</v>
      </c>
    </row>
    <row r="2141" spans="1:5" ht="14.25">
      <c r="A2141" s="18">
        <v>3272</v>
      </c>
      <c r="B2141" s="18" t="s">
        <v>22770</v>
      </c>
      <c r="C2141" s="18" t="s">
        <v>2097</v>
      </c>
      <c r="D2141" s="18" t="s">
        <v>2100</v>
      </c>
      <c r="E2141" s="461">
        <v>55.43</v>
      </c>
    </row>
    <row r="2142" spans="1:5" ht="14.25">
      <c r="A2142" s="18">
        <v>3265</v>
      </c>
      <c r="B2142" s="18" t="s">
        <v>22771</v>
      </c>
      <c r="C2142" s="18" t="s">
        <v>2097</v>
      </c>
      <c r="D2142" s="18" t="s">
        <v>2100</v>
      </c>
      <c r="E2142" s="461">
        <v>44.04</v>
      </c>
    </row>
    <row r="2143" spans="1:5" ht="14.25">
      <c r="A2143" s="18">
        <v>3262</v>
      </c>
      <c r="B2143" s="18" t="s">
        <v>22772</v>
      </c>
      <c r="C2143" s="18" t="s">
        <v>2097</v>
      </c>
      <c r="D2143" s="18" t="s">
        <v>2100</v>
      </c>
      <c r="E2143" s="461">
        <v>19.28</v>
      </c>
    </row>
    <row r="2144" spans="1:5" ht="14.25">
      <c r="A2144" s="18">
        <v>3264</v>
      </c>
      <c r="B2144" s="18" t="s">
        <v>22773</v>
      </c>
      <c r="C2144" s="18" t="s">
        <v>2097</v>
      </c>
      <c r="D2144" s="18" t="s">
        <v>2100</v>
      </c>
      <c r="E2144" s="461">
        <v>31.67</v>
      </c>
    </row>
    <row r="2145" spans="1:5" ht="14.25">
      <c r="A2145" s="18">
        <v>3267</v>
      </c>
      <c r="B2145" s="18" t="s">
        <v>22774</v>
      </c>
      <c r="C2145" s="18" t="s">
        <v>2097</v>
      </c>
      <c r="D2145" s="18" t="s">
        <v>2100</v>
      </c>
      <c r="E2145" s="461">
        <v>103.43</v>
      </c>
    </row>
    <row r="2146" spans="1:5" ht="14.25">
      <c r="A2146" s="18">
        <v>3266</v>
      </c>
      <c r="B2146" s="18" t="s">
        <v>22775</v>
      </c>
      <c r="C2146" s="18" t="s">
        <v>2097</v>
      </c>
      <c r="D2146" s="18" t="s">
        <v>2100</v>
      </c>
      <c r="E2146" s="461">
        <v>65.8</v>
      </c>
    </row>
    <row r="2147" spans="1:5" ht="14.25">
      <c r="A2147" s="18">
        <v>3263</v>
      </c>
      <c r="B2147" s="18" t="s">
        <v>22776</v>
      </c>
      <c r="C2147" s="18" t="s">
        <v>2097</v>
      </c>
      <c r="D2147" s="18" t="s">
        <v>2100</v>
      </c>
      <c r="E2147" s="461">
        <v>26.33</v>
      </c>
    </row>
    <row r="2148" spans="1:5" ht="14.25">
      <c r="A2148" s="18">
        <v>3268</v>
      </c>
      <c r="B2148" s="18" t="s">
        <v>22777</v>
      </c>
      <c r="C2148" s="18" t="s">
        <v>2097</v>
      </c>
      <c r="D2148" s="18" t="s">
        <v>2100</v>
      </c>
      <c r="E2148" s="461">
        <v>139.84</v>
      </c>
    </row>
    <row r="2149" spans="1:5" ht="14.25">
      <c r="A2149" s="18">
        <v>3271</v>
      </c>
      <c r="B2149" s="18" t="s">
        <v>22778</v>
      </c>
      <c r="C2149" s="18" t="s">
        <v>2097</v>
      </c>
      <c r="D2149" s="18" t="s">
        <v>2100</v>
      </c>
      <c r="E2149" s="461">
        <v>206.74</v>
      </c>
    </row>
    <row r="2150" spans="1:5" ht="14.25">
      <c r="A2150" s="18">
        <v>3270</v>
      </c>
      <c r="B2150" s="18" t="s">
        <v>22779</v>
      </c>
      <c r="C2150" s="18" t="s">
        <v>2097</v>
      </c>
      <c r="D2150" s="18" t="s">
        <v>2100</v>
      </c>
      <c r="E2150" s="461">
        <v>347.34</v>
      </c>
    </row>
    <row r="2151" spans="1:5" ht="14.25">
      <c r="A2151" s="18">
        <v>3275</v>
      </c>
      <c r="B2151" s="18" t="s">
        <v>22780</v>
      </c>
      <c r="C2151" s="18" t="s">
        <v>2099</v>
      </c>
      <c r="D2151" s="18" t="s">
        <v>2098</v>
      </c>
      <c r="E2151" s="461">
        <v>115.76</v>
      </c>
    </row>
    <row r="2152" spans="1:5" ht="14.25">
      <c r="A2152" s="18">
        <v>39512</v>
      </c>
      <c r="B2152" s="18" t="s">
        <v>22781</v>
      </c>
      <c r="C2152" s="18" t="s">
        <v>2099</v>
      </c>
      <c r="D2152" s="18" t="s">
        <v>2100</v>
      </c>
      <c r="E2152" s="461">
        <v>115.16</v>
      </c>
    </row>
    <row r="2153" spans="1:5" ht="14.25">
      <c r="A2153" s="18">
        <v>39511</v>
      </c>
      <c r="B2153" s="18" t="s">
        <v>22782</v>
      </c>
      <c r="C2153" s="18" t="s">
        <v>2099</v>
      </c>
      <c r="D2153" s="18" t="s">
        <v>2100</v>
      </c>
      <c r="E2153" s="461">
        <v>125.61</v>
      </c>
    </row>
    <row r="2154" spans="1:5" ht="14.25">
      <c r="A2154" s="18">
        <v>39513</v>
      </c>
      <c r="B2154" s="18" t="s">
        <v>22783</v>
      </c>
      <c r="C2154" s="18" t="s">
        <v>2099</v>
      </c>
      <c r="D2154" s="18" t="s">
        <v>2100</v>
      </c>
      <c r="E2154" s="461">
        <v>134.72</v>
      </c>
    </row>
    <row r="2155" spans="1:5" ht="14.25">
      <c r="A2155" s="18">
        <v>3286</v>
      </c>
      <c r="B2155" s="18" t="s">
        <v>22784</v>
      </c>
      <c r="C2155" s="18" t="s">
        <v>2099</v>
      </c>
      <c r="D2155" s="18" t="s">
        <v>2100</v>
      </c>
      <c r="E2155" s="461">
        <v>80.73</v>
      </c>
    </row>
    <row r="2156" spans="1:5" ht="14.25">
      <c r="A2156" s="18">
        <v>3287</v>
      </c>
      <c r="B2156" s="18" t="s">
        <v>22785</v>
      </c>
      <c r="C2156" s="18" t="s">
        <v>2099</v>
      </c>
      <c r="D2156" s="18" t="s">
        <v>2100</v>
      </c>
      <c r="E2156" s="461">
        <v>122</v>
      </c>
    </row>
    <row r="2157" spans="1:5" ht="14.25">
      <c r="A2157" s="18">
        <v>3283</v>
      </c>
      <c r="B2157" s="18" t="s">
        <v>22786</v>
      </c>
      <c r="C2157" s="18" t="s">
        <v>2099</v>
      </c>
      <c r="D2157" s="18" t="s">
        <v>2100</v>
      </c>
      <c r="E2157" s="461">
        <v>25.62</v>
      </c>
    </row>
    <row r="2158" spans="1:5" ht="14.25">
      <c r="A2158" s="18">
        <v>11587</v>
      </c>
      <c r="B2158" s="18" t="s">
        <v>22787</v>
      </c>
      <c r="C2158" s="18" t="s">
        <v>2099</v>
      </c>
      <c r="D2158" s="18" t="s">
        <v>2098</v>
      </c>
      <c r="E2158" s="461">
        <v>79.38</v>
      </c>
    </row>
    <row r="2159" spans="1:5" ht="14.25">
      <c r="A2159" s="18">
        <v>36225</v>
      </c>
      <c r="B2159" s="18" t="s">
        <v>22788</v>
      </c>
      <c r="C2159" s="18" t="s">
        <v>2099</v>
      </c>
      <c r="D2159" s="18" t="s">
        <v>2098</v>
      </c>
      <c r="E2159" s="461">
        <v>32.24</v>
      </c>
    </row>
    <row r="2160" spans="1:5" ht="14.25">
      <c r="A2160" s="18">
        <v>36230</v>
      </c>
      <c r="B2160" s="18" t="s">
        <v>22789</v>
      </c>
      <c r="C2160" s="18" t="s">
        <v>2099</v>
      </c>
      <c r="D2160" s="18" t="s">
        <v>2102</v>
      </c>
      <c r="E2160" s="461">
        <v>23.69</v>
      </c>
    </row>
    <row r="2161" spans="1:5" ht="14.25">
      <c r="A2161" s="18">
        <v>36238</v>
      </c>
      <c r="B2161" s="18" t="s">
        <v>22790</v>
      </c>
      <c r="C2161" s="18" t="s">
        <v>2099</v>
      </c>
      <c r="D2161" s="18" t="s">
        <v>2098</v>
      </c>
      <c r="E2161" s="461">
        <v>23.15</v>
      </c>
    </row>
    <row r="2162" spans="1:5" ht="14.25">
      <c r="A2162" s="18">
        <v>39363</v>
      </c>
      <c r="B2162" s="18" t="s">
        <v>22791</v>
      </c>
      <c r="C2162" s="18" t="s">
        <v>2097</v>
      </c>
      <c r="D2162" s="18" t="s">
        <v>2098</v>
      </c>
      <c r="E2162" s="461">
        <v>5333.06</v>
      </c>
    </row>
    <row r="2163" spans="1:5" ht="14.25">
      <c r="A2163" s="18">
        <v>39361</v>
      </c>
      <c r="B2163" s="18" t="s">
        <v>22792</v>
      </c>
      <c r="C2163" s="18" t="s">
        <v>2097</v>
      </c>
      <c r="D2163" s="18" t="s">
        <v>2098</v>
      </c>
      <c r="E2163" s="461">
        <v>1371.35</v>
      </c>
    </row>
    <row r="2164" spans="1:5" ht="14.25">
      <c r="A2164" s="18">
        <v>39362</v>
      </c>
      <c r="B2164" s="18" t="s">
        <v>22793</v>
      </c>
      <c r="C2164" s="18" t="s">
        <v>2097</v>
      </c>
      <c r="D2164" s="18" t="s">
        <v>2098</v>
      </c>
      <c r="E2164" s="461">
        <v>4220.0200000000004</v>
      </c>
    </row>
    <row r="2165" spans="1:5" ht="14.25">
      <c r="A2165" s="18">
        <v>39364</v>
      </c>
      <c r="B2165" s="18" t="s">
        <v>22794</v>
      </c>
      <c r="C2165" s="18" t="s">
        <v>2097</v>
      </c>
      <c r="D2165" s="18" t="s">
        <v>2098</v>
      </c>
      <c r="E2165" s="461">
        <v>12189.85</v>
      </c>
    </row>
    <row r="2166" spans="1:5" ht="14.25">
      <c r="A2166" s="18">
        <v>14576</v>
      </c>
      <c r="B2166" s="18" t="s">
        <v>22795</v>
      </c>
      <c r="C2166" s="18" t="s">
        <v>2097</v>
      </c>
      <c r="D2166" s="18" t="s">
        <v>2100</v>
      </c>
      <c r="E2166" s="461">
        <v>6675579.75</v>
      </c>
    </row>
    <row r="2167" spans="1:5" ht="14.25">
      <c r="A2167" s="18">
        <v>13877</v>
      </c>
      <c r="B2167" s="18" t="s">
        <v>22796</v>
      </c>
      <c r="C2167" s="18" t="s">
        <v>2097</v>
      </c>
      <c r="D2167" s="18" t="s">
        <v>2100</v>
      </c>
      <c r="E2167" s="461">
        <v>2857716.13</v>
      </c>
    </row>
    <row r="2168" spans="1:5" ht="14.25">
      <c r="A2168" s="18">
        <v>7307</v>
      </c>
      <c r="B2168" s="18" t="s">
        <v>22797</v>
      </c>
      <c r="C2168" s="18" t="s">
        <v>2105</v>
      </c>
      <c r="D2168" s="18" t="s">
        <v>2098</v>
      </c>
      <c r="E2168" s="461">
        <v>45.25</v>
      </c>
    </row>
    <row r="2169" spans="1:5" ht="14.25">
      <c r="A2169" s="18">
        <v>38122</v>
      </c>
      <c r="B2169" s="18" t="s">
        <v>22798</v>
      </c>
      <c r="C2169" s="18" t="s">
        <v>2105</v>
      </c>
      <c r="D2169" s="18" t="s">
        <v>2098</v>
      </c>
      <c r="E2169" s="461">
        <v>21.66</v>
      </c>
    </row>
    <row r="2170" spans="1:5" ht="14.25">
      <c r="A2170" s="18">
        <v>43653</v>
      </c>
      <c r="B2170" s="18" t="s">
        <v>22799</v>
      </c>
      <c r="C2170" s="18" t="s">
        <v>2105</v>
      </c>
      <c r="D2170" s="18" t="s">
        <v>2098</v>
      </c>
      <c r="E2170" s="461">
        <v>54</v>
      </c>
    </row>
    <row r="2171" spans="1:5" ht="14.25">
      <c r="A2171" s="18">
        <v>38633</v>
      </c>
      <c r="B2171" s="18" t="s">
        <v>22800</v>
      </c>
      <c r="C2171" s="18" t="s">
        <v>2097</v>
      </c>
      <c r="D2171" s="18" t="s">
        <v>2098</v>
      </c>
      <c r="E2171" s="461">
        <v>9.75</v>
      </c>
    </row>
    <row r="2172" spans="1:5" ht="14.25">
      <c r="A2172" s="18">
        <v>12344</v>
      </c>
      <c r="B2172" s="18" t="s">
        <v>22801</v>
      </c>
      <c r="C2172" s="18" t="s">
        <v>2097</v>
      </c>
      <c r="D2172" s="18" t="s">
        <v>2098</v>
      </c>
      <c r="E2172" s="461">
        <v>3.1</v>
      </c>
    </row>
    <row r="2173" spans="1:5" ht="14.25">
      <c r="A2173" s="18">
        <v>12343</v>
      </c>
      <c r="B2173" s="18" t="s">
        <v>22802</v>
      </c>
      <c r="C2173" s="18" t="s">
        <v>2097</v>
      </c>
      <c r="D2173" s="18" t="s">
        <v>2098</v>
      </c>
      <c r="E2173" s="461">
        <v>4.8099999999999996</v>
      </c>
    </row>
    <row r="2174" spans="1:5" ht="14.25">
      <c r="A2174" s="18">
        <v>3295</v>
      </c>
      <c r="B2174" s="18" t="s">
        <v>22803</v>
      </c>
      <c r="C2174" s="18" t="s">
        <v>2097</v>
      </c>
      <c r="D2174" s="18" t="s">
        <v>2098</v>
      </c>
      <c r="E2174" s="461">
        <v>16.809999999999999</v>
      </c>
    </row>
    <row r="2175" spans="1:5" ht="14.25">
      <c r="A2175" s="18">
        <v>3302</v>
      </c>
      <c r="B2175" s="18" t="s">
        <v>22804</v>
      </c>
      <c r="C2175" s="18" t="s">
        <v>2097</v>
      </c>
      <c r="D2175" s="18" t="s">
        <v>2098</v>
      </c>
      <c r="E2175" s="461">
        <v>17.579999999999998</v>
      </c>
    </row>
    <row r="2176" spans="1:5" ht="14.25">
      <c r="A2176" s="18">
        <v>3297</v>
      </c>
      <c r="B2176" s="18" t="s">
        <v>22805</v>
      </c>
      <c r="C2176" s="18" t="s">
        <v>2097</v>
      </c>
      <c r="D2176" s="18" t="s">
        <v>2098</v>
      </c>
      <c r="E2176" s="461">
        <v>18.77</v>
      </c>
    </row>
    <row r="2177" spans="1:5" ht="14.25">
      <c r="A2177" s="18">
        <v>3294</v>
      </c>
      <c r="B2177" s="18" t="s">
        <v>22806</v>
      </c>
      <c r="C2177" s="18" t="s">
        <v>2097</v>
      </c>
      <c r="D2177" s="18" t="s">
        <v>2098</v>
      </c>
      <c r="E2177" s="461">
        <v>19.05</v>
      </c>
    </row>
    <row r="2178" spans="1:5" ht="14.25">
      <c r="A2178" s="18">
        <v>3292</v>
      </c>
      <c r="B2178" s="18" t="s">
        <v>22807</v>
      </c>
      <c r="C2178" s="18" t="s">
        <v>2097</v>
      </c>
      <c r="D2178" s="18" t="s">
        <v>2102</v>
      </c>
      <c r="E2178" s="461">
        <v>17.899999999999999</v>
      </c>
    </row>
    <row r="2179" spans="1:5" ht="14.25">
      <c r="A2179" s="18">
        <v>3298</v>
      </c>
      <c r="B2179" s="18" t="s">
        <v>22808</v>
      </c>
      <c r="C2179" s="18" t="s">
        <v>2097</v>
      </c>
      <c r="D2179" s="18" t="s">
        <v>2098</v>
      </c>
      <c r="E2179" s="461">
        <v>41.95</v>
      </c>
    </row>
    <row r="2180" spans="1:5" ht="14.25">
      <c r="A2180" s="18">
        <v>11596</v>
      </c>
      <c r="B2180" s="18" t="s">
        <v>22809</v>
      </c>
      <c r="C2180" s="18" t="s">
        <v>2097</v>
      </c>
      <c r="D2180" s="18" t="s">
        <v>2098</v>
      </c>
      <c r="E2180" s="461">
        <v>666.19</v>
      </c>
    </row>
    <row r="2181" spans="1:5" ht="14.25">
      <c r="A2181" s="18">
        <v>34802</v>
      </c>
      <c r="B2181" s="18" t="s">
        <v>22810</v>
      </c>
      <c r="C2181" s="18" t="s">
        <v>2097</v>
      </c>
      <c r="D2181" s="18" t="s">
        <v>2098</v>
      </c>
      <c r="E2181" s="461">
        <v>1829.59</v>
      </c>
    </row>
    <row r="2182" spans="1:5" ht="14.25">
      <c r="A2182" s="18">
        <v>11588</v>
      </c>
      <c r="B2182" s="18" t="s">
        <v>22811</v>
      </c>
      <c r="C2182" s="18" t="s">
        <v>2097</v>
      </c>
      <c r="D2182" s="18" t="s">
        <v>2098</v>
      </c>
      <c r="E2182" s="461">
        <v>1973.83</v>
      </c>
    </row>
    <row r="2183" spans="1:5" ht="14.25">
      <c r="A2183" s="18">
        <v>34383</v>
      </c>
      <c r="B2183" s="18" t="s">
        <v>22812</v>
      </c>
      <c r="C2183" s="18" t="s">
        <v>2097</v>
      </c>
      <c r="D2183" s="18" t="s">
        <v>2098</v>
      </c>
      <c r="E2183" s="461">
        <v>2171.36</v>
      </c>
    </row>
    <row r="2184" spans="1:5" ht="14.25">
      <c r="A2184" s="18">
        <v>40451</v>
      </c>
      <c r="B2184" s="18" t="s">
        <v>22813</v>
      </c>
      <c r="C2184" s="18" t="s">
        <v>2099</v>
      </c>
      <c r="D2184" s="18" t="s">
        <v>2098</v>
      </c>
      <c r="E2184" s="461">
        <v>175.52</v>
      </c>
    </row>
    <row r="2185" spans="1:5" ht="14.25">
      <c r="A2185" s="18">
        <v>40453</v>
      </c>
      <c r="B2185" s="18" t="s">
        <v>22814</v>
      </c>
      <c r="C2185" s="18" t="s">
        <v>2099</v>
      </c>
      <c r="D2185" s="18" t="s">
        <v>2098</v>
      </c>
      <c r="E2185" s="461">
        <v>189.91</v>
      </c>
    </row>
    <row r="2186" spans="1:5" ht="14.25">
      <c r="A2186" s="18">
        <v>40452</v>
      </c>
      <c r="B2186" s="18" t="s">
        <v>22815</v>
      </c>
      <c r="C2186" s="18" t="s">
        <v>2099</v>
      </c>
      <c r="D2186" s="18" t="s">
        <v>2098</v>
      </c>
      <c r="E2186" s="461">
        <v>208.31</v>
      </c>
    </row>
    <row r="2187" spans="1:5" ht="14.25">
      <c r="A2187" s="18">
        <v>11594</v>
      </c>
      <c r="B2187" s="18" t="s">
        <v>22816</v>
      </c>
      <c r="C2187" s="18" t="s">
        <v>2097</v>
      </c>
      <c r="D2187" s="18" t="s">
        <v>2098</v>
      </c>
      <c r="E2187" s="461">
        <v>629.12</v>
      </c>
    </row>
    <row r="2188" spans="1:5" ht="14.25">
      <c r="A2188" s="18">
        <v>3311</v>
      </c>
      <c r="B2188" s="18" t="s">
        <v>22817</v>
      </c>
      <c r="C2188" s="18" t="s">
        <v>2106</v>
      </c>
      <c r="D2188" s="18" t="s">
        <v>2098</v>
      </c>
      <c r="E2188" s="461">
        <v>629.12</v>
      </c>
    </row>
    <row r="2189" spans="1:5" ht="14.25">
      <c r="A2189" s="18">
        <v>11599</v>
      </c>
      <c r="B2189" s="18" t="s">
        <v>22818</v>
      </c>
      <c r="C2189" s="18" t="s">
        <v>2097</v>
      </c>
      <c r="D2189" s="18" t="s">
        <v>2098</v>
      </c>
      <c r="E2189" s="461">
        <v>836.65</v>
      </c>
    </row>
    <row r="2190" spans="1:5" ht="14.25">
      <c r="A2190" s="18">
        <v>11593</v>
      </c>
      <c r="B2190" s="18" t="s">
        <v>22819</v>
      </c>
      <c r="C2190" s="18" t="s">
        <v>2097</v>
      </c>
      <c r="D2190" s="18" t="s">
        <v>2098</v>
      </c>
      <c r="E2190" s="461">
        <v>1172.94</v>
      </c>
    </row>
    <row r="2191" spans="1:5" ht="14.25">
      <c r="A2191" s="18">
        <v>3314</v>
      </c>
      <c r="B2191" s="18" t="s">
        <v>22820</v>
      </c>
      <c r="C2191" s="18" t="s">
        <v>2106</v>
      </c>
      <c r="D2191" s="18" t="s">
        <v>2098</v>
      </c>
      <c r="E2191" s="461">
        <v>838.89</v>
      </c>
    </row>
    <row r="2192" spans="1:5" ht="14.25">
      <c r="A2192" s="18">
        <v>11597</v>
      </c>
      <c r="B2192" s="18" t="s">
        <v>22821</v>
      </c>
      <c r="C2192" s="18" t="s">
        <v>2097</v>
      </c>
      <c r="D2192" s="18" t="s">
        <v>2098</v>
      </c>
      <c r="E2192" s="461">
        <v>975.52</v>
      </c>
    </row>
    <row r="2193" spans="1:5" ht="14.25">
      <c r="A2193" s="18">
        <v>3309</v>
      </c>
      <c r="B2193" s="18" t="s">
        <v>22822</v>
      </c>
      <c r="C2193" s="18" t="s">
        <v>2106</v>
      </c>
      <c r="D2193" s="18" t="s">
        <v>2098</v>
      </c>
      <c r="E2193" s="461">
        <v>666.19</v>
      </c>
    </row>
    <row r="2194" spans="1:5" ht="14.25">
      <c r="A2194" s="18">
        <v>34612</v>
      </c>
      <c r="B2194" s="18" t="s">
        <v>22823</v>
      </c>
      <c r="C2194" s="18" t="s">
        <v>2097</v>
      </c>
      <c r="D2194" s="18" t="s">
        <v>2098</v>
      </c>
      <c r="E2194" s="461">
        <v>1206.55</v>
      </c>
    </row>
    <row r="2195" spans="1:5" ht="14.25">
      <c r="A2195" s="18">
        <v>34635</v>
      </c>
      <c r="B2195" s="18" t="s">
        <v>22824</v>
      </c>
      <c r="C2195" s="18" t="s">
        <v>2097</v>
      </c>
      <c r="D2195" s="18" t="s">
        <v>2098</v>
      </c>
      <c r="E2195" s="461">
        <v>1551.57</v>
      </c>
    </row>
    <row r="2196" spans="1:5" ht="14.25">
      <c r="A2196" s="18">
        <v>34633</v>
      </c>
      <c r="B2196" s="18" t="s">
        <v>22825</v>
      </c>
      <c r="C2196" s="18" t="s">
        <v>2097</v>
      </c>
      <c r="D2196" s="18" t="s">
        <v>2098</v>
      </c>
      <c r="E2196" s="461">
        <v>1710.24</v>
      </c>
    </row>
    <row r="2197" spans="1:5" ht="14.25">
      <c r="A2197" s="18">
        <v>40440</v>
      </c>
      <c r="B2197" s="18" t="s">
        <v>22826</v>
      </c>
      <c r="C2197" s="18" t="s">
        <v>2106</v>
      </c>
      <c r="D2197" s="18" t="s">
        <v>2098</v>
      </c>
      <c r="E2197" s="461">
        <v>873.79</v>
      </c>
    </row>
    <row r="2198" spans="1:5" ht="14.25">
      <c r="A2198" s="18">
        <v>40441</v>
      </c>
      <c r="B2198" s="18" t="s">
        <v>22827</v>
      </c>
      <c r="C2198" s="18" t="s">
        <v>2106</v>
      </c>
      <c r="D2198" s="18" t="s">
        <v>2098</v>
      </c>
      <c r="E2198" s="461">
        <v>557.86</v>
      </c>
    </row>
    <row r="2199" spans="1:5" ht="14.25">
      <c r="A2199" s="18">
        <v>40449</v>
      </c>
      <c r="B2199" s="18" t="s">
        <v>22828</v>
      </c>
      <c r="C2199" s="18" t="s">
        <v>2106</v>
      </c>
      <c r="D2199" s="18" t="s">
        <v>2098</v>
      </c>
      <c r="E2199" s="461">
        <v>468.98</v>
      </c>
    </row>
    <row r="2200" spans="1:5" ht="14.25">
      <c r="A2200" s="18">
        <v>34800</v>
      </c>
      <c r="B2200" s="18" t="s">
        <v>22829</v>
      </c>
      <c r="C2200" s="18" t="s">
        <v>2106</v>
      </c>
      <c r="D2200" s="18" t="s">
        <v>2098</v>
      </c>
      <c r="E2200" s="461">
        <v>586.46</v>
      </c>
    </row>
    <row r="2201" spans="1:5" ht="14.25">
      <c r="A2201" s="18">
        <v>11592</v>
      </c>
      <c r="B2201" s="18" t="s">
        <v>22830</v>
      </c>
      <c r="C2201" s="18" t="s">
        <v>2097</v>
      </c>
      <c r="D2201" s="18" t="s">
        <v>2098</v>
      </c>
      <c r="E2201" s="461">
        <v>838.89</v>
      </c>
    </row>
    <row r="2202" spans="1:5" ht="14.25">
      <c r="A2202" s="18">
        <v>40438</v>
      </c>
      <c r="B2202" s="18" t="s">
        <v>22831</v>
      </c>
      <c r="C2202" s="18" t="s">
        <v>2106</v>
      </c>
      <c r="D2202" s="18" t="s">
        <v>2098</v>
      </c>
      <c r="E2202" s="461">
        <v>390.71</v>
      </c>
    </row>
    <row r="2203" spans="1:5" ht="14.25">
      <c r="A2203" s="18">
        <v>40436</v>
      </c>
      <c r="B2203" s="18" t="s">
        <v>22832</v>
      </c>
      <c r="C2203" s="18" t="s">
        <v>2106</v>
      </c>
      <c r="D2203" s="18" t="s">
        <v>2098</v>
      </c>
      <c r="E2203" s="461">
        <v>487.19</v>
      </c>
    </row>
    <row r="2204" spans="1:5" ht="14.25">
      <c r="A2204" s="18">
        <v>4315</v>
      </c>
      <c r="B2204" s="18" t="s">
        <v>22833</v>
      </c>
      <c r="C2204" s="18" t="s">
        <v>2097</v>
      </c>
      <c r="D2204" s="18" t="s">
        <v>2098</v>
      </c>
      <c r="E2204" s="461">
        <v>3.04</v>
      </c>
    </row>
    <row r="2205" spans="1:5" ht="14.25">
      <c r="A2205" s="18">
        <v>402</v>
      </c>
      <c r="B2205" s="18" t="s">
        <v>22834</v>
      </c>
      <c r="C2205" s="18" t="s">
        <v>2097</v>
      </c>
      <c r="D2205" s="18" t="s">
        <v>2098</v>
      </c>
      <c r="E2205" s="461">
        <v>18.170000000000002</v>
      </c>
    </row>
    <row r="2206" spans="1:5" ht="14.25">
      <c r="A2206" s="18">
        <v>4226</v>
      </c>
      <c r="B2206" s="18" t="s">
        <v>22835</v>
      </c>
      <c r="C2206" s="18" t="s">
        <v>2104</v>
      </c>
      <c r="D2206" s="18" t="s">
        <v>2102</v>
      </c>
      <c r="E2206" s="461">
        <v>8.34</v>
      </c>
    </row>
    <row r="2207" spans="1:5" ht="14.25">
      <c r="A2207" s="18">
        <v>4222</v>
      </c>
      <c r="B2207" s="18" t="s">
        <v>22836</v>
      </c>
      <c r="C2207" s="18" t="s">
        <v>2105</v>
      </c>
      <c r="D2207" s="18" t="s">
        <v>2102</v>
      </c>
      <c r="E2207" s="461">
        <v>4.8099999999999996</v>
      </c>
    </row>
    <row r="2208" spans="1:5" ht="14.25">
      <c r="A2208" s="18">
        <v>34804</v>
      </c>
      <c r="B2208" s="18" t="s">
        <v>22837</v>
      </c>
      <c r="C2208" s="18" t="s">
        <v>2099</v>
      </c>
      <c r="D2208" s="18" t="s">
        <v>2098</v>
      </c>
      <c r="E2208" s="461">
        <v>70.819999999999993</v>
      </c>
    </row>
    <row r="2209" spans="1:5" ht="14.25">
      <c r="A2209" s="18">
        <v>4013</v>
      </c>
      <c r="B2209" s="18" t="s">
        <v>22838</v>
      </c>
      <c r="C2209" s="18" t="s">
        <v>2099</v>
      </c>
      <c r="D2209" s="18" t="s">
        <v>2098</v>
      </c>
      <c r="E2209" s="461">
        <v>8.49</v>
      </c>
    </row>
    <row r="2210" spans="1:5" ht="14.25">
      <c r="A2210" s="18">
        <v>4011</v>
      </c>
      <c r="B2210" s="18" t="s">
        <v>22839</v>
      </c>
      <c r="C2210" s="18" t="s">
        <v>2099</v>
      </c>
      <c r="D2210" s="18" t="s">
        <v>2098</v>
      </c>
      <c r="E2210" s="461">
        <v>9.48</v>
      </c>
    </row>
    <row r="2211" spans="1:5" ht="14.25">
      <c r="A2211" s="18">
        <v>4021</v>
      </c>
      <c r="B2211" s="18" t="s">
        <v>22840</v>
      </c>
      <c r="C2211" s="18" t="s">
        <v>2099</v>
      </c>
      <c r="D2211" s="18" t="s">
        <v>2098</v>
      </c>
      <c r="E2211" s="461">
        <v>11.83</v>
      </c>
    </row>
    <row r="2212" spans="1:5" ht="14.25">
      <c r="A2212" s="18">
        <v>4019</v>
      </c>
      <c r="B2212" s="18" t="s">
        <v>22841</v>
      </c>
      <c r="C2212" s="18" t="s">
        <v>2099</v>
      </c>
      <c r="D2212" s="18" t="s">
        <v>2098</v>
      </c>
      <c r="E2212" s="461">
        <v>14.2</v>
      </c>
    </row>
    <row r="2213" spans="1:5" ht="14.25">
      <c r="A2213" s="18">
        <v>4012</v>
      </c>
      <c r="B2213" s="18" t="s">
        <v>22842</v>
      </c>
      <c r="C2213" s="18" t="s">
        <v>2099</v>
      </c>
      <c r="D2213" s="18" t="s">
        <v>2098</v>
      </c>
      <c r="E2213" s="461">
        <v>19.03</v>
      </c>
    </row>
    <row r="2214" spans="1:5" ht="14.25">
      <c r="A2214" s="18">
        <v>4020</v>
      </c>
      <c r="B2214" s="18" t="s">
        <v>22843</v>
      </c>
      <c r="C2214" s="18" t="s">
        <v>2099</v>
      </c>
      <c r="D2214" s="18" t="s">
        <v>2098</v>
      </c>
      <c r="E2214" s="461">
        <v>23.83</v>
      </c>
    </row>
    <row r="2215" spans="1:5" ht="14.25">
      <c r="A2215" s="18">
        <v>4018</v>
      </c>
      <c r="B2215" s="18" t="s">
        <v>22844</v>
      </c>
      <c r="C2215" s="18" t="s">
        <v>2099</v>
      </c>
      <c r="D2215" s="18" t="s">
        <v>2098</v>
      </c>
      <c r="E2215" s="461">
        <v>28.55</v>
      </c>
    </row>
    <row r="2216" spans="1:5" ht="14.25">
      <c r="A2216" s="18">
        <v>36498</v>
      </c>
      <c r="B2216" s="18" t="s">
        <v>22845</v>
      </c>
      <c r="C2216" s="18" t="s">
        <v>2097</v>
      </c>
      <c r="D2216" s="18" t="s">
        <v>2100</v>
      </c>
      <c r="E2216" s="461">
        <v>7956.08</v>
      </c>
    </row>
    <row r="2217" spans="1:5" ht="14.25">
      <c r="A2217" s="18">
        <v>12872</v>
      </c>
      <c r="B2217" s="18" t="s">
        <v>22846</v>
      </c>
      <c r="C2217" s="18" t="s">
        <v>2101</v>
      </c>
      <c r="D2217" s="18" t="s">
        <v>2098</v>
      </c>
      <c r="E2217" s="461">
        <v>11.99</v>
      </c>
    </row>
    <row r="2218" spans="1:5" ht="14.25">
      <c r="A2218" s="18">
        <v>41075</v>
      </c>
      <c r="B2218" s="18" t="s">
        <v>22847</v>
      </c>
      <c r="C2218" s="18" t="s">
        <v>2107</v>
      </c>
      <c r="D2218" s="18" t="s">
        <v>2098</v>
      </c>
      <c r="E2218" s="461">
        <v>2109.92</v>
      </c>
    </row>
    <row r="2219" spans="1:5" ht="14.25">
      <c r="A2219" s="18">
        <v>44324</v>
      </c>
      <c r="B2219" s="18" t="s">
        <v>22848</v>
      </c>
      <c r="C2219" s="18" t="s">
        <v>2104</v>
      </c>
      <c r="D2219" s="18" t="s">
        <v>2098</v>
      </c>
      <c r="E2219" s="461">
        <v>2.78</v>
      </c>
    </row>
    <row r="2220" spans="1:5" ht="14.25">
      <c r="A2220" s="18">
        <v>3315</v>
      </c>
      <c r="B2220" s="18" t="s">
        <v>22849</v>
      </c>
      <c r="C2220" s="18" t="s">
        <v>2104</v>
      </c>
      <c r="D2220" s="18" t="s">
        <v>2098</v>
      </c>
      <c r="E2220" s="461">
        <v>0.8</v>
      </c>
    </row>
    <row r="2221" spans="1:5" ht="14.25">
      <c r="A2221" s="18">
        <v>36870</v>
      </c>
      <c r="B2221" s="18" t="s">
        <v>22850</v>
      </c>
      <c r="C2221" s="18" t="s">
        <v>2104</v>
      </c>
      <c r="D2221" s="18" t="s">
        <v>2098</v>
      </c>
      <c r="E2221" s="461">
        <v>0.62</v>
      </c>
    </row>
    <row r="2222" spans="1:5" ht="14.25">
      <c r="A2222" s="18">
        <v>5092</v>
      </c>
      <c r="B2222" s="18" t="s">
        <v>22851</v>
      </c>
      <c r="C2222" s="18" t="s">
        <v>2108</v>
      </c>
      <c r="D2222" s="18" t="s">
        <v>2098</v>
      </c>
      <c r="E2222" s="461">
        <v>16.079999999999998</v>
      </c>
    </row>
    <row r="2223" spans="1:5" ht="14.25">
      <c r="A2223" s="18">
        <v>11462</v>
      </c>
      <c r="B2223" s="18" t="s">
        <v>22852</v>
      </c>
      <c r="C2223" s="18" t="s">
        <v>2108</v>
      </c>
      <c r="D2223" s="18" t="s">
        <v>2098</v>
      </c>
      <c r="E2223" s="461">
        <v>16.440000000000001</v>
      </c>
    </row>
    <row r="2224" spans="1:5" ht="14.25">
      <c r="A2224" s="18">
        <v>36529</v>
      </c>
      <c r="B2224" s="18" t="s">
        <v>22853</v>
      </c>
      <c r="C2224" s="18" t="s">
        <v>2097</v>
      </c>
      <c r="D2224" s="18" t="s">
        <v>2100</v>
      </c>
      <c r="E2224" s="461">
        <v>77933.67</v>
      </c>
    </row>
    <row r="2225" spans="1:5" ht="14.25">
      <c r="A2225" s="18">
        <v>3318</v>
      </c>
      <c r="B2225" s="18" t="s">
        <v>22854</v>
      </c>
      <c r="C2225" s="18" t="s">
        <v>2097</v>
      </c>
      <c r="D2225" s="18" t="s">
        <v>2100</v>
      </c>
      <c r="E2225" s="461">
        <v>61100</v>
      </c>
    </row>
    <row r="2226" spans="1:5" ht="14.25">
      <c r="A2226" s="18">
        <v>3324</v>
      </c>
      <c r="B2226" s="18" t="s">
        <v>22855</v>
      </c>
      <c r="C2226" s="18" t="s">
        <v>2099</v>
      </c>
      <c r="D2226" s="18" t="s">
        <v>2098</v>
      </c>
      <c r="E2226" s="461">
        <v>9.92</v>
      </c>
    </row>
    <row r="2227" spans="1:5" ht="14.25">
      <c r="A2227" s="18">
        <v>3322</v>
      </c>
      <c r="B2227" s="18" t="s">
        <v>22856</v>
      </c>
      <c r="C2227" s="18" t="s">
        <v>2099</v>
      </c>
      <c r="D2227" s="18" t="s">
        <v>2102</v>
      </c>
      <c r="E2227" s="461">
        <v>13.9</v>
      </c>
    </row>
    <row r="2228" spans="1:5" ht="14.25">
      <c r="A2228" s="18">
        <v>5076</v>
      </c>
      <c r="B2228" s="18" t="s">
        <v>22857</v>
      </c>
      <c r="C2228" s="18" t="s">
        <v>2104</v>
      </c>
      <c r="D2228" s="18" t="s">
        <v>2098</v>
      </c>
      <c r="E2228" s="461">
        <v>26.59</v>
      </c>
    </row>
    <row r="2229" spans="1:5" ht="14.25">
      <c r="A2229" s="18">
        <v>5077</v>
      </c>
      <c r="B2229" s="18" t="s">
        <v>22858</v>
      </c>
      <c r="C2229" s="18" t="s">
        <v>2104</v>
      </c>
      <c r="D2229" s="18" t="s">
        <v>2098</v>
      </c>
      <c r="E2229" s="461">
        <v>29.39</v>
      </c>
    </row>
    <row r="2230" spans="1:5" ht="14.25">
      <c r="A2230" s="18">
        <v>11837</v>
      </c>
      <c r="B2230" s="18" t="s">
        <v>22859</v>
      </c>
      <c r="C2230" s="18" t="s">
        <v>2097</v>
      </c>
      <c r="D2230" s="18" t="s">
        <v>2098</v>
      </c>
      <c r="E2230" s="461">
        <v>73.47</v>
      </c>
    </row>
    <row r="2231" spans="1:5" ht="14.25">
      <c r="A2231" s="18">
        <v>38055</v>
      </c>
      <c r="B2231" s="18" t="s">
        <v>22860</v>
      </c>
      <c r="C2231" s="18" t="s">
        <v>2097</v>
      </c>
      <c r="D2231" s="18" t="s">
        <v>2098</v>
      </c>
      <c r="E2231" s="461">
        <v>6.66</v>
      </c>
    </row>
    <row r="2232" spans="1:5" ht="14.25">
      <c r="A2232" s="18">
        <v>415</v>
      </c>
      <c r="B2232" s="18" t="s">
        <v>22861</v>
      </c>
      <c r="C2232" s="18" t="s">
        <v>2097</v>
      </c>
      <c r="D2232" s="18" t="s">
        <v>2098</v>
      </c>
      <c r="E2232" s="461">
        <v>30.12</v>
      </c>
    </row>
    <row r="2233" spans="1:5" ht="14.25">
      <c r="A2233" s="18">
        <v>416</v>
      </c>
      <c r="B2233" s="18" t="s">
        <v>22862</v>
      </c>
      <c r="C2233" s="18" t="s">
        <v>2097</v>
      </c>
      <c r="D2233" s="18" t="s">
        <v>2098</v>
      </c>
      <c r="E2233" s="461">
        <v>11.03</v>
      </c>
    </row>
    <row r="2234" spans="1:5" ht="14.25">
      <c r="A2234" s="18">
        <v>425</v>
      </c>
      <c r="B2234" s="18" t="s">
        <v>22863</v>
      </c>
      <c r="C2234" s="18" t="s">
        <v>2097</v>
      </c>
      <c r="D2234" s="18" t="s">
        <v>2098</v>
      </c>
      <c r="E2234" s="461">
        <v>6.83</v>
      </c>
    </row>
    <row r="2235" spans="1:5" ht="14.25">
      <c r="A2235" s="18">
        <v>426</v>
      </c>
      <c r="B2235" s="18" t="s">
        <v>22864</v>
      </c>
      <c r="C2235" s="18" t="s">
        <v>2097</v>
      </c>
      <c r="D2235" s="18" t="s">
        <v>2098</v>
      </c>
      <c r="E2235" s="461">
        <v>37.65</v>
      </c>
    </row>
    <row r="2236" spans="1:5" ht="14.25">
      <c r="A2236" s="18">
        <v>38056</v>
      </c>
      <c r="B2236" s="18" t="s">
        <v>22865</v>
      </c>
      <c r="C2236" s="18" t="s">
        <v>2097</v>
      </c>
      <c r="D2236" s="18" t="s">
        <v>2098</v>
      </c>
      <c r="E2236" s="461">
        <v>36.770000000000003</v>
      </c>
    </row>
    <row r="2237" spans="1:5" ht="14.25">
      <c r="A2237" s="18">
        <v>1564</v>
      </c>
      <c r="B2237" s="18" t="s">
        <v>22866</v>
      </c>
      <c r="C2237" s="18" t="s">
        <v>2097</v>
      </c>
      <c r="D2237" s="18" t="s">
        <v>2098</v>
      </c>
      <c r="E2237" s="461">
        <v>14.03</v>
      </c>
    </row>
    <row r="2238" spans="1:5" ht="14.25">
      <c r="A2238" s="18">
        <v>11032</v>
      </c>
      <c r="B2238" s="18" t="s">
        <v>22867</v>
      </c>
      <c r="C2238" s="18" t="s">
        <v>2097</v>
      </c>
      <c r="D2238" s="18" t="s">
        <v>2098</v>
      </c>
      <c r="E2238" s="461">
        <v>17.12</v>
      </c>
    </row>
    <row r="2239" spans="1:5" ht="14.25">
      <c r="A2239" s="18">
        <v>36786</v>
      </c>
      <c r="B2239" s="18" t="s">
        <v>22868</v>
      </c>
      <c r="C2239" s="18" t="s">
        <v>2115</v>
      </c>
      <c r="D2239" s="18" t="s">
        <v>2100</v>
      </c>
      <c r="E2239" s="461">
        <v>159.07</v>
      </c>
    </row>
    <row r="2240" spans="1:5" ht="14.25">
      <c r="A2240" s="18">
        <v>36785</v>
      </c>
      <c r="B2240" s="18" t="s">
        <v>22869</v>
      </c>
      <c r="C2240" s="18" t="s">
        <v>2115</v>
      </c>
      <c r="D2240" s="18" t="s">
        <v>2100</v>
      </c>
      <c r="E2240" s="461">
        <v>138.22</v>
      </c>
    </row>
    <row r="2241" spans="1:5" ht="14.25">
      <c r="A2241" s="18">
        <v>36782</v>
      </c>
      <c r="B2241" s="18" t="s">
        <v>22870</v>
      </c>
      <c r="C2241" s="18" t="s">
        <v>2115</v>
      </c>
      <c r="D2241" s="18" t="s">
        <v>2100</v>
      </c>
      <c r="E2241" s="461">
        <v>164.99</v>
      </c>
    </row>
    <row r="2242" spans="1:5" ht="14.25">
      <c r="A2242" s="18">
        <v>44481</v>
      </c>
      <c r="B2242" s="18" t="s">
        <v>22871</v>
      </c>
      <c r="C2242" s="18" t="s">
        <v>2115</v>
      </c>
      <c r="D2242" s="18" t="s">
        <v>2100</v>
      </c>
      <c r="E2242" s="461">
        <v>185.85</v>
      </c>
    </row>
    <row r="2243" spans="1:5" ht="14.25">
      <c r="A2243" s="18">
        <v>4824</v>
      </c>
      <c r="B2243" s="18" t="s">
        <v>22872</v>
      </c>
      <c r="C2243" s="18" t="s">
        <v>2104</v>
      </c>
      <c r="D2243" s="18" t="s">
        <v>2098</v>
      </c>
      <c r="E2243" s="461">
        <v>0.26</v>
      </c>
    </row>
    <row r="2244" spans="1:5" ht="14.25">
      <c r="A2244" s="18">
        <v>11795</v>
      </c>
      <c r="B2244" s="18" t="s">
        <v>22873</v>
      </c>
      <c r="C2244" s="18" t="s">
        <v>2099</v>
      </c>
      <c r="D2244" s="18" t="s">
        <v>2098</v>
      </c>
      <c r="E2244" s="461">
        <v>329.81</v>
      </c>
    </row>
    <row r="2245" spans="1:5" ht="14.25">
      <c r="A2245" s="18">
        <v>134</v>
      </c>
      <c r="B2245" s="18" t="s">
        <v>22874</v>
      </c>
      <c r="C2245" s="18" t="s">
        <v>2104</v>
      </c>
      <c r="D2245" s="18" t="s">
        <v>2098</v>
      </c>
      <c r="E2245" s="461">
        <v>1.54</v>
      </c>
    </row>
    <row r="2246" spans="1:5" ht="14.25">
      <c r="A2246" s="18">
        <v>4229</v>
      </c>
      <c r="B2246" s="18" t="s">
        <v>22875</v>
      </c>
      <c r="C2246" s="18" t="s">
        <v>2104</v>
      </c>
      <c r="D2246" s="18" t="s">
        <v>2098</v>
      </c>
      <c r="E2246" s="461">
        <v>34.729999999999997</v>
      </c>
    </row>
    <row r="2247" spans="1:5" ht="14.25">
      <c r="A2247" s="18">
        <v>11731</v>
      </c>
      <c r="B2247" s="18" t="s">
        <v>22876</v>
      </c>
      <c r="C2247" s="18" t="s">
        <v>2097</v>
      </c>
      <c r="D2247" s="18" t="s">
        <v>2098</v>
      </c>
      <c r="E2247" s="461">
        <v>12.73</v>
      </c>
    </row>
    <row r="2248" spans="1:5" ht="14.25">
      <c r="A2248" s="18">
        <v>11732</v>
      </c>
      <c r="B2248" s="18" t="s">
        <v>22877</v>
      </c>
      <c r="C2248" s="18" t="s">
        <v>2097</v>
      </c>
      <c r="D2248" s="18" t="s">
        <v>2098</v>
      </c>
      <c r="E2248" s="461">
        <v>33.369999999999997</v>
      </c>
    </row>
    <row r="2249" spans="1:5" ht="14.25">
      <c r="A2249" s="18">
        <v>11244</v>
      </c>
      <c r="B2249" s="18" t="s">
        <v>22878</v>
      </c>
      <c r="C2249" s="18" t="s">
        <v>2097</v>
      </c>
      <c r="D2249" s="18" t="s">
        <v>2100</v>
      </c>
      <c r="E2249" s="461">
        <v>279.14</v>
      </c>
    </row>
    <row r="2250" spans="1:5" ht="14.25">
      <c r="A2250" s="18">
        <v>11245</v>
      </c>
      <c r="B2250" s="18" t="s">
        <v>22879</v>
      </c>
      <c r="C2250" s="18" t="s">
        <v>2097</v>
      </c>
      <c r="D2250" s="18" t="s">
        <v>2100</v>
      </c>
      <c r="E2250" s="461">
        <v>386.1</v>
      </c>
    </row>
    <row r="2251" spans="1:5" ht="14.25">
      <c r="A2251" s="18">
        <v>11235</v>
      </c>
      <c r="B2251" s="18" t="s">
        <v>22880</v>
      </c>
      <c r="C2251" s="18" t="s">
        <v>2097</v>
      </c>
      <c r="D2251" s="18" t="s">
        <v>2100</v>
      </c>
      <c r="E2251" s="461">
        <v>213.02</v>
      </c>
    </row>
    <row r="2252" spans="1:5" ht="14.25">
      <c r="A2252" s="18">
        <v>11236</v>
      </c>
      <c r="B2252" s="18" t="s">
        <v>22881</v>
      </c>
      <c r="C2252" s="18" t="s">
        <v>2097</v>
      </c>
      <c r="D2252" s="18" t="s">
        <v>2100</v>
      </c>
      <c r="E2252" s="461">
        <v>270.70999999999998</v>
      </c>
    </row>
    <row r="2253" spans="1:5" ht="14.25">
      <c r="A2253" s="18">
        <v>36494</v>
      </c>
      <c r="B2253" s="18" t="s">
        <v>22882</v>
      </c>
      <c r="C2253" s="18" t="s">
        <v>2097</v>
      </c>
      <c r="D2253" s="18" t="s">
        <v>2100</v>
      </c>
      <c r="E2253" s="461">
        <v>734320.31</v>
      </c>
    </row>
    <row r="2254" spans="1:5" ht="14.25">
      <c r="A2254" s="18">
        <v>36493</v>
      </c>
      <c r="B2254" s="18" t="s">
        <v>22883</v>
      </c>
      <c r="C2254" s="18" t="s">
        <v>2097</v>
      </c>
      <c r="D2254" s="18" t="s">
        <v>2100</v>
      </c>
      <c r="E2254" s="461">
        <v>831955.08</v>
      </c>
    </row>
    <row r="2255" spans="1:5" ht="14.25">
      <c r="A2255" s="18">
        <v>36492</v>
      </c>
      <c r="B2255" s="18" t="s">
        <v>22884</v>
      </c>
      <c r="C2255" s="18" t="s">
        <v>2097</v>
      </c>
      <c r="D2255" s="18" t="s">
        <v>2100</v>
      </c>
      <c r="E2255" s="461">
        <v>1545457.03</v>
      </c>
    </row>
    <row r="2256" spans="1:5" ht="14.25">
      <c r="A2256" s="18">
        <v>36499</v>
      </c>
      <c r="B2256" s="18" t="s">
        <v>22885</v>
      </c>
      <c r="C2256" s="18" t="s">
        <v>2097</v>
      </c>
      <c r="D2256" s="18" t="s">
        <v>2100</v>
      </c>
      <c r="E2256" s="461">
        <v>4296.28</v>
      </c>
    </row>
    <row r="2257" spans="1:5" ht="14.25">
      <c r="A2257" s="18">
        <v>13533</v>
      </c>
      <c r="B2257" s="18" t="s">
        <v>22886</v>
      </c>
      <c r="C2257" s="18" t="s">
        <v>2097</v>
      </c>
      <c r="D2257" s="18" t="s">
        <v>2100</v>
      </c>
      <c r="E2257" s="461">
        <v>196943.48</v>
      </c>
    </row>
    <row r="2258" spans="1:5" ht="14.25">
      <c r="A2258" s="18">
        <v>13333</v>
      </c>
      <c r="B2258" s="18" t="s">
        <v>22887</v>
      </c>
      <c r="C2258" s="18" t="s">
        <v>2097</v>
      </c>
      <c r="D2258" s="18" t="s">
        <v>2100</v>
      </c>
      <c r="E2258" s="461">
        <v>220322.1</v>
      </c>
    </row>
    <row r="2259" spans="1:5" ht="14.25">
      <c r="A2259" s="18">
        <v>39585</v>
      </c>
      <c r="B2259" s="18" t="s">
        <v>22888</v>
      </c>
      <c r="C2259" s="18" t="s">
        <v>2097</v>
      </c>
      <c r="D2259" s="18" t="s">
        <v>2100</v>
      </c>
      <c r="E2259" s="461">
        <v>142261.97</v>
      </c>
    </row>
    <row r="2260" spans="1:5" ht="14.25">
      <c r="A2260" s="18">
        <v>39586</v>
      </c>
      <c r="B2260" s="18" t="s">
        <v>22889</v>
      </c>
      <c r="C2260" s="18" t="s">
        <v>2097</v>
      </c>
      <c r="D2260" s="18" t="s">
        <v>2100</v>
      </c>
      <c r="E2260" s="461">
        <v>166863.66</v>
      </c>
    </row>
    <row r="2261" spans="1:5" ht="14.25">
      <c r="A2261" s="18">
        <v>39587</v>
      </c>
      <c r="B2261" s="18" t="s">
        <v>22890</v>
      </c>
      <c r="C2261" s="18" t="s">
        <v>2097</v>
      </c>
      <c r="D2261" s="18" t="s">
        <v>2100</v>
      </c>
      <c r="E2261" s="461">
        <v>203231.39</v>
      </c>
    </row>
    <row r="2262" spans="1:5" ht="14.25">
      <c r="A2262" s="18">
        <v>39588</v>
      </c>
      <c r="B2262" s="18" t="s">
        <v>22891</v>
      </c>
      <c r="C2262" s="18" t="s">
        <v>2097</v>
      </c>
      <c r="D2262" s="18" t="s">
        <v>2100</v>
      </c>
      <c r="E2262" s="461">
        <v>235320.55</v>
      </c>
    </row>
    <row r="2263" spans="1:5" ht="14.25">
      <c r="A2263" s="18">
        <v>39584</v>
      </c>
      <c r="B2263" s="18" t="s">
        <v>22892</v>
      </c>
      <c r="C2263" s="18" t="s">
        <v>2097</v>
      </c>
      <c r="D2263" s="18" t="s">
        <v>2100</v>
      </c>
      <c r="E2263" s="461">
        <v>126688.03</v>
      </c>
    </row>
    <row r="2264" spans="1:5" ht="14.25">
      <c r="A2264" s="18">
        <v>39590</v>
      </c>
      <c r="B2264" s="18" t="s">
        <v>22893</v>
      </c>
      <c r="C2264" s="18" t="s">
        <v>2097</v>
      </c>
      <c r="D2264" s="18" t="s">
        <v>2100</v>
      </c>
      <c r="E2264" s="461">
        <v>123650.25</v>
      </c>
    </row>
    <row r="2265" spans="1:5" ht="14.25">
      <c r="A2265" s="18">
        <v>39592</v>
      </c>
      <c r="B2265" s="18" t="s">
        <v>22894</v>
      </c>
      <c r="C2265" s="18" t="s">
        <v>2097</v>
      </c>
      <c r="D2265" s="18" t="s">
        <v>2100</v>
      </c>
      <c r="E2265" s="461">
        <v>177688.4</v>
      </c>
    </row>
    <row r="2266" spans="1:5" ht="14.25">
      <c r="A2266" s="18">
        <v>39593</v>
      </c>
      <c r="B2266" s="18" t="s">
        <v>22895</v>
      </c>
      <c r="C2266" s="18" t="s">
        <v>2097</v>
      </c>
      <c r="D2266" s="18" t="s">
        <v>2100</v>
      </c>
      <c r="E2266" s="461">
        <v>203231.39</v>
      </c>
    </row>
    <row r="2267" spans="1:5" ht="14.25">
      <c r="A2267" s="18">
        <v>14254</v>
      </c>
      <c r="B2267" s="18" t="s">
        <v>22896</v>
      </c>
      <c r="C2267" s="18" t="s">
        <v>2097</v>
      </c>
      <c r="D2267" s="18" t="s">
        <v>2100</v>
      </c>
      <c r="E2267" s="461">
        <v>115521</v>
      </c>
    </row>
    <row r="2268" spans="1:5" ht="14.25">
      <c r="A2268" s="18">
        <v>44494</v>
      </c>
      <c r="B2268" s="18" t="s">
        <v>22897</v>
      </c>
      <c r="C2268" s="18" t="s">
        <v>2097</v>
      </c>
      <c r="D2268" s="18" t="s">
        <v>2100</v>
      </c>
      <c r="E2268" s="461">
        <v>96469.25</v>
      </c>
    </row>
    <row r="2269" spans="1:5" ht="14.25">
      <c r="A2269" s="18">
        <v>25019</v>
      </c>
      <c r="B2269" s="18" t="s">
        <v>22898</v>
      </c>
      <c r="C2269" s="18" t="s">
        <v>2097</v>
      </c>
      <c r="D2269" s="18" t="s">
        <v>2100</v>
      </c>
      <c r="E2269" s="461">
        <v>165359.07999999999</v>
      </c>
    </row>
    <row r="2270" spans="1:5" ht="14.25">
      <c r="A2270" s="18">
        <v>36501</v>
      </c>
      <c r="B2270" s="18" t="s">
        <v>22899</v>
      </c>
      <c r="C2270" s="18" t="s">
        <v>2097</v>
      </c>
      <c r="D2270" s="18" t="s">
        <v>2100</v>
      </c>
      <c r="E2270" s="461">
        <v>147226.57</v>
      </c>
    </row>
    <row r="2271" spans="1:5" ht="14.25">
      <c r="A2271" s="18">
        <v>44493</v>
      </c>
      <c r="B2271" s="18" t="s">
        <v>22900</v>
      </c>
      <c r="C2271" s="18" t="s">
        <v>2097</v>
      </c>
      <c r="D2271" s="18" t="s">
        <v>2100</v>
      </c>
      <c r="E2271" s="461">
        <v>176994.54</v>
      </c>
    </row>
    <row r="2272" spans="1:5" ht="14.25">
      <c r="A2272" s="18">
        <v>36500</v>
      </c>
      <c r="B2272" s="18" t="s">
        <v>22901</v>
      </c>
      <c r="C2272" s="18" t="s">
        <v>2097</v>
      </c>
      <c r="D2272" s="18" t="s">
        <v>2100</v>
      </c>
      <c r="E2272" s="461">
        <v>104040.99</v>
      </c>
    </row>
    <row r="2273" spans="1:5" ht="14.25">
      <c r="A2273" s="18">
        <v>20017</v>
      </c>
      <c r="B2273" s="18" t="s">
        <v>22902</v>
      </c>
      <c r="C2273" s="18" t="s">
        <v>2103</v>
      </c>
      <c r="D2273" s="18" t="s">
        <v>2098</v>
      </c>
      <c r="E2273" s="461">
        <v>7.08</v>
      </c>
    </row>
    <row r="2274" spans="1:5" ht="14.25">
      <c r="A2274" s="18">
        <v>20007</v>
      </c>
      <c r="B2274" s="18" t="s">
        <v>22903</v>
      </c>
      <c r="C2274" s="18" t="s">
        <v>2103</v>
      </c>
      <c r="D2274" s="18" t="s">
        <v>2098</v>
      </c>
      <c r="E2274" s="461">
        <v>4.2300000000000004</v>
      </c>
    </row>
    <row r="2275" spans="1:5" ht="14.25">
      <c r="A2275" s="18">
        <v>39831</v>
      </c>
      <c r="B2275" s="18" t="s">
        <v>22904</v>
      </c>
      <c r="C2275" s="18" t="s">
        <v>2109</v>
      </c>
      <c r="D2275" s="18" t="s">
        <v>2100</v>
      </c>
      <c r="E2275" s="461">
        <v>297.88</v>
      </c>
    </row>
    <row r="2276" spans="1:5" ht="14.25">
      <c r="A2276" s="18">
        <v>36888</v>
      </c>
      <c r="B2276" s="18" t="s">
        <v>22905</v>
      </c>
      <c r="C2276" s="18" t="s">
        <v>2103</v>
      </c>
      <c r="D2276" s="18" t="s">
        <v>2100</v>
      </c>
      <c r="E2276" s="461">
        <v>28.4</v>
      </c>
    </row>
    <row r="2277" spans="1:5" ht="14.25">
      <c r="A2277" s="18">
        <v>39836</v>
      </c>
      <c r="B2277" s="18" t="s">
        <v>22906</v>
      </c>
      <c r="C2277" s="18" t="s">
        <v>2109</v>
      </c>
      <c r="D2277" s="18" t="s">
        <v>2100</v>
      </c>
      <c r="E2277" s="461">
        <v>261.74</v>
      </c>
    </row>
    <row r="2278" spans="1:5" ht="14.25">
      <c r="A2278" s="18">
        <v>39830</v>
      </c>
      <c r="B2278" s="18" t="s">
        <v>22907</v>
      </c>
      <c r="C2278" s="18" t="s">
        <v>2109</v>
      </c>
      <c r="D2278" s="18" t="s">
        <v>2100</v>
      </c>
      <c r="E2278" s="461">
        <v>298.51</v>
      </c>
    </row>
    <row r="2279" spans="1:5" ht="14.25">
      <c r="A2279" s="18">
        <v>40527</v>
      </c>
      <c r="B2279" s="18" t="s">
        <v>22908</v>
      </c>
      <c r="C2279" s="18" t="s">
        <v>2097</v>
      </c>
      <c r="D2279" s="18" t="s">
        <v>2098</v>
      </c>
      <c r="E2279" s="461">
        <v>2588.67</v>
      </c>
    </row>
    <row r="2280" spans="1:5" ht="14.25">
      <c r="A2280" s="18">
        <v>36497</v>
      </c>
      <c r="B2280" s="18" t="s">
        <v>22909</v>
      </c>
      <c r="C2280" s="18" t="s">
        <v>2097</v>
      </c>
      <c r="D2280" s="18" t="s">
        <v>2098</v>
      </c>
      <c r="E2280" s="461">
        <v>2955.25</v>
      </c>
    </row>
    <row r="2281" spans="1:5" ht="14.25">
      <c r="A2281" s="18">
        <v>36487</v>
      </c>
      <c r="B2281" s="18" t="s">
        <v>22910</v>
      </c>
      <c r="C2281" s="18" t="s">
        <v>2097</v>
      </c>
      <c r="D2281" s="18" t="s">
        <v>2098</v>
      </c>
      <c r="E2281" s="461">
        <v>5145.55</v>
      </c>
    </row>
    <row r="2282" spans="1:5" ht="14.25">
      <c r="A2282" s="18">
        <v>44475</v>
      </c>
      <c r="B2282" s="18" t="s">
        <v>22911</v>
      </c>
      <c r="C2282" s="18" t="s">
        <v>2097</v>
      </c>
      <c r="D2282" s="18" t="s">
        <v>2100</v>
      </c>
      <c r="E2282" s="461">
        <v>1284071.96</v>
      </c>
    </row>
    <row r="2283" spans="1:5" ht="14.25">
      <c r="A2283" s="18">
        <v>44474</v>
      </c>
      <c r="B2283" s="18" t="s">
        <v>22912</v>
      </c>
      <c r="C2283" s="18" t="s">
        <v>2097</v>
      </c>
      <c r="D2283" s="18" t="s">
        <v>2100</v>
      </c>
      <c r="E2283" s="461">
        <v>2469369.14</v>
      </c>
    </row>
    <row r="2284" spans="1:5" ht="14.25">
      <c r="A2284" s="18">
        <v>44490</v>
      </c>
      <c r="B2284" s="18" t="s">
        <v>22913</v>
      </c>
      <c r="C2284" s="18" t="s">
        <v>2097</v>
      </c>
      <c r="D2284" s="18" t="s">
        <v>2100</v>
      </c>
      <c r="E2284" s="461">
        <v>4197927.53</v>
      </c>
    </row>
    <row r="2285" spans="1:5" ht="14.25">
      <c r="A2285" s="18">
        <v>37776</v>
      </c>
      <c r="B2285" s="18" t="s">
        <v>22914</v>
      </c>
      <c r="C2285" s="18" t="s">
        <v>2097</v>
      </c>
      <c r="D2285" s="18" t="s">
        <v>2100</v>
      </c>
      <c r="E2285" s="461">
        <v>257279.3</v>
      </c>
    </row>
    <row r="2286" spans="1:5" ht="14.25">
      <c r="A2286" s="18">
        <v>37775</v>
      </c>
      <c r="B2286" s="18" t="s">
        <v>22915</v>
      </c>
      <c r="C2286" s="18" t="s">
        <v>2097</v>
      </c>
      <c r="D2286" s="18" t="s">
        <v>2100</v>
      </c>
      <c r="E2286" s="461">
        <v>405234.37</v>
      </c>
    </row>
    <row r="2287" spans="1:5" ht="14.25">
      <c r="A2287" s="18">
        <v>36491</v>
      </c>
      <c r="B2287" s="18" t="s">
        <v>22916</v>
      </c>
      <c r="C2287" s="18" t="s">
        <v>2097</v>
      </c>
      <c r="D2287" s="18" t="s">
        <v>2100</v>
      </c>
      <c r="E2287" s="461">
        <v>1500703.12</v>
      </c>
    </row>
    <row r="2288" spans="1:5" ht="14.25">
      <c r="A2288" s="18">
        <v>10712</v>
      </c>
      <c r="B2288" s="18" t="s">
        <v>22917</v>
      </c>
      <c r="C2288" s="18" t="s">
        <v>2097</v>
      </c>
      <c r="D2288" s="18" t="s">
        <v>2100</v>
      </c>
      <c r="E2288" s="461">
        <v>101308.59</v>
      </c>
    </row>
    <row r="2289" spans="1:5" ht="14.25">
      <c r="A2289" s="18">
        <v>3363</v>
      </c>
      <c r="B2289" s="18" t="s">
        <v>22918</v>
      </c>
      <c r="C2289" s="18" t="s">
        <v>2097</v>
      </c>
      <c r="D2289" s="18" t="s">
        <v>2100</v>
      </c>
      <c r="E2289" s="461">
        <v>142500</v>
      </c>
    </row>
    <row r="2290" spans="1:5" ht="14.25">
      <c r="A2290" s="18">
        <v>3365</v>
      </c>
      <c r="B2290" s="18" t="s">
        <v>22919</v>
      </c>
      <c r="C2290" s="18" t="s">
        <v>2097</v>
      </c>
      <c r="D2290" s="18" t="s">
        <v>2100</v>
      </c>
      <c r="E2290" s="461">
        <v>333093.75</v>
      </c>
    </row>
    <row r="2291" spans="1:5" ht="14.25">
      <c r="A2291" s="18">
        <v>7569</v>
      </c>
      <c r="B2291" s="18" t="s">
        <v>22920</v>
      </c>
      <c r="C2291" s="18" t="s">
        <v>2097</v>
      </c>
      <c r="D2291" s="18" t="s">
        <v>2098</v>
      </c>
      <c r="E2291" s="461">
        <v>84.88</v>
      </c>
    </row>
    <row r="2292" spans="1:5" ht="14.25">
      <c r="A2292" s="18">
        <v>34349</v>
      </c>
      <c r="B2292" s="18" t="s">
        <v>22921</v>
      </c>
      <c r="C2292" s="18" t="s">
        <v>2097</v>
      </c>
      <c r="D2292" s="18" t="s">
        <v>2098</v>
      </c>
      <c r="E2292" s="461">
        <v>40.24</v>
      </c>
    </row>
    <row r="2293" spans="1:5" ht="14.25">
      <c r="A2293" s="18">
        <v>3378</v>
      </c>
      <c r="B2293" s="18" t="s">
        <v>22922</v>
      </c>
      <c r="C2293" s="18" t="s">
        <v>2097</v>
      </c>
      <c r="D2293" s="18" t="s">
        <v>2098</v>
      </c>
      <c r="E2293" s="461">
        <v>106.64</v>
      </c>
    </row>
    <row r="2294" spans="1:5" ht="14.25">
      <c r="A2294" s="18">
        <v>3380</v>
      </c>
      <c r="B2294" s="18" t="s">
        <v>22923</v>
      </c>
      <c r="C2294" s="18" t="s">
        <v>2097</v>
      </c>
      <c r="D2294" s="18" t="s">
        <v>2102</v>
      </c>
      <c r="E2294" s="461">
        <v>74.650000000000006</v>
      </c>
    </row>
    <row r="2295" spans="1:5" ht="14.25">
      <c r="A2295" s="18">
        <v>3379</v>
      </c>
      <c r="B2295" s="18" t="s">
        <v>22924</v>
      </c>
      <c r="C2295" s="18" t="s">
        <v>2097</v>
      </c>
      <c r="D2295" s="18" t="s">
        <v>2098</v>
      </c>
      <c r="E2295" s="461">
        <v>72.069999999999993</v>
      </c>
    </row>
    <row r="2296" spans="1:5" ht="14.25">
      <c r="A2296" s="18">
        <v>11991</v>
      </c>
      <c r="B2296" s="18" t="s">
        <v>22925</v>
      </c>
      <c r="C2296" s="18" t="s">
        <v>2097</v>
      </c>
      <c r="D2296" s="18" t="s">
        <v>2098</v>
      </c>
      <c r="E2296" s="461">
        <v>83.68</v>
      </c>
    </row>
    <row r="2297" spans="1:5" ht="14.25">
      <c r="A2297" s="18">
        <v>11029</v>
      </c>
      <c r="B2297" s="18" t="s">
        <v>22926</v>
      </c>
      <c r="C2297" s="18" t="s">
        <v>2112</v>
      </c>
      <c r="D2297" s="18" t="s">
        <v>2098</v>
      </c>
      <c r="E2297" s="461">
        <v>2.62</v>
      </c>
    </row>
    <row r="2298" spans="1:5" ht="14.25">
      <c r="A2298" s="18">
        <v>4316</v>
      </c>
      <c r="B2298" s="18" t="s">
        <v>22927</v>
      </c>
      <c r="C2298" s="18" t="s">
        <v>2097</v>
      </c>
      <c r="D2298" s="18" t="s">
        <v>2098</v>
      </c>
      <c r="E2298" s="461">
        <v>2.65</v>
      </c>
    </row>
    <row r="2299" spans="1:5" ht="14.25">
      <c r="A2299" s="18">
        <v>4313</v>
      </c>
      <c r="B2299" s="18" t="s">
        <v>22928</v>
      </c>
      <c r="C2299" s="18" t="s">
        <v>2112</v>
      </c>
      <c r="D2299" s="18" t="s">
        <v>2098</v>
      </c>
      <c r="E2299" s="461">
        <v>3.8</v>
      </c>
    </row>
    <row r="2300" spans="1:5" ht="14.25">
      <c r="A2300" s="18">
        <v>4317</v>
      </c>
      <c r="B2300" s="18" t="s">
        <v>22929</v>
      </c>
      <c r="C2300" s="18" t="s">
        <v>2097</v>
      </c>
      <c r="D2300" s="18" t="s">
        <v>2098</v>
      </c>
      <c r="E2300" s="461">
        <v>4.33</v>
      </c>
    </row>
    <row r="2301" spans="1:5" ht="14.25">
      <c r="A2301" s="18">
        <v>4314</v>
      </c>
      <c r="B2301" s="18" t="s">
        <v>22930</v>
      </c>
      <c r="C2301" s="18" t="s">
        <v>2112</v>
      </c>
      <c r="D2301" s="18" t="s">
        <v>2098</v>
      </c>
      <c r="E2301" s="461">
        <v>5.07</v>
      </c>
    </row>
    <row r="2302" spans="1:5" ht="14.25">
      <c r="A2302" s="18">
        <v>10921</v>
      </c>
      <c r="B2302" s="18" t="s">
        <v>22931</v>
      </c>
      <c r="C2302" s="18" t="s">
        <v>2097</v>
      </c>
      <c r="D2302" s="18" t="s">
        <v>2100</v>
      </c>
      <c r="E2302" s="461">
        <v>5733</v>
      </c>
    </row>
    <row r="2303" spans="1:5" ht="14.25">
      <c r="A2303" s="18">
        <v>10922</v>
      </c>
      <c r="B2303" s="18" t="s">
        <v>22932</v>
      </c>
      <c r="C2303" s="18" t="s">
        <v>2097</v>
      </c>
      <c r="D2303" s="18" t="s">
        <v>2100</v>
      </c>
      <c r="E2303" s="461">
        <v>5192.8</v>
      </c>
    </row>
    <row r="2304" spans="1:5" ht="14.25">
      <c r="A2304" s="18">
        <v>10923</v>
      </c>
      <c r="B2304" s="18" t="s">
        <v>22933</v>
      </c>
      <c r="C2304" s="18" t="s">
        <v>2097</v>
      </c>
      <c r="D2304" s="18" t="s">
        <v>2100</v>
      </c>
      <c r="E2304" s="461">
        <v>3069.17</v>
      </c>
    </row>
    <row r="2305" spans="1:5" ht="14.25">
      <c r="A2305" s="18">
        <v>10924</v>
      </c>
      <c r="B2305" s="18" t="s">
        <v>22934</v>
      </c>
      <c r="C2305" s="18" t="s">
        <v>2097</v>
      </c>
      <c r="D2305" s="18" t="s">
        <v>2100</v>
      </c>
      <c r="E2305" s="461">
        <v>3232.43</v>
      </c>
    </row>
    <row r="2306" spans="1:5" ht="14.25">
      <c r="A2306" s="18">
        <v>37772</v>
      </c>
      <c r="B2306" s="18" t="s">
        <v>22935</v>
      </c>
      <c r="C2306" s="18" t="s">
        <v>2097</v>
      </c>
      <c r="D2306" s="18" t="s">
        <v>2100</v>
      </c>
      <c r="E2306" s="461">
        <v>342998.8</v>
      </c>
    </row>
    <row r="2307" spans="1:5" ht="14.25">
      <c r="A2307" s="18">
        <v>37771</v>
      </c>
      <c r="B2307" s="18" t="s">
        <v>22936</v>
      </c>
      <c r="C2307" s="18" t="s">
        <v>2097</v>
      </c>
      <c r="D2307" s="18" t="s">
        <v>2100</v>
      </c>
      <c r="E2307" s="461">
        <v>364896.09</v>
      </c>
    </row>
    <row r="2308" spans="1:5" ht="14.25">
      <c r="A2308" s="18">
        <v>12772</v>
      </c>
      <c r="B2308" s="18" t="s">
        <v>22937</v>
      </c>
      <c r="C2308" s="18" t="s">
        <v>2097</v>
      </c>
      <c r="D2308" s="18" t="s">
        <v>2100</v>
      </c>
      <c r="E2308" s="461">
        <v>785.22</v>
      </c>
    </row>
    <row r="2309" spans="1:5" ht="14.25">
      <c r="A2309" s="18">
        <v>12770</v>
      </c>
      <c r="B2309" s="18" t="s">
        <v>22938</v>
      </c>
      <c r="C2309" s="18" t="s">
        <v>2097</v>
      </c>
      <c r="D2309" s="18" t="s">
        <v>2100</v>
      </c>
      <c r="E2309" s="461">
        <v>472.46</v>
      </c>
    </row>
    <row r="2310" spans="1:5" ht="14.25">
      <c r="A2310" s="18">
        <v>12775</v>
      </c>
      <c r="B2310" s="18" t="s">
        <v>22939</v>
      </c>
      <c r="C2310" s="18" t="s">
        <v>2097</v>
      </c>
      <c r="D2310" s="18" t="s">
        <v>2100</v>
      </c>
      <c r="E2310" s="461">
        <v>346.02</v>
      </c>
    </row>
    <row r="2311" spans="1:5" ht="14.25">
      <c r="A2311" s="18">
        <v>12768</v>
      </c>
      <c r="B2311" s="18" t="s">
        <v>22940</v>
      </c>
      <c r="C2311" s="18" t="s">
        <v>2097</v>
      </c>
      <c r="D2311" s="18" t="s">
        <v>2100</v>
      </c>
      <c r="E2311" s="461">
        <v>1104.6300000000001</v>
      </c>
    </row>
    <row r="2312" spans="1:5" ht="14.25">
      <c r="A2312" s="18">
        <v>12769</v>
      </c>
      <c r="B2312" s="18" t="s">
        <v>22941</v>
      </c>
      <c r="C2312" s="18" t="s">
        <v>2097</v>
      </c>
      <c r="D2312" s="18" t="s">
        <v>2100</v>
      </c>
      <c r="E2312" s="461">
        <v>90.5</v>
      </c>
    </row>
    <row r="2313" spans="1:5" ht="14.25">
      <c r="A2313" s="18">
        <v>12773</v>
      </c>
      <c r="B2313" s="18" t="s">
        <v>22942</v>
      </c>
      <c r="C2313" s="18" t="s">
        <v>2097</v>
      </c>
      <c r="D2313" s="18" t="s">
        <v>2100</v>
      </c>
      <c r="E2313" s="461">
        <v>97.15</v>
      </c>
    </row>
    <row r="2314" spans="1:5" ht="14.25">
      <c r="A2314" s="18">
        <v>12774</v>
      </c>
      <c r="B2314" s="18" t="s">
        <v>22943</v>
      </c>
      <c r="C2314" s="18" t="s">
        <v>2097</v>
      </c>
      <c r="D2314" s="18" t="s">
        <v>2100</v>
      </c>
      <c r="E2314" s="461">
        <v>119.77</v>
      </c>
    </row>
    <row r="2315" spans="1:5" ht="14.25">
      <c r="A2315" s="18">
        <v>12776</v>
      </c>
      <c r="B2315" s="18" t="s">
        <v>22944</v>
      </c>
      <c r="C2315" s="18" t="s">
        <v>2097</v>
      </c>
      <c r="D2315" s="18" t="s">
        <v>2100</v>
      </c>
      <c r="E2315" s="461">
        <v>1783.38</v>
      </c>
    </row>
    <row r="2316" spans="1:5" ht="14.25">
      <c r="A2316" s="18">
        <v>12777</v>
      </c>
      <c r="B2316" s="18" t="s">
        <v>22945</v>
      </c>
      <c r="C2316" s="18" t="s">
        <v>2097</v>
      </c>
      <c r="D2316" s="18" t="s">
        <v>2100</v>
      </c>
      <c r="E2316" s="461">
        <v>2329.04</v>
      </c>
    </row>
    <row r="2317" spans="1:5" ht="14.25">
      <c r="A2317" s="18">
        <v>3391</v>
      </c>
      <c r="B2317" s="18" t="s">
        <v>22946</v>
      </c>
      <c r="C2317" s="18" t="s">
        <v>2097</v>
      </c>
      <c r="D2317" s="18" t="s">
        <v>2100</v>
      </c>
      <c r="E2317" s="461">
        <v>42.5</v>
      </c>
    </row>
    <row r="2318" spans="1:5" ht="14.25">
      <c r="A2318" s="18">
        <v>3389</v>
      </c>
      <c r="B2318" s="18" t="s">
        <v>22947</v>
      </c>
      <c r="C2318" s="18" t="s">
        <v>2097</v>
      </c>
      <c r="D2318" s="18" t="s">
        <v>2100</v>
      </c>
      <c r="E2318" s="461">
        <v>22.05</v>
      </c>
    </row>
    <row r="2319" spans="1:5" ht="14.25">
      <c r="A2319" s="18">
        <v>3390</v>
      </c>
      <c r="B2319" s="18" t="s">
        <v>22948</v>
      </c>
      <c r="C2319" s="18" t="s">
        <v>2097</v>
      </c>
      <c r="D2319" s="18" t="s">
        <v>2100</v>
      </c>
      <c r="E2319" s="461">
        <v>24.81</v>
      </c>
    </row>
    <row r="2320" spans="1:5" ht="14.25">
      <c r="A2320" s="18">
        <v>12873</v>
      </c>
      <c r="B2320" s="18" t="s">
        <v>22949</v>
      </c>
      <c r="C2320" s="18" t="s">
        <v>2101</v>
      </c>
      <c r="D2320" s="18" t="s">
        <v>2098</v>
      </c>
      <c r="E2320" s="461">
        <v>15.35</v>
      </c>
    </row>
    <row r="2321" spans="1:5" ht="14.25">
      <c r="A2321" s="18">
        <v>41076</v>
      </c>
      <c r="B2321" s="18" t="s">
        <v>22950</v>
      </c>
      <c r="C2321" s="18" t="s">
        <v>2107</v>
      </c>
      <c r="D2321" s="18" t="s">
        <v>2098</v>
      </c>
      <c r="E2321" s="461">
        <v>2699.09</v>
      </c>
    </row>
    <row r="2322" spans="1:5" ht="14.25">
      <c r="A2322" s="18">
        <v>140</v>
      </c>
      <c r="B2322" s="18" t="s">
        <v>22951</v>
      </c>
      <c r="C2322" s="18" t="s">
        <v>2104</v>
      </c>
      <c r="D2322" s="18" t="s">
        <v>2098</v>
      </c>
      <c r="E2322" s="461">
        <v>17.22</v>
      </c>
    </row>
    <row r="2323" spans="1:5" ht="14.25">
      <c r="A2323" s="18">
        <v>151</v>
      </c>
      <c r="B2323" s="18" t="s">
        <v>22952</v>
      </c>
      <c r="C2323" s="18" t="s">
        <v>2105</v>
      </c>
      <c r="D2323" s="18" t="s">
        <v>2098</v>
      </c>
      <c r="E2323" s="461">
        <v>25.41</v>
      </c>
    </row>
    <row r="2324" spans="1:5" ht="14.25">
      <c r="A2324" s="18">
        <v>7340</v>
      </c>
      <c r="B2324" s="18" t="s">
        <v>22953</v>
      </c>
      <c r="C2324" s="18" t="s">
        <v>2105</v>
      </c>
      <c r="D2324" s="18" t="s">
        <v>2098</v>
      </c>
      <c r="E2324" s="461">
        <v>27.74</v>
      </c>
    </row>
    <row r="2325" spans="1:5" ht="14.25">
      <c r="A2325" s="18">
        <v>2701</v>
      </c>
      <c r="B2325" s="18" t="s">
        <v>22954</v>
      </c>
      <c r="C2325" s="18" t="s">
        <v>2101</v>
      </c>
      <c r="D2325" s="18" t="s">
        <v>2098</v>
      </c>
      <c r="E2325" s="461">
        <v>17.62</v>
      </c>
    </row>
    <row r="2326" spans="1:5" ht="14.25">
      <c r="A2326" s="18">
        <v>40929</v>
      </c>
      <c r="B2326" s="18" t="s">
        <v>22955</v>
      </c>
      <c r="C2326" s="18" t="s">
        <v>2107</v>
      </c>
      <c r="D2326" s="18" t="s">
        <v>2098</v>
      </c>
      <c r="E2326" s="461">
        <v>3100.38</v>
      </c>
    </row>
    <row r="2327" spans="1:5" ht="14.25">
      <c r="A2327" s="18">
        <v>38114</v>
      </c>
      <c r="B2327" s="18" t="s">
        <v>22956</v>
      </c>
      <c r="C2327" s="18" t="s">
        <v>2097</v>
      </c>
      <c r="D2327" s="18" t="s">
        <v>2098</v>
      </c>
      <c r="E2327" s="461">
        <v>20.399999999999999</v>
      </c>
    </row>
    <row r="2328" spans="1:5" ht="14.25">
      <c r="A2328" s="18">
        <v>38064</v>
      </c>
      <c r="B2328" s="18" t="s">
        <v>22957</v>
      </c>
      <c r="C2328" s="18" t="s">
        <v>2097</v>
      </c>
      <c r="D2328" s="18" t="s">
        <v>2098</v>
      </c>
      <c r="E2328" s="461">
        <v>22.81</v>
      </c>
    </row>
    <row r="2329" spans="1:5" ht="14.25">
      <c r="A2329" s="18">
        <v>38115</v>
      </c>
      <c r="B2329" s="18" t="s">
        <v>22958</v>
      </c>
      <c r="C2329" s="18" t="s">
        <v>2097</v>
      </c>
      <c r="D2329" s="18" t="s">
        <v>2098</v>
      </c>
      <c r="E2329" s="461">
        <v>21.78</v>
      </c>
    </row>
    <row r="2330" spans="1:5" ht="14.25">
      <c r="A2330" s="18">
        <v>38065</v>
      </c>
      <c r="B2330" s="18" t="s">
        <v>22959</v>
      </c>
      <c r="C2330" s="18" t="s">
        <v>2097</v>
      </c>
      <c r="D2330" s="18" t="s">
        <v>2098</v>
      </c>
      <c r="E2330" s="461">
        <v>32.36</v>
      </c>
    </row>
    <row r="2331" spans="1:5" ht="14.25">
      <c r="A2331" s="18">
        <v>38078</v>
      </c>
      <c r="B2331" s="18" t="s">
        <v>22960</v>
      </c>
      <c r="C2331" s="18" t="s">
        <v>2097</v>
      </c>
      <c r="D2331" s="18" t="s">
        <v>2098</v>
      </c>
      <c r="E2331" s="461">
        <v>18.88</v>
      </c>
    </row>
    <row r="2332" spans="1:5" ht="14.25">
      <c r="A2332" s="18">
        <v>38113</v>
      </c>
      <c r="B2332" s="18" t="s">
        <v>22961</v>
      </c>
      <c r="C2332" s="18" t="s">
        <v>2097</v>
      </c>
      <c r="D2332" s="18" t="s">
        <v>2098</v>
      </c>
      <c r="E2332" s="461">
        <v>10.26</v>
      </c>
    </row>
    <row r="2333" spans="1:5" ht="14.25">
      <c r="A2333" s="18">
        <v>38063</v>
      </c>
      <c r="B2333" s="18" t="s">
        <v>22962</v>
      </c>
      <c r="C2333" s="18" t="s">
        <v>2097</v>
      </c>
      <c r="D2333" s="18" t="s">
        <v>2098</v>
      </c>
      <c r="E2333" s="461">
        <v>11</v>
      </c>
    </row>
    <row r="2334" spans="1:5" ht="14.25">
      <c r="A2334" s="18">
        <v>38080</v>
      </c>
      <c r="B2334" s="18" t="s">
        <v>22963</v>
      </c>
      <c r="C2334" s="18" t="s">
        <v>2097</v>
      </c>
      <c r="D2334" s="18" t="s">
        <v>2098</v>
      </c>
      <c r="E2334" s="461">
        <v>32.79</v>
      </c>
    </row>
    <row r="2335" spans="1:5" ht="14.25">
      <c r="A2335" s="18">
        <v>38069</v>
      </c>
      <c r="B2335" s="18" t="s">
        <v>22964</v>
      </c>
      <c r="C2335" s="18" t="s">
        <v>2097</v>
      </c>
      <c r="D2335" s="18" t="s">
        <v>2098</v>
      </c>
      <c r="E2335" s="461">
        <v>17.93</v>
      </c>
    </row>
    <row r="2336" spans="1:5" ht="14.25">
      <c r="A2336" s="18">
        <v>38077</v>
      </c>
      <c r="B2336" s="18" t="s">
        <v>22965</v>
      </c>
      <c r="C2336" s="18" t="s">
        <v>2097</v>
      </c>
      <c r="D2336" s="18" t="s">
        <v>2098</v>
      </c>
      <c r="E2336" s="461">
        <v>17.53</v>
      </c>
    </row>
    <row r="2337" spans="1:5" ht="14.25">
      <c r="A2337" s="18">
        <v>38073</v>
      </c>
      <c r="B2337" s="18" t="s">
        <v>22966</v>
      </c>
      <c r="C2337" s="18" t="s">
        <v>2097</v>
      </c>
      <c r="D2337" s="18" t="s">
        <v>2098</v>
      </c>
      <c r="E2337" s="461">
        <v>26.7</v>
      </c>
    </row>
    <row r="2338" spans="1:5" ht="14.25">
      <c r="A2338" s="18">
        <v>38112</v>
      </c>
      <c r="B2338" s="18" t="s">
        <v>22967</v>
      </c>
      <c r="C2338" s="18" t="s">
        <v>2097</v>
      </c>
      <c r="D2338" s="18" t="s">
        <v>2098</v>
      </c>
      <c r="E2338" s="461">
        <v>7.87</v>
      </c>
    </row>
    <row r="2339" spans="1:5" ht="14.25">
      <c r="A2339" s="18">
        <v>38062</v>
      </c>
      <c r="B2339" s="18" t="s">
        <v>22968</v>
      </c>
      <c r="C2339" s="18" t="s">
        <v>2097</v>
      </c>
      <c r="D2339" s="18" t="s">
        <v>2098</v>
      </c>
      <c r="E2339" s="461">
        <v>8.08</v>
      </c>
    </row>
    <row r="2340" spans="1:5" ht="14.25">
      <c r="A2340" s="18">
        <v>12128</v>
      </c>
      <c r="B2340" s="18" t="s">
        <v>22969</v>
      </c>
      <c r="C2340" s="18" t="s">
        <v>2097</v>
      </c>
      <c r="D2340" s="18" t="s">
        <v>2098</v>
      </c>
      <c r="E2340" s="461">
        <v>10.8</v>
      </c>
    </row>
    <row r="2341" spans="1:5" ht="14.25">
      <c r="A2341" s="18">
        <v>12129</v>
      </c>
      <c r="B2341" s="18" t="s">
        <v>22970</v>
      </c>
      <c r="C2341" s="18" t="s">
        <v>2097</v>
      </c>
      <c r="D2341" s="18" t="s">
        <v>2098</v>
      </c>
      <c r="E2341" s="461">
        <v>14.28</v>
      </c>
    </row>
    <row r="2342" spans="1:5" ht="14.25">
      <c r="A2342" s="18">
        <v>38081</v>
      </c>
      <c r="B2342" s="18" t="s">
        <v>22971</v>
      </c>
      <c r="C2342" s="18" t="s">
        <v>2097</v>
      </c>
      <c r="D2342" s="18" t="s">
        <v>2098</v>
      </c>
      <c r="E2342" s="461">
        <v>27.82</v>
      </c>
    </row>
    <row r="2343" spans="1:5" ht="14.25">
      <c r="A2343" s="18">
        <v>38070</v>
      </c>
      <c r="B2343" s="18" t="s">
        <v>22972</v>
      </c>
      <c r="C2343" s="18" t="s">
        <v>2097</v>
      </c>
      <c r="D2343" s="18" t="s">
        <v>2098</v>
      </c>
      <c r="E2343" s="461">
        <v>19.170000000000002</v>
      </c>
    </row>
    <row r="2344" spans="1:5" ht="14.25">
      <c r="A2344" s="18">
        <v>38074</v>
      </c>
      <c r="B2344" s="18" t="s">
        <v>22973</v>
      </c>
      <c r="C2344" s="18" t="s">
        <v>2097</v>
      </c>
      <c r="D2344" s="18" t="s">
        <v>2098</v>
      </c>
      <c r="E2344" s="461">
        <v>29.14</v>
      </c>
    </row>
    <row r="2345" spans="1:5" ht="14.25">
      <c r="A2345" s="18">
        <v>38079</v>
      </c>
      <c r="B2345" s="18" t="s">
        <v>22974</v>
      </c>
      <c r="C2345" s="18" t="s">
        <v>2097</v>
      </c>
      <c r="D2345" s="18" t="s">
        <v>2098</v>
      </c>
      <c r="E2345" s="461">
        <v>25.01</v>
      </c>
    </row>
    <row r="2346" spans="1:5" ht="14.25">
      <c r="A2346" s="18">
        <v>38072</v>
      </c>
      <c r="B2346" s="18" t="s">
        <v>22975</v>
      </c>
      <c r="C2346" s="18" t="s">
        <v>2097</v>
      </c>
      <c r="D2346" s="18" t="s">
        <v>2098</v>
      </c>
      <c r="E2346" s="461">
        <v>24.04</v>
      </c>
    </row>
    <row r="2347" spans="1:5" ht="14.25">
      <c r="A2347" s="18">
        <v>38068</v>
      </c>
      <c r="B2347" s="18" t="s">
        <v>22976</v>
      </c>
      <c r="C2347" s="18" t="s">
        <v>2097</v>
      </c>
      <c r="D2347" s="18" t="s">
        <v>2098</v>
      </c>
      <c r="E2347" s="461">
        <v>16.59</v>
      </c>
    </row>
    <row r="2348" spans="1:5" ht="14.25">
      <c r="A2348" s="18">
        <v>38071</v>
      </c>
      <c r="B2348" s="18" t="s">
        <v>22977</v>
      </c>
      <c r="C2348" s="18" t="s">
        <v>2097</v>
      </c>
      <c r="D2348" s="18" t="s">
        <v>2098</v>
      </c>
      <c r="E2348" s="461">
        <v>19.84</v>
      </c>
    </row>
    <row r="2349" spans="1:5" ht="14.25">
      <c r="A2349" s="18">
        <v>38412</v>
      </c>
      <c r="B2349" s="18" t="s">
        <v>22978</v>
      </c>
      <c r="C2349" s="18" t="s">
        <v>2097</v>
      </c>
      <c r="D2349" s="18" t="s">
        <v>2102</v>
      </c>
      <c r="E2349" s="461">
        <v>1790</v>
      </c>
    </row>
    <row r="2350" spans="1:5" ht="14.25">
      <c r="A2350" s="18">
        <v>3405</v>
      </c>
      <c r="B2350" s="18" t="s">
        <v>22979</v>
      </c>
      <c r="C2350" s="18" t="s">
        <v>2097</v>
      </c>
      <c r="D2350" s="18" t="s">
        <v>2098</v>
      </c>
      <c r="E2350" s="461">
        <v>93.11</v>
      </c>
    </row>
    <row r="2351" spans="1:5" ht="14.25">
      <c r="A2351" s="18">
        <v>3394</v>
      </c>
      <c r="B2351" s="18" t="s">
        <v>22980</v>
      </c>
      <c r="C2351" s="18" t="s">
        <v>2097</v>
      </c>
      <c r="D2351" s="18" t="s">
        <v>2098</v>
      </c>
      <c r="E2351" s="461">
        <v>491.49</v>
      </c>
    </row>
    <row r="2352" spans="1:5" ht="14.25">
      <c r="A2352" s="18">
        <v>3393</v>
      </c>
      <c r="B2352" s="18" t="s">
        <v>22981</v>
      </c>
      <c r="C2352" s="18" t="s">
        <v>2097</v>
      </c>
      <c r="D2352" s="18" t="s">
        <v>2098</v>
      </c>
      <c r="E2352" s="461">
        <v>836.82</v>
      </c>
    </row>
    <row r="2353" spans="1:5" ht="14.25">
      <c r="A2353" s="18">
        <v>3406</v>
      </c>
      <c r="B2353" s="18" t="s">
        <v>22982</v>
      </c>
      <c r="C2353" s="18" t="s">
        <v>2097</v>
      </c>
      <c r="D2353" s="18" t="s">
        <v>2102</v>
      </c>
      <c r="E2353" s="461">
        <v>28.5</v>
      </c>
    </row>
    <row r="2354" spans="1:5" ht="14.25">
      <c r="A2354" s="18">
        <v>3395</v>
      </c>
      <c r="B2354" s="18" t="s">
        <v>22983</v>
      </c>
      <c r="C2354" s="18" t="s">
        <v>2097</v>
      </c>
      <c r="D2354" s="18" t="s">
        <v>2098</v>
      </c>
      <c r="E2354" s="461">
        <v>120.22</v>
      </c>
    </row>
    <row r="2355" spans="1:5" ht="14.25">
      <c r="A2355" s="18">
        <v>3398</v>
      </c>
      <c r="B2355" s="18" t="s">
        <v>22984</v>
      </c>
      <c r="C2355" s="18" t="s">
        <v>2097</v>
      </c>
      <c r="D2355" s="18" t="s">
        <v>2098</v>
      </c>
      <c r="E2355" s="461">
        <v>5.71</v>
      </c>
    </row>
    <row r="2356" spans="1:5" ht="14.25">
      <c r="A2356" s="18">
        <v>40662</v>
      </c>
      <c r="B2356" s="18" t="s">
        <v>22985</v>
      </c>
      <c r="C2356" s="18" t="s">
        <v>2097</v>
      </c>
      <c r="D2356" s="18" t="s">
        <v>2100</v>
      </c>
      <c r="E2356" s="461">
        <v>284.83</v>
      </c>
    </row>
    <row r="2357" spans="1:5" ht="14.25">
      <c r="A2357" s="18">
        <v>3437</v>
      </c>
      <c r="B2357" s="18" t="s">
        <v>22986</v>
      </c>
      <c r="C2357" s="18" t="s">
        <v>2099</v>
      </c>
      <c r="D2357" s="18" t="s">
        <v>2100</v>
      </c>
      <c r="E2357" s="461">
        <v>791.2</v>
      </c>
    </row>
    <row r="2358" spans="1:5" ht="14.25">
      <c r="A2358" s="18">
        <v>11190</v>
      </c>
      <c r="B2358" s="18" t="s">
        <v>22987</v>
      </c>
      <c r="C2358" s="18" t="s">
        <v>2097</v>
      </c>
      <c r="D2358" s="18" t="s">
        <v>2100</v>
      </c>
      <c r="E2358" s="461">
        <v>229</v>
      </c>
    </row>
    <row r="2359" spans="1:5" ht="14.25">
      <c r="A2359" s="18">
        <v>34377</v>
      </c>
      <c r="B2359" s="18" t="s">
        <v>22988</v>
      </c>
      <c r="C2359" s="18" t="s">
        <v>2097</v>
      </c>
      <c r="D2359" s="18" t="s">
        <v>2100</v>
      </c>
      <c r="E2359" s="461">
        <v>200.02</v>
      </c>
    </row>
    <row r="2360" spans="1:5" ht="14.25">
      <c r="A2360" s="18">
        <v>3428</v>
      </c>
      <c r="B2360" s="18" t="s">
        <v>22989</v>
      </c>
      <c r="C2360" s="18" t="s">
        <v>2099</v>
      </c>
      <c r="D2360" s="18" t="s">
        <v>2100</v>
      </c>
      <c r="E2360" s="461">
        <v>1173.6099999999999</v>
      </c>
    </row>
    <row r="2361" spans="1:5" ht="14.25">
      <c r="A2361" s="18">
        <v>3429</v>
      </c>
      <c r="B2361" s="18" t="s">
        <v>22990</v>
      </c>
      <c r="C2361" s="18" t="s">
        <v>2099</v>
      </c>
      <c r="D2361" s="18" t="s">
        <v>2100</v>
      </c>
      <c r="E2361" s="461">
        <v>670.54</v>
      </c>
    </row>
    <row r="2362" spans="1:5" ht="14.25">
      <c r="A2362" s="18">
        <v>34364</v>
      </c>
      <c r="B2362" s="18" t="s">
        <v>22991</v>
      </c>
      <c r="C2362" s="18" t="s">
        <v>2097</v>
      </c>
      <c r="D2362" s="18" t="s">
        <v>2100</v>
      </c>
      <c r="E2362" s="461">
        <v>656.31</v>
      </c>
    </row>
    <row r="2363" spans="1:5" ht="14.25">
      <c r="A2363" s="18">
        <v>11199</v>
      </c>
      <c r="B2363" s="18" t="s">
        <v>22992</v>
      </c>
      <c r="C2363" s="18" t="s">
        <v>2097</v>
      </c>
      <c r="D2363" s="18" t="s">
        <v>2100</v>
      </c>
      <c r="E2363" s="461">
        <v>1264.72</v>
      </c>
    </row>
    <row r="2364" spans="1:5" ht="14.25">
      <c r="A2364" s="18">
        <v>34369</v>
      </c>
      <c r="B2364" s="18" t="s">
        <v>22993</v>
      </c>
      <c r="C2364" s="18" t="s">
        <v>2097</v>
      </c>
      <c r="D2364" s="18" t="s">
        <v>2100</v>
      </c>
      <c r="E2364" s="461">
        <v>695.7</v>
      </c>
    </row>
    <row r="2365" spans="1:5" ht="14.25">
      <c r="A2365" s="18">
        <v>36896</v>
      </c>
      <c r="B2365" s="18" t="s">
        <v>22994</v>
      </c>
      <c r="C2365" s="18" t="s">
        <v>2097</v>
      </c>
      <c r="D2365" s="18" t="s">
        <v>2100</v>
      </c>
      <c r="E2365" s="461">
        <v>387.4</v>
      </c>
    </row>
    <row r="2366" spans="1:5" ht="14.25">
      <c r="A2366" s="18">
        <v>34367</v>
      </c>
      <c r="B2366" s="18" t="s">
        <v>22995</v>
      </c>
      <c r="C2366" s="18" t="s">
        <v>2097</v>
      </c>
      <c r="D2366" s="18" t="s">
        <v>2100</v>
      </c>
      <c r="E2366" s="461">
        <v>499.3</v>
      </c>
    </row>
    <row r="2367" spans="1:5" ht="14.25">
      <c r="A2367" s="18">
        <v>36897</v>
      </c>
      <c r="B2367" s="18" t="s">
        <v>22996</v>
      </c>
      <c r="C2367" s="18" t="s">
        <v>2097</v>
      </c>
      <c r="D2367" s="18" t="s">
        <v>2100</v>
      </c>
      <c r="E2367" s="461">
        <v>604.53</v>
      </c>
    </row>
    <row r="2368" spans="1:5" ht="14.25">
      <c r="A2368" s="18">
        <v>40659</v>
      </c>
      <c r="B2368" s="18" t="s">
        <v>22997</v>
      </c>
      <c r="C2368" s="18" t="s">
        <v>2099</v>
      </c>
      <c r="D2368" s="18" t="s">
        <v>2100</v>
      </c>
      <c r="E2368" s="461">
        <v>1119.43</v>
      </c>
    </row>
    <row r="2369" spans="1:5" ht="14.25">
      <c r="A2369" s="18">
        <v>40660</v>
      </c>
      <c r="B2369" s="18" t="s">
        <v>22998</v>
      </c>
      <c r="C2369" s="18" t="s">
        <v>2099</v>
      </c>
      <c r="D2369" s="18" t="s">
        <v>2100</v>
      </c>
      <c r="E2369" s="461">
        <v>1418.75</v>
      </c>
    </row>
    <row r="2370" spans="1:5" ht="14.25">
      <c r="A2370" s="18">
        <v>40661</v>
      </c>
      <c r="B2370" s="18" t="s">
        <v>22999</v>
      </c>
      <c r="C2370" s="18" t="s">
        <v>2099</v>
      </c>
      <c r="D2370" s="18" t="s">
        <v>2100</v>
      </c>
      <c r="E2370" s="461">
        <v>872.29</v>
      </c>
    </row>
    <row r="2371" spans="1:5" ht="14.25">
      <c r="A2371" s="18">
        <v>3421</v>
      </c>
      <c r="B2371" s="18" t="s">
        <v>23000</v>
      </c>
      <c r="C2371" s="18" t="s">
        <v>2099</v>
      </c>
      <c r="D2371" s="18" t="s">
        <v>2100</v>
      </c>
      <c r="E2371" s="461">
        <v>878.96</v>
      </c>
    </row>
    <row r="2372" spans="1:5" ht="14.25">
      <c r="A2372" s="18">
        <v>599</v>
      </c>
      <c r="B2372" s="18" t="s">
        <v>23001</v>
      </c>
      <c r="C2372" s="18" t="s">
        <v>2099</v>
      </c>
      <c r="D2372" s="18" t="s">
        <v>2100</v>
      </c>
      <c r="E2372" s="461">
        <v>706.53</v>
      </c>
    </row>
    <row r="2373" spans="1:5" ht="14.25">
      <c r="A2373" s="18">
        <v>44053</v>
      </c>
      <c r="B2373" s="18" t="s">
        <v>23002</v>
      </c>
      <c r="C2373" s="18" t="s">
        <v>2097</v>
      </c>
      <c r="D2373" s="18" t="s">
        <v>2100</v>
      </c>
      <c r="E2373" s="461">
        <v>1568.17</v>
      </c>
    </row>
    <row r="2374" spans="1:5" ht="14.25">
      <c r="A2374" s="18">
        <v>3423</v>
      </c>
      <c r="B2374" s="18" t="s">
        <v>23003</v>
      </c>
      <c r="C2374" s="18" t="s">
        <v>2099</v>
      </c>
      <c r="D2374" s="18" t="s">
        <v>2100</v>
      </c>
      <c r="E2374" s="461">
        <v>1239.54</v>
      </c>
    </row>
    <row r="2375" spans="1:5" ht="14.25">
      <c r="A2375" s="18">
        <v>34381</v>
      </c>
      <c r="B2375" s="18" t="s">
        <v>23004</v>
      </c>
      <c r="C2375" s="18" t="s">
        <v>2097</v>
      </c>
      <c r="D2375" s="18" t="s">
        <v>2100</v>
      </c>
      <c r="E2375" s="461">
        <v>285.27999999999997</v>
      </c>
    </row>
    <row r="2376" spans="1:5" ht="14.25">
      <c r="A2376" s="18">
        <v>34797</v>
      </c>
      <c r="B2376" s="18" t="s">
        <v>23005</v>
      </c>
      <c r="C2376" s="18" t="s">
        <v>2097</v>
      </c>
      <c r="D2376" s="18" t="s">
        <v>2100</v>
      </c>
      <c r="E2376" s="461">
        <v>498.8</v>
      </c>
    </row>
    <row r="2377" spans="1:5" ht="14.25">
      <c r="A2377" s="18">
        <v>44054</v>
      </c>
      <c r="B2377" s="18" t="s">
        <v>23006</v>
      </c>
      <c r="C2377" s="18" t="s">
        <v>2097</v>
      </c>
      <c r="D2377" s="18" t="s">
        <v>2100</v>
      </c>
      <c r="E2377" s="461">
        <v>562.55999999999995</v>
      </c>
    </row>
    <row r="2378" spans="1:5" ht="14.25">
      <c r="A2378" s="18">
        <v>44399</v>
      </c>
      <c r="B2378" s="18" t="s">
        <v>23007</v>
      </c>
      <c r="C2378" s="18" t="s">
        <v>2097</v>
      </c>
      <c r="D2378" s="18" t="s">
        <v>2100</v>
      </c>
      <c r="E2378" s="461">
        <v>768.65</v>
      </c>
    </row>
    <row r="2379" spans="1:5" ht="14.25">
      <c r="A2379" s="18">
        <v>44503</v>
      </c>
      <c r="B2379" s="18" t="s">
        <v>23008</v>
      </c>
      <c r="C2379" s="18" t="s">
        <v>2101</v>
      </c>
      <c r="D2379" s="18" t="s">
        <v>2098</v>
      </c>
      <c r="E2379" s="461">
        <v>13.48</v>
      </c>
    </row>
    <row r="2380" spans="1:5" ht="14.25">
      <c r="A2380" s="18">
        <v>41077</v>
      </c>
      <c r="B2380" s="18" t="s">
        <v>23009</v>
      </c>
      <c r="C2380" s="18" t="s">
        <v>2107</v>
      </c>
      <c r="D2380" s="18" t="s">
        <v>2098</v>
      </c>
      <c r="E2380" s="461">
        <v>2372.67</v>
      </c>
    </row>
    <row r="2381" spans="1:5" ht="14.25">
      <c r="A2381" s="18">
        <v>37963</v>
      </c>
      <c r="B2381" s="18" t="s">
        <v>23010</v>
      </c>
      <c r="C2381" s="18" t="s">
        <v>2097</v>
      </c>
      <c r="D2381" s="18" t="s">
        <v>2098</v>
      </c>
      <c r="E2381" s="461">
        <v>4.8600000000000003</v>
      </c>
    </row>
    <row r="2382" spans="1:5" ht="14.25">
      <c r="A2382" s="18">
        <v>37964</v>
      </c>
      <c r="B2382" s="18" t="s">
        <v>23011</v>
      </c>
      <c r="C2382" s="18" t="s">
        <v>2097</v>
      </c>
      <c r="D2382" s="18" t="s">
        <v>2098</v>
      </c>
      <c r="E2382" s="461">
        <v>6.51</v>
      </c>
    </row>
    <row r="2383" spans="1:5" ht="14.25">
      <c r="A2383" s="18">
        <v>37965</v>
      </c>
      <c r="B2383" s="18" t="s">
        <v>23012</v>
      </c>
      <c r="C2383" s="18" t="s">
        <v>2097</v>
      </c>
      <c r="D2383" s="18" t="s">
        <v>2098</v>
      </c>
      <c r="E2383" s="461">
        <v>9.3800000000000008</v>
      </c>
    </row>
    <row r="2384" spans="1:5" ht="14.25">
      <c r="A2384" s="18">
        <v>37966</v>
      </c>
      <c r="B2384" s="18" t="s">
        <v>23013</v>
      </c>
      <c r="C2384" s="18" t="s">
        <v>2097</v>
      </c>
      <c r="D2384" s="18" t="s">
        <v>2098</v>
      </c>
      <c r="E2384" s="461">
        <v>16.48</v>
      </c>
    </row>
    <row r="2385" spans="1:5" ht="14.25">
      <c r="A2385" s="18">
        <v>37967</v>
      </c>
      <c r="B2385" s="18" t="s">
        <v>23014</v>
      </c>
      <c r="C2385" s="18" t="s">
        <v>2097</v>
      </c>
      <c r="D2385" s="18" t="s">
        <v>2098</v>
      </c>
      <c r="E2385" s="461">
        <v>27.68</v>
      </c>
    </row>
    <row r="2386" spans="1:5" ht="14.25">
      <c r="A2386" s="18">
        <v>37968</v>
      </c>
      <c r="B2386" s="18" t="s">
        <v>23015</v>
      </c>
      <c r="C2386" s="18" t="s">
        <v>2097</v>
      </c>
      <c r="D2386" s="18" t="s">
        <v>2098</v>
      </c>
      <c r="E2386" s="461">
        <v>58.78</v>
      </c>
    </row>
    <row r="2387" spans="1:5" ht="14.25">
      <c r="A2387" s="18">
        <v>37969</v>
      </c>
      <c r="B2387" s="18" t="s">
        <v>23016</v>
      </c>
      <c r="C2387" s="18" t="s">
        <v>2097</v>
      </c>
      <c r="D2387" s="18" t="s">
        <v>2098</v>
      </c>
      <c r="E2387" s="461">
        <v>148.52000000000001</v>
      </c>
    </row>
    <row r="2388" spans="1:5" ht="14.25">
      <c r="A2388" s="18">
        <v>37970</v>
      </c>
      <c r="B2388" s="18" t="s">
        <v>23017</v>
      </c>
      <c r="C2388" s="18" t="s">
        <v>2097</v>
      </c>
      <c r="D2388" s="18" t="s">
        <v>2098</v>
      </c>
      <c r="E2388" s="461">
        <v>214.88</v>
      </c>
    </row>
    <row r="2389" spans="1:5" ht="14.25">
      <c r="A2389" s="18">
        <v>44251</v>
      </c>
      <c r="B2389" s="18" t="s">
        <v>23018</v>
      </c>
      <c r="C2389" s="18" t="s">
        <v>2097</v>
      </c>
      <c r="D2389" s="18" t="s">
        <v>2098</v>
      </c>
      <c r="E2389" s="461">
        <v>248.2</v>
      </c>
    </row>
    <row r="2390" spans="1:5" ht="14.25">
      <c r="A2390" s="18">
        <v>21118</v>
      </c>
      <c r="B2390" s="18" t="s">
        <v>23019</v>
      </c>
      <c r="C2390" s="18" t="s">
        <v>2097</v>
      </c>
      <c r="D2390" s="18" t="s">
        <v>2098</v>
      </c>
      <c r="E2390" s="461">
        <v>3.87</v>
      </c>
    </row>
    <row r="2391" spans="1:5" ht="14.25">
      <c r="A2391" s="18">
        <v>37956</v>
      </c>
      <c r="B2391" s="18" t="s">
        <v>23020</v>
      </c>
      <c r="C2391" s="18" t="s">
        <v>2097</v>
      </c>
      <c r="D2391" s="18" t="s">
        <v>2098</v>
      </c>
      <c r="E2391" s="461">
        <v>4.75</v>
      </c>
    </row>
    <row r="2392" spans="1:5" ht="14.25">
      <c r="A2392" s="18">
        <v>37957</v>
      </c>
      <c r="B2392" s="18" t="s">
        <v>23021</v>
      </c>
      <c r="C2392" s="18" t="s">
        <v>2097</v>
      </c>
      <c r="D2392" s="18" t="s">
        <v>2098</v>
      </c>
      <c r="E2392" s="461">
        <v>10.11</v>
      </c>
    </row>
    <row r="2393" spans="1:5" ht="14.25">
      <c r="A2393" s="18">
        <v>37958</v>
      </c>
      <c r="B2393" s="18" t="s">
        <v>23022</v>
      </c>
      <c r="C2393" s="18" t="s">
        <v>2097</v>
      </c>
      <c r="D2393" s="18" t="s">
        <v>2098</v>
      </c>
      <c r="E2393" s="461">
        <v>18.27</v>
      </c>
    </row>
    <row r="2394" spans="1:5" ht="14.25">
      <c r="A2394" s="18">
        <v>37959</v>
      </c>
      <c r="B2394" s="18" t="s">
        <v>23023</v>
      </c>
      <c r="C2394" s="18" t="s">
        <v>2097</v>
      </c>
      <c r="D2394" s="18" t="s">
        <v>2098</v>
      </c>
      <c r="E2394" s="461">
        <v>28.12</v>
      </c>
    </row>
    <row r="2395" spans="1:5" ht="14.25">
      <c r="A2395" s="18">
        <v>37960</v>
      </c>
      <c r="B2395" s="18" t="s">
        <v>23024</v>
      </c>
      <c r="C2395" s="18" t="s">
        <v>2097</v>
      </c>
      <c r="D2395" s="18" t="s">
        <v>2098</v>
      </c>
      <c r="E2395" s="461">
        <v>71.86</v>
      </c>
    </row>
    <row r="2396" spans="1:5" ht="14.25">
      <c r="A2396" s="18">
        <v>37961</v>
      </c>
      <c r="B2396" s="18" t="s">
        <v>23025</v>
      </c>
      <c r="C2396" s="18" t="s">
        <v>2097</v>
      </c>
      <c r="D2396" s="18" t="s">
        <v>2098</v>
      </c>
      <c r="E2396" s="461">
        <v>154.44</v>
      </c>
    </row>
    <row r="2397" spans="1:5" ht="14.25">
      <c r="A2397" s="18">
        <v>37962</v>
      </c>
      <c r="B2397" s="18" t="s">
        <v>23026</v>
      </c>
      <c r="C2397" s="18" t="s">
        <v>2097</v>
      </c>
      <c r="D2397" s="18" t="s">
        <v>2098</v>
      </c>
      <c r="E2397" s="461">
        <v>178.05</v>
      </c>
    </row>
    <row r="2398" spans="1:5" ht="14.25">
      <c r="A2398" s="18">
        <v>3533</v>
      </c>
      <c r="B2398" s="18" t="s">
        <v>23027</v>
      </c>
      <c r="C2398" s="18" t="s">
        <v>2097</v>
      </c>
      <c r="D2398" s="18" t="s">
        <v>2098</v>
      </c>
      <c r="E2398" s="461">
        <v>4.33</v>
      </c>
    </row>
    <row r="2399" spans="1:5" ht="14.25">
      <c r="A2399" s="18">
        <v>3538</v>
      </c>
      <c r="B2399" s="18" t="s">
        <v>23028</v>
      </c>
      <c r="C2399" s="18" t="s">
        <v>2097</v>
      </c>
      <c r="D2399" s="18" t="s">
        <v>2098</v>
      </c>
      <c r="E2399" s="461">
        <v>8.19</v>
      </c>
    </row>
    <row r="2400" spans="1:5" ht="14.25">
      <c r="A2400" s="18">
        <v>3498</v>
      </c>
      <c r="B2400" s="18" t="s">
        <v>23029</v>
      </c>
      <c r="C2400" s="18" t="s">
        <v>2097</v>
      </c>
      <c r="D2400" s="18" t="s">
        <v>2098</v>
      </c>
      <c r="E2400" s="461">
        <v>7.95</v>
      </c>
    </row>
    <row r="2401" spans="1:5" ht="14.25">
      <c r="A2401" s="18">
        <v>3496</v>
      </c>
      <c r="B2401" s="18" t="s">
        <v>23030</v>
      </c>
      <c r="C2401" s="18" t="s">
        <v>2097</v>
      </c>
      <c r="D2401" s="18" t="s">
        <v>2098</v>
      </c>
      <c r="E2401" s="461">
        <v>5.32</v>
      </c>
    </row>
    <row r="2402" spans="1:5" ht="14.25">
      <c r="A2402" s="18">
        <v>38429</v>
      </c>
      <c r="B2402" s="18" t="s">
        <v>23031</v>
      </c>
      <c r="C2402" s="18" t="s">
        <v>2097</v>
      </c>
      <c r="D2402" s="18" t="s">
        <v>2098</v>
      </c>
      <c r="E2402" s="461">
        <v>13.15</v>
      </c>
    </row>
    <row r="2403" spans="1:5" ht="14.25">
      <c r="A2403" s="18">
        <v>38431</v>
      </c>
      <c r="B2403" s="18" t="s">
        <v>23032</v>
      </c>
      <c r="C2403" s="18" t="s">
        <v>2097</v>
      </c>
      <c r="D2403" s="18" t="s">
        <v>2098</v>
      </c>
      <c r="E2403" s="461">
        <v>16.489999999999998</v>
      </c>
    </row>
    <row r="2404" spans="1:5" ht="14.25">
      <c r="A2404" s="18">
        <v>38430</v>
      </c>
      <c r="B2404" s="18" t="s">
        <v>23033</v>
      </c>
      <c r="C2404" s="18" t="s">
        <v>2097</v>
      </c>
      <c r="D2404" s="18" t="s">
        <v>2098</v>
      </c>
      <c r="E2404" s="461">
        <v>25.57</v>
      </c>
    </row>
    <row r="2405" spans="1:5" ht="14.25">
      <c r="A2405" s="18">
        <v>36348</v>
      </c>
      <c r="B2405" s="18" t="s">
        <v>23034</v>
      </c>
      <c r="C2405" s="18" t="s">
        <v>2097</v>
      </c>
      <c r="D2405" s="18" t="s">
        <v>2100</v>
      </c>
      <c r="E2405" s="461">
        <v>2.13</v>
      </c>
    </row>
    <row r="2406" spans="1:5" ht="14.25">
      <c r="A2406" s="18">
        <v>36349</v>
      </c>
      <c r="B2406" s="18" t="s">
        <v>23035</v>
      </c>
      <c r="C2406" s="18" t="s">
        <v>2097</v>
      </c>
      <c r="D2406" s="18" t="s">
        <v>2100</v>
      </c>
      <c r="E2406" s="461">
        <v>2.93</v>
      </c>
    </row>
    <row r="2407" spans="1:5" ht="14.25">
      <c r="A2407" s="18">
        <v>38987</v>
      </c>
      <c r="B2407" s="18" t="s">
        <v>23036</v>
      </c>
      <c r="C2407" s="18" t="s">
        <v>2097</v>
      </c>
      <c r="D2407" s="18" t="s">
        <v>2100</v>
      </c>
      <c r="E2407" s="461">
        <v>14.1</v>
      </c>
    </row>
    <row r="2408" spans="1:5" ht="14.25">
      <c r="A2408" s="18">
        <v>38988</v>
      </c>
      <c r="B2408" s="18" t="s">
        <v>23037</v>
      </c>
      <c r="C2408" s="18" t="s">
        <v>2097</v>
      </c>
      <c r="D2408" s="18" t="s">
        <v>2100</v>
      </c>
      <c r="E2408" s="461">
        <v>22.97</v>
      </c>
    </row>
    <row r="2409" spans="1:5" ht="14.25">
      <c r="A2409" s="18">
        <v>38989</v>
      </c>
      <c r="B2409" s="18" t="s">
        <v>23038</v>
      </c>
      <c r="C2409" s="18" t="s">
        <v>2097</v>
      </c>
      <c r="D2409" s="18" t="s">
        <v>2100</v>
      </c>
      <c r="E2409" s="461">
        <v>38.65</v>
      </c>
    </row>
    <row r="2410" spans="1:5" ht="14.25">
      <c r="A2410" s="18">
        <v>38990</v>
      </c>
      <c r="B2410" s="18" t="s">
        <v>23039</v>
      </c>
      <c r="C2410" s="18" t="s">
        <v>2097</v>
      </c>
      <c r="D2410" s="18" t="s">
        <v>2100</v>
      </c>
      <c r="E2410" s="461">
        <v>77.239999999999995</v>
      </c>
    </row>
    <row r="2411" spans="1:5" ht="14.25">
      <c r="A2411" s="18">
        <v>38991</v>
      </c>
      <c r="B2411" s="18" t="s">
        <v>23040</v>
      </c>
      <c r="C2411" s="18" t="s">
        <v>2097</v>
      </c>
      <c r="D2411" s="18" t="s">
        <v>2100</v>
      </c>
      <c r="E2411" s="461">
        <v>139</v>
      </c>
    </row>
    <row r="2412" spans="1:5" ht="14.25">
      <c r="A2412" s="18">
        <v>38433</v>
      </c>
      <c r="B2412" s="18" t="s">
        <v>23041</v>
      </c>
      <c r="C2412" s="18" t="s">
        <v>2097</v>
      </c>
      <c r="D2412" s="18" t="s">
        <v>2100</v>
      </c>
      <c r="E2412" s="461">
        <v>7.18</v>
      </c>
    </row>
    <row r="2413" spans="1:5" ht="14.25">
      <c r="A2413" s="18">
        <v>38440</v>
      </c>
      <c r="B2413" s="18" t="s">
        <v>23042</v>
      </c>
      <c r="C2413" s="18" t="s">
        <v>2097</v>
      </c>
      <c r="D2413" s="18" t="s">
        <v>2100</v>
      </c>
      <c r="E2413" s="461">
        <v>302.93</v>
      </c>
    </row>
    <row r="2414" spans="1:5" ht="14.25">
      <c r="A2414" s="18">
        <v>36359</v>
      </c>
      <c r="B2414" s="18" t="s">
        <v>23043</v>
      </c>
      <c r="C2414" s="18" t="s">
        <v>2097</v>
      </c>
      <c r="D2414" s="18" t="s">
        <v>2100</v>
      </c>
      <c r="E2414" s="461">
        <v>1.89</v>
      </c>
    </row>
    <row r="2415" spans="1:5" ht="14.25">
      <c r="A2415" s="18">
        <v>36360</v>
      </c>
      <c r="B2415" s="18" t="s">
        <v>23044</v>
      </c>
      <c r="C2415" s="18" t="s">
        <v>2097</v>
      </c>
      <c r="D2415" s="18" t="s">
        <v>2100</v>
      </c>
      <c r="E2415" s="461">
        <v>2.54</v>
      </c>
    </row>
    <row r="2416" spans="1:5" ht="14.25">
      <c r="A2416" s="18">
        <v>38434</v>
      </c>
      <c r="B2416" s="18" t="s">
        <v>23045</v>
      </c>
      <c r="C2416" s="18" t="s">
        <v>2097</v>
      </c>
      <c r="D2416" s="18" t="s">
        <v>2100</v>
      </c>
      <c r="E2416" s="461">
        <v>3.87</v>
      </c>
    </row>
    <row r="2417" spans="1:5" ht="14.25">
      <c r="A2417" s="18">
        <v>38435</v>
      </c>
      <c r="B2417" s="18" t="s">
        <v>23046</v>
      </c>
      <c r="C2417" s="18" t="s">
        <v>2097</v>
      </c>
      <c r="D2417" s="18" t="s">
        <v>2100</v>
      </c>
      <c r="E2417" s="461">
        <v>8.7100000000000009</v>
      </c>
    </row>
    <row r="2418" spans="1:5" ht="14.25">
      <c r="A2418" s="18">
        <v>38436</v>
      </c>
      <c r="B2418" s="18" t="s">
        <v>23047</v>
      </c>
      <c r="C2418" s="18" t="s">
        <v>2097</v>
      </c>
      <c r="D2418" s="18" t="s">
        <v>2100</v>
      </c>
      <c r="E2418" s="461">
        <v>14.44</v>
      </c>
    </row>
    <row r="2419" spans="1:5" ht="14.25">
      <c r="A2419" s="18">
        <v>38437</v>
      </c>
      <c r="B2419" s="18" t="s">
        <v>23048</v>
      </c>
      <c r="C2419" s="18" t="s">
        <v>2097</v>
      </c>
      <c r="D2419" s="18" t="s">
        <v>2100</v>
      </c>
      <c r="E2419" s="461">
        <v>23.43</v>
      </c>
    </row>
    <row r="2420" spans="1:5" ht="14.25">
      <c r="A2420" s="18">
        <v>38438</v>
      </c>
      <c r="B2420" s="18" t="s">
        <v>23049</v>
      </c>
      <c r="C2420" s="18" t="s">
        <v>2097</v>
      </c>
      <c r="D2420" s="18" t="s">
        <v>2100</v>
      </c>
      <c r="E2420" s="461">
        <v>67.959999999999994</v>
      </c>
    </row>
    <row r="2421" spans="1:5" ht="14.25">
      <c r="A2421" s="18">
        <v>38439</v>
      </c>
      <c r="B2421" s="18" t="s">
        <v>23050</v>
      </c>
      <c r="C2421" s="18" t="s">
        <v>2097</v>
      </c>
      <c r="D2421" s="18" t="s">
        <v>2100</v>
      </c>
      <c r="E2421" s="461">
        <v>86.35</v>
      </c>
    </row>
    <row r="2422" spans="1:5" ht="14.25">
      <c r="A2422" s="18">
        <v>10836</v>
      </c>
      <c r="B2422" s="18" t="s">
        <v>23051</v>
      </c>
      <c r="C2422" s="18" t="s">
        <v>2097</v>
      </c>
      <c r="D2422" s="18" t="s">
        <v>2098</v>
      </c>
      <c r="E2422" s="461">
        <v>31.36</v>
      </c>
    </row>
    <row r="2423" spans="1:5" ht="14.25">
      <c r="A2423" s="18">
        <v>10835</v>
      </c>
      <c r="B2423" s="18" t="s">
        <v>23052</v>
      </c>
      <c r="C2423" s="18" t="s">
        <v>2097</v>
      </c>
      <c r="D2423" s="18" t="s">
        <v>2098</v>
      </c>
      <c r="E2423" s="461">
        <v>6.56</v>
      </c>
    </row>
    <row r="2424" spans="1:5" ht="14.25">
      <c r="A2424" s="18">
        <v>3475</v>
      </c>
      <c r="B2424" s="18" t="s">
        <v>23053</v>
      </c>
      <c r="C2424" s="18" t="s">
        <v>2097</v>
      </c>
      <c r="D2424" s="18" t="s">
        <v>2098</v>
      </c>
      <c r="E2424" s="461">
        <v>7.59</v>
      </c>
    </row>
    <row r="2425" spans="1:5" ht="14.25">
      <c r="A2425" s="18">
        <v>3485</v>
      </c>
      <c r="B2425" s="18" t="s">
        <v>23054</v>
      </c>
      <c r="C2425" s="18" t="s">
        <v>2097</v>
      </c>
      <c r="D2425" s="18" t="s">
        <v>2098</v>
      </c>
      <c r="E2425" s="461">
        <v>20.97</v>
      </c>
    </row>
    <row r="2426" spans="1:5" ht="14.25">
      <c r="A2426" s="18">
        <v>3534</v>
      </c>
      <c r="B2426" s="18" t="s">
        <v>23055</v>
      </c>
      <c r="C2426" s="18" t="s">
        <v>2097</v>
      </c>
      <c r="D2426" s="18" t="s">
        <v>2098</v>
      </c>
      <c r="E2426" s="461">
        <v>12.02</v>
      </c>
    </row>
    <row r="2427" spans="1:5" ht="14.25">
      <c r="A2427" s="18">
        <v>3543</v>
      </c>
      <c r="B2427" s="18" t="s">
        <v>23056</v>
      </c>
      <c r="C2427" s="18" t="s">
        <v>2097</v>
      </c>
      <c r="D2427" s="18" t="s">
        <v>2098</v>
      </c>
      <c r="E2427" s="461">
        <v>2.79</v>
      </c>
    </row>
    <row r="2428" spans="1:5" ht="14.25">
      <c r="A2428" s="18">
        <v>3482</v>
      </c>
      <c r="B2428" s="18" t="s">
        <v>23057</v>
      </c>
      <c r="C2428" s="18" t="s">
        <v>2097</v>
      </c>
      <c r="D2428" s="18" t="s">
        <v>2098</v>
      </c>
      <c r="E2428" s="461">
        <v>8.6</v>
      </c>
    </row>
    <row r="2429" spans="1:5" ht="14.25">
      <c r="A2429" s="18">
        <v>3505</v>
      </c>
      <c r="B2429" s="18" t="s">
        <v>23058</v>
      </c>
      <c r="C2429" s="18" t="s">
        <v>2097</v>
      </c>
      <c r="D2429" s="18" t="s">
        <v>2098</v>
      </c>
      <c r="E2429" s="461">
        <v>4.1500000000000004</v>
      </c>
    </row>
    <row r="2430" spans="1:5" ht="14.25">
      <c r="A2430" s="18">
        <v>3521</v>
      </c>
      <c r="B2430" s="18" t="s">
        <v>23059</v>
      </c>
      <c r="C2430" s="18" t="s">
        <v>2097</v>
      </c>
      <c r="D2430" s="18" t="s">
        <v>2098</v>
      </c>
      <c r="E2430" s="461">
        <v>3.13</v>
      </c>
    </row>
    <row r="2431" spans="1:5" ht="14.25">
      <c r="A2431" s="18">
        <v>3531</v>
      </c>
      <c r="B2431" s="18" t="s">
        <v>23060</v>
      </c>
      <c r="C2431" s="18" t="s">
        <v>2097</v>
      </c>
      <c r="D2431" s="18" t="s">
        <v>2098</v>
      </c>
      <c r="E2431" s="461">
        <v>5.96</v>
      </c>
    </row>
    <row r="2432" spans="1:5" ht="14.25">
      <c r="A2432" s="18">
        <v>3522</v>
      </c>
      <c r="B2432" s="18" t="s">
        <v>23061</v>
      </c>
      <c r="C2432" s="18" t="s">
        <v>2097</v>
      </c>
      <c r="D2432" s="18" t="s">
        <v>2098</v>
      </c>
      <c r="E2432" s="461">
        <v>3.84</v>
      </c>
    </row>
    <row r="2433" spans="1:5" ht="14.25">
      <c r="A2433" s="18">
        <v>3527</v>
      </c>
      <c r="B2433" s="18" t="s">
        <v>23062</v>
      </c>
      <c r="C2433" s="18" t="s">
        <v>2097</v>
      </c>
      <c r="D2433" s="18" t="s">
        <v>2098</v>
      </c>
      <c r="E2433" s="461">
        <v>20.2</v>
      </c>
    </row>
    <row r="2434" spans="1:5" ht="14.25">
      <c r="A2434" s="18">
        <v>3516</v>
      </c>
      <c r="B2434" s="18" t="s">
        <v>23063</v>
      </c>
      <c r="C2434" s="18" t="s">
        <v>2097</v>
      </c>
      <c r="D2434" s="18" t="s">
        <v>2098</v>
      </c>
      <c r="E2434" s="461">
        <v>1.72</v>
      </c>
    </row>
    <row r="2435" spans="1:5" ht="14.25">
      <c r="A2435" s="18">
        <v>3517</v>
      </c>
      <c r="B2435" s="18" t="s">
        <v>23064</v>
      </c>
      <c r="C2435" s="18" t="s">
        <v>2097</v>
      </c>
      <c r="D2435" s="18" t="s">
        <v>2098</v>
      </c>
      <c r="E2435" s="461">
        <v>5.99</v>
      </c>
    </row>
    <row r="2436" spans="1:5" ht="14.25">
      <c r="A2436" s="18">
        <v>3515</v>
      </c>
      <c r="B2436" s="18" t="s">
        <v>23065</v>
      </c>
      <c r="C2436" s="18" t="s">
        <v>2097</v>
      </c>
      <c r="D2436" s="18" t="s">
        <v>2098</v>
      </c>
      <c r="E2436" s="461">
        <v>10.3</v>
      </c>
    </row>
    <row r="2437" spans="1:5" ht="14.25">
      <c r="A2437" s="18">
        <v>20147</v>
      </c>
      <c r="B2437" s="18" t="s">
        <v>23066</v>
      </c>
      <c r="C2437" s="18" t="s">
        <v>2097</v>
      </c>
      <c r="D2437" s="18" t="s">
        <v>2098</v>
      </c>
      <c r="E2437" s="461">
        <v>8.4700000000000006</v>
      </c>
    </row>
    <row r="2438" spans="1:5" ht="14.25">
      <c r="A2438" s="18">
        <v>3524</v>
      </c>
      <c r="B2438" s="18" t="s">
        <v>23067</v>
      </c>
      <c r="C2438" s="18" t="s">
        <v>2097</v>
      </c>
      <c r="D2438" s="18" t="s">
        <v>2098</v>
      </c>
      <c r="E2438" s="461">
        <v>12.75</v>
      </c>
    </row>
    <row r="2439" spans="1:5" ht="14.25">
      <c r="A2439" s="18">
        <v>3532</v>
      </c>
      <c r="B2439" s="18" t="s">
        <v>23068</v>
      </c>
      <c r="C2439" s="18" t="s">
        <v>2097</v>
      </c>
      <c r="D2439" s="18" t="s">
        <v>2098</v>
      </c>
      <c r="E2439" s="461">
        <v>29.47</v>
      </c>
    </row>
    <row r="2440" spans="1:5" ht="14.25">
      <c r="A2440" s="18">
        <v>3528</v>
      </c>
      <c r="B2440" s="18" t="s">
        <v>23069</v>
      </c>
      <c r="C2440" s="18" t="s">
        <v>2097</v>
      </c>
      <c r="D2440" s="18" t="s">
        <v>2098</v>
      </c>
      <c r="E2440" s="461">
        <v>13.53</v>
      </c>
    </row>
    <row r="2441" spans="1:5" ht="14.25">
      <c r="A2441" s="18">
        <v>37952</v>
      </c>
      <c r="B2441" s="18" t="s">
        <v>23070</v>
      </c>
      <c r="C2441" s="18" t="s">
        <v>2097</v>
      </c>
      <c r="D2441" s="18" t="s">
        <v>2098</v>
      </c>
      <c r="E2441" s="461">
        <v>96.36</v>
      </c>
    </row>
    <row r="2442" spans="1:5" ht="14.25">
      <c r="A2442" s="18">
        <v>37951</v>
      </c>
      <c r="B2442" s="18" t="s">
        <v>23071</v>
      </c>
      <c r="C2442" s="18" t="s">
        <v>2097</v>
      </c>
      <c r="D2442" s="18" t="s">
        <v>2098</v>
      </c>
      <c r="E2442" s="461">
        <v>3.51</v>
      </c>
    </row>
    <row r="2443" spans="1:5" ht="14.25">
      <c r="A2443" s="18">
        <v>3518</v>
      </c>
      <c r="B2443" s="18" t="s">
        <v>23072</v>
      </c>
      <c r="C2443" s="18" t="s">
        <v>2097</v>
      </c>
      <c r="D2443" s="18" t="s">
        <v>2098</v>
      </c>
      <c r="E2443" s="461">
        <v>5.13</v>
      </c>
    </row>
    <row r="2444" spans="1:5" ht="14.25">
      <c r="A2444" s="18">
        <v>3519</v>
      </c>
      <c r="B2444" s="18" t="s">
        <v>23073</v>
      </c>
      <c r="C2444" s="18" t="s">
        <v>2097</v>
      </c>
      <c r="D2444" s="18" t="s">
        <v>2098</v>
      </c>
      <c r="E2444" s="461">
        <v>12.15</v>
      </c>
    </row>
    <row r="2445" spans="1:5" ht="14.25">
      <c r="A2445" s="18">
        <v>3520</v>
      </c>
      <c r="B2445" s="18" t="s">
        <v>23074</v>
      </c>
      <c r="C2445" s="18" t="s">
        <v>2097</v>
      </c>
      <c r="D2445" s="18" t="s">
        <v>2098</v>
      </c>
      <c r="E2445" s="461">
        <v>13.62</v>
      </c>
    </row>
    <row r="2446" spans="1:5" ht="14.25">
      <c r="A2446" s="18">
        <v>37950</v>
      </c>
      <c r="B2446" s="18" t="s">
        <v>23075</v>
      </c>
      <c r="C2446" s="18" t="s">
        <v>2097</v>
      </c>
      <c r="D2446" s="18" t="s">
        <v>2098</v>
      </c>
      <c r="E2446" s="461">
        <v>83.89</v>
      </c>
    </row>
    <row r="2447" spans="1:5" ht="14.25">
      <c r="A2447" s="18">
        <v>37949</v>
      </c>
      <c r="B2447" s="18" t="s">
        <v>23076</v>
      </c>
      <c r="C2447" s="18" t="s">
        <v>2097</v>
      </c>
      <c r="D2447" s="18" t="s">
        <v>2098</v>
      </c>
      <c r="E2447" s="461">
        <v>3.07</v>
      </c>
    </row>
    <row r="2448" spans="1:5" ht="14.25">
      <c r="A2448" s="18">
        <v>3526</v>
      </c>
      <c r="B2448" s="18" t="s">
        <v>23077</v>
      </c>
      <c r="C2448" s="18" t="s">
        <v>2097</v>
      </c>
      <c r="D2448" s="18" t="s">
        <v>2098</v>
      </c>
      <c r="E2448" s="461">
        <v>4.12</v>
      </c>
    </row>
    <row r="2449" spans="1:5" ht="14.25">
      <c r="A2449" s="18">
        <v>3509</v>
      </c>
      <c r="B2449" s="18" t="s">
        <v>23078</v>
      </c>
      <c r="C2449" s="18" t="s">
        <v>2097</v>
      </c>
      <c r="D2449" s="18" t="s">
        <v>2098</v>
      </c>
      <c r="E2449" s="461">
        <v>10.71</v>
      </c>
    </row>
    <row r="2450" spans="1:5" ht="14.25">
      <c r="A2450" s="18">
        <v>3530</v>
      </c>
      <c r="B2450" s="18" t="s">
        <v>23079</v>
      </c>
      <c r="C2450" s="18" t="s">
        <v>2097</v>
      </c>
      <c r="D2450" s="18" t="s">
        <v>2098</v>
      </c>
      <c r="E2450" s="461">
        <v>327.18</v>
      </c>
    </row>
    <row r="2451" spans="1:5" ht="14.25">
      <c r="A2451" s="18">
        <v>3542</v>
      </c>
      <c r="B2451" s="18" t="s">
        <v>23080</v>
      </c>
      <c r="C2451" s="18" t="s">
        <v>2097</v>
      </c>
      <c r="D2451" s="18" t="s">
        <v>2098</v>
      </c>
      <c r="E2451" s="461">
        <v>0.94</v>
      </c>
    </row>
    <row r="2452" spans="1:5" ht="14.25">
      <c r="A2452" s="18">
        <v>3529</v>
      </c>
      <c r="B2452" s="18" t="s">
        <v>23081</v>
      </c>
      <c r="C2452" s="18" t="s">
        <v>2097</v>
      </c>
      <c r="D2452" s="18" t="s">
        <v>2098</v>
      </c>
      <c r="E2452" s="461">
        <v>1.1499999999999999</v>
      </c>
    </row>
    <row r="2453" spans="1:5" ht="14.25">
      <c r="A2453" s="18">
        <v>3536</v>
      </c>
      <c r="B2453" s="18" t="s">
        <v>23082</v>
      </c>
      <c r="C2453" s="18" t="s">
        <v>2097</v>
      </c>
      <c r="D2453" s="18" t="s">
        <v>2098</v>
      </c>
      <c r="E2453" s="461">
        <v>3.84</v>
      </c>
    </row>
    <row r="2454" spans="1:5" ht="14.25">
      <c r="A2454" s="18">
        <v>3535</v>
      </c>
      <c r="B2454" s="18" t="s">
        <v>23083</v>
      </c>
      <c r="C2454" s="18" t="s">
        <v>2097</v>
      </c>
      <c r="D2454" s="18" t="s">
        <v>2098</v>
      </c>
      <c r="E2454" s="461">
        <v>9.34</v>
      </c>
    </row>
    <row r="2455" spans="1:5" ht="14.25">
      <c r="A2455" s="18">
        <v>3540</v>
      </c>
      <c r="B2455" s="18" t="s">
        <v>23084</v>
      </c>
      <c r="C2455" s="18" t="s">
        <v>2097</v>
      </c>
      <c r="D2455" s="18" t="s">
        <v>2098</v>
      </c>
      <c r="E2455" s="461">
        <v>7.9</v>
      </c>
    </row>
    <row r="2456" spans="1:5" ht="14.25">
      <c r="A2456" s="18">
        <v>3539</v>
      </c>
      <c r="B2456" s="18" t="s">
        <v>23085</v>
      </c>
      <c r="C2456" s="18" t="s">
        <v>2097</v>
      </c>
      <c r="D2456" s="18" t="s">
        <v>2098</v>
      </c>
      <c r="E2456" s="461">
        <v>45.79</v>
      </c>
    </row>
    <row r="2457" spans="1:5" ht="14.25">
      <c r="A2457" s="18">
        <v>3513</v>
      </c>
      <c r="B2457" s="18" t="s">
        <v>23086</v>
      </c>
      <c r="C2457" s="18" t="s">
        <v>2097</v>
      </c>
      <c r="D2457" s="18" t="s">
        <v>2098</v>
      </c>
      <c r="E2457" s="461">
        <v>161.47</v>
      </c>
    </row>
    <row r="2458" spans="1:5" ht="14.25">
      <c r="A2458" s="18">
        <v>3510</v>
      </c>
      <c r="B2458" s="18" t="s">
        <v>23087</v>
      </c>
      <c r="C2458" s="18" t="s">
        <v>2097</v>
      </c>
      <c r="D2458" s="18" t="s">
        <v>2098</v>
      </c>
      <c r="E2458" s="461">
        <v>19.940000000000001</v>
      </c>
    </row>
    <row r="2459" spans="1:5" ht="14.25">
      <c r="A2459" s="18">
        <v>38939</v>
      </c>
      <c r="B2459" s="18" t="s">
        <v>23088</v>
      </c>
      <c r="C2459" s="18" t="s">
        <v>2097</v>
      </c>
      <c r="D2459" s="18" t="s">
        <v>2100</v>
      </c>
      <c r="E2459" s="461">
        <v>13.6</v>
      </c>
    </row>
    <row r="2460" spans="1:5" ht="14.25">
      <c r="A2460" s="18">
        <v>38940</v>
      </c>
      <c r="B2460" s="18" t="s">
        <v>23089</v>
      </c>
      <c r="C2460" s="18" t="s">
        <v>2097</v>
      </c>
      <c r="D2460" s="18" t="s">
        <v>2100</v>
      </c>
      <c r="E2460" s="461">
        <v>20.77</v>
      </c>
    </row>
    <row r="2461" spans="1:5" ht="14.25">
      <c r="A2461" s="18">
        <v>38941</v>
      </c>
      <c r="B2461" s="18" t="s">
        <v>23090</v>
      </c>
      <c r="C2461" s="18" t="s">
        <v>2097</v>
      </c>
      <c r="D2461" s="18" t="s">
        <v>2100</v>
      </c>
      <c r="E2461" s="461">
        <v>24.53</v>
      </c>
    </row>
    <row r="2462" spans="1:5" ht="14.25">
      <c r="A2462" s="18">
        <v>38942</v>
      </c>
      <c r="B2462" s="18" t="s">
        <v>23091</v>
      </c>
      <c r="C2462" s="18" t="s">
        <v>2097</v>
      </c>
      <c r="D2462" s="18" t="s">
        <v>2100</v>
      </c>
      <c r="E2462" s="461">
        <v>27.48</v>
      </c>
    </row>
    <row r="2463" spans="1:5" ht="14.25">
      <c r="A2463" s="18">
        <v>38913</v>
      </c>
      <c r="B2463" s="18" t="s">
        <v>23092</v>
      </c>
      <c r="C2463" s="18" t="s">
        <v>2097</v>
      </c>
      <c r="D2463" s="18" t="s">
        <v>2100</v>
      </c>
      <c r="E2463" s="461">
        <v>12.62</v>
      </c>
    </row>
    <row r="2464" spans="1:5" ht="14.25">
      <c r="A2464" s="18">
        <v>38914</v>
      </c>
      <c r="B2464" s="18" t="s">
        <v>23093</v>
      </c>
      <c r="C2464" s="18" t="s">
        <v>2097</v>
      </c>
      <c r="D2464" s="18" t="s">
        <v>2100</v>
      </c>
      <c r="E2464" s="461">
        <v>14.64</v>
      </c>
    </row>
    <row r="2465" spans="1:5" ht="14.25">
      <c r="A2465" s="18">
        <v>38915</v>
      </c>
      <c r="B2465" s="18" t="s">
        <v>23094</v>
      </c>
      <c r="C2465" s="18" t="s">
        <v>2097</v>
      </c>
      <c r="D2465" s="18" t="s">
        <v>2100</v>
      </c>
      <c r="E2465" s="461">
        <v>25.42</v>
      </c>
    </row>
    <row r="2466" spans="1:5" ht="14.25">
      <c r="A2466" s="18">
        <v>38916</v>
      </c>
      <c r="B2466" s="18" t="s">
        <v>23095</v>
      </c>
      <c r="C2466" s="18" t="s">
        <v>2097</v>
      </c>
      <c r="D2466" s="18" t="s">
        <v>2100</v>
      </c>
      <c r="E2466" s="461">
        <v>33.54</v>
      </c>
    </row>
    <row r="2467" spans="1:5" ht="14.25">
      <c r="A2467" s="18">
        <v>39300</v>
      </c>
      <c r="B2467" s="18" t="s">
        <v>23096</v>
      </c>
      <c r="C2467" s="18" t="s">
        <v>2097</v>
      </c>
      <c r="D2467" s="18" t="s">
        <v>2100</v>
      </c>
      <c r="E2467" s="461">
        <v>11.4</v>
      </c>
    </row>
    <row r="2468" spans="1:5" ht="14.25">
      <c r="A2468" s="18">
        <v>39301</v>
      </c>
      <c r="B2468" s="18" t="s">
        <v>23097</v>
      </c>
      <c r="C2468" s="18" t="s">
        <v>2097</v>
      </c>
      <c r="D2468" s="18" t="s">
        <v>2100</v>
      </c>
      <c r="E2468" s="461">
        <v>15.82</v>
      </c>
    </row>
    <row r="2469" spans="1:5" ht="14.25">
      <c r="A2469" s="18">
        <v>39302</v>
      </c>
      <c r="B2469" s="18" t="s">
        <v>23098</v>
      </c>
      <c r="C2469" s="18" t="s">
        <v>2097</v>
      </c>
      <c r="D2469" s="18" t="s">
        <v>2100</v>
      </c>
      <c r="E2469" s="461">
        <v>19.88</v>
      </c>
    </row>
    <row r="2470" spans="1:5" ht="14.25">
      <c r="A2470" s="18">
        <v>39303</v>
      </c>
      <c r="B2470" s="18" t="s">
        <v>23099</v>
      </c>
      <c r="C2470" s="18" t="s">
        <v>2097</v>
      </c>
      <c r="D2470" s="18" t="s">
        <v>2100</v>
      </c>
      <c r="E2470" s="461">
        <v>34.950000000000003</v>
      </c>
    </row>
    <row r="2471" spans="1:5" ht="14.25">
      <c r="A2471" s="18">
        <v>38923</v>
      </c>
      <c r="B2471" s="18" t="s">
        <v>23100</v>
      </c>
      <c r="C2471" s="18" t="s">
        <v>2097</v>
      </c>
      <c r="D2471" s="18" t="s">
        <v>2100</v>
      </c>
      <c r="E2471" s="461">
        <v>11.13</v>
      </c>
    </row>
    <row r="2472" spans="1:5" ht="14.25">
      <c r="A2472" s="18">
        <v>38925</v>
      </c>
      <c r="B2472" s="18" t="s">
        <v>23101</v>
      </c>
      <c r="C2472" s="18" t="s">
        <v>2097</v>
      </c>
      <c r="D2472" s="18" t="s">
        <v>2100</v>
      </c>
      <c r="E2472" s="461">
        <v>11.96</v>
      </c>
    </row>
    <row r="2473" spans="1:5" ht="14.25">
      <c r="A2473" s="18">
        <v>38926</v>
      </c>
      <c r="B2473" s="18" t="s">
        <v>23102</v>
      </c>
      <c r="C2473" s="18" t="s">
        <v>2097</v>
      </c>
      <c r="D2473" s="18" t="s">
        <v>2100</v>
      </c>
      <c r="E2473" s="461">
        <v>17.09</v>
      </c>
    </row>
    <row r="2474" spans="1:5" ht="14.25">
      <c r="A2474" s="18">
        <v>38927</v>
      </c>
      <c r="B2474" s="18" t="s">
        <v>23103</v>
      </c>
      <c r="C2474" s="18" t="s">
        <v>2097</v>
      </c>
      <c r="D2474" s="18" t="s">
        <v>2100</v>
      </c>
      <c r="E2474" s="461">
        <v>18.28</v>
      </c>
    </row>
    <row r="2475" spans="1:5" ht="14.25">
      <c r="A2475" s="18">
        <v>39304</v>
      </c>
      <c r="B2475" s="18" t="s">
        <v>23104</v>
      </c>
      <c r="C2475" s="18" t="s">
        <v>2097</v>
      </c>
      <c r="D2475" s="18" t="s">
        <v>2100</v>
      </c>
      <c r="E2475" s="461">
        <v>14.08</v>
      </c>
    </row>
    <row r="2476" spans="1:5" ht="14.25">
      <c r="A2476" s="18">
        <v>38924</v>
      </c>
      <c r="B2476" s="18" t="s">
        <v>23105</v>
      </c>
      <c r="C2476" s="18" t="s">
        <v>2097</v>
      </c>
      <c r="D2476" s="18" t="s">
        <v>2100</v>
      </c>
      <c r="E2476" s="461">
        <v>20.07</v>
      </c>
    </row>
    <row r="2477" spans="1:5" ht="14.25">
      <c r="A2477" s="18">
        <v>39305</v>
      </c>
      <c r="B2477" s="18" t="s">
        <v>23106</v>
      </c>
      <c r="C2477" s="18" t="s">
        <v>2097</v>
      </c>
      <c r="D2477" s="18" t="s">
        <v>2100</v>
      </c>
      <c r="E2477" s="461">
        <v>18.43</v>
      </c>
    </row>
    <row r="2478" spans="1:5" ht="14.25">
      <c r="A2478" s="18">
        <v>39306</v>
      </c>
      <c r="B2478" s="18" t="s">
        <v>23107</v>
      </c>
      <c r="C2478" s="18" t="s">
        <v>2097</v>
      </c>
      <c r="D2478" s="18" t="s">
        <v>2100</v>
      </c>
      <c r="E2478" s="461">
        <v>23.06</v>
      </c>
    </row>
    <row r="2479" spans="1:5" ht="14.25">
      <c r="A2479" s="18">
        <v>38928</v>
      </c>
      <c r="B2479" s="18" t="s">
        <v>23108</v>
      </c>
      <c r="C2479" s="18" t="s">
        <v>2097</v>
      </c>
      <c r="D2479" s="18" t="s">
        <v>2100</v>
      </c>
      <c r="E2479" s="461">
        <v>20.260000000000002</v>
      </c>
    </row>
    <row r="2480" spans="1:5" ht="14.25">
      <c r="A2480" s="18">
        <v>38929</v>
      </c>
      <c r="B2480" s="18" t="s">
        <v>23109</v>
      </c>
      <c r="C2480" s="18" t="s">
        <v>2097</v>
      </c>
      <c r="D2480" s="18" t="s">
        <v>2100</v>
      </c>
      <c r="E2480" s="461">
        <v>35.92</v>
      </c>
    </row>
    <row r="2481" spans="1:5" ht="14.25">
      <c r="A2481" s="18">
        <v>39307</v>
      </c>
      <c r="B2481" s="18" t="s">
        <v>23110</v>
      </c>
      <c r="C2481" s="18" t="s">
        <v>2097</v>
      </c>
      <c r="D2481" s="18" t="s">
        <v>2100</v>
      </c>
      <c r="E2481" s="461">
        <v>26.54</v>
      </c>
    </row>
    <row r="2482" spans="1:5" ht="14.25">
      <c r="A2482" s="18">
        <v>38930</v>
      </c>
      <c r="B2482" s="18" t="s">
        <v>23111</v>
      </c>
      <c r="C2482" s="18" t="s">
        <v>2097</v>
      </c>
      <c r="D2482" s="18" t="s">
        <v>2100</v>
      </c>
      <c r="E2482" s="461">
        <v>45.12</v>
      </c>
    </row>
    <row r="2483" spans="1:5" ht="14.25">
      <c r="A2483" s="18">
        <v>38931</v>
      </c>
      <c r="B2483" s="18" t="s">
        <v>23112</v>
      </c>
      <c r="C2483" s="18" t="s">
        <v>2097</v>
      </c>
      <c r="D2483" s="18" t="s">
        <v>2100</v>
      </c>
      <c r="E2483" s="461">
        <v>11.36</v>
      </c>
    </row>
    <row r="2484" spans="1:5" ht="14.25">
      <c r="A2484" s="18">
        <v>38932</v>
      </c>
      <c r="B2484" s="18" t="s">
        <v>23113</v>
      </c>
      <c r="C2484" s="18" t="s">
        <v>2097</v>
      </c>
      <c r="D2484" s="18" t="s">
        <v>2100</v>
      </c>
      <c r="E2484" s="461">
        <v>11.48</v>
      </c>
    </row>
    <row r="2485" spans="1:5" ht="14.25">
      <c r="A2485" s="18">
        <v>38934</v>
      </c>
      <c r="B2485" s="18" t="s">
        <v>23114</v>
      </c>
      <c r="C2485" s="18" t="s">
        <v>2097</v>
      </c>
      <c r="D2485" s="18" t="s">
        <v>2100</v>
      </c>
      <c r="E2485" s="461">
        <v>16.96</v>
      </c>
    </row>
    <row r="2486" spans="1:5" ht="14.25">
      <c r="A2486" s="18">
        <v>38935</v>
      </c>
      <c r="B2486" s="18" t="s">
        <v>23115</v>
      </c>
      <c r="C2486" s="18" t="s">
        <v>2097</v>
      </c>
      <c r="D2486" s="18" t="s">
        <v>2100</v>
      </c>
      <c r="E2486" s="461">
        <v>18.149999999999999</v>
      </c>
    </row>
    <row r="2487" spans="1:5" ht="14.25">
      <c r="A2487" s="18">
        <v>38936</v>
      </c>
      <c r="B2487" s="18" t="s">
        <v>23116</v>
      </c>
      <c r="C2487" s="18" t="s">
        <v>2097</v>
      </c>
      <c r="D2487" s="18" t="s">
        <v>2100</v>
      </c>
      <c r="E2487" s="461">
        <v>19.440000000000001</v>
      </c>
    </row>
    <row r="2488" spans="1:5" ht="14.25">
      <c r="A2488" s="18">
        <v>38937</v>
      </c>
      <c r="B2488" s="18" t="s">
        <v>23117</v>
      </c>
      <c r="C2488" s="18" t="s">
        <v>2097</v>
      </c>
      <c r="D2488" s="18" t="s">
        <v>2100</v>
      </c>
      <c r="E2488" s="461">
        <v>23.69</v>
      </c>
    </row>
    <row r="2489" spans="1:5" ht="14.25">
      <c r="A2489" s="18">
        <v>38938</v>
      </c>
      <c r="B2489" s="18" t="s">
        <v>23118</v>
      </c>
      <c r="C2489" s="18" t="s">
        <v>2097</v>
      </c>
      <c r="D2489" s="18" t="s">
        <v>2100</v>
      </c>
      <c r="E2489" s="461">
        <v>35.22</v>
      </c>
    </row>
    <row r="2490" spans="1:5" ht="14.25">
      <c r="A2490" s="18">
        <v>20151</v>
      </c>
      <c r="B2490" s="18" t="s">
        <v>23119</v>
      </c>
      <c r="C2490" s="18" t="s">
        <v>2097</v>
      </c>
      <c r="D2490" s="18" t="s">
        <v>2098</v>
      </c>
      <c r="E2490" s="461">
        <v>37.78</v>
      </c>
    </row>
    <row r="2491" spans="1:5" ht="14.25">
      <c r="A2491" s="18">
        <v>20152</v>
      </c>
      <c r="B2491" s="18" t="s">
        <v>23120</v>
      </c>
      <c r="C2491" s="18" t="s">
        <v>2097</v>
      </c>
      <c r="D2491" s="18" t="s">
        <v>2098</v>
      </c>
      <c r="E2491" s="461">
        <v>131.44999999999999</v>
      </c>
    </row>
    <row r="2492" spans="1:5" ht="14.25">
      <c r="A2492" s="18">
        <v>20148</v>
      </c>
      <c r="B2492" s="18" t="s">
        <v>23121</v>
      </c>
      <c r="C2492" s="18" t="s">
        <v>2097</v>
      </c>
      <c r="D2492" s="18" t="s">
        <v>2098</v>
      </c>
      <c r="E2492" s="461">
        <v>7.52</v>
      </c>
    </row>
    <row r="2493" spans="1:5" ht="14.25">
      <c r="A2493" s="18">
        <v>20149</v>
      </c>
      <c r="B2493" s="18" t="s">
        <v>23122</v>
      </c>
      <c r="C2493" s="18" t="s">
        <v>2097</v>
      </c>
      <c r="D2493" s="18" t="s">
        <v>2098</v>
      </c>
      <c r="E2493" s="461">
        <v>11.63</v>
      </c>
    </row>
    <row r="2494" spans="1:5" ht="14.25">
      <c r="A2494" s="18">
        <v>20150</v>
      </c>
      <c r="B2494" s="18" t="s">
        <v>23123</v>
      </c>
      <c r="C2494" s="18" t="s">
        <v>2097</v>
      </c>
      <c r="D2494" s="18" t="s">
        <v>2098</v>
      </c>
      <c r="E2494" s="461">
        <v>27.12</v>
      </c>
    </row>
    <row r="2495" spans="1:5" ht="14.25">
      <c r="A2495" s="18">
        <v>20157</v>
      </c>
      <c r="B2495" s="18" t="s">
        <v>23124</v>
      </c>
      <c r="C2495" s="18" t="s">
        <v>2097</v>
      </c>
      <c r="D2495" s="18" t="s">
        <v>2098</v>
      </c>
      <c r="E2495" s="461">
        <v>50.97</v>
      </c>
    </row>
    <row r="2496" spans="1:5" ht="14.25">
      <c r="A2496" s="18">
        <v>20158</v>
      </c>
      <c r="B2496" s="18" t="s">
        <v>23125</v>
      </c>
      <c r="C2496" s="18" t="s">
        <v>2097</v>
      </c>
      <c r="D2496" s="18" t="s">
        <v>2098</v>
      </c>
      <c r="E2496" s="461">
        <v>169.34</v>
      </c>
    </row>
    <row r="2497" spans="1:5" ht="14.25">
      <c r="A2497" s="18">
        <v>20154</v>
      </c>
      <c r="B2497" s="18" t="s">
        <v>23126</v>
      </c>
      <c r="C2497" s="18" t="s">
        <v>2097</v>
      </c>
      <c r="D2497" s="18" t="s">
        <v>2098</v>
      </c>
      <c r="E2497" s="461">
        <v>9.66</v>
      </c>
    </row>
    <row r="2498" spans="1:5" ht="14.25">
      <c r="A2498" s="18">
        <v>20155</v>
      </c>
      <c r="B2498" s="18" t="s">
        <v>23127</v>
      </c>
      <c r="C2498" s="18" t="s">
        <v>2097</v>
      </c>
      <c r="D2498" s="18" t="s">
        <v>2098</v>
      </c>
      <c r="E2498" s="461">
        <v>14.46</v>
      </c>
    </row>
    <row r="2499" spans="1:5" ht="14.25">
      <c r="A2499" s="18">
        <v>20156</v>
      </c>
      <c r="B2499" s="18" t="s">
        <v>23128</v>
      </c>
      <c r="C2499" s="18" t="s">
        <v>2097</v>
      </c>
      <c r="D2499" s="18" t="s">
        <v>2098</v>
      </c>
      <c r="E2499" s="461">
        <v>32.54</v>
      </c>
    </row>
    <row r="2500" spans="1:5" ht="14.25">
      <c r="A2500" s="18">
        <v>3499</v>
      </c>
      <c r="B2500" s="18" t="s">
        <v>23129</v>
      </c>
      <c r="C2500" s="18" t="s">
        <v>2097</v>
      </c>
      <c r="D2500" s="18" t="s">
        <v>2098</v>
      </c>
      <c r="E2500" s="461">
        <v>1.79</v>
      </c>
    </row>
    <row r="2501" spans="1:5" ht="14.25">
      <c r="A2501" s="18">
        <v>3500</v>
      </c>
      <c r="B2501" s="18" t="s">
        <v>23130</v>
      </c>
      <c r="C2501" s="18" t="s">
        <v>2097</v>
      </c>
      <c r="D2501" s="18" t="s">
        <v>2098</v>
      </c>
      <c r="E2501" s="461">
        <v>2.38</v>
      </c>
    </row>
    <row r="2502" spans="1:5" ht="14.25">
      <c r="A2502" s="18">
        <v>3501</v>
      </c>
      <c r="B2502" s="18" t="s">
        <v>23131</v>
      </c>
      <c r="C2502" s="18" t="s">
        <v>2097</v>
      </c>
      <c r="D2502" s="18" t="s">
        <v>2098</v>
      </c>
      <c r="E2502" s="461">
        <v>6.55</v>
      </c>
    </row>
    <row r="2503" spans="1:5" ht="14.25">
      <c r="A2503" s="18">
        <v>3502</v>
      </c>
      <c r="B2503" s="18" t="s">
        <v>23132</v>
      </c>
      <c r="C2503" s="18" t="s">
        <v>2097</v>
      </c>
      <c r="D2503" s="18" t="s">
        <v>2098</v>
      </c>
      <c r="E2503" s="461">
        <v>9.43</v>
      </c>
    </row>
    <row r="2504" spans="1:5" ht="14.25">
      <c r="A2504" s="18">
        <v>3503</v>
      </c>
      <c r="B2504" s="18" t="s">
        <v>23133</v>
      </c>
      <c r="C2504" s="18" t="s">
        <v>2097</v>
      </c>
      <c r="D2504" s="18" t="s">
        <v>2098</v>
      </c>
      <c r="E2504" s="461">
        <v>11.84</v>
      </c>
    </row>
    <row r="2505" spans="1:5" ht="14.25">
      <c r="A2505" s="18">
        <v>3477</v>
      </c>
      <c r="B2505" s="18" t="s">
        <v>23134</v>
      </c>
      <c r="C2505" s="18" t="s">
        <v>2097</v>
      </c>
      <c r="D2505" s="18" t="s">
        <v>2098</v>
      </c>
      <c r="E2505" s="461">
        <v>43.03</v>
      </c>
    </row>
    <row r="2506" spans="1:5" ht="14.25">
      <c r="A2506" s="18">
        <v>3478</v>
      </c>
      <c r="B2506" s="18" t="s">
        <v>23135</v>
      </c>
      <c r="C2506" s="18" t="s">
        <v>2097</v>
      </c>
      <c r="D2506" s="18" t="s">
        <v>2098</v>
      </c>
      <c r="E2506" s="461">
        <v>103.17</v>
      </c>
    </row>
    <row r="2507" spans="1:5" ht="14.25">
      <c r="A2507" s="18">
        <v>3525</v>
      </c>
      <c r="B2507" s="18" t="s">
        <v>23136</v>
      </c>
      <c r="C2507" s="18" t="s">
        <v>2097</v>
      </c>
      <c r="D2507" s="18" t="s">
        <v>2098</v>
      </c>
      <c r="E2507" s="461">
        <v>127.33</v>
      </c>
    </row>
    <row r="2508" spans="1:5" ht="14.25">
      <c r="A2508" s="18">
        <v>3511</v>
      </c>
      <c r="B2508" s="18" t="s">
        <v>23137</v>
      </c>
      <c r="C2508" s="18" t="s">
        <v>2097</v>
      </c>
      <c r="D2508" s="18" t="s">
        <v>2098</v>
      </c>
      <c r="E2508" s="461">
        <v>135.06</v>
      </c>
    </row>
    <row r="2509" spans="1:5" ht="14.25">
      <c r="A2509" s="18">
        <v>38917</v>
      </c>
      <c r="B2509" s="18" t="s">
        <v>23138</v>
      </c>
      <c r="C2509" s="18" t="s">
        <v>2097</v>
      </c>
      <c r="D2509" s="18" t="s">
        <v>2100</v>
      </c>
      <c r="E2509" s="461">
        <v>10.87</v>
      </c>
    </row>
    <row r="2510" spans="1:5" ht="14.25">
      <c r="A2510" s="18">
        <v>38919</v>
      </c>
      <c r="B2510" s="18" t="s">
        <v>23139</v>
      </c>
      <c r="C2510" s="18" t="s">
        <v>2097</v>
      </c>
      <c r="D2510" s="18" t="s">
        <v>2100</v>
      </c>
      <c r="E2510" s="461">
        <v>16.170000000000002</v>
      </c>
    </row>
    <row r="2511" spans="1:5" ht="14.25">
      <c r="A2511" s="18">
        <v>38922</v>
      </c>
      <c r="B2511" s="18" t="s">
        <v>23140</v>
      </c>
      <c r="C2511" s="18" t="s">
        <v>2097</v>
      </c>
      <c r="D2511" s="18" t="s">
        <v>2100</v>
      </c>
      <c r="E2511" s="461">
        <v>20.9</v>
      </c>
    </row>
    <row r="2512" spans="1:5" ht="14.25">
      <c r="A2512" s="18">
        <v>38921</v>
      </c>
      <c r="B2512" s="18" t="s">
        <v>23141</v>
      </c>
      <c r="C2512" s="18" t="s">
        <v>2097</v>
      </c>
      <c r="D2512" s="18" t="s">
        <v>2100</v>
      </c>
      <c r="E2512" s="461">
        <v>25.83</v>
      </c>
    </row>
    <row r="2513" spans="1:5" ht="14.25">
      <c r="A2513" s="18">
        <v>38918</v>
      </c>
      <c r="B2513" s="18" t="s">
        <v>23142</v>
      </c>
      <c r="C2513" s="18" t="s">
        <v>2097</v>
      </c>
      <c r="D2513" s="18" t="s">
        <v>2100</v>
      </c>
      <c r="E2513" s="461">
        <v>24.55</v>
      </c>
    </row>
    <row r="2514" spans="1:5" ht="14.25">
      <c r="A2514" s="18">
        <v>38920</v>
      </c>
      <c r="B2514" s="18" t="s">
        <v>23143</v>
      </c>
      <c r="C2514" s="18" t="s">
        <v>2097</v>
      </c>
      <c r="D2514" s="18" t="s">
        <v>2100</v>
      </c>
      <c r="E2514" s="461">
        <v>30.69</v>
      </c>
    </row>
    <row r="2515" spans="1:5" ht="14.25">
      <c r="A2515" s="18">
        <v>12032</v>
      </c>
      <c r="B2515" s="18" t="s">
        <v>23144</v>
      </c>
      <c r="C2515" s="18" t="s">
        <v>2109</v>
      </c>
      <c r="D2515" s="18" t="s">
        <v>2098</v>
      </c>
      <c r="E2515" s="461">
        <v>50.05</v>
      </c>
    </row>
    <row r="2516" spans="1:5" ht="14.25">
      <c r="A2516" s="18">
        <v>12030</v>
      </c>
      <c r="B2516" s="18" t="s">
        <v>23145</v>
      </c>
      <c r="C2516" s="18" t="s">
        <v>2109</v>
      </c>
      <c r="D2516" s="18" t="s">
        <v>2098</v>
      </c>
      <c r="E2516" s="461">
        <v>47.03</v>
      </c>
    </row>
    <row r="2517" spans="1:5" ht="14.25">
      <c r="A2517" s="18">
        <v>10908</v>
      </c>
      <c r="B2517" s="18" t="s">
        <v>23146</v>
      </c>
      <c r="C2517" s="18" t="s">
        <v>2097</v>
      </c>
      <c r="D2517" s="18" t="s">
        <v>2098</v>
      </c>
      <c r="E2517" s="461">
        <v>28.54</v>
      </c>
    </row>
    <row r="2518" spans="1:5" ht="14.25">
      <c r="A2518" s="18">
        <v>10909</v>
      </c>
      <c r="B2518" s="18" t="s">
        <v>23147</v>
      </c>
      <c r="C2518" s="18" t="s">
        <v>2097</v>
      </c>
      <c r="D2518" s="18" t="s">
        <v>2098</v>
      </c>
      <c r="E2518" s="461">
        <v>45.51</v>
      </c>
    </row>
    <row r="2519" spans="1:5" ht="14.25">
      <c r="A2519" s="18">
        <v>3669</v>
      </c>
      <c r="B2519" s="18" t="s">
        <v>23148</v>
      </c>
      <c r="C2519" s="18" t="s">
        <v>2097</v>
      </c>
      <c r="D2519" s="18" t="s">
        <v>2098</v>
      </c>
      <c r="E2519" s="461">
        <v>19.5</v>
      </c>
    </row>
    <row r="2520" spans="1:5" ht="14.25">
      <c r="A2520" s="18">
        <v>20139</v>
      </c>
      <c r="B2520" s="18" t="s">
        <v>23149</v>
      </c>
      <c r="C2520" s="18" t="s">
        <v>2097</v>
      </c>
      <c r="D2520" s="18" t="s">
        <v>2098</v>
      </c>
      <c r="E2520" s="461">
        <v>162.78</v>
      </c>
    </row>
    <row r="2521" spans="1:5" ht="14.25">
      <c r="A2521" s="18">
        <v>3668</v>
      </c>
      <c r="B2521" s="18" t="s">
        <v>23150</v>
      </c>
      <c r="C2521" s="18" t="s">
        <v>2097</v>
      </c>
      <c r="D2521" s="18" t="s">
        <v>2098</v>
      </c>
      <c r="E2521" s="461">
        <v>64.540000000000006</v>
      </c>
    </row>
    <row r="2522" spans="1:5" ht="14.25">
      <c r="A2522" s="18">
        <v>10911</v>
      </c>
      <c r="B2522" s="18" t="s">
        <v>23151</v>
      </c>
      <c r="C2522" s="18" t="s">
        <v>2097</v>
      </c>
      <c r="D2522" s="18" t="s">
        <v>2098</v>
      </c>
      <c r="E2522" s="461">
        <v>35.5</v>
      </c>
    </row>
    <row r="2523" spans="1:5" ht="14.25">
      <c r="A2523" s="18">
        <v>20144</v>
      </c>
      <c r="B2523" s="18" t="s">
        <v>23152</v>
      </c>
      <c r="C2523" s="18" t="s">
        <v>2097</v>
      </c>
      <c r="D2523" s="18" t="s">
        <v>2098</v>
      </c>
      <c r="E2523" s="461">
        <v>96.04</v>
      </c>
    </row>
    <row r="2524" spans="1:5" ht="14.25">
      <c r="A2524" s="18">
        <v>20143</v>
      </c>
      <c r="B2524" s="18" t="s">
        <v>23153</v>
      </c>
      <c r="C2524" s="18" t="s">
        <v>2097</v>
      </c>
      <c r="D2524" s="18" t="s">
        <v>2098</v>
      </c>
      <c r="E2524" s="461">
        <v>89.7</v>
      </c>
    </row>
    <row r="2525" spans="1:5" ht="14.25">
      <c r="A2525" s="18">
        <v>20145</v>
      </c>
      <c r="B2525" s="18" t="s">
        <v>23154</v>
      </c>
      <c r="C2525" s="18" t="s">
        <v>2097</v>
      </c>
      <c r="D2525" s="18" t="s">
        <v>2098</v>
      </c>
      <c r="E2525" s="461">
        <v>254.54</v>
      </c>
    </row>
    <row r="2526" spans="1:5" ht="14.25">
      <c r="A2526" s="18">
        <v>20146</v>
      </c>
      <c r="B2526" s="18" t="s">
        <v>23155</v>
      </c>
      <c r="C2526" s="18" t="s">
        <v>2097</v>
      </c>
      <c r="D2526" s="18" t="s">
        <v>2098</v>
      </c>
      <c r="E2526" s="461">
        <v>287.02999999999997</v>
      </c>
    </row>
    <row r="2527" spans="1:5" ht="14.25">
      <c r="A2527" s="18">
        <v>20140</v>
      </c>
      <c r="B2527" s="18" t="s">
        <v>23156</v>
      </c>
      <c r="C2527" s="18" t="s">
        <v>2097</v>
      </c>
      <c r="D2527" s="18" t="s">
        <v>2098</v>
      </c>
      <c r="E2527" s="461">
        <v>11.43</v>
      </c>
    </row>
    <row r="2528" spans="1:5" ht="14.25">
      <c r="A2528" s="18">
        <v>20141</v>
      </c>
      <c r="B2528" s="18" t="s">
        <v>23157</v>
      </c>
      <c r="C2528" s="18" t="s">
        <v>2097</v>
      </c>
      <c r="D2528" s="18" t="s">
        <v>2098</v>
      </c>
      <c r="E2528" s="461">
        <v>20.059999999999999</v>
      </c>
    </row>
    <row r="2529" spans="1:5" ht="14.25">
      <c r="A2529" s="18">
        <v>20142</v>
      </c>
      <c r="B2529" s="18" t="s">
        <v>23158</v>
      </c>
      <c r="C2529" s="18" t="s">
        <v>2097</v>
      </c>
      <c r="D2529" s="18" t="s">
        <v>2098</v>
      </c>
      <c r="E2529" s="461">
        <v>61.38</v>
      </c>
    </row>
    <row r="2530" spans="1:5" ht="14.25">
      <c r="A2530" s="18">
        <v>3659</v>
      </c>
      <c r="B2530" s="18" t="s">
        <v>23159</v>
      </c>
      <c r="C2530" s="18" t="s">
        <v>2097</v>
      </c>
      <c r="D2530" s="18" t="s">
        <v>2098</v>
      </c>
      <c r="E2530" s="461">
        <v>26.63</v>
      </c>
    </row>
    <row r="2531" spans="1:5" ht="14.25">
      <c r="A2531" s="18">
        <v>3660</v>
      </c>
      <c r="B2531" s="18" t="s">
        <v>23160</v>
      </c>
      <c r="C2531" s="18" t="s">
        <v>2097</v>
      </c>
      <c r="D2531" s="18" t="s">
        <v>2098</v>
      </c>
      <c r="E2531" s="461">
        <v>38.380000000000003</v>
      </c>
    </row>
    <row r="2532" spans="1:5" ht="14.25">
      <c r="A2532" s="18">
        <v>3662</v>
      </c>
      <c r="B2532" s="18" t="s">
        <v>23161</v>
      </c>
      <c r="C2532" s="18" t="s">
        <v>2097</v>
      </c>
      <c r="D2532" s="18" t="s">
        <v>2098</v>
      </c>
      <c r="E2532" s="461">
        <v>14.5</v>
      </c>
    </row>
    <row r="2533" spans="1:5" ht="14.25">
      <c r="A2533" s="18">
        <v>3658</v>
      </c>
      <c r="B2533" s="18" t="s">
        <v>23162</v>
      </c>
      <c r="C2533" s="18" t="s">
        <v>2097</v>
      </c>
      <c r="D2533" s="18" t="s">
        <v>2098</v>
      </c>
      <c r="E2533" s="461">
        <v>27.15</v>
      </c>
    </row>
    <row r="2534" spans="1:5" ht="14.25">
      <c r="A2534" s="18">
        <v>3670</v>
      </c>
      <c r="B2534" s="18" t="s">
        <v>23163</v>
      </c>
      <c r="C2534" s="18" t="s">
        <v>2097</v>
      </c>
      <c r="D2534" s="18" t="s">
        <v>2098</v>
      </c>
      <c r="E2534" s="461">
        <v>35.43</v>
      </c>
    </row>
    <row r="2535" spans="1:5" ht="14.25">
      <c r="A2535" s="18">
        <v>3666</v>
      </c>
      <c r="B2535" s="18" t="s">
        <v>23164</v>
      </c>
      <c r="C2535" s="18" t="s">
        <v>2097</v>
      </c>
      <c r="D2535" s="18" t="s">
        <v>2098</v>
      </c>
      <c r="E2535" s="461">
        <v>6</v>
      </c>
    </row>
    <row r="2536" spans="1:5" ht="14.25">
      <c r="A2536" s="18">
        <v>14157</v>
      </c>
      <c r="B2536" s="18" t="s">
        <v>23165</v>
      </c>
      <c r="C2536" s="18" t="s">
        <v>2097</v>
      </c>
      <c r="D2536" s="18" t="s">
        <v>2100</v>
      </c>
      <c r="E2536" s="461">
        <v>1.27</v>
      </c>
    </row>
    <row r="2537" spans="1:5" ht="14.25">
      <c r="A2537" s="18">
        <v>3653</v>
      </c>
      <c r="B2537" s="18" t="s">
        <v>23166</v>
      </c>
      <c r="C2537" s="18" t="s">
        <v>2097</v>
      </c>
      <c r="D2537" s="18" t="s">
        <v>2100</v>
      </c>
      <c r="E2537" s="461">
        <v>140.1</v>
      </c>
    </row>
    <row r="2538" spans="1:5" ht="14.25">
      <c r="A2538" s="18">
        <v>42696</v>
      </c>
      <c r="B2538" s="18" t="s">
        <v>23167</v>
      </c>
      <c r="C2538" s="18" t="s">
        <v>2097</v>
      </c>
      <c r="D2538" s="18" t="s">
        <v>2100</v>
      </c>
      <c r="E2538" s="461">
        <v>811.9</v>
      </c>
    </row>
    <row r="2539" spans="1:5" ht="14.25">
      <c r="A2539" s="18">
        <v>42697</v>
      </c>
      <c r="B2539" s="18" t="s">
        <v>23168</v>
      </c>
      <c r="C2539" s="18" t="s">
        <v>2097</v>
      </c>
      <c r="D2539" s="18" t="s">
        <v>2100</v>
      </c>
      <c r="E2539" s="461">
        <v>1222.74</v>
      </c>
    </row>
    <row r="2540" spans="1:5" ht="14.25">
      <c r="A2540" s="18">
        <v>42698</v>
      </c>
      <c r="B2540" s="18" t="s">
        <v>23169</v>
      </c>
      <c r="C2540" s="18" t="s">
        <v>2097</v>
      </c>
      <c r="D2540" s="18" t="s">
        <v>2100</v>
      </c>
      <c r="E2540" s="461">
        <v>1703.24</v>
      </c>
    </row>
    <row r="2541" spans="1:5" ht="14.25">
      <c r="A2541" s="18">
        <v>39875</v>
      </c>
      <c r="B2541" s="18" t="s">
        <v>23170</v>
      </c>
      <c r="C2541" s="18" t="s">
        <v>2097</v>
      </c>
      <c r="D2541" s="18" t="s">
        <v>2100</v>
      </c>
      <c r="E2541" s="461">
        <v>623.02</v>
      </c>
    </row>
    <row r="2542" spans="1:5" ht="14.25">
      <c r="A2542" s="18">
        <v>39876</v>
      </c>
      <c r="B2542" s="18" t="s">
        <v>23171</v>
      </c>
      <c r="C2542" s="18" t="s">
        <v>2097</v>
      </c>
      <c r="D2542" s="18" t="s">
        <v>2100</v>
      </c>
      <c r="E2542" s="461">
        <v>780.01</v>
      </c>
    </row>
    <row r="2543" spans="1:5" ht="14.25">
      <c r="A2543" s="18">
        <v>39877</v>
      </c>
      <c r="B2543" s="18" t="s">
        <v>23172</v>
      </c>
      <c r="C2543" s="18" t="s">
        <v>2097</v>
      </c>
      <c r="D2543" s="18" t="s">
        <v>2100</v>
      </c>
      <c r="E2543" s="461">
        <v>1081.8499999999999</v>
      </c>
    </row>
    <row r="2544" spans="1:5" ht="14.25">
      <c r="A2544" s="18">
        <v>39878</v>
      </c>
      <c r="B2544" s="18" t="s">
        <v>23173</v>
      </c>
      <c r="C2544" s="18" t="s">
        <v>2097</v>
      </c>
      <c r="D2544" s="18" t="s">
        <v>2100</v>
      </c>
      <c r="E2544" s="461">
        <v>1428.94</v>
      </c>
    </row>
    <row r="2545" spans="1:5" ht="14.25">
      <c r="A2545" s="18">
        <v>39872</v>
      </c>
      <c r="B2545" s="18" t="s">
        <v>23174</v>
      </c>
      <c r="C2545" s="18" t="s">
        <v>2097</v>
      </c>
      <c r="D2545" s="18" t="s">
        <v>2100</v>
      </c>
      <c r="E2545" s="461">
        <v>427.25</v>
      </c>
    </row>
    <row r="2546" spans="1:5" ht="14.25">
      <c r="A2546" s="18">
        <v>39873</v>
      </c>
      <c r="B2546" s="18" t="s">
        <v>23175</v>
      </c>
      <c r="C2546" s="18" t="s">
        <v>2097</v>
      </c>
      <c r="D2546" s="18" t="s">
        <v>2100</v>
      </c>
      <c r="E2546" s="461">
        <v>495.58</v>
      </c>
    </row>
    <row r="2547" spans="1:5" ht="14.25">
      <c r="A2547" s="18">
        <v>39874</v>
      </c>
      <c r="B2547" s="18" t="s">
        <v>23176</v>
      </c>
      <c r="C2547" s="18" t="s">
        <v>2097</v>
      </c>
      <c r="D2547" s="18" t="s">
        <v>2100</v>
      </c>
      <c r="E2547" s="461">
        <v>544.33000000000004</v>
      </c>
    </row>
    <row r="2548" spans="1:5" ht="14.25">
      <c r="A2548" s="18">
        <v>3674</v>
      </c>
      <c r="B2548" s="18" t="s">
        <v>23177</v>
      </c>
      <c r="C2548" s="18" t="s">
        <v>2103</v>
      </c>
      <c r="D2548" s="18" t="s">
        <v>2100</v>
      </c>
      <c r="E2548" s="461">
        <v>88.57</v>
      </c>
    </row>
    <row r="2549" spans="1:5" ht="14.25">
      <c r="A2549" s="18">
        <v>3681</v>
      </c>
      <c r="B2549" s="18" t="s">
        <v>23178</v>
      </c>
      <c r="C2549" s="18" t="s">
        <v>2103</v>
      </c>
      <c r="D2549" s="18" t="s">
        <v>2100</v>
      </c>
      <c r="E2549" s="461">
        <v>131.78</v>
      </c>
    </row>
    <row r="2550" spans="1:5" ht="14.25">
      <c r="A2550" s="18">
        <v>3676</v>
      </c>
      <c r="B2550" s="18" t="s">
        <v>23179</v>
      </c>
      <c r="C2550" s="18" t="s">
        <v>2103</v>
      </c>
      <c r="D2550" s="18" t="s">
        <v>2100</v>
      </c>
      <c r="E2550" s="461">
        <v>495.94</v>
      </c>
    </row>
    <row r="2551" spans="1:5" ht="14.25">
      <c r="A2551" s="18">
        <v>3679</v>
      </c>
      <c r="B2551" s="18" t="s">
        <v>23180</v>
      </c>
      <c r="C2551" s="18" t="s">
        <v>2103</v>
      </c>
      <c r="D2551" s="18" t="s">
        <v>2100</v>
      </c>
      <c r="E2551" s="461">
        <v>410.3</v>
      </c>
    </row>
    <row r="2552" spans="1:5" ht="14.25">
      <c r="A2552" s="18">
        <v>3672</v>
      </c>
      <c r="B2552" s="18" t="s">
        <v>23181</v>
      </c>
      <c r="C2552" s="18" t="s">
        <v>2103</v>
      </c>
      <c r="D2552" s="18" t="s">
        <v>2100</v>
      </c>
      <c r="E2552" s="461">
        <v>1.4</v>
      </c>
    </row>
    <row r="2553" spans="1:5" ht="14.25">
      <c r="A2553" s="18">
        <v>3671</v>
      </c>
      <c r="B2553" s="18" t="s">
        <v>23182</v>
      </c>
      <c r="C2553" s="18" t="s">
        <v>2103</v>
      </c>
      <c r="D2553" s="18" t="s">
        <v>2100</v>
      </c>
      <c r="E2553" s="461">
        <v>1.32</v>
      </c>
    </row>
    <row r="2554" spans="1:5" ht="14.25">
      <c r="A2554" s="18">
        <v>3673</v>
      </c>
      <c r="B2554" s="18" t="s">
        <v>23183</v>
      </c>
      <c r="C2554" s="18" t="s">
        <v>2103</v>
      </c>
      <c r="D2554" s="18" t="s">
        <v>2100</v>
      </c>
      <c r="E2554" s="461">
        <v>2.0699999999999998</v>
      </c>
    </row>
    <row r="2555" spans="1:5" ht="14.25">
      <c r="A2555" s="18">
        <v>38394</v>
      </c>
      <c r="B2555" s="18" t="s">
        <v>23184</v>
      </c>
      <c r="C2555" s="18" t="s">
        <v>2097</v>
      </c>
      <c r="D2555" s="18" t="s">
        <v>2098</v>
      </c>
      <c r="E2555" s="461">
        <v>332.69</v>
      </c>
    </row>
    <row r="2556" spans="1:5" ht="14.25">
      <c r="A2556" s="18">
        <v>3729</v>
      </c>
      <c r="B2556" s="18" t="s">
        <v>23185</v>
      </c>
      <c r="C2556" s="18" t="s">
        <v>2097</v>
      </c>
      <c r="D2556" s="18" t="s">
        <v>2098</v>
      </c>
      <c r="E2556" s="461">
        <v>219.38</v>
      </c>
    </row>
    <row r="2557" spans="1:5" ht="14.25">
      <c r="A2557" s="18">
        <v>39357</v>
      </c>
      <c r="B2557" s="18" t="s">
        <v>23186</v>
      </c>
      <c r="C2557" s="18" t="s">
        <v>2097</v>
      </c>
      <c r="D2557" s="18" t="s">
        <v>2100</v>
      </c>
      <c r="E2557" s="461">
        <v>98.76</v>
      </c>
    </row>
    <row r="2558" spans="1:5" ht="14.25">
      <c r="A2558" s="18">
        <v>39358</v>
      </c>
      <c r="B2558" s="18" t="s">
        <v>23187</v>
      </c>
      <c r="C2558" s="18" t="s">
        <v>2097</v>
      </c>
      <c r="D2558" s="18" t="s">
        <v>2100</v>
      </c>
      <c r="E2558" s="461">
        <v>108.29</v>
      </c>
    </row>
    <row r="2559" spans="1:5" ht="14.25">
      <c r="A2559" s="18">
        <v>39356</v>
      </c>
      <c r="B2559" s="18" t="s">
        <v>23188</v>
      </c>
      <c r="C2559" s="18" t="s">
        <v>2097</v>
      </c>
      <c r="D2559" s="18" t="s">
        <v>2100</v>
      </c>
      <c r="E2559" s="461">
        <v>184.75</v>
      </c>
    </row>
    <row r="2560" spans="1:5" ht="14.25">
      <c r="A2560" s="18">
        <v>39355</v>
      </c>
      <c r="B2560" s="18" t="s">
        <v>23189</v>
      </c>
      <c r="C2560" s="18" t="s">
        <v>2097</v>
      </c>
      <c r="D2560" s="18" t="s">
        <v>2100</v>
      </c>
      <c r="E2560" s="461">
        <v>158.97999999999999</v>
      </c>
    </row>
    <row r="2561" spans="1:5" ht="14.25">
      <c r="A2561" s="18">
        <v>39353</v>
      </c>
      <c r="B2561" s="18" t="s">
        <v>23190</v>
      </c>
      <c r="C2561" s="18" t="s">
        <v>2097</v>
      </c>
      <c r="D2561" s="18" t="s">
        <v>2100</v>
      </c>
      <c r="E2561" s="461">
        <v>218.02</v>
      </c>
    </row>
    <row r="2562" spans="1:5" ht="14.25">
      <c r="A2562" s="18">
        <v>39354</v>
      </c>
      <c r="B2562" s="18" t="s">
        <v>23191</v>
      </c>
      <c r="C2562" s="18" t="s">
        <v>2097</v>
      </c>
      <c r="D2562" s="18" t="s">
        <v>2100</v>
      </c>
      <c r="E2562" s="461">
        <v>217.29</v>
      </c>
    </row>
    <row r="2563" spans="1:5" ht="14.25">
      <c r="A2563" s="18">
        <v>39398</v>
      </c>
      <c r="B2563" s="18" t="s">
        <v>23192</v>
      </c>
      <c r="C2563" s="18" t="s">
        <v>2097</v>
      </c>
      <c r="D2563" s="18" t="s">
        <v>2098</v>
      </c>
      <c r="E2563" s="461">
        <v>77.510000000000005</v>
      </c>
    </row>
    <row r="2564" spans="1:5" ht="14.25">
      <c r="A2564" s="18">
        <v>13343</v>
      </c>
      <c r="B2564" s="18" t="s">
        <v>23193</v>
      </c>
      <c r="C2564" s="18" t="s">
        <v>2097</v>
      </c>
      <c r="D2564" s="18" t="s">
        <v>2100</v>
      </c>
      <c r="E2564" s="461">
        <v>49.66</v>
      </c>
    </row>
    <row r="2565" spans="1:5" ht="14.25">
      <c r="A2565" s="18">
        <v>12118</v>
      </c>
      <c r="B2565" s="18" t="s">
        <v>23194</v>
      </c>
      <c r="C2565" s="18" t="s">
        <v>2097</v>
      </c>
      <c r="D2565" s="18" t="s">
        <v>2098</v>
      </c>
      <c r="E2565" s="461">
        <v>25.92</v>
      </c>
    </row>
    <row r="2566" spans="1:5" ht="14.25">
      <c r="A2566" s="18">
        <v>39482</v>
      </c>
      <c r="B2566" s="18" t="s">
        <v>23195</v>
      </c>
      <c r="C2566" s="18" t="s">
        <v>2097</v>
      </c>
      <c r="D2566" s="18" t="s">
        <v>2098</v>
      </c>
      <c r="E2566" s="461">
        <v>571.79</v>
      </c>
    </row>
    <row r="2567" spans="1:5" ht="14.25">
      <c r="A2567" s="18">
        <v>39486</v>
      </c>
      <c r="B2567" s="18" t="s">
        <v>23196</v>
      </c>
      <c r="C2567" s="18" t="s">
        <v>2097</v>
      </c>
      <c r="D2567" s="18" t="s">
        <v>2098</v>
      </c>
      <c r="E2567" s="461">
        <v>466.66</v>
      </c>
    </row>
    <row r="2568" spans="1:5" ht="14.25">
      <c r="A2568" s="18">
        <v>39484</v>
      </c>
      <c r="B2568" s="18" t="s">
        <v>23197</v>
      </c>
      <c r="C2568" s="18" t="s">
        <v>2097</v>
      </c>
      <c r="D2568" s="18" t="s">
        <v>2098</v>
      </c>
      <c r="E2568" s="461">
        <v>571.79</v>
      </c>
    </row>
    <row r="2569" spans="1:5" ht="14.25">
      <c r="A2569" s="18">
        <v>39488</v>
      </c>
      <c r="B2569" s="18" t="s">
        <v>23198</v>
      </c>
      <c r="C2569" s="18" t="s">
        <v>2097</v>
      </c>
      <c r="D2569" s="18" t="s">
        <v>2098</v>
      </c>
      <c r="E2569" s="461">
        <v>474.3</v>
      </c>
    </row>
    <row r="2570" spans="1:5" ht="14.25">
      <c r="A2570" s="18">
        <v>39485</v>
      </c>
      <c r="B2570" s="18" t="s">
        <v>23199</v>
      </c>
      <c r="C2570" s="18" t="s">
        <v>2097</v>
      </c>
      <c r="D2570" s="18" t="s">
        <v>2098</v>
      </c>
      <c r="E2570" s="461">
        <v>571.79</v>
      </c>
    </row>
    <row r="2571" spans="1:5" ht="14.25">
      <c r="A2571" s="18">
        <v>39489</v>
      </c>
      <c r="B2571" s="18" t="s">
        <v>23200</v>
      </c>
      <c r="C2571" s="18" t="s">
        <v>2097</v>
      </c>
      <c r="D2571" s="18" t="s">
        <v>2098</v>
      </c>
      <c r="E2571" s="461">
        <v>482.34</v>
      </c>
    </row>
    <row r="2572" spans="1:5" ht="14.25">
      <c r="A2572" s="18">
        <v>39490</v>
      </c>
      <c r="B2572" s="18" t="s">
        <v>23201</v>
      </c>
      <c r="C2572" s="18" t="s">
        <v>2097</v>
      </c>
      <c r="D2572" s="18" t="s">
        <v>2098</v>
      </c>
      <c r="E2572" s="461">
        <v>718.75</v>
      </c>
    </row>
    <row r="2573" spans="1:5" ht="14.25">
      <c r="A2573" s="18">
        <v>39494</v>
      </c>
      <c r="B2573" s="18" t="s">
        <v>23202</v>
      </c>
      <c r="C2573" s="18" t="s">
        <v>2097</v>
      </c>
      <c r="D2573" s="18" t="s">
        <v>2098</v>
      </c>
      <c r="E2573" s="461">
        <v>516.12</v>
      </c>
    </row>
    <row r="2574" spans="1:5" ht="14.25">
      <c r="A2574" s="18">
        <v>39495</v>
      </c>
      <c r="B2574" s="18" t="s">
        <v>23203</v>
      </c>
      <c r="C2574" s="18" t="s">
        <v>2097</v>
      </c>
      <c r="D2574" s="18" t="s">
        <v>2098</v>
      </c>
      <c r="E2574" s="461">
        <v>581.6</v>
      </c>
    </row>
    <row r="2575" spans="1:5" ht="14.25">
      <c r="A2575" s="18">
        <v>39496</v>
      </c>
      <c r="B2575" s="18" t="s">
        <v>23204</v>
      </c>
      <c r="C2575" s="18" t="s">
        <v>2097</v>
      </c>
      <c r="D2575" s="18" t="s">
        <v>2098</v>
      </c>
      <c r="E2575" s="461">
        <v>639.76</v>
      </c>
    </row>
    <row r="2576" spans="1:5" ht="14.25">
      <c r="A2576" s="18">
        <v>39492</v>
      </c>
      <c r="B2576" s="18" t="s">
        <v>23205</v>
      </c>
      <c r="C2576" s="18" t="s">
        <v>2097</v>
      </c>
      <c r="D2576" s="18" t="s">
        <v>2098</v>
      </c>
      <c r="E2576" s="461">
        <v>740.67</v>
      </c>
    </row>
    <row r="2577" spans="1:5" ht="14.25">
      <c r="A2577" s="18">
        <v>39497</v>
      </c>
      <c r="B2577" s="18" t="s">
        <v>23206</v>
      </c>
      <c r="C2577" s="18" t="s">
        <v>2097</v>
      </c>
      <c r="D2577" s="18" t="s">
        <v>2098</v>
      </c>
      <c r="E2577" s="461">
        <v>669.02</v>
      </c>
    </row>
    <row r="2578" spans="1:5" ht="14.25">
      <c r="A2578" s="18">
        <v>39493</v>
      </c>
      <c r="B2578" s="18" t="s">
        <v>23207</v>
      </c>
      <c r="C2578" s="18" t="s">
        <v>2097</v>
      </c>
      <c r="D2578" s="18" t="s">
        <v>2098</v>
      </c>
      <c r="E2578" s="461">
        <v>794.44</v>
      </c>
    </row>
    <row r="2579" spans="1:5" ht="14.25">
      <c r="A2579" s="18">
        <v>39500</v>
      </c>
      <c r="B2579" s="18" t="s">
        <v>23208</v>
      </c>
      <c r="C2579" s="18" t="s">
        <v>2097</v>
      </c>
      <c r="D2579" s="18" t="s">
        <v>2098</v>
      </c>
      <c r="E2579" s="461">
        <v>866.8</v>
      </c>
    </row>
    <row r="2580" spans="1:5" ht="14.25">
      <c r="A2580" s="18">
        <v>39498</v>
      </c>
      <c r="B2580" s="18" t="s">
        <v>23209</v>
      </c>
      <c r="C2580" s="18" t="s">
        <v>2097</v>
      </c>
      <c r="D2580" s="18" t="s">
        <v>2098</v>
      </c>
      <c r="E2580" s="461">
        <v>1069.05</v>
      </c>
    </row>
    <row r="2581" spans="1:5" ht="14.25">
      <c r="A2581" s="18">
        <v>43628</v>
      </c>
      <c r="B2581" s="18" t="s">
        <v>23210</v>
      </c>
      <c r="C2581" s="18" t="s">
        <v>2097</v>
      </c>
      <c r="D2581" s="18" t="s">
        <v>2098</v>
      </c>
      <c r="E2581" s="461">
        <v>842.64</v>
      </c>
    </row>
    <row r="2582" spans="1:5" ht="14.25">
      <c r="A2582" s="18">
        <v>39501</v>
      </c>
      <c r="B2582" s="18" t="s">
        <v>23211</v>
      </c>
      <c r="C2582" s="18" t="s">
        <v>2097</v>
      </c>
      <c r="D2582" s="18" t="s">
        <v>2098</v>
      </c>
      <c r="E2582" s="461">
        <v>890.27</v>
      </c>
    </row>
    <row r="2583" spans="1:5" ht="14.25">
      <c r="A2583" s="18">
        <v>39499</v>
      </c>
      <c r="B2583" s="18" t="s">
        <v>23212</v>
      </c>
      <c r="C2583" s="18" t="s">
        <v>2097</v>
      </c>
      <c r="D2583" s="18" t="s">
        <v>2098</v>
      </c>
      <c r="E2583" s="461">
        <v>1084.23</v>
      </c>
    </row>
    <row r="2584" spans="1:5" ht="14.25">
      <c r="A2584" s="18">
        <v>43621</v>
      </c>
      <c r="B2584" s="18" t="s">
        <v>23213</v>
      </c>
      <c r="C2584" s="18" t="s">
        <v>2097</v>
      </c>
      <c r="D2584" s="18" t="s">
        <v>2098</v>
      </c>
      <c r="E2584" s="461">
        <v>895.31</v>
      </c>
    </row>
    <row r="2585" spans="1:5" ht="14.25">
      <c r="A2585" s="18">
        <v>3733</v>
      </c>
      <c r="B2585" s="18" t="s">
        <v>23214</v>
      </c>
      <c r="C2585" s="18" t="s">
        <v>2099</v>
      </c>
      <c r="D2585" s="18" t="s">
        <v>2100</v>
      </c>
      <c r="E2585" s="461">
        <v>70.83</v>
      </c>
    </row>
    <row r="2586" spans="1:5" ht="14.25">
      <c r="A2586" s="18">
        <v>3731</v>
      </c>
      <c r="B2586" s="18" t="s">
        <v>23215</v>
      </c>
      <c r="C2586" s="18" t="s">
        <v>2099</v>
      </c>
      <c r="D2586" s="18" t="s">
        <v>2100</v>
      </c>
      <c r="E2586" s="461">
        <v>65.75</v>
      </c>
    </row>
    <row r="2587" spans="1:5" ht="14.25">
      <c r="A2587" s="18">
        <v>38137</v>
      </c>
      <c r="B2587" s="18" t="s">
        <v>23216</v>
      </c>
      <c r="C2587" s="18" t="s">
        <v>2099</v>
      </c>
      <c r="D2587" s="18" t="s">
        <v>2100</v>
      </c>
      <c r="E2587" s="461">
        <v>66.14</v>
      </c>
    </row>
    <row r="2588" spans="1:5" ht="14.25">
      <c r="A2588" s="18">
        <v>38135</v>
      </c>
      <c r="B2588" s="18" t="s">
        <v>23217</v>
      </c>
      <c r="C2588" s="18" t="s">
        <v>2099</v>
      </c>
      <c r="D2588" s="18" t="s">
        <v>2100</v>
      </c>
      <c r="E2588" s="461">
        <v>83.84</v>
      </c>
    </row>
    <row r="2589" spans="1:5" ht="14.25">
      <c r="A2589" s="18">
        <v>38138</v>
      </c>
      <c r="B2589" s="18" t="s">
        <v>23218</v>
      </c>
      <c r="C2589" s="18" t="s">
        <v>2099</v>
      </c>
      <c r="D2589" s="18" t="s">
        <v>2100</v>
      </c>
      <c r="E2589" s="461">
        <v>64.94</v>
      </c>
    </row>
    <row r="2590" spans="1:5" ht="14.25">
      <c r="A2590" s="18">
        <v>3736</v>
      </c>
      <c r="B2590" s="18" t="s">
        <v>23219</v>
      </c>
      <c r="C2590" s="18" t="s">
        <v>2099</v>
      </c>
      <c r="D2590" s="18" t="s">
        <v>2102</v>
      </c>
      <c r="E2590" s="461">
        <v>45</v>
      </c>
    </row>
    <row r="2591" spans="1:5" ht="14.25">
      <c r="A2591" s="18">
        <v>3741</v>
      </c>
      <c r="B2591" s="18" t="s">
        <v>23220</v>
      </c>
      <c r="C2591" s="18" t="s">
        <v>2099</v>
      </c>
      <c r="D2591" s="18" t="s">
        <v>2098</v>
      </c>
      <c r="E2591" s="461">
        <v>46.9</v>
      </c>
    </row>
    <row r="2592" spans="1:5" ht="14.25">
      <c r="A2592" s="18">
        <v>3745</v>
      </c>
      <c r="B2592" s="18" t="s">
        <v>23221</v>
      </c>
      <c r="C2592" s="18" t="s">
        <v>2099</v>
      </c>
      <c r="D2592" s="18" t="s">
        <v>2098</v>
      </c>
      <c r="E2592" s="461">
        <v>50.58</v>
      </c>
    </row>
    <row r="2593" spans="1:5" ht="14.25">
      <c r="A2593" s="18">
        <v>3743</v>
      </c>
      <c r="B2593" s="18" t="s">
        <v>23222</v>
      </c>
      <c r="C2593" s="18" t="s">
        <v>2099</v>
      </c>
      <c r="D2593" s="18" t="s">
        <v>2098</v>
      </c>
      <c r="E2593" s="461">
        <v>46.74</v>
      </c>
    </row>
    <row r="2594" spans="1:5" ht="14.25">
      <c r="A2594" s="18">
        <v>3744</v>
      </c>
      <c r="B2594" s="18" t="s">
        <v>23223</v>
      </c>
      <c r="C2594" s="18" t="s">
        <v>2099</v>
      </c>
      <c r="D2594" s="18" t="s">
        <v>2098</v>
      </c>
      <c r="E2594" s="461">
        <v>51.45</v>
      </c>
    </row>
    <row r="2595" spans="1:5" ht="14.25">
      <c r="A2595" s="18">
        <v>3739</v>
      </c>
      <c r="B2595" s="18" t="s">
        <v>23224</v>
      </c>
      <c r="C2595" s="18" t="s">
        <v>2099</v>
      </c>
      <c r="D2595" s="18" t="s">
        <v>2098</v>
      </c>
      <c r="E2595" s="461">
        <v>54.06</v>
      </c>
    </row>
    <row r="2596" spans="1:5" ht="14.25">
      <c r="A2596" s="18">
        <v>3737</v>
      </c>
      <c r="B2596" s="18" t="s">
        <v>23225</v>
      </c>
      <c r="C2596" s="18" t="s">
        <v>2099</v>
      </c>
      <c r="D2596" s="18" t="s">
        <v>2098</v>
      </c>
      <c r="E2596" s="461">
        <v>56.68</v>
      </c>
    </row>
    <row r="2597" spans="1:5" ht="14.25">
      <c r="A2597" s="18">
        <v>3738</v>
      </c>
      <c r="B2597" s="18" t="s">
        <v>23226</v>
      </c>
      <c r="C2597" s="18" t="s">
        <v>2099</v>
      </c>
      <c r="D2597" s="18" t="s">
        <v>2098</v>
      </c>
      <c r="E2597" s="461">
        <v>65.400000000000006</v>
      </c>
    </row>
    <row r="2598" spans="1:5" ht="14.25">
      <c r="A2598" s="18">
        <v>3747</v>
      </c>
      <c r="B2598" s="18" t="s">
        <v>23227</v>
      </c>
      <c r="C2598" s="18" t="s">
        <v>2099</v>
      </c>
      <c r="D2598" s="18" t="s">
        <v>2098</v>
      </c>
      <c r="E2598" s="461">
        <v>51.45</v>
      </c>
    </row>
    <row r="2599" spans="1:5" ht="14.25">
      <c r="A2599" s="18">
        <v>11649</v>
      </c>
      <c r="B2599" s="18" t="s">
        <v>23228</v>
      </c>
      <c r="C2599" s="18" t="s">
        <v>2097</v>
      </c>
      <c r="D2599" s="18" t="s">
        <v>2098</v>
      </c>
      <c r="E2599" s="461">
        <v>373.25</v>
      </c>
    </row>
    <row r="2600" spans="1:5" ht="14.25">
      <c r="A2600" s="18">
        <v>11650</v>
      </c>
      <c r="B2600" s="18" t="s">
        <v>23229</v>
      </c>
      <c r="C2600" s="18" t="s">
        <v>2097</v>
      </c>
      <c r="D2600" s="18" t="s">
        <v>2098</v>
      </c>
      <c r="E2600" s="461">
        <v>636.19000000000005</v>
      </c>
    </row>
    <row r="2601" spans="1:5" ht="14.25">
      <c r="A2601" s="18">
        <v>3742</v>
      </c>
      <c r="B2601" s="18" t="s">
        <v>23230</v>
      </c>
      <c r="C2601" s="18" t="s">
        <v>2099</v>
      </c>
      <c r="D2601" s="18" t="s">
        <v>2098</v>
      </c>
      <c r="E2601" s="461">
        <v>67.84</v>
      </c>
    </row>
    <row r="2602" spans="1:5" ht="14.25">
      <c r="A2602" s="18">
        <v>3746</v>
      </c>
      <c r="B2602" s="18" t="s">
        <v>23231</v>
      </c>
      <c r="C2602" s="18" t="s">
        <v>2099</v>
      </c>
      <c r="D2602" s="18" t="s">
        <v>2098</v>
      </c>
      <c r="E2602" s="461">
        <v>79.22</v>
      </c>
    </row>
    <row r="2603" spans="1:5" ht="14.25">
      <c r="A2603" s="18">
        <v>21106</v>
      </c>
      <c r="B2603" s="18" t="s">
        <v>23232</v>
      </c>
      <c r="C2603" s="18" t="s">
        <v>2104</v>
      </c>
      <c r="D2603" s="18" t="s">
        <v>2100</v>
      </c>
      <c r="E2603" s="461">
        <v>38.549999999999997</v>
      </c>
    </row>
    <row r="2604" spans="1:5" ht="14.25">
      <c r="A2604" s="18">
        <v>3755</v>
      </c>
      <c r="B2604" s="18" t="s">
        <v>23233</v>
      </c>
      <c r="C2604" s="18" t="s">
        <v>2097</v>
      </c>
      <c r="D2604" s="18" t="s">
        <v>2098</v>
      </c>
      <c r="E2604" s="461">
        <v>24.22</v>
      </c>
    </row>
    <row r="2605" spans="1:5" ht="14.25">
      <c r="A2605" s="18">
        <v>3750</v>
      </c>
      <c r="B2605" s="18" t="s">
        <v>23234</v>
      </c>
      <c r="C2605" s="18" t="s">
        <v>2097</v>
      </c>
      <c r="D2605" s="18" t="s">
        <v>2098</v>
      </c>
      <c r="E2605" s="461">
        <v>32.57</v>
      </c>
    </row>
    <row r="2606" spans="1:5" ht="14.25">
      <c r="A2606" s="18">
        <v>3756</v>
      </c>
      <c r="B2606" s="18" t="s">
        <v>23235</v>
      </c>
      <c r="C2606" s="18" t="s">
        <v>2097</v>
      </c>
      <c r="D2606" s="18" t="s">
        <v>2098</v>
      </c>
      <c r="E2606" s="461">
        <v>60.86</v>
      </c>
    </row>
    <row r="2607" spans="1:5" ht="14.25">
      <c r="A2607" s="18">
        <v>39377</v>
      </c>
      <c r="B2607" s="18" t="s">
        <v>23236</v>
      </c>
      <c r="C2607" s="18" t="s">
        <v>2097</v>
      </c>
      <c r="D2607" s="18" t="s">
        <v>2098</v>
      </c>
      <c r="E2607" s="461">
        <v>180.27</v>
      </c>
    </row>
    <row r="2608" spans="1:5" ht="14.25">
      <c r="A2608" s="18">
        <v>38191</v>
      </c>
      <c r="B2608" s="18" t="s">
        <v>23237</v>
      </c>
      <c r="C2608" s="18" t="s">
        <v>2097</v>
      </c>
      <c r="D2608" s="18" t="s">
        <v>2098</v>
      </c>
      <c r="E2608" s="461">
        <v>13.42</v>
      </c>
    </row>
    <row r="2609" spans="1:5" ht="14.25">
      <c r="A2609" s="18">
        <v>39381</v>
      </c>
      <c r="B2609" s="18" t="s">
        <v>23238</v>
      </c>
      <c r="C2609" s="18" t="s">
        <v>2097</v>
      </c>
      <c r="D2609" s="18" t="s">
        <v>2098</v>
      </c>
      <c r="E2609" s="461">
        <v>12.52</v>
      </c>
    </row>
    <row r="2610" spans="1:5" ht="14.25">
      <c r="A2610" s="18">
        <v>38780</v>
      </c>
      <c r="B2610" s="18" t="s">
        <v>23239</v>
      </c>
      <c r="C2610" s="18" t="s">
        <v>2097</v>
      </c>
      <c r="D2610" s="18" t="s">
        <v>2098</v>
      </c>
      <c r="E2610" s="461">
        <v>15.31</v>
      </c>
    </row>
    <row r="2611" spans="1:5" ht="14.25">
      <c r="A2611" s="18">
        <v>38781</v>
      </c>
      <c r="B2611" s="18" t="s">
        <v>23240</v>
      </c>
      <c r="C2611" s="18" t="s">
        <v>2097</v>
      </c>
      <c r="D2611" s="18" t="s">
        <v>2098</v>
      </c>
      <c r="E2611" s="461">
        <v>51.7</v>
      </c>
    </row>
    <row r="2612" spans="1:5" ht="14.25">
      <c r="A2612" s="18">
        <v>38192</v>
      </c>
      <c r="B2612" s="18" t="s">
        <v>23241</v>
      </c>
      <c r="C2612" s="18" t="s">
        <v>2097</v>
      </c>
      <c r="D2612" s="18" t="s">
        <v>2098</v>
      </c>
      <c r="E2612" s="461">
        <v>93.56</v>
      </c>
    </row>
    <row r="2613" spans="1:5" ht="14.25">
      <c r="A2613" s="18">
        <v>3753</v>
      </c>
      <c r="B2613" s="18" t="s">
        <v>23242</v>
      </c>
      <c r="C2613" s="18" t="s">
        <v>2097</v>
      </c>
      <c r="D2613" s="18" t="s">
        <v>2098</v>
      </c>
      <c r="E2613" s="461">
        <v>8.19</v>
      </c>
    </row>
    <row r="2614" spans="1:5" ht="14.25">
      <c r="A2614" s="18">
        <v>38782</v>
      </c>
      <c r="B2614" s="18" t="s">
        <v>23243</v>
      </c>
      <c r="C2614" s="18" t="s">
        <v>2097</v>
      </c>
      <c r="D2614" s="18" t="s">
        <v>2098</v>
      </c>
      <c r="E2614" s="461">
        <v>10.66</v>
      </c>
    </row>
    <row r="2615" spans="1:5" ht="14.25">
      <c r="A2615" s="18">
        <v>38778</v>
      </c>
      <c r="B2615" s="18" t="s">
        <v>23244</v>
      </c>
      <c r="C2615" s="18" t="s">
        <v>2097</v>
      </c>
      <c r="D2615" s="18" t="s">
        <v>2098</v>
      </c>
      <c r="E2615" s="461">
        <v>8</v>
      </c>
    </row>
    <row r="2616" spans="1:5" ht="14.25">
      <c r="A2616" s="18">
        <v>38779</v>
      </c>
      <c r="B2616" s="18" t="s">
        <v>23245</v>
      </c>
      <c r="C2616" s="18" t="s">
        <v>2097</v>
      </c>
      <c r="D2616" s="18" t="s">
        <v>2098</v>
      </c>
      <c r="E2616" s="461">
        <v>8.48</v>
      </c>
    </row>
    <row r="2617" spans="1:5" ht="14.25">
      <c r="A2617" s="18">
        <v>39388</v>
      </c>
      <c r="B2617" s="18" t="s">
        <v>23246</v>
      </c>
      <c r="C2617" s="18" t="s">
        <v>2097</v>
      </c>
      <c r="D2617" s="18" t="s">
        <v>2098</v>
      </c>
      <c r="E2617" s="461">
        <v>10.94</v>
      </c>
    </row>
    <row r="2618" spans="1:5" ht="14.25">
      <c r="A2618" s="18">
        <v>39387</v>
      </c>
      <c r="B2618" s="18" t="s">
        <v>23247</v>
      </c>
      <c r="C2618" s="18" t="s">
        <v>2097</v>
      </c>
      <c r="D2618" s="18" t="s">
        <v>2098</v>
      </c>
      <c r="E2618" s="461">
        <v>17.059999999999999</v>
      </c>
    </row>
    <row r="2619" spans="1:5" ht="14.25">
      <c r="A2619" s="18">
        <v>39386</v>
      </c>
      <c r="B2619" s="18" t="s">
        <v>23248</v>
      </c>
      <c r="C2619" s="18" t="s">
        <v>2097</v>
      </c>
      <c r="D2619" s="18" t="s">
        <v>2098</v>
      </c>
      <c r="E2619" s="461">
        <v>11.9</v>
      </c>
    </row>
    <row r="2620" spans="1:5" ht="14.25">
      <c r="A2620" s="18">
        <v>38194</v>
      </c>
      <c r="B2620" s="18" t="s">
        <v>23249</v>
      </c>
      <c r="C2620" s="18" t="s">
        <v>2097</v>
      </c>
      <c r="D2620" s="18" t="s">
        <v>2102</v>
      </c>
      <c r="E2620" s="461">
        <v>8.9</v>
      </c>
    </row>
    <row r="2621" spans="1:5" ht="14.25">
      <c r="A2621" s="18">
        <v>38193</v>
      </c>
      <c r="B2621" s="18" t="s">
        <v>23250</v>
      </c>
      <c r="C2621" s="18" t="s">
        <v>2097</v>
      </c>
      <c r="D2621" s="18" t="s">
        <v>2098</v>
      </c>
      <c r="E2621" s="461">
        <v>7.73</v>
      </c>
    </row>
    <row r="2622" spans="1:5" ht="14.25">
      <c r="A2622" s="18">
        <v>12216</v>
      </c>
      <c r="B2622" s="18" t="s">
        <v>23251</v>
      </c>
      <c r="C2622" s="18" t="s">
        <v>2097</v>
      </c>
      <c r="D2622" s="18" t="s">
        <v>2098</v>
      </c>
      <c r="E2622" s="461">
        <v>46.79</v>
      </c>
    </row>
    <row r="2623" spans="1:5" ht="14.25">
      <c r="A2623" s="18">
        <v>3757</v>
      </c>
      <c r="B2623" s="18" t="s">
        <v>23252</v>
      </c>
      <c r="C2623" s="18" t="s">
        <v>2097</v>
      </c>
      <c r="D2623" s="18" t="s">
        <v>2098</v>
      </c>
      <c r="E2623" s="461">
        <v>54.1</v>
      </c>
    </row>
    <row r="2624" spans="1:5" ht="14.25">
      <c r="A2624" s="18">
        <v>3758</v>
      </c>
      <c r="B2624" s="18" t="s">
        <v>23253</v>
      </c>
      <c r="C2624" s="18" t="s">
        <v>2097</v>
      </c>
      <c r="D2624" s="18" t="s">
        <v>2098</v>
      </c>
      <c r="E2624" s="461">
        <v>63.08</v>
      </c>
    </row>
    <row r="2625" spans="1:5" ht="14.25">
      <c r="A2625" s="18">
        <v>12214</v>
      </c>
      <c r="B2625" s="18" t="s">
        <v>23254</v>
      </c>
      <c r="C2625" s="18" t="s">
        <v>2097</v>
      </c>
      <c r="D2625" s="18" t="s">
        <v>2098</v>
      </c>
      <c r="E2625" s="461">
        <v>21.6</v>
      </c>
    </row>
    <row r="2626" spans="1:5" ht="14.25">
      <c r="A2626" s="18">
        <v>3749</v>
      </c>
      <c r="B2626" s="18" t="s">
        <v>23255</v>
      </c>
      <c r="C2626" s="18" t="s">
        <v>2097</v>
      </c>
      <c r="D2626" s="18" t="s">
        <v>2102</v>
      </c>
      <c r="E2626" s="461">
        <v>38.5</v>
      </c>
    </row>
    <row r="2627" spans="1:5" ht="14.25">
      <c r="A2627" s="18">
        <v>3751</v>
      </c>
      <c r="B2627" s="18" t="s">
        <v>23256</v>
      </c>
      <c r="C2627" s="18" t="s">
        <v>2097</v>
      </c>
      <c r="D2627" s="18" t="s">
        <v>2098</v>
      </c>
      <c r="E2627" s="461">
        <v>52.54</v>
      </c>
    </row>
    <row r="2628" spans="1:5" ht="14.25">
      <c r="A2628" s="18">
        <v>39376</v>
      </c>
      <c r="B2628" s="18" t="s">
        <v>23257</v>
      </c>
      <c r="C2628" s="18" t="s">
        <v>2097</v>
      </c>
      <c r="D2628" s="18" t="s">
        <v>2098</v>
      </c>
      <c r="E2628" s="461">
        <v>44.29</v>
      </c>
    </row>
    <row r="2629" spans="1:5" ht="14.25">
      <c r="A2629" s="18">
        <v>3752</v>
      </c>
      <c r="B2629" s="18" t="s">
        <v>23258</v>
      </c>
      <c r="C2629" s="18" t="s">
        <v>2097</v>
      </c>
      <c r="D2629" s="18" t="s">
        <v>2098</v>
      </c>
      <c r="E2629" s="461">
        <v>86.67</v>
      </c>
    </row>
    <row r="2630" spans="1:5" ht="14.25">
      <c r="A2630" s="18">
        <v>746</v>
      </c>
      <c r="B2630" s="18" t="s">
        <v>23259</v>
      </c>
      <c r="C2630" s="18" t="s">
        <v>2097</v>
      </c>
      <c r="D2630" s="18" t="s">
        <v>2102</v>
      </c>
      <c r="E2630" s="461">
        <v>2250</v>
      </c>
    </row>
    <row r="2631" spans="1:5" ht="14.25">
      <c r="A2631" s="18">
        <v>20269</v>
      </c>
      <c r="B2631" s="18" t="s">
        <v>23260</v>
      </c>
      <c r="C2631" s="18" t="s">
        <v>2097</v>
      </c>
      <c r="D2631" s="18" t="s">
        <v>2098</v>
      </c>
      <c r="E2631" s="461">
        <v>92.65</v>
      </c>
    </row>
    <row r="2632" spans="1:5" ht="14.25">
      <c r="A2632" s="18">
        <v>20270</v>
      </c>
      <c r="B2632" s="18" t="s">
        <v>23261</v>
      </c>
      <c r="C2632" s="18" t="s">
        <v>2097</v>
      </c>
      <c r="D2632" s="18" t="s">
        <v>2098</v>
      </c>
      <c r="E2632" s="461">
        <v>102.38</v>
      </c>
    </row>
    <row r="2633" spans="1:5" ht="14.25">
      <c r="A2633" s="18">
        <v>11696</v>
      </c>
      <c r="B2633" s="18" t="s">
        <v>23262</v>
      </c>
      <c r="C2633" s="18" t="s">
        <v>2097</v>
      </c>
      <c r="D2633" s="18" t="s">
        <v>2098</v>
      </c>
      <c r="E2633" s="461">
        <v>163.89</v>
      </c>
    </row>
    <row r="2634" spans="1:5" ht="14.25">
      <c r="A2634" s="18">
        <v>10427</v>
      </c>
      <c r="B2634" s="18" t="s">
        <v>23263</v>
      </c>
      <c r="C2634" s="18" t="s">
        <v>2097</v>
      </c>
      <c r="D2634" s="18" t="s">
        <v>2098</v>
      </c>
      <c r="E2634" s="461">
        <v>458.63</v>
      </c>
    </row>
    <row r="2635" spans="1:5" ht="14.25">
      <c r="A2635" s="18">
        <v>10428</v>
      </c>
      <c r="B2635" s="18" t="s">
        <v>23264</v>
      </c>
      <c r="C2635" s="18" t="s">
        <v>2097</v>
      </c>
      <c r="D2635" s="18" t="s">
        <v>2098</v>
      </c>
      <c r="E2635" s="461">
        <v>472.54</v>
      </c>
    </row>
    <row r="2636" spans="1:5" ht="14.25">
      <c r="A2636" s="18">
        <v>36521</v>
      </c>
      <c r="B2636" s="18" t="s">
        <v>23265</v>
      </c>
      <c r="C2636" s="18" t="s">
        <v>2097</v>
      </c>
      <c r="D2636" s="18" t="s">
        <v>2098</v>
      </c>
      <c r="E2636" s="461">
        <v>147.44</v>
      </c>
    </row>
    <row r="2637" spans="1:5" ht="14.25">
      <c r="A2637" s="18">
        <v>36794</v>
      </c>
      <c r="B2637" s="18" t="s">
        <v>23266</v>
      </c>
      <c r="C2637" s="18" t="s">
        <v>2097</v>
      </c>
      <c r="D2637" s="18" t="s">
        <v>2098</v>
      </c>
      <c r="E2637" s="461">
        <v>156.96</v>
      </c>
    </row>
    <row r="2638" spans="1:5" ht="14.25">
      <c r="A2638" s="18">
        <v>10426</v>
      </c>
      <c r="B2638" s="18" t="s">
        <v>23267</v>
      </c>
      <c r="C2638" s="18" t="s">
        <v>2097</v>
      </c>
      <c r="D2638" s="18" t="s">
        <v>2098</v>
      </c>
      <c r="E2638" s="461">
        <v>175.76</v>
      </c>
    </row>
    <row r="2639" spans="1:5" ht="14.25">
      <c r="A2639" s="18">
        <v>10425</v>
      </c>
      <c r="B2639" s="18" t="s">
        <v>23268</v>
      </c>
      <c r="C2639" s="18" t="s">
        <v>2097</v>
      </c>
      <c r="D2639" s="18" t="s">
        <v>2098</v>
      </c>
      <c r="E2639" s="461">
        <v>89.16</v>
      </c>
    </row>
    <row r="2640" spans="1:5" ht="14.25">
      <c r="A2640" s="18">
        <v>10431</v>
      </c>
      <c r="B2640" s="18" t="s">
        <v>23269</v>
      </c>
      <c r="C2640" s="18" t="s">
        <v>2097</v>
      </c>
      <c r="D2640" s="18" t="s">
        <v>2098</v>
      </c>
      <c r="E2640" s="461">
        <v>305.27</v>
      </c>
    </row>
    <row r="2641" spans="1:5" ht="14.25">
      <c r="A2641" s="18">
        <v>10429</v>
      </c>
      <c r="B2641" s="18" t="s">
        <v>23270</v>
      </c>
      <c r="C2641" s="18" t="s">
        <v>2097</v>
      </c>
      <c r="D2641" s="18" t="s">
        <v>2098</v>
      </c>
      <c r="E2641" s="461">
        <v>150.6</v>
      </c>
    </row>
    <row r="2642" spans="1:5" ht="14.25">
      <c r="A2642" s="18">
        <v>2354</v>
      </c>
      <c r="B2642" s="18" t="s">
        <v>23271</v>
      </c>
      <c r="C2642" s="18" t="s">
        <v>2101</v>
      </c>
      <c r="D2642" s="18" t="s">
        <v>2098</v>
      </c>
      <c r="E2642" s="461">
        <v>16.73</v>
      </c>
    </row>
    <row r="2643" spans="1:5" ht="14.25">
      <c r="A2643" s="18">
        <v>40932</v>
      </c>
      <c r="B2643" s="18" t="s">
        <v>23272</v>
      </c>
      <c r="C2643" s="18" t="s">
        <v>2107</v>
      </c>
      <c r="D2643" s="18" t="s">
        <v>2098</v>
      </c>
      <c r="E2643" s="461">
        <v>2941.21</v>
      </c>
    </row>
    <row r="2644" spans="1:5" ht="14.25">
      <c r="A2644" s="18">
        <v>10853</v>
      </c>
      <c r="B2644" s="18" t="s">
        <v>23273</v>
      </c>
      <c r="C2644" s="18" t="s">
        <v>2097</v>
      </c>
      <c r="D2644" s="18" t="s">
        <v>2098</v>
      </c>
      <c r="E2644" s="461">
        <v>104.44</v>
      </c>
    </row>
    <row r="2645" spans="1:5" ht="14.25">
      <c r="A2645" s="18">
        <v>5093</v>
      </c>
      <c r="B2645" s="18" t="s">
        <v>23274</v>
      </c>
      <c r="C2645" s="18" t="s">
        <v>2108</v>
      </c>
      <c r="D2645" s="18" t="s">
        <v>2098</v>
      </c>
      <c r="E2645" s="461">
        <v>15.91</v>
      </c>
    </row>
    <row r="2646" spans="1:5" ht="14.25">
      <c r="A2646" s="18">
        <v>44331</v>
      </c>
      <c r="B2646" s="18" t="s">
        <v>23275</v>
      </c>
      <c r="C2646" s="18" t="s">
        <v>2105</v>
      </c>
      <c r="D2646" s="18" t="s">
        <v>2098</v>
      </c>
      <c r="E2646" s="461">
        <v>52.86</v>
      </c>
    </row>
    <row r="2647" spans="1:5" ht="14.25">
      <c r="A2647" s="18">
        <v>37768</v>
      </c>
      <c r="B2647" s="18" t="s">
        <v>23276</v>
      </c>
      <c r="C2647" s="18" t="s">
        <v>2097</v>
      </c>
      <c r="D2647" s="18" t="s">
        <v>2100</v>
      </c>
      <c r="E2647" s="461">
        <v>295000</v>
      </c>
    </row>
    <row r="2648" spans="1:5" ht="14.25">
      <c r="A2648" s="18">
        <v>37773</v>
      </c>
      <c r="B2648" s="18" t="s">
        <v>23277</v>
      </c>
      <c r="C2648" s="18" t="s">
        <v>2097</v>
      </c>
      <c r="D2648" s="18" t="s">
        <v>2100</v>
      </c>
      <c r="E2648" s="461">
        <v>250504.73</v>
      </c>
    </row>
    <row r="2649" spans="1:5" ht="14.25">
      <c r="A2649" s="18">
        <v>37769</v>
      </c>
      <c r="B2649" s="18" t="s">
        <v>23278</v>
      </c>
      <c r="C2649" s="18" t="s">
        <v>2097</v>
      </c>
      <c r="D2649" s="18" t="s">
        <v>2100</v>
      </c>
      <c r="E2649" s="461">
        <v>419376.48</v>
      </c>
    </row>
    <row r="2650" spans="1:5" ht="14.25">
      <c r="A2650" s="18">
        <v>37770</v>
      </c>
      <c r="B2650" s="18" t="s">
        <v>23279</v>
      </c>
      <c r="C2650" s="18" t="s">
        <v>2097</v>
      </c>
      <c r="D2650" s="18" t="s">
        <v>2100</v>
      </c>
      <c r="E2650" s="461">
        <v>711748.8</v>
      </c>
    </row>
    <row r="2651" spans="1:5" ht="14.25">
      <c r="A2651" s="18">
        <v>38382</v>
      </c>
      <c r="B2651" s="18" t="s">
        <v>23280</v>
      </c>
      <c r="C2651" s="18" t="s">
        <v>2097</v>
      </c>
      <c r="D2651" s="18" t="s">
        <v>2098</v>
      </c>
      <c r="E2651" s="461">
        <v>12.1</v>
      </c>
    </row>
    <row r="2652" spans="1:5" ht="14.25">
      <c r="A2652" s="18">
        <v>38383</v>
      </c>
      <c r="B2652" s="18" t="s">
        <v>23281</v>
      </c>
      <c r="C2652" s="18" t="s">
        <v>2097</v>
      </c>
      <c r="D2652" s="18" t="s">
        <v>2098</v>
      </c>
      <c r="E2652" s="461">
        <v>2.2599999999999998</v>
      </c>
    </row>
    <row r="2653" spans="1:5" ht="14.25">
      <c r="A2653" s="18">
        <v>3768</v>
      </c>
      <c r="B2653" s="18" t="s">
        <v>23282</v>
      </c>
      <c r="C2653" s="18" t="s">
        <v>2097</v>
      </c>
      <c r="D2653" s="18" t="s">
        <v>2098</v>
      </c>
      <c r="E2653" s="461">
        <v>5.54</v>
      </c>
    </row>
    <row r="2654" spans="1:5" ht="14.25">
      <c r="A2654" s="18">
        <v>3767</v>
      </c>
      <c r="B2654" s="18" t="s">
        <v>23283</v>
      </c>
      <c r="C2654" s="18" t="s">
        <v>2097</v>
      </c>
      <c r="D2654" s="18" t="s">
        <v>2098</v>
      </c>
      <c r="E2654" s="461">
        <v>1.85</v>
      </c>
    </row>
    <row r="2655" spans="1:5" ht="14.25">
      <c r="A2655" s="18">
        <v>13192</v>
      </c>
      <c r="B2655" s="18" t="s">
        <v>23284</v>
      </c>
      <c r="C2655" s="18" t="s">
        <v>2097</v>
      </c>
      <c r="D2655" s="18" t="s">
        <v>2100</v>
      </c>
      <c r="E2655" s="461">
        <v>5305.03</v>
      </c>
    </row>
    <row r="2656" spans="1:5" ht="14.25">
      <c r="A2656" s="18">
        <v>38413</v>
      </c>
      <c r="B2656" s="18" t="s">
        <v>23285</v>
      </c>
      <c r="C2656" s="18" t="s">
        <v>2097</v>
      </c>
      <c r="D2656" s="18" t="s">
        <v>2100</v>
      </c>
      <c r="E2656" s="461">
        <v>877.37</v>
      </c>
    </row>
    <row r="2657" spans="1:5" ht="14.25">
      <c r="A2657" s="18">
        <v>42440</v>
      </c>
      <c r="B2657" s="18" t="s">
        <v>23286</v>
      </c>
      <c r="C2657" s="18" t="s">
        <v>2097</v>
      </c>
      <c r="D2657" s="18" t="s">
        <v>2100</v>
      </c>
      <c r="E2657" s="461">
        <v>1225.03</v>
      </c>
    </row>
    <row r="2658" spans="1:5" ht="14.25">
      <c r="A2658" s="18">
        <v>20193</v>
      </c>
      <c r="B2658" s="18" t="s">
        <v>23287</v>
      </c>
      <c r="C2658" s="18" t="s">
        <v>2116</v>
      </c>
      <c r="D2658" s="18" t="s">
        <v>2098</v>
      </c>
      <c r="E2658" s="461">
        <v>4.83</v>
      </c>
    </row>
    <row r="2659" spans="1:5" ht="14.25">
      <c r="A2659" s="18">
        <v>10527</v>
      </c>
      <c r="B2659" s="18" t="s">
        <v>23288</v>
      </c>
      <c r="C2659" s="18" t="s">
        <v>2117</v>
      </c>
      <c r="D2659" s="18" t="s">
        <v>2102</v>
      </c>
      <c r="E2659" s="461">
        <v>14.5</v>
      </c>
    </row>
    <row r="2660" spans="1:5" ht="14.25">
      <c r="A2660" s="18">
        <v>41805</v>
      </c>
      <c r="B2660" s="18" t="s">
        <v>23289</v>
      </c>
      <c r="C2660" s="18" t="s">
        <v>2107</v>
      </c>
      <c r="D2660" s="18" t="s">
        <v>2100</v>
      </c>
      <c r="E2660" s="461">
        <v>650</v>
      </c>
    </row>
    <row r="2661" spans="1:5" ht="14.25">
      <c r="A2661" s="18">
        <v>40271</v>
      </c>
      <c r="B2661" s="18" t="s">
        <v>23290</v>
      </c>
      <c r="C2661" s="18" t="s">
        <v>2107</v>
      </c>
      <c r="D2661" s="18" t="s">
        <v>2098</v>
      </c>
      <c r="E2661" s="461">
        <v>9.42</v>
      </c>
    </row>
    <row r="2662" spans="1:5" ht="14.25">
      <c r="A2662" s="18">
        <v>40287</v>
      </c>
      <c r="B2662" s="18" t="s">
        <v>23291</v>
      </c>
      <c r="C2662" s="18" t="s">
        <v>2107</v>
      </c>
      <c r="D2662" s="18" t="s">
        <v>2098</v>
      </c>
      <c r="E2662" s="461">
        <v>3.62</v>
      </c>
    </row>
    <row r="2663" spans="1:5" ht="14.25">
      <c r="A2663" s="18">
        <v>4084</v>
      </c>
      <c r="B2663" s="18" t="s">
        <v>23292</v>
      </c>
      <c r="C2663" s="18" t="s">
        <v>2101</v>
      </c>
      <c r="D2663" s="18" t="s">
        <v>2098</v>
      </c>
      <c r="E2663" s="461">
        <v>2.59</v>
      </c>
    </row>
    <row r="2664" spans="1:5" ht="14.25">
      <c r="A2664" s="18">
        <v>743</v>
      </c>
      <c r="B2664" s="18" t="s">
        <v>23293</v>
      </c>
      <c r="C2664" s="18" t="s">
        <v>2101</v>
      </c>
      <c r="D2664" s="18" t="s">
        <v>2102</v>
      </c>
      <c r="E2664" s="461">
        <v>2.59</v>
      </c>
    </row>
    <row r="2665" spans="1:5" ht="14.25">
      <c r="A2665" s="18">
        <v>40293</v>
      </c>
      <c r="B2665" s="18" t="s">
        <v>23294</v>
      </c>
      <c r="C2665" s="18" t="s">
        <v>2101</v>
      </c>
      <c r="D2665" s="18" t="s">
        <v>2098</v>
      </c>
      <c r="E2665" s="461">
        <v>3.1</v>
      </c>
    </row>
    <row r="2666" spans="1:5" ht="14.25">
      <c r="A2666" s="18">
        <v>40294</v>
      </c>
      <c r="B2666" s="18" t="s">
        <v>23295</v>
      </c>
      <c r="C2666" s="18" t="s">
        <v>2101</v>
      </c>
      <c r="D2666" s="18" t="s">
        <v>2098</v>
      </c>
      <c r="E2666" s="461">
        <v>2.59</v>
      </c>
    </row>
    <row r="2667" spans="1:5" ht="14.25">
      <c r="A2667" s="18">
        <v>4085</v>
      </c>
      <c r="B2667" s="18" t="s">
        <v>23296</v>
      </c>
      <c r="C2667" s="18" t="s">
        <v>2101</v>
      </c>
      <c r="D2667" s="18" t="s">
        <v>2098</v>
      </c>
      <c r="E2667" s="461">
        <v>3.62</v>
      </c>
    </row>
    <row r="2668" spans="1:5" ht="14.25">
      <c r="A2668" s="18">
        <v>10779</v>
      </c>
      <c r="B2668" s="18" t="s">
        <v>23297</v>
      </c>
      <c r="C2668" s="18" t="s">
        <v>2107</v>
      </c>
      <c r="D2668" s="18" t="s">
        <v>2098</v>
      </c>
      <c r="E2668" s="461">
        <v>1375</v>
      </c>
    </row>
    <row r="2669" spans="1:5" ht="14.25">
      <c r="A2669" s="18">
        <v>10777</v>
      </c>
      <c r="B2669" s="18" t="s">
        <v>23298</v>
      </c>
      <c r="C2669" s="18" t="s">
        <v>2107</v>
      </c>
      <c r="D2669" s="18" t="s">
        <v>2098</v>
      </c>
      <c r="E2669" s="461">
        <v>1248.95</v>
      </c>
    </row>
    <row r="2670" spans="1:5" ht="14.25">
      <c r="A2670" s="18">
        <v>10775</v>
      </c>
      <c r="B2670" s="18" t="s">
        <v>23299</v>
      </c>
      <c r="C2670" s="18" t="s">
        <v>2107</v>
      </c>
      <c r="D2670" s="18" t="s">
        <v>2102</v>
      </c>
      <c r="E2670" s="461">
        <v>1100</v>
      </c>
    </row>
    <row r="2671" spans="1:5" ht="14.25">
      <c r="A2671" s="18">
        <v>10776</v>
      </c>
      <c r="B2671" s="18" t="s">
        <v>23300</v>
      </c>
      <c r="C2671" s="18" t="s">
        <v>2107</v>
      </c>
      <c r="D2671" s="18" t="s">
        <v>2098</v>
      </c>
      <c r="E2671" s="461">
        <v>859.37</v>
      </c>
    </row>
    <row r="2672" spans="1:5" ht="14.25">
      <c r="A2672" s="18">
        <v>10778</v>
      </c>
      <c r="B2672" s="18" t="s">
        <v>23301</v>
      </c>
      <c r="C2672" s="18" t="s">
        <v>2107</v>
      </c>
      <c r="D2672" s="18" t="s">
        <v>2098</v>
      </c>
      <c r="E2672" s="461">
        <v>1375</v>
      </c>
    </row>
    <row r="2673" spans="1:5" ht="14.25">
      <c r="A2673" s="18">
        <v>40339</v>
      </c>
      <c r="B2673" s="18" t="s">
        <v>23302</v>
      </c>
      <c r="C2673" s="18" t="s">
        <v>2107</v>
      </c>
      <c r="D2673" s="18" t="s">
        <v>2098</v>
      </c>
      <c r="E2673" s="461">
        <v>3.62</v>
      </c>
    </row>
    <row r="2674" spans="1:5" ht="14.25">
      <c r="A2674" s="18">
        <v>10749</v>
      </c>
      <c r="B2674" s="18" t="s">
        <v>23303</v>
      </c>
      <c r="C2674" s="18" t="s">
        <v>2107</v>
      </c>
      <c r="D2674" s="18" t="s">
        <v>2098</v>
      </c>
      <c r="E2674" s="461">
        <v>6.64</v>
      </c>
    </row>
    <row r="2675" spans="1:5" ht="14.25">
      <c r="A2675" s="18">
        <v>40290</v>
      </c>
      <c r="B2675" s="18" t="s">
        <v>23304</v>
      </c>
      <c r="C2675" s="18" t="s">
        <v>25695</v>
      </c>
      <c r="D2675" s="18" t="s">
        <v>2098</v>
      </c>
      <c r="E2675" s="461">
        <v>9.57</v>
      </c>
    </row>
    <row r="2676" spans="1:5" ht="14.25">
      <c r="A2676" s="18">
        <v>3346</v>
      </c>
      <c r="B2676" s="18" t="s">
        <v>23305</v>
      </c>
      <c r="C2676" s="18" t="s">
        <v>2101</v>
      </c>
      <c r="D2676" s="18" t="s">
        <v>2100</v>
      </c>
      <c r="E2676" s="461">
        <v>15.54</v>
      </c>
    </row>
    <row r="2677" spans="1:5" ht="14.25">
      <c r="A2677" s="18">
        <v>3348</v>
      </c>
      <c r="B2677" s="18" t="s">
        <v>23306</v>
      </c>
      <c r="C2677" s="18" t="s">
        <v>2101</v>
      </c>
      <c r="D2677" s="18" t="s">
        <v>2100</v>
      </c>
      <c r="E2677" s="461">
        <v>18.59</v>
      </c>
    </row>
    <row r="2678" spans="1:5" ht="14.25">
      <c r="A2678" s="18">
        <v>39833</v>
      </c>
      <c r="B2678" s="18" t="s">
        <v>23307</v>
      </c>
      <c r="C2678" s="18" t="s">
        <v>2101</v>
      </c>
      <c r="D2678" s="18" t="s">
        <v>2100</v>
      </c>
      <c r="E2678" s="461">
        <v>25.46</v>
      </c>
    </row>
    <row r="2679" spans="1:5" ht="14.25">
      <c r="A2679" s="18">
        <v>7252</v>
      </c>
      <c r="B2679" s="18" t="s">
        <v>23308</v>
      </c>
      <c r="C2679" s="18" t="s">
        <v>2101</v>
      </c>
      <c r="D2679" s="18" t="s">
        <v>2100</v>
      </c>
      <c r="E2679" s="461">
        <v>2.25</v>
      </c>
    </row>
    <row r="2680" spans="1:5" ht="14.25">
      <c r="A2680" s="18">
        <v>7247</v>
      </c>
      <c r="B2680" s="18" t="s">
        <v>23309</v>
      </c>
      <c r="C2680" s="18" t="s">
        <v>2101</v>
      </c>
      <c r="D2680" s="18" t="s">
        <v>2100</v>
      </c>
      <c r="E2680" s="461">
        <v>2.25</v>
      </c>
    </row>
    <row r="2681" spans="1:5" ht="14.25">
      <c r="A2681" s="18">
        <v>40291</v>
      </c>
      <c r="B2681" s="18" t="s">
        <v>23310</v>
      </c>
      <c r="C2681" s="18" t="s">
        <v>2107</v>
      </c>
      <c r="D2681" s="18" t="s">
        <v>2098</v>
      </c>
      <c r="E2681" s="461">
        <v>505.82</v>
      </c>
    </row>
    <row r="2682" spans="1:5" ht="14.25">
      <c r="A2682" s="18">
        <v>40275</v>
      </c>
      <c r="B2682" s="18" t="s">
        <v>23311</v>
      </c>
      <c r="C2682" s="18" t="s">
        <v>2107</v>
      </c>
      <c r="D2682" s="18" t="s">
        <v>2098</v>
      </c>
      <c r="E2682" s="461">
        <v>14.5</v>
      </c>
    </row>
    <row r="2683" spans="1:5" ht="14.25">
      <c r="A2683" s="18">
        <v>42408</v>
      </c>
      <c r="B2683" s="18" t="s">
        <v>23312</v>
      </c>
      <c r="C2683" s="18" t="s">
        <v>2099</v>
      </c>
      <c r="D2683" s="18" t="s">
        <v>2098</v>
      </c>
      <c r="E2683" s="461">
        <v>1.79</v>
      </c>
    </row>
    <row r="2684" spans="1:5" ht="14.25">
      <c r="A2684" s="18">
        <v>3777</v>
      </c>
      <c r="B2684" s="18" t="s">
        <v>23313</v>
      </c>
      <c r="C2684" s="18" t="s">
        <v>2099</v>
      </c>
      <c r="D2684" s="18" t="s">
        <v>2102</v>
      </c>
      <c r="E2684" s="461">
        <v>1.29</v>
      </c>
    </row>
    <row r="2685" spans="1:5" ht="14.25">
      <c r="A2685" s="18">
        <v>3798</v>
      </c>
      <c r="B2685" s="18" t="s">
        <v>23314</v>
      </c>
      <c r="C2685" s="18" t="s">
        <v>2097</v>
      </c>
      <c r="D2685" s="18" t="s">
        <v>2100</v>
      </c>
      <c r="E2685" s="461">
        <v>92.79</v>
      </c>
    </row>
    <row r="2686" spans="1:5" ht="14.25">
      <c r="A2686" s="18">
        <v>38769</v>
      </c>
      <c r="B2686" s="18" t="s">
        <v>23315</v>
      </c>
      <c r="C2686" s="18" t="s">
        <v>2097</v>
      </c>
      <c r="D2686" s="18" t="s">
        <v>2100</v>
      </c>
      <c r="E2686" s="461">
        <v>72.459999999999994</v>
      </c>
    </row>
    <row r="2687" spans="1:5" ht="14.25">
      <c r="A2687" s="18">
        <v>39510</v>
      </c>
      <c r="B2687" s="18" t="s">
        <v>23316</v>
      </c>
      <c r="C2687" s="18" t="s">
        <v>2097</v>
      </c>
      <c r="D2687" s="18" t="s">
        <v>2100</v>
      </c>
      <c r="E2687" s="461">
        <v>293.27999999999997</v>
      </c>
    </row>
    <row r="2688" spans="1:5" ht="14.25">
      <c r="A2688" s="18">
        <v>38776</v>
      </c>
      <c r="B2688" s="18" t="s">
        <v>23317</v>
      </c>
      <c r="C2688" s="18" t="s">
        <v>2097</v>
      </c>
      <c r="D2688" s="18" t="s">
        <v>2100</v>
      </c>
      <c r="E2688" s="461">
        <v>311.25</v>
      </c>
    </row>
    <row r="2689" spans="1:5" ht="14.25">
      <c r="A2689" s="18">
        <v>38774</v>
      </c>
      <c r="B2689" s="18" t="s">
        <v>23318</v>
      </c>
      <c r="C2689" s="18" t="s">
        <v>2097</v>
      </c>
      <c r="D2689" s="18" t="s">
        <v>2098</v>
      </c>
      <c r="E2689" s="461">
        <v>22.36</v>
      </c>
    </row>
    <row r="2690" spans="1:5" ht="14.25">
      <c r="A2690" s="18">
        <v>42247</v>
      </c>
      <c r="B2690" s="18" t="s">
        <v>23319</v>
      </c>
      <c r="C2690" s="18" t="s">
        <v>2097</v>
      </c>
      <c r="D2690" s="18" t="s">
        <v>2098</v>
      </c>
      <c r="E2690" s="461">
        <v>763.16</v>
      </c>
    </row>
    <row r="2691" spans="1:5" ht="14.25">
      <c r="A2691" s="18">
        <v>42248</v>
      </c>
      <c r="B2691" s="18" t="s">
        <v>23320</v>
      </c>
      <c r="C2691" s="18" t="s">
        <v>2097</v>
      </c>
      <c r="D2691" s="18" t="s">
        <v>2098</v>
      </c>
      <c r="E2691" s="461">
        <v>886.47</v>
      </c>
    </row>
    <row r="2692" spans="1:5" ht="14.25">
      <c r="A2692" s="18">
        <v>42249</v>
      </c>
      <c r="B2692" s="18" t="s">
        <v>23321</v>
      </c>
      <c r="C2692" s="18" t="s">
        <v>2097</v>
      </c>
      <c r="D2692" s="18" t="s">
        <v>2098</v>
      </c>
      <c r="E2692" s="461">
        <v>1468.57</v>
      </c>
    </row>
    <row r="2693" spans="1:5" ht="14.25">
      <c r="A2693" s="18">
        <v>42244</v>
      </c>
      <c r="B2693" s="18" t="s">
        <v>23322</v>
      </c>
      <c r="C2693" s="18" t="s">
        <v>2097</v>
      </c>
      <c r="D2693" s="18" t="s">
        <v>2098</v>
      </c>
      <c r="E2693" s="461">
        <v>229.35</v>
      </c>
    </row>
    <row r="2694" spans="1:5" ht="14.25">
      <c r="A2694" s="18">
        <v>42245</v>
      </c>
      <c r="B2694" s="18" t="s">
        <v>23323</v>
      </c>
      <c r="C2694" s="18" t="s">
        <v>2097</v>
      </c>
      <c r="D2694" s="18" t="s">
        <v>2098</v>
      </c>
      <c r="E2694" s="461">
        <v>423.21</v>
      </c>
    </row>
    <row r="2695" spans="1:5" ht="14.25">
      <c r="A2695" s="18">
        <v>42246</v>
      </c>
      <c r="B2695" s="18" t="s">
        <v>23324</v>
      </c>
      <c r="C2695" s="18" t="s">
        <v>2097</v>
      </c>
      <c r="D2695" s="18" t="s">
        <v>2098</v>
      </c>
      <c r="E2695" s="461">
        <v>468.48</v>
      </c>
    </row>
    <row r="2696" spans="1:5" ht="14.25">
      <c r="A2696" s="18">
        <v>42243</v>
      </c>
      <c r="B2696" s="18" t="s">
        <v>23325</v>
      </c>
      <c r="C2696" s="18" t="s">
        <v>2097</v>
      </c>
      <c r="D2696" s="18" t="s">
        <v>2098</v>
      </c>
      <c r="E2696" s="461">
        <v>564.9</v>
      </c>
    </row>
    <row r="2697" spans="1:5" ht="14.25">
      <c r="A2697" s="18">
        <v>38889</v>
      </c>
      <c r="B2697" s="18" t="s">
        <v>23326</v>
      </c>
      <c r="C2697" s="18" t="s">
        <v>2097</v>
      </c>
      <c r="D2697" s="18" t="s">
        <v>2100</v>
      </c>
      <c r="E2697" s="461">
        <v>55.54</v>
      </c>
    </row>
    <row r="2698" spans="1:5" ht="14.25">
      <c r="A2698" s="18">
        <v>38784</v>
      </c>
      <c r="B2698" s="18" t="s">
        <v>23327</v>
      </c>
      <c r="C2698" s="18" t="s">
        <v>2097</v>
      </c>
      <c r="D2698" s="18" t="s">
        <v>2100</v>
      </c>
      <c r="E2698" s="461">
        <v>74.31</v>
      </c>
    </row>
    <row r="2699" spans="1:5" ht="14.25">
      <c r="A2699" s="18">
        <v>3788</v>
      </c>
      <c r="B2699" s="18" t="s">
        <v>23328</v>
      </c>
      <c r="C2699" s="18" t="s">
        <v>2097</v>
      </c>
      <c r="D2699" s="18" t="s">
        <v>2100</v>
      </c>
      <c r="E2699" s="461">
        <v>77.44</v>
      </c>
    </row>
    <row r="2700" spans="1:5" ht="14.25">
      <c r="A2700" s="18">
        <v>12230</v>
      </c>
      <c r="B2700" s="18" t="s">
        <v>23329</v>
      </c>
      <c r="C2700" s="18" t="s">
        <v>2097</v>
      </c>
      <c r="D2700" s="18" t="s">
        <v>2100</v>
      </c>
      <c r="E2700" s="461">
        <v>19.920000000000002</v>
      </c>
    </row>
    <row r="2701" spans="1:5" ht="14.25">
      <c r="A2701" s="18">
        <v>3780</v>
      </c>
      <c r="B2701" s="18" t="s">
        <v>23330</v>
      </c>
      <c r="C2701" s="18" t="s">
        <v>2097</v>
      </c>
      <c r="D2701" s="18" t="s">
        <v>2100</v>
      </c>
      <c r="E2701" s="461">
        <v>114.25</v>
      </c>
    </row>
    <row r="2702" spans="1:5" ht="14.25">
      <c r="A2702" s="18">
        <v>12231</v>
      </c>
      <c r="B2702" s="18" t="s">
        <v>23331</v>
      </c>
      <c r="C2702" s="18" t="s">
        <v>2097</v>
      </c>
      <c r="D2702" s="18" t="s">
        <v>2100</v>
      </c>
      <c r="E2702" s="461">
        <v>33.119999999999997</v>
      </c>
    </row>
    <row r="2703" spans="1:5" ht="14.25">
      <c r="A2703" s="18">
        <v>3811</v>
      </c>
      <c r="B2703" s="18" t="s">
        <v>23332</v>
      </c>
      <c r="C2703" s="18" t="s">
        <v>2097</v>
      </c>
      <c r="D2703" s="18" t="s">
        <v>2100</v>
      </c>
      <c r="E2703" s="461">
        <v>107.31</v>
      </c>
    </row>
    <row r="2704" spans="1:5" ht="14.25">
      <c r="A2704" s="18">
        <v>12232</v>
      </c>
      <c r="B2704" s="18" t="s">
        <v>23333</v>
      </c>
      <c r="C2704" s="18" t="s">
        <v>2097</v>
      </c>
      <c r="D2704" s="18" t="s">
        <v>2100</v>
      </c>
      <c r="E2704" s="461">
        <v>34.700000000000003</v>
      </c>
    </row>
    <row r="2705" spans="1:5" ht="14.25">
      <c r="A2705" s="18">
        <v>3799</v>
      </c>
      <c r="B2705" s="18" t="s">
        <v>23334</v>
      </c>
      <c r="C2705" s="18" t="s">
        <v>2097</v>
      </c>
      <c r="D2705" s="18" t="s">
        <v>2100</v>
      </c>
      <c r="E2705" s="461">
        <v>151.77000000000001</v>
      </c>
    </row>
    <row r="2706" spans="1:5" ht="14.25">
      <c r="A2706" s="18">
        <v>12239</v>
      </c>
      <c r="B2706" s="18" t="s">
        <v>23335</v>
      </c>
      <c r="C2706" s="18" t="s">
        <v>2097</v>
      </c>
      <c r="D2706" s="18" t="s">
        <v>2100</v>
      </c>
      <c r="E2706" s="461">
        <v>45.43</v>
      </c>
    </row>
    <row r="2707" spans="1:5" ht="14.25">
      <c r="A2707" s="18">
        <v>38773</v>
      </c>
      <c r="B2707" s="18" t="s">
        <v>23336</v>
      </c>
      <c r="C2707" s="18" t="s">
        <v>2097</v>
      </c>
      <c r="D2707" s="18" t="s">
        <v>2100</v>
      </c>
      <c r="E2707" s="461">
        <v>7.29</v>
      </c>
    </row>
    <row r="2708" spans="1:5" ht="14.25">
      <c r="A2708" s="18">
        <v>12271</v>
      </c>
      <c r="B2708" s="18" t="s">
        <v>23337</v>
      </c>
      <c r="C2708" s="18" t="s">
        <v>2097</v>
      </c>
      <c r="D2708" s="18" t="s">
        <v>2100</v>
      </c>
      <c r="E2708" s="461">
        <v>406.37</v>
      </c>
    </row>
    <row r="2709" spans="1:5" ht="14.25">
      <c r="A2709" s="18">
        <v>13382</v>
      </c>
      <c r="B2709" s="18" t="s">
        <v>23338</v>
      </c>
      <c r="C2709" s="18" t="s">
        <v>2097</v>
      </c>
      <c r="D2709" s="18" t="s">
        <v>2100</v>
      </c>
      <c r="E2709" s="461">
        <v>433.01</v>
      </c>
    </row>
    <row r="2710" spans="1:5" ht="14.25">
      <c r="A2710" s="18">
        <v>38785</v>
      </c>
      <c r="B2710" s="18" t="s">
        <v>23339</v>
      </c>
      <c r="C2710" s="18" t="s">
        <v>2097</v>
      </c>
      <c r="D2710" s="18" t="s">
        <v>2100</v>
      </c>
      <c r="E2710" s="461">
        <v>192.39</v>
      </c>
    </row>
    <row r="2711" spans="1:5" ht="14.25">
      <c r="A2711" s="18">
        <v>38786</v>
      </c>
      <c r="B2711" s="18" t="s">
        <v>23340</v>
      </c>
      <c r="C2711" s="18" t="s">
        <v>2097</v>
      </c>
      <c r="D2711" s="18" t="s">
        <v>2100</v>
      </c>
      <c r="E2711" s="461">
        <v>236.98</v>
      </c>
    </row>
    <row r="2712" spans="1:5" ht="14.25">
      <c r="A2712" s="18">
        <v>39385</v>
      </c>
      <c r="B2712" s="18" t="s">
        <v>23341</v>
      </c>
      <c r="C2712" s="18" t="s">
        <v>2097</v>
      </c>
      <c r="D2712" s="18" t="s">
        <v>2098</v>
      </c>
      <c r="E2712" s="461">
        <v>20.45</v>
      </c>
    </row>
    <row r="2713" spans="1:5" ht="14.25">
      <c r="A2713" s="18">
        <v>39389</v>
      </c>
      <c r="B2713" s="18" t="s">
        <v>23342</v>
      </c>
      <c r="C2713" s="18" t="s">
        <v>2097</v>
      </c>
      <c r="D2713" s="18" t="s">
        <v>2098</v>
      </c>
      <c r="E2713" s="461">
        <v>22.19</v>
      </c>
    </row>
    <row r="2714" spans="1:5" ht="14.25">
      <c r="A2714" s="18">
        <v>39390</v>
      </c>
      <c r="B2714" s="18" t="s">
        <v>23343</v>
      </c>
      <c r="C2714" s="18" t="s">
        <v>2097</v>
      </c>
      <c r="D2714" s="18" t="s">
        <v>2098</v>
      </c>
      <c r="E2714" s="461">
        <v>46.51</v>
      </c>
    </row>
    <row r="2715" spans="1:5" ht="14.25">
      <c r="A2715" s="18">
        <v>39391</v>
      </c>
      <c r="B2715" s="18" t="s">
        <v>23344</v>
      </c>
      <c r="C2715" s="18" t="s">
        <v>2097</v>
      </c>
      <c r="D2715" s="18" t="s">
        <v>2098</v>
      </c>
      <c r="E2715" s="461">
        <v>52.21</v>
      </c>
    </row>
    <row r="2716" spans="1:5" ht="14.25">
      <c r="A2716" s="18">
        <v>3803</v>
      </c>
      <c r="B2716" s="18" t="s">
        <v>23345</v>
      </c>
      <c r="C2716" s="18" t="s">
        <v>2097</v>
      </c>
      <c r="D2716" s="18" t="s">
        <v>2100</v>
      </c>
      <c r="E2716" s="461">
        <v>68.709999999999994</v>
      </c>
    </row>
    <row r="2717" spans="1:5" ht="14.25">
      <c r="A2717" s="18">
        <v>38770</v>
      </c>
      <c r="B2717" s="18" t="s">
        <v>23346</v>
      </c>
      <c r="C2717" s="18" t="s">
        <v>2097</v>
      </c>
      <c r="D2717" s="18" t="s">
        <v>2100</v>
      </c>
      <c r="E2717" s="461">
        <v>79.56</v>
      </c>
    </row>
    <row r="2718" spans="1:5" ht="14.25">
      <c r="A2718" s="18">
        <v>12267</v>
      </c>
      <c r="B2718" s="18" t="s">
        <v>23347</v>
      </c>
      <c r="C2718" s="18" t="s">
        <v>2097</v>
      </c>
      <c r="D2718" s="18" t="s">
        <v>2100</v>
      </c>
      <c r="E2718" s="461">
        <v>233.16</v>
      </c>
    </row>
    <row r="2719" spans="1:5" ht="14.25">
      <c r="A2719" s="18">
        <v>43265</v>
      </c>
      <c r="B2719" s="18" t="s">
        <v>23348</v>
      </c>
      <c r="C2719" s="18" t="s">
        <v>2097</v>
      </c>
      <c r="D2719" s="18" t="s">
        <v>2098</v>
      </c>
      <c r="E2719" s="461">
        <v>63.95</v>
      </c>
    </row>
    <row r="2720" spans="1:5" ht="14.25">
      <c r="A2720" s="18">
        <v>12266</v>
      </c>
      <c r="B2720" s="18" t="s">
        <v>23349</v>
      </c>
      <c r="C2720" s="18" t="s">
        <v>2097</v>
      </c>
      <c r="D2720" s="18" t="s">
        <v>2100</v>
      </c>
      <c r="E2720" s="461">
        <v>119.34</v>
      </c>
    </row>
    <row r="2721" spans="1:5" ht="14.25">
      <c r="A2721" s="18">
        <v>39378</v>
      </c>
      <c r="B2721" s="18" t="s">
        <v>23350</v>
      </c>
      <c r="C2721" s="18" t="s">
        <v>2097</v>
      </c>
      <c r="D2721" s="18" t="s">
        <v>2100</v>
      </c>
      <c r="E2721" s="461">
        <v>84.61</v>
      </c>
    </row>
    <row r="2722" spans="1:5" ht="14.25">
      <c r="A2722" s="18">
        <v>43543</v>
      </c>
      <c r="B2722" s="18" t="s">
        <v>23351</v>
      </c>
      <c r="C2722" s="18" t="s">
        <v>2097</v>
      </c>
      <c r="D2722" s="18" t="s">
        <v>2100</v>
      </c>
      <c r="E2722" s="461">
        <v>176.27</v>
      </c>
    </row>
    <row r="2723" spans="1:5" ht="14.25">
      <c r="A2723" s="18">
        <v>38775</v>
      </c>
      <c r="B2723" s="18" t="s">
        <v>23352</v>
      </c>
      <c r="C2723" s="18" t="s">
        <v>2097</v>
      </c>
      <c r="D2723" s="18" t="s">
        <v>2100</v>
      </c>
      <c r="E2723" s="461">
        <v>89.7</v>
      </c>
    </row>
    <row r="2724" spans="1:5" ht="14.25">
      <c r="A2724" s="18">
        <v>44252</v>
      </c>
      <c r="B2724" s="18" t="s">
        <v>23353</v>
      </c>
      <c r="C2724" s="18" t="s">
        <v>2097</v>
      </c>
      <c r="D2724" s="18" t="s">
        <v>2098</v>
      </c>
      <c r="E2724" s="461">
        <v>203.13</v>
      </c>
    </row>
    <row r="2725" spans="1:5" ht="14.25">
      <c r="A2725" s="18">
        <v>21119</v>
      </c>
      <c r="B2725" s="18" t="s">
        <v>23354</v>
      </c>
      <c r="C2725" s="18" t="s">
        <v>2097</v>
      </c>
      <c r="D2725" s="18" t="s">
        <v>2098</v>
      </c>
      <c r="E2725" s="461">
        <v>2.04</v>
      </c>
    </row>
    <row r="2726" spans="1:5" ht="14.25">
      <c r="A2726" s="18">
        <v>37974</v>
      </c>
      <c r="B2726" s="18" t="s">
        <v>23355</v>
      </c>
      <c r="C2726" s="18" t="s">
        <v>2097</v>
      </c>
      <c r="D2726" s="18" t="s">
        <v>2098</v>
      </c>
      <c r="E2726" s="461">
        <v>2.63</v>
      </c>
    </row>
    <row r="2727" spans="1:5" ht="14.25">
      <c r="A2727" s="18">
        <v>37975</v>
      </c>
      <c r="B2727" s="18" t="s">
        <v>23356</v>
      </c>
      <c r="C2727" s="18" t="s">
        <v>2097</v>
      </c>
      <c r="D2727" s="18" t="s">
        <v>2098</v>
      </c>
      <c r="E2727" s="461">
        <v>5.86</v>
      </c>
    </row>
    <row r="2728" spans="1:5" ht="14.25">
      <c r="A2728" s="18">
        <v>37976</v>
      </c>
      <c r="B2728" s="18" t="s">
        <v>23357</v>
      </c>
      <c r="C2728" s="18" t="s">
        <v>2097</v>
      </c>
      <c r="D2728" s="18" t="s">
        <v>2098</v>
      </c>
      <c r="E2728" s="461">
        <v>13.06</v>
      </c>
    </row>
    <row r="2729" spans="1:5" ht="14.25">
      <c r="A2729" s="18">
        <v>37977</v>
      </c>
      <c r="B2729" s="18" t="s">
        <v>23358</v>
      </c>
      <c r="C2729" s="18" t="s">
        <v>2097</v>
      </c>
      <c r="D2729" s="18" t="s">
        <v>2098</v>
      </c>
      <c r="E2729" s="461">
        <v>18.07</v>
      </c>
    </row>
    <row r="2730" spans="1:5" ht="14.25">
      <c r="A2730" s="18">
        <v>37978</v>
      </c>
      <c r="B2730" s="18" t="s">
        <v>23359</v>
      </c>
      <c r="C2730" s="18" t="s">
        <v>2097</v>
      </c>
      <c r="D2730" s="18" t="s">
        <v>2098</v>
      </c>
      <c r="E2730" s="461">
        <v>35.83</v>
      </c>
    </row>
    <row r="2731" spans="1:5" ht="14.25">
      <c r="A2731" s="18">
        <v>37979</v>
      </c>
      <c r="B2731" s="18" t="s">
        <v>23360</v>
      </c>
      <c r="C2731" s="18" t="s">
        <v>2097</v>
      </c>
      <c r="D2731" s="18" t="s">
        <v>2098</v>
      </c>
      <c r="E2731" s="461">
        <v>152.07</v>
      </c>
    </row>
    <row r="2732" spans="1:5" ht="14.25">
      <c r="A2732" s="18">
        <v>37980</v>
      </c>
      <c r="B2732" s="18" t="s">
        <v>23361</v>
      </c>
      <c r="C2732" s="18" t="s">
        <v>2097</v>
      </c>
      <c r="D2732" s="18" t="s">
        <v>2098</v>
      </c>
      <c r="E2732" s="461">
        <v>174.68</v>
      </c>
    </row>
    <row r="2733" spans="1:5" ht="14.25">
      <c r="A2733" s="18">
        <v>36147</v>
      </c>
      <c r="B2733" s="18" t="s">
        <v>23362</v>
      </c>
      <c r="C2733" s="18" t="s">
        <v>2108</v>
      </c>
      <c r="D2733" s="18" t="s">
        <v>2098</v>
      </c>
      <c r="E2733" s="461">
        <v>385.55</v>
      </c>
    </row>
    <row r="2734" spans="1:5" ht="14.25">
      <c r="A2734" s="18">
        <v>12731</v>
      </c>
      <c r="B2734" s="18" t="s">
        <v>23363</v>
      </c>
      <c r="C2734" s="18" t="s">
        <v>2097</v>
      </c>
      <c r="D2734" s="18" t="s">
        <v>2100</v>
      </c>
      <c r="E2734" s="461">
        <v>355.55</v>
      </c>
    </row>
    <row r="2735" spans="1:5" ht="14.25">
      <c r="A2735" s="18">
        <v>12723</v>
      </c>
      <c r="B2735" s="18" t="s">
        <v>23364</v>
      </c>
      <c r="C2735" s="18" t="s">
        <v>2097</v>
      </c>
      <c r="D2735" s="18" t="s">
        <v>2100</v>
      </c>
      <c r="E2735" s="461">
        <v>2.75</v>
      </c>
    </row>
    <row r="2736" spans="1:5" ht="14.25">
      <c r="A2736" s="18">
        <v>12724</v>
      </c>
      <c r="B2736" s="18" t="s">
        <v>23365</v>
      </c>
      <c r="C2736" s="18" t="s">
        <v>2097</v>
      </c>
      <c r="D2736" s="18" t="s">
        <v>2100</v>
      </c>
      <c r="E2736" s="461">
        <v>5.29</v>
      </c>
    </row>
    <row r="2737" spans="1:5" ht="14.25">
      <c r="A2737" s="18">
        <v>12725</v>
      </c>
      <c r="B2737" s="18" t="s">
        <v>23366</v>
      </c>
      <c r="C2737" s="18" t="s">
        <v>2097</v>
      </c>
      <c r="D2737" s="18" t="s">
        <v>2100</v>
      </c>
      <c r="E2737" s="461">
        <v>10.62</v>
      </c>
    </row>
    <row r="2738" spans="1:5" ht="14.25">
      <c r="A2738" s="18">
        <v>12726</v>
      </c>
      <c r="B2738" s="18" t="s">
        <v>23367</v>
      </c>
      <c r="C2738" s="18" t="s">
        <v>2097</v>
      </c>
      <c r="D2738" s="18" t="s">
        <v>2100</v>
      </c>
      <c r="E2738" s="461">
        <v>23.45</v>
      </c>
    </row>
    <row r="2739" spans="1:5" ht="14.25">
      <c r="A2739" s="18">
        <v>12727</v>
      </c>
      <c r="B2739" s="18" t="s">
        <v>23368</v>
      </c>
      <c r="C2739" s="18" t="s">
        <v>2097</v>
      </c>
      <c r="D2739" s="18" t="s">
        <v>2100</v>
      </c>
      <c r="E2739" s="461">
        <v>29.75</v>
      </c>
    </row>
    <row r="2740" spans="1:5" ht="14.25">
      <c r="A2740" s="18">
        <v>12728</v>
      </c>
      <c r="B2740" s="18" t="s">
        <v>23369</v>
      </c>
      <c r="C2740" s="18" t="s">
        <v>2097</v>
      </c>
      <c r="D2740" s="18" t="s">
        <v>2100</v>
      </c>
      <c r="E2740" s="461">
        <v>48.59</v>
      </c>
    </row>
    <row r="2741" spans="1:5" ht="14.25">
      <c r="A2741" s="18">
        <v>12729</v>
      </c>
      <c r="B2741" s="18" t="s">
        <v>23370</v>
      </c>
      <c r="C2741" s="18" t="s">
        <v>2097</v>
      </c>
      <c r="D2741" s="18" t="s">
        <v>2100</v>
      </c>
      <c r="E2741" s="461">
        <v>159.26</v>
      </c>
    </row>
    <row r="2742" spans="1:5" ht="14.25">
      <c r="A2742" s="18">
        <v>12730</v>
      </c>
      <c r="B2742" s="18" t="s">
        <v>23371</v>
      </c>
      <c r="C2742" s="18" t="s">
        <v>2097</v>
      </c>
      <c r="D2742" s="18" t="s">
        <v>2100</v>
      </c>
      <c r="E2742" s="461">
        <v>243.83</v>
      </c>
    </row>
    <row r="2743" spans="1:5" ht="14.25">
      <c r="A2743" s="18">
        <v>3840</v>
      </c>
      <c r="B2743" s="18" t="s">
        <v>23372</v>
      </c>
      <c r="C2743" s="18" t="s">
        <v>2097</v>
      </c>
      <c r="D2743" s="18" t="s">
        <v>2100</v>
      </c>
      <c r="E2743" s="461">
        <v>59.07</v>
      </c>
    </row>
    <row r="2744" spans="1:5" ht="14.25">
      <c r="A2744" s="18">
        <v>3838</v>
      </c>
      <c r="B2744" s="18" t="s">
        <v>23373</v>
      </c>
      <c r="C2744" s="18" t="s">
        <v>2097</v>
      </c>
      <c r="D2744" s="18" t="s">
        <v>2100</v>
      </c>
      <c r="E2744" s="461">
        <v>130.36000000000001</v>
      </c>
    </row>
    <row r="2745" spans="1:5" ht="14.25">
      <c r="A2745" s="18">
        <v>3844</v>
      </c>
      <c r="B2745" s="18" t="s">
        <v>23374</v>
      </c>
      <c r="C2745" s="18" t="s">
        <v>2097</v>
      </c>
      <c r="D2745" s="18" t="s">
        <v>2100</v>
      </c>
      <c r="E2745" s="461">
        <v>232.53</v>
      </c>
    </row>
    <row r="2746" spans="1:5" ht="14.25">
      <c r="A2746" s="18">
        <v>3839</v>
      </c>
      <c r="B2746" s="18" t="s">
        <v>23375</v>
      </c>
      <c r="C2746" s="18" t="s">
        <v>2097</v>
      </c>
      <c r="D2746" s="18" t="s">
        <v>2100</v>
      </c>
      <c r="E2746" s="461">
        <v>423.55</v>
      </c>
    </row>
    <row r="2747" spans="1:5" ht="14.25">
      <c r="A2747" s="18">
        <v>3843</v>
      </c>
      <c r="B2747" s="18" t="s">
        <v>23376</v>
      </c>
      <c r="C2747" s="18" t="s">
        <v>2097</v>
      </c>
      <c r="D2747" s="18" t="s">
        <v>2100</v>
      </c>
      <c r="E2747" s="461">
        <v>581.32000000000005</v>
      </c>
    </row>
    <row r="2748" spans="1:5" ht="14.25">
      <c r="A2748" s="18">
        <v>3900</v>
      </c>
      <c r="B2748" s="18" t="s">
        <v>23377</v>
      </c>
      <c r="C2748" s="18" t="s">
        <v>2097</v>
      </c>
      <c r="D2748" s="18" t="s">
        <v>2098</v>
      </c>
      <c r="E2748" s="461">
        <v>73.760000000000005</v>
      </c>
    </row>
    <row r="2749" spans="1:5" ht="14.25">
      <c r="A2749" s="18">
        <v>3846</v>
      </c>
      <c r="B2749" s="18" t="s">
        <v>23378</v>
      </c>
      <c r="C2749" s="18" t="s">
        <v>2097</v>
      </c>
      <c r="D2749" s="18" t="s">
        <v>2098</v>
      </c>
      <c r="E2749" s="461">
        <v>22.16</v>
      </c>
    </row>
    <row r="2750" spans="1:5" ht="14.25">
      <c r="A2750" s="18">
        <v>3886</v>
      </c>
      <c r="B2750" s="18" t="s">
        <v>23379</v>
      </c>
      <c r="C2750" s="18" t="s">
        <v>2097</v>
      </c>
      <c r="D2750" s="18" t="s">
        <v>2098</v>
      </c>
      <c r="E2750" s="461">
        <v>29.43</v>
      </c>
    </row>
    <row r="2751" spans="1:5" ht="14.25">
      <c r="A2751" s="18">
        <v>3854</v>
      </c>
      <c r="B2751" s="18" t="s">
        <v>23380</v>
      </c>
      <c r="C2751" s="18" t="s">
        <v>2097</v>
      </c>
      <c r="D2751" s="18" t="s">
        <v>2098</v>
      </c>
      <c r="E2751" s="461">
        <v>16.77</v>
      </c>
    </row>
    <row r="2752" spans="1:5" ht="14.25">
      <c r="A2752" s="18">
        <v>3873</v>
      </c>
      <c r="B2752" s="18" t="s">
        <v>23381</v>
      </c>
      <c r="C2752" s="18" t="s">
        <v>2097</v>
      </c>
      <c r="D2752" s="18" t="s">
        <v>2098</v>
      </c>
      <c r="E2752" s="461">
        <v>19.53</v>
      </c>
    </row>
    <row r="2753" spans="1:5" ht="14.25">
      <c r="A2753" s="18">
        <v>38021</v>
      </c>
      <c r="B2753" s="18" t="s">
        <v>23382</v>
      </c>
      <c r="C2753" s="18" t="s">
        <v>2097</v>
      </c>
      <c r="D2753" s="18" t="s">
        <v>2098</v>
      </c>
      <c r="E2753" s="461">
        <v>34.659999999999997</v>
      </c>
    </row>
    <row r="2754" spans="1:5" ht="14.25">
      <c r="A2754" s="18">
        <v>43838</v>
      </c>
      <c r="B2754" s="18" t="s">
        <v>23383</v>
      </c>
      <c r="C2754" s="18" t="s">
        <v>2097</v>
      </c>
      <c r="D2754" s="18" t="s">
        <v>2098</v>
      </c>
      <c r="E2754" s="461">
        <v>44.81</v>
      </c>
    </row>
    <row r="2755" spans="1:5" ht="14.25">
      <c r="A2755" s="18">
        <v>3847</v>
      </c>
      <c r="B2755" s="18" t="s">
        <v>23384</v>
      </c>
      <c r="C2755" s="18" t="s">
        <v>2097</v>
      </c>
      <c r="D2755" s="18" t="s">
        <v>2098</v>
      </c>
      <c r="E2755" s="461">
        <v>45.18</v>
      </c>
    </row>
    <row r="2756" spans="1:5" ht="14.25">
      <c r="A2756" s="18">
        <v>38022</v>
      </c>
      <c r="B2756" s="18" t="s">
        <v>23385</v>
      </c>
      <c r="C2756" s="18" t="s">
        <v>2097</v>
      </c>
      <c r="D2756" s="18" t="s">
        <v>2098</v>
      </c>
      <c r="E2756" s="461">
        <v>62.1</v>
      </c>
    </row>
    <row r="2757" spans="1:5" ht="14.25">
      <c r="A2757" s="18">
        <v>3833</v>
      </c>
      <c r="B2757" s="18" t="s">
        <v>23386</v>
      </c>
      <c r="C2757" s="18" t="s">
        <v>2097</v>
      </c>
      <c r="D2757" s="18" t="s">
        <v>2100</v>
      </c>
      <c r="E2757" s="461">
        <v>29.4</v>
      </c>
    </row>
    <row r="2758" spans="1:5" ht="14.25">
      <c r="A2758" s="18">
        <v>3835</v>
      </c>
      <c r="B2758" s="18" t="s">
        <v>23387</v>
      </c>
      <c r="C2758" s="18" t="s">
        <v>2097</v>
      </c>
      <c r="D2758" s="18" t="s">
        <v>2100</v>
      </c>
      <c r="E2758" s="461">
        <v>95.72</v>
      </c>
    </row>
    <row r="2759" spans="1:5" ht="14.25">
      <c r="A2759" s="18">
        <v>3836</v>
      </c>
      <c r="B2759" s="18" t="s">
        <v>23388</v>
      </c>
      <c r="C2759" s="18" t="s">
        <v>2097</v>
      </c>
      <c r="D2759" s="18" t="s">
        <v>2100</v>
      </c>
      <c r="E2759" s="461">
        <v>206.02</v>
      </c>
    </row>
    <row r="2760" spans="1:5" ht="14.25">
      <c r="A2760" s="18">
        <v>3830</v>
      </c>
      <c r="B2760" s="18" t="s">
        <v>23389</v>
      </c>
      <c r="C2760" s="18" t="s">
        <v>2097</v>
      </c>
      <c r="D2760" s="18" t="s">
        <v>2100</v>
      </c>
      <c r="E2760" s="461">
        <v>336.85</v>
      </c>
    </row>
    <row r="2761" spans="1:5" ht="14.25">
      <c r="A2761" s="18">
        <v>3831</v>
      </c>
      <c r="B2761" s="18" t="s">
        <v>23390</v>
      </c>
      <c r="C2761" s="18" t="s">
        <v>2097</v>
      </c>
      <c r="D2761" s="18" t="s">
        <v>2100</v>
      </c>
      <c r="E2761" s="461">
        <v>563.09</v>
      </c>
    </row>
    <row r="2762" spans="1:5" ht="14.25">
      <c r="A2762" s="18">
        <v>37981</v>
      </c>
      <c r="B2762" s="18" t="s">
        <v>23391</v>
      </c>
      <c r="C2762" s="18" t="s">
        <v>2097</v>
      </c>
      <c r="D2762" s="18" t="s">
        <v>2098</v>
      </c>
      <c r="E2762" s="461">
        <v>7.61</v>
      </c>
    </row>
    <row r="2763" spans="1:5" ht="14.25">
      <c r="A2763" s="18">
        <v>37982</v>
      </c>
      <c r="B2763" s="18" t="s">
        <v>23392</v>
      </c>
      <c r="C2763" s="18" t="s">
        <v>2097</v>
      </c>
      <c r="D2763" s="18" t="s">
        <v>2098</v>
      </c>
      <c r="E2763" s="461">
        <v>11.04</v>
      </c>
    </row>
    <row r="2764" spans="1:5" ht="14.25">
      <c r="A2764" s="18">
        <v>37983</v>
      </c>
      <c r="B2764" s="18" t="s">
        <v>23393</v>
      </c>
      <c r="C2764" s="18" t="s">
        <v>2097</v>
      </c>
      <c r="D2764" s="18" t="s">
        <v>2098</v>
      </c>
      <c r="E2764" s="461">
        <v>16.32</v>
      </c>
    </row>
    <row r="2765" spans="1:5" ht="14.25">
      <c r="A2765" s="18">
        <v>37984</v>
      </c>
      <c r="B2765" s="18" t="s">
        <v>23394</v>
      </c>
      <c r="C2765" s="18" t="s">
        <v>2097</v>
      </c>
      <c r="D2765" s="18" t="s">
        <v>2098</v>
      </c>
      <c r="E2765" s="461">
        <v>22.93</v>
      </c>
    </row>
    <row r="2766" spans="1:5" ht="14.25">
      <c r="A2766" s="18">
        <v>37985</v>
      </c>
      <c r="B2766" s="18" t="s">
        <v>23395</v>
      </c>
      <c r="C2766" s="18" t="s">
        <v>2097</v>
      </c>
      <c r="D2766" s="18" t="s">
        <v>2098</v>
      </c>
      <c r="E2766" s="461">
        <v>32.58</v>
      </c>
    </row>
    <row r="2767" spans="1:5" ht="14.25">
      <c r="A2767" s="18">
        <v>3826</v>
      </c>
      <c r="B2767" s="18" t="s">
        <v>23396</v>
      </c>
      <c r="C2767" s="18" t="s">
        <v>2097</v>
      </c>
      <c r="D2767" s="18" t="s">
        <v>2100</v>
      </c>
      <c r="E2767" s="461">
        <v>58.61</v>
      </c>
    </row>
    <row r="2768" spans="1:5" ht="14.25">
      <c r="A2768" s="18">
        <v>3825</v>
      </c>
      <c r="B2768" s="18" t="s">
        <v>23397</v>
      </c>
      <c r="C2768" s="18" t="s">
        <v>2097</v>
      </c>
      <c r="D2768" s="18" t="s">
        <v>2100</v>
      </c>
      <c r="E2768" s="461">
        <v>16.850000000000001</v>
      </c>
    </row>
    <row r="2769" spans="1:5" ht="14.25">
      <c r="A2769" s="18">
        <v>3827</v>
      </c>
      <c r="B2769" s="18" t="s">
        <v>23398</v>
      </c>
      <c r="C2769" s="18" t="s">
        <v>2097</v>
      </c>
      <c r="D2769" s="18" t="s">
        <v>2100</v>
      </c>
      <c r="E2769" s="461">
        <v>36.83</v>
      </c>
    </row>
    <row r="2770" spans="1:5" ht="14.25">
      <c r="A2770" s="18">
        <v>20165</v>
      </c>
      <c r="B2770" s="18" t="s">
        <v>23399</v>
      </c>
      <c r="C2770" s="18" t="s">
        <v>2097</v>
      </c>
      <c r="D2770" s="18" t="s">
        <v>2098</v>
      </c>
      <c r="E2770" s="461">
        <v>42.23</v>
      </c>
    </row>
    <row r="2771" spans="1:5" ht="14.25">
      <c r="A2771" s="18">
        <v>20166</v>
      </c>
      <c r="B2771" s="18" t="s">
        <v>23400</v>
      </c>
      <c r="C2771" s="18" t="s">
        <v>2097</v>
      </c>
      <c r="D2771" s="18" t="s">
        <v>2098</v>
      </c>
      <c r="E2771" s="461">
        <v>136.47999999999999</v>
      </c>
    </row>
    <row r="2772" spans="1:5" ht="14.25">
      <c r="A2772" s="18">
        <v>20164</v>
      </c>
      <c r="B2772" s="18" t="s">
        <v>23401</v>
      </c>
      <c r="C2772" s="18" t="s">
        <v>2097</v>
      </c>
      <c r="D2772" s="18" t="s">
        <v>2098</v>
      </c>
      <c r="E2772" s="461">
        <v>22.31</v>
      </c>
    </row>
    <row r="2773" spans="1:5" ht="14.25">
      <c r="A2773" s="18">
        <v>3893</v>
      </c>
      <c r="B2773" s="18" t="s">
        <v>23402</v>
      </c>
      <c r="C2773" s="18" t="s">
        <v>2097</v>
      </c>
      <c r="D2773" s="18" t="s">
        <v>2098</v>
      </c>
      <c r="E2773" s="461">
        <v>27.68</v>
      </c>
    </row>
    <row r="2774" spans="1:5" ht="14.25">
      <c r="A2774" s="18">
        <v>3848</v>
      </c>
      <c r="B2774" s="18" t="s">
        <v>23403</v>
      </c>
      <c r="C2774" s="18" t="s">
        <v>2097</v>
      </c>
      <c r="D2774" s="18" t="s">
        <v>2098</v>
      </c>
      <c r="E2774" s="461">
        <v>16.82</v>
      </c>
    </row>
    <row r="2775" spans="1:5" ht="14.25">
      <c r="A2775" s="18">
        <v>3895</v>
      </c>
      <c r="B2775" s="18" t="s">
        <v>23404</v>
      </c>
      <c r="C2775" s="18" t="s">
        <v>2097</v>
      </c>
      <c r="D2775" s="18" t="s">
        <v>2098</v>
      </c>
      <c r="E2775" s="461">
        <v>18.3</v>
      </c>
    </row>
    <row r="2776" spans="1:5" ht="14.25">
      <c r="A2776" s="18">
        <v>12404</v>
      </c>
      <c r="B2776" s="18" t="s">
        <v>23405</v>
      </c>
      <c r="C2776" s="18" t="s">
        <v>2097</v>
      </c>
      <c r="D2776" s="18" t="s">
        <v>2100</v>
      </c>
      <c r="E2776" s="461">
        <v>11.67</v>
      </c>
    </row>
    <row r="2777" spans="1:5" ht="14.25">
      <c r="A2777" s="18">
        <v>3939</v>
      </c>
      <c r="B2777" s="18" t="s">
        <v>23406</v>
      </c>
      <c r="C2777" s="18" t="s">
        <v>2097</v>
      </c>
      <c r="D2777" s="18" t="s">
        <v>2100</v>
      </c>
      <c r="E2777" s="461">
        <v>24.05</v>
      </c>
    </row>
    <row r="2778" spans="1:5" ht="14.25">
      <c r="A2778" s="18">
        <v>3911</v>
      </c>
      <c r="B2778" s="18" t="s">
        <v>23407</v>
      </c>
      <c r="C2778" s="18" t="s">
        <v>2097</v>
      </c>
      <c r="D2778" s="18" t="s">
        <v>2100</v>
      </c>
      <c r="E2778" s="461">
        <v>19.64</v>
      </c>
    </row>
    <row r="2779" spans="1:5" ht="14.25">
      <c r="A2779" s="18">
        <v>3908</v>
      </c>
      <c r="B2779" s="18" t="s">
        <v>23408</v>
      </c>
      <c r="C2779" s="18" t="s">
        <v>2097</v>
      </c>
      <c r="D2779" s="18" t="s">
        <v>2100</v>
      </c>
      <c r="E2779" s="461">
        <v>6.35</v>
      </c>
    </row>
    <row r="2780" spans="1:5" ht="14.25">
      <c r="A2780" s="18">
        <v>3910</v>
      </c>
      <c r="B2780" s="18" t="s">
        <v>23409</v>
      </c>
      <c r="C2780" s="18" t="s">
        <v>2097</v>
      </c>
      <c r="D2780" s="18" t="s">
        <v>2100</v>
      </c>
      <c r="E2780" s="461">
        <v>14.05</v>
      </c>
    </row>
    <row r="2781" spans="1:5" ht="14.25">
      <c r="A2781" s="18">
        <v>3913</v>
      </c>
      <c r="B2781" s="18" t="s">
        <v>23410</v>
      </c>
      <c r="C2781" s="18" t="s">
        <v>2097</v>
      </c>
      <c r="D2781" s="18" t="s">
        <v>2100</v>
      </c>
      <c r="E2781" s="461">
        <v>67.180000000000007</v>
      </c>
    </row>
    <row r="2782" spans="1:5" ht="14.25">
      <c r="A2782" s="18">
        <v>3912</v>
      </c>
      <c r="B2782" s="18" t="s">
        <v>23411</v>
      </c>
      <c r="C2782" s="18" t="s">
        <v>2097</v>
      </c>
      <c r="D2782" s="18" t="s">
        <v>2100</v>
      </c>
      <c r="E2782" s="461">
        <v>36.82</v>
      </c>
    </row>
    <row r="2783" spans="1:5" ht="14.25">
      <c r="A2783" s="18">
        <v>3909</v>
      </c>
      <c r="B2783" s="18" t="s">
        <v>23412</v>
      </c>
      <c r="C2783" s="18" t="s">
        <v>2097</v>
      </c>
      <c r="D2783" s="18" t="s">
        <v>2100</v>
      </c>
      <c r="E2783" s="461">
        <v>8.64</v>
      </c>
    </row>
    <row r="2784" spans="1:5" ht="14.25">
      <c r="A2784" s="18">
        <v>3914</v>
      </c>
      <c r="B2784" s="18" t="s">
        <v>23413</v>
      </c>
      <c r="C2784" s="18" t="s">
        <v>2097</v>
      </c>
      <c r="D2784" s="18" t="s">
        <v>2100</v>
      </c>
      <c r="E2784" s="461">
        <v>101.34</v>
      </c>
    </row>
    <row r="2785" spans="1:5" ht="14.25">
      <c r="A2785" s="18">
        <v>3915</v>
      </c>
      <c r="B2785" s="18" t="s">
        <v>23414</v>
      </c>
      <c r="C2785" s="18" t="s">
        <v>2097</v>
      </c>
      <c r="D2785" s="18" t="s">
        <v>2100</v>
      </c>
      <c r="E2785" s="461">
        <v>159.81</v>
      </c>
    </row>
    <row r="2786" spans="1:5" ht="14.25">
      <c r="A2786" s="18">
        <v>3916</v>
      </c>
      <c r="B2786" s="18" t="s">
        <v>23415</v>
      </c>
      <c r="C2786" s="18" t="s">
        <v>2097</v>
      </c>
      <c r="D2786" s="18" t="s">
        <v>2100</v>
      </c>
      <c r="E2786" s="461">
        <v>291.14</v>
      </c>
    </row>
    <row r="2787" spans="1:5" ht="14.25">
      <c r="A2787" s="18">
        <v>3917</v>
      </c>
      <c r="B2787" s="18" t="s">
        <v>23416</v>
      </c>
      <c r="C2787" s="18" t="s">
        <v>2097</v>
      </c>
      <c r="D2787" s="18" t="s">
        <v>2100</v>
      </c>
      <c r="E2787" s="461">
        <v>480.21</v>
      </c>
    </row>
    <row r="2788" spans="1:5" ht="14.25">
      <c r="A2788" s="18">
        <v>1904</v>
      </c>
      <c r="B2788" s="18" t="s">
        <v>23417</v>
      </c>
      <c r="C2788" s="18" t="s">
        <v>2097</v>
      </c>
      <c r="D2788" s="18" t="s">
        <v>2098</v>
      </c>
      <c r="E2788" s="461">
        <v>1.35</v>
      </c>
    </row>
    <row r="2789" spans="1:5" ht="14.25">
      <c r="A2789" s="18">
        <v>1899</v>
      </c>
      <c r="B2789" s="18" t="s">
        <v>23418</v>
      </c>
      <c r="C2789" s="18" t="s">
        <v>2097</v>
      </c>
      <c r="D2789" s="18" t="s">
        <v>2098</v>
      </c>
      <c r="E2789" s="461">
        <v>1.53</v>
      </c>
    </row>
    <row r="2790" spans="1:5" ht="14.25">
      <c r="A2790" s="18">
        <v>1900</v>
      </c>
      <c r="B2790" s="18" t="s">
        <v>23419</v>
      </c>
      <c r="C2790" s="18" t="s">
        <v>2097</v>
      </c>
      <c r="D2790" s="18" t="s">
        <v>2098</v>
      </c>
      <c r="E2790" s="461">
        <v>2.48</v>
      </c>
    </row>
    <row r="2791" spans="1:5" ht="14.25">
      <c r="A2791" s="18">
        <v>12407</v>
      </c>
      <c r="B2791" s="18" t="s">
        <v>23420</v>
      </c>
      <c r="C2791" s="18" t="s">
        <v>2097</v>
      </c>
      <c r="D2791" s="18" t="s">
        <v>2100</v>
      </c>
      <c r="E2791" s="461">
        <v>36.35</v>
      </c>
    </row>
    <row r="2792" spans="1:5" ht="14.25">
      <c r="A2792" s="18">
        <v>12408</v>
      </c>
      <c r="B2792" s="18" t="s">
        <v>23421</v>
      </c>
      <c r="C2792" s="18" t="s">
        <v>2097</v>
      </c>
      <c r="D2792" s="18" t="s">
        <v>2100</v>
      </c>
      <c r="E2792" s="461">
        <v>20.52</v>
      </c>
    </row>
    <row r="2793" spans="1:5" ht="14.25">
      <c r="A2793" s="18">
        <v>12409</v>
      </c>
      <c r="B2793" s="18" t="s">
        <v>23422</v>
      </c>
      <c r="C2793" s="18" t="s">
        <v>2097</v>
      </c>
      <c r="D2793" s="18" t="s">
        <v>2100</v>
      </c>
      <c r="E2793" s="461">
        <v>20.52</v>
      </c>
    </row>
    <row r="2794" spans="1:5" ht="14.25">
      <c r="A2794" s="18">
        <v>12410</v>
      </c>
      <c r="B2794" s="18" t="s">
        <v>23423</v>
      </c>
      <c r="C2794" s="18" t="s">
        <v>2097</v>
      </c>
      <c r="D2794" s="18" t="s">
        <v>2100</v>
      </c>
      <c r="E2794" s="461">
        <v>14.13</v>
      </c>
    </row>
    <row r="2795" spans="1:5" ht="14.25">
      <c r="A2795" s="18">
        <v>3936</v>
      </c>
      <c r="B2795" s="18" t="s">
        <v>23424</v>
      </c>
      <c r="C2795" s="18" t="s">
        <v>2097</v>
      </c>
      <c r="D2795" s="18" t="s">
        <v>2100</v>
      </c>
      <c r="E2795" s="461">
        <v>25.54</v>
      </c>
    </row>
    <row r="2796" spans="1:5" ht="14.25">
      <c r="A2796" s="18">
        <v>3922</v>
      </c>
      <c r="B2796" s="18" t="s">
        <v>23425</v>
      </c>
      <c r="C2796" s="18" t="s">
        <v>2097</v>
      </c>
      <c r="D2796" s="18" t="s">
        <v>2100</v>
      </c>
      <c r="E2796" s="461">
        <v>23.49</v>
      </c>
    </row>
    <row r="2797" spans="1:5" ht="14.25">
      <c r="A2797" s="18">
        <v>3924</v>
      </c>
      <c r="B2797" s="18" t="s">
        <v>23426</v>
      </c>
      <c r="C2797" s="18" t="s">
        <v>2097</v>
      </c>
      <c r="D2797" s="18" t="s">
        <v>2100</v>
      </c>
      <c r="E2797" s="461">
        <v>25.54</v>
      </c>
    </row>
    <row r="2798" spans="1:5" ht="14.25">
      <c r="A2798" s="18">
        <v>3923</v>
      </c>
      <c r="B2798" s="18" t="s">
        <v>23427</v>
      </c>
      <c r="C2798" s="18" t="s">
        <v>2097</v>
      </c>
      <c r="D2798" s="18" t="s">
        <v>2100</v>
      </c>
      <c r="E2798" s="461">
        <v>25.54</v>
      </c>
    </row>
    <row r="2799" spans="1:5" ht="14.25">
      <c r="A2799" s="18">
        <v>3937</v>
      </c>
      <c r="B2799" s="18" t="s">
        <v>23428</v>
      </c>
      <c r="C2799" s="18" t="s">
        <v>2097</v>
      </c>
      <c r="D2799" s="18" t="s">
        <v>2100</v>
      </c>
      <c r="E2799" s="461">
        <v>21.07</v>
      </c>
    </row>
    <row r="2800" spans="1:5" ht="14.25">
      <c r="A2800" s="18">
        <v>3921</v>
      </c>
      <c r="B2800" s="18" t="s">
        <v>23429</v>
      </c>
      <c r="C2800" s="18" t="s">
        <v>2097</v>
      </c>
      <c r="D2800" s="18" t="s">
        <v>2100</v>
      </c>
      <c r="E2800" s="461">
        <v>21.08</v>
      </c>
    </row>
    <row r="2801" spans="1:5" ht="14.25">
      <c r="A2801" s="18">
        <v>3920</v>
      </c>
      <c r="B2801" s="18" t="s">
        <v>23430</v>
      </c>
      <c r="C2801" s="18" t="s">
        <v>2097</v>
      </c>
      <c r="D2801" s="18" t="s">
        <v>2100</v>
      </c>
      <c r="E2801" s="461">
        <v>21.07</v>
      </c>
    </row>
    <row r="2802" spans="1:5" ht="14.25">
      <c r="A2802" s="18">
        <v>3938</v>
      </c>
      <c r="B2802" s="18" t="s">
        <v>23431</v>
      </c>
      <c r="C2802" s="18" t="s">
        <v>2097</v>
      </c>
      <c r="D2802" s="18" t="s">
        <v>2100</v>
      </c>
      <c r="E2802" s="461">
        <v>13.89</v>
      </c>
    </row>
    <row r="2803" spans="1:5" ht="14.25">
      <c r="A2803" s="18">
        <v>3919</v>
      </c>
      <c r="B2803" s="18" t="s">
        <v>23432</v>
      </c>
      <c r="C2803" s="18" t="s">
        <v>2097</v>
      </c>
      <c r="D2803" s="18" t="s">
        <v>2100</v>
      </c>
      <c r="E2803" s="461">
        <v>14.16</v>
      </c>
    </row>
    <row r="2804" spans="1:5" ht="14.25">
      <c r="A2804" s="18">
        <v>3927</v>
      </c>
      <c r="B2804" s="18" t="s">
        <v>23433</v>
      </c>
      <c r="C2804" s="18" t="s">
        <v>2097</v>
      </c>
      <c r="D2804" s="18" t="s">
        <v>2100</v>
      </c>
      <c r="E2804" s="461">
        <v>71.73</v>
      </c>
    </row>
    <row r="2805" spans="1:5" ht="14.25">
      <c r="A2805" s="18">
        <v>3928</v>
      </c>
      <c r="B2805" s="18" t="s">
        <v>23434</v>
      </c>
      <c r="C2805" s="18" t="s">
        <v>2097</v>
      </c>
      <c r="D2805" s="18" t="s">
        <v>2100</v>
      </c>
      <c r="E2805" s="461">
        <v>71.73</v>
      </c>
    </row>
    <row r="2806" spans="1:5" ht="14.25">
      <c r="A2806" s="18">
        <v>3926</v>
      </c>
      <c r="B2806" s="18" t="s">
        <v>23435</v>
      </c>
      <c r="C2806" s="18" t="s">
        <v>2097</v>
      </c>
      <c r="D2806" s="18" t="s">
        <v>2100</v>
      </c>
      <c r="E2806" s="461">
        <v>40.89</v>
      </c>
    </row>
    <row r="2807" spans="1:5" ht="14.25">
      <c r="A2807" s="18">
        <v>3935</v>
      </c>
      <c r="B2807" s="18" t="s">
        <v>23436</v>
      </c>
      <c r="C2807" s="18" t="s">
        <v>2097</v>
      </c>
      <c r="D2807" s="18" t="s">
        <v>2100</v>
      </c>
      <c r="E2807" s="461">
        <v>40.89</v>
      </c>
    </row>
    <row r="2808" spans="1:5" ht="14.25">
      <c r="A2808" s="18">
        <v>3925</v>
      </c>
      <c r="B2808" s="18" t="s">
        <v>23437</v>
      </c>
      <c r="C2808" s="18" t="s">
        <v>2097</v>
      </c>
      <c r="D2808" s="18" t="s">
        <v>2100</v>
      </c>
      <c r="E2808" s="461">
        <v>40.89</v>
      </c>
    </row>
    <row r="2809" spans="1:5" ht="14.25">
      <c r="A2809" s="18">
        <v>12406</v>
      </c>
      <c r="B2809" s="18" t="s">
        <v>23438</v>
      </c>
      <c r="C2809" s="18" t="s">
        <v>2097</v>
      </c>
      <c r="D2809" s="18" t="s">
        <v>2100</v>
      </c>
      <c r="E2809" s="461">
        <v>10.039999999999999</v>
      </c>
    </row>
    <row r="2810" spans="1:5" ht="14.25">
      <c r="A2810" s="18">
        <v>3929</v>
      </c>
      <c r="B2810" s="18" t="s">
        <v>23439</v>
      </c>
      <c r="C2810" s="18" t="s">
        <v>2097</v>
      </c>
      <c r="D2810" s="18" t="s">
        <v>2100</v>
      </c>
      <c r="E2810" s="461">
        <v>109.28</v>
      </c>
    </row>
    <row r="2811" spans="1:5" ht="14.25">
      <c r="A2811" s="18">
        <v>3931</v>
      </c>
      <c r="B2811" s="18" t="s">
        <v>23440</v>
      </c>
      <c r="C2811" s="18" t="s">
        <v>2097</v>
      </c>
      <c r="D2811" s="18" t="s">
        <v>2100</v>
      </c>
      <c r="E2811" s="461">
        <v>109.28</v>
      </c>
    </row>
    <row r="2812" spans="1:5" ht="14.25">
      <c r="A2812" s="18">
        <v>3930</v>
      </c>
      <c r="B2812" s="18" t="s">
        <v>23441</v>
      </c>
      <c r="C2812" s="18" t="s">
        <v>2097</v>
      </c>
      <c r="D2812" s="18" t="s">
        <v>2100</v>
      </c>
      <c r="E2812" s="461">
        <v>109.28</v>
      </c>
    </row>
    <row r="2813" spans="1:5" ht="14.25">
      <c r="A2813" s="18">
        <v>3932</v>
      </c>
      <c r="B2813" s="18" t="s">
        <v>23442</v>
      </c>
      <c r="C2813" s="18" t="s">
        <v>2097</v>
      </c>
      <c r="D2813" s="18" t="s">
        <v>2100</v>
      </c>
      <c r="E2813" s="461">
        <v>188.71</v>
      </c>
    </row>
    <row r="2814" spans="1:5" ht="14.25">
      <c r="A2814" s="18">
        <v>3933</v>
      </c>
      <c r="B2814" s="18" t="s">
        <v>23443</v>
      </c>
      <c r="C2814" s="18" t="s">
        <v>2097</v>
      </c>
      <c r="D2814" s="18" t="s">
        <v>2100</v>
      </c>
      <c r="E2814" s="461">
        <v>188.71</v>
      </c>
    </row>
    <row r="2815" spans="1:5" ht="14.25">
      <c r="A2815" s="18">
        <v>3934</v>
      </c>
      <c r="B2815" s="18" t="s">
        <v>23444</v>
      </c>
      <c r="C2815" s="18" t="s">
        <v>2097</v>
      </c>
      <c r="D2815" s="18" t="s">
        <v>2100</v>
      </c>
      <c r="E2815" s="461">
        <v>188.71</v>
      </c>
    </row>
    <row r="2816" spans="1:5" ht="14.25">
      <c r="A2816" s="18">
        <v>40355</v>
      </c>
      <c r="B2816" s="18" t="s">
        <v>23445</v>
      </c>
      <c r="C2816" s="18" t="s">
        <v>2097</v>
      </c>
      <c r="D2816" s="18" t="s">
        <v>2098</v>
      </c>
      <c r="E2816" s="461">
        <v>10.039999999999999</v>
      </c>
    </row>
    <row r="2817" spans="1:5" ht="14.25">
      <c r="A2817" s="18">
        <v>40364</v>
      </c>
      <c r="B2817" s="18" t="s">
        <v>23446</v>
      </c>
      <c r="C2817" s="18" t="s">
        <v>2097</v>
      </c>
      <c r="D2817" s="18" t="s">
        <v>2098</v>
      </c>
      <c r="E2817" s="461">
        <v>47.06</v>
      </c>
    </row>
    <row r="2818" spans="1:5" ht="14.25">
      <c r="A2818" s="18">
        <v>40361</v>
      </c>
      <c r="B2818" s="18" t="s">
        <v>23447</v>
      </c>
      <c r="C2818" s="18" t="s">
        <v>2097</v>
      </c>
      <c r="D2818" s="18" t="s">
        <v>2098</v>
      </c>
      <c r="E2818" s="461">
        <v>36.799999999999997</v>
      </c>
    </row>
    <row r="2819" spans="1:5" ht="14.25">
      <c r="A2819" s="18">
        <v>40358</v>
      </c>
      <c r="B2819" s="18" t="s">
        <v>23448</v>
      </c>
      <c r="C2819" s="18" t="s">
        <v>2097</v>
      </c>
      <c r="D2819" s="18" t="s">
        <v>2098</v>
      </c>
      <c r="E2819" s="461">
        <v>14.03</v>
      </c>
    </row>
    <row r="2820" spans="1:5" ht="14.25">
      <c r="A2820" s="18">
        <v>40370</v>
      </c>
      <c r="B2820" s="18" t="s">
        <v>23449</v>
      </c>
      <c r="C2820" s="18" t="s">
        <v>2097</v>
      </c>
      <c r="D2820" s="18" t="s">
        <v>2098</v>
      </c>
      <c r="E2820" s="461">
        <v>149.32</v>
      </c>
    </row>
    <row r="2821" spans="1:5" ht="14.25">
      <c r="A2821" s="18">
        <v>40367</v>
      </c>
      <c r="B2821" s="18" t="s">
        <v>23450</v>
      </c>
      <c r="C2821" s="18" t="s">
        <v>2097</v>
      </c>
      <c r="D2821" s="18" t="s">
        <v>2098</v>
      </c>
      <c r="E2821" s="461">
        <v>74.22</v>
      </c>
    </row>
    <row r="2822" spans="1:5" ht="14.25">
      <c r="A2822" s="18">
        <v>40373</v>
      </c>
      <c r="B2822" s="18" t="s">
        <v>23451</v>
      </c>
      <c r="C2822" s="18" t="s">
        <v>2097</v>
      </c>
      <c r="D2822" s="18" t="s">
        <v>2098</v>
      </c>
      <c r="E2822" s="461">
        <v>201.92</v>
      </c>
    </row>
    <row r="2823" spans="1:5" ht="14.25">
      <c r="A2823" s="18">
        <v>38947</v>
      </c>
      <c r="B2823" s="18" t="s">
        <v>23452</v>
      </c>
      <c r="C2823" s="18" t="s">
        <v>2097</v>
      </c>
      <c r="D2823" s="18" t="s">
        <v>2100</v>
      </c>
      <c r="E2823" s="461">
        <v>6.39</v>
      </c>
    </row>
    <row r="2824" spans="1:5" ht="14.25">
      <c r="A2824" s="18">
        <v>38948</v>
      </c>
      <c r="B2824" s="18" t="s">
        <v>23453</v>
      </c>
      <c r="C2824" s="18" t="s">
        <v>2097</v>
      </c>
      <c r="D2824" s="18" t="s">
        <v>2100</v>
      </c>
      <c r="E2824" s="461">
        <v>10.199999999999999</v>
      </c>
    </row>
    <row r="2825" spans="1:5" ht="14.25">
      <c r="A2825" s="18">
        <v>38949</v>
      </c>
      <c r="B2825" s="18" t="s">
        <v>23454</v>
      </c>
      <c r="C2825" s="18" t="s">
        <v>2097</v>
      </c>
      <c r="D2825" s="18" t="s">
        <v>2100</v>
      </c>
      <c r="E2825" s="461">
        <v>11.32</v>
      </c>
    </row>
    <row r="2826" spans="1:5" ht="14.25">
      <c r="A2826" s="18">
        <v>38951</v>
      </c>
      <c r="B2826" s="18" t="s">
        <v>23455</v>
      </c>
      <c r="C2826" s="18" t="s">
        <v>2097</v>
      </c>
      <c r="D2826" s="18" t="s">
        <v>2100</v>
      </c>
      <c r="E2826" s="461">
        <v>17.899999999999999</v>
      </c>
    </row>
    <row r="2827" spans="1:5" ht="14.25">
      <c r="A2827" s="18">
        <v>39312</v>
      </c>
      <c r="B2827" s="18" t="s">
        <v>23456</v>
      </c>
      <c r="C2827" s="18" t="s">
        <v>2097</v>
      </c>
      <c r="D2827" s="18" t="s">
        <v>2100</v>
      </c>
      <c r="E2827" s="461">
        <v>13.89</v>
      </c>
    </row>
    <row r="2828" spans="1:5" ht="14.25">
      <c r="A2828" s="18">
        <v>39313</v>
      </c>
      <c r="B2828" s="18" t="s">
        <v>23457</v>
      </c>
      <c r="C2828" s="18" t="s">
        <v>2097</v>
      </c>
      <c r="D2828" s="18" t="s">
        <v>2100</v>
      </c>
      <c r="E2828" s="461">
        <v>18.13</v>
      </c>
    </row>
    <row r="2829" spans="1:5" ht="14.25">
      <c r="A2829" s="18">
        <v>38950</v>
      </c>
      <c r="B2829" s="18" t="s">
        <v>23458</v>
      </c>
      <c r="C2829" s="18" t="s">
        <v>2097</v>
      </c>
      <c r="D2829" s="18" t="s">
        <v>2100</v>
      </c>
      <c r="E2829" s="461">
        <v>27.28</v>
      </c>
    </row>
    <row r="2830" spans="1:5" ht="14.25">
      <c r="A2830" s="18">
        <v>39314</v>
      </c>
      <c r="B2830" s="18" t="s">
        <v>23459</v>
      </c>
      <c r="C2830" s="18" t="s">
        <v>2097</v>
      </c>
      <c r="D2830" s="18" t="s">
        <v>2100</v>
      </c>
      <c r="E2830" s="461">
        <v>28.78</v>
      </c>
    </row>
    <row r="2831" spans="1:5" ht="14.25">
      <c r="A2831" s="18">
        <v>3907</v>
      </c>
      <c r="B2831" s="18" t="s">
        <v>23460</v>
      </c>
      <c r="C2831" s="18" t="s">
        <v>2097</v>
      </c>
      <c r="D2831" s="18" t="s">
        <v>2098</v>
      </c>
      <c r="E2831" s="461">
        <v>8.5</v>
      </c>
    </row>
    <row r="2832" spans="1:5" ht="14.25">
      <c r="A2832" s="18">
        <v>3889</v>
      </c>
      <c r="B2832" s="18" t="s">
        <v>23461</v>
      </c>
      <c r="C2832" s="18" t="s">
        <v>2097</v>
      </c>
      <c r="D2832" s="18" t="s">
        <v>2098</v>
      </c>
      <c r="E2832" s="461">
        <v>6.04</v>
      </c>
    </row>
    <row r="2833" spans="1:5" ht="14.25">
      <c r="A2833" s="18">
        <v>3868</v>
      </c>
      <c r="B2833" s="18" t="s">
        <v>23462</v>
      </c>
      <c r="C2833" s="18" t="s">
        <v>2097</v>
      </c>
      <c r="D2833" s="18" t="s">
        <v>2098</v>
      </c>
      <c r="E2833" s="461">
        <v>2.2200000000000002</v>
      </c>
    </row>
    <row r="2834" spans="1:5" ht="14.25">
      <c r="A2834" s="18">
        <v>3869</v>
      </c>
      <c r="B2834" s="18" t="s">
        <v>23463</v>
      </c>
      <c r="C2834" s="18" t="s">
        <v>2097</v>
      </c>
      <c r="D2834" s="18" t="s">
        <v>2098</v>
      </c>
      <c r="E2834" s="461">
        <v>4.91</v>
      </c>
    </row>
    <row r="2835" spans="1:5" ht="14.25">
      <c r="A2835" s="18">
        <v>3872</v>
      </c>
      <c r="B2835" s="18" t="s">
        <v>23464</v>
      </c>
      <c r="C2835" s="18" t="s">
        <v>2097</v>
      </c>
      <c r="D2835" s="18" t="s">
        <v>2098</v>
      </c>
      <c r="E2835" s="461">
        <v>8.3800000000000008</v>
      </c>
    </row>
    <row r="2836" spans="1:5" ht="14.25">
      <c r="A2836" s="18">
        <v>3850</v>
      </c>
      <c r="B2836" s="18" t="s">
        <v>23465</v>
      </c>
      <c r="C2836" s="18" t="s">
        <v>2097</v>
      </c>
      <c r="D2836" s="18" t="s">
        <v>2098</v>
      </c>
      <c r="E2836" s="461">
        <v>19.350000000000001</v>
      </c>
    </row>
    <row r="2837" spans="1:5" ht="14.25">
      <c r="A2837" s="18">
        <v>38023</v>
      </c>
      <c r="B2837" s="18" t="s">
        <v>23466</v>
      </c>
      <c r="C2837" s="18" t="s">
        <v>2097</v>
      </c>
      <c r="D2837" s="18" t="s">
        <v>2098</v>
      </c>
      <c r="E2837" s="461">
        <v>9.84</v>
      </c>
    </row>
    <row r="2838" spans="1:5" ht="14.25">
      <c r="A2838" s="18">
        <v>37986</v>
      </c>
      <c r="B2838" s="18" t="s">
        <v>23467</v>
      </c>
      <c r="C2838" s="18" t="s">
        <v>2097</v>
      </c>
      <c r="D2838" s="18" t="s">
        <v>2098</v>
      </c>
      <c r="E2838" s="461">
        <v>2.6</v>
      </c>
    </row>
    <row r="2839" spans="1:5" ht="14.25">
      <c r="A2839" s="18">
        <v>37987</v>
      </c>
      <c r="B2839" s="18" t="s">
        <v>23468</v>
      </c>
      <c r="C2839" s="18" t="s">
        <v>2097</v>
      </c>
      <c r="D2839" s="18" t="s">
        <v>2098</v>
      </c>
      <c r="E2839" s="461">
        <v>129.58000000000001</v>
      </c>
    </row>
    <row r="2840" spans="1:5" ht="14.25">
      <c r="A2840" s="18">
        <v>37988</v>
      </c>
      <c r="B2840" s="18" t="s">
        <v>23469</v>
      </c>
      <c r="C2840" s="18" t="s">
        <v>2097</v>
      </c>
      <c r="D2840" s="18" t="s">
        <v>2098</v>
      </c>
      <c r="E2840" s="461">
        <v>205.91</v>
      </c>
    </row>
    <row r="2841" spans="1:5" ht="14.25">
      <c r="A2841" s="18">
        <v>21120</v>
      </c>
      <c r="B2841" s="18" t="s">
        <v>23470</v>
      </c>
      <c r="C2841" s="18" t="s">
        <v>2097</v>
      </c>
      <c r="D2841" s="18" t="s">
        <v>2098</v>
      </c>
      <c r="E2841" s="461">
        <v>13.25</v>
      </c>
    </row>
    <row r="2842" spans="1:5" ht="14.25">
      <c r="A2842" s="18">
        <v>39318</v>
      </c>
      <c r="B2842" s="18" t="s">
        <v>23471</v>
      </c>
      <c r="C2842" s="18" t="s">
        <v>2097</v>
      </c>
      <c r="D2842" s="18" t="s">
        <v>2098</v>
      </c>
      <c r="E2842" s="461">
        <v>12.32</v>
      </c>
    </row>
    <row r="2843" spans="1:5" ht="14.25">
      <c r="A2843" s="18">
        <v>40366</v>
      </c>
      <c r="B2843" s="18" t="s">
        <v>23472</v>
      </c>
      <c r="C2843" s="18" t="s">
        <v>2097</v>
      </c>
      <c r="D2843" s="18" t="s">
        <v>2098</v>
      </c>
      <c r="E2843" s="461">
        <v>36.71</v>
      </c>
    </row>
    <row r="2844" spans="1:5" ht="14.25">
      <c r="A2844" s="18">
        <v>40363</v>
      </c>
      <c r="B2844" s="18" t="s">
        <v>23473</v>
      </c>
      <c r="C2844" s="18" t="s">
        <v>2097</v>
      </c>
      <c r="D2844" s="18" t="s">
        <v>2098</v>
      </c>
      <c r="E2844" s="461">
        <v>28.71</v>
      </c>
    </row>
    <row r="2845" spans="1:5" ht="14.25">
      <c r="A2845" s="18">
        <v>40354</v>
      </c>
      <c r="B2845" s="18" t="s">
        <v>23474</v>
      </c>
      <c r="C2845" s="18" t="s">
        <v>2097</v>
      </c>
      <c r="D2845" s="18" t="s">
        <v>2102</v>
      </c>
      <c r="E2845" s="461">
        <v>12.5</v>
      </c>
    </row>
    <row r="2846" spans="1:5" ht="14.25">
      <c r="A2846" s="18">
        <v>40360</v>
      </c>
      <c r="B2846" s="18" t="s">
        <v>23475</v>
      </c>
      <c r="C2846" s="18" t="s">
        <v>2097</v>
      </c>
      <c r="D2846" s="18" t="s">
        <v>2098</v>
      </c>
      <c r="E2846" s="461">
        <v>18.82</v>
      </c>
    </row>
    <row r="2847" spans="1:5" ht="14.25">
      <c r="A2847" s="18">
        <v>40372</v>
      </c>
      <c r="B2847" s="18" t="s">
        <v>23476</v>
      </c>
      <c r="C2847" s="18" t="s">
        <v>2097</v>
      </c>
      <c r="D2847" s="18" t="s">
        <v>2098</v>
      </c>
      <c r="E2847" s="461">
        <v>116.24</v>
      </c>
    </row>
    <row r="2848" spans="1:5" ht="14.25">
      <c r="A2848" s="18">
        <v>40369</v>
      </c>
      <c r="B2848" s="18" t="s">
        <v>23477</v>
      </c>
      <c r="C2848" s="18" t="s">
        <v>2097</v>
      </c>
      <c r="D2848" s="18" t="s">
        <v>2098</v>
      </c>
      <c r="E2848" s="461">
        <v>57.85</v>
      </c>
    </row>
    <row r="2849" spans="1:5" ht="14.25">
      <c r="A2849" s="18">
        <v>40357</v>
      </c>
      <c r="B2849" s="18" t="s">
        <v>23478</v>
      </c>
      <c r="C2849" s="18" t="s">
        <v>2097</v>
      </c>
      <c r="D2849" s="18" t="s">
        <v>2098</v>
      </c>
      <c r="E2849" s="461">
        <v>14.03</v>
      </c>
    </row>
    <row r="2850" spans="1:5" ht="14.25">
      <c r="A2850" s="18">
        <v>40375</v>
      </c>
      <c r="B2850" s="18" t="s">
        <v>23479</v>
      </c>
      <c r="C2850" s="18" t="s">
        <v>2097</v>
      </c>
      <c r="D2850" s="18" t="s">
        <v>2098</v>
      </c>
      <c r="E2850" s="461">
        <v>157.36000000000001</v>
      </c>
    </row>
    <row r="2851" spans="1:5" ht="14.25">
      <c r="A2851" s="18">
        <v>1893</v>
      </c>
      <c r="B2851" s="18" t="s">
        <v>23480</v>
      </c>
      <c r="C2851" s="18" t="s">
        <v>2097</v>
      </c>
      <c r="D2851" s="18" t="s">
        <v>2098</v>
      </c>
      <c r="E2851" s="461">
        <v>5.0999999999999996</v>
      </c>
    </row>
    <row r="2852" spans="1:5" ht="14.25">
      <c r="A2852" s="18">
        <v>1902</v>
      </c>
      <c r="B2852" s="18" t="s">
        <v>23481</v>
      </c>
      <c r="C2852" s="18" t="s">
        <v>2097</v>
      </c>
      <c r="D2852" s="18" t="s">
        <v>2098</v>
      </c>
      <c r="E2852" s="461">
        <v>3.71</v>
      </c>
    </row>
    <row r="2853" spans="1:5" ht="14.25">
      <c r="A2853" s="18">
        <v>1901</v>
      </c>
      <c r="B2853" s="18" t="s">
        <v>23482</v>
      </c>
      <c r="C2853" s="18" t="s">
        <v>2097</v>
      </c>
      <c r="D2853" s="18" t="s">
        <v>2098</v>
      </c>
      <c r="E2853" s="461">
        <v>1.1599999999999999</v>
      </c>
    </row>
    <row r="2854" spans="1:5" ht="14.25">
      <c r="A2854" s="18">
        <v>1892</v>
      </c>
      <c r="B2854" s="18" t="s">
        <v>23483</v>
      </c>
      <c r="C2854" s="18" t="s">
        <v>2097</v>
      </c>
      <c r="D2854" s="18" t="s">
        <v>2098</v>
      </c>
      <c r="E2854" s="461">
        <v>2.39</v>
      </c>
    </row>
    <row r="2855" spans="1:5" ht="14.25">
      <c r="A2855" s="18">
        <v>1907</v>
      </c>
      <c r="B2855" s="18" t="s">
        <v>23484</v>
      </c>
      <c r="C2855" s="18" t="s">
        <v>2097</v>
      </c>
      <c r="D2855" s="18" t="s">
        <v>2098</v>
      </c>
      <c r="E2855" s="461">
        <v>16.43</v>
      </c>
    </row>
    <row r="2856" spans="1:5" ht="14.25">
      <c r="A2856" s="18">
        <v>1894</v>
      </c>
      <c r="B2856" s="18" t="s">
        <v>23485</v>
      </c>
      <c r="C2856" s="18" t="s">
        <v>2097</v>
      </c>
      <c r="D2856" s="18" t="s">
        <v>2098</v>
      </c>
      <c r="E2856" s="461">
        <v>7.39</v>
      </c>
    </row>
    <row r="2857" spans="1:5" ht="14.25">
      <c r="A2857" s="18">
        <v>1891</v>
      </c>
      <c r="B2857" s="18" t="s">
        <v>23486</v>
      </c>
      <c r="C2857" s="18" t="s">
        <v>2097</v>
      </c>
      <c r="D2857" s="18" t="s">
        <v>2098</v>
      </c>
      <c r="E2857" s="461">
        <v>1.71</v>
      </c>
    </row>
    <row r="2858" spans="1:5" ht="14.25">
      <c r="A2858" s="18">
        <v>1896</v>
      </c>
      <c r="B2858" s="18" t="s">
        <v>23487</v>
      </c>
      <c r="C2858" s="18" t="s">
        <v>2097</v>
      </c>
      <c r="D2858" s="18" t="s">
        <v>2098</v>
      </c>
      <c r="E2858" s="461">
        <v>22.06</v>
      </c>
    </row>
    <row r="2859" spans="1:5" ht="14.25">
      <c r="A2859" s="18">
        <v>1895</v>
      </c>
      <c r="B2859" s="18" t="s">
        <v>23488</v>
      </c>
      <c r="C2859" s="18" t="s">
        <v>2097</v>
      </c>
      <c r="D2859" s="18" t="s">
        <v>2098</v>
      </c>
      <c r="E2859" s="461">
        <v>38.770000000000003</v>
      </c>
    </row>
    <row r="2860" spans="1:5" ht="14.25">
      <c r="A2860" s="18">
        <v>2641</v>
      </c>
      <c r="B2860" s="18" t="s">
        <v>23489</v>
      </c>
      <c r="C2860" s="18" t="s">
        <v>2097</v>
      </c>
      <c r="D2860" s="18" t="s">
        <v>2098</v>
      </c>
      <c r="E2860" s="461">
        <v>28.16</v>
      </c>
    </row>
    <row r="2861" spans="1:5" ht="14.25">
      <c r="A2861" s="18">
        <v>2636</v>
      </c>
      <c r="B2861" s="18" t="s">
        <v>23490</v>
      </c>
      <c r="C2861" s="18" t="s">
        <v>2097</v>
      </c>
      <c r="D2861" s="18" t="s">
        <v>2098</v>
      </c>
      <c r="E2861" s="461">
        <v>1.81</v>
      </c>
    </row>
    <row r="2862" spans="1:5" ht="14.25">
      <c r="A2862" s="18">
        <v>2637</v>
      </c>
      <c r="B2862" s="18" t="s">
        <v>23491</v>
      </c>
      <c r="C2862" s="18" t="s">
        <v>2097</v>
      </c>
      <c r="D2862" s="18" t="s">
        <v>2098</v>
      </c>
      <c r="E2862" s="461">
        <v>1.93</v>
      </c>
    </row>
    <row r="2863" spans="1:5" ht="14.25">
      <c r="A2863" s="18">
        <v>2638</v>
      </c>
      <c r="B2863" s="18" t="s">
        <v>23492</v>
      </c>
      <c r="C2863" s="18" t="s">
        <v>2097</v>
      </c>
      <c r="D2863" s="18" t="s">
        <v>2098</v>
      </c>
      <c r="E2863" s="461">
        <v>2.2400000000000002</v>
      </c>
    </row>
    <row r="2864" spans="1:5" ht="14.25">
      <c r="A2864" s="18">
        <v>2639</v>
      </c>
      <c r="B2864" s="18" t="s">
        <v>23493</v>
      </c>
      <c r="C2864" s="18" t="s">
        <v>2097</v>
      </c>
      <c r="D2864" s="18" t="s">
        <v>2098</v>
      </c>
      <c r="E2864" s="461">
        <v>3.98</v>
      </c>
    </row>
    <row r="2865" spans="1:5" ht="14.25">
      <c r="A2865" s="18">
        <v>2644</v>
      </c>
      <c r="B2865" s="18" t="s">
        <v>23494</v>
      </c>
      <c r="C2865" s="18" t="s">
        <v>2097</v>
      </c>
      <c r="D2865" s="18" t="s">
        <v>2098</v>
      </c>
      <c r="E2865" s="461">
        <v>5.76</v>
      </c>
    </row>
    <row r="2866" spans="1:5" ht="14.25">
      <c r="A2866" s="18">
        <v>2643</v>
      </c>
      <c r="B2866" s="18" t="s">
        <v>23495</v>
      </c>
      <c r="C2866" s="18" t="s">
        <v>2097</v>
      </c>
      <c r="D2866" s="18" t="s">
        <v>2098</v>
      </c>
      <c r="E2866" s="461">
        <v>8.0299999999999994</v>
      </c>
    </row>
    <row r="2867" spans="1:5" ht="14.25">
      <c r="A2867" s="18">
        <v>2640</v>
      </c>
      <c r="B2867" s="18" t="s">
        <v>23496</v>
      </c>
      <c r="C2867" s="18" t="s">
        <v>2097</v>
      </c>
      <c r="D2867" s="18" t="s">
        <v>2098</v>
      </c>
      <c r="E2867" s="461">
        <v>11.72</v>
      </c>
    </row>
    <row r="2868" spans="1:5" ht="14.25">
      <c r="A2868" s="18">
        <v>2642</v>
      </c>
      <c r="B2868" s="18" t="s">
        <v>23497</v>
      </c>
      <c r="C2868" s="18" t="s">
        <v>2097</v>
      </c>
      <c r="D2868" s="18" t="s">
        <v>2098</v>
      </c>
      <c r="E2868" s="461">
        <v>17.850000000000001</v>
      </c>
    </row>
    <row r="2869" spans="1:5" ht="14.25">
      <c r="A2869" s="18">
        <v>38943</v>
      </c>
      <c r="B2869" s="18" t="s">
        <v>23498</v>
      </c>
      <c r="C2869" s="18" t="s">
        <v>2097</v>
      </c>
      <c r="D2869" s="18" t="s">
        <v>2100</v>
      </c>
      <c r="E2869" s="461">
        <v>4.72</v>
      </c>
    </row>
    <row r="2870" spans="1:5" ht="14.25">
      <c r="A2870" s="18">
        <v>38944</v>
      </c>
      <c r="B2870" s="18" t="s">
        <v>23499</v>
      </c>
      <c r="C2870" s="18" t="s">
        <v>2097</v>
      </c>
      <c r="D2870" s="18" t="s">
        <v>2100</v>
      </c>
      <c r="E2870" s="461">
        <v>7.3</v>
      </c>
    </row>
    <row r="2871" spans="1:5" ht="14.25">
      <c r="A2871" s="18">
        <v>38945</v>
      </c>
      <c r="B2871" s="18" t="s">
        <v>23500</v>
      </c>
      <c r="C2871" s="18" t="s">
        <v>2097</v>
      </c>
      <c r="D2871" s="18" t="s">
        <v>2100</v>
      </c>
      <c r="E2871" s="461">
        <v>14.8</v>
      </c>
    </row>
    <row r="2872" spans="1:5" ht="14.25">
      <c r="A2872" s="18">
        <v>38946</v>
      </c>
      <c r="B2872" s="18" t="s">
        <v>23501</v>
      </c>
      <c r="C2872" s="18" t="s">
        <v>2097</v>
      </c>
      <c r="D2872" s="18" t="s">
        <v>2100</v>
      </c>
      <c r="E2872" s="461">
        <v>22.07</v>
      </c>
    </row>
    <row r="2873" spans="1:5" ht="14.25">
      <c r="A2873" s="18">
        <v>39308</v>
      </c>
      <c r="B2873" s="18" t="s">
        <v>23502</v>
      </c>
      <c r="C2873" s="18" t="s">
        <v>2097</v>
      </c>
      <c r="D2873" s="18" t="s">
        <v>2100</v>
      </c>
      <c r="E2873" s="461">
        <v>9.6199999999999992</v>
      </c>
    </row>
    <row r="2874" spans="1:5" ht="14.25">
      <c r="A2874" s="18">
        <v>39309</v>
      </c>
      <c r="B2874" s="18" t="s">
        <v>23503</v>
      </c>
      <c r="C2874" s="18" t="s">
        <v>2097</v>
      </c>
      <c r="D2874" s="18" t="s">
        <v>2100</v>
      </c>
      <c r="E2874" s="461">
        <v>13.92</v>
      </c>
    </row>
    <row r="2875" spans="1:5" ht="14.25">
      <c r="A2875" s="18">
        <v>39310</v>
      </c>
      <c r="B2875" s="18" t="s">
        <v>23504</v>
      </c>
      <c r="C2875" s="18" t="s">
        <v>2097</v>
      </c>
      <c r="D2875" s="18" t="s">
        <v>2100</v>
      </c>
      <c r="E2875" s="461">
        <v>21.09</v>
      </c>
    </row>
    <row r="2876" spans="1:5" ht="14.25">
      <c r="A2876" s="18">
        <v>39311</v>
      </c>
      <c r="B2876" s="18" t="s">
        <v>23505</v>
      </c>
      <c r="C2876" s="18" t="s">
        <v>2097</v>
      </c>
      <c r="D2876" s="18" t="s">
        <v>2100</v>
      </c>
      <c r="E2876" s="461">
        <v>31.7</v>
      </c>
    </row>
    <row r="2877" spans="1:5" ht="14.25">
      <c r="A2877" s="18">
        <v>39855</v>
      </c>
      <c r="B2877" s="18" t="s">
        <v>23506</v>
      </c>
      <c r="C2877" s="18" t="s">
        <v>2097</v>
      </c>
      <c r="D2877" s="18" t="s">
        <v>2100</v>
      </c>
      <c r="E2877" s="461">
        <v>2.78</v>
      </c>
    </row>
    <row r="2878" spans="1:5" ht="14.25">
      <c r="A2878" s="18">
        <v>39856</v>
      </c>
      <c r="B2878" s="18" t="s">
        <v>23507</v>
      </c>
      <c r="C2878" s="18" t="s">
        <v>2097</v>
      </c>
      <c r="D2878" s="18" t="s">
        <v>2100</v>
      </c>
      <c r="E2878" s="461">
        <v>6.57</v>
      </c>
    </row>
    <row r="2879" spans="1:5" ht="14.25">
      <c r="A2879" s="18">
        <v>39857</v>
      </c>
      <c r="B2879" s="18" t="s">
        <v>23508</v>
      </c>
      <c r="C2879" s="18" t="s">
        <v>2097</v>
      </c>
      <c r="D2879" s="18" t="s">
        <v>2100</v>
      </c>
      <c r="E2879" s="461">
        <v>10.62</v>
      </c>
    </row>
    <row r="2880" spans="1:5" ht="14.25">
      <c r="A2880" s="18">
        <v>39858</v>
      </c>
      <c r="B2880" s="18" t="s">
        <v>23509</v>
      </c>
      <c r="C2880" s="18" t="s">
        <v>2097</v>
      </c>
      <c r="D2880" s="18" t="s">
        <v>2100</v>
      </c>
      <c r="E2880" s="461">
        <v>23.58</v>
      </c>
    </row>
    <row r="2881" spans="1:5" ht="14.25">
      <c r="A2881" s="18">
        <v>39859</v>
      </c>
      <c r="B2881" s="18" t="s">
        <v>23510</v>
      </c>
      <c r="C2881" s="18" t="s">
        <v>2097</v>
      </c>
      <c r="D2881" s="18" t="s">
        <v>2100</v>
      </c>
      <c r="E2881" s="461">
        <v>36.35</v>
      </c>
    </row>
    <row r="2882" spans="1:5" ht="14.25">
      <c r="A2882" s="18">
        <v>39860</v>
      </c>
      <c r="B2882" s="18" t="s">
        <v>23511</v>
      </c>
      <c r="C2882" s="18" t="s">
        <v>2097</v>
      </c>
      <c r="D2882" s="18" t="s">
        <v>2100</v>
      </c>
      <c r="E2882" s="461">
        <v>55.78</v>
      </c>
    </row>
    <row r="2883" spans="1:5" ht="14.25">
      <c r="A2883" s="18">
        <v>39861</v>
      </c>
      <c r="B2883" s="18" t="s">
        <v>23512</v>
      </c>
      <c r="C2883" s="18" t="s">
        <v>2097</v>
      </c>
      <c r="D2883" s="18" t="s">
        <v>2100</v>
      </c>
      <c r="E2883" s="461">
        <v>159.26</v>
      </c>
    </row>
    <row r="2884" spans="1:5" ht="14.25">
      <c r="A2884" s="18">
        <v>3867</v>
      </c>
      <c r="B2884" s="18" t="s">
        <v>23513</v>
      </c>
      <c r="C2884" s="18" t="s">
        <v>2097</v>
      </c>
      <c r="D2884" s="18" t="s">
        <v>2098</v>
      </c>
      <c r="E2884" s="461">
        <v>117.81</v>
      </c>
    </row>
    <row r="2885" spans="1:5" ht="14.25">
      <c r="A2885" s="18">
        <v>3861</v>
      </c>
      <c r="B2885" s="18" t="s">
        <v>23514</v>
      </c>
      <c r="C2885" s="18" t="s">
        <v>2097</v>
      </c>
      <c r="D2885" s="18" t="s">
        <v>2098</v>
      </c>
      <c r="E2885" s="461">
        <v>1.22</v>
      </c>
    </row>
    <row r="2886" spans="1:5" ht="14.25">
      <c r="A2886" s="18">
        <v>3904</v>
      </c>
      <c r="B2886" s="18" t="s">
        <v>23515</v>
      </c>
      <c r="C2886" s="18" t="s">
        <v>2097</v>
      </c>
      <c r="D2886" s="18" t="s">
        <v>2098</v>
      </c>
      <c r="E2886" s="461">
        <v>1.3</v>
      </c>
    </row>
    <row r="2887" spans="1:5" ht="14.25">
      <c r="A2887" s="18">
        <v>3903</v>
      </c>
      <c r="B2887" s="18" t="s">
        <v>23516</v>
      </c>
      <c r="C2887" s="18" t="s">
        <v>2097</v>
      </c>
      <c r="D2887" s="18" t="s">
        <v>2098</v>
      </c>
      <c r="E2887" s="461">
        <v>3.16</v>
      </c>
    </row>
    <row r="2888" spans="1:5" ht="14.25">
      <c r="A2888" s="18">
        <v>3862</v>
      </c>
      <c r="B2888" s="18" t="s">
        <v>23517</v>
      </c>
      <c r="C2888" s="18" t="s">
        <v>2097</v>
      </c>
      <c r="D2888" s="18" t="s">
        <v>2098</v>
      </c>
      <c r="E2888" s="461">
        <v>6.73</v>
      </c>
    </row>
    <row r="2889" spans="1:5" ht="14.25">
      <c r="A2889" s="18">
        <v>3863</v>
      </c>
      <c r="B2889" s="18" t="s">
        <v>23518</v>
      </c>
      <c r="C2889" s="18" t="s">
        <v>2097</v>
      </c>
      <c r="D2889" s="18" t="s">
        <v>2098</v>
      </c>
      <c r="E2889" s="461">
        <v>6.9</v>
      </c>
    </row>
    <row r="2890" spans="1:5" ht="14.25">
      <c r="A2890" s="18">
        <v>3864</v>
      </c>
      <c r="B2890" s="18" t="s">
        <v>23519</v>
      </c>
      <c r="C2890" s="18" t="s">
        <v>2097</v>
      </c>
      <c r="D2890" s="18" t="s">
        <v>2098</v>
      </c>
      <c r="E2890" s="461">
        <v>21.13</v>
      </c>
    </row>
    <row r="2891" spans="1:5" ht="14.25">
      <c r="A2891" s="18">
        <v>3865</v>
      </c>
      <c r="B2891" s="18" t="s">
        <v>23520</v>
      </c>
      <c r="C2891" s="18" t="s">
        <v>2097</v>
      </c>
      <c r="D2891" s="18" t="s">
        <v>2098</v>
      </c>
      <c r="E2891" s="461">
        <v>30.9</v>
      </c>
    </row>
    <row r="2892" spans="1:5" ht="14.25">
      <c r="A2892" s="18">
        <v>3866</v>
      </c>
      <c r="B2892" s="18" t="s">
        <v>23521</v>
      </c>
      <c r="C2892" s="18" t="s">
        <v>2097</v>
      </c>
      <c r="D2892" s="18" t="s">
        <v>2098</v>
      </c>
      <c r="E2892" s="461">
        <v>69.38</v>
      </c>
    </row>
    <row r="2893" spans="1:5" ht="14.25">
      <c r="A2893" s="18">
        <v>3878</v>
      </c>
      <c r="B2893" s="18" t="s">
        <v>23522</v>
      </c>
      <c r="C2893" s="18" t="s">
        <v>2097</v>
      </c>
      <c r="D2893" s="18" t="s">
        <v>2098</v>
      </c>
      <c r="E2893" s="461">
        <v>18.920000000000002</v>
      </c>
    </row>
    <row r="2894" spans="1:5" ht="14.25">
      <c r="A2894" s="18">
        <v>3883</v>
      </c>
      <c r="B2894" s="18" t="s">
        <v>23523</v>
      </c>
      <c r="C2894" s="18" t="s">
        <v>2097</v>
      </c>
      <c r="D2894" s="18" t="s">
        <v>2098</v>
      </c>
      <c r="E2894" s="461">
        <v>2.42</v>
      </c>
    </row>
    <row r="2895" spans="1:5" ht="14.25">
      <c r="A2895" s="18">
        <v>3876</v>
      </c>
      <c r="B2895" s="18" t="s">
        <v>23524</v>
      </c>
      <c r="C2895" s="18" t="s">
        <v>2097</v>
      </c>
      <c r="D2895" s="18" t="s">
        <v>2098</v>
      </c>
      <c r="E2895" s="461">
        <v>7.53</v>
      </c>
    </row>
    <row r="2896" spans="1:5" ht="14.25">
      <c r="A2896" s="18">
        <v>3884</v>
      </c>
      <c r="B2896" s="18" t="s">
        <v>23525</v>
      </c>
      <c r="C2896" s="18" t="s">
        <v>2097</v>
      </c>
      <c r="D2896" s="18" t="s">
        <v>2098</v>
      </c>
      <c r="E2896" s="461">
        <v>3.83</v>
      </c>
    </row>
    <row r="2897" spans="1:5" ht="14.25">
      <c r="A2897" s="18">
        <v>12892</v>
      </c>
      <c r="B2897" s="18" t="s">
        <v>23526</v>
      </c>
      <c r="C2897" s="18" t="s">
        <v>2108</v>
      </c>
      <c r="D2897" s="18" t="s">
        <v>2098</v>
      </c>
      <c r="E2897" s="461">
        <v>13.41</v>
      </c>
    </row>
    <row r="2898" spans="1:5" ht="14.25">
      <c r="A2898" s="18">
        <v>38447</v>
      </c>
      <c r="B2898" s="18" t="s">
        <v>23527</v>
      </c>
      <c r="C2898" s="18" t="s">
        <v>2097</v>
      </c>
      <c r="D2898" s="18" t="s">
        <v>2100</v>
      </c>
      <c r="E2898" s="461">
        <v>88.68</v>
      </c>
    </row>
    <row r="2899" spans="1:5" ht="14.25">
      <c r="A2899" s="18">
        <v>36320</v>
      </c>
      <c r="B2899" s="18" t="s">
        <v>23528</v>
      </c>
      <c r="C2899" s="18" t="s">
        <v>2097</v>
      </c>
      <c r="D2899" s="18" t="s">
        <v>2100</v>
      </c>
      <c r="E2899" s="461">
        <v>2.38</v>
      </c>
    </row>
    <row r="2900" spans="1:5" ht="14.25">
      <c r="A2900" s="18">
        <v>36324</v>
      </c>
      <c r="B2900" s="18" t="s">
        <v>23529</v>
      </c>
      <c r="C2900" s="18" t="s">
        <v>2097</v>
      </c>
      <c r="D2900" s="18" t="s">
        <v>2100</v>
      </c>
      <c r="E2900" s="461">
        <v>2.17</v>
      </c>
    </row>
    <row r="2901" spans="1:5" ht="14.25">
      <c r="A2901" s="18">
        <v>38441</v>
      </c>
      <c r="B2901" s="18" t="s">
        <v>23530</v>
      </c>
      <c r="C2901" s="18" t="s">
        <v>2097</v>
      </c>
      <c r="D2901" s="18" t="s">
        <v>2100</v>
      </c>
      <c r="E2901" s="461">
        <v>3.89</v>
      </c>
    </row>
    <row r="2902" spans="1:5" ht="14.25">
      <c r="A2902" s="18">
        <v>38442</v>
      </c>
      <c r="B2902" s="18" t="s">
        <v>23531</v>
      </c>
      <c r="C2902" s="18" t="s">
        <v>2097</v>
      </c>
      <c r="D2902" s="18" t="s">
        <v>2100</v>
      </c>
      <c r="E2902" s="461">
        <v>11.08</v>
      </c>
    </row>
    <row r="2903" spans="1:5" ht="14.25">
      <c r="A2903" s="18">
        <v>38443</v>
      </c>
      <c r="B2903" s="18" t="s">
        <v>23532</v>
      </c>
      <c r="C2903" s="18" t="s">
        <v>2097</v>
      </c>
      <c r="D2903" s="18" t="s">
        <v>2100</v>
      </c>
      <c r="E2903" s="461">
        <v>13.44</v>
      </c>
    </row>
    <row r="2904" spans="1:5" ht="14.25">
      <c r="A2904" s="18">
        <v>38444</v>
      </c>
      <c r="B2904" s="18" t="s">
        <v>23533</v>
      </c>
      <c r="C2904" s="18" t="s">
        <v>2097</v>
      </c>
      <c r="D2904" s="18" t="s">
        <v>2100</v>
      </c>
      <c r="E2904" s="461">
        <v>22.58</v>
      </c>
    </row>
    <row r="2905" spans="1:5" ht="14.25">
      <c r="A2905" s="18">
        <v>38445</v>
      </c>
      <c r="B2905" s="18" t="s">
        <v>23534</v>
      </c>
      <c r="C2905" s="18" t="s">
        <v>2097</v>
      </c>
      <c r="D2905" s="18" t="s">
        <v>2100</v>
      </c>
      <c r="E2905" s="461">
        <v>41.86</v>
      </c>
    </row>
    <row r="2906" spans="1:5" ht="14.25">
      <c r="A2906" s="18">
        <v>38446</v>
      </c>
      <c r="B2906" s="18" t="s">
        <v>23535</v>
      </c>
      <c r="C2906" s="18" t="s">
        <v>2097</v>
      </c>
      <c r="D2906" s="18" t="s">
        <v>2100</v>
      </c>
      <c r="E2906" s="461">
        <v>68.52</v>
      </c>
    </row>
    <row r="2907" spans="1:5" ht="14.25">
      <c r="A2907" s="18">
        <v>3837</v>
      </c>
      <c r="B2907" s="18" t="s">
        <v>23536</v>
      </c>
      <c r="C2907" s="18" t="s">
        <v>2097</v>
      </c>
      <c r="D2907" s="18" t="s">
        <v>2100</v>
      </c>
      <c r="E2907" s="461">
        <v>50.88</v>
      </c>
    </row>
    <row r="2908" spans="1:5" ht="14.25">
      <c r="A2908" s="18">
        <v>3845</v>
      </c>
      <c r="B2908" s="18" t="s">
        <v>23537</v>
      </c>
      <c r="C2908" s="18" t="s">
        <v>2097</v>
      </c>
      <c r="D2908" s="18" t="s">
        <v>2100</v>
      </c>
      <c r="E2908" s="461">
        <v>18.59</v>
      </c>
    </row>
    <row r="2909" spans="1:5" ht="14.25">
      <c r="A2909" s="18">
        <v>11045</v>
      </c>
      <c r="B2909" s="18" t="s">
        <v>23538</v>
      </c>
      <c r="C2909" s="18" t="s">
        <v>2097</v>
      </c>
      <c r="D2909" s="18" t="s">
        <v>2100</v>
      </c>
      <c r="E2909" s="461">
        <v>35.85</v>
      </c>
    </row>
    <row r="2910" spans="1:5" ht="14.25">
      <c r="A2910" s="18">
        <v>20170</v>
      </c>
      <c r="B2910" s="18" t="s">
        <v>23539</v>
      </c>
      <c r="C2910" s="18" t="s">
        <v>2097</v>
      </c>
      <c r="D2910" s="18" t="s">
        <v>2098</v>
      </c>
      <c r="E2910" s="461">
        <v>23.77</v>
      </c>
    </row>
    <row r="2911" spans="1:5" ht="14.25">
      <c r="A2911" s="18">
        <v>20171</v>
      </c>
      <c r="B2911" s="18" t="s">
        <v>23540</v>
      </c>
      <c r="C2911" s="18" t="s">
        <v>2097</v>
      </c>
      <c r="D2911" s="18" t="s">
        <v>2098</v>
      </c>
      <c r="E2911" s="461">
        <v>70.62</v>
      </c>
    </row>
    <row r="2912" spans="1:5" ht="14.25">
      <c r="A2912" s="18">
        <v>20167</v>
      </c>
      <c r="B2912" s="18" t="s">
        <v>23541</v>
      </c>
      <c r="C2912" s="18" t="s">
        <v>2097</v>
      </c>
      <c r="D2912" s="18" t="s">
        <v>2098</v>
      </c>
      <c r="E2912" s="461">
        <v>8.83</v>
      </c>
    </row>
    <row r="2913" spans="1:5" ht="14.25">
      <c r="A2913" s="18">
        <v>20168</v>
      </c>
      <c r="B2913" s="18" t="s">
        <v>23542</v>
      </c>
      <c r="C2913" s="18" t="s">
        <v>2097</v>
      </c>
      <c r="D2913" s="18" t="s">
        <v>2098</v>
      </c>
      <c r="E2913" s="461">
        <v>13.85</v>
      </c>
    </row>
    <row r="2914" spans="1:5" ht="14.25">
      <c r="A2914" s="18">
        <v>20169</v>
      </c>
      <c r="B2914" s="18" t="s">
        <v>23543</v>
      </c>
      <c r="C2914" s="18" t="s">
        <v>2097</v>
      </c>
      <c r="D2914" s="18" t="s">
        <v>2098</v>
      </c>
      <c r="E2914" s="461">
        <v>19.61</v>
      </c>
    </row>
    <row r="2915" spans="1:5" ht="14.25">
      <c r="A2915" s="18">
        <v>3899</v>
      </c>
      <c r="B2915" s="18" t="s">
        <v>23544</v>
      </c>
      <c r="C2915" s="18" t="s">
        <v>2097</v>
      </c>
      <c r="D2915" s="18" t="s">
        <v>2098</v>
      </c>
      <c r="E2915" s="461">
        <v>10.38</v>
      </c>
    </row>
    <row r="2916" spans="1:5" ht="14.25">
      <c r="A2916" s="18">
        <v>38676</v>
      </c>
      <c r="B2916" s="18" t="s">
        <v>23545</v>
      </c>
      <c r="C2916" s="18" t="s">
        <v>2097</v>
      </c>
      <c r="D2916" s="18" t="s">
        <v>2098</v>
      </c>
      <c r="E2916" s="461">
        <v>50.24</v>
      </c>
    </row>
    <row r="2917" spans="1:5" ht="14.25">
      <c r="A2917" s="18">
        <v>3897</v>
      </c>
      <c r="B2917" s="18" t="s">
        <v>23546</v>
      </c>
      <c r="C2917" s="18" t="s">
        <v>2097</v>
      </c>
      <c r="D2917" s="18" t="s">
        <v>2098</v>
      </c>
      <c r="E2917" s="461">
        <v>2.19</v>
      </c>
    </row>
    <row r="2918" spans="1:5" ht="14.25">
      <c r="A2918" s="18">
        <v>3875</v>
      </c>
      <c r="B2918" s="18" t="s">
        <v>23547</v>
      </c>
      <c r="C2918" s="18" t="s">
        <v>2097</v>
      </c>
      <c r="D2918" s="18" t="s">
        <v>2098</v>
      </c>
      <c r="E2918" s="461">
        <v>4.7300000000000004</v>
      </c>
    </row>
    <row r="2919" spans="1:5" ht="14.25">
      <c r="A2919" s="18">
        <v>3898</v>
      </c>
      <c r="B2919" s="18" t="s">
        <v>23548</v>
      </c>
      <c r="C2919" s="18" t="s">
        <v>2097</v>
      </c>
      <c r="D2919" s="18" t="s">
        <v>2098</v>
      </c>
      <c r="E2919" s="461">
        <v>8.9499999999999993</v>
      </c>
    </row>
    <row r="2920" spans="1:5" ht="14.25">
      <c r="A2920" s="18">
        <v>3855</v>
      </c>
      <c r="B2920" s="18" t="s">
        <v>23549</v>
      </c>
      <c r="C2920" s="18" t="s">
        <v>2097</v>
      </c>
      <c r="D2920" s="18" t="s">
        <v>2098</v>
      </c>
      <c r="E2920" s="461">
        <v>8.17</v>
      </c>
    </row>
    <row r="2921" spans="1:5" ht="14.25">
      <c r="A2921" s="18">
        <v>3874</v>
      </c>
      <c r="B2921" s="18" t="s">
        <v>23550</v>
      </c>
      <c r="C2921" s="18" t="s">
        <v>2097</v>
      </c>
      <c r="D2921" s="18" t="s">
        <v>2098</v>
      </c>
      <c r="E2921" s="461">
        <v>9.4700000000000006</v>
      </c>
    </row>
    <row r="2922" spans="1:5" ht="14.25">
      <c r="A2922" s="18">
        <v>3870</v>
      </c>
      <c r="B2922" s="18" t="s">
        <v>23551</v>
      </c>
      <c r="C2922" s="18" t="s">
        <v>2097</v>
      </c>
      <c r="D2922" s="18" t="s">
        <v>2098</v>
      </c>
      <c r="E2922" s="461">
        <v>10.39</v>
      </c>
    </row>
    <row r="2923" spans="1:5" ht="14.25">
      <c r="A2923" s="18">
        <v>38678</v>
      </c>
      <c r="B2923" s="18" t="s">
        <v>23552</v>
      </c>
      <c r="C2923" s="18" t="s">
        <v>2097</v>
      </c>
      <c r="D2923" s="18" t="s">
        <v>2098</v>
      </c>
      <c r="E2923" s="461">
        <v>27.49</v>
      </c>
    </row>
    <row r="2924" spans="1:5" ht="14.25">
      <c r="A2924" s="18">
        <v>3859</v>
      </c>
      <c r="B2924" s="18" t="s">
        <v>23553</v>
      </c>
      <c r="C2924" s="18" t="s">
        <v>2097</v>
      </c>
      <c r="D2924" s="18" t="s">
        <v>2098</v>
      </c>
      <c r="E2924" s="461">
        <v>2.1</v>
      </c>
    </row>
    <row r="2925" spans="1:5" ht="14.25">
      <c r="A2925" s="18">
        <v>3856</v>
      </c>
      <c r="B2925" s="18" t="s">
        <v>23554</v>
      </c>
      <c r="C2925" s="18" t="s">
        <v>2097</v>
      </c>
      <c r="D2925" s="18" t="s">
        <v>2098</v>
      </c>
      <c r="E2925" s="461">
        <v>2.9</v>
      </c>
    </row>
    <row r="2926" spans="1:5" ht="14.25">
      <c r="A2926" s="18">
        <v>3906</v>
      </c>
      <c r="B2926" s="18" t="s">
        <v>23555</v>
      </c>
      <c r="C2926" s="18" t="s">
        <v>2097</v>
      </c>
      <c r="D2926" s="18" t="s">
        <v>2098</v>
      </c>
      <c r="E2926" s="461">
        <v>2.4</v>
      </c>
    </row>
    <row r="2927" spans="1:5" ht="14.25">
      <c r="A2927" s="18">
        <v>3860</v>
      </c>
      <c r="B2927" s="18" t="s">
        <v>23556</v>
      </c>
      <c r="C2927" s="18" t="s">
        <v>2097</v>
      </c>
      <c r="D2927" s="18" t="s">
        <v>2098</v>
      </c>
      <c r="E2927" s="461">
        <v>7.13</v>
      </c>
    </row>
    <row r="2928" spans="1:5" ht="14.25">
      <c r="A2928" s="18">
        <v>3905</v>
      </c>
      <c r="B2928" s="18" t="s">
        <v>23557</v>
      </c>
      <c r="C2928" s="18" t="s">
        <v>2097</v>
      </c>
      <c r="D2928" s="18" t="s">
        <v>2098</v>
      </c>
      <c r="E2928" s="461">
        <v>16.34</v>
      </c>
    </row>
    <row r="2929" spans="1:5" ht="14.25">
      <c r="A2929" s="18">
        <v>3871</v>
      </c>
      <c r="B2929" s="18" t="s">
        <v>23558</v>
      </c>
      <c r="C2929" s="18" t="s">
        <v>2097</v>
      </c>
      <c r="D2929" s="18" t="s">
        <v>2098</v>
      </c>
      <c r="E2929" s="461">
        <v>28.9</v>
      </c>
    </row>
    <row r="2930" spans="1:5" ht="14.25">
      <c r="A2930" s="18">
        <v>37429</v>
      </c>
      <c r="B2930" s="18" t="s">
        <v>23559</v>
      </c>
      <c r="C2930" s="18" t="s">
        <v>2097</v>
      </c>
      <c r="D2930" s="18" t="s">
        <v>2100</v>
      </c>
      <c r="E2930" s="461">
        <v>3004.33</v>
      </c>
    </row>
    <row r="2931" spans="1:5" ht="14.25">
      <c r="A2931" s="18">
        <v>37426</v>
      </c>
      <c r="B2931" s="18" t="s">
        <v>23560</v>
      </c>
      <c r="C2931" s="18" t="s">
        <v>2097</v>
      </c>
      <c r="D2931" s="18" t="s">
        <v>2100</v>
      </c>
      <c r="E2931" s="461">
        <v>28.9</v>
      </c>
    </row>
    <row r="2932" spans="1:5" ht="14.25">
      <c r="A2932" s="18">
        <v>37427</v>
      </c>
      <c r="B2932" s="18" t="s">
        <v>23561</v>
      </c>
      <c r="C2932" s="18" t="s">
        <v>2097</v>
      </c>
      <c r="D2932" s="18" t="s">
        <v>2100</v>
      </c>
      <c r="E2932" s="461">
        <v>68.94</v>
      </c>
    </row>
    <row r="2933" spans="1:5" ht="14.25">
      <c r="A2933" s="18">
        <v>37424</v>
      </c>
      <c r="B2933" s="18" t="s">
        <v>23562</v>
      </c>
      <c r="C2933" s="18" t="s">
        <v>2097</v>
      </c>
      <c r="D2933" s="18" t="s">
        <v>2100</v>
      </c>
      <c r="E2933" s="461">
        <v>13.28</v>
      </c>
    </row>
    <row r="2934" spans="1:5" ht="14.25">
      <c r="A2934" s="18">
        <v>37428</v>
      </c>
      <c r="B2934" s="18" t="s">
        <v>23563</v>
      </c>
      <c r="C2934" s="18" t="s">
        <v>2097</v>
      </c>
      <c r="D2934" s="18" t="s">
        <v>2100</v>
      </c>
      <c r="E2934" s="461">
        <v>237.58</v>
      </c>
    </row>
    <row r="2935" spans="1:5" ht="14.25">
      <c r="A2935" s="18">
        <v>37425</v>
      </c>
      <c r="B2935" s="18" t="s">
        <v>23564</v>
      </c>
      <c r="C2935" s="18" t="s">
        <v>2097</v>
      </c>
      <c r="D2935" s="18" t="s">
        <v>2100</v>
      </c>
      <c r="E2935" s="461">
        <v>14.31</v>
      </c>
    </row>
    <row r="2936" spans="1:5" ht="14.25">
      <c r="A2936" s="18">
        <v>11519</v>
      </c>
      <c r="B2936" s="18" t="s">
        <v>23565</v>
      </c>
      <c r="C2936" s="18" t="s">
        <v>2108</v>
      </c>
      <c r="D2936" s="18" t="s">
        <v>2098</v>
      </c>
      <c r="E2936" s="461">
        <v>40.909999999999997</v>
      </c>
    </row>
    <row r="2937" spans="1:5" ht="14.25">
      <c r="A2937" s="18">
        <v>11520</v>
      </c>
      <c r="B2937" s="18" t="s">
        <v>23566</v>
      </c>
      <c r="C2937" s="18" t="s">
        <v>2108</v>
      </c>
      <c r="D2937" s="18" t="s">
        <v>2098</v>
      </c>
      <c r="E2937" s="461">
        <v>18.91</v>
      </c>
    </row>
    <row r="2938" spans="1:5" ht="14.25">
      <c r="A2938" s="18">
        <v>11518</v>
      </c>
      <c r="B2938" s="18" t="s">
        <v>23567</v>
      </c>
      <c r="C2938" s="18" t="s">
        <v>2108</v>
      </c>
      <c r="D2938" s="18" t="s">
        <v>2098</v>
      </c>
      <c r="E2938" s="461">
        <v>68.78</v>
      </c>
    </row>
    <row r="2939" spans="1:5" ht="14.25">
      <c r="A2939" s="18">
        <v>38473</v>
      </c>
      <c r="B2939" s="18" t="s">
        <v>23568</v>
      </c>
      <c r="C2939" s="18" t="s">
        <v>2097</v>
      </c>
      <c r="D2939" s="18" t="s">
        <v>2098</v>
      </c>
      <c r="E2939" s="461">
        <v>163.12</v>
      </c>
    </row>
    <row r="2940" spans="1:5" ht="14.25">
      <c r="A2940" s="18">
        <v>4244</v>
      </c>
      <c r="B2940" s="18" t="s">
        <v>23569</v>
      </c>
      <c r="C2940" s="18" t="s">
        <v>2101</v>
      </c>
      <c r="D2940" s="18" t="s">
        <v>2098</v>
      </c>
      <c r="E2940" s="461">
        <v>17.73</v>
      </c>
    </row>
    <row r="2941" spans="1:5" ht="14.25">
      <c r="A2941" s="18">
        <v>40977</v>
      </c>
      <c r="B2941" s="18" t="s">
        <v>23570</v>
      </c>
      <c r="C2941" s="18" t="s">
        <v>2107</v>
      </c>
      <c r="D2941" s="18" t="s">
        <v>2098</v>
      </c>
      <c r="E2941" s="461">
        <v>3118.67</v>
      </c>
    </row>
    <row r="2942" spans="1:5" ht="14.25">
      <c r="A2942" s="18">
        <v>4115</v>
      </c>
      <c r="B2942" s="18" t="s">
        <v>23571</v>
      </c>
      <c r="C2942" s="18" t="s">
        <v>2103</v>
      </c>
      <c r="D2942" s="18" t="s">
        <v>2100</v>
      </c>
      <c r="E2942" s="461">
        <v>24.16</v>
      </c>
    </row>
    <row r="2943" spans="1:5" ht="14.25">
      <c r="A2943" s="18">
        <v>4119</v>
      </c>
      <c r="B2943" s="18" t="s">
        <v>23572</v>
      </c>
      <c r="C2943" s="18" t="s">
        <v>2103</v>
      </c>
      <c r="D2943" s="18" t="s">
        <v>2100</v>
      </c>
      <c r="E2943" s="461">
        <v>48.79</v>
      </c>
    </row>
    <row r="2944" spans="1:5" ht="14.25">
      <c r="A2944" s="18">
        <v>2794</v>
      </c>
      <c r="B2944" s="18" t="s">
        <v>23573</v>
      </c>
      <c r="C2944" s="18" t="s">
        <v>2103</v>
      </c>
      <c r="D2944" s="18" t="s">
        <v>2100</v>
      </c>
      <c r="E2944" s="461">
        <v>129.43</v>
      </c>
    </row>
    <row r="2945" spans="1:5" ht="14.25">
      <c r="A2945" s="18">
        <v>2788</v>
      </c>
      <c r="B2945" s="18" t="s">
        <v>23574</v>
      </c>
      <c r="C2945" s="18" t="s">
        <v>2103</v>
      </c>
      <c r="D2945" s="18" t="s">
        <v>2100</v>
      </c>
      <c r="E2945" s="461">
        <v>188.56</v>
      </c>
    </row>
    <row r="2946" spans="1:5" ht="14.25">
      <c r="A2946" s="18">
        <v>4006</v>
      </c>
      <c r="B2946" s="18" t="s">
        <v>23575</v>
      </c>
      <c r="C2946" s="18" t="s">
        <v>2106</v>
      </c>
      <c r="D2946" s="18" t="s">
        <v>2098</v>
      </c>
      <c r="E2946" s="461">
        <v>1809.44</v>
      </c>
    </row>
    <row r="2947" spans="1:5" ht="14.25">
      <c r="A2947" s="18">
        <v>36151</v>
      </c>
      <c r="B2947" s="18" t="s">
        <v>23576</v>
      </c>
      <c r="C2947" s="18" t="s">
        <v>2097</v>
      </c>
      <c r="D2947" s="18" t="s">
        <v>2098</v>
      </c>
      <c r="E2947" s="461">
        <v>29.8</v>
      </c>
    </row>
    <row r="2948" spans="1:5" ht="14.25">
      <c r="A2948" s="18">
        <v>37457</v>
      </c>
      <c r="B2948" s="18" t="s">
        <v>23577</v>
      </c>
      <c r="C2948" s="18" t="s">
        <v>2103</v>
      </c>
      <c r="D2948" s="18" t="s">
        <v>2098</v>
      </c>
      <c r="E2948" s="461">
        <v>3.76</v>
      </c>
    </row>
    <row r="2949" spans="1:5" ht="14.25">
      <c r="A2949" s="18">
        <v>37456</v>
      </c>
      <c r="B2949" s="18" t="s">
        <v>23578</v>
      </c>
      <c r="C2949" s="18" t="s">
        <v>2103</v>
      </c>
      <c r="D2949" s="18" t="s">
        <v>2098</v>
      </c>
      <c r="E2949" s="461">
        <v>1.98</v>
      </c>
    </row>
    <row r="2950" spans="1:5" ht="14.25">
      <c r="A2950" s="18">
        <v>37461</v>
      </c>
      <c r="B2950" s="18" t="s">
        <v>23579</v>
      </c>
      <c r="C2950" s="18" t="s">
        <v>2103</v>
      </c>
      <c r="D2950" s="18" t="s">
        <v>2098</v>
      </c>
      <c r="E2950" s="461">
        <v>13.96</v>
      </c>
    </row>
    <row r="2951" spans="1:5" ht="14.25">
      <c r="A2951" s="18">
        <v>37460</v>
      </c>
      <c r="B2951" s="18" t="s">
        <v>23580</v>
      </c>
      <c r="C2951" s="18" t="s">
        <v>2103</v>
      </c>
      <c r="D2951" s="18" t="s">
        <v>2098</v>
      </c>
      <c r="E2951" s="461">
        <v>19.07</v>
      </c>
    </row>
    <row r="2952" spans="1:5" ht="14.25">
      <c r="A2952" s="18">
        <v>37458</v>
      </c>
      <c r="B2952" s="18" t="s">
        <v>23581</v>
      </c>
      <c r="C2952" s="18" t="s">
        <v>2103</v>
      </c>
      <c r="D2952" s="18" t="s">
        <v>2102</v>
      </c>
      <c r="E2952" s="461">
        <v>5.59</v>
      </c>
    </row>
    <row r="2953" spans="1:5" ht="14.25">
      <c r="A2953" s="18">
        <v>37454</v>
      </c>
      <c r="B2953" s="18" t="s">
        <v>23582</v>
      </c>
      <c r="C2953" s="18" t="s">
        <v>2103</v>
      </c>
      <c r="D2953" s="18" t="s">
        <v>2098</v>
      </c>
      <c r="E2953" s="461">
        <v>1.46</v>
      </c>
    </row>
    <row r="2954" spans="1:5" ht="14.25">
      <c r="A2954" s="18">
        <v>37455</v>
      </c>
      <c r="B2954" s="18" t="s">
        <v>23583</v>
      </c>
      <c r="C2954" s="18" t="s">
        <v>2103</v>
      </c>
      <c r="D2954" s="18" t="s">
        <v>2098</v>
      </c>
      <c r="E2954" s="461">
        <v>2.4700000000000002</v>
      </c>
    </row>
    <row r="2955" spans="1:5" ht="14.25">
      <c r="A2955" s="18">
        <v>37459</v>
      </c>
      <c r="B2955" s="18" t="s">
        <v>23584</v>
      </c>
      <c r="C2955" s="18" t="s">
        <v>2103</v>
      </c>
      <c r="D2955" s="18" t="s">
        <v>2098</v>
      </c>
      <c r="E2955" s="461">
        <v>7.85</v>
      </c>
    </row>
    <row r="2956" spans="1:5" ht="14.25">
      <c r="A2956" s="18">
        <v>21029</v>
      </c>
      <c r="B2956" s="18" t="s">
        <v>23585</v>
      </c>
      <c r="C2956" s="18" t="s">
        <v>2097</v>
      </c>
      <c r="D2956" s="18" t="s">
        <v>2102</v>
      </c>
      <c r="E2956" s="461">
        <v>383.17</v>
      </c>
    </row>
    <row r="2957" spans="1:5" ht="14.25">
      <c r="A2957" s="18">
        <v>21030</v>
      </c>
      <c r="B2957" s="18" t="s">
        <v>23586</v>
      </c>
      <c r="C2957" s="18" t="s">
        <v>2097</v>
      </c>
      <c r="D2957" s="18" t="s">
        <v>2098</v>
      </c>
      <c r="E2957" s="461">
        <v>472.32</v>
      </c>
    </row>
    <row r="2958" spans="1:5" ht="14.25">
      <c r="A2958" s="18">
        <v>21031</v>
      </c>
      <c r="B2958" s="18" t="s">
        <v>23587</v>
      </c>
      <c r="C2958" s="18" t="s">
        <v>2097</v>
      </c>
      <c r="D2958" s="18" t="s">
        <v>2098</v>
      </c>
      <c r="E2958" s="461">
        <v>588.03</v>
      </c>
    </row>
    <row r="2959" spans="1:5" ht="14.25">
      <c r="A2959" s="18">
        <v>21032</v>
      </c>
      <c r="B2959" s="18" t="s">
        <v>23588</v>
      </c>
      <c r="C2959" s="18" t="s">
        <v>2097</v>
      </c>
      <c r="D2959" s="18" t="s">
        <v>2098</v>
      </c>
      <c r="E2959" s="461">
        <v>627.86</v>
      </c>
    </row>
    <row r="2960" spans="1:5" ht="14.25">
      <c r="A2960" s="18">
        <v>37527</v>
      </c>
      <c r="B2960" s="18" t="s">
        <v>23589</v>
      </c>
      <c r="C2960" s="18" t="s">
        <v>2097</v>
      </c>
      <c r="D2960" s="18" t="s">
        <v>2098</v>
      </c>
      <c r="E2960" s="461">
        <v>567.16</v>
      </c>
    </row>
    <row r="2961" spans="1:5" ht="14.25">
      <c r="A2961" s="18">
        <v>37528</v>
      </c>
      <c r="B2961" s="18" t="s">
        <v>23590</v>
      </c>
      <c r="C2961" s="18" t="s">
        <v>2097</v>
      </c>
      <c r="D2961" s="18" t="s">
        <v>2098</v>
      </c>
      <c r="E2961" s="461">
        <v>676.23</v>
      </c>
    </row>
    <row r="2962" spans="1:5" ht="14.25">
      <c r="A2962" s="18">
        <v>37529</v>
      </c>
      <c r="B2962" s="18" t="s">
        <v>23591</v>
      </c>
      <c r="C2962" s="18" t="s">
        <v>2097</v>
      </c>
      <c r="D2962" s="18" t="s">
        <v>2098</v>
      </c>
      <c r="E2962" s="461">
        <v>682.87</v>
      </c>
    </row>
    <row r="2963" spans="1:5" ht="14.25">
      <c r="A2963" s="18">
        <v>37530</v>
      </c>
      <c r="B2963" s="18" t="s">
        <v>23592</v>
      </c>
      <c r="C2963" s="18" t="s">
        <v>2097</v>
      </c>
      <c r="D2963" s="18" t="s">
        <v>2098</v>
      </c>
      <c r="E2963" s="461">
        <v>891.53</v>
      </c>
    </row>
    <row r="2964" spans="1:5" ht="14.25">
      <c r="A2964" s="18">
        <v>21034</v>
      </c>
      <c r="B2964" s="18" t="s">
        <v>23593</v>
      </c>
      <c r="C2964" s="18" t="s">
        <v>2097</v>
      </c>
      <c r="D2964" s="18" t="s">
        <v>2098</v>
      </c>
      <c r="E2964" s="461">
        <v>760.64</v>
      </c>
    </row>
    <row r="2965" spans="1:5" ht="14.25">
      <c r="A2965" s="18">
        <v>37531</v>
      </c>
      <c r="B2965" s="18" t="s">
        <v>23594</v>
      </c>
      <c r="C2965" s="18" t="s">
        <v>2097</v>
      </c>
      <c r="D2965" s="18" t="s">
        <v>2098</v>
      </c>
      <c r="E2965" s="461">
        <v>957.92</v>
      </c>
    </row>
    <row r="2966" spans="1:5" ht="14.25">
      <c r="A2966" s="18">
        <v>21036</v>
      </c>
      <c r="B2966" s="18" t="s">
        <v>23595</v>
      </c>
      <c r="C2966" s="18" t="s">
        <v>2097</v>
      </c>
      <c r="D2966" s="18" t="s">
        <v>2098</v>
      </c>
      <c r="E2966" s="461">
        <v>1164.68</v>
      </c>
    </row>
    <row r="2967" spans="1:5" ht="14.25">
      <c r="A2967" s="18">
        <v>21037</v>
      </c>
      <c r="B2967" s="18" t="s">
        <v>23596</v>
      </c>
      <c r="C2967" s="18" t="s">
        <v>2097</v>
      </c>
      <c r="D2967" s="18" t="s">
        <v>2098</v>
      </c>
      <c r="E2967" s="461">
        <v>1327.81</v>
      </c>
    </row>
    <row r="2968" spans="1:5" ht="14.25">
      <c r="A2968" s="18">
        <v>20185</v>
      </c>
      <c r="B2968" s="18" t="s">
        <v>23597</v>
      </c>
      <c r="C2968" s="18" t="s">
        <v>2103</v>
      </c>
      <c r="D2968" s="18" t="s">
        <v>2098</v>
      </c>
      <c r="E2968" s="461">
        <v>22.7</v>
      </c>
    </row>
    <row r="2969" spans="1:5" ht="14.25">
      <c r="A2969" s="18">
        <v>20260</v>
      </c>
      <c r="B2969" s="18" t="s">
        <v>23598</v>
      </c>
      <c r="C2969" s="18" t="s">
        <v>2097</v>
      </c>
      <c r="D2969" s="18" t="s">
        <v>2098</v>
      </c>
      <c r="E2969" s="461">
        <v>20.45</v>
      </c>
    </row>
    <row r="2970" spans="1:5" ht="14.25">
      <c r="A2970" s="18">
        <v>37523</v>
      </c>
      <c r="B2970" s="18" t="s">
        <v>23599</v>
      </c>
      <c r="C2970" s="18" t="s">
        <v>2097</v>
      </c>
      <c r="D2970" s="18" t="s">
        <v>2100</v>
      </c>
      <c r="E2970" s="461">
        <v>471570.17</v>
      </c>
    </row>
    <row r="2971" spans="1:5" ht="14.25">
      <c r="A2971" s="18">
        <v>37515</v>
      </c>
      <c r="B2971" s="18" t="s">
        <v>23600</v>
      </c>
      <c r="C2971" s="18" t="s">
        <v>2097</v>
      </c>
      <c r="D2971" s="18" t="s">
        <v>2100</v>
      </c>
      <c r="E2971" s="461">
        <v>419250</v>
      </c>
    </row>
    <row r="2972" spans="1:5" ht="14.25">
      <c r="A2972" s="18">
        <v>12899</v>
      </c>
      <c r="B2972" s="18" t="s">
        <v>23601</v>
      </c>
      <c r="C2972" s="18" t="s">
        <v>2097</v>
      </c>
      <c r="D2972" s="18" t="s">
        <v>2100</v>
      </c>
      <c r="E2972" s="461">
        <v>109.19</v>
      </c>
    </row>
    <row r="2973" spans="1:5" ht="14.25">
      <c r="A2973" s="18">
        <v>12898</v>
      </c>
      <c r="B2973" s="18" t="s">
        <v>23602</v>
      </c>
      <c r="C2973" s="18" t="s">
        <v>2097</v>
      </c>
      <c r="D2973" s="18" t="s">
        <v>2100</v>
      </c>
      <c r="E2973" s="461">
        <v>173.21</v>
      </c>
    </row>
    <row r="2974" spans="1:5" ht="14.25">
      <c r="A2974" s="18">
        <v>42528</v>
      </c>
      <c r="B2974" s="18" t="s">
        <v>23603</v>
      </c>
      <c r="C2974" s="18" t="s">
        <v>2099</v>
      </c>
      <c r="D2974" s="18" t="s">
        <v>2098</v>
      </c>
      <c r="E2974" s="461">
        <v>7.35</v>
      </c>
    </row>
    <row r="2975" spans="1:5" ht="14.25">
      <c r="A2975" s="18">
        <v>39696</v>
      </c>
      <c r="B2975" s="18" t="s">
        <v>23604</v>
      </c>
      <c r="C2975" s="18" t="s">
        <v>2099</v>
      </c>
      <c r="D2975" s="18" t="s">
        <v>2102</v>
      </c>
      <c r="E2975" s="461">
        <v>5.17</v>
      </c>
    </row>
    <row r="2976" spans="1:5" ht="14.25">
      <c r="A2976" s="18">
        <v>39700</v>
      </c>
      <c r="B2976" s="18" t="s">
        <v>23605</v>
      </c>
      <c r="C2976" s="18" t="s">
        <v>2099</v>
      </c>
      <c r="D2976" s="18" t="s">
        <v>2098</v>
      </c>
      <c r="E2976" s="461">
        <v>32.619999999999997</v>
      </c>
    </row>
    <row r="2977" spans="1:5" ht="14.25">
      <c r="A2977" s="18">
        <v>11621</v>
      </c>
      <c r="B2977" s="18" t="s">
        <v>23606</v>
      </c>
      <c r="C2977" s="18" t="s">
        <v>2099</v>
      </c>
      <c r="D2977" s="18" t="s">
        <v>2098</v>
      </c>
      <c r="E2977" s="461">
        <v>64.91</v>
      </c>
    </row>
    <row r="2978" spans="1:5" ht="14.25">
      <c r="A2978" s="18">
        <v>4014</v>
      </c>
      <c r="B2978" s="18" t="s">
        <v>23607</v>
      </c>
      <c r="C2978" s="18" t="s">
        <v>2099</v>
      </c>
      <c r="D2978" s="18" t="s">
        <v>2098</v>
      </c>
      <c r="E2978" s="461">
        <v>67.16</v>
      </c>
    </row>
    <row r="2979" spans="1:5" ht="14.25">
      <c r="A2979" s="18">
        <v>4015</v>
      </c>
      <c r="B2979" s="18" t="s">
        <v>23608</v>
      </c>
      <c r="C2979" s="18" t="s">
        <v>2099</v>
      </c>
      <c r="D2979" s="18" t="s">
        <v>2098</v>
      </c>
      <c r="E2979" s="461">
        <v>82.48</v>
      </c>
    </row>
    <row r="2980" spans="1:5" ht="14.25">
      <c r="A2980" s="18">
        <v>4017</v>
      </c>
      <c r="B2980" s="18" t="s">
        <v>23609</v>
      </c>
      <c r="C2980" s="18" t="s">
        <v>2099</v>
      </c>
      <c r="D2980" s="18" t="s">
        <v>2098</v>
      </c>
      <c r="E2980" s="461">
        <v>120.01</v>
      </c>
    </row>
    <row r="2981" spans="1:5" ht="14.25">
      <c r="A2981" s="18">
        <v>4016</v>
      </c>
      <c r="B2981" s="18" t="s">
        <v>23610</v>
      </c>
      <c r="C2981" s="18" t="s">
        <v>2099</v>
      </c>
      <c r="D2981" s="18" t="s">
        <v>2102</v>
      </c>
      <c r="E2981" s="461">
        <v>47.4</v>
      </c>
    </row>
    <row r="2982" spans="1:5" ht="14.25">
      <c r="A2982" s="18">
        <v>39699</v>
      </c>
      <c r="B2982" s="18" t="s">
        <v>23611</v>
      </c>
      <c r="C2982" s="18" t="s">
        <v>2099</v>
      </c>
      <c r="D2982" s="18" t="s">
        <v>2098</v>
      </c>
      <c r="E2982" s="461">
        <v>15.92</v>
      </c>
    </row>
    <row r="2983" spans="1:5" ht="14.25">
      <c r="A2983" s="18">
        <v>38544</v>
      </c>
      <c r="B2983" s="18" t="s">
        <v>23612</v>
      </c>
      <c r="C2983" s="18" t="s">
        <v>2099</v>
      </c>
      <c r="D2983" s="18" t="s">
        <v>2098</v>
      </c>
      <c r="E2983" s="461">
        <v>12.16</v>
      </c>
    </row>
    <row r="2984" spans="1:5" ht="14.25">
      <c r="A2984" s="18">
        <v>38545</v>
      </c>
      <c r="B2984" s="18" t="s">
        <v>23613</v>
      </c>
      <c r="C2984" s="18" t="s">
        <v>2099</v>
      </c>
      <c r="D2984" s="18" t="s">
        <v>2098</v>
      </c>
      <c r="E2984" s="461">
        <v>7.82</v>
      </c>
    </row>
    <row r="2985" spans="1:5" ht="14.25">
      <c r="A2985" s="18">
        <v>42527</v>
      </c>
      <c r="B2985" s="18" t="s">
        <v>23614</v>
      </c>
      <c r="C2985" s="18" t="s">
        <v>2099</v>
      </c>
      <c r="D2985" s="18" t="s">
        <v>2098</v>
      </c>
      <c r="E2985" s="461">
        <v>19.420000000000002</v>
      </c>
    </row>
    <row r="2986" spans="1:5" ht="14.25">
      <c r="A2986" s="18">
        <v>39323</v>
      </c>
      <c r="B2986" s="18" t="s">
        <v>23615</v>
      </c>
      <c r="C2986" s="18" t="s">
        <v>2099</v>
      </c>
      <c r="D2986" s="18" t="s">
        <v>2098</v>
      </c>
      <c r="E2986" s="461">
        <v>29.82</v>
      </c>
    </row>
    <row r="2987" spans="1:5" ht="14.25">
      <c r="A2987" s="18">
        <v>626</v>
      </c>
      <c r="B2987" s="18" t="s">
        <v>23616</v>
      </c>
      <c r="C2987" s="18" t="s">
        <v>2104</v>
      </c>
      <c r="D2987" s="18" t="s">
        <v>2102</v>
      </c>
      <c r="E2987" s="461">
        <v>18.350000000000001</v>
      </c>
    </row>
    <row r="2988" spans="1:5" ht="14.25">
      <c r="A2988" s="18">
        <v>44504</v>
      </c>
      <c r="B2988" s="18" t="s">
        <v>23617</v>
      </c>
      <c r="C2988" s="18" t="s">
        <v>2099</v>
      </c>
      <c r="D2988" s="18" t="s">
        <v>2100</v>
      </c>
      <c r="E2988" s="461">
        <v>15.16</v>
      </c>
    </row>
    <row r="2989" spans="1:5" ht="14.25">
      <c r="A2989" s="18">
        <v>44505</v>
      </c>
      <c r="B2989" s="18" t="s">
        <v>23618</v>
      </c>
      <c r="C2989" s="18" t="s">
        <v>2099</v>
      </c>
      <c r="D2989" s="18" t="s">
        <v>2100</v>
      </c>
      <c r="E2989" s="461">
        <v>22.88</v>
      </c>
    </row>
    <row r="2990" spans="1:5" ht="14.25">
      <c r="A2990" s="18">
        <v>44506</v>
      </c>
      <c r="B2990" s="18" t="s">
        <v>23619</v>
      </c>
      <c r="C2990" s="18" t="s">
        <v>2099</v>
      </c>
      <c r="D2990" s="18" t="s">
        <v>2100</v>
      </c>
      <c r="E2990" s="461">
        <v>24.28</v>
      </c>
    </row>
    <row r="2991" spans="1:5" ht="14.25">
      <c r="A2991" s="18">
        <v>44507</v>
      </c>
      <c r="B2991" s="18" t="s">
        <v>23620</v>
      </c>
      <c r="C2991" s="18" t="s">
        <v>2099</v>
      </c>
      <c r="D2991" s="18" t="s">
        <v>2100</v>
      </c>
      <c r="E2991" s="461">
        <v>30.36</v>
      </c>
    </row>
    <row r="2992" spans="1:5" ht="14.25">
      <c r="A2992" s="18">
        <v>44508</v>
      </c>
      <c r="B2992" s="18" t="s">
        <v>23621</v>
      </c>
      <c r="C2992" s="18" t="s">
        <v>2099</v>
      </c>
      <c r="D2992" s="18" t="s">
        <v>2100</v>
      </c>
      <c r="E2992" s="461">
        <v>45.52</v>
      </c>
    </row>
    <row r="2993" spans="1:5" ht="14.25">
      <c r="A2993" s="18">
        <v>44509</v>
      </c>
      <c r="B2993" s="18" t="s">
        <v>23622</v>
      </c>
      <c r="C2993" s="18" t="s">
        <v>2099</v>
      </c>
      <c r="D2993" s="18" t="s">
        <v>2100</v>
      </c>
      <c r="E2993" s="461">
        <v>60.98</v>
      </c>
    </row>
    <row r="2994" spans="1:5" ht="14.25">
      <c r="A2994" s="18">
        <v>44510</v>
      </c>
      <c r="B2994" s="18" t="s">
        <v>23623</v>
      </c>
      <c r="C2994" s="18" t="s">
        <v>2099</v>
      </c>
      <c r="D2994" s="18" t="s">
        <v>2100</v>
      </c>
      <c r="E2994" s="461">
        <v>75.72</v>
      </c>
    </row>
    <row r="2995" spans="1:5" ht="14.25">
      <c r="A2995" s="18">
        <v>44512</v>
      </c>
      <c r="B2995" s="18" t="s">
        <v>23624</v>
      </c>
      <c r="C2995" s="18" t="s">
        <v>2099</v>
      </c>
      <c r="D2995" s="18" t="s">
        <v>2100</v>
      </c>
      <c r="E2995" s="461">
        <v>16.899999999999999</v>
      </c>
    </row>
    <row r="2996" spans="1:5" ht="14.25">
      <c r="A2996" s="18">
        <v>44513</v>
      </c>
      <c r="B2996" s="18" t="s">
        <v>23625</v>
      </c>
      <c r="C2996" s="18" t="s">
        <v>2099</v>
      </c>
      <c r="D2996" s="18" t="s">
        <v>2100</v>
      </c>
      <c r="E2996" s="461">
        <v>23.86</v>
      </c>
    </row>
    <row r="2997" spans="1:5" ht="14.25">
      <c r="A2997" s="18">
        <v>44514</v>
      </c>
      <c r="B2997" s="18" t="s">
        <v>23626</v>
      </c>
      <c r="C2997" s="18" t="s">
        <v>2099</v>
      </c>
      <c r="D2997" s="18" t="s">
        <v>2100</v>
      </c>
      <c r="E2997" s="461">
        <v>27.04</v>
      </c>
    </row>
    <row r="2998" spans="1:5" ht="14.25">
      <c r="A2998" s="18">
        <v>44515</v>
      </c>
      <c r="B2998" s="18" t="s">
        <v>23627</v>
      </c>
      <c r="C2998" s="18" t="s">
        <v>2099</v>
      </c>
      <c r="D2998" s="18" t="s">
        <v>2100</v>
      </c>
      <c r="E2998" s="461">
        <v>33.21</v>
      </c>
    </row>
    <row r="2999" spans="1:5" ht="14.25">
      <c r="A2999" s="18">
        <v>44511</v>
      </c>
      <c r="B2999" s="18" t="s">
        <v>23628</v>
      </c>
      <c r="C2999" s="18" t="s">
        <v>2099</v>
      </c>
      <c r="D2999" s="18" t="s">
        <v>2100</v>
      </c>
      <c r="E2999" s="461">
        <v>49.16</v>
      </c>
    </row>
    <row r="3000" spans="1:5" ht="14.25">
      <c r="A3000" s="18">
        <v>44516</v>
      </c>
      <c r="B3000" s="18" t="s">
        <v>23629</v>
      </c>
      <c r="C3000" s="18" t="s">
        <v>2099</v>
      </c>
      <c r="D3000" s="18" t="s">
        <v>2100</v>
      </c>
      <c r="E3000" s="461">
        <v>66.430000000000007</v>
      </c>
    </row>
    <row r="3001" spans="1:5" ht="14.25">
      <c r="A3001" s="18">
        <v>44517</v>
      </c>
      <c r="B3001" s="18" t="s">
        <v>23630</v>
      </c>
      <c r="C3001" s="18" t="s">
        <v>2099</v>
      </c>
      <c r="D3001" s="18" t="s">
        <v>2100</v>
      </c>
      <c r="E3001" s="461">
        <v>82.86</v>
      </c>
    </row>
    <row r="3002" spans="1:5" ht="14.25">
      <c r="A3002" s="18">
        <v>11479</v>
      </c>
      <c r="B3002" s="18" t="s">
        <v>23631</v>
      </c>
      <c r="C3002" s="18" t="s">
        <v>2097</v>
      </c>
      <c r="D3002" s="18" t="s">
        <v>2098</v>
      </c>
      <c r="E3002" s="461">
        <v>28.73</v>
      </c>
    </row>
    <row r="3003" spans="1:5" ht="14.25">
      <c r="A3003" s="18">
        <v>11481</v>
      </c>
      <c r="B3003" s="18" t="s">
        <v>23632</v>
      </c>
      <c r="C3003" s="18" t="s">
        <v>2097</v>
      </c>
      <c r="D3003" s="18" t="s">
        <v>2098</v>
      </c>
      <c r="E3003" s="461">
        <v>25.99</v>
      </c>
    </row>
    <row r="3004" spans="1:5" ht="14.25">
      <c r="A3004" s="18">
        <v>43609</v>
      </c>
      <c r="B3004" s="18" t="s">
        <v>23633</v>
      </c>
      <c r="C3004" s="18" t="s">
        <v>2097</v>
      </c>
      <c r="D3004" s="18" t="s">
        <v>2098</v>
      </c>
      <c r="E3004" s="461">
        <v>25.99</v>
      </c>
    </row>
    <row r="3005" spans="1:5" ht="14.25">
      <c r="A3005" s="18">
        <v>11478</v>
      </c>
      <c r="B3005" s="18" t="s">
        <v>23634</v>
      </c>
      <c r="C3005" s="18" t="s">
        <v>2097</v>
      </c>
      <c r="D3005" s="18" t="s">
        <v>2098</v>
      </c>
      <c r="E3005" s="461">
        <v>49.29</v>
      </c>
    </row>
    <row r="3006" spans="1:5" ht="14.25">
      <c r="A3006" s="18">
        <v>43608</v>
      </c>
      <c r="B3006" s="18" t="s">
        <v>23635</v>
      </c>
      <c r="C3006" s="18" t="s">
        <v>2097</v>
      </c>
      <c r="D3006" s="18" t="s">
        <v>2098</v>
      </c>
      <c r="E3006" s="461">
        <v>37.61</v>
      </c>
    </row>
    <row r="3007" spans="1:5" ht="14.25">
      <c r="A3007" s="18">
        <v>11476</v>
      </c>
      <c r="B3007" s="18" t="s">
        <v>23636</v>
      </c>
      <c r="C3007" s="18" t="s">
        <v>2097</v>
      </c>
      <c r="D3007" s="18" t="s">
        <v>2098</v>
      </c>
      <c r="E3007" s="461">
        <v>37.61</v>
      </c>
    </row>
    <row r="3008" spans="1:5" ht="14.25">
      <c r="A3008" s="18">
        <v>40637</v>
      </c>
      <c r="B3008" s="18" t="s">
        <v>23637</v>
      </c>
      <c r="C3008" s="18" t="s">
        <v>2097</v>
      </c>
      <c r="D3008" s="18" t="s">
        <v>2100</v>
      </c>
      <c r="E3008" s="461">
        <v>868277.11</v>
      </c>
    </row>
    <row r="3009" spans="1:5" ht="14.25">
      <c r="A3009" s="18">
        <v>13836</v>
      </c>
      <c r="B3009" s="18" t="s">
        <v>23638</v>
      </c>
      <c r="C3009" s="18" t="s">
        <v>2097</v>
      </c>
      <c r="D3009" s="18" t="s">
        <v>2100</v>
      </c>
      <c r="E3009" s="461">
        <v>68057.95</v>
      </c>
    </row>
    <row r="3010" spans="1:5" ht="14.25">
      <c r="A3010" s="18">
        <v>14534</v>
      </c>
      <c r="B3010" s="18" t="s">
        <v>23639</v>
      </c>
      <c r="C3010" s="18" t="s">
        <v>2097</v>
      </c>
      <c r="D3010" s="18" t="s">
        <v>2100</v>
      </c>
      <c r="E3010" s="461">
        <v>28490.86</v>
      </c>
    </row>
    <row r="3011" spans="1:5" ht="14.25">
      <c r="A3011" s="18">
        <v>14619</v>
      </c>
      <c r="B3011" s="18" t="s">
        <v>23640</v>
      </c>
      <c r="C3011" s="18" t="s">
        <v>2097</v>
      </c>
      <c r="D3011" s="18" t="s">
        <v>2100</v>
      </c>
      <c r="E3011" s="461">
        <v>14995.85</v>
      </c>
    </row>
    <row r="3012" spans="1:5" ht="14.25">
      <c r="A3012" s="18">
        <v>14535</v>
      </c>
      <c r="B3012" s="18" t="s">
        <v>23641</v>
      </c>
      <c r="C3012" s="18" t="s">
        <v>2097</v>
      </c>
      <c r="D3012" s="18" t="s">
        <v>2100</v>
      </c>
      <c r="E3012" s="461">
        <v>282774.51</v>
      </c>
    </row>
    <row r="3013" spans="1:5" ht="14.25">
      <c r="A3013" s="18">
        <v>39813</v>
      </c>
      <c r="B3013" s="18" t="s">
        <v>23642</v>
      </c>
      <c r="C3013" s="18" t="s">
        <v>2097</v>
      </c>
      <c r="D3013" s="18" t="s">
        <v>2100</v>
      </c>
      <c r="E3013" s="461">
        <v>36425.879999999997</v>
      </c>
    </row>
    <row r="3014" spans="1:5" ht="14.25">
      <c r="A3014" s="18">
        <v>40403</v>
      </c>
      <c r="B3014" s="18" t="s">
        <v>23643</v>
      </c>
      <c r="C3014" s="18" t="s">
        <v>2097</v>
      </c>
      <c r="D3014" s="18" t="s">
        <v>2098</v>
      </c>
      <c r="E3014" s="461">
        <v>868.75</v>
      </c>
    </row>
    <row r="3015" spans="1:5" ht="14.25">
      <c r="A3015" s="18">
        <v>12868</v>
      </c>
      <c r="B3015" s="18" t="s">
        <v>23644</v>
      </c>
      <c r="C3015" s="18" t="s">
        <v>2101</v>
      </c>
      <c r="D3015" s="18" t="s">
        <v>2098</v>
      </c>
      <c r="E3015" s="461">
        <v>17.79</v>
      </c>
    </row>
    <row r="3016" spans="1:5" ht="14.25">
      <c r="A3016" s="18">
        <v>40916</v>
      </c>
      <c r="B3016" s="18" t="s">
        <v>23645</v>
      </c>
      <c r="C3016" s="18" t="s">
        <v>2107</v>
      </c>
      <c r="D3016" s="18" t="s">
        <v>2098</v>
      </c>
      <c r="E3016" s="461">
        <v>3129.97</v>
      </c>
    </row>
    <row r="3017" spans="1:5" ht="14.25">
      <c r="A3017" s="18">
        <v>4755</v>
      </c>
      <c r="B3017" s="18" t="s">
        <v>23646</v>
      </c>
      <c r="C3017" s="18" t="s">
        <v>2101</v>
      </c>
      <c r="D3017" s="18" t="s">
        <v>2098</v>
      </c>
      <c r="E3017" s="461">
        <v>16.86</v>
      </c>
    </row>
    <row r="3018" spans="1:5" ht="14.25">
      <c r="A3018" s="18">
        <v>41067</v>
      </c>
      <c r="B3018" s="18" t="s">
        <v>23647</v>
      </c>
      <c r="C3018" s="18" t="s">
        <v>2107</v>
      </c>
      <c r="D3018" s="18" t="s">
        <v>2098</v>
      </c>
      <c r="E3018" s="461">
        <v>2966.03</v>
      </c>
    </row>
    <row r="3019" spans="1:5" ht="14.25">
      <c r="A3019" s="18">
        <v>38463</v>
      </c>
      <c r="B3019" s="18" t="s">
        <v>23648</v>
      </c>
      <c r="C3019" s="18" t="s">
        <v>2097</v>
      </c>
      <c r="D3019" s="18" t="s">
        <v>2098</v>
      </c>
      <c r="E3019" s="461">
        <v>39.630000000000003</v>
      </c>
    </row>
    <row r="3020" spans="1:5" ht="14.25">
      <c r="A3020" s="18">
        <v>40703</v>
      </c>
      <c r="B3020" s="18" t="s">
        <v>23649</v>
      </c>
      <c r="C3020" s="18" t="s">
        <v>2097</v>
      </c>
      <c r="D3020" s="18" t="s">
        <v>2102</v>
      </c>
      <c r="E3020" s="461">
        <v>7284.33</v>
      </c>
    </row>
    <row r="3021" spans="1:5" ht="14.25">
      <c r="A3021" s="18">
        <v>14531</v>
      </c>
      <c r="B3021" s="18" t="s">
        <v>23650</v>
      </c>
      <c r="C3021" s="18" t="s">
        <v>2097</v>
      </c>
      <c r="D3021" s="18" t="s">
        <v>2098</v>
      </c>
      <c r="E3021" s="461">
        <v>13580.73</v>
      </c>
    </row>
    <row r="3022" spans="1:5" ht="14.25">
      <c r="A3022" s="18">
        <v>36533</v>
      </c>
      <c r="B3022" s="18" t="s">
        <v>23651</v>
      </c>
      <c r="C3022" s="18" t="s">
        <v>2097</v>
      </c>
      <c r="D3022" s="18" t="s">
        <v>2098</v>
      </c>
      <c r="E3022" s="461">
        <v>15627.95</v>
      </c>
    </row>
    <row r="3023" spans="1:5" ht="14.25">
      <c r="A3023" s="18">
        <v>11616</v>
      </c>
      <c r="B3023" s="18" t="s">
        <v>23652</v>
      </c>
      <c r="C3023" s="18" t="s">
        <v>2097</v>
      </c>
      <c r="D3023" s="18" t="s">
        <v>2098</v>
      </c>
      <c r="E3023" s="461">
        <v>14760.37</v>
      </c>
    </row>
    <row r="3024" spans="1:5" ht="14.25">
      <c r="A3024" s="18">
        <v>41898</v>
      </c>
      <c r="B3024" s="18" t="s">
        <v>23653</v>
      </c>
      <c r="C3024" s="18" t="s">
        <v>2097</v>
      </c>
      <c r="D3024" s="18" t="s">
        <v>2098</v>
      </c>
      <c r="E3024" s="461">
        <v>16607.419999999998</v>
      </c>
    </row>
    <row r="3025" spans="1:5" ht="14.25">
      <c r="A3025" s="18">
        <v>13447</v>
      </c>
      <c r="B3025" s="18" t="s">
        <v>23654</v>
      </c>
      <c r="C3025" s="18" t="s">
        <v>2097</v>
      </c>
      <c r="D3025" s="18" t="s">
        <v>2098</v>
      </c>
      <c r="E3025" s="461">
        <v>30558.799999999999</v>
      </c>
    </row>
    <row r="3026" spans="1:5" ht="14.25">
      <c r="A3026" s="18">
        <v>14529</v>
      </c>
      <c r="B3026" s="18" t="s">
        <v>23655</v>
      </c>
      <c r="C3026" s="18" t="s">
        <v>2097</v>
      </c>
      <c r="D3026" s="18" t="s">
        <v>2098</v>
      </c>
      <c r="E3026" s="461">
        <v>17090.759999999998</v>
      </c>
    </row>
    <row r="3027" spans="1:5" ht="14.25">
      <c r="A3027" s="18">
        <v>10747</v>
      </c>
      <c r="B3027" s="18" t="s">
        <v>23656</v>
      </c>
      <c r="C3027" s="18" t="s">
        <v>2097</v>
      </c>
      <c r="D3027" s="18" t="s">
        <v>2098</v>
      </c>
      <c r="E3027" s="461">
        <v>16768.650000000001</v>
      </c>
    </row>
    <row r="3028" spans="1:5" ht="14.25">
      <c r="A3028" s="18">
        <v>36141</v>
      </c>
      <c r="B3028" s="18" t="s">
        <v>23657</v>
      </c>
      <c r="C3028" s="18" t="s">
        <v>2097</v>
      </c>
      <c r="D3028" s="18" t="s">
        <v>2098</v>
      </c>
      <c r="E3028" s="461">
        <v>40.229999999999997</v>
      </c>
    </row>
    <row r="3029" spans="1:5" ht="14.25">
      <c r="A3029" s="18">
        <v>43651</v>
      </c>
      <c r="B3029" s="18" t="s">
        <v>23658</v>
      </c>
      <c r="C3029" s="18" t="s">
        <v>2104</v>
      </c>
      <c r="D3029" s="18" t="s">
        <v>2098</v>
      </c>
      <c r="E3029" s="461">
        <v>9.8800000000000008</v>
      </c>
    </row>
    <row r="3030" spans="1:5" ht="14.25">
      <c r="A3030" s="18">
        <v>43626</v>
      </c>
      <c r="B3030" s="18" t="s">
        <v>23659</v>
      </c>
      <c r="C3030" s="18" t="s">
        <v>2104</v>
      </c>
      <c r="D3030" s="18" t="s">
        <v>2102</v>
      </c>
      <c r="E3030" s="461">
        <v>5.49</v>
      </c>
    </row>
    <row r="3031" spans="1:5" ht="14.25">
      <c r="A3031" s="18">
        <v>39434</v>
      </c>
      <c r="B3031" s="18" t="s">
        <v>23660</v>
      </c>
      <c r="C3031" s="18" t="s">
        <v>2104</v>
      </c>
      <c r="D3031" s="18" t="s">
        <v>2098</v>
      </c>
      <c r="E3031" s="461">
        <v>3.51</v>
      </c>
    </row>
    <row r="3032" spans="1:5" ht="14.25">
      <c r="A3032" s="18">
        <v>39433</v>
      </c>
      <c r="B3032" s="18" t="s">
        <v>23661</v>
      </c>
      <c r="C3032" s="18" t="s">
        <v>2104</v>
      </c>
      <c r="D3032" s="18" t="s">
        <v>2098</v>
      </c>
      <c r="E3032" s="461">
        <v>2.79</v>
      </c>
    </row>
    <row r="3033" spans="1:5" ht="14.25">
      <c r="A3033" s="18">
        <v>4049</v>
      </c>
      <c r="B3033" s="18" t="s">
        <v>23662</v>
      </c>
      <c r="C3033" s="18" t="s">
        <v>2105</v>
      </c>
      <c r="D3033" s="18" t="s">
        <v>2098</v>
      </c>
      <c r="E3033" s="461">
        <v>110.19</v>
      </c>
    </row>
    <row r="3034" spans="1:5" ht="14.25">
      <c r="A3034" s="18">
        <v>38120</v>
      </c>
      <c r="B3034" s="18" t="s">
        <v>23663</v>
      </c>
      <c r="C3034" s="18" t="s">
        <v>2104</v>
      </c>
      <c r="D3034" s="18" t="s">
        <v>2098</v>
      </c>
      <c r="E3034" s="461">
        <v>130.59</v>
      </c>
    </row>
    <row r="3035" spans="1:5" ht="14.25">
      <c r="A3035" s="18">
        <v>43652</v>
      </c>
      <c r="B3035" s="18" t="s">
        <v>23664</v>
      </c>
      <c r="C3035" s="18" t="s">
        <v>2104</v>
      </c>
      <c r="D3035" s="18" t="s">
        <v>2098</v>
      </c>
      <c r="E3035" s="461">
        <v>22.12</v>
      </c>
    </row>
    <row r="3036" spans="1:5" ht="14.25">
      <c r="A3036" s="18">
        <v>10498</v>
      </c>
      <c r="B3036" s="18" t="s">
        <v>23665</v>
      </c>
      <c r="C3036" s="18" t="s">
        <v>2104</v>
      </c>
      <c r="D3036" s="18" t="s">
        <v>2098</v>
      </c>
      <c r="E3036" s="461">
        <v>12.82</v>
      </c>
    </row>
    <row r="3037" spans="1:5" ht="14.25">
      <c r="A3037" s="18">
        <v>4823</v>
      </c>
      <c r="B3037" s="18" t="s">
        <v>23666</v>
      </c>
      <c r="C3037" s="18" t="s">
        <v>2104</v>
      </c>
      <c r="D3037" s="18" t="s">
        <v>2098</v>
      </c>
      <c r="E3037" s="461">
        <v>43.27</v>
      </c>
    </row>
    <row r="3038" spans="1:5" ht="14.25">
      <c r="A3038" s="18">
        <v>38877</v>
      </c>
      <c r="B3038" s="18" t="s">
        <v>23667</v>
      </c>
      <c r="C3038" s="18" t="s">
        <v>2104</v>
      </c>
      <c r="D3038" s="18" t="s">
        <v>2098</v>
      </c>
      <c r="E3038" s="461">
        <v>6.61</v>
      </c>
    </row>
    <row r="3039" spans="1:5" ht="14.25">
      <c r="A3039" s="18">
        <v>34546</v>
      </c>
      <c r="B3039" s="18" t="s">
        <v>23668</v>
      </c>
      <c r="C3039" s="18" t="s">
        <v>2104</v>
      </c>
      <c r="D3039" s="18" t="s">
        <v>2098</v>
      </c>
      <c r="E3039" s="461">
        <v>6.79</v>
      </c>
    </row>
    <row r="3040" spans="1:5" ht="14.25">
      <c r="A3040" s="18">
        <v>41387</v>
      </c>
      <c r="B3040" s="18" t="s">
        <v>23669</v>
      </c>
      <c r="C3040" s="18" t="s">
        <v>2103</v>
      </c>
      <c r="D3040" s="18" t="s">
        <v>2098</v>
      </c>
      <c r="E3040" s="461">
        <v>40.93</v>
      </c>
    </row>
    <row r="3041" spans="1:5" ht="14.25">
      <c r="A3041" s="18">
        <v>41388</v>
      </c>
      <c r="B3041" s="18" t="s">
        <v>23670</v>
      </c>
      <c r="C3041" s="18" t="s">
        <v>2103</v>
      </c>
      <c r="D3041" s="18" t="s">
        <v>2098</v>
      </c>
      <c r="E3041" s="461">
        <v>49.11</v>
      </c>
    </row>
    <row r="3042" spans="1:5" ht="14.25">
      <c r="A3042" s="18">
        <v>41380</v>
      </c>
      <c r="B3042" s="18" t="s">
        <v>23671</v>
      </c>
      <c r="C3042" s="18" t="s">
        <v>2097</v>
      </c>
      <c r="D3042" s="18" t="s">
        <v>2098</v>
      </c>
      <c r="E3042" s="461">
        <v>326.77</v>
      </c>
    </row>
    <row r="3043" spans="1:5" ht="14.25">
      <c r="A3043" s="18">
        <v>41381</v>
      </c>
      <c r="B3043" s="18" t="s">
        <v>23672</v>
      </c>
      <c r="C3043" s="18" t="s">
        <v>2097</v>
      </c>
      <c r="D3043" s="18" t="s">
        <v>2098</v>
      </c>
      <c r="E3043" s="461">
        <v>342.34</v>
      </c>
    </row>
    <row r="3044" spans="1:5" ht="14.25">
      <c r="A3044" s="18">
        <v>41382</v>
      </c>
      <c r="B3044" s="18" t="s">
        <v>23673</v>
      </c>
      <c r="C3044" s="18" t="s">
        <v>2097</v>
      </c>
      <c r="D3044" s="18" t="s">
        <v>2098</v>
      </c>
      <c r="E3044" s="461">
        <v>331.36</v>
      </c>
    </row>
    <row r="3045" spans="1:5" ht="14.25">
      <c r="A3045" s="18">
        <v>41383</v>
      </c>
      <c r="B3045" s="18" t="s">
        <v>23674</v>
      </c>
      <c r="C3045" s="18" t="s">
        <v>2097</v>
      </c>
      <c r="D3045" s="18" t="s">
        <v>2098</v>
      </c>
      <c r="E3045" s="461">
        <v>449.76</v>
      </c>
    </row>
    <row r="3046" spans="1:5" ht="14.25">
      <c r="A3046" s="18">
        <v>41385</v>
      </c>
      <c r="B3046" s="18" t="s">
        <v>23675</v>
      </c>
      <c r="C3046" s="18" t="s">
        <v>2097</v>
      </c>
      <c r="D3046" s="18" t="s">
        <v>2098</v>
      </c>
      <c r="E3046" s="461">
        <v>559.66999999999996</v>
      </c>
    </row>
    <row r="3047" spans="1:5" ht="14.25">
      <c r="A3047" s="18">
        <v>11079</v>
      </c>
      <c r="B3047" s="18" t="s">
        <v>23676</v>
      </c>
      <c r="C3047" s="18" t="s">
        <v>2106</v>
      </c>
      <c r="D3047" s="18" t="s">
        <v>2098</v>
      </c>
      <c r="E3047" s="461">
        <v>2559.44</v>
      </c>
    </row>
    <row r="3048" spans="1:5" ht="14.25">
      <c r="A3048" s="18">
        <v>11082</v>
      </c>
      <c r="B3048" s="18" t="s">
        <v>23677</v>
      </c>
      <c r="C3048" s="18" t="s">
        <v>2106</v>
      </c>
      <c r="D3048" s="18" t="s">
        <v>2098</v>
      </c>
      <c r="E3048" s="461">
        <v>2559.44</v>
      </c>
    </row>
    <row r="3049" spans="1:5" ht="14.25">
      <c r="A3049" s="18">
        <v>4058</v>
      </c>
      <c r="B3049" s="18" t="s">
        <v>23678</v>
      </c>
      <c r="C3049" s="18" t="s">
        <v>2101</v>
      </c>
      <c r="D3049" s="18" t="s">
        <v>2098</v>
      </c>
      <c r="E3049" s="461">
        <v>23.97</v>
      </c>
    </row>
    <row r="3050" spans="1:5" ht="14.25">
      <c r="A3050" s="18">
        <v>40974</v>
      </c>
      <c r="B3050" s="18" t="s">
        <v>23679</v>
      </c>
      <c r="C3050" s="18" t="s">
        <v>2107</v>
      </c>
      <c r="D3050" s="18" t="s">
        <v>2098</v>
      </c>
      <c r="E3050" s="461">
        <v>4215.6499999999996</v>
      </c>
    </row>
    <row r="3051" spans="1:5" ht="14.25">
      <c r="A3051" s="18">
        <v>34794</v>
      </c>
      <c r="B3051" s="18" t="s">
        <v>23680</v>
      </c>
      <c r="C3051" s="18" t="s">
        <v>2101</v>
      </c>
      <c r="D3051" s="18" t="s">
        <v>2098</v>
      </c>
      <c r="E3051" s="461">
        <v>15.94</v>
      </c>
    </row>
    <row r="3052" spans="1:5" ht="14.25">
      <c r="A3052" s="18">
        <v>40925</v>
      </c>
      <c r="B3052" s="18" t="s">
        <v>23681</v>
      </c>
      <c r="C3052" s="18" t="s">
        <v>2107</v>
      </c>
      <c r="D3052" s="18" t="s">
        <v>2098</v>
      </c>
      <c r="E3052" s="461">
        <v>2803.65</v>
      </c>
    </row>
    <row r="3053" spans="1:5" ht="14.25">
      <c r="A3053" s="18">
        <v>13741</v>
      </c>
      <c r="B3053" s="18" t="s">
        <v>23682</v>
      </c>
      <c r="C3053" s="18" t="s">
        <v>2097</v>
      </c>
      <c r="D3053" s="18" t="s">
        <v>2098</v>
      </c>
      <c r="E3053" s="461">
        <v>2518.19</v>
      </c>
    </row>
    <row r="3054" spans="1:5" ht="14.25">
      <c r="A3054" s="18">
        <v>3288</v>
      </c>
      <c r="B3054" s="18" t="s">
        <v>23683</v>
      </c>
      <c r="C3054" s="18" t="s">
        <v>2103</v>
      </c>
      <c r="D3054" s="18" t="s">
        <v>2100</v>
      </c>
      <c r="E3054" s="461">
        <v>6.1</v>
      </c>
    </row>
    <row r="3055" spans="1:5" ht="14.25">
      <c r="A3055" s="18">
        <v>13587</v>
      </c>
      <c r="B3055" s="18" t="s">
        <v>23684</v>
      </c>
      <c r="C3055" s="18" t="s">
        <v>2103</v>
      </c>
      <c r="D3055" s="18" t="s">
        <v>2100</v>
      </c>
      <c r="E3055" s="461">
        <v>3.68</v>
      </c>
    </row>
    <row r="3056" spans="1:5" ht="14.25">
      <c r="A3056" s="18">
        <v>38598</v>
      </c>
      <c r="B3056" s="18" t="s">
        <v>23685</v>
      </c>
      <c r="C3056" s="18" t="s">
        <v>2097</v>
      </c>
      <c r="D3056" s="18" t="s">
        <v>2098</v>
      </c>
      <c r="E3056" s="461">
        <v>3.06</v>
      </c>
    </row>
    <row r="3057" spans="1:5" ht="14.25">
      <c r="A3057" s="18">
        <v>38595</v>
      </c>
      <c r="B3057" s="18" t="s">
        <v>23686</v>
      </c>
      <c r="C3057" s="18" t="s">
        <v>2097</v>
      </c>
      <c r="D3057" s="18" t="s">
        <v>2098</v>
      </c>
      <c r="E3057" s="461">
        <v>2.59</v>
      </c>
    </row>
    <row r="3058" spans="1:5" ht="14.25">
      <c r="A3058" s="18">
        <v>38592</v>
      </c>
      <c r="B3058" s="18" t="s">
        <v>23687</v>
      </c>
      <c r="C3058" s="18" t="s">
        <v>2097</v>
      </c>
      <c r="D3058" s="18" t="s">
        <v>2098</v>
      </c>
      <c r="E3058" s="461">
        <v>2.62</v>
      </c>
    </row>
    <row r="3059" spans="1:5" ht="14.25">
      <c r="A3059" s="18">
        <v>38588</v>
      </c>
      <c r="B3059" s="18" t="s">
        <v>23688</v>
      </c>
      <c r="C3059" s="18" t="s">
        <v>2097</v>
      </c>
      <c r="D3059" s="18" t="s">
        <v>2098</v>
      </c>
      <c r="E3059" s="461">
        <v>2.1</v>
      </c>
    </row>
    <row r="3060" spans="1:5" ht="14.25">
      <c r="A3060" s="18">
        <v>38593</v>
      </c>
      <c r="B3060" s="18" t="s">
        <v>23689</v>
      </c>
      <c r="C3060" s="18" t="s">
        <v>2097</v>
      </c>
      <c r="D3060" s="18" t="s">
        <v>2098</v>
      </c>
      <c r="E3060" s="461">
        <v>2.9</v>
      </c>
    </row>
    <row r="3061" spans="1:5" ht="14.25">
      <c r="A3061" s="18">
        <v>38589</v>
      </c>
      <c r="B3061" s="18" t="s">
        <v>23690</v>
      </c>
      <c r="C3061" s="18" t="s">
        <v>2097</v>
      </c>
      <c r="D3061" s="18" t="s">
        <v>2098</v>
      </c>
      <c r="E3061" s="461">
        <v>2.2000000000000002</v>
      </c>
    </row>
    <row r="3062" spans="1:5" ht="14.25">
      <c r="A3062" s="18">
        <v>38594</v>
      </c>
      <c r="B3062" s="18" t="s">
        <v>23691</v>
      </c>
      <c r="C3062" s="18" t="s">
        <v>2097</v>
      </c>
      <c r="D3062" s="18" t="s">
        <v>2098</v>
      </c>
      <c r="E3062" s="461">
        <v>4.57</v>
      </c>
    </row>
    <row r="3063" spans="1:5" ht="14.25">
      <c r="A3063" s="18">
        <v>34773</v>
      </c>
      <c r="B3063" s="18" t="s">
        <v>23692</v>
      </c>
      <c r="C3063" s="18" t="s">
        <v>2097</v>
      </c>
      <c r="D3063" s="18" t="s">
        <v>2098</v>
      </c>
      <c r="E3063" s="461">
        <v>2.16</v>
      </c>
    </row>
    <row r="3064" spans="1:5" ht="14.25">
      <c r="A3064" s="18">
        <v>34769</v>
      </c>
      <c r="B3064" s="18" t="s">
        <v>23693</v>
      </c>
      <c r="C3064" s="18" t="s">
        <v>2097</v>
      </c>
      <c r="D3064" s="18" t="s">
        <v>2098</v>
      </c>
      <c r="E3064" s="461">
        <v>2.68</v>
      </c>
    </row>
    <row r="3065" spans="1:5" ht="14.25">
      <c r="A3065" s="18">
        <v>34763</v>
      </c>
      <c r="B3065" s="18" t="s">
        <v>23694</v>
      </c>
      <c r="C3065" s="18" t="s">
        <v>2097</v>
      </c>
      <c r="D3065" s="18" t="s">
        <v>2098</v>
      </c>
      <c r="E3065" s="461">
        <v>1.65</v>
      </c>
    </row>
    <row r="3066" spans="1:5" ht="14.25">
      <c r="A3066" s="18">
        <v>34774</v>
      </c>
      <c r="B3066" s="18" t="s">
        <v>23695</v>
      </c>
      <c r="C3066" s="18" t="s">
        <v>2097</v>
      </c>
      <c r="D3066" s="18" t="s">
        <v>2098</v>
      </c>
      <c r="E3066" s="461">
        <v>2.0499999999999998</v>
      </c>
    </row>
    <row r="3067" spans="1:5" ht="14.25">
      <c r="A3067" s="18">
        <v>34771</v>
      </c>
      <c r="B3067" s="18" t="s">
        <v>23696</v>
      </c>
      <c r="C3067" s="18" t="s">
        <v>2097</v>
      </c>
      <c r="D3067" s="18" t="s">
        <v>2098</v>
      </c>
      <c r="E3067" s="461">
        <v>2.4700000000000002</v>
      </c>
    </row>
    <row r="3068" spans="1:5" ht="14.25">
      <c r="A3068" s="18">
        <v>34764</v>
      </c>
      <c r="B3068" s="18" t="s">
        <v>23697</v>
      </c>
      <c r="C3068" s="18" t="s">
        <v>2097</v>
      </c>
      <c r="D3068" s="18" t="s">
        <v>2098</v>
      </c>
      <c r="E3068" s="461">
        <v>1.62</v>
      </c>
    </row>
    <row r="3069" spans="1:5" ht="14.25">
      <c r="A3069" s="18">
        <v>34788</v>
      </c>
      <c r="B3069" s="18" t="s">
        <v>23698</v>
      </c>
      <c r="C3069" s="18" t="s">
        <v>2097</v>
      </c>
      <c r="D3069" s="18" t="s">
        <v>2098</v>
      </c>
      <c r="E3069" s="461">
        <v>1.1100000000000001</v>
      </c>
    </row>
    <row r="3070" spans="1:5" ht="14.25">
      <c r="A3070" s="18">
        <v>34781</v>
      </c>
      <c r="B3070" s="18" t="s">
        <v>23699</v>
      </c>
      <c r="C3070" s="18" t="s">
        <v>2097</v>
      </c>
      <c r="D3070" s="18" t="s">
        <v>2098</v>
      </c>
      <c r="E3070" s="461">
        <v>1.26</v>
      </c>
    </row>
    <row r="3071" spans="1:5" ht="14.25">
      <c r="A3071" s="18">
        <v>41682</v>
      </c>
      <c r="B3071" s="18" t="s">
        <v>23700</v>
      </c>
      <c r="C3071" s="18" t="s">
        <v>2097</v>
      </c>
      <c r="D3071" s="18" t="s">
        <v>2098</v>
      </c>
      <c r="E3071" s="461">
        <v>32.42</v>
      </c>
    </row>
    <row r="3072" spans="1:5" ht="14.25">
      <c r="A3072" s="18">
        <v>41683</v>
      </c>
      <c r="B3072" s="18" t="s">
        <v>23701</v>
      </c>
      <c r="C3072" s="18" t="s">
        <v>2097</v>
      </c>
      <c r="D3072" s="18" t="s">
        <v>2098</v>
      </c>
      <c r="E3072" s="461">
        <v>23.85</v>
      </c>
    </row>
    <row r="3073" spans="1:5" ht="14.25">
      <c r="A3073" s="18">
        <v>41680</v>
      </c>
      <c r="B3073" s="18" t="s">
        <v>23702</v>
      </c>
      <c r="C3073" s="18" t="s">
        <v>2097</v>
      </c>
      <c r="D3073" s="18" t="s">
        <v>2098</v>
      </c>
      <c r="E3073" s="461">
        <v>12.84</v>
      </c>
    </row>
    <row r="3074" spans="1:5" ht="14.25">
      <c r="A3074" s="18">
        <v>41679</v>
      </c>
      <c r="B3074" s="18" t="s">
        <v>23703</v>
      </c>
      <c r="C3074" s="18" t="s">
        <v>2097</v>
      </c>
      <c r="D3074" s="18" t="s">
        <v>2098</v>
      </c>
      <c r="E3074" s="461">
        <v>29.35</v>
      </c>
    </row>
    <row r="3075" spans="1:5" ht="14.25">
      <c r="A3075" s="18">
        <v>41681</v>
      </c>
      <c r="B3075" s="18" t="s">
        <v>23704</v>
      </c>
      <c r="C3075" s="18" t="s">
        <v>2097</v>
      </c>
      <c r="D3075" s="18" t="s">
        <v>2098</v>
      </c>
      <c r="E3075" s="461">
        <v>20.09</v>
      </c>
    </row>
    <row r="3076" spans="1:5" ht="14.25">
      <c r="A3076" s="18">
        <v>43386</v>
      </c>
      <c r="B3076" s="18" t="s">
        <v>23705</v>
      </c>
      <c r="C3076" s="18" t="s">
        <v>2097</v>
      </c>
      <c r="D3076" s="18" t="s">
        <v>2098</v>
      </c>
      <c r="E3076" s="461">
        <v>45.87</v>
      </c>
    </row>
    <row r="3077" spans="1:5" ht="14.25">
      <c r="A3077" s="18">
        <v>4059</v>
      </c>
      <c r="B3077" s="18" t="s">
        <v>23706</v>
      </c>
      <c r="C3077" s="18" t="s">
        <v>2103</v>
      </c>
      <c r="D3077" s="18" t="s">
        <v>2098</v>
      </c>
      <c r="E3077" s="461">
        <v>32.42</v>
      </c>
    </row>
    <row r="3078" spans="1:5" ht="14.25">
      <c r="A3078" s="18">
        <v>4062</v>
      </c>
      <c r="B3078" s="18" t="s">
        <v>23707</v>
      </c>
      <c r="C3078" s="18" t="s">
        <v>2097</v>
      </c>
      <c r="D3078" s="18" t="s">
        <v>2098</v>
      </c>
      <c r="E3078" s="461">
        <v>32.42</v>
      </c>
    </row>
    <row r="3079" spans="1:5" ht="14.25">
      <c r="A3079" s="18">
        <v>4061</v>
      </c>
      <c r="B3079" s="18" t="s">
        <v>23708</v>
      </c>
      <c r="C3079" s="18" t="s">
        <v>2097</v>
      </c>
      <c r="D3079" s="18" t="s">
        <v>2098</v>
      </c>
      <c r="E3079" s="461">
        <v>40.36</v>
      </c>
    </row>
    <row r="3080" spans="1:5" ht="14.25">
      <c r="A3080" s="18">
        <v>41315</v>
      </c>
      <c r="B3080" s="18" t="s">
        <v>23709</v>
      </c>
      <c r="C3080" s="18" t="s">
        <v>2104</v>
      </c>
      <c r="D3080" s="18" t="s">
        <v>2098</v>
      </c>
      <c r="E3080" s="461">
        <v>80.260000000000005</v>
      </c>
    </row>
    <row r="3081" spans="1:5" ht="14.25">
      <c r="A3081" s="18">
        <v>43148</v>
      </c>
      <c r="B3081" s="18" t="s">
        <v>23710</v>
      </c>
      <c r="C3081" s="18" t="s">
        <v>2104</v>
      </c>
      <c r="D3081" s="18" t="s">
        <v>2098</v>
      </c>
      <c r="E3081" s="461">
        <v>54.48</v>
      </c>
    </row>
    <row r="3082" spans="1:5" ht="14.25">
      <c r="A3082" s="18">
        <v>43147</v>
      </c>
      <c r="B3082" s="18" t="s">
        <v>23711</v>
      </c>
      <c r="C3082" s="18" t="s">
        <v>2104</v>
      </c>
      <c r="D3082" s="18" t="s">
        <v>2098</v>
      </c>
      <c r="E3082" s="461">
        <v>21.1</v>
      </c>
    </row>
    <row r="3083" spans="1:5" ht="14.25">
      <c r="A3083" s="18">
        <v>10608</v>
      </c>
      <c r="B3083" s="18" t="s">
        <v>23712</v>
      </c>
      <c r="C3083" s="18" t="s">
        <v>2097</v>
      </c>
      <c r="D3083" s="18" t="s">
        <v>2100</v>
      </c>
      <c r="E3083" s="461">
        <v>9735.98</v>
      </c>
    </row>
    <row r="3084" spans="1:5" ht="14.25">
      <c r="A3084" s="18">
        <v>4069</v>
      </c>
      <c r="B3084" s="18" t="s">
        <v>23713</v>
      </c>
      <c r="C3084" s="18" t="s">
        <v>2101</v>
      </c>
      <c r="D3084" s="18" t="s">
        <v>2098</v>
      </c>
      <c r="E3084" s="461">
        <v>48.7</v>
      </c>
    </row>
    <row r="3085" spans="1:5" ht="14.25">
      <c r="A3085" s="18">
        <v>40819</v>
      </c>
      <c r="B3085" s="18" t="s">
        <v>23714</v>
      </c>
      <c r="C3085" s="18" t="s">
        <v>2107</v>
      </c>
      <c r="D3085" s="18" t="s">
        <v>2098</v>
      </c>
      <c r="E3085" s="461">
        <v>8562.3700000000008</v>
      </c>
    </row>
    <row r="3086" spans="1:5" ht="14.25">
      <c r="A3086" s="18">
        <v>34361</v>
      </c>
      <c r="B3086" s="18" t="s">
        <v>23715</v>
      </c>
      <c r="C3086" s="18" t="s">
        <v>2104</v>
      </c>
      <c r="D3086" s="18" t="s">
        <v>2098</v>
      </c>
      <c r="E3086" s="461">
        <v>15.36</v>
      </c>
    </row>
    <row r="3087" spans="1:5" ht="14.25">
      <c r="A3087" s="18">
        <v>36512</v>
      </c>
      <c r="B3087" s="18" t="s">
        <v>23716</v>
      </c>
      <c r="C3087" s="18" t="s">
        <v>2097</v>
      </c>
      <c r="D3087" s="18" t="s">
        <v>2100</v>
      </c>
      <c r="E3087" s="461">
        <v>20289.689999999999</v>
      </c>
    </row>
    <row r="3088" spans="1:5" ht="14.25">
      <c r="A3088" s="18">
        <v>44478</v>
      </c>
      <c r="B3088" s="18" t="s">
        <v>23717</v>
      </c>
      <c r="C3088" s="18" t="s">
        <v>2104</v>
      </c>
      <c r="D3088" s="18" t="s">
        <v>2098</v>
      </c>
      <c r="E3088" s="461">
        <v>16.79</v>
      </c>
    </row>
    <row r="3089" spans="1:5" ht="14.25">
      <c r="A3089" s="18">
        <v>44477</v>
      </c>
      <c r="B3089" s="18" t="s">
        <v>23718</v>
      </c>
      <c r="C3089" s="18" t="s">
        <v>2104</v>
      </c>
      <c r="D3089" s="18" t="s">
        <v>2098</v>
      </c>
      <c r="E3089" s="461">
        <v>16.79</v>
      </c>
    </row>
    <row r="3090" spans="1:5" ht="14.25">
      <c r="A3090" s="18">
        <v>11697</v>
      </c>
      <c r="B3090" s="18" t="s">
        <v>23719</v>
      </c>
      <c r="C3090" s="18" t="s">
        <v>2097</v>
      </c>
      <c r="D3090" s="18" t="s">
        <v>2098</v>
      </c>
      <c r="E3090" s="461">
        <v>714.59</v>
      </c>
    </row>
    <row r="3091" spans="1:5" ht="14.25">
      <c r="A3091" s="18">
        <v>11698</v>
      </c>
      <c r="B3091" s="18" t="s">
        <v>23720</v>
      </c>
      <c r="C3091" s="18" t="s">
        <v>2097</v>
      </c>
      <c r="D3091" s="18" t="s">
        <v>2098</v>
      </c>
      <c r="E3091" s="461">
        <v>852.46</v>
      </c>
    </row>
    <row r="3092" spans="1:5" ht="14.25">
      <c r="A3092" s="18">
        <v>10432</v>
      </c>
      <c r="B3092" s="18" t="s">
        <v>23721</v>
      </c>
      <c r="C3092" s="18" t="s">
        <v>2097</v>
      </c>
      <c r="D3092" s="18" t="s">
        <v>2098</v>
      </c>
      <c r="E3092" s="461">
        <v>342.9</v>
      </c>
    </row>
    <row r="3093" spans="1:5" ht="14.25">
      <c r="A3093" s="18">
        <v>11699</v>
      </c>
      <c r="B3093" s="18" t="s">
        <v>23722</v>
      </c>
      <c r="C3093" s="18" t="s">
        <v>2097</v>
      </c>
      <c r="D3093" s="18" t="s">
        <v>2098</v>
      </c>
      <c r="E3093" s="461">
        <v>942.17</v>
      </c>
    </row>
    <row r="3094" spans="1:5" ht="14.25">
      <c r="A3094" s="18">
        <v>44020</v>
      </c>
      <c r="B3094" s="18" t="s">
        <v>23723</v>
      </c>
      <c r="C3094" s="18" t="s">
        <v>2097</v>
      </c>
      <c r="D3094" s="18" t="s">
        <v>2098</v>
      </c>
      <c r="E3094" s="461">
        <v>845.98</v>
      </c>
    </row>
    <row r="3095" spans="1:5" ht="14.25">
      <c r="A3095" s="18">
        <v>41420</v>
      </c>
      <c r="B3095" s="18" t="s">
        <v>23724</v>
      </c>
      <c r="C3095" s="18" t="s">
        <v>2097</v>
      </c>
      <c r="D3095" s="18" t="s">
        <v>2098</v>
      </c>
      <c r="E3095" s="461">
        <v>8.33</v>
      </c>
    </row>
    <row r="3096" spans="1:5" ht="14.25">
      <c r="A3096" s="18">
        <v>41422</v>
      </c>
      <c r="B3096" s="18" t="s">
        <v>23725</v>
      </c>
      <c r="C3096" s="18" t="s">
        <v>2097</v>
      </c>
      <c r="D3096" s="18" t="s">
        <v>2098</v>
      </c>
      <c r="E3096" s="461">
        <v>11.38</v>
      </c>
    </row>
    <row r="3097" spans="1:5" ht="14.25">
      <c r="A3097" s="18">
        <v>41425</v>
      </c>
      <c r="B3097" s="18" t="s">
        <v>23726</v>
      </c>
      <c r="C3097" s="18" t="s">
        <v>2097</v>
      </c>
      <c r="D3097" s="18" t="s">
        <v>2098</v>
      </c>
      <c r="E3097" s="461">
        <v>5.82</v>
      </c>
    </row>
    <row r="3098" spans="1:5" ht="14.25">
      <c r="A3098" s="18">
        <v>41426</v>
      </c>
      <c r="B3098" s="18" t="s">
        <v>23727</v>
      </c>
      <c r="C3098" s="18" t="s">
        <v>2097</v>
      </c>
      <c r="D3098" s="18" t="s">
        <v>2098</v>
      </c>
      <c r="E3098" s="461">
        <v>10.49</v>
      </c>
    </row>
    <row r="3099" spans="1:5" ht="14.25">
      <c r="A3099" s="18">
        <v>41419</v>
      </c>
      <c r="B3099" s="18" t="s">
        <v>23728</v>
      </c>
      <c r="C3099" s="18" t="s">
        <v>2097</v>
      </c>
      <c r="D3099" s="18" t="s">
        <v>2098</v>
      </c>
      <c r="E3099" s="461">
        <v>6.12</v>
      </c>
    </row>
    <row r="3100" spans="1:5" ht="14.25">
      <c r="A3100" s="18">
        <v>41421</v>
      </c>
      <c r="B3100" s="18" t="s">
        <v>23729</v>
      </c>
      <c r="C3100" s="18" t="s">
        <v>2097</v>
      </c>
      <c r="D3100" s="18" t="s">
        <v>2098</v>
      </c>
      <c r="E3100" s="461">
        <v>8.31</v>
      </c>
    </row>
    <row r="3101" spans="1:5" ht="14.25">
      <c r="A3101" s="18">
        <v>41414</v>
      </c>
      <c r="B3101" s="18" t="s">
        <v>23730</v>
      </c>
      <c r="C3101" s="18" t="s">
        <v>2097</v>
      </c>
      <c r="D3101" s="18" t="s">
        <v>2098</v>
      </c>
      <c r="E3101" s="461">
        <v>19.27</v>
      </c>
    </row>
    <row r="3102" spans="1:5" ht="14.25">
      <c r="A3102" s="18">
        <v>41415</v>
      </c>
      <c r="B3102" s="18" t="s">
        <v>23731</v>
      </c>
      <c r="C3102" s="18" t="s">
        <v>2097</v>
      </c>
      <c r="D3102" s="18" t="s">
        <v>2098</v>
      </c>
      <c r="E3102" s="461">
        <v>22.44</v>
      </c>
    </row>
    <row r="3103" spans="1:5" ht="14.25">
      <c r="A3103" s="18">
        <v>37514</v>
      </c>
      <c r="B3103" s="18" t="s">
        <v>23732</v>
      </c>
      <c r="C3103" s="18" t="s">
        <v>2097</v>
      </c>
      <c r="D3103" s="18" t="s">
        <v>2100</v>
      </c>
      <c r="E3103" s="461">
        <v>245000</v>
      </c>
    </row>
    <row r="3104" spans="1:5" ht="14.25">
      <c r="A3104" s="18">
        <v>37519</v>
      </c>
      <c r="B3104" s="18" t="s">
        <v>23733</v>
      </c>
      <c r="C3104" s="18" t="s">
        <v>2097</v>
      </c>
      <c r="D3104" s="18" t="s">
        <v>2100</v>
      </c>
      <c r="E3104" s="461">
        <v>378106.88</v>
      </c>
    </row>
    <row r="3105" spans="1:5" ht="14.25">
      <c r="A3105" s="18">
        <v>37520</v>
      </c>
      <c r="B3105" s="18" t="s">
        <v>23734</v>
      </c>
      <c r="C3105" s="18" t="s">
        <v>2097</v>
      </c>
      <c r="D3105" s="18" t="s">
        <v>2100</v>
      </c>
      <c r="E3105" s="461">
        <v>371908.4</v>
      </c>
    </row>
    <row r="3106" spans="1:5" ht="14.25">
      <c r="A3106" s="18">
        <v>37521</v>
      </c>
      <c r="B3106" s="18" t="s">
        <v>23735</v>
      </c>
      <c r="C3106" s="18" t="s">
        <v>2097</v>
      </c>
      <c r="D3106" s="18" t="s">
        <v>2100</v>
      </c>
      <c r="E3106" s="461">
        <v>453728.26</v>
      </c>
    </row>
    <row r="3107" spans="1:5" ht="14.25">
      <c r="A3107" s="18">
        <v>37522</v>
      </c>
      <c r="B3107" s="18" t="s">
        <v>23736</v>
      </c>
      <c r="C3107" s="18" t="s">
        <v>2097</v>
      </c>
      <c r="D3107" s="18" t="s">
        <v>2100</v>
      </c>
      <c r="E3107" s="461">
        <v>467379.02</v>
      </c>
    </row>
    <row r="3108" spans="1:5" ht="14.25">
      <c r="A3108" s="18">
        <v>21109</v>
      </c>
      <c r="B3108" s="18" t="s">
        <v>23737</v>
      </c>
      <c r="C3108" s="18" t="s">
        <v>2097</v>
      </c>
      <c r="D3108" s="18" t="s">
        <v>2100</v>
      </c>
      <c r="E3108" s="461">
        <v>57.31</v>
      </c>
    </row>
    <row r="3109" spans="1:5" ht="14.25">
      <c r="A3109" s="18">
        <v>37546</v>
      </c>
      <c r="B3109" s="18" t="s">
        <v>23738</v>
      </c>
      <c r="C3109" s="18" t="s">
        <v>2097</v>
      </c>
      <c r="D3109" s="18" t="s">
        <v>2098</v>
      </c>
      <c r="E3109" s="461">
        <v>11753</v>
      </c>
    </row>
    <row r="3110" spans="1:5" ht="14.25">
      <c r="A3110" s="18">
        <v>37544</v>
      </c>
      <c r="B3110" s="18" t="s">
        <v>23739</v>
      </c>
      <c r="C3110" s="18" t="s">
        <v>2097</v>
      </c>
      <c r="D3110" s="18" t="s">
        <v>2098</v>
      </c>
      <c r="E3110" s="461">
        <v>12430.77</v>
      </c>
    </row>
    <row r="3111" spans="1:5" ht="14.25">
      <c r="A3111" s="18">
        <v>37545</v>
      </c>
      <c r="B3111" s="18" t="s">
        <v>23740</v>
      </c>
      <c r="C3111" s="18" t="s">
        <v>2097</v>
      </c>
      <c r="D3111" s="18" t="s">
        <v>2098</v>
      </c>
      <c r="E3111" s="461">
        <v>14790.95</v>
      </c>
    </row>
    <row r="3112" spans="1:5" ht="14.25">
      <c r="A3112" s="18">
        <v>36793</v>
      </c>
      <c r="B3112" s="18" t="s">
        <v>23741</v>
      </c>
      <c r="C3112" s="18" t="s">
        <v>2097</v>
      </c>
      <c r="D3112" s="18" t="s">
        <v>2098</v>
      </c>
      <c r="E3112" s="461">
        <v>841.02</v>
      </c>
    </row>
    <row r="3113" spans="1:5" ht="14.25">
      <c r="A3113" s="18">
        <v>11769</v>
      </c>
      <c r="B3113" s="18" t="s">
        <v>23742</v>
      </c>
      <c r="C3113" s="18" t="s">
        <v>2097</v>
      </c>
      <c r="D3113" s="18" t="s">
        <v>2098</v>
      </c>
      <c r="E3113" s="461">
        <v>371.67</v>
      </c>
    </row>
    <row r="3114" spans="1:5" ht="14.25">
      <c r="A3114" s="18">
        <v>11771</v>
      </c>
      <c r="B3114" s="18" t="s">
        <v>23743</v>
      </c>
      <c r="C3114" s="18" t="s">
        <v>2097</v>
      </c>
      <c r="D3114" s="18" t="s">
        <v>2098</v>
      </c>
      <c r="E3114" s="461">
        <v>455.24</v>
      </c>
    </row>
    <row r="3115" spans="1:5" ht="14.25">
      <c r="A3115" s="18">
        <v>39919</v>
      </c>
      <c r="B3115" s="18" t="s">
        <v>23744</v>
      </c>
      <c r="C3115" s="18" t="s">
        <v>2097</v>
      </c>
      <c r="D3115" s="18" t="s">
        <v>2098</v>
      </c>
      <c r="E3115" s="461">
        <v>58830.26</v>
      </c>
    </row>
    <row r="3116" spans="1:5" ht="14.25">
      <c r="A3116" s="18">
        <v>38385</v>
      </c>
      <c r="B3116" s="18" t="s">
        <v>23745</v>
      </c>
      <c r="C3116" s="18" t="s">
        <v>2097</v>
      </c>
      <c r="D3116" s="18" t="s">
        <v>2098</v>
      </c>
      <c r="E3116" s="461">
        <v>49.62</v>
      </c>
    </row>
    <row r="3117" spans="1:5" ht="14.25">
      <c r="A3117" s="18">
        <v>36800</v>
      </c>
      <c r="B3117" s="18" t="s">
        <v>23746</v>
      </c>
      <c r="C3117" s="18" t="s">
        <v>2097</v>
      </c>
      <c r="D3117" s="18" t="s">
        <v>2098</v>
      </c>
      <c r="E3117" s="461">
        <v>223.32</v>
      </c>
    </row>
    <row r="3118" spans="1:5" ht="14.25">
      <c r="A3118" s="18">
        <v>37587</v>
      </c>
      <c r="B3118" s="18" t="s">
        <v>23747</v>
      </c>
      <c r="C3118" s="18" t="s">
        <v>2097</v>
      </c>
      <c r="D3118" s="18" t="s">
        <v>2098</v>
      </c>
      <c r="E3118" s="461">
        <v>490.65</v>
      </c>
    </row>
    <row r="3119" spans="1:5" ht="14.25">
      <c r="A3119" s="18">
        <v>11561</v>
      </c>
      <c r="B3119" s="18" t="s">
        <v>23748</v>
      </c>
      <c r="C3119" s="18" t="s">
        <v>2097</v>
      </c>
      <c r="D3119" s="18" t="s">
        <v>2098</v>
      </c>
      <c r="E3119" s="461">
        <v>212.25</v>
      </c>
    </row>
    <row r="3120" spans="1:5" ht="14.25">
      <c r="A3120" s="18">
        <v>43604</v>
      </c>
      <c r="B3120" s="18" t="s">
        <v>23749</v>
      </c>
      <c r="C3120" s="18" t="s">
        <v>2097</v>
      </c>
      <c r="D3120" s="18" t="s">
        <v>2098</v>
      </c>
      <c r="E3120" s="461">
        <v>113.15</v>
      </c>
    </row>
    <row r="3121" spans="1:5" ht="14.25">
      <c r="A3121" s="18">
        <v>11560</v>
      </c>
      <c r="B3121" s="18" t="s">
        <v>23750</v>
      </c>
      <c r="C3121" s="18" t="s">
        <v>2097</v>
      </c>
      <c r="D3121" s="18" t="s">
        <v>2098</v>
      </c>
      <c r="E3121" s="461">
        <v>163.83000000000001</v>
      </c>
    </row>
    <row r="3122" spans="1:5" ht="14.25">
      <c r="A3122" s="18">
        <v>11499</v>
      </c>
      <c r="B3122" s="18" t="s">
        <v>23751</v>
      </c>
      <c r="C3122" s="18" t="s">
        <v>2097</v>
      </c>
      <c r="D3122" s="18" t="s">
        <v>2098</v>
      </c>
      <c r="E3122" s="461">
        <v>679.06</v>
      </c>
    </row>
    <row r="3123" spans="1:5" ht="14.25">
      <c r="A3123" s="18">
        <v>34761</v>
      </c>
      <c r="B3123" s="18" t="s">
        <v>23752</v>
      </c>
      <c r="C3123" s="18" t="s">
        <v>2101</v>
      </c>
      <c r="D3123" s="18" t="s">
        <v>2098</v>
      </c>
      <c r="E3123" s="461">
        <v>17.66</v>
      </c>
    </row>
    <row r="3124" spans="1:5" ht="14.25">
      <c r="A3124" s="18">
        <v>40924</v>
      </c>
      <c r="B3124" s="18" t="s">
        <v>23753</v>
      </c>
      <c r="C3124" s="18" t="s">
        <v>2107</v>
      </c>
      <c r="D3124" s="18" t="s">
        <v>2098</v>
      </c>
      <c r="E3124" s="461">
        <v>3107.04</v>
      </c>
    </row>
    <row r="3125" spans="1:5" ht="14.25">
      <c r="A3125" s="18">
        <v>40983</v>
      </c>
      <c r="B3125" s="18" t="s">
        <v>23754</v>
      </c>
      <c r="C3125" s="18" t="s">
        <v>2107</v>
      </c>
      <c r="D3125" s="18" t="s">
        <v>2098</v>
      </c>
      <c r="E3125" s="461">
        <v>3203.09</v>
      </c>
    </row>
    <row r="3126" spans="1:5" ht="14.25">
      <c r="A3126" s="18">
        <v>44497</v>
      </c>
      <c r="B3126" s="18" t="s">
        <v>23755</v>
      </c>
      <c r="C3126" s="18" t="s">
        <v>2101</v>
      </c>
      <c r="D3126" s="18" t="s">
        <v>2098</v>
      </c>
      <c r="E3126" s="461">
        <v>18.22</v>
      </c>
    </row>
    <row r="3127" spans="1:5" ht="14.25">
      <c r="A3127" s="18">
        <v>2437</v>
      </c>
      <c r="B3127" s="18" t="s">
        <v>23756</v>
      </c>
      <c r="C3127" s="18" t="s">
        <v>2101</v>
      </c>
      <c r="D3127" s="18" t="s">
        <v>2098</v>
      </c>
      <c r="E3127" s="461">
        <v>20.079999999999998</v>
      </c>
    </row>
    <row r="3128" spans="1:5" ht="14.25">
      <c r="A3128" s="18">
        <v>40921</v>
      </c>
      <c r="B3128" s="18" t="s">
        <v>23757</v>
      </c>
      <c r="C3128" s="18" t="s">
        <v>2107</v>
      </c>
      <c r="D3128" s="18" t="s">
        <v>2098</v>
      </c>
      <c r="E3128" s="461">
        <v>3530.02</v>
      </c>
    </row>
    <row r="3129" spans="1:5" ht="14.25">
      <c r="A3129" s="18">
        <v>14252</v>
      </c>
      <c r="B3129" s="18" t="s">
        <v>23758</v>
      </c>
      <c r="C3129" s="18" t="s">
        <v>2097</v>
      </c>
      <c r="D3129" s="18" t="s">
        <v>2098</v>
      </c>
      <c r="E3129" s="461">
        <v>2752.98</v>
      </c>
    </row>
    <row r="3130" spans="1:5" ht="14.25">
      <c r="A3130" s="18">
        <v>730</v>
      </c>
      <c r="B3130" s="18" t="s">
        <v>23759</v>
      </c>
      <c r="C3130" s="18" t="s">
        <v>2097</v>
      </c>
      <c r="D3130" s="18" t="s">
        <v>2098</v>
      </c>
      <c r="E3130" s="461">
        <v>7355.46</v>
      </c>
    </row>
    <row r="3131" spans="1:5" ht="14.25">
      <c r="A3131" s="18">
        <v>723</v>
      </c>
      <c r="B3131" s="18" t="s">
        <v>23760</v>
      </c>
      <c r="C3131" s="18" t="s">
        <v>2097</v>
      </c>
      <c r="D3131" s="18" t="s">
        <v>2098</v>
      </c>
      <c r="E3131" s="461">
        <v>3655.92</v>
      </c>
    </row>
    <row r="3132" spans="1:5" ht="14.25">
      <c r="A3132" s="18">
        <v>36502</v>
      </c>
      <c r="B3132" s="18" t="s">
        <v>23761</v>
      </c>
      <c r="C3132" s="18" t="s">
        <v>2097</v>
      </c>
      <c r="D3132" s="18" t="s">
        <v>2098</v>
      </c>
      <c r="E3132" s="461">
        <v>3436.13</v>
      </c>
    </row>
    <row r="3133" spans="1:5" ht="14.25">
      <c r="A3133" s="18">
        <v>36503</v>
      </c>
      <c r="B3133" s="18" t="s">
        <v>23762</v>
      </c>
      <c r="C3133" s="18" t="s">
        <v>2097</v>
      </c>
      <c r="D3133" s="18" t="s">
        <v>2098</v>
      </c>
      <c r="E3133" s="461">
        <v>4237.1499999999996</v>
      </c>
    </row>
    <row r="3134" spans="1:5" ht="14.25">
      <c r="A3134" s="18">
        <v>4090</v>
      </c>
      <c r="B3134" s="18" t="s">
        <v>23763</v>
      </c>
      <c r="C3134" s="18" t="s">
        <v>2097</v>
      </c>
      <c r="D3134" s="18" t="s">
        <v>2102</v>
      </c>
      <c r="E3134" s="461">
        <v>1180000</v>
      </c>
    </row>
    <row r="3135" spans="1:5" ht="14.25">
      <c r="A3135" s="18">
        <v>13227</v>
      </c>
      <c r="B3135" s="18" t="s">
        <v>23764</v>
      </c>
      <c r="C3135" s="18" t="s">
        <v>2097</v>
      </c>
      <c r="D3135" s="18" t="s">
        <v>2098</v>
      </c>
      <c r="E3135" s="461">
        <v>1466297.14</v>
      </c>
    </row>
    <row r="3136" spans="1:5" ht="14.25">
      <c r="A3136" s="18">
        <v>10597</v>
      </c>
      <c r="B3136" s="18" t="s">
        <v>23765</v>
      </c>
      <c r="C3136" s="18" t="s">
        <v>2097</v>
      </c>
      <c r="D3136" s="18" t="s">
        <v>2098</v>
      </c>
      <c r="E3136" s="461">
        <v>1543466.9</v>
      </c>
    </row>
    <row r="3137" spans="1:5" ht="14.25">
      <c r="A3137" s="18">
        <v>39628</v>
      </c>
      <c r="B3137" s="18" t="s">
        <v>23766</v>
      </c>
      <c r="C3137" s="18" t="s">
        <v>2097</v>
      </c>
      <c r="D3137" s="18" t="s">
        <v>2100</v>
      </c>
      <c r="E3137" s="461">
        <v>5188.45</v>
      </c>
    </row>
    <row r="3138" spans="1:5" ht="14.25">
      <c r="A3138" s="18">
        <v>39404</v>
      </c>
      <c r="B3138" s="18" t="s">
        <v>23767</v>
      </c>
      <c r="C3138" s="18" t="s">
        <v>2097</v>
      </c>
      <c r="D3138" s="18" t="s">
        <v>2100</v>
      </c>
      <c r="E3138" s="461">
        <v>2572.79</v>
      </c>
    </row>
    <row r="3139" spans="1:5" ht="14.25">
      <c r="A3139" s="18">
        <v>39402</v>
      </c>
      <c r="B3139" s="18" t="s">
        <v>23768</v>
      </c>
      <c r="C3139" s="18" t="s">
        <v>2097</v>
      </c>
      <c r="D3139" s="18" t="s">
        <v>2100</v>
      </c>
      <c r="E3139" s="461">
        <v>2119.48</v>
      </c>
    </row>
    <row r="3140" spans="1:5" ht="14.25">
      <c r="A3140" s="18">
        <v>39403</v>
      </c>
      <c r="B3140" s="18" t="s">
        <v>23769</v>
      </c>
      <c r="C3140" s="18" t="s">
        <v>2097</v>
      </c>
      <c r="D3140" s="18" t="s">
        <v>2100</v>
      </c>
      <c r="E3140" s="461">
        <v>2073.38</v>
      </c>
    </row>
    <row r="3141" spans="1:5" ht="14.25">
      <c r="A3141" s="18">
        <v>4093</v>
      </c>
      <c r="B3141" s="18" t="s">
        <v>23770</v>
      </c>
      <c r="C3141" s="18" t="s">
        <v>2101</v>
      </c>
      <c r="D3141" s="18" t="s">
        <v>2098</v>
      </c>
      <c r="E3141" s="461">
        <v>17.399999999999999</v>
      </c>
    </row>
    <row r="3142" spans="1:5" ht="14.25">
      <c r="A3142" s="18">
        <v>10512</v>
      </c>
      <c r="B3142" s="18" t="s">
        <v>23771</v>
      </c>
      <c r="C3142" s="18" t="s">
        <v>2107</v>
      </c>
      <c r="D3142" s="18" t="s">
        <v>2098</v>
      </c>
      <c r="E3142" s="461">
        <v>3059.95</v>
      </c>
    </row>
    <row r="3143" spans="1:5" ht="14.25">
      <c r="A3143" s="18">
        <v>20020</v>
      </c>
      <c r="B3143" s="18" t="s">
        <v>23772</v>
      </c>
      <c r="C3143" s="18" t="s">
        <v>2101</v>
      </c>
      <c r="D3143" s="18" t="s">
        <v>2098</v>
      </c>
      <c r="E3143" s="461">
        <v>16.41</v>
      </c>
    </row>
    <row r="3144" spans="1:5" ht="14.25">
      <c r="A3144" s="18">
        <v>41038</v>
      </c>
      <c r="B3144" s="18" t="s">
        <v>23773</v>
      </c>
      <c r="C3144" s="18" t="s">
        <v>2107</v>
      </c>
      <c r="D3144" s="18" t="s">
        <v>2098</v>
      </c>
      <c r="E3144" s="461">
        <v>2886.32</v>
      </c>
    </row>
    <row r="3145" spans="1:5" ht="14.25">
      <c r="A3145" s="18">
        <v>4094</v>
      </c>
      <c r="B3145" s="18" t="s">
        <v>23774</v>
      </c>
      <c r="C3145" s="18" t="s">
        <v>2101</v>
      </c>
      <c r="D3145" s="18" t="s">
        <v>2098</v>
      </c>
      <c r="E3145" s="461">
        <v>23.23</v>
      </c>
    </row>
    <row r="3146" spans="1:5" ht="14.25">
      <c r="A3146" s="18">
        <v>40988</v>
      </c>
      <c r="B3146" s="18" t="s">
        <v>23775</v>
      </c>
      <c r="C3146" s="18" t="s">
        <v>2107</v>
      </c>
      <c r="D3146" s="18" t="s">
        <v>2098</v>
      </c>
      <c r="E3146" s="461">
        <v>4086.38</v>
      </c>
    </row>
    <row r="3147" spans="1:5" ht="14.25">
      <c r="A3147" s="18">
        <v>4095</v>
      </c>
      <c r="B3147" s="18" t="s">
        <v>23776</v>
      </c>
      <c r="C3147" s="18" t="s">
        <v>2101</v>
      </c>
      <c r="D3147" s="18" t="s">
        <v>2098</v>
      </c>
      <c r="E3147" s="461">
        <v>16.760000000000002</v>
      </c>
    </row>
    <row r="3148" spans="1:5" ht="14.25">
      <c r="A3148" s="18">
        <v>40990</v>
      </c>
      <c r="B3148" s="18" t="s">
        <v>23777</v>
      </c>
      <c r="C3148" s="18" t="s">
        <v>2107</v>
      </c>
      <c r="D3148" s="18" t="s">
        <v>2098</v>
      </c>
      <c r="E3148" s="461">
        <v>2949.75</v>
      </c>
    </row>
    <row r="3149" spans="1:5" ht="14.25">
      <c r="A3149" s="18">
        <v>4097</v>
      </c>
      <c r="B3149" s="18" t="s">
        <v>23778</v>
      </c>
      <c r="C3149" s="18" t="s">
        <v>2101</v>
      </c>
      <c r="D3149" s="18" t="s">
        <v>2098</v>
      </c>
      <c r="E3149" s="461">
        <v>19.989999999999998</v>
      </c>
    </row>
    <row r="3150" spans="1:5" ht="14.25">
      <c r="A3150" s="18">
        <v>40994</v>
      </c>
      <c r="B3150" s="18" t="s">
        <v>23779</v>
      </c>
      <c r="C3150" s="18" t="s">
        <v>2107</v>
      </c>
      <c r="D3150" s="18" t="s">
        <v>2098</v>
      </c>
      <c r="E3150" s="461">
        <v>3516.06</v>
      </c>
    </row>
    <row r="3151" spans="1:5" ht="14.25">
      <c r="A3151" s="18">
        <v>4096</v>
      </c>
      <c r="B3151" s="18" t="s">
        <v>23780</v>
      </c>
      <c r="C3151" s="18" t="s">
        <v>2101</v>
      </c>
      <c r="D3151" s="18" t="s">
        <v>2098</v>
      </c>
      <c r="E3151" s="461">
        <v>20.190000000000001</v>
      </c>
    </row>
    <row r="3152" spans="1:5" ht="14.25">
      <c r="A3152" s="18">
        <v>40992</v>
      </c>
      <c r="B3152" s="18" t="s">
        <v>23781</v>
      </c>
      <c r="C3152" s="18" t="s">
        <v>2107</v>
      </c>
      <c r="D3152" s="18" t="s">
        <v>2098</v>
      </c>
      <c r="E3152" s="461">
        <v>3550.2</v>
      </c>
    </row>
    <row r="3153" spans="1:5" ht="14.25">
      <c r="A3153" s="18">
        <v>4114</v>
      </c>
      <c r="B3153" s="18" t="s">
        <v>23782</v>
      </c>
      <c r="C3153" s="18" t="s">
        <v>2097</v>
      </c>
      <c r="D3153" s="18" t="s">
        <v>2098</v>
      </c>
      <c r="E3153" s="461">
        <v>74.31</v>
      </c>
    </row>
    <row r="3154" spans="1:5" ht="14.25">
      <c r="A3154" s="18">
        <v>36797</v>
      </c>
      <c r="B3154" s="18" t="s">
        <v>23783</v>
      </c>
      <c r="C3154" s="18" t="s">
        <v>2097</v>
      </c>
      <c r="D3154" s="18" t="s">
        <v>2098</v>
      </c>
      <c r="E3154" s="461">
        <v>66.16</v>
      </c>
    </row>
    <row r="3155" spans="1:5" ht="14.25">
      <c r="A3155" s="18">
        <v>4107</v>
      </c>
      <c r="B3155" s="18" t="s">
        <v>23784</v>
      </c>
      <c r="C3155" s="18" t="s">
        <v>2097</v>
      </c>
      <c r="D3155" s="18" t="s">
        <v>2098</v>
      </c>
      <c r="E3155" s="461">
        <v>62.38</v>
      </c>
    </row>
    <row r="3156" spans="1:5" ht="14.25">
      <c r="A3156" s="18">
        <v>4102</v>
      </c>
      <c r="B3156" s="18" t="s">
        <v>23785</v>
      </c>
      <c r="C3156" s="18" t="s">
        <v>2097</v>
      </c>
      <c r="D3156" s="18" t="s">
        <v>2102</v>
      </c>
      <c r="E3156" s="461">
        <v>76.150000000000006</v>
      </c>
    </row>
    <row r="3157" spans="1:5" ht="14.25">
      <c r="A3157" s="18">
        <v>36799</v>
      </c>
      <c r="B3157" s="18" t="s">
        <v>23786</v>
      </c>
      <c r="C3157" s="18" t="s">
        <v>2097</v>
      </c>
      <c r="D3157" s="18" t="s">
        <v>2098</v>
      </c>
      <c r="E3157" s="461">
        <v>64.22</v>
      </c>
    </row>
    <row r="3158" spans="1:5" ht="14.25">
      <c r="A3158" s="18">
        <v>2747</v>
      </c>
      <c r="B3158" s="18" t="s">
        <v>23787</v>
      </c>
      <c r="C3158" s="18" t="s">
        <v>2103</v>
      </c>
      <c r="D3158" s="18" t="s">
        <v>2100</v>
      </c>
      <c r="E3158" s="461">
        <v>27.38</v>
      </c>
    </row>
    <row r="3159" spans="1:5" ht="14.25">
      <c r="A3159" s="18">
        <v>21138</v>
      </c>
      <c r="B3159" s="18" t="s">
        <v>23788</v>
      </c>
      <c r="C3159" s="18" t="s">
        <v>2103</v>
      </c>
      <c r="D3159" s="18" t="s">
        <v>2100</v>
      </c>
      <c r="E3159" s="461">
        <v>8.68</v>
      </c>
    </row>
    <row r="3160" spans="1:5" ht="14.25">
      <c r="A3160" s="18">
        <v>10826</v>
      </c>
      <c r="B3160" s="18" t="s">
        <v>23789</v>
      </c>
      <c r="C3160" s="18" t="s">
        <v>2097</v>
      </c>
      <c r="D3160" s="18" t="s">
        <v>2098</v>
      </c>
      <c r="E3160" s="461">
        <v>80.45</v>
      </c>
    </row>
    <row r="3161" spans="1:5" ht="14.25">
      <c r="A3161" s="18">
        <v>365</v>
      </c>
      <c r="B3161" s="18" t="s">
        <v>23790</v>
      </c>
      <c r="C3161" s="18" t="s">
        <v>2097</v>
      </c>
      <c r="D3161" s="18" t="s">
        <v>2098</v>
      </c>
      <c r="E3161" s="461">
        <v>49.88</v>
      </c>
    </row>
    <row r="3162" spans="1:5" ht="14.25">
      <c r="A3162" s="18">
        <v>38639</v>
      </c>
      <c r="B3162" s="18" t="s">
        <v>23791</v>
      </c>
      <c r="C3162" s="18" t="s">
        <v>2097</v>
      </c>
      <c r="D3162" s="18" t="s">
        <v>2098</v>
      </c>
      <c r="E3162" s="461">
        <v>193.1</v>
      </c>
    </row>
    <row r="3163" spans="1:5" ht="14.25">
      <c r="A3163" s="18">
        <v>38640</v>
      </c>
      <c r="B3163" s="18" t="s">
        <v>23792</v>
      </c>
      <c r="C3163" s="18" t="s">
        <v>2097</v>
      </c>
      <c r="D3163" s="18" t="s">
        <v>2098</v>
      </c>
      <c r="E3163" s="461">
        <v>2.89</v>
      </c>
    </row>
    <row r="3164" spans="1:5" ht="14.25">
      <c r="A3164" s="18">
        <v>358</v>
      </c>
      <c r="B3164" s="18" t="s">
        <v>23793</v>
      </c>
      <c r="C3164" s="18" t="s">
        <v>2097</v>
      </c>
      <c r="D3164" s="18" t="s">
        <v>2098</v>
      </c>
      <c r="E3164" s="461">
        <v>59.54</v>
      </c>
    </row>
    <row r="3165" spans="1:5" ht="14.25">
      <c r="A3165" s="18">
        <v>359</v>
      </c>
      <c r="B3165" s="18" t="s">
        <v>23794</v>
      </c>
      <c r="C3165" s="18" t="s">
        <v>2097</v>
      </c>
      <c r="D3165" s="18" t="s">
        <v>2098</v>
      </c>
      <c r="E3165" s="461">
        <v>122.29</v>
      </c>
    </row>
    <row r="3166" spans="1:5" ht="14.25">
      <c r="A3166" s="18">
        <v>38641</v>
      </c>
      <c r="B3166" s="18" t="s">
        <v>23795</v>
      </c>
      <c r="C3166" s="18" t="s">
        <v>2097</v>
      </c>
      <c r="D3166" s="18" t="s">
        <v>2098</v>
      </c>
      <c r="E3166" s="461">
        <v>120.68</v>
      </c>
    </row>
    <row r="3167" spans="1:5" ht="14.25">
      <c r="A3167" s="18">
        <v>360</v>
      </c>
      <c r="B3167" s="18" t="s">
        <v>23796</v>
      </c>
      <c r="C3167" s="18" t="s">
        <v>2097</v>
      </c>
      <c r="D3167" s="18" t="s">
        <v>2102</v>
      </c>
      <c r="E3167" s="461">
        <v>2.8</v>
      </c>
    </row>
    <row r="3168" spans="1:5" ht="14.25">
      <c r="A3168" s="18">
        <v>42430</v>
      </c>
      <c r="B3168" s="18" t="s">
        <v>23797</v>
      </c>
      <c r="C3168" s="18" t="s">
        <v>2097</v>
      </c>
      <c r="D3168" s="18" t="s">
        <v>2100</v>
      </c>
      <c r="E3168" s="461">
        <v>6377.55</v>
      </c>
    </row>
    <row r="3169" spans="1:5" ht="14.25">
      <c r="A3169" s="18">
        <v>4209</v>
      </c>
      <c r="B3169" s="18" t="s">
        <v>23798</v>
      </c>
      <c r="C3169" s="18" t="s">
        <v>2097</v>
      </c>
      <c r="D3169" s="18" t="s">
        <v>2100</v>
      </c>
      <c r="E3169" s="461">
        <v>23.7</v>
      </c>
    </row>
    <row r="3170" spans="1:5" ht="14.25">
      <c r="A3170" s="18">
        <v>4180</v>
      </c>
      <c r="B3170" s="18" t="s">
        <v>23799</v>
      </c>
      <c r="C3170" s="18" t="s">
        <v>2097</v>
      </c>
      <c r="D3170" s="18" t="s">
        <v>2100</v>
      </c>
      <c r="E3170" s="461">
        <v>17.84</v>
      </c>
    </row>
    <row r="3171" spans="1:5" ht="14.25">
      <c r="A3171" s="18">
        <v>4177</v>
      </c>
      <c r="B3171" s="18" t="s">
        <v>23800</v>
      </c>
      <c r="C3171" s="18" t="s">
        <v>2097</v>
      </c>
      <c r="D3171" s="18" t="s">
        <v>2100</v>
      </c>
      <c r="E3171" s="461">
        <v>5.92</v>
      </c>
    </row>
    <row r="3172" spans="1:5" ht="14.25">
      <c r="A3172" s="18">
        <v>4179</v>
      </c>
      <c r="B3172" s="18" t="s">
        <v>23801</v>
      </c>
      <c r="C3172" s="18" t="s">
        <v>2097</v>
      </c>
      <c r="D3172" s="18" t="s">
        <v>2100</v>
      </c>
      <c r="E3172" s="461">
        <v>12.11</v>
      </c>
    </row>
    <row r="3173" spans="1:5" ht="14.25">
      <c r="A3173" s="18">
        <v>4208</v>
      </c>
      <c r="B3173" s="18" t="s">
        <v>23802</v>
      </c>
      <c r="C3173" s="18" t="s">
        <v>2097</v>
      </c>
      <c r="D3173" s="18" t="s">
        <v>2100</v>
      </c>
      <c r="E3173" s="461">
        <v>56.4</v>
      </c>
    </row>
    <row r="3174" spans="1:5" ht="14.25">
      <c r="A3174" s="18">
        <v>4181</v>
      </c>
      <c r="B3174" s="18" t="s">
        <v>23803</v>
      </c>
      <c r="C3174" s="18" t="s">
        <v>2097</v>
      </c>
      <c r="D3174" s="18" t="s">
        <v>2100</v>
      </c>
      <c r="E3174" s="461">
        <v>36.85</v>
      </c>
    </row>
    <row r="3175" spans="1:5" ht="14.25">
      <c r="A3175" s="18">
        <v>4178</v>
      </c>
      <c r="B3175" s="18" t="s">
        <v>23804</v>
      </c>
      <c r="C3175" s="18" t="s">
        <v>2097</v>
      </c>
      <c r="D3175" s="18" t="s">
        <v>2100</v>
      </c>
      <c r="E3175" s="461">
        <v>8.2100000000000009</v>
      </c>
    </row>
    <row r="3176" spans="1:5" ht="14.25">
      <c r="A3176" s="18">
        <v>4182</v>
      </c>
      <c r="B3176" s="18" t="s">
        <v>23805</v>
      </c>
      <c r="C3176" s="18" t="s">
        <v>2097</v>
      </c>
      <c r="D3176" s="18" t="s">
        <v>2100</v>
      </c>
      <c r="E3176" s="461">
        <v>91.75</v>
      </c>
    </row>
    <row r="3177" spans="1:5" ht="14.25">
      <c r="A3177" s="18">
        <v>4183</v>
      </c>
      <c r="B3177" s="18" t="s">
        <v>23806</v>
      </c>
      <c r="C3177" s="18" t="s">
        <v>2097</v>
      </c>
      <c r="D3177" s="18" t="s">
        <v>2100</v>
      </c>
      <c r="E3177" s="461">
        <v>147.72</v>
      </c>
    </row>
    <row r="3178" spans="1:5" ht="14.25">
      <c r="A3178" s="18">
        <v>4184</v>
      </c>
      <c r="B3178" s="18" t="s">
        <v>23807</v>
      </c>
      <c r="C3178" s="18" t="s">
        <v>2097</v>
      </c>
      <c r="D3178" s="18" t="s">
        <v>2100</v>
      </c>
      <c r="E3178" s="461">
        <v>326.07</v>
      </c>
    </row>
    <row r="3179" spans="1:5" ht="14.25">
      <c r="A3179" s="18">
        <v>4185</v>
      </c>
      <c r="B3179" s="18" t="s">
        <v>23808</v>
      </c>
      <c r="C3179" s="18" t="s">
        <v>2097</v>
      </c>
      <c r="D3179" s="18" t="s">
        <v>2100</v>
      </c>
      <c r="E3179" s="461">
        <v>541.79</v>
      </c>
    </row>
    <row r="3180" spans="1:5" ht="14.25">
      <c r="A3180" s="18">
        <v>4205</v>
      </c>
      <c r="B3180" s="18" t="s">
        <v>23809</v>
      </c>
      <c r="C3180" s="18" t="s">
        <v>2097</v>
      </c>
      <c r="D3180" s="18" t="s">
        <v>2100</v>
      </c>
      <c r="E3180" s="461">
        <v>31.29</v>
      </c>
    </row>
    <row r="3181" spans="1:5" ht="14.25">
      <c r="A3181" s="18">
        <v>4192</v>
      </c>
      <c r="B3181" s="18" t="s">
        <v>23810</v>
      </c>
      <c r="C3181" s="18" t="s">
        <v>2097</v>
      </c>
      <c r="D3181" s="18" t="s">
        <v>2100</v>
      </c>
      <c r="E3181" s="461">
        <v>31.29</v>
      </c>
    </row>
    <row r="3182" spans="1:5" ht="14.25">
      <c r="A3182" s="18">
        <v>4191</v>
      </c>
      <c r="B3182" s="18" t="s">
        <v>23811</v>
      </c>
      <c r="C3182" s="18" t="s">
        <v>2097</v>
      </c>
      <c r="D3182" s="18" t="s">
        <v>2100</v>
      </c>
      <c r="E3182" s="461">
        <v>31.29</v>
      </c>
    </row>
    <row r="3183" spans="1:5" ht="14.25">
      <c r="A3183" s="18">
        <v>4207</v>
      </c>
      <c r="B3183" s="18" t="s">
        <v>23812</v>
      </c>
      <c r="C3183" s="18" t="s">
        <v>2097</v>
      </c>
      <c r="D3183" s="18" t="s">
        <v>2100</v>
      </c>
      <c r="E3183" s="461">
        <v>25.18</v>
      </c>
    </row>
    <row r="3184" spans="1:5" ht="14.25">
      <c r="A3184" s="18">
        <v>4206</v>
      </c>
      <c r="B3184" s="18" t="s">
        <v>23813</v>
      </c>
      <c r="C3184" s="18" t="s">
        <v>2097</v>
      </c>
      <c r="D3184" s="18" t="s">
        <v>2100</v>
      </c>
      <c r="E3184" s="461">
        <v>24.45</v>
      </c>
    </row>
    <row r="3185" spans="1:5" ht="14.25">
      <c r="A3185" s="18">
        <v>4190</v>
      </c>
      <c r="B3185" s="18" t="s">
        <v>23814</v>
      </c>
      <c r="C3185" s="18" t="s">
        <v>2097</v>
      </c>
      <c r="D3185" s="18" t="s">
        <v>2100</v>
      </c>
      <c r="E3185" s="461">
        <v>24.45</v>
      </c>
    </row>
    <row r="3186" spans="1:5" ht="14.25">
      <c r="A3186" s="18">
        <v>4186</v>
      </c>
      <c r="B3186" s="18" t="s">
        <v>23815</v>
      </c>
      <c r="C3186" s="18" t="s">
        <v>2097</v>
      </c>
      <c r="D3186" s="18" t="s">
        <v>2100</v>
      </c>
      <c r="E3186" s="461">
        <v>7.23</v>
      </c>
    </row>
    <row r="3187" spans="1:5" ht="14.25">
      <c r="A3187" s="18">
        <v>4188</v>
      </c>
      <c r="B3187" s="18" t="s">
        <v>23816</v>
      </c>
      <c r="C3187" s="18" t="s">
        <v>2097</v>
      </c>
      <c r="D3187" s="18" t="s">
        <v>2100</v>
      </c>
      <c r="E3187" s="461">
        <v>14.75</v>
      </c>
    </row>
    <row r="3188" spans="1:5" ht="14.25">
      <c r="A3188" s="18">
        <v>4189</v>
      </c>
      <c r="B3188" s="18" t="s">
        <v>23817</v>
      </c>
      <c r="C3188" s="18" t="s">
        <v>2097</v>
      </c>
      <c r="D3188" s="18" t="s">
        <v>2100</v>
      </c>
      <c r="E3188" s="461">
        <v>14.75</v>
      </c>
    </row>
    <row r="3189" spans="1:5" ht="14.25">
      <c r="A3189" s="18">
        <v>4197</v>
      </c>
      <c r="B3189" s="18" t="s">
        <v>23818</v>
      </c>
      <c r="C3189" s="18" t="s">
        <v>2097</v>
      </c>
      <c r="D3189" s="18" t="s">
        <v>2100</v>
      </c>
      <c r="E3189" s="461">
        <v>78.12</v>
      </c>
    </row>
    <row r="3190" spans="1:5" ht="14.25">
      <c r="A3190" s="18">
        <v>4194</v>
      </c>
      <c r="B3190" s="18" t="s">
        <v>23819</v>
      </c>
      <c r="C3190" s="18" t="s">
        <v>2097</v>
      </c>
      <c r="D3190" s="18" t="s">
        <v>2100</v>
      </c>
      <c r="E3190" s="461">
        <v>47.21</v>
      </c>
    </row>
    <row r="3191" spans="1:5" ht="14.25">
      <c r="A3191" s="18">
        <v>4193</v>
      </c>
      <c r="B3191" s="18" t="s">
        <v>23820</v>
      </c>
      <c r="C3191" s="18" t="s">
        <v>2097</v>
      </c>
      <c r="D3191" s="18" t="s">
        <v>2100</v>
      </c>
      <c r="E3191" s="461">
        <v>47.21</v>
      </c>
    </row>
    <row r="3192" spans="1:5" ht="14.25">
      <c r="A3192" s="18">
        <v>4204</v>
      </c>
      <c r="B3192" s="18" t="s">
        <v>23821</v>
      </c>
      <c r="C3192" s="18" t="s">
        <v>2097</v>
      </c>
      <c r="D3192" s="18" t="s">
        <v>2100</v>
      </c>
      <c r="E3192" s="461">
        <v>47.21</v>
      </c>
    </row>
    <row r="3193" spans="1:5" ht="14.25">
      <c r="A3193" s="18">
        <v>4187</v>
      </c>
      <c r="B3193" s="18" t="s">
        <v>23822</v>
      </c>
      <c r="C3193" s="18" t="s">
        <v>2097</v>
      </c>
      <c r="D3193" s="18" t="s">
        <v>2100</v>
      </c>
      <c r="E3193" s="461">
        <v>9.41</v>
      </c>
    </row>
    <row r="3194" spans="1:5" ht="14.25">
      <c r="A3194" s="18">
        <v>4202</v>
      </c>
      <c r="B3194" s="18" t="s">
        <v>23823</v>
      </c>
      <c r="C3194" s="18" t="s">
        <v>2097</v>
      </c>
      <c r="D3194" s="18" t="s">
        <v>2100</v>
      </c>
      <c r="E3194" s="461">
        <v>142.68</v>
      </c>
    </row>
    <row r="3195" spans="1:5" ht="14.25">
      <c r="A3195" s="18">
        <v>4203</v>
      </c>
      <c r="B3195" s="18" t="s">
        <v>23824</v>
      </c>
      <c r="C3195" s="18" t="s">
        <v>2097</v>
      </c>
      <c r="D3195" s="18" t="s">
        <v>2100</v>
      </c>
      <c r="E3195" s="461">
        <v>126.01</v>
      </c>
    </row>
    <row r="3196" spans="1:5" ht="14.25">
      <c r="A3196" s="18">
        <v>40368</v>
      </c>
      <c r="B3196" s="18" t="s">
        <v>23825</v>
      </c>
      <c r="C3196" s="18" t="s">
        <v>2097</v>
      </c>
      <c r="D3196" s="18" t="s">
        <v>2098</v>
      </c>
      <c r="E3196" s="461">
        <v>44.97</v>
      </c>
    </row>
    <row r="3197" spans="1:5" ht="14.25">
      <c r="A3197" s="18">
        <v>40365</v>
      </c>
      <c r="B3197" s="18" t="s">
        <v>23826</v>
      </c>
      <c r="C3197" s="18" t="s">
        <v>2097</v>
      </c>
      <c r="D3197" s="18" t="s">
        <v>2098</v>
      </c>
      <c r="E3197" s="461">
        <v>30.34</v>
      </c>
    </row>
    <row r="3198" spans="1:5" ht="14.25">
      <c r="A3198" s="18">
        <v>40356</v>
      </c>
      <c r="B3198" s="18" t="s">
        <v>23827</v>
      </c>
      <c r="C3198" s="18" t="s">
        <v>2097</v>
      </c>
      <c r="D3198" s="18" t="s">
        <v>2098</v>
      </c>
      <c r="E3198" s="461">
        <v>10.36</v>
      </c>
    </row>
    <row r="3199" spans="1:5" ht="14.25">
      <c r="A3199" s="18">
        <v>40362</v>
      </c>
      <c r="B3199" s="18" t="s">
        <v>23828</v>
      </c>
      <c r="C3199" s="18" t="s">
        <v>2097</v>
      </c>
      <c r="D3199" s="18" t="s">
        <v>2098</v>
      </c>
      <c r="E3199" s="461">
        <v>20.09</v>
      </c>
    </row>
    <row r="3200" spans="1:5" ht="14.25">
      <c r="A3200" s="18">
        <v>40374</v>
      </c>
      <c r="B3200" s="18" t="s">
        <v>23829</v>
      </c>
      <c r="C3200" s="18" t="s">
        <v>2097</v>
      </c>
      <c r="D3200" s="18" t="s">
        <v>2098</v>
      </c>
      <c r="E3200" s="461">
        <v>117.54</v>
      </c>
    </row>
    <row r="3201" spans="1:5" ht="14.25">
      <c r="A3201" s="18">
        <v>40371</v>
      </c>
      <c r="B3201" s="18" t="s">
        <v>23830</v>
      </c>
      <c r="C3201" s="18" t="s">
        <v>2097</v>
      </c>
      <c r="D3201" s="18" t="s">
        <v>2098</v>
      </c>
      <c r="E3201" s="461">
        <v>73.989999999999995</v>
      </c>
    </row>
    <row r="3202" spans="1:5" ht="14.25">
      <c r="A3202" s="18">
        <v>40359</v>
      </c>
      <c r="B3202" s="18" t="s">
        <v>23831</v>
      </c>
      <c r="C3202" s="18" t="s">
        <v>2097</v>
      </c>
      <c r="D3202" s="18" t="s">
        <v>2098</v>
      </c>
      <c r="E3202" s="461">
        <v>13.39</v>
      </c>
    </row>
    <row r="3203" spans="1:5" ht="14.25">
      <c r="A3203" s="18">
        <v>7595</v>
      </c>
      <c r="B3203" s="18" t="s">
        <v>23832</v>
      </c>
      <c r="C3203" s="18" t="s">
        <v>2101</v>
      </c>
      <c r="D3203" s="18" t="s">
        <v>2098</v>
      </c>
      <c r="E3203" s="461">
        <v>14.23</v>
      </c>
    </row>
    <row r="3204" spans="1:5" ht="14.25">
      <c r="A3204" s="18">
        <v>41094</v>
      </c>
      <c r="B3204" s="18" t="s">
        <v>23833</v>
      </c>
      <c r="C3204" s="18" t="s">
        <v>2107</v>
      </c>
      <c r="D3204" s="18" t="s">
        <v>2098</v>
      </c>
      <c r="E3204" s="461">
        <v>2502.5300000000002</v>
      </c>
    </row>
    <row r="3205" spans="1:5" ht="14.25">
      <c r="A3205" s="18">
        <v>39609</v>
      </c>
      <c r="B3205" s="18" t="s">
        <v>23834</v>
      </c>
      <c r="C3205" s="18" t="s">
        <v>2097</v>
      </c>
      <c r="D3205" s="18" t="s">
        <v>2100</v>
      </c>
      <c r="E3205" s="461">
        <v>72995.5</v>
      </c>
    </row>
    <row r="3206" spans="1:5" ht="14.25">
      <c r="A3206" s="18">
        <v>39610</v>
      </c>
      <c r="B3206" s="18" t="s">
        <v>23835</v>
      </c>
      <c r="C3206" s="18" t="s">
        <v>2097</v>
      </c>
      <c r="D3206" s="18" t="s">
        <v>2100</v>
      </c>
      <c r="E3206" s="461">
        <v>106550.66</v>
      </c>
    </row>
    <row r="3207" spans="1:5" ht="14.25">
      <c r="A3207" s="18">
        <v>39611</v>
      </c>
      <c r="B3207" s="18" t="s">
        <v>23836</v>
      </c>
      <c r="C3207" s="18" t="s">
        <v>2097</v>
      </c>
      <c r="D3207" s="18" t="s">
        <v>2100</v>
      </c>
      <c r="E3207" s="461">
        <v>128943.74</v>
      </c>
    </row>
    <row r="3208" spans="1:5" ht="14.25">
      <c r="A3208" s="18">
        <v>39612</v>
      </c>
      <c r="B3208" s="18" t="s">
        <v>23837</v>
      </c>
      <c r="C3208" s="18" t="s">
        <v>2097</v>
      </c>
      <c r="D3208" s="18" t="s">
        <v>2100</v>
      </c>
      <c r="E3208" s="461">
        <v>201993.28</v>
      </c>
    </row>
    <row r="3209" spans="1:5" ht="14.25">
      <c r="A3209" s="18">
        <v>39608</v>
      </c>
      <c r="B3209" s="18" t="s">
        <v>23838</v>
      </c>
      <c r="C3209" s="18" t="s">
        <v>2097</v>
      </c>
      <c r="D3209" s="18" t="s">
        <v>2100</v>
      </c>
      <c r="E3209" s="461">
        <v>58366.44</v>
      </c>
    </row>
    <row r="3210" spans="1:5" ht="14.25">
      <c r="A3210" s="18">
        <v>38175</v>
      </c>
      <c r="B3210" s="18" t="s">
        <v>23839</v>
      </c>
      <c r="C3210" s="18" t="s">
        <v>2097</v>
      </c>
      <c r="D3210" s="18" t="s">
        <v>2098</v>
      </c>
      <c r="E3210" s="461">
        <v>4.25</v>
      </c>
    </row>
    <row r="3211" spans="1:5" ht="14.25">
      <c r="A3211" s="18">
        <v>38176</v>
      </c>
      <c r="B3211" s="18" t="s">
        <v>23840</v>
      </c>
      <c r="C3211" s="18" t="s">
        <v>2097</v>
      </c>
      <c r="D3211" s="18" t="s">
        <v>2098</v>
      </c>
      <c r="E3211" s="461">
        <v>12.52</v>
      </c>
    </row>
    <row r="3212" spans="1:5" ht="14.25">
      <c r="A3212" s="18">
        <v>36152</v>
      </c>
      <c r="B3212" s="18" t="s">
        <v>23841</v>
      </c>
      <c r="C3212" s="18" t="s">
        <v>2097</v>
      </c>
      <c r="D3212" s="18" t="s">
        <v>2098</v>
      </c>
      <c r="E3212" s="461">
        <v>5.81</v>
      </c>
    </row>
    <row r="3213" spans="1:5" ht="14.25">
      <c r="A3213" s="18">
        <v>11138</v>
      </c>
      <c r="B3213" s="18" t="s">
        <v>23842</v>
      </c>
      <c r="C3213" s="18" t="s">
        <v>2105</v>
      </c>
      <c r="D3213" s="18" t="s">
        <v>2098</v>
      </c>
      <c r="E3213" s="461">
        <v>4.25</v>
      </c>
    </row>
    <row r="3214" spans="1:5" ht="14.25">
      <c r="A3214" s="18">
        <v>4221</v>
      </c>
      <c r="B3214" s="18" t="s">
        <v>23843</v>
      </c>
      <c r="C3214" s="18" t="s">
        <v>2105</v>
      </c>
      <c r="D3214" s="18" t="s">
        <v>2102</v>
      </c>
      <c r="E3214" s="461">
        <v>6.61</v>
      </c>
    </row>
    <row r="3215" spans="1:5" ht="14.25">
      <c r="A3215" s="18">
        <v>4227</v>
      </c>
      <c r="B3215" s="18" t="s">
        <v>23844</v>
      </c>
      <c r="C3215" s="18" t="s">
        <v>2105</v>
      </c>
      <c r="D3215" s="18" t="s">
        <v>2102</v>
      </c>
      <c r="E3215" s="461">
        <v>23.66</v>
      </c>
    </row>
    <row r="3216" spans="1:5" ht="14.25">
      <c r="A3216" s="18">
        <v>38170</v>
      </c>
      <c r="B3216" s="18" t="s">
        <v>23845</v>
      </c>
      <c r="C3216" s="18" t="s">
        <v>2097</v>
      </c>
      <c r="D3216" s="18" t="s">
        <v>2098</v>
      </c>
      <c r="E3216" s="461">
        <v>18.600000000000001</v>
      </c>
    </row>
    <row r="3217" spans="1:5" ht="14.25">
      <c r="A3217" s="18">
        <v>4252</v>
      </c>
      <c r="B3217" s="18" t="s">
        <v>23846</v>
      </c>
      <c r="C3217" s="18" t="s">
        <v>2101</v>
      </c>
      <c r="D3217" s="18" t="s">
        <v>2098</v>
      </c>
      <c r="E3217" s="461">
        <v>21.29</v>
      </c>
    </row>
    <row r="3218" spans="1:5" ht="14.25">
      <c r="A3218" s="18">
        <v>40980</v>
      </c>
      <c r="B3218" s="18" t="s">
        <v>23847</v>
      </c>
      <c r="C3218" s="18" t="s">
        <v>2107</v>
      </c>
      <c r="D3218" s="18" t="s">
        <v>2098</v>
      </c>
      <c r="E3218" s="461">
        <v>3743.75</v>
      </c>
    </row>
    <row r="3219" spans="1:5" ht="14.25">
      <c r="A3219" s="18">
        <v>4243</v>
      </c>
      <c r="B3219" s="18" t="s">
        <v>23848</v>
      </c>
      <c r="C3219" s="18" t="s">
        <v>2101</v>
      </c>
      <c r="D3219" s="18" t="s">
        <v>2098</v>
      </c>
      <c r="E3219" s="461">
        <v>15.68</v>
      </c>
    </row>
    <row r="3220" spans="1:5" ht="14.25">
      <c r="A3220" s="18">
        <v>41031</v>
      </c>
      <c r="B3220" s="18" t="s">
        <v>23849</v>
      </c>
      <c r="C3220" s="18" t="s">
        <v>2107</v>
      </c>
      <c r="D3220" s="18" t="s">
        <v>2098</v>
      </c>
      <c r="E3220" s="461">
        <v>2758.97</v>
      </c>
    </row>
    <row r="3221" spans="1:5" ht="14.25">
      <c r="A3221" s="18">
        <v>37666</v>
      </c>
      <c r="B3221" s="18" t="s">
        <v>23850</v>
      </c>
      <c r="C3221" s="18" t="s">
        <v>2101</v>
      </c>
      <c r="D3221" s="18" t="s">
        <v>2098</v>
      </c>
      <c r="E3221" s="461">
        <v>15.14</v>
      </c>
    </row>
    <row r="3222" spans="1:5" ht="14.25">
      <c r="A3222" s="18">
        <v>40986</v>
      </c>
      <c r="B3222" s="18" t="s">
        <v>23851</v>
      </c>
      <c r="C3222" s="18" t="s">
        <v>2107</v>
      </c>
      <c r="D3222" s="18" t="s">
        <v>2098</v>
      </c>
      <c r="E3222" s="461">
        <v>2662.5</v>
      </c>
    </row>
    <row r="3223" spans="1:5" ht="14.25">
      <c r="A3223" s="18">
        <v>4250</v>
      </c>
      <c r="B3223" s="18" t="s">
        <v>23852</v>
      </c>
      <c r="C3223" s="18" t="s">
        <v>2101</v>
      </c>
      <c r="D3223" s="18" t="s">
        <v>2098</v>
      </c>
      <c r="E3223" s="461">
        <v>18.309999999999999</v>
      </c>
    </row>
    <row r="3224" spans="1:5" ht="14.25">
      <c r="A3224" s="18">
        <v>40978</v>
      </c>
      <c r="B3224" s="18" t="s">
        <v>23853</v>
      </c>
      <c r="C3224" s="18" t="s">
        <v>2107</v>
      </c>
      <c r="D3224" s="18" t="s">
        <v>2098</v>
      </c>
      <c r="E3224" s="461">
        <v>3221.77</v>
      </c>
    </row>
    <row r="3225" spans="1:5" ht="14.25">
      <c r="A3225" s="18">
        <v>41043</v>
      </c>
      <c r="B3225" s="18" t="s">
        <v>23854</v>
      </c>
      <c r="C3225" s="18" t="s">
        <v>2107</v>
      </c>
      <c r="D3225" s="18" t="s">
        <v>2098</v>
      </c>
      <c r="E3225" s="461">
        <v>3395.66</v>
      </c>
    </row>
    <row r="3226" spans="1:5" ht="14.25">
      <c r="A3226" s="18">
        <v>44501</v>
      </c>
      <c r="B3226" s="18" t="s">
        <v>23855</v>
      </c>
      <c r="C3226" s="18" t="s">
        <v>2101</v>
      </c>
      <c r="D3226" s="18" t="s">
        <v>2098</v>
      </c>
      <c r="E3226" s="461">
        <v>19.32</v>
      </c>
    </row>
    <row r="3227" spans="1:5" ht="14.25">
      <c r="A3227" s="18">
        <v>4234</v>
      </c>
      <c r="B3227" s="18" t="s">
        <v>23856</v>
      </c>
      <c r="C3227" s="18" t="s">
        <v>2101</v>
      </c>
      <c r="D3227" s="18" t="s">
        <v>2102</v>
      </c>
      <c r="E3227" s="461">
        <v>21.16</v>
      </c>
    </row>
    <row r="3228" spans="1:5" ht="14.25">
      <c r="A3228" s="18">
        <v>40987</v>
      </c>
      <c r="B3228" s="18" t="s">
        <v>23857</v>
      </c>
      <c r="C3228" s="18" t="s">
        <v>2107</v>
      </c>
      <c r="D3228" s="18" t="s">
        <v>2098</v>
      </c>
      <c r="E3228" s="461">
        <v>3719.8</v>
      </c>
    </row>
    <row r="3229" spans="1:5" ht="14.25">
      <c r="A3229" s="18">
        <v>4253</v>
      </c>
      <c r="B3229" s="18" t="s">
        <v>23858</v>
      </c>
      <c r="C3229" s="18" t="s">
        <v>2101</v>
      </c>
      <c r="D3229" s="18" t="s">
        <v>2098</v>
      </c>
      <c r="E3229" s="461">
        <v>16.760000000000002</v>
      </c>
    </row>
    <row r="3230" spans="1:5" ht="14.25">
      <c r="A3230" s="18">
        <v>40981</v>
      </c>
      <c r="B3230" s="18" t="s">
        <v>23859</v>
      </c>
      <c r="C3230" s="18" t="s">
        <v>2107</v>
      </c>
      <c r="D3230" s="18" t="s">
        <v>2098</v>
      </c>
      <c r="E3230" s="461">
        <v>2949.75</v>
      </c>
    </row>
    <row r="3231" spans="1:5" ht="14.25">
      <c r="A3231" s="18">
        <v>4254</v>
      </c>
      <c r="B3231" s="18" t="s">
        <v>23860</v>
      </c>
      <c r="C3231" s="18" t="s">
        <v>2101</v>
      </c>
      <c r="D3231" s="18" t="s">
        <v>2098</v>
      </c>
      <c r="E3231" s="461">
        <v>31.3</v>
      </c>
    </row>
    <row r="3232" spans="1:5" ht="14.25">
      <c r="A3232" s="18">
        <v>41036</v>
      </c>
      <c r="B3232" s="18" t="s">
        <v>23861</v>
      </c>
      <c r="C3232" s="18" t="s">
        <v>2107</v>
      </c>
      <c r="D3232" s="18" t="s">
        <v>2098</v>
      </c>
      <c r="E3232" s="461">
        <v>5504.01</v>
      </c>
    </row>
    <row r="3233" spans="1:5" ht="14.25">
      <c r="A3233" s="18">
        <v>4251</v>
      </c>
      <c r="B3233" s="18" t="s">
        <v>23862</v>
      </c>
      <c r="C3233" s="18" t="s">
        <v>2101</v>
      </c>
      <c r="D3233" s="18" t="s">
        <v>2098</v>
      </c>
      <c r="E3233" s="461">
        <v>18.93</v>
      </c>
    </row>
    <row r="3234" spans="1:5" ht="14.25">
      <c r="A3234" s="18">
        <v>40979</v>
      </c>
      <c r="B3234" s="18" t="s">
        <v>23863</v>
      </c>
      <c r="C3234" s="18" t="s">
        <v>2107</v>
      </c>
      <c r="D3234" s="18" t="s">
        <v>2098</v>
      </c>
      <c r="E3234" s="461">
        <v>3330.07</v>
      </c>
    </row>
    <row r="3235" spans="1:5" ht="14.25">
      <c r="A3235" s="18">
        <v>4230</v>
      </c>
      <c r="B3235" s="18" t="s">
        <v>23864</v>
      </c>
      <c r="C3235" s="18" t="s">
        <v>2101</v>
      </c>
      <c r="D3235" s="18" t="s">
        <v>2098</v>
      </c>
      <c r="E3235" s="461">
        <v>20.010000000000002</v>
      </c>
    </row>
    <row r="3236" spans="1:5" ht="14.25">
      <c r="A3236" s="18">
        <v>40998</v>
      </c>
      <c r="B3236" s="18" t="s">
        <v>23865</v>
      </c>
      <c r="C3236" s="18" t="s">
        <v>2107</v>
      </c>
      <c r="D3236" s="18" t="s">
        <v>2098</v>
      </c>
      <c r="E3236" s="461">
        <v>3519.39</v>
      </c>
    </row>
    <row r="3237" spans="1:5" ht="14.25">
      <c r="A3237" s="18">
        <v>4257</v>
      </c>
      <c r="B3237" s="18" t="s">
        <v>23866</v>
      </c>
      <c r="C3237" s="18" t="s">
        <v>2101</v>
      </c>
      <c r="D3237" s="18" t="s">
        <v>2098</v>
      </c>
      <c r="E3237" s="461">
        <v>9.8699999999999992</v>
      </c>
    </row>
    <row r="3238" spans="1:5" ht="14.25">
      <c r="A3238" s="18">
        <v>40982</v>
      </c>
      <c r="B3238" s="18" t="s">
        <v>23867</v>
      </c>
      <c r="C3238" s="18" t="s">
        <v>2107</v>
      </c>
      <c r="D3238" s="18" t="s">
        <v>2098</v>
      </c>
      <c r="E3238" s="461">
        <v>1736.36</v>
      </c>
    </row>
    <row r="3239" spans="1:5" ht="14.25">
      <c r="A3239" s="18">
        <v>4240</v>
      </c>
      <c r="B3239" s="18" t="s">
        <v>23868</v>
      </c>
      <c r="C3239" s="18" t="s">
        <v>2101</v>
      </c>
      <c r="D3239" s="18" t="s">
        <v>2098</v>
      </c>
      <c r="E3239" s="461">
        <v>19.63</v>
      </c>
    </row>
    <row r="3240" spans="1:5" ht="14.25">
      <c r="A3240" s="18">
        <v>41026</v>
      </c>
      <c r="B3240" s="18" t="s">
        <v>23869</v>
      </c>
      <c r="C3240" s="18" t="s">
        <v>2107</v>
      </c>
      <c r="D3240" s="18" t="s">
        <v>2098</v>
      </c>
      <c r="E3240" s="461">
        <v>3453.54</v>
      </c>
    </row>
    <row r="3241" spans="1:5" ht="14.25">
      <c r="A3241" s="18">
        <v>4239</v>
      </c>
      <c r="B3241" s="18" t="s">
        <v>23870</v>
      </c>
      <c r="C3241" s="18" t="s">
        <v>2101</v>
      </c>
      <c r="D3241" s="18" t="s">
        <v>2098</v>
      </c>
      <c r="E3241" s="461">
        <v>24.09</v>
      </c>
    </row>
    <row r="3242" spans="1:5" ht="14.25">
      <c r="A3242" s="18">
        <v>41024</v>
      </c>
      <c r="B3242" s="18" t="s">
        <v>23871</v>
      </c>
      <c r="C3242" s="18" t="s">
        <v>2107</v>
      </c>
      <c r="D3242" s="18" t="s">
        <v>2098</v>
      </c>
      <c r="E3242" s="461">
        <v>4236.8599999999997</v>
      </c>
    </row>
    <row r="3243" spans="1:5" ht="14.25">
      <c r="A3243" s="18">
        <v>4248</v>
      </c>
      <c r="B3243" s="18" t="s">
        <v>23872</v>
      </c>
      <c r="C3243" s="18" t="s">
        <v>2101</v>
      </c>
      <c r="D3243" s="18" t="s">
        <v>2098</v>
      </c>
      <c r="E3243" s="461">
        <v>18.940000000000001</v>
      </c>
    </row>
    <row r="3244" spans="1:5" ht="14.25">
      <c r="A3244" s="18">
        <v>41033</v>
      </c>
      <c r="B3244" s="18" t="s">
        <v>23873</v>
      </c>
      <c r="C3244" s="18" t="s">
        <v>2107</v>
      </c>
      <c r="D3244" s="18" t="s">
        <v>2098</v>
      </c>
      <c r="E3244" s="461">
        <v>3331.08</v>
      </c>
    </row>
    <row r="3245" spans="1:5" ht="14.25">
      <c r="A3245" s="18">
        <v>41040</v>
      </c>
      <c r="B3245" s="18" t="s">
        <v>23874</v>
      </c>
      <c r="C3245" s="18" t="s">
        <v>2107</v>
      </c>
      <c r="D3245" s="18" t="s">
        <v>2098</v>
      </c>
      <c r="E3245" s="461">
        <v>3565.44</v>
      </c>
    </row>
    <row r="3246" spans="1:5" ht="14.25">
      <c r="A3246" s="18">
        <v>44500</v>
      </c>
      <c r="B3246" s="18" t="s">
        <v>23875</v>
      </c>
      <c r="C3246" s="18" t="s">
        <v>2101</v>
      </c>
      <c r="D3246" s="18" t="s">
        <v>2098</v>
      </c>
      <c r="E3246" s="461">
        <v>20.27</v>
      </c>
    </row>
    <row r="3247" spans="1:5" ht="14.25">
      <c r="A3247" s="18">
        <v>4238</v>
      </c>
      <c r="B3247" s="18" t="s">
        <v>23876</v>
      </c>
      <c r="C3247" s="18" t="s">
        <v>2101</v>
      </c>
      <c r="D3247" s="18" t="s">
        <v>2098</v>
      </c>
      <c r="E3247" s="461">
        <v>15.25</v>
      </c>
    </row>
    <row r="3248" spans="1:5" ht="14.25">
      <c r="A3248" s="18">
        <v>41012</v>
      </c>
      <c r="B3248" s="18" t="s">
        <v>23877</v>
      </c>
      <c r="C3248" s="18" t="s">
        <v>2107</v>
      </c>
      <c r="D3248" s="18" t="s">
        <v>2098</v>
      </c>
      <c r="E3248" s="461">
        <v>2684.95</v>
      </c>
    </row>
    <row r="3249" spans="1:5" ht="14.25">
      <c r="A3249" s="18">
        <v>4237</v>
      </c>
      <c r="B3249" s="18" t="s">
        <v>23878</v>
      </c>
      <c r="C3249" s="18" t="s">
        <v>2101</v>
      </c>
      <c r="D3249" s="18" t="s">
        <v>2098</v>
      </c>
      <c r="E3249" s="461">
        <v>22.09</v>
      </c>
    </row>
    <row r="3250" spans="1:5" ht="14.25">
      <c r="A3250" s="18">
        <v>41002</v>
      </c>
      <c r="B3250" s="18" t="s">
        <v>23879</v>
      </c>
      <c r="C3250" s="18" t="s">
        <v>2107</v>
      </c>
      <c r="D3250" s="18" t="s">
        <v>2098</v>
      </c>
      <c r="E3250" s="461">
        <v>3885.84</v>
      </c>
    </row>
    <row r="3251" spans="1:5" ht="14.25">
      <c r="A3251" s="18">
        <v>4233</v>
      </c>
      <c r="B3251" s="18" t="s">
        <v>23880</v>
      </c>
      <c r="C3251" s="18" t="s">
        <v>2101</v>
      </c>
      <c r="D3251" s="18" t="s">
        <v>2098</v>
      </c>
      <c r="E3251" s="461">
        <v>17.420000000000002</v>
      </c>
    </row>
    <row r="3252" spans="1:5" ht="14.25">
      <c r="A3252" s="18">
        <v>41001</v>
      </c>
      <c r="B3252" s="18" t="s">
        <v>23881</v>
      </c>
      <c r="C3252" s="18" t="s">
        <v>2107</v>
      </c>
      <c r="D3252" s="18" t="s">
        <v>2098</v>
      </c>
      <c r="E3252" s="461">
        <v>3061.89</v>
      </c>
    </row>
    <row r="3253" spans="1:5" ht="14.25">
      <c r="A3253" s="18">
        <v>2</v>
      </c>
      <c r="B3253" s="18" t="s">
        <v>23882</v>
      </c>
      <c r="C3253" s="18" t="s">
        <v>2106</v>
      </c>
      <c r="D3253" s="18" t="s">
        <v>2098</v>
      </c>
      <c r="E3253" s="461">
        <v>18.41</v>
      </c>
    </row>
    <row r="3254" spans="1:5" ht="14.25">
      <c r="A3254" s="18">
        <v>36517</v>
      </c>
      <c r="B3254" s="18" t="s">
        <v>23883</v>
      </c>
      <c r="C3254" s="18" t="s">
        <v>2097</v>
      </c>
      <c r="D3254" s="18" t="s">
        <v>2098</v>
      </c>
      <c r="E3254" s="461">
        <v>674880</v>
      </c>
    </row>
    <row r="3255" spans="1:5" ht="14.25">
      <c r="A3255" s="18">
        <v>4262</v>
      </c>
      <c r="B3255" s="18" t="s">
        <v>23884</v>
      </c>
      <c r="C3255" s="18" t="s">
        <v>2097</v>
      </c>
      <c r="D3255" s="18" t="s">
        <v>2102</v>
      </c>
      <c r="E3255" s="461">
        <v>760000</v>
      </c>
    </row>
    <row r="3256" spans="1:5" ht="14.25">
      <c r="A3256" s="18">
        <v>4263</v>
      </c>
      <c r="B3256" s="18" t="s">
        <v>23885</v>
      </c>
      <c r="C3256" s="18" t="s">
        <v>2097</v>
      </c>
      <c r="D3256" s="18" t="s">
        <v>2098</v>
      </c>
      <c r="E3256" s="461">
        <v>1053866.6100000001</v>
      </c>
    </row>
    <row r="3257" spans="1:5" ht="14.25">
      <c r="A3257" s="18">
        <v>36518</v>
      </c>
      <c r="B3257" s="18" t="s">
        <v>23886</v>
      </c>
      <c r="C3257" s="18" t="s">
        <v>2097</v>
      </c>
      <c r="D3257" s="18" t="s">
        <v>2098</v>
      </c>
      <c r="E3257" s="461">
        <v>1199786.6100000001</v>
      </c>
    </row>
    <row r="3258" spans="1:5" ht="14.25">
      <c r="A3258" s="18">
        <v>14221</v>
      </c>
      <c r="B3258" s="18" t="s">
        <v>23887</v>
      </c>
      <c r="C3258" s="18" t="s">
        <v>2097</v>
      </c>
      <c r="D3258" s="18" t="s">
        <v>2098</v>
      </c>
      <c r="E3258" s="461">
        <v>700213.3</v>
      </c>
    </row>
    <row r="3259" spans="1:5" ht="14.25">
      <c r="A3259" s="18">
        <v>38402</v>
      </c>
      <c r="B3259" s="18" t="s">
        <v>23888</v>
      </c>
      <c r="C3259" s="18" t="s">
        <v>2097</v>
      </c>
      <c r="D3259" s="18" t="s">
        <v>2098</v>
      </c>
      <c r="E3259" s="461">
        <v>10.65</v>
      </c>
    </row>
    <row r="3260" spans="1:5" ht="14.25">
      <c r="A3260" s="18">
        <v>3412</v>
      </c>
      <c r="B3260" s="18" t="s">
        <v>23889</v>
      </c>
      <c r="C3260" s="18" t="s">
        <v>2099</v>
      </c>
      <c r="D3260" s="18" t="s">
        <v>2098</v>
      </c>
      <c r="E3260" s="461">
        <v>15.21</v>
      </c>
    </row>
    <row r="3261" spans="1:5" ht="14.25">
      <c r="A3261" s="18">
        <v>3413</v>
      </c>
      <c r="B3261" s="18" t="s">
        <v>23890</v>
      </c>
      <c r="C3261" s="18" t="s">
        <v>2099</v>
      </c>
      <c r="D3261" s="18" t="s">
        <v>2098</v>
      </c>
      <c r="E3261" s="461">
        <v>34.24</v>
      </c>
    </row>
    <row r="3262" spans="1:5" ht="14.25">
      <c r="A3262" s="18">
        <v>39744</v>
      </c>
      <c r="B3262" s="18" t="s">
        <v>23891</v>
      </c>
      <c r="C3262" s="18" t="s">
        <v>2099</v>
      </c>
      <c r="D3262" s="18" t="s">
        <v>2098</v>
      </c>
      <c r="E3262" s="461">
        <v>26.59</v>
      </c>
    </row>
    <row r="3263" spans="1:5" ht="14.25">
      <c r="A3263" s="18">
        <v>39745</v>
      </c>
      <c r="B3263" s="18" t="s">
        <v>23892</v>
      </c>
      <c r="C3263" s="18" t="s">
        <v>2099</v>
      </c>
      <c r="D3263" s="18" t="s">
        <v>2098</v>
      </c>
      <c r="E3263" s="461">
        <v>56.12</v>
      </c>
    </row>
    <row r="3264" spans="1:5" ht="14.25">
      <c r="A3264" s="18">
        <v>39637</v>
      </c>
      <c r="B3264" s="18" t="s">
        <v>23893</v>
      </c>
      <c r="C3264" s="18" t="s">
        <v>2099</v>
      </c>
      <c r="D3264" s="18" t="s">
        <v>2098</v>
      </c>
      <c r="E3264" s="461">
        <v>93.35</v>
      </c>
    </row>
    <row r="3265" spans="1:5" ht="14.25">
      <c r="A3265" s="18">
        <v>39638</v>
      </c>
      <c r="B3265" s="18" t="s">
        <v>23894</v>
      </c>
      <c r="C3265" s="18" t="s">
        <v>2099</v>
      </c>
      <c r="D3265" s="18" t="s">
        <v>2098</v>
      </c>
      <c r="E3265" s="461">
        <v>105.64</v>
      </c>
    </row>
    <row r="3266" spans="1:5" ht="14.25">
      <c r="A3266" s="18">
        <v>39639</v>
      </c>
      <c r="B3266" s="18" t="s">
        <v>23895</v>
      </c>
      <c r="C3266" s="18" t="s">
        <v>2099</v>
      </c>
      <c r="D3266" s="18" t="s">
        <v>2098</v>
      </c>
      <c r="E3266" s="461">
        <v>159.38</v>
      </c>
    </row>
    <row r="3267" spans="1:5" ht="14.25">
      <c r="A3267" s="18">
        <v>39517</v>
      </c>
      <c r="B3267" s="18" t="s">
        <v>23896</v>
      </c>
      <c r="C3267" s="18" t="s">
        <v>2099</v>
      </c>
      <c r="D3267" s="18" t="s">
        <v>2100</v>
      </c>
      <c r="E3267" s="461">
        <v>289.13</v>
      </c>
    </row>
    <row r="3268" spans="1:5" ht="14.25">
      <c r="A3268" s="18">
        <v>39518</v>
      </c>
      <c r="B3268" s="18" t="s">
        <v>23897</v>
      </c>
      <c r="C3268" s="18" t="s">
        <v>2099</v>
      </c>
      <c r="D3268" s="18" t="s">
        <v>2100</v>
      </c>
      <c r="E3268" s="461">
        <v>342.77</v>
      </c>
    </row>
    <row r="3269" spans="1:5" ht="14.25">
      <c r="A3269" s="18">
        <v>38366</v>
      </c>
      <c r="B3269" s="18" t="s">
        <v>23898</v>
      </c>
      <c r="C3269" s="18" t="s">
        <v>2099</v>
      </c>
      <c r="D3269" s="18" t="s">
        <v>2098</v>
      </c>
      <c r="E3269" s="461">
        <v>6.89</v>
      </c>
    </row>
    <row r="3270" spans="1:5" ht="14.25">
      <c r="A3270" s="18">
        <v>11703</v>
      </c>
      <c r="B3270" s="18" t="s">
        <v>23899</v>
      </c>
      <c r="C3270" s="18" t="s">
        <v>2097</v>
      </c>
      <c r="D3270" s="18" t="s">
        <v>2098</v>
      </c>
      <c r="E3270" s="461">
        <v>30.16</v>
      </c>
    </row>
    <row r="3271" spans="1:5" ht="14.25">
      <c r="A3271" s="18">
        <v>37400</v>
      </c>
      <c r="B3271" s="18" t="s">
        <v>23900</v>
      </c>
      <c r="C3271" s="18" t="s">
        <v>2097</v>
      </c>
      <c r="D3271" s="18" t="s">
        <v>2098</v>
      </c>
      <c r="E3271" s="461">
        <v>76.37</v>
      </c>
    </row>
    <row r="3272" spans="1:5" ht="14.25">
      <c r="A3272" s="18">
        <v>25400</v>
      </c>
      <c r="B3272" s="18" t="s">
        <v>23901</v>
      </c>
      <c r="C3272" s="18" t="s">
        <v>2097</v>
      </c>
      <c r="D3272" s="18" t="s">
        <v>2098</v>
      </c>
      <c r="E3272" s="461">
        <v>4115.8599999999997</v>
      </c>
    </row>
    <row r="3273" spans="1:5" ht="14.25">
      <c r="A3273" s="18">
        <v>4276</v>
      </c>
      <c r="B3273" s="18" t="s">
        <v>23902</v>
      </c>
      <c r="C3273" s="18" t="s">
        <v>2097</v>
      </c>
      <c r="D3273" s="18" t="s">
        <v>2098</v>
      </c>
      <c r="E3273" s="461">
        <v>155.07</v>
      </c>
    </row>
    <row r="3274" spans="1:5" ht="14.25">
      <c r="A3274" s="18">
        <v>4273</v>
      </c>
      <c r="B3274" s="18" t="s">
        <v>23903</v>
      </c>
      <c r="C3274" s="18" t="s">
        <v>2097</v>
      </c>
      <c r="D3274" s="18" t="s">
        <v>2098</v>
      </c>
      <c r="E3274" s="461">
        <v>281.54000000000002</v>
      </c>
    </row>
    <row r="3275" spans="1:5" ht="14.25">
      <c r="A3275" s="18">
        <v>4274</v>
      </c>
      <c r="B3275" s="18" t="s">
        <v>23904</v>
      </c>
      <c r="C3275" s="18" t="s">
        <v>2097</v>
      </c>
      <c r="D3275" s="18" t="s">
        <v>2102</v>
      </c>
      <c r="E3275" s="461">
        <v>103</v>
      </c>
    </row>
    <row r="3276" spans="1:5" ht="14.25">
      <c r="A3276" s="18">
        <v>39438</v>
      </c>
      <c r="B3276" s="18" t="s">
        <v>23905</v>
      </c>
      <c r="C3276" s="18" t="s">
        <v>2097</v>
      </c>
      <c r="D3276" s="18" t="s">
        <v>2100</v>
      </c>
      <c r="E3276" s="461">
        <v>0.28999999999999998</v>
      </c>
    </row>
    <row r="3277" spans="1:5" ht="14.25">
      <c r="A3277" s="18">
        <v>11963</v>
      </c>
      <c r="B3277" s="18" t="s">
        <v>23906</v>
      </c>
      <c r="C3277" s="18" t="s">
        <v>2097</v>
      </c>
      <c r="D3277" s="18" t="s">
        <v>2100</v>
      </c>
      <c r="E3277" s="461">
        <v>10.54</v>
      </c>
    </row>
    <row r="3278" spans="1:5" ht="14.25">
      <c r="A3278" s="18">
        <v>11964</v>
      </c>
      <c r="B3278" s="18" t="s">
        <v>23907</v>
      </c>
      <c r="C3278" s="18" t="s">
        <v>2097</v>
      </c>
      <c r="D3278" s="18" t="s">
        <v>2100</v>
      </c>
      <c r="E3278" s="461">
        <v>2.66</v>
      </c>
    </row>
    <row r="3279" spans="1:5" ht="14.25">
      <c r="A3279" s="18">
        <v>4379</v>
      </c>
      <c r="B3279" s="18" t="s">
        <v>23908</v>
      </c>
      <c r="C3279" s="18" t="s">
        <v>2097</v>
      </c>
      <c r="D3279" s="18" t="s">
        <v>2100</v>
      </c>
      <c r="E3279" s="461">
        <v>0.05</v>
      </c>
    </row>
    <row r="3280" spans="1:5" ht="14.25">
      <c r="A3280" s="18">
        <v>4377</v>
      </c>
      <c r="B3280" s="18" t="s">
        <v>23909</v>
      </c>
      <c r="C3280" s="18" t="s">
        <v>2097</v>
      </c>
      <c r="D3280" s="18" t="s">
        <v>2100</v>
      </c>
      <c r="E3280" s="461">
        <v>0.2</v>
      </c>
    </row>
    <row r="3281" spans="1:5" ht="14.25">
      <c r="A3281" s="18">
        <v>4356</v>
      </c>
      <c r="B3281" s="18" t="s">
        <v>23910</v>
      </c>
      <c r="C3281" s="18" t="s">
        <v>2097</v>
      </c>
      <c r="D3281" s="18" t="s">
        <v>2100</v>
      </c>
      <c r="E3281" s="461">
        <v>0.28999999999999998</v>
      </c>
    </row>
    <row r="3282" spans="1:5" ht="14.25">
      <c r="A3282" s="18">
        <v>13246</v>
      </c>
      <c r="B3282" s="18" t="s">
        <v>23911</v>
      </c>
      <c r="C3282" s="18" t="s">
        <v>2097</v>
      </c>
      <c r="D3282" s="18" t="s">
        <v>2100</v>
      </c>
      <c r="E3282" s="461">
        <v>0.5</v>
      </c>
    </row>
    <row r="3283" spans="1:5" ht="14.25">
      <c r="A3283" s="18">
        <v>4346</v>
      </c>
      <c r="B3283" s="18" t="s">
        <v>23912</v>
      </c>
      <c r="C3283" s="18" t="s">
        <v>2097</v>
      </c>
      <c r="D3283" s="18" t="s">
        <v>2100</v>
      </c>
      <c r="E3283" s="461">
        <v>11.29</v>
      </c>
    </row>
    <row r="3284" spans="1:5" ht="14.25">
      <c r="A3284" s="18">
        <v>11955</v>
      </c>
      <c r="B3284" s="18" t="s">
        <v>23913</v>
      </c>
      <c r="C3284" s="18" t="s">
        <v>2097</v>
      </c>
      <c r="D3284" s="18" t="s">
        <v>2100</v>
      </c>
      <c r="E3284" s="461">
        <v>4.9400000000000004</v>
      </c>
    </row>
    <row r="3285" spans="1:5" ht="14.25">
      <c r="A3285" s="18">
        <v>11960</v>
      </c>
      <c r="B3285" s="18" t="s">
        <v>23914</v>
      </c>
      <c r="C3285" s="18" t="s">
        <v>2097</v>
      </c>
      <c r="D3285" s="18" t="s">
        <v>2100</v>
      </c>
      <c r="E3285" s="461">
        <v>0.16</v>
      </c>
    </row>
    <row r="3286" spans="1:5" ht="14.25">
      <c r="A3286" s="18">
        <v>4333</v>
      </c>
      <c r="B3286" s="18" t="s">
        <v>23915</v>
      </c>
      <c r="C3286" s="18" t="s">
        <v>2097</v>
      </c>
      <c r="D3286" s="18" t="s">
        <v>2100</v>
      </c>
      <c r="E3286" s="461">
        <v>0.28999999999999998</v>
      </c>
    </row>
    <row r="3287" spans="1:5" ht="14.25">
      <c r="A3287" s="18">
        <v>4358</v>
      </c>
      <c r="B3287" s="18" t="s">
        <v>23916</v>
      </c>
      <c r="C3287" s="18" t="s">
        <v>2097</v>
      </c>
      <c r="D3287" s="18" t="s">
        <v>2100</v>
      </c>
      <c r="E3287" s="461">
        <v>2.2599999999999998</v>
      </c>
    </row>
    <row r="3288" spans="1:5" ht="14.25">
      <c r="A3288" s="18">
        <v>39435</v>
      </c>
      <c r="B3288" s="18" t="s">
        <v>23917</v>
      </c>
      <c r="C3288" s="18" t="s">
        <v>2097</v>
      </c>
      <c r="D3288" s="18" t="s">
        <v>2100</v>
      </c>
      <c r="E3288" s="461">
        <v>0.11</v>
      </c>
    </row>
    <row r="3289" spans="1:5" ht="14.25">
      <c r="A3289" s="18">
        <v>39436</v>
      </c>
      <c r="B3289" s="18" t="s">
        <v>23918</v>
      </c>
      <c r="C3289" s="18" t="s">
        <v>2097</v>
      </c>
      <c r="D3289" s="18" t="s">
        <v>2100</v>
      </c>
      <c r="E3289" s="461">
        <v>0.19</v>
      </c>
    </row>
    <row r="3290" spans="1:5" ht="14.25">
      <c r="A3290" s="18">
        <v>39437</v>
      </c>
      <c r="B3290" s="18" t="s">
        <v>23919</v>
      </c>
      <c r="C3290" s="18" t="s">
        <v>2097</v>
      </c>
      <c r="D3290" s="18" t="s">
        <v>2100</v>
      </c>
      <c r="E3290" s="461">
        <v>0.25</v>
      </c>
    </row>
    <row r="3291" spans="1:5" ht="14.25">
      <c r="A3291" s="18">
        <v>39439</v>
      </c>
      <c r="B3291" s="18" t="s">
        <v>23920</v>
      </c>
      <c r="C3291" s="18" t="s">
        <v>2097</v>
      </c>
      <c r="D3291" s="18" t="s">
        <v>2100</v>
      </c>
      <c r="E3291" s="461">
        <v>0.17</v>
      </c>
    </row>
    <row r="3292" spans="1:5" ht="14.25">
      <c r="A3292" s="18">
        <v>39440</v>
      </c>
      <c r="B3292" s="18" t="s">
        <v>23921</v>
      </c>
      <c r="C3292" s="18" t="s">
        <v>2097</v>
      </c>
      <c r="D3292" s="18" t="s">
        <v>2100</v>
      </c>
      <c r="E3292" s="461">
        <v>0.22</v>
      </c>
    </row>
    <row r="3293" spans="1:5" ht="14.25">
      <c r="A3293" s="18">
        <v>39441</v>
      </c>
      <c r="B3293" s="18" t="s">
        <v>23922</v>
      </c>
      <c r="C3293" s="18" t="s">
        <v>2097</v>
      </c>
      <c r="D3293" s="18" t="s">
        <v>2100</v>
      </c>
      <c r="E3293" s="461">
        <v>0.28000000000000003</v>
      </c>
    </row>
    <row r="3294" spans="1:5" ht="14.25">
      <c r="A3294" s="18">
        <v>39442</v>
      </c>
      <c r="B3294" s="18" t="s">
        <v>23923</v>
      </c>
      <c r="C3294" s="18" t="s">
        <v>2097</v>
      </c>
      <c r="D3294" s="18" t="s">
        <v>2100</v>
      </c>
      <c r="E3294" s="461">
        <v>0.2</v>
      </c>
    </row>
    <row r="3295" spans="1:5" ht="14.25">
      <c r="A3295" s="18">
        <v>39443</v>
      </c>
      <c r="B3295" s="18" t="s">
        <v>23924</v>
      </c>
      <c r="C3295" s="18" t="s">
        <v>2097</v>
      </c>
      <c r="D3295" s="18" t="s">
        <v>2100</v>
      </c>
      <c r="E3295" s="461">
        <v>0.27</v>
      </c>
    </row>
    <row r="3296" spans="1:5" ht="14.25">
      <c r="A3296" s="18">
        <v>4329</v>
      </c>
      <c r="B3296" s="18" t="s">
        <v>23925</v>
      </c>
      <c r="C3296" s="18" t="s">
        <v>2097</v>
      </c>
      <c r="D3296" s="18" t="s">
        <v>2100</v>
      </c>
      <c r="E3296" s="461">
        <v>2.41</v>
      </c>
    </row>
    <row r="3297" spans="1:5" ht="14.25">
      <c r="A3297" s="18">
        <v>4383</v>
      </c>
      <c r="B3297" s="18" t="s">
        <v>23926</v>
      </c>
      <c r="C3297" s="18" t="s">
        <v>2097</v>
      </c>
      <c r="D3297" s="18" t="s">
        <v>2100</v>
      </c>
      <c r="E3297" s="461">
        <v>21.79</v>
      </c>
    </row>
    <row r="3298" spans="1:5" ht="14.25">
      <c r="A3298" s="18">
        <v>4344</v>
      </c>
      <c r="B3298" s="18" t="s">
        <v>23927</v>
      </c>
      <c r="C3298" s="18" t="s">
        <v>2097</v>
      </c>
      <c r="D3298" s="18" t="s">
        <v>2100</v>
      </c>
      <c r="E3298" s="461">
        <v>22.84</v>
      </c>
    </row>
    <row r="3299" spans="1:5" ht="14.25">
      <c r="A3299" s="18">
        <v>436</v>
      </c>
      <c r="B3299" s="18" t="s">
        <v>23928</v>
      </c>
      <c r="C3299" s="18" t="s">
        <v>2097</v>
      </c>
      <c r="D3299" s="18" t="s">
        <v>2100</v>
      </c>
      <c r="E3299" s="461">
        <v>9.8000000000000007</v>
      </c>
    </row>
    <row r="3300" spans="1:5" ht="14.25">
      <c r="A3300" s="18">
        <v>442</v>
      </c>
      <c r="B3300" s="18" t="s">
        <v>23929</v>
      </c>
      <c r="C3300" s="18" t="s">
        <v>2097</v>
      </c>
      <c r="D3300" s="18" t="s">
        <v>2100</v>
      </c>
      <c r="E3300" s="461">
        <v>5.79</v>
      </c>
    </row>
    <row r="3301" spans="1:5" ht="14.25">
      <c r="A3301" s="18">
        <v>11953</v>
      </c>
      <c r="B3301" s="18" t="s">
        <v>23930</v>
      </c>
      <c r="C3301" s="18" t="s">
        <v>2097</v>
      </c>
      <c r="D3301" s="18" t="s">
        <v>2100</v>
      </c>
      <c r="E3301" s="461">
        <v>3.62</v>
      </c>
    </row>
    <row r="3302" spans="1:5" ht="14.25">
      <c r="A3302" s="18">
        <v>4335</v>
      </c>
      <c r="B3302" s="18" t="s">
        <v>23931</v>
      </c>
      <c r="C3302" s="18" t="s">
        <v>2097</v>
      </c>
      <c r="D3302" s="18" t="s">
        <v>2100</v>
      </c>
      <c r="E3302" s="461">
        <v>15.34</v>
      </c>
    </row>
    <row r="3303" spans="1:5" ht="14.25">
      <c r="A3303" s="18">
        <v>4334</v>
      </c>
      <c r="B3303" s="18" t="s">
        <v>23932</v>
      </c>
      <c r="C3303" s="18" t="s">
        <v>2097</v>
      </c>
      <c r="D3303" s="18" t="s">
        <v>2100</v>
      </c>
      <c r="E3303" s="461">
        <v>21.04</v>
      </c>
    </row>
    <row r="3304" spans="1:5" ht="14.25">
      <c r="A3304" s="18">
        <v>4343</v>
      </c>
      <c r="B3304" s="18" t="s">
        <v>23933</v>
      </c>
      <c r="C3304" s="18" t="s">
        <v>2097</v>
      </c>
      <c r="D3304" s="18" t="s">
        <v>2100</v>
      </c>
      <c r="E3304" s="461">
        <v>5.17</v>
      </c>
    </row>
    <row r="3305" spans="1:5" ht="14.25">
      <c r="A3305" s="18">
        <v>430</v>
      </c>
      <c r="B3305" s="18" t="s">
        <v>23934</v>
      </c>
      <c r="C3305" s="18" t="s">
        <v>2097</v>
      </c>
      <c r="D3305" s="18" t="s">
        <v>2100</v>
      </c>
      <c r="E3305" s="461">
        <v>8.77</v>
      </c>
    </row>
    <row r="3306" spans="1:5" ht="14.25">
      <c r="A3306" s="18">
        <v>441</v>
      </c>
      <c r="B3306" s="18" t="s">
        <v>23935</v>
      </c>
      <c r="C3306" s="18" t="s">
        <v>2097</v>
      </c>
      <c r="D3306" s="18" t="s">
        <v>2100</v>
      </c>
      <c r="E3306" s="461">
        <v>9.65</v>
      </c>
    </row>
    <row r="3307" spans="1:5" ht="14.25">
      <c r="A3307" s="18">
        <v>431</v>
      </c>
      <c r="B3307" s="18" t="s">
        <v>23936</v>
      </c>
      <c r="C3307" s="18" t="s">
        <v>2097</v>
      </c>
      <c r="D3307" s="18" t="s">
        <v>2100</v>
      </c>
      <c r="E3307" s="461">
        <v>11.65</v>
      </c>
    </row>
    <row r="3308" spans="1:5" ht="14.25">
      <c r="A3308" s="18">
        <v>432</v>
      </c>
      <c r="B3308" s="18" t="s">
        <v>23937</v>
      </c>
      <c r="C3308" s="18" t="s">
        <v>2097</v>
      </c>
      <c r="D3308" s="18" t="s">
        <v>2100</v>
      </c>
      <c r="E3308" s="461">
        <v>12.86</v>
      </c>
    </row>
    <row r="3309" spans="1:5" ht="14.25">
      <c r="A3309" s="18">
        <v>429</v>
      </c>
      <c r="B3309" s="18" t="s">
        <v>23938</v>
      </c>
      <c r="C3309" s="18" t="s">
        <v>2097</v>
      </c>
      <c r="D3309" s="18" t="s">
        <v>2100</v>
      </c>
      <c r="E3309" s="461">
        <v>17.329999999999998</v>
      </c>
    </row>
    <row r="3310" spans="1:5" ht="14.25">
      <c r="A3310" s="18">
        <v>439</v>
      </c>
      <c r="B3310" s="18" t="s">
        <v>23939</v>
      </c>
      <c r="C3310" s="18" t="s">
        <v>2097</v>
      </c>
      <c r="D3310" s="18" t="s">
        <v>2100</v>
      </c>
      <c r="E3310" s="461">
        <v>14.77</v>
      </c>
    </row>
    <row r="3311" spans="1:5" ht="14.25">
      <c r="A3311" s="18">
        <v>433</v>
      </c>
      <c r="B3311" s="18" t="s">
        <v>23940</v>
      </c>
      <c r="C3311" s="18" t="s">
        <v>2097</v>
      </c>
      <c r="D3311" s="18" t="s">
        <v>2100</v>
      </c>
      <c r="E3311" s="461">
        <v>17.25</v>
      </c>
    </row>
    <row r="3312" spans="1:5" ht="14.25">
      <c r="A3312" s="18">
        <v>437</v>
      </c>
      <c r="B3312" s="18" t="s">
        <v>23941</v>
      </c>
      <c r="C3312" s="18" t="s">
        <v>2097</v>
      </c>
      <c r="D3312" s="18" t="s">
        <v>2100</v>
      </c>
      <c r="E3312" s="461">
        <v>22.91</v>
      </c>
    </row>
    <row r="3313" spans="1:5" ht="14.25">
      <c r="A3313" s="18">
        <v>11790</v>
      </c>
      <c r="B3313" s="18" t="s">
        <v>23942</v>
      </c>
      <c r="C3313" s="18" t="s">
        <v>2097</v>
      </c>
      <c r="D3313" s="18" t="s">
        <v>2100</v>
      </c>
      <c r="E3313" s="461">
        <v>25.99</v>
      </c>
    </row>
    <row r="3314" spans="1:5" ht="14.25">
      <c r="A3314" s="18">
        <v>428</v>
      </c>
      <c r="B3314" s="18" t="s">
        <v>23943</v>
      </c>
      <c r="C3314" s="18" t="s">
        <v>2097</v>
      </c>
      <c r="D3314" s="18" t="s">
        <v>2100</v>
      </c>
      <c r="E3314" s="461">
        <v>28.26</v>
      </c>
    </row>
    <row r="3315" spans="1:5" ht="14.25">
      <c r="A3315" s="18">
        <v>4384</v>
      </c>
      <c r="B3315" s="18" t="s">
        <v>23944</v>
      </c>
      <c r="C3315" s="18" t="s">
        <v>2097</v>
      </c>
      <c r="D3315" s="18" t="s">
        <v>2100</v>
      </c>
      <c r="E3315" s="461">
        <v>25.04</v>
      </c>
    </row>
    <row r="3316" spans="1:5" ht="14.25">
      <c r="A3316" s="18">
        <v>4351</v>
      </c>
      <c r="B3316" s="18" t="s">
        <v>23945</v>
      </c>
      <c r="C3316" s="18" t="s">
        <v>2097</v>
      </c>
      <c r="D3316" s="18" t="s">
        <v>2100</v>
      </c>
      <c r="E3316" s="461">
        <v>18.559999999999999</v>
      </c>
    </row>
    <row r="3317" spans="1:5" ht="14.25">
      <c r="A3317" s="18">
        <v>11054</v>
      </c>
      <c r="B3317" s="18" t="s">
        <v>23946</v>
      </c>
      <c r="C3317" s="18" t="s">
        <v>2097</v>
      </c>
      <c r="D3317" s="18" t="s">
        <v>2098</v>
      </c>
      <c r="E3317" s="461">
        <v>0.06</v>
      </c>
    </row>
    <row r="3318" spans="1:5" ht="14.25">
      <c r="A3318" s="18">
        <v>11055</v>
      </c>
      <c r="B3318" s="18" t="s">
        <v>23947</v>
      </c>
      <c r="C3318" s="18" t="s">
        <v>2097</v>
      </c>
      <c r="D3318" s="18" t="s">
        <v>2098</v>
      </c>
      <c r="E3318" s="461">
        <v>0.1</v>
      </c>
    </row>
    <row r="3319" spans="1:5" ht="14.25">
      <c r="A3319" s="18">
        <v>11056</v>
      </c>
      <c r="B3319" s="18" t="s">
        <v>23948</v>
      </c>
      <c r="C3319" s="18" t="s">
        <v>2097</v>
      </c>
      <c r="D3319" s="18" t="s">
        <v>2098</v>
      </c>
      <c r="E3319" s="461">
        <v>0.11</v>
      </c>
    </row>
    <row r="3320" spans="1:5" ht="14.25">
      <c r="A3320" s="18">
        <v>11057</v>
      </c>
      <c r="B3320" s="18" t="s">
        <v>23949</v>
      </c>
      <c r="C3320" s="18" t="s">
        <v>2097</v>
      </c>
      <c r="D3320" s="18" t="s">
        <v>2098</v>
      </c>
      <c r="E3320" s="461">
        <v>0.23</v>
      </c>
    </row>
    <row r="3321" spans="1:5" ht="14.25">
      <c r="A3321" s="18">
        <v>11059</v>
      </c>
      <c r="B3321" s="18" t="s">
        <v>23950</v>
      </c>
      <c r="C3321" s="18" t="s">
        <v>2097</v>
      </c>
      <c r="D3321" s="18" t="s">
        <v>2098</v>
      </c>
      <c r="E3321" s="461">
        <v>0.45</v>
      </c>
    </row>
    <row r="3322" spans="1:5" ht="14.25">
      <c r="A3322" s="18">
        <v>11058</v>
      </c>
      <c r="B3322" s="18" t="s">
        <v>23951</v>
      </c>
      <c r="C3322" s="18" t="s">
        <v>2097</v>
      </c>
      <c r="D3322" s="18" t="s">
        <v>2098</v>
      </c>
      <c r="E3322" s="461">
        <v>0.59</v>
      </c>
    </row>
    <row r="3323" spans="1:5" ht="14.25">
      <c r="A3323" s="18">
        <v>4380</v>
      </c>
      <c r="B3323" s="18" t="s">
        <v>23952</v>
      </c>
      <c r="C3323" s="18" t="s">
        <v>2097</v>
      </c>
      <c r="D3323" s="18" t="s">
        <v>2098</v>
      </c>
      <c r="E3323" s="461">
        <v>1.97</v>
      </c>
    </row>
    <row r="3324" spans="1:5" ht="14.25">
      <c r="A3324" s="18">
        <v>4299</v>
      </c>
      <c r="B3324" s="18" t="s">
        <v>23953</v>
      </c>
      <c r="C3324" s="18" t="s">
        <v>2097</v>
      </c>
      <c r="D3324" s="18" t="s">
        <v>2102</v>
      </c>
      <c r="E3324" s="461">
        <v>1.86</v>
      </c>
    </row>
    <row r="3325" spans="1:5" ht="14.25">
      <c r="A3325" s="18">
        <v>4304</v>
      </c>
      <c r="B3325" s="18" t="s">
        <v>23954</v>
      </c>
      <c r="C3325" s="18" t="s">
        <v>2097</v>
      </c>
      <c r="D3325" s="18" t="s">
        <v>2098</v>
      </c>
      <c r="E3325" s="461">
        <v>2.5299999999999998</v>
      </c>
    </row>
    <row r="3326" spans="1:5" ht="14.25">
      <c r="A3326" s="18">
        <v>4305</v>
      </c>
      <c r="B3326" s="18" t="s">
        <v>23955</v>
      </c>
      <c r="C3326" s="18" t="s">
        <v>2097</v>
      </c>
      <c r="D3326" s="18" t="s">
        <v>2098</v>
      </c>
      <c r="E3326" s="461">
        <v>2.95</v>
      </c>
    </row>
    <row r="3327" spans="1:5" ht="14.25">
      <c r="A3327" s="18">
        <v>4306</v>
      </c>
      <c r="B3327" s="18" t="s">
        <v>23956</v>
      </c>
      <c r="C3327" s="18" t="s">
        <v>2097</v>
      </c>
      <c r="D3327" s="18" t="s">
        <v>2098</v>
      </c>
      <c r="E3327" s="461">
        <v>3.42</v>
      </c>
    </row>
    <row r="3328" spans="1:5" ht="14.25">
      <c r="A3328" s="18">
        <v>4308</v>
      </c>
      <c r="B3328" s="18" t="s">
        <v>23957</v>
      </c>
      <c r="C3328" s="18" t="s">
        <v>2097</v>
      </c>
      <c r="D3328" s="18" t="s">
        <v>2098</v>
      </c>
      <c r="E3328" s="461">
        <v>7.08</v>
      </c>
    </row>
    <row r="3329" spans="1:5" ht="14.25">
      <c r="A3329" s="18">
        <v>4302</v>
      </c>
      <c r="B3329" s="18" t="s">
        <v>23958</v>
      </c>
      <c r="C3329" s="18" t="s">
        <v>2097</v>
      </c>
      <c r="D3329" s="18" t="s">
        <v>2098</v>
      </c>
      <c r="E3329" s="461">
        <v>5.31</v>
      </c>
    </row>
    <row r="3330" spans="1:5" ht="14.25">
      <c r="A3330" s="18">
        <v>4300</v>
      </c>
      <c r="B3330" s="18" t="s">
        <v>23959</v>
      </c>
      <c r="C3330" s="18" t="s">
        <v>2097</v>
      </c>
      <c r="D3330" s="18" t="s">
        <v>2098</v>
      </c>
      <c r="E3330" s="461">
        <v>1.26</v>
      </c>
    </row>
    <row r="3331" spans="1:5" ht="14.25">
      <c r="A3331" s="18">
        <v>4301</v>
      </c>
      <c r="B3331" s="18" t="s">
        <v>23960</v>
      </c>
      <c r="C3331" s="18" t="s">
        <v>2097</v>
      </c>
      <c r="D3331" s="18" t="s">
        <v>2098</v>
      </c>
      <c r="E3331" s="461">
        <v>1.54</v>
      </c>
    </row>
    <row r="3332" spans="1:5" ht="14.25">
      <c r="A3332" s="18">
        <v>4320</v>
      </c>
      <c r="B3332" s="18" t="s">
        <v>23961</v>
      </c>
      <c r="C3332" s="18" t="s">
        <v>2097</v>
      </c>
      <c r="D3332" s="18" t="s">
        <v>2098</v>
      </c>
      <c r="E3332" s="461">
        <v>4.6900000000000004</v>
      </c>
    </row>
    <row r="3333" spans="1:5" ht="14.25">
      <c r="A3333" s="18">
        <v>4318</v>
      </c>
      <c r="B3333" s="18" t="s">
        <v>23962</v>
      </c>
      <c r="C3333" s="18" t="s">
        <v>2097</v>
      </c>
      <c r="D3333" s="18" t="s">
        <v>2098</v>
      </c>
      <c r="E3333" s="461">
        <v>2.2799999999999998</v>
      </c>
    </row>
    <row r="3334" spans="1:5" ht="14.25">
      <c r="A3334" s="18">
        <v>40547</v>
      </c>
      <c r="B3334" s="18" t="s">
        <v>23963</v>
      </c>
      <c r="C3334" s="18" t="s">
        <v>2114</v>
      </c>
      <c r="D3334" s="18" t="s">
        <v>2100</v>
      </c>
      <c r="E3334" s="461">
        <v>30.42</v>
      </c>
    </row>
    <row r="3335" spans="1:5" ht="14.25">
      <c r="A3335" s="18">
        <v>11962</v>
      </c>
      <c r="B3335" s="18" t="s">
        <v>23964</v>
      </c>
      <c r="C3335" s="18" t="s">
        <v>2097</v>
      </c>
      <c r="D3335" s="18" t="s">
        <v>2100</v>
      </c>
      <c r="E3335" s="461">
        <v>0.25</v>
      </c>
    </row>
    <row r="3336" spans="1:5" ht="14.25">
      <c r="A3336" s="18">
        <v>4332</v>
      </c>
      <c r="B3336" s="18" t="s">
        <v>23965</v>
      </c>
      <c r="C3336" s="18" t="s">
        <v>2097</v>
      </c>
      <c r="D3336" s="18" t="s">
        <v>2100</v>
      </c>
      <c r="E3336" s="461">
        <v>1.21</v>
      </c>
    </row>
    <row r="3337" spans="1:5" ht="14.25">
      <c r="A3337" s="18">
        <v>4331</v>
      </c>
      <c r="B3337" s="18" t="s">
        <v>23966</v>
      </c>
      <c r="C3337" s="18" t="s">
        <v>2097</v>
      </c>
      <c r="D3337" s="18" t="s">
        <v>2100</v>
      </c>
      <c r="E3337" s="461">
        <v>4.5599999999999996</v>
      </c>
    </row>
    <row r="3338" spans="1:5" ht="14.25">
      <c r="A3338" s="18">
        <v>4336</v>
      </c>
      <c r="B3338" s="18" t="s">
        <v>23967</v>
      </c>
      <c r="C3338" s="18" t="s">
        <v>2097</v>
      </c>
      <c r="D3338" s="18" t="s">
        <v>2100</v>
      </c>
      <c r="E3338" s="461">
        <v>5.84</v>
      </c>
    </row>
    <row r="3339" spans="1:5" ht="14.25">
      <c r="A3339" s="18">
        <v>13294</v>
      </c>
      <c r="B3339" s="18" t="s">
        <v>23968</v>
      </c>
      <c r="C3339" s="18" t="s">
        <v>2097</v>
      </c>
      <c r="D3339" s="18" t="s">
        <v>2100</v>
      </c>
      <c r="E3339" s="461">
        <v>1.67</v>
      </c>
    </row>
    <row r="3340" spans="1:5" ht="14.25">
      <c r="A3340" s="18">
        <v>11948</v>
      </c>
      <c r="B3340" s="18" t="s">
        <v>23969</v>
      </c>
      <c r="C3340" s="18" t="s">
        <v>2097</v>
      </c>
      <c r="D3340" s="18" t="s">
        <v>2100</v>
      </c>
      <c r="E3340" s="461">
        <v>0.75</v>
      </c>
    </row>
    <row r="3341" spans="1:5" ht="14.25">
      <c r="A3341" s="18">
        <v>4382</v>
      </c>
      <c r="B3341" s="18" t="s">
        <v>23970</v>
      </c>
      <c r="C3341" s="18" t="s">
        <v>2097</v>
      </c>
      <c r="D3341" s="18" t="s">
        <v>2100</v>
      </c>
      <c r="E3341" s="461">
        <v>1.25</v>
      </c>
    </row>
    <row r="3342" spans="1:5" ht="14.25">
      <c r="A3342" s="18">
        <v>4354</v>
      </c>
      <c r="B3342" s="18" t="s">
        <v>23971</v>
      </c>
      <c r="C3342" s="18" t="s">
        <v>2097</v>
      </c>
      <c r="D3342" s="18" t="s">
        <v>2100</v>
      </c>
      <c r="E3342" s="461">
        <v>52.39</v>
      </c>
    </row>
    <row r="3343" spans="1:5" ht="14.25">
      <c r="A3343" s="18">
        <v>40839</v>
      </c>
      <c r="B3343" s="18" t="s">
        <v>23972</v>
      </c>
      <c r="C3343" s="18" t="s">
        <v>2114</v>
      </c>
      <c r="D3343" s="18" t="s">
        <v>2100</v>
      </c>
      <c r="E3343" s="461">
        <v>126.06</v>
      </c>
    </row>
    <row r="3344" spans="1:5" ht="14.25">
      <c r="A3344" s="18">
        <v>40552</v>
      </c>
      <c r="B3344" s="18" t="s">
        <v>23973</v>
      </c>
      <c r="C3344" s="18" t="s">
        <v>2114</v>
      </c>
      <c r="D3344" s="18" t="s">
        <v>2100</v>
      </c>
      <c r="E3344" s="461">
        <v>52.16</v>
      </c>
    </row>
    <row r="3345" spans="1:5" ht="14.25">
      <c r="A3345" s="18">
        <v>40549</v>
      </c>
      <c r="B3345" s="18" t="s">
        <v>23974</v>
      </c>
      <c r="C3345" s="18" t="s">
        <v>2114</v>
      </c>
      <c r="D3345" s="18" t="s">
        <v>2100</v>
      </c>
      <c r="E3345" s="461">
        <v>206.48</v>
      </c>
    </row>
    <row r="3346" spans="1:5" ht="14.25">
      <c r="A3346" s="18">
        <v>4385</v>
      </c>
      <c r="B3346" s="18" t="s">
        <v>23975</v>
      </c>
      <c r="C3346" s="18" t="s">
        <v>2110</v>
      </c>
      <c r="D3346" s="18" t="s">
        <v>2098</v>
      </c>
      <c r="E3346" s="461">
        <v>4585.8</v>
      </c>
    </row>
    <row r="3347" spans="1:5" ht="14.25">
      <c r="A3347" s="18">
        <v>20078</v>
      </c>
      <c r="B3347" s="18" t="s">
        <v>23976</v>
      </c>
      <c r="C3347" s="18" t="s">
        <v>2097</v>
      </c>
      <c r="D3347" s="18" t="s">
        <v>2098</v>
      </c>
      <c r="E3347" s="461">
        <v>30.71</v>
      </c>
    </row>
    <row r="3348" spans="1:5" ht="14.25">
      <c r="A3348" s="18">
        <v>39897</v>
      </c>
      <c r="B3348" s="18" t="s">
        <v>23977</v>
      </c>
      <c r="C3348" s="18" t="s">
        <v>2097</v>
      </c>
      <c r="D3348" s="18" t="s">
        <v>2100</v>
      </c>
      <c r="E3348" s="461">
        <v>51.13</v>
      </c>
    </row>
    <row r="3349" spans="1:5" ht="14.25">
      <c r="A3349" s="18">
        <v>118</v>
      </c>
      <c r="B3349" s="18" t="s">
        <v>23978</v>
      </c>
      <c r="C3349" s="18" t="s">
        <v>2097</v>
      </c>
      <c r="D3349" s="18" t="s">
        <v>2098</v>
      </c>
      <c r="E3349" s="461">
        <v>64.92</v>
      </c>
    </row>
    <row r="3350" spans="1:5" ht="14.25">
      <c r="A3350" s="18">
        <v>4396</v>
      </c>
      <c r="B3350" s="18" t="s">
        <v>23979</v>
      </c>
      <c r="C3350" s="18" t="s">
        <v>2099</v>
      </c>
      <c r="D3350" s="18" t="s">
        <v>2098</v>
      </c>
      <c r="E3350" s="461">
        <v>239.01</v>
      </c>
    </row>
    <row r="3351" spans="1:5" ht="14.25">
      <c r="A3351" s="18">
        <v>36881</v>
      </c>
      <c r="B3351" s="18" t="s">
        <v>23980</v>
      </c>
      <c r="C3351" s="18" t="s">
        <v>2099</v>
      </c>
      <c r="D3351" s="18" t="s">
        <v>2098</v>
      </c>
      <c r="E3351" s="461">
        <v>153.93</v>
      </c>
    </row>
    <row r="3352" spans="1:5" ht="14.25">
      <c r="A3352" s="18">
        <v>4397</v>
      </c>
      <c r="B3352" s="18" t="s">
        <v>23981</v>
      </c>
      <c r="C3352" s="18" t="s">
        <v>2099</v>
      </c>
      <c r="D3352" s="18" t="s">
        <v>2098</v>
      </c>
      <c r="E3352" s="461">
        <v>259.99</v>
      </c>
    </row>
    <row r="3353" spans="1:5" ht="14.25">
      <c r="A3353" s="18">
        <v>36882</v>
      </c>
      <c r="B3353" s="18" t="s">
        <v>23982</v>
      </c>
      <c r="C3353" s="18" t="s">
        <v>2099</v>
      </c>
      <c r="D3353" s="18" t="s">
        <v>2098</v>
      </c>
      <c r="E3353" s="461">
        <v>184.06</v>
      </c>
    </row>
    <row r="3354" spans="1:5" ht="14.25">
      <c r="A3354" s="18">
        <v>4751</v>
      </c>
      <c r="B3354" s="18" t="s">
        <v>23983</v>
      </c>
      <c r="C3354" s="18" t="s">
        <v>2101</v>
      </c>
      <c r="D3354" s="18" t="s">
        <v>2098</v>
      </c>
      <c r="E3354" s="461">
        <v>16.75</v>
      </c>
    </row>
    <row r="3355" spans="1:5" ht="14.25">
      <c r="A3355" s="18">
        <v>41066</v>
      </c>
      <c r="B3355" s="18" t="s">
        <v>23984</v>
      </c>
      <c r="C3355" s="18" t="s">
        <v>2107</v>
      </c>
      <c r="D3355" s="18" t="s">
        <v>2098</v>
      </c>
      <c r="E3355" s="461">
        <v>2944.18</v>
      </c>
    </row>
    <row r="3356" spans="1:5" ht="14.25">
      <c r="A3356" s="18">
        <v>39604</v>
      </c>
      <c r="B3356" s="18" t="s">
        <v>23985</v>
      </c>
      <c r="C3356" s="18" t="s">
        <v>2097</v>
      </c>
      <c r="D3356" s="18" t="s">
        <v>2098</v>
      </c>
      <c r="E3356" s="461">
        <v>7.75</v>
      </c>
    </row>
    <row r="3357" spans="1:5" ht="14.25">
      <c r="A3357" s="18">
        <v>39605</v>
      </c>
      <c r="B3357" s="18" t="s">
        <v>23986</v>
      </c>
      <c r="C3357" s="18" t="s">
        <v>2097</v>
      </c>
      <c r="D3357" s="18" t="s">
        <v>2098</v>
      </c>
      <c r="E3357" s="461">
        <v>8.42</v>
      </c>
    </row>
    <row r="3358" spans="1:5" ht="14.25">
      <c r="A3358" s="18">
        <v>39606</v>
      </c>
      <c r="B3358" s="18" t="s">
        <v>23987</v>
      </c>
      <c r="C3358" s="18" t="s">
        <v>2097</v>
      </c>
      <c r="D3358" s="18" t="s">
        <v>2098</v>
      </c>
      <c r="E3358" s="461">
        <v>14.75</v>
      </c>
    </row>
    <row r="3359" spans="1:5" ht="14.25">
      <c r="A3359" s="18">
        <v>39607</v>
      </c>
      <c r="B3359" s="18" t="s">
        <v>23988</v>
      </c>
      <c r="C3359" s="18" t="s">
        <v>2097</v>
      </c>
      <c r="D3359" s="18" t="s">
        <v>2098</v>
      </c>
      <c r="E3359" s="461">
        <v>19.96</v>
      </c>
    </row>
    <row r="3360" spans="1:5" ht="14.25">
      <c r="A3360" s="18">
        <v>39594</v>
      </c>
      <c r="B3360" s="18" t="s">
        <v>23989</v>
      </c>
      <c r="C3360" s="18" t="s">
        <v>2097</v>
      </c>
      <c r="D3360" s="18" t="s">
        <v>2102</v>
      </c>
      <c r="E3360" s="461">
        <v>555</v>
      </c>
    </row>
    <row r="3361" spans="1:5" ht="14.25">
      <c r="A3361" s="18">
        <v>39596</v>
      </c>
      <c r="B3361" s="18" t="s">
        <v>23990</v>
      </c>
      <c r="C3361" s="18" t="s">
        <v>2097</v>
      </c>
      <c r="D3361" s="18" t="s">
        <v>2098</v>
      </c>
      <c r="E3361" s="461">
        <v>1486.34</v>
      </c>
    </row>
    <row r="3362" spans="1:5" ht="14.25">
      <c r="A3362" s="18">
        <v>39595</v>
      </c>
      <c r="B3362" s="18" t="s">
        <v>23991</v>
      </c>
      <c r="C3362" s="18" t="s">
        <v>2097</v>
      </c>
      <c r="D3362" s="18" t="s">
        <v>2098</v>
      </c>
      <c r="E3362" s="461">
        <v>3339.59</v>
      </c>
    </row>
    <row r="3363" spans="1:5" ht="14.25">
      <c r="A3363" s="18">
        <v>39597</v>
      </c>
      <c r="B3363" s="18" t="s">
        <v>23992</v>
      </c>
      <c r="C3363" s="18" t="s">
        <v>2097</v>
      </c>
      <c r="D3363" s="18" t="s">
        <v>2098</v>
      </c>
      <c r="E3363" s="461">
        <v>5238.6000000000004</v>
      </c>
    </row>
    <row r="3364" spans="1:5" ht="14.25">
      <c r="A3364" s="18">
        <v>10731</v>
      </c>
      <c r="B3364" s="18" t="s">
        <v>23993</v>
      </c>
      <c r="C3364" s="18" t="s">
        <v>2099</v>
      </c>
      <c r="D3364" s="18" t="s">
        <v>2102</v>
      </c>
      <c r="E3364" s="461">
        <v>39.78</v>
      </c>
    </row>
    <row r="3365" spans="1:5" ht="14.25">
      <c r="A3365" s="18">
        <v>4704</v>
      </c>
      <c r="B3365" s="18" t="s">
        <v>23994</v>
      </c>
      <c r="C3365" s="18" t="s">
        <v>2099</v>
      </c>
      <c r="D3365" s="18" t="s">
        <v>2098</v>
      </c>
      <c r="E3365" s="461">
        <v>35.9</v>
      </c>
    </row>
    <row r="3366" spans="1:5" ht="14.25">
      <c r="A3366" s="18">
        <v>10730</v>
      </c>
      <c r="B3366" s="18" t="s">
        <v>23995</v>
      </c>
      <c r="C3366" s="18" t="s">
        <v>2099</v>
      </c>
      <c r="D3366" s="18" t="s">
        <v>2098</v>
      </c>
      <c r="E3366" s="461">
        <v>38.46</v>
      </c>
    </row>
    <row r="3367" spans="1:5" ht="14.25">
      <c r="A3367" s="18">
        <v>4729</v>
      </c>
      <c r="B3367" s="18" t="s">
        <v>23996</v>
      </c>
      <c r="C3367" s="18" t="s">
        <v>2106</v>
      </c>
      <c r="D3367" s="18" t="s">
        <v>2098</v>
      </c>
      <c r="E3367" s="461">
        <v>123.81</v>
      </c>
    </row>
    <row r="3368" spans="1:5" ht="14.25">
      <c r="A3368" s="18">
        <v>4720</v>
      </c>
      <c r="B3368" s="18" t="s">
        <v>23997</v>
      </c>
      <c r="C3368" s="18" t="s">
        <v>2106</v>
      </c>
      <c r="D3368" s="18" t="s">
        <v>2098</v>
      </c>
      <c r="E3368" s="461">
        <v>141.87</v>
      </c>
    </row>
    <row r="3369" spans="1:5" ht="14.25">
      <c r="A3369" s="18">
        <v>4721</v>
      </c>
      <c r="B3369" s="18" t="s">
        <v>23998</v>
      </c>
      <c r="C3369" s="18" t="s">
        <v>2106</v>
      </c>
      <c r="D3369" s="18" t="s">
        <v>2098</v>
      </c>
      <c r="E3369" s="461">
        <v>122.88</v>
      </c>
    </row>
    <row r="3370" spans="1:5" ht="14.25">
      <c r="A3370" s="18">
        <v>4718</v>
      </c>
      <c r="B3370" s="18" t="s">
        <v>23999</v>
      </c>
      <c r="C3370" s="18" t="s">
        <v>2106</v>
      </c>
      <c r="D3370" s="18" t="s">
        <v>2102</v>
      </c>
      <c r="E3370" s="461">
        <v>123.53</v>
      </c>
    </row>
    <row r="3371" spans="1:5" ht="14.25">
      <c r="A3371" s="18">
        <v>4722</v>
      </c>
      <c r="B3371" s="18" t="s">
        <v>24000</v>
      </c>
      <c r="C3371" s="18" t="s">
        <v>2106</v>
      </c>
      <c r="D3371" s="18" t="s">
        <v>2098</v>
      </c>
      <c r="E3371" s="461">
        <v>116.07</v>
      </c>
    </row>
    <row r="3372" spans="1:5" ht="14.25">
      <c r="A3372" s="18">
        <v>4723</v>
      </c>
      <c r="B3372" s="18" t="s">
        <v>24001</v>
      </c>
      <c r="C3372" s="18" t="s">
        <v>2106</v>
      </c>
      <c r="D3372" s="18" t="s">
        <v>2098</v>
      </c>
      <c r="E3372" s="461">
        <v>115.07</v>
      </c>
    </row>
    <row r="3373" spans="1:5" ht="14.25">
      <c r="A3373" s="18">
        <v>4727</v>
      </c>
      <c r="B3373" s="18" t="s">
        <v>24002</v>
      </c>
      <c r="C3373" s="18" t="s">
        <v>2106</v>
      </c>
      <c r="D3373" s="18" t="s">
        <v>2098</v>
      </c>
      <c r="E3373" s="461">
        <v>105.33</v>
      </c>
    </row>
    <row r="3374" spans="1:5" ht="14.25">
      <c r="A3374" s="18">
        <v>4748</v>
      </c>
      <c r="B3374" s="18" t="s">
        <v>24003</v>
      </c>
      <c r="C3374" s="18" t="s">
        <v>2106</v>
      </c>
      <c r="D3374" s="18" t="s">
        <v>2098</v>
      </c>
      <c r="E3374" s="461">
        <v>113.49</v>
      </c>
    </row>
    <row r="3375" spans="1:5" ht="14.25">
      <c r="A3375" s="18">
        <v>4730</v>
      </c>
      <c r="B3375" s="18" t="s">
        <v>24004</v>
      </c>
      <c r="C3375" s="18" t="s">
        <v>2106</v>
      </c>
      <c r="D3375" s="18" t="s">
        <v>2098</v>
      </c>
      <c r="E3375" s="461">
        <v>115.5</v>
      </c>
    </row>
    <row r="3376" spans="1:5" ht="14.25">
      <c r="A3376" s="18">
        <v>13186</v>
      </c>
      <c r="B3376" s="18" t="s">
        <v>24005</v>
      </c>
      <c r="C3376" s="18" t="s">
        <v>2106</v>
      </c>
      <c r="D3376" s="18" t="s">
        <v>2098</v>
      </c>
      <c r="E3376" s="461">
        <v>133.27000000000001</v>
      </c>
    </row>
    <row r="3377" spans="1:5" ht="14.25">
      <c r="A3377" s="18">
        <v>10737</v>
      </c>
      <c r="B3377" s="18" t="s">
        <v>24006</v>
      </c>
      <c r="C3377" s="18" t="s">
        <v>2099</v>
      </c>
      <c r="D3377" s="18" t="s">
        <v>2098</v>
      </c>
      <c r="E3377" s="461">
        <v>125.01</v>
      </c>
    </row>
    <row r="3378" spans="1:5" ht="14.25">
      <c r="A3378" s="18">
        <v>10734</v>
      </c>
      <c r="B3378" s="18" t="s">
        <v>24007</v>
      </c>
      <c r="C3378" s="18" t="s">
        <v>2099</v>
      </c>
      <c r="D3378" s="18" t="s">
        <v>2098</v>
      </c>
      <c r="E3378" s="461">
        <v>74.36</v>
      </c>
    </row>
    <row r="3379" spans="1:5" ht="14.25">
      <c r="A3379" s="18">
        <v>4708</v>
      </c>
      <c r="B3379" s="18" t="s">
        <v>24008</v>
      </c>
      <c r="C3379" s="18" t="s">
        <v>2099</v>
      </c>
      <c r="D3379" s="18" t="s">
        <v>2098</v>
      </c>
      <c r="E3379" s="461">
        <v>144.24</v>
      </c>
    </row>
    <row r="3380" spans="1:5" ht="14.25">
      <c r="A3380" s="18">
        <v>4712</v>
      </c>
      <c r="B3380" s="18" t="s">
        <v>24009</v>
      </c>
      <c r="C3380" s="18" t="s">
        <v>2099</v>
      </c>
      <c r="D3380" s="18" t="s">
        <v>2098</v>
      </c>
      <c r="E3380" s="461">
        <v>70.52</v>
      </c>
    </row>
    <row r="3381" spans="1:5" ht="14.25">
      <c r="A3381" s="18">
        <v>4710</v>
      </c>
      <c r="B3381" s="18" t="s">
        <v>24010</v>
      </c>
      <c r="C3381" s="18" t="s">
        <v>2099</v>
      </c>
      <c r="D3381" s="18" t="s">
        <v>2098</v>
      </c>
      <c r="E3381" s="461">
        <v>226.14</v>
      </c>
    </row>
    <row r="3382" spans="1:5" ht="14.25">
      <c r="A3382" s="18">
        <v>4746</v>
      </c>
      <c r="B3382" s="18" t="s">
        <v>24011</v>
      </c>
      <c r="C3382" s="18" t="s">
        <v>2106</v>
      </c>
      <c r="D3382" s="18" t="s">
        <v>2098</v>
      </c>
      <c r="E3382" s="461">
        <v>86.27</v>
      </c>
    </row>
    <row r="3383" spans="1:5" ht="14.25">
      <c r="A3383" s="18">
        <v>4750</v>
      </c>
      <c r="B3383" s="18" t="s">
        <v>24012</v>
      </c>
      <c r="C3383" s="18" t="s">
        <v>2101</v>
      </c>
      <c r="D3383" s="18" t="s">
        <v>2102</v>
      </c>
      <c r="E3383" s="461">
        <v>16.75</v>
      </c>
    </row>
    <row r="3384" spans="1:5" ht="14.25">
      <c r="A3384" s="18">
        <v>41065</v>
      </c>
      <c r="B3384" s="18" t="s">
        <v>24013</v>
      </c>
      <c r="C3384" s="18" t="s">
        <v>2107</v>
      </c>
      <c r="D3384" s="18" t="s">
        <v>2098</v>
      </c>
      <c r="E3384" s="461">
        <v>2943.75</v>
      </c>
    </row>
    <row r="3385" spans="1:5" ht="14.25">
      <c r="A3385" s="18">
        <v>34747</v>
      </c>
      <c r="B3385" s="18" t="s">
        <v>24014</v>
      </c>
      <c r="C3385" s="18" t="s">
        <v>2103</v>
      </c>
      <c r="D3385" s="18" t="s">
        <v>2098</v>
      </c>
      <c r="E3385" s="461">
        <v>43.21</v>
      </c>
    </row>
    <row r="3386" spans="1:5" ht="14.25">
      <c r="A3386" s="18">
        <v>4826</v>
      </c>
      <c r="B3386" s="18" t="s">
        <v>24015</v>
      </c>
      <c r="C3386" s="18" t="s">
        <v>2103</v>
      </c>
      <c r="D3386" s="18" t="s">
        <v>2098</v>
      </c>
      <c r="E3386" s="461">
        <v>46.46</v>
      </c>
    </row>
    <row r="3387" spans="1:5" ht="14.25">
      <c r="A3387" s="18">
        <v>41975</v>
      </c>
      <c r="B3387" s="18" t="s">
        <v>24016</v>
      </c>
      <c r="C3387" s="18" t="s">
        <v>2099</v>
      </c>
      <c r="D3387" s="18" t="s">
        <v>2100</v>
      </c>
      <c r="E3387" s="461">
        <v>104.34</v>
      </c>
    </row>
    <row r="3388" spans="1:5" ht="14.25">
      <c r="A3388" s="18">
        <v>4825</v>
      </c>
      <c r="B3388" s="18" t="s">
        <v>24017</v>
      </c>
      <c r="C3388" s="18" t="s">
        <v>2103</v>
      </c>
      <c r="D3388" s="18" t="s">
        <v>2098</v>
      </c>
      <c r="E3388" s="461">
        <v>64.319999999999993</v>
      </c>
    </row>
    <row r="3389" spans="1:5" ht="14.25">
      <c r="A3389" s="18">
        <v>34744</v>
      </c>
      <c r="B3389" s="18" t="s">
        <v>24018</v>
      </c>
      <c r="C3389" s="18" t="s">
        <v>2099</v>
      </c>
      <c r="D3389" s="18" t="s">
        <v>2100</v>
      </c>
      <c r="E3389" s="461">
        <v>37.200000000000003</v>
      </c>
    </row>
    <row r="3390" spans="1:5" ht="14.25">
      <c r="A3390" s="18">
        <v>39430</v>
      </c>
      <c r="B3390" s="18" t="s">
        <v>24019</v>
      </c>
      <c r="C3390" s="18" t="s">
        <v>2097</v>
      </c>
      <c r="D3390" s="18" t="s">
        <v>2098</v>
      </c>
      <c r="E3390" s="461">
        <v>2.29</v>
      </c>
    </row>
    <row r="3391" spans="1:5" ht="14.25">
      <c r="A3391" s="18">
        <v>39573</v>
      </c>
      <c r="B3391" s="18" t="s">
        <v>24020</v>
      </c>
      <c r="C3391" s="18" t="s">
        <v>2097</v>
      </c>
      <c r="D3391" s="18" t="s">
        <v>2098</v>
      </c>
      <c r="E3391" s="461">
        <v>2.25</v>
      </c>
    </row>
    <row r="3392" spans="1:5" ht="14.25">
      <c r="A3392" s="18">
        <v>38410</v>
      </c>
      <c r="B3392" s="18" t="s">
        <v>24021</v>
      </c>
      <c r="C3392" s="18" t="s">
        <v>2097</v>
      </c>
      <c r="D3392" s="18" t="s">
        <v>2098</v>
      </c>
      <c r="E3392" s="461">
        <v>13762.59</v>
      </c>
    </row>
    <row r="3393" spans="1:5" ht="14.25">
      <c r="A3393" s="18">
        <v>41596</v>
      </c>
      <c r="B3393" s="18" t="s">
        <v>24022</v>
      </c>
      <c r="C3393" s="18" t="s">
        <v>2104</v>
      </c>
      <c r="D3393" s="18" t="s">
        <v>2100</v>
      </c>
      <c r="E3393" s="461">
        <v>14.18</v>
      </c>
    </row>
    <row r="3394" spans="1:5" ht="14.25">
      <c r="A3394" s="18">
        <v>41598</v>
      </c>
      <c r="B3394" s="18" t="s">
        <v>24023</v>
      </c>
      <c r="C3394" s="18" t="s">
        <v>2104</v>
      </c>
      <c r="D3394" s="18" t="s">
        <v>2100</v>
      </c>
      <c r="E3394" s="461">
        <v>14.18</v>
      </c>
    </row>
    <row r="3395" spans="1:5" ht="14.25">
      <c r="A3395" s="18">
        <v>41594</v>
      </c>
      <c r="B3395" s="18" t="s">
        <v>24024</v>
      </c>
      <c r="C3395" s="18" t="s">
        <v>2104</v>
      </c>
      <c r="D3395" s="18" t="s">
        <v>2100</v>
      </c>
      <c r="E3395" s="461">
        <v>14.4</v>
      </c>
    </row>
    <row r="3396" spans="1:5" ht="14.25">
      <c r="A3396" s="18">
        <v>43663</v>
      </c>
      <c r="B3396" s="18" t="s">
        <v>24025</v>
      </c>
      <c r="C3396" s="18" t="s">
        <v>2104</v>
      </c>
      <c r="D3396" s="18" t="s">
        <v>2100</v>
      </c>
      <c r="E3396" s="461">
        <v>11.86</v>
      </c>
    </row>
    <row r="3397" spans="1:5" ht="14.25">
      <c r="A3397" s="18">
        <v>4766</v>
      </c>
      <c r="B3397" s="18" t="s">
        <v>24026</v>
      </c>
      <c r="C3397" s="18" t="s">
        <v>2104</v>
      </c>
      <c r="D3397" s="18" t="s">
        <v>2100</v>
      </c>
      <c r="E3397" s="461">
        <v>11.17</v>
      </c>
    </row>
    <row r="3398" spans="1:5" ht="14.25">
      <c r="A3398" s="18">
        <v>43664</v>
      </c>
      <c r="B3398" s="18" t="s">
        <v>24027</v>
      </c>
      <c r="C3398" s="18" t="s">
        <v>2104</v>
      </c>
      <c r="D3398" s="18" t="s">
        <v>2100</v>
      </c>
      <c r="E3398" s="461">
        <v>11.93</v>
      </c>
    </row>
    <row r="3399" spans="1:5" ht="14.25">
      <c r="A3399" s="18">
        <v>43082</v>
      </c>
      <c r="B3399" s="18" t="s">
        <v>24028</v>
      </c>
      <c r="C3399" s="18" t="s">
        <v>2104</v>
      </c>
      <c r="D3399" s="18" t="s">
        <v>2100</v>
      </c>
      <c r="E3399" s="461">
        <v>13</v>
      </c>
    </row>
    <row r="3400" spans="1:5" ht="14.25">
      <c r="A3400" s="18">
        <v>43665</v>
      </c>
      <c r="B3400" s="18" t="s">
        <v>24029</v>
      </c>
      <c r="C3400" s="18" t="s">
        <v>2104</v>
      </c>
      <c r="D3400" s="18" t="s">
        <v>2100</v>
      </c>
      <c r="E3400" s="461">
        <v>11.17</v>
      </c>
    </row>
    <row r="3401" spans="1:5" ht="14.25">
      <c r="A3401" s="18">
        <v>10966</v>
      </c>
      <c r="B3401" s="18" t="s">
        <v>24030</v>
      </c>
      <c r="C3401" s="18" t="s">
        <v>2104</v>
      </c>
      <c r="D3401" s="18" t="s">
        <v>2100</v>
      </c>
      <c r="E3401" s="461">
        <v>11.86</v>
      </c>
    </row>
    <row r="3402" spans="1:5" ht="14.25">
      <c r="A3402" s="18">
        <v>43692</v>
      </c>
      <c r="B3402" s="18" t="s">
        <v>24031</v>
      </c>
      <c r="C3402" s="18" t="s">
        <v>2104</v>
      </c>
      <c r="D3402" s="18" t="s">
        <v>2100</v>
      </c>
      <c r="E3402" s="461">
        <v>11.86</v>
      </c>
    </row>
    <row r="3403" spans="1:5" ht="14.25">
      <c r="A3403" s="18">
        <v>43083</v>
      </c>
      <c r="B3403" s="18" t="s">
        <v>24032</v>
      </c>
      <c r="C3403" s="18" t="s">
        <v>2104</v>
      </c>
      <c r="D3403" s="18" t="s">
        <v>2100</v>
      </c>
      <c r="E3403" s="461">
        <v>11.26</v>
      </c>
    </row>
    <row r="3404" spans="1:5" ht="14.25">
      <c r="A3404" s="18">
        <v>40535</v>
      </c>
      <c r="B3404" s="18" t="s">
        <v>24033</v>
      </c>
      <c r="C3404" s="18" t="s">
        <v>2104</v>
      </c>
      <c r="D3404" s="18" t="s">
        <v>2100</v>
      </c>
      <c r="E3404" s="461">
        <v>11.26</v>
      </c>
    </row>
    <row r="3405" spans="1:5" ht="14.25">
      <c r="A3405" s="18">
        <v>39427</v>
      </c>
      <c r="B3405" s="18" t="s">
        <v>24034</v>
      </c>
      <c r="C3405" s="18" t="s">
        <v>2103</v>
      </c>
      <c r="D3405" s="18" t="s">
        <v>2098</v>
      </c>
      <c r="E3405" s="461">
        <v>6.08</v>
      </c>
    </row>
    <row r="3406" spans="1:5" ht="14.25">
      <c r="A3406" s="18">
        <v>39424</v>
      </c>
      <c r="B3406" s="18" t="s">
        <v>24035</v>
      </c>
      <c r="C3406" s="18" t="s">
        <v>2103</v>
      </c>
      <c r="D3406" s="18" t="s">
        <v>2098</v>
      </c>
      <c r="E3406" s="461">
        <v>3.61</v>
      </c>
    </row>
    <row r="3407" spans="1:5" ht="14.25">
      <c r="A3407" s="18">
        <v>39425</v>
      </c>
      <c r="B3407" s="18" t="s">
        <v>24036</v>
      </c>
      <c r="C3407" s="18" t="s">
        <v>2103</v>
      </c>
      <c r="D3407" s="18" t="s">
        <v>2098</v>
      </c>
      <c r="E3407" s="461">
        <v>3.57</v>
      </c>
    </row>
    <row r="3408" spans="1:5" ht="14.25">
      <c r="A3408" s="18">
        <v>40664</v>
      </c>
      <c r="B3408" s="18" t="s">
        <v>24037</v>
      </c>
      <c r="C3408" s="18" t="s">
        <v>2104</v>
      </c>
      <c r="D3408" s="18" t="s">
        <v>2100</v>
      </c>
      <c r="E3408" s="461">
        <v>23.1</v>
      </c>
    </row>
    <row r="3409" spans="1:5" ht="14.25">
      <c r="A3409" s="18">
        <v>34360</v>
      </c>
      <c r="B3409" s="18" t="s">
        <v>24038</v>
      </c>
      <c r="C3409" s="18" t="s">
        <v>2104</v>
      </c>
      <c r="D3409" s="18" t="s">
        <v>2100</v>
      </c>
      <c r="E3409" s="461">
        <v>41.11</v>
      </c>
    </row>
    <row r="3410" spans="1:5" ht="14.25">
      <c r="A3410" s="18">
        <v>20259</v>
      </c>
      <c r="B3410" s="18" t="s">
        <v>24039</v>
      </c>
      <c r="C3410" s="18" t="s">
        <v>2103</v>
      </c>
      <c r="D3410" s="18" t="s">
        <v>2100</v>
      </c>
      <c r="E3410" s="461">
        <v>13.2</v>
      </c>
    </row>
    <row r="3411" spans="1:5" ht="14.25">
      <c r="A3411" s="18">
        <v>14077</v>
      </c>
      <c r="B3411" s="18" t="s">
        <v>24040</v>
      </c>
      <c r="C3411" s="18" t="s">
        <v>2103</v>
      </c>
      <c r="D3411" s="18" t="s">
        <v>2100</v>
      </c>
      <c r="E3411" s="461">
        <v>202.04</v>
      </c>
    </row>
    <row r="3412" spans="1:5" ht="14.25">
      <c r="A3412" s="18">
        <v>3678</v>
      </c>
      <c r="B3412" s="18" t="s">
        <v>24041</v>
      </c>
      <c r="C3412" s="18" t="s">
        <v>2103</v>
      </c>
      <c r="D3412" s="18" t="s">
        <v>2100</v>
      </c>
      <c r="E3412" s="461">
        <v>91.32</v>
      </c>
    </row>
    <row r="3413" spans="1:5" ht="14.25">
      <c r="A3413" s="18">
        <v>39418</v>
      </c>
      <c r="B3413" s="18" t="s">
        <v>24042</v>
      </c>
      <c r="C3413" s="18" t="s">
        <v>2103</v>
      </c>
      <c r="D3413" s="18" t="s">
        <v>2098</v>
      </c>
      <c r="E3413" s="461">
        <v>6.78</v>
      </c>
    </row>
    <row r="3414" spans="1:5" ht="14.25">
      <c r="A3414" s="18">
        <v>39419</v>
      </c>
      <c r="B3414" s="18" t="s">
        <v>24043</v>
      </c>
      <c r="C3414" s="18" t="s">
        <v>2103</v>
      </c>
      <c r="D3414" s="18" t="s">
        <v>2098</v>
      </c>
      <c r="E3414" s="461">
        <v>8.26</v>
      </c>
    </row>
    <row r="3415" spans="1:5" ht="14.25">
      <c r="A3415" s="18">
        <v>39420</v>
      </c>
      <c r="B3415" s="18" t="s">
        <v>24044</v>
      </c>
      <c r="C3415" s="18" t="s">
        <v>2103</v>
      </c>
      <c r="D3415" s="18" t="s">
        <v>2098</v>
      </c>
      <c r="E3415" s="461">
        <v>9.1199999999999992</v>
      </c>
    </row>
    <row r="3416" spans="1:5" ht="14.25">
      <c r="A3416" s="18">
        <v>39571</v>
      </c>
      <c r="B3416" s="18" t="s">
        <v>24045</v>
      </c>
      <c r="C3416" s="18" t="s">
        <v>2103</v>
      </c>
      <c r="D3416" s="18" t="s">
        <v>2098</v>
      </c>
      <c r="E3416" s="461">
        <v>5.51</v>
      </c>
    </row>
    <row r="3417" spans="1:5" ht="14.25">
      <c r="A3417" s="18">
        <v>39421</v>
      </c>
      <c r="B3417" s="18" t="s">
        <v>24046</v>
      </c>
      <c r="C3417" s="18" t="s">
        <v>2103</v>
      </c>
      <c r="D3417" s="18" t="s">
        <v>2098</v>
      </c>
      <c r="E3417" s="461">
        <v>8.02</v>
      </c>
    </row>
    <row r="3418" spans="1:5" ht="14.25">
      <c r="A3418" s="18">
        <v>39422</v>
      </c>
      <c r="B3418" s="18" t="s">
        <v>24047</v>
      </c>
      <c r="C3418" s="18" t="s">
        <v>2103</v>
      </c>
      <c r="D3418" s="18" t="s">
        <v>2102</v>
      </c>
      <c r="E3418" s="461">
        <v>9.3699999999999992</v>
      </c>
    </row>
    <row r="3419" spans="1:5" ht="14.25">
      <c r="A3419" s="18">
        <v>39423</v>
      </c>
      <c r="B3419" s="18" t="s">
        <v>24048</v>
      </c>
      <c r="C3419" s="18" t="s">
        <v>2103</v>
      </c>
      <c r="D3419" s="18" t="s">
        <v>2098</v>
      </c>
      <c r="E3419" s="461">
        <v>10.88</v>
      </c>
    </row>
    <row r="3420" spans="1:5" ht="14.25">
      <c r="A3420" s="18">
        <v>39426</v>
      </c>
      <c r="B3420" s="18" t="s">
        <v>24049</v>
      </c>
      <c r="C3420" s="18" t="s">
        <v>2103</v>
      </c>
      <c r="D3420" s="18" t="s">
        <v>2098</v>
      </c>
      <c r="E3420" s="461">
        <v>24.46</v>
      </c>
    </row>
    <row r="3421" spans="1:5" ht="14.25">
      <c r="A3421" s="18">
        <v>39429</v>
      </c>
      <c r="B3421" s="18" t="s">
        <v>24050</v>
      </c>
      <c r="C3421" s="18" t="s">
        <v>2103</v>
      </c>
      <c r="D3421" s="18" t="s">
        <v>2098</v>
      </c>
      <c r="E3421" s="461">
        <v>7.71</v>
      </c>
    </row>
    <row r="3422" spans="1:5" ht="14.25">
      <c r="A3422" s="18">
        <v>39428</v>
      </c>
      <c r="B3422" s="18" t="s">
        <v>24051</v>
      </c>
      <c r="C3422" s="18" t="s">
        <v>2103</v>
      </c>
      <c r="D3422" s="18" t="s">
        <v>2098</v>
      </c>
      <c r="E3422" s="461">
        <v>5.89</v>
      </c>
    </row>
    <row r="3423" spans="1:5" ht="14.25">
      <c r="A3423" s="18">
        <v>39572</v>
      </c>
      <c r="B3423" s="18" t="s">
        <v>24052</v>
      </c>
      <c r="C3423" s="18" t="s">
        <v>2103</v>
      </c>
      <c r="D3423" s="18" t="s">
        <v>2098</v>
      </c>
      <c r="E3423" s="461">
        <v>5.0999999999999996</v>
      </c>
    </row>
    <row r="3424" spans="1:5" ht="14.25">
      <c r="A3424" s="18">
        <v>39570</v>
      </c>
      <c r="B3424" s="18" t="s">
        <v>24053</v>
      </c>
      <c r="C3424" s="18" t="s">
        <v>2103</v>
      </c>
      <c r="D3424" s="18" t="s">
        <v>2098</v>
      </c>
      <c r="E3424" s="461">
        <v>5.41</v>
      </c>
    </row>
    <row r="3425" spans="1:5" ht="14.25">
      <c r="A3425" s="18">
        <v>39569</v>
      </c>
      <c r="B3425" s="18" t="s">
        <v>24054</v>
      </c>
      <c r="C3425" s="18" t="s">
        <v>2103</v>
      </c>
      <c r="D3425" s="18" t="s">
        <v>2098</v>
      </c>
      <c r="E3425" s="461">
        <v>5.35</v>
      </c>
    </row>
    <row r="3426" spans="1:5" ht="14.25">
      <c r="A3426" s="18">
        <v>11552</v>
      </c>
      <c r="B3426" s="18" t="s">
        <v>24055</v>
      </c>
      <c r="C3426" s="18" t="s">
        <v>2103</v>
      </c>
      <c r="D3426" s="18" t="s">
        <v>2098</v>
      </c>
      <c r="E3426" s="461">
        <v>6.56</v>
      </c>
    </row>
    <row r="3427" spans="1:5" ht="14.25">
      <c r="A3427" s="18">
        <v>40598</v>
      </c>
      <c r="B3427" s="18" t="s">
        <v>24056</v>
      </c>
      <c r="C3427" s="18" t="s">
        <v>2104</v>
      </c>
      <c r="D3427" s="18" t="s">
        <v>2100</v>
      </c>
      <c r="E3427" s="461">
        <v>10.98</v>
      </c>
    </row>
    <row r="3428" spans="1:5" ht="14.25">
      <c r="A3428" s="18">
        <v>39029</v>
      </c>
      <c r="B3428" s="18" t="s">
        <v>24057</v>
      </c>
      <c r="C3428" s="18" t="s">
        <v>2103</v>
      </c>
      <c r="D3428" s="18" t="s">
        <v>2098</v>
      </c>
      <c r="E3428" s="461">
        <v>17.27</v>
      </c>
    </row>
    <row r="3429" spans="1:5" ht="14.25">
      <c r="A3429" s="18">
        <v>39028</v>
      </c>
      <c r="B3429" s="18" t="s">
        <v>24058</v>
      </c>
      <c r="C3429" s="18" t="s">
        <v>2103</v>
      </c>
      <c r="D3429" s="18" t="s">
        <v>2098</v>
      </c>
      <c r="E3429" s="461">
        <v>10.050000000000001</v>
      </c>
    </row>
    <row r="3430" spans="1:5" ht="14.25">
      <c r="A3430" s="18">
        <v>39328</v>
      </c>
      <c r="B3430" s="18" t="s">
        <v>24059</v>
      </c>
      <c r="C3430" s="18" t="s">
        <v>2103</v>
      </c>
      <c r="D3430" s="18" t="s">
        <v>2098</v>
      </c>
      <c r="E3430" s="461">
        <v>5.53</v>
      </c>
    </row>
    <row r="3431" spans="1:5" ht="14.25">
      <c r="A3431" s="18">
        <v>38541</v>
      </c>
      <c r="B3431" s="18" t="s">
        <v>24060</v>
      </c>
      <c r="C3431" s="18" t="s">
        <v>2097</v>
      </c>
      <c r="D3431" s="18" t="s">
        <v>2098</v>
      </c>
      <c r="E3431" s="461">
        <v>4588881.54</v>
      </c>
    </row>
    <row r="3432" spans="1:5" ht="14.25">
      <c r="A3432" s="18">
        <v>38542</v>
      </c>
      <c r="B3432" s="18" t="s">
        <v>24061</v>
      </c>
      <c r="C3432" s="18" t="s">
        <v>2097</v>
      </c>
      <c r="D3432" s="18" t="s">
        <v>2098</v>
      </c>
      <c r="E3432" s="461">
        <v>7135526.2699999996</v>
      </c>
    </row>
    <row r="3433" spans="1:5" ht="14.25">
      <c r="A3433" s="18">
        <v>38543</v>
      </c>
      <c r="B3433" s="18" t="s">
        <v>24062</v>
      </c>
      <c r="C3433" s="18" t="s">
        <v>2097</v>
      </c>
      <c r="D3433" s="18" t="s">
        <v>2098</v>
      </c>
      <c r="E3433" s="461">
        <v>1746973.72</v>
      </c>
    </row>
    <row r="3434" spans="1:5" ht="14.25">
      <c r="A3434" s="18">
        <v>40406</v>
      </c>
      <c r="B3434" s="18" t="s">
        <v>24063</v>
      </c>
      <c r="C3434" s="18" t="s">
        <v>2097</v>
      </c>
      <c r="D3434" s="18" t="s">
        <v>2098</v>
      </c>
      <c r="E3434" s="461">
        <v>49054.38</v>
      </c>
    </row>
    <row r="3435" spans="1:5" ht="14.25">
      <c r="A3435" s="18">
        <v>40789</v>
      </c>
      <c r="B3435" s="18" t="s">
        <v>24064</v>
      </c>
      <c r="C3435" s="18" t="s">
        <v>2097</v>
      </c>
      <c r="D3435" s="18" t="s">
        <v>2098</v>
      </c>
      <c r="E3435" s="461">
        <v>7069.24</v>
      </c>
    </row>
    <row r="3436" spans="1:5" ht="14.25">
      <c r="A3436" s="18">
        <v>40791</v>
      </c>
      <c r="B3436" s="18" t="s">
        <v>24065</v>
      </c>
      <c r="C3436" s="18" t="s">
        <v>2097</v>
      </c>
      <c r="D3436" s="18" t="s">
        <v>2098</v>
      </c>
      <c r="E3436" s="461">
        <v>22129.79</v>
      </c>
    </row>
    <row r="3437" spans="1:5" ht="14.25">
      <c r="A3437" s="18">
        <v>11651</v>
      </c>
      <c r="B3437" s="18" t="s">
        <v>24066</v>
      </c>
      <c r="C3437" s="18" t="s">
        <v>2097</v>
      </c>
      <c r="D3437" s="18" t="s">
        <v>2098</v>
      </c>
      <c r="E3437" s="461">
        <v>12103.1</v>
      </c>
    </row>
    <row r="3438" spans="1:5" ht="14.25">
      <c r="A3438" s="18">
        <v>40435</v>
      </c>
      <c r="B3438" s="18" t="s">
        <v>24067</v>
      </c>
      <c r="C3438" s="18" t="s">
        <v>2097</v>
      </c>
      <c r="D3438" s="18" t="s">
        <v>2098</v>
      </c>
      <c r="E3438" s="461">
        <v>958375</v>
      </c>
    </row>
    <row r="3439" spans="1:5" ht="14.25">
      <c r="A3439" s="18">
        <v>39012</v>
      </c>
      <c r="B3439" s="18" t="s">
        <v>24068</v>
      </c>
      <c r="C3439" s="18" t="s">
        <v>2097</v>
      </c>
      <c r="D3439" s="18" t="s">
        <v>2098</v>
      </c>
      <c r="E3439" s="461">
        <v>999931.82</v>
      </c>
    </row>
    <row r="3440" spans="1:5" ht="14.25">
      <c r="A3440" s="18">
        <v>13617</v>
      </c>
      <c r="B3440" s="18" t="s">
        <v>24069</v>
      </c>
      <c r="C3440" s="18" t="s">
        <v>2097</v>
      </c>
      <c r="D3440" s="18" t="s">
        <v>2098</v>
      </c>
      <c r="E3440" s="461">
        <v>97027.6</v>
      </c>
    </row>
    <row r="3441" spans="1:5" ht="14.25">
      <c r="A3441" s="18">
        <v>35274</v>
      </c>
      <c r="B3441" s="18" t="s">
        <v>24070</v>
      </c>
      <c r="C3441" s="18" t="s">
        <v>2103</v>
      </c>
      <c r="D3441" s="18" t="s">
        <v>2098</v>
      </c>
      <c r="E3441" s="461">
        <v>60.9</v>
      </c>
    </row>
    <row r="3442" spans="1:5" ht="14.25">
      <c r="A3442" s="18">
        <v>35275</v>
      </c>
      <c r="B3442" s="18" t="s">
        <v>24071</v>
      </c>
      <c r="C3442" s="18" t="s">
        <v>2103</v>
      </c>
      <c r="D3442" s="18" t="s">
        <v>2098</v>
      </c>
      <c r="E3442" s="461">
        <v>129.25</v>
      </c>
    </row>
    <row r="3443" spans="1:5" ht="14.25">
      <c r="A3443" s="18">
        <v>35276</v>
      </c>
      <c r="B3443" s="18" t="s">
        <v>24072</v>
      </c>
      <c r="C3443" s="18" t="s">
        <v>2103</v>
      </c>
      <c r="D3443" s="18" t="s">
        <v>2098</v>
      </c>
      <c r="E3443" s="461">
        <v>224.9</v>
      </c>
    </row>
    <row r="3444" spans="1:5" ht="14.25">
      <c r="A3444" s="18">
        <v>38386</v>
      </c>
      <c r="B3444" s="18" t="s">
        <v>24073</v>
      </c>
      <c r="C3444" s="18" t="s">
        <v>2097</v>
      </c>
      <c r="D3444" s="18" t="s">
        <v>2098</v>
      </c>
      <c r="E3444" s="461">
        <v>5.32</v>
      </c>
    </row>
    <row r="3445" spans="1:5" ht="14.25">
      <c r="A3445" s="18">
        <v>11091</v>
      </c>
      <c r="B3445" s="18" t="s">
        <v>24074</v>
      </c>
      <c r="C3445" s="18" t="s">
        <v>2097</v>
      </c>
      <c r="D3445" s="18" t="s">
        <v>2098</v>
      </c>
      <c r="E3445" s="461">
        <v>2.27</v>
      </c>
    </row>
    <row r="3446" spans="1:5" ht="14.25">
      <c r="A3446" s="18">
        <v>37586</v>
      </c>
      <c r="B3446" s="18" t="s">
        <v>24075</v>
      </c>
      <c r="C3446" s="18" t="s">
        <v>2114</v>
      </c>
      <c r="D3446" s="18" t="s">
        <v>2100</v>
      </c>
      <c r="E3446" s="461">
        <v>47.05</v>
      </c>
    </row>
    <row r="3447" spans="1:5" ht="14.25">
      <c r="A3447" s="18">
        <v>37395</v>
      </c>
      <c r="B3447" s="18" t="s">
        <v>24076</v>
      </c>
      <c r="C3447" s="18" t="s">
        <v>2114</v>
      </c>
      <c r="D3447" s="18" t="s">
        <v>2100</v>
      </c>
      <c r="E3447" s="461">
        <v>40.450000000000003</v>
      </c>
    </row>
    <row r="3448" spans="1:5" ht="14.25">
      <c r="A3448" s="18">
        <v>14147</v>
      </c>
      <c r="B3448" s="18" t="s">
        <v>24077</v>
      </c>
      <c r="C3448" s="18" t="s">
        <v>2114</v>
      </c>
      <c r="D3448" s="18" t="s">
        <v>2100</v>
      </c>
      <c r="E3448" s="461">
        <v>53.66</v>
      </c>
    </row>
    <row r="3449" spans="1:5" ht="14.25">
      <c r="A3449" s="18">
        <v>37396</v>
      </c>
      <c r="B3449" s="18" t="s">
        <v>24078</v>
      </c>
      <c r="C3449" s="18" t="s">
        <v>2114</v>
      </c>
      <c r="D3449" s="18" t="s">
        <v>2100</v>
      </c>
      <c r="E3449" s="461">
        <v>33.1</v>
      </c>
    </row>
    <row r="3450" spans="1:5" ht="14.25">
      <c r="A3450" s="18">
        <v>37397</v>
      </c>
      <c r="B3450" s="18" t="s">
        <v>24079</v>
      </c>
      <c r="C3450" s="18" t="s">
        <v>2114</v>
      </c>
      <c r="D3450" s="18" t="s">
        <v>2100</v>
      </c>
      <c r="E3450" s="461">
        <v>34.67</v>
      </c>
    </row>
    <row r="3451" spans="1:5" ht="14.25">
      <c r="A3451" s="18">
        <v>43606</v>
      </c>
      <c r="B3451" s="18" t="s">
        <v>24080</v>
      </c>
      <c r="C3451" s="18" t="s">
        <v>2097</v>
      </c>
      <c r="D3451" s="18" t="s">
        <v>2098</v>
      </c>
      <c r="E3451" s="461">
        <v>7.86</v>
      </c>
    </row>
    <row r="3452" spans="1:5" ht="14.25">
      <c r="A3452" s="18">
        <v>444</v>
      </c>
      <c r="B3452" s="18" t="s">
        <v>24081</v>
      </c>
      <c r="C3452" s="18" t="s">
        <v>2097</v>
      </c>
      <c r="D3452" s="18" t="s">
        <v>2098</v>
      </c>
      <c r="E3452" s="461">
        <v>36</v>
      </c>
    </row>
    <row r="3453" spans="1:5" ht="14.25">
      <c r="A3453" s="18">
        <v>445</v>
      </c>
      <c r="B3453" s="18" t="s">
        <v>24082</v>
      </c>
      <c r="C3453" s="18" t="s">
        <v>2097</v>
      </c>
      <c r="D3453" s="18" t="s">
        <v>2098</v>
      </c>
      <c r="E3453" s="461">
        <v>49.27</v>
      </c>
    </row>
    <row r="3454" spans="1:5" ht="14.25">
      <c r="A3454" s="18">
        <v>4783</v>
      </c>
      <c r="B3454" s="18" t="s">
        <v>24083</v>
      </c>
      <c r="C3454" s="18" t="s">
        <v>2101</v>
      </c>
      <c r="D3454" s="18" t="s">
        <v>2102</v>
      </c>
      <c r="E3454" s="461">
        <v>18.12</v>
      </c>
    </row>
    <row r="3455" spans="1:5" ht="14.25">
      <c r="A3455" s="18">
        <v>41079</v>
      </c>
      <c r="B3455" s="18" t="s">
        <v>24084</v>
      </c>
      <c r="C3455" s="18" t="s">
        <v>2107</v>
      </c>
      <c r="D3455" s="18" t="s">
        <v>2098</v>
      </c>
      <c r="E3455" s="461">
        <v>3186.06</v>
      </c>
    </row>
    <row r="3456" spans="1:5" ht="14.25">
      <c r="A3456" s="18">
        <v>12874</v>
      </c>
      <c r="B3456" s="18" t="s">
        <v>24085</v>
      </c>
      <c r="C3456" s="18" t="s">
        <v>2101</v>
      </c>
      <c r="D3456" s="18" t="s">
        <v>2098</v>
      </c>
      <c r="E3456" s="461">
        <v>16.71</v>
      </c>
    </row>
    <row r="3457" spans="1:5" ht="14.25">
      <c r="A3457" s="18">
        <v>41082</v>
      </c>
      <c r="B3457" s="18" t="s">
        <v>24086</v>
      </c>
      <c r="C3457" s="18" t="s">
        <v>2107</v>
      </c>
      <c r="D3457" s="18" t="s">
        <v>2098</v>
      </c>
      <c r="E3457" s="461">
        <v>2938.2</v>
      </c>
    </row>
    <row r="3458" spans="1:5" ht="14.25">
      <c r="A3458" s="18">
        <v>4785</v>
      </c>
      <c r="B3458" s="18" t="s">
        <v>24087</v>
      </c>
      <c r="C3458" s="18" t="s">
        <v>2101</v>
      </c>
      <c r="D3458" s="18" t="s">
        <v>2098</v>
      </c>
      <c r="E3458" s="461">
        <v>18.12</v>
      </c>
    </row>
    <row r="3459" spans="1:5" ht="14.25">
      <c r="A3459" s="18">
        <v>41081</v>
      </c>
      <c r="B3459" s="18" t="s">
        <v>24088</v>
      </c>
      <c r="C3459" s="18" t="s">
        <v>2107</v>
      </c>
      <c r="D3459" s="18" t="s">
        <v>2098</v>
      </c>
      <c r="E3459" s="461">
        <v>3186.06</v>
      </c>
    </row>
    <row r="3460" spans="1:5" ht="14.25">
      <c r="A3460" s="18">
        <v>4801</v>
      </c>
      <c r="B3460" s="18" t="s">
        <v>24089</v>
      </c>
      <c r="C3460" s="18" t="s">
        <v>2099</v>
      </c>
      <c r="D3460" s="18" t="s">
        <v>2098</v>
      </c>
      <c r="E3460" s="461">
        <v>75.86</v>
      </c>
    </row>
    <row r="3461" spans="1:5" ht="14.25">
      <c r="A3461" s="18">
        <v>4794</v>
      </c>
      <c r="B3461" s="18" t="s">
        <v>24090</v>
      </c>
      <c r="C3461" s="18" t="s">
        <v>2099</v>
      </c>
      <c r="D3461" s="18" t="s">
        <v>2098</v>
      </c>
      <c r="E3461" s="461">
        <v>345.51</v>
      </c>
    </row>
    <row r="3462" spans="1:5" ht="14.25">
      <c r="A3462" s="18">
        <v>4796</v>
      </c>
      <c r="B3462" s="18" t="s">
        <v>24091</v>
      </c>
      <c r="C3462" s="18" t="s">
        <v>2099</v>
      </c>
      <c r="D3462" s="18" t="s">
        <v>2098</v>
      </c>
      <c r="E3462" s="461">
        <v>209.86</v>
      </c>
    </row>
    <row r="3463" spans="1:5" ht="14.25">
      <c r="A3463" s="18">
        <v>4800</v>
      </c>
      <c r="B3463" s="18" t="s">
        <v>24092</v>
      </c>
      <c r="C3463" s="18" t="s">
        <v>2099</v>
      </c>
      <c r="D3463" s="18" t="s">
        <v>2098</v>
      </c>
      <c r="E3463" s="461">
        <v>57.71</v>
      </c>
    </row>
    <row r="3464" spans="1:5" ht="14.25">
      <c r="A3464" s="18">
        <v>4795</v>
      </c>
      <c r="B3464" s="18" t="s">
        <v>24093</v>
      </c>
      <c r="C3464" s="18" t="s">
        <v>2099</v>
      </c>
      <c r="D3464" s="18" t="s">
        <v>2098</v>
      </c>
      <c r="E3464" s="461">
        <v>336.34</v>
      </c>
    </row>
    <row r="3465" spans="1:5" ht="14.25">
      <c r="A3465" s="18">
        <v>39694</v>
      </c>
      <c r="B3465" s="18" t="s">
        <v>24094</v>
      </c>
      <c r="C3465" s="18" t="s">
        <v>2099</v>
      </c>
      <c r="D3465" s="18" t="s">
        <v>2098</v>
      </c>
      <c r="E3465" s="461">
        <v>372.09</v>
      </c>
    </row>
    <row r="3466" spans="1:5" ht="14.25">
      <c r="A3466" s="18">
        <v>1292</v>
      </c>
      <c r="B3466" s="18" t="s">
        <v>24095</v>
      </c>
      <c r="C3466" s="18" t="s">
        <v>2099</v>
      </c>
      <c r="D3466" s="18" t="s">
        <v>2098</v>
      </c>
      <c r="E3466" s="461">
        <v>77.260000000000005</v>
      </c>
    </row>
    <row r="3467" spans="1:5" ht="14.25">
      <c r="A3467" s="18">
        <v>1287</v>
      </c>
      <c r="B3467" s="18" t="s">
        <v>24096</v>
      </c>
      <c r="C3467" s="18" t="s">
        <v>2099</v>
      </c>
      <c r="D3467" s="18" t="s">
        <v>2102</v>
      </c>
      <c r="E3467" s="461">
        <v>37.9</v>
      </c>
    </row>
    <row r="3468" spans="1:5" ht="14.25">
      <c r="A3468" s="18">
        <v>1297</v>
      </c>
      <c r="B3468" s="18" t="s">
        <v>24097</v>
      </c>
      <c r="C3468" s="18" t="s">
        <v>2099</v>
      </c>
      <c r="D3468" s="18" t="s">
        <v>2098</v>
      </c>
      <c r="E3468" s="461">
        <v>31.44</v>
      </c>
    </row>
    <row r="3469" spans="1:5" ht="14.25">
      <c r="A3469" s="18">
        <v>4786</v>
      </c>
      <c r="B3469" s="18" t="s">
        <v>24098</v>
      </c>
      <c r="C3469" s="18" t="s">
        <v>2099</v>
      </c>
      <c r="D3469" s="18" t="s">
        <v>2100</v>
      </c>
      <c r="E3469" s="461">
        <v>120</v>
      </c>
    </row>
    <row r="3470" spans="1:5" ht="14.25">
      <c r="A3470" s="18">
        <v>10840</v>
      </c>
      <c r="B3470" s="18" t="s">
        <v>24099</v>
      </c>
      <c r="C3470" s="18" t="s">
        <v>2099</v>
      </c>
      <c r="D3470" s="18" t="s">
        <v>2102</v>
      </c>
      <c r="E3470" s="461">
        <v>218.5</v>
      </c>
    </row>
    <row r="3471" spans="1:5" ht="14.25">
      <c r="A3471" s="18">
        <v>10841</v>
      </c>
      <c r="B3471" s="18" t="s">
        <v>24100</v>
      </c>
      <c r="C3471" s="18" t="s">
        <v>2099</v>
      </c>
      <c r="D3471" s="18" t="s">
        <v>2098</v>
      </c>
      <c r="E3471" s="461">
        <v>164.9</v>
      </c>
    </row>
    <row r="3472" spans="1:5" ht="14.25">
      <c r="A3472" s="18">
        <v>44540</v>
      </c>
      <c r="B3472" s="18" t="s">
        <v>24101</v>
      </c>
      <c r="C3472" s="18" t="s">
        <v>2099</v>
      </c>
      <c r="D3472" s="18" t="s">
        <v>2098</v>
      </c>
      <c r="E3472" s="461">
        <v>210.71</v>
      </c>
    </row>
    <row r="3473" spans="1:5" ht="14.25">
      <c r="A3473" s="18">
        <v>10842</v>
      </c>
      <c r="B3473" s="18" t="s">
        <v>24102</v>
      </c>
      <c r="C3473" s="18" t="s">
        <v>2099</v>
      </c>
      <c r="D3473" s="18" t="s">
        <v>2098</v>
      </c>
      <c r="E3473" s="461">
        <v>238.19</v>
      </c>
    </row>
    <row r="3474" spans="1:5" ht="14.25">
      <c r="A3474" s="18">
        <v>21108</v>
      </c>
      <c r="B3474" s="18" t="s">
        <v>24103</v>
      </c>
      <c r="C3474" s="18" t="s">
        <v>2099</v>
      </c>
      <c r="D3474" s="18" t="s">
        <v>2098</v>
      </c>
      <c r="E3474" s="461">
        <v>102.97</v>
      </c>
    </row>
    <row r="3475" spans="1:5" ht="14.25">
      <c r="A3475" s="18">
        <v>38180</v>
      </c>
      <c r="B3475" s="18" t="s">
        <v>24104</v>
      </c>
      <c r="C3475" s="18" t="s">
        <v>2099</v>
      </c>
      <c r="D3475" s="18" t="s">
        <v>2098</v>
      </c>
      <c r="E3475" s="461">
        <v>168.96</v>
      </c>
    </row>
    <row r="3476" spans="1:5" ht="14.25">
      <c r="A3476" s="18">
        <v>40648</v>
      </c>
      <c r="B3476" s="18" t="s">
        <v>24105</v>
      </c>
      <c r="C3476" s="18" t="s">
        <v>2099</v>
      </c>
      <c r="D3476" s="18" t="s">
        <v>2100</v>
      </c>
      <c r="E3476" s="461">
        <v>230.4</v>
      </c>
    </row>
    <row r="3477" spans="1:5" ht="14.25">
      <c r="A3477" s="18">
        <v>40649</v>
      </c>
      <c r="B3477" s="18" t="s">
        <v>24106</v>
      </c>
      <c r="C3477" s="18" t="s">
        <v>2099</v>
      </c>
      <c r="D3477" s="18" t="s">
        <v>2100</v>
      </c>
      <c r="E3477" s="461">
        <v>134.19999999999999</v>
      </c>
    </row>
    <row r="3478" spans="1:5" ht="14.25">
      <c r="A3478" s="18">
        <v>40650</v>
      </c>
      <c r="B3478" s="18" t="s">
        <v>24107</v>
      </c>
      <c r="C3478" s="18" t="s">
        <v>2099</v>
      </c>
      <c r="D3478" s="18" t="s">
        <v>2100</v>
      </c>
      <c r="E3478" s="461">
        <v>172.8</v>
      </c>
    </row>
    <row r="3479" spans="1:5" ht="14.25">
      <c r="A3479" s="18">
        <v>40651</v>
      </c>
      <c r="B3479" s="18" t="s">
        <v>24108</v>
      </c>
      <c r="C3479" s="18" t="s">
        <v>2099</v>
      </c>
      <c r="D3479" s="18" t="s">
        <v>2100</v>
      </c>
      <c r="E3479" s="461">
        <v>318.72000000000003</v>
      </c>
    </row>
    <row r="3480" spans="1:5" ht="14.25">
      <c r="A3480" s="18">
        <v>40652</v>
      </c>
      <c r="B3480" s="18" t="s">
        <v>24109</v>
      </c>
      <c r="C3480" s="18" t="s">
        <v>2099</v>
      </c>
      <c r="D3480" s="18" t="s">
        <v>2100</v>
      </c>
      <c r="E3480" s="461">
        <v>170.88</v>
      </c>
    </row>
    <row r="3481" spans="1:5" ht="14.25">
      <c r="A3481" s="18">
        <v>40647</v>
      </c>
      <c r="B3481" s="18" t="s">
        <v>24110</v>
      </c>
      <c r="C3481" s="18" t="s">
        <v>2099</v>
      </c>
      <c r="D3481" s="18" t="s">
        <v>2100</v>
      </c>
      <c r="E3481" s="461">
        <v>188.16</v>
      </c>
    </row>
    <row r="3482" spans="1:5" ht="14.25">
      <c r="A3482" s="18">
        <v>40653</v>
      </c>
      <c r="B3482" s="18" t="s">
        <v>24111</v>
      </c>
      <c r="C3482" s="18" t="s">
        <v>2099</v>
      </c>
      <c r="D3482" s="18" t="s">
        <v>2100</v>
      </c>
      <c r="E3482" s="461">
        <v>144</v>
      </c>
    </row>
    <row r="3483" spans="1:5" ht="14.25">
      <c r="A3483" s="18">
        <v>36178</v>
      </c>
      <c r="B3483" s="18" t="s">
        <v>24112</v>
      </c>
      <c r="C3483" s="18" t="s">
        <v>2097</v>
      </c>
      <c r="D3483" s="18" t="s">
        <v>2098</v>
      </c>
      <c r="E3483" s="461">
        <v>14.18</v>
      </c>
    </row>
    <row r="3484" spans="1:5" ht="14.25">
      <c r="A3484" s="18">
        <v>38195</v>
      </c>
      <c r="B3484" s="18" t="s">
        <v>24113</v>
      </c>
      <c r="C3484" s="18" t="s">
        <v>2099</v>
      </c>
      <c r="D3484" s="18" t="s">
        <v>2098</v>
      </c>
      <c r="E3484" s="461">
        <v>121.62</v>
      </c>
    </row>
    <row r="3485" spans="1:5" ht="14.25">
      <c r="A3485" s="18">
        <v>38181</v>
      </c>
      <c r="B3485" s="18" t="s">
        <v>24114</v>
      </c>
      <c r="C3485" s="18" t="s">
        <v>2099</v>
      </c>
      <c r="D3485" s="18" t="s">
        <v>2098</v>
      </c>
      <c r="E3485" s="461">
        <v>230.66</v>
      </c>
    </row>
    <row r="3486" spans="1:5" ht="14.25">
      <c r="A3486" s="18">
        <v>38182</v>
      </c>
      <c r="B3486" s="18" t="s">
        <v>24115</v>
      </c>
      <c r="C3486" s="18" t="s">
        <v>2099</v>
      </c>
      <c r="D3486" s="18" t="s">
        <v>2098</v>
      </c>
      <c r="E3486" s="461">
        <v>219.71</v>
      </c>
    </row>
    <row r="3487" spans="1:5" ht="14.25">
      <c r="A3487" s="18">
        <v>38186</v>
      </c>
      <c r="B3487" s="18" t="s">
        <v>24116</v>
      </c>
      <c r="C3487" s="18" t="s">
        <v>2099</v>
      </c>
      <c r="D3487" s="18" t="s">
        <v>2098</v>
      </c>
      <c r="E3487" s="461">
        <v>571.11</v>
      </c>
    </row>
    <row r="3488" spans="1:5" ht="14.25">
      <c r="A3488" s="18">
        <v>38185</v>
      </c>
      <c r="B3488" s="18" t="s">
        <v>24117</v>
      </c>
      <c r="C3488" s="18" t="s">
        <v>2099</v>
      </c>
      <c r="D3488" s="18" t="s">
        <v>2098</v>
      </c>
      <c r="E3488" s="461">
        <v>508.49</v>
      </c>
    </row>
    <row r="3489" spans="1:5" ht="14.25">
      <c r="A3489" s="18">
        <v>40654</v>
      </c>
      <c r="B3489" s="18" t="s">
        <v>24118</v>
      </c>
      <c r="C3489" s="18" t="s">
        <v>2099</v>
      </c>
      <c r="D3489" s="18" t="s">
        <v>2100</v>
      </c>
      <c r="E3489" s="461">
        <v>223.68</v>
      </c>
    </row>
    <row r="3490" spans="1:5" ht="14.25">
      <c r="A3490" s="18">
        <v>44541</v>
      </c>
      <c r="B3490" s="18" t="s">
        <v>24119</v>
      </c>
      <c r="C3490" s="18" t="s">
        <v>2099</v>
      </c>
      <c r="D3490" s="18" t="s">
        <v>2098</v>
      </c>
      <c r="E3490" s="461">
        <v>174.06</v>
      </c>
    </row>
    <row r="3491" spans="1:5" ht="14.25">
      <c r="A3491" s="18">
        <v>4822</v>
      </c>
      <c r="B3491" s="18" t="s">
        <v>24120</v>
      </c>
      <c r="C3491" s="18" t="s">
        <v>2099</v>
      </c>
      <c r="D3491" s="18" t="s">
        <v>2098</v>
      </c>
      <c r="E3491" s="461">
        <v>178.04</v>
      </c>
    </row>
    <row r="3492" spans="1:5" ht="14.25">
      <c r="A3492" s="18">
        <v>4818</v>
      </c>
      <c r="B3492" s="18" t="s">
        <v>24121</v>
      </c>
      <c r="C3492" s="18" t="s">
        <v>2099</v>
      </c>
      <c r="D3492" s="18" t="s">
        <v>2102</v>
      </c>
      <c r="E3492" s="461">
        <v>183</v>
      </c>
    </row>
    <row r="3493" spans="1:5" ht="14.25">
      <c r="A3493" s="18">
        <v>39567</v>
      </c>
      <c r="B3493" s="18" t="s">
        <v>24122</v>
      </c>
      <c r="C3493" s="18" t="s">
        <v>2099</v>
      </c>
      <c r="D3493" s="18" t="s">
        <v>2098</v>
      </c>
      <c r="E3493" s="461">
        <v>42.53</v>
      </c>
    </row>
    <row r="3494" spans="1:5" ht="14.25">
      <c r="A3494" s="18">
        <v>39566</v>
      </c>
      <c r="B3494" s="18" t="s">
        <v>24123</v>
      </c>
      <c r="C3494" s="18" t="s">
        <v>2099</v>
      </c>
      <c r="D3494" s="18" t="s">
        <v>2098</v>
      </c>
      <c r="E3494" s="461">
        <v>45.02</v>
      </c>
    </row>
    <row r="3495" spans="1:5" ht="14.25">
      <c r="A3495" s="18">
        <v>39416</v>
      </c>
      <c r="B3495" s="18" t="s">
        <v>24124</v>
      </c>
      <c r="C3495" s="18" t="s">
        <v>2099</v>
      </c>
      <c r="D3495" s="18" t="s">
        <v>2098</v>
      </c>
      <c r="E3495" s="461">
        <v>27.44</v>
      </c>
    </row>
    <row r="3496" spans="1:5" ht="14.25">
      <c r="A3496" s="18">
        <v>39417</v>
      </c>
      <c r="B3496" s="18" t="s">
        <v>24125</v>
      </c>
      <c r="C3496" s="18" t="s">
        <v>2099</v>
      </c>
      <c r="D3496" s="18" t="s">
        <v>2098</v>
      </c>
      <c r="E3496" s="461">
        <v>26.76</v>
      </c>
    </row>
    <row r="3497" spans="1:5" ht="14.25">
      <c r="A3497" s="18">
        <v>43742</v>
      </c>
      <c r="B3497" s="18" t="s">
        <v>24126</v>
      </c>
      <c r="C3497" s="18" t="s">
        <v>2099</v>
      </c>
      <c r="D3497" s="18" t="s">
        <v>2098</v>
      </c>
      <c r="E3497" s="461">
        <v>28.87</v>
      </c>
    </row>
    <row r="3498" spans="1:5" ht="14.25">
      <c r="A3498" s="18">
        <v>39414</v>
      </c>
      <c r="B3498" s="18" t="s">
        <v>24127</v>
      </c>
      <c r="C3498" s="18" t="s">
        <v>2099</v>
      </c>
      <c r="D3498" s="18" t="s">
        <v>2098</v>
      </c>
      <c r="E3498" s="461">
        <v>25.99</v>
      </c>
    </row>
    <row r="3499" spans="1:5" ht="14.25">
      <c r="A3499" s="18">
        <v>39415</v>
      </c>
      <c r="B3499" s="18" t="s">
        <v>24128</v>
      </c>
      <c r="C3499" s="18" t="s">
        <v>2099</v>
      </c>
      <c r="D3499" s="18" t="s">
        <v>2098</v>
      </c>
      <c r="E3499" s="461">
        <v>22.4</v>
      </c>
    </row>
    <row r="3500" spans="1:5" ht="14.25">
      <c r="A3500" s="18">
        <v>43740</v>
      </c>
      <c r="B3500" s="18" t="s">
        <v>24129</v>
      </c>
      <c r="C3500" s="18" t="s">
        <v>2099</v>
      </c>
      <c r="D3500" s="18" t="s">
        <v>2098</v>
      </c>
      <c r="E3500" s="461">
        <v>27.35</v>
      </c>
    </row>
    <row r="3501" spans="1:5" ht="14.25">
      <c r="A3501" s="18">
        <v>39412</v>
      </c>
      <c r="B3501" s="18" t="s">
        <v>24130</v>
      </c>
      <c r="C3501" s="18" t="s">
        <v>2099</v>
      </c>
      <c r="D3501" s="18" t="s">
        <v>2102</v>
      </c>
      <c r="E3501" s="461">
        <v>18.760000000000002</v>
      </c>
    </row>
    <row r="3502" spans="1:5" ht="14.25">
      <c r="A3502" s="18">
        <v>39413</v>
      </c>
      <c r="B3502" s="18" t="s">
        <v>24131</v>
      </c>
      <c r="C3502" s="18" t="s">
        <v>2099</v>
      </c>
      <c r="D3502" s="18" t="s">
        <v>2098</v>
      </c>
      <c r="E3502" s="461">
        <v>20.28</v>
      </c>
    </row>
    <row r="3503" spans="1:5" ht="14.25">
      <c r="A3503" s="18">
        <v>43741</v>
      </c>
      <c r="B3503" s="18" t="s">
        <v>24132</v>
      </c>
      <c r="C3503" s="18" t="s">
        <v>2099</v>
      </c>
      <c r="D3503" s="18" t="s">
        <v>2098</v>
      </c>
      <c r="E3503" s="461">
        <v>21.63</v>
      </c>
    </row>
    <row r="3504" spans="1:5" ht="14.25">
      <c r="A3504" s="18">
        <v>11062</v>
      </c>
      <c r="B3504" s="18" t="s">
        <v>24133</v>
      </c>
      <c r="C3504" s="18" t="s">
        <v>2099</v>
      </c>
      <c r="D3504" s="18" t="s">
        <v>2098</v>
      </c>
      <c r="E3504" s="461">
        <v>48.59</v>
      </c>
    </row>
    <row r="3505" spans="1:5" ht="14.25">
      <c r="A3505" s="18">
        <v>11063</v>
      </c>
      <c r="B3505" s="18" t="s">
        <v>24134</v>
      </c>
      <c r="C3505" s="18" t="s">
        <v>2099</v>
      </c>
      <c r="D3505" s="18" t="s">
        <v>2098</v>
      </c>
      <c r="E3505" s="461">
        <v>29.74</v>
      </c>
    </row>
    <row r="3506" spans="1:5" ht="14.25">
      <c r="A3506" s="18">
        <v>13521</v>
      </c>
      <c r="B3506" s="18" t="s">
        <v>24135</v>
      </c>
      <c r="C3506" s="18" t="s">
        <v>2097</v>
      </c>
      <c r="D3506" s="18" t="s">
        <v>2100</v>
      </c>
      <c r="E3506" s="461">
        <v>132</v>
      </c>
    </row>
    <row r="3507" spans="1:5" ht="14.25">
      <c r="A3507" s="18">
        <v>10851</v>
      </c>
      <c r="B3507" s="18" t="s">
        <v>24136</v>
      </c>
      <c r="C3507" s="18" t="s">
        <v>2097</v>
      </c>
      <c r="D3507" s="18" t="s">
        <v>2100</v>
      </c>
      <c r="E3507" s="461">
        <v>80.989999999999995</v>
      </c>
    </row>
    <row r="3508" spans="1:5" ht="14.25">
      <c r="A3508" s="18">
        <v>39515</v>
      </c>
      <c r="B3508" s="18" t="s">
        <v>24137</v>
      </c>
      <c r="C3508" s="18" t="s">
        <v>2097</v>
      </c>
      <c r="D3508" s="18" t="s">
        <v>2100</v>
      </c>
      <c r="E3508" s="461">
        <v>53.34</v>
      </c>
    </row>
    <row r="3509" spans="1:5" ht="14.25">
      <c r="A3509" s="18">
        <v>39516</v>
      </c>
      <c r="B3509" s="18" t="s">
        <v>24138</v>
      </c>
      <c r="C3509" s="18" t="s">
        <v>2097</v>
      </c>
      <c r="D3509" s="18" t="s">
        <v>2100</v>
      </c>
      <c r="E3509" s="461">
        <v>44.97</v>
      </c>
    </row>
    <row r="3510" spans="1:5" ht="14.25">
      <c r="A3510" s="18">
        <v>39514</v>
      </c>
      <c r="B3510" s="18" t="s">
        <v>24139</v>
      </c>
      <c r="C3510" s="18" t="s">
        <v>2097</v>
      </c>
      <c r="D3510" s="18" t="s">
        <v>2100</v>
      </c>
      <c r="E3510" s="461">
        <v>27.98</v>
      </c>
    </row>
    <row r="3511" spans="1:5" ht="14.25">
      <c r="A3511" s="18">
        <v>4812</v>
      </c>
      <c r="B3511" s="18" t="s">
        <v>24140</v>
      </c>
      <c r="C3511" s="18" t="s">
        <v>2099</v>
      </c>
      <c r="D3511" s="18" t="s">
        <v>2098</v>
      </c>
      <c r="E3511" s="461">
        <v>11.25</v>
      </c>
    </row>
    <row r="3512" spans="1:5" ht="14.25">
      <c r="A3512" s="18">
        <v>10849</v>
      </c>
      <c r="B3512" s="18" t="s">
        <v>24141</v>
      </c>
      <c r="C3512" s="18" t="s">
        <v>2097</v>
      </c>
      <c r="D3512" s="18" t="s">
        <v>2100</v>
      </c>
      <c r="E3512" s="461">
        <v>1920.01</v>
      </c>
    </row>
    <row r="3513" spans="1:5" ht="14.25">
      <c r="A3513" s="18">
        <v>10848</v>
      </c>
      <c r="B3513" s="18" t="s">
        <v>24142</v>
      </c>
      <c r="C3513" s="18" t="s">
        <v>2097</v>
      </c>
      <c r="D3513" s="18" t="s">
        <v>2100</v>
      </c>
      <c r="E3513" s="461">
        <v>1206.01</v>
      </c>
    </row>
    <row r="3514" spans="1:5" ht="14.25">
      <c r="A3514" s="18">
        <v>4813</v>
      </c>
      <c r="B3514" s="18" t="s">
        <v>24143</v>
      </c>
      <c r="C3514" s="18" t="s">
        <v>2099</v>
      </c>
      <c r="D3514" s="18" t="s">
        <v>2100</v>
      </c>
      <c r="E3514" s="461">
        <v>400</v>
      </c>
    </row>
    <row r="3515" spans="1:5" ht="14.25">
      <c r="A3515" s="18">
        <v>37560</v>
      </c>
      <c r="B3515" s="18" t="s">
        <v>24144</v>
      </c>
      <c r="C3515" s="18" t="s">
        <v>2097</v>
      </c>
      <c r="D3515" s="18" t="s">
        <v>2098</v>
      </c>
      <c r="E3515" s="461">
        <v>36.909999999999997</v>
      </c>
    </row>
    <row r="3516" spans="1:5" ht="14.25">
      <c r="A3516" s="18">
        <v>37557</v>
      </c>
      <c r="B3516" s="18" t="s">
        <v>24145</v>
      </c>
      <c r="C3516" s="18" t="s">
        <v>2097</v>
      </c>
      <c r="D3516" s="18" t="s">
        <v>2098</v>
      </c>
      <c r="E3516" s="461">
        <v>11.21</v>
      </c>
    </row>
    <row r="3517" spans="1:5" ht="14.25">
      <c r="A3517" s="18">
        <v>37556</v>
      </c>
      <c r="B3517" s="18" t="s">
        <v>24146</v>
      </c>
      <c r="C3517" s="18" t="s">
        <v>2097</v>
      </c>
      <c r="D3517" s="18" t="s">
        <v>2098</v>
      </c>
      <c r="E3517" s="461">
        <v>21.68</v>
      </c>
    </row>
    <row r="3518" spans="1:5" ht="14.25">
      <c r="A3518" s="18">
        <v>37559</v>
      </c>
      <c r="B3518" s="18" t="s">
        <v>24147</v>
      </c>
      <c r="C3518" s="18" t="s">
        <v>2097</v>
      </c>
      <c r="D3518" s="18" t="s">
        <v>2098</v>
      </c>
      <c r="E3518" s="461">
        <v>26.6</v>
      </c>
    </row>
    <row r="3519" spans="1:5" ht="14.25">
      <c r="A3519" s="18">
        <v>37539</v>
      </c>
      <c r="B3519" s="18" t="s">
        <v>24148</v>
      </c>
      <c r="C3519" s="18" t="s">
        <v>2097</v>
      </c>
      <c r="D3519" s="18" t="s">
        <v>2102</v>
      </c>
      <c r="E3519" s="461">
        <v>18.75</v>
      </c>
    </row>
    <row r="3520" spans="1:5" ht="14.25">
      <c r="A3520" s="18">
        <v>37558</v>
      </c>
      <c r="B3520" s="18" t="s">
        <v>24149</v>
      </c>
      <c r="C3520" s="18" t="s">
        <v>2097</v>
      </c>
      <c r="D3520" s="18" t="s">
        <v>2098</v>
      </c>
      <c r="E3520" s="461">
        <v>34.96</v>
      </c>
    </row>
    <row r="3521" spans="1:5" ht="14.25">
      <c r="A3521" s="18">
        <v>34723</v>
      </c>
      <c r="B3521" s="18" t="s">
        <v>24150</v>
      </c>
      <c r="C3521" s="18" t="s">
        <v>2099</v>
      </c>
      <c r="D3521" s="18" t="s">
        <v>2100</v>
      </c>
      <c r="E3521" s="461">
        <v>924</v>
      </c>
    </row>
    <row r="3522" spans="1:5" ht="14.25">
      <c r="A3522" s="18">
        <v>34721</v>
      </c>
      <c r="B3522" s="18" t="s">
        <v>24151</v>
      </c>
      <c r="C3522" s="18" t="s">
        <v>2099</v>
      </c>
      <c r="D3522" s="18" t="s">
        <v>2100</v>
      </c>
      <c r="E3522" s="461">
        <v>1152.01</v>
      </c>
    </row>
    <row r="3523" spans="1:5" ht="14.25">
      <c r="A3523" s="18">
        <v>4309</v>
      </c>
      <c r="B3523" s="18" t="s">
        <v>24152</v>
      </c>
      <c r="C3523" s="18" t="s">
        <v>2097</v>
      </c>
      <c r="D3523" s="18" t="s">
        <v>2098</v>
      </c>
      <c r="E3523" s="461">
        <v>10.18</v>
      </c>
    </row>
    <row r="3524" spans="1:5" ht="14.25">
      <c r="A3524" s="18">
        <v>4307</v>
      </c>
      <c r="B3524" s="18" t="s">
        <v>24153</v>
      </c>
      <c r="C3524" s="18" t="s">
        <v>2097</v>
      </c>
      <c r="D3524" s="18" t="s">
        <v>2098</v>
      </c>
      <c r="E3524" s="461">
        <v>17.41</v>
      </c>
    </row>
    <row r="3525" spans="1:5" ht="14.25">
      <c r="A3525" s="18">
        <v>10850</v>
      </c>
      <c r="B3525" s="18" t="s">
        <v>24154</v>
      </c>
      <c r="C3525" s="18" t="s">
        <v>2097</v>
      </c>
      <c r="D3525" s="18" t="s">
        <v>2100</v>
      </c>
      <c r="E3525" s="461">
        <v>60</v>
      </c>
    </row>
    <row r="3526" spans="1:5" ht="14.25">
      <c r="A3526" s="18">
        <v>42438</v>
      </c>
      <c r="B3526" s="18" t="s">
        <v>24155</v>
      </c>
      <c r="C3526" s="18" t="s">
        <v>2097</v>
      </c>
      <c r="D3526" s="18" t="s">
        <v>2100</v>
      </c>
      <c r="E3526" s="461">
        <v>2072.34</v>
      </c>
    </row>
    <row r="3527" spans="1:5" ht="14.25">
      <c r="A3527" s="18">
        <v>4792</v>
      </c>
      <c r="B3527" s="18" t="s">
        <v>24156</v>
      </c>
      <c r="C3527" s="18" t="s">
        <v>2099</v>
      </c>
      <c r="D3527" s="18" t="s">
        <v>2098</v>
      </c>
      <c r="E3527" s="461">
        <v>162.19999999999999</v>
      </c>
    </row>
    <row r="3528" spans="1:5" ht="14.25">
      <c r="A3528" s="18">
        <v>4790</v>
      </c>
      <c r="B3528" s="18" t="s">
        <v>24157</v>
      </c>
      <c r="C3528" s="18" t="s">
        <v>2099</v>
      </c>
      <c r="D3528" s="18" t="s">
        <v>2102</v>
      </c>
      <c r="E3528" s="461">
        <v>97.52</v>
      </c>
    </row>
    <row r="3529" spans="1:5" ht="14.25">
      <c r="A3529" s="18">
        <v>40671</v>
      </c>
      <c r="B3529" s="18" t="s">
        <v>24158</v>
      </c>
      <c r="C3529" s="18" t="s">
        <v>2099</v>
      </c>
      <c r="D3529" s="18" t="s">
        <v>2098</v>
      </c>
      <c r="E3529" s="461">
        <v>93.05</v>
      </c>
    </row>
    <row r="3530" spans="1:5" ht="14.25">
      <c r="A3530" s="18">
        <v>7552</v>
      </c>
      <c r="B3530" s="18" t="s">
        <v>24159</v>
      </c>
      <c r="C3530" s="18" t="s">
        <v>2097</v>
      </c>
      <c r="D3530" s="18" t="s">
        <v>2098</v>
      </c>
      <c r="E3530" s="461">
        <v>26.2</v>
      </c>
    </row>
    <row r="3531" spans="1:5" ht="14.25">
      <c r="A3531" s="18">
        <v>4893</v>
      </c>
      <c r="B3531" s="18" t="s">
        <v>24160</v>
      </c>
      <c r="C3531" s="18" t="s">
        <v>2097</v>
      </c>
      <c r="D3531" s="18" t="s">
        <v>2100</v>
      </c>
      <c r="E3531" s="461">
        <v>14.78</v>
      </c>
    </row>
    <row r="3532" spans="1:5" ht="14.25">
      <c r="A3532" s="18">
        <v>4894</v>
      </c>
      <c r="B3532" s="18" t="s">
        <v>24161</v>
      </c>
      <c r="C3532" s="18" t="s">
        <v>2097</v>
      </c>
      <c r="D3532" s="18" t="s">
        <v>2100</v>
      </c>
      <c r="E3532" s="461">
        <v>12.68</v>
      </c>
    </row>
    <row r="3533" spans="1:5" ht="14.25">
      <c r="A3533" s="18">
        <v>4888</v>
      </c>
      <c r="B3533" s="18" t="s">
        <v>24162</v>
      </c>
      <c r="C3533" s="18" t="s">
        <v>2097</v>
      </c>
      <c r="D3533" s="18" t="s">
        <v>2100</v>
      </c>
      <c r="E3533" s="461">
        <v>4.32</v>
      </c>
    </row>
    <row r="3534" spans="1:5" ht="14.25">
      <c r="A3534" s="18">
        <v>4890</v>
      </c>
      <c r="B3534" s="18" t="s">
        <v>24163</v>
      </c>
      <c r="C3534" s="18" t="s">
        <v>2097</v>
      </c>
      <c r="D3534" s="18" t="s">
        <v>2100</v>
      </c>
      <c r="E3534" s="461">
        <v>8.11</v>
      </c>
    </row>
    <row r="3535" spans="1:5" ht="14.25">
      <c r="A3535" s="18">
        <v>12411</v>
      </c>
      <c r="B3535" s="18" t="s">
        <v>24164</v>
      </c>
      <c r="C3535" s="18" t="s">
        <v>2097</v>
      </c>
      <c r="D3535" s="18" t="s">
        <v>2100</v>
      </c>
      <c r="E3535" s="461">
        <v>43.71</v>
      </c>
    </row>
    <row r="3536" spans="1:5" ht="14.25">
      <c r="A3536" s="18">
        <v>4891</v>
      </c>
      <c r="B3536" s="18" t="s">
        <v>24165</v>
      </c>
      <c r="C3536" s="18" t="s">
        <v>2097</v>
      </c>
      <c r="D3536" s="18" t="s">
        <v>2100</v>
      </c>
      <c r="E3536" s="461">
        <v>21.85</v>
      </c>
    </row>
    <row r="3537" spans="1:5" ht="14.25">
      <c r="A3537" s="18">
        <v>4889</v>
      </c>
      <c r="B3537" s="18" t="s">
        <v>24166</v>
      </c>
      <c r="C3537" s="18" t="s">
        <v>2097</v>
      </c>
      <c r="D3537" s="18" t="s">
        <v>2100</v>
      </c>
      <c r="E3537" s="461">
        <v>5.84</v>
      </c>
    </row>
    <row r="3538" spans="1:5" ht="14.25">
      <c r="A3538" s="18">
        <v>4892</v>
      </c>
      <c r="B3538" s="18" t="s">
        <v>24167</v>
      </c>
      <c r="C3538" s="18" t="s">
        <v>2097</v>
      </c>
      <c r="D3538" s="18" t="s">
        <v>2100</v>
      </c>
      <c r="E3538" s="461">
        <v>61.2</v>
      </c>
    </row>
    <row r="3539" spans="1:5" ht="14.25">
      <c r="A3539" s="18">
        <v>12412</v>
      </c>
      <c r="B3539" s="18" t="s">
        <v>24168</v>
      </c>
      <c r="C3539" s="18" t="s">
        <v>2097</v>
      </c>
      <c r="D3539" s="18" t="s">
        <v>2100</v>
      </c>
      <c r="E3539" s="461">
        <v>113.74</v>
      </c>
    </row>
    <row r="3540" spans="1:5" ht="14.25">
      <c r="A3540" s="18">
        <v>4907</v>
      </c>
      <c r="B3540" s="18" t="s">
        <v>24169</v>
      </c>
      <c r="C3540" s="18" t="s">
        <v>2097</v>
      </c>
      <c r="D3540" s="18" t="s">
        <v>2100</v>
      </c>
      <c r="E3540" s="461">
        <v>40.98</v>
      </c>
    </row>
    <row r="3541" spans="1:5" ht="14.25">
      <c r="A3541" s="18">
        <v>4902</v>
      </c>
      <c r="B3541" s="18" t="s">
        <v>24170</v>
      </c>
      <c r="C3541" s="18" t="s">
        <v>2097</v>
      </c>
      <c r="D3541" s="18" t="s">
        <v>2100</v>
      </c>
      <c r="E3541" s="461">
        <v>92.76</v>
      </c>
    </row>
    <row r="3542" spans="1:5" ht="14.25">
      <c r="A3542" s="18">
        <v>4908</v>
      </c>
      <c r="B3542" s="18" t="s">
        <v>24171</v>
      </c>
      <c r="C3542" s="18" t="s">
        <v>2097</v>
      </c>
      <c r="D3542" s="18" t="s">
        <v>2100</v>
      </c>
      <c r="E3542" s="461">
        <v>188.36</v>
      </c>
    </row>
    <row r="3543" spans="1:5" ht="14.25">
      <c r="A3543" s="18">
        <v>4909</v>
      </c>
      <c r="B3543" s="18" t="s">
        <v>24172</v>
      </c>
      <c r="C3543" s="18" t="s">
        <v>2097</v>
      </c>
      <c r="D3543" s="18" t="s">
        <v>2100</v>
      </c>
      <c r="E3543" s="461">
        <v>363.76</v>
      </c>
    </row>
    <row r="3544" spans="1:5" ht="14.25">
      <c r="A3544" s="18">
        <v>4903</v>
      </c>
      <c r="B3544" s="18" t="s">
        <v>24173</v>
      </c>
      <c r="C3544" s="18" t="s">
        <v>2097</v>
      </c>
      <c r="D3544" s="18" t="s">
        <v>2100</v>
      </c>
      <c r="E3544" s="461">
        <v>1069.5999999999999</v>
      </c>
    </row>
    <row r="3545" spans="1:5" ht="14.25">
      <c r="A3545" s="18">
        <v>11096</v>
      </c>
      <c r="B3545" s="18" t="s">
        <v>24174</v>
      </c>
      <c r="C3545" s="18" t="s">
        <v>2104</v>
      </c>
      <c r="D3545" s="18" t="s">
        <v>2098</v>
      </c>
      <c r="E3545" s="461">
        <v>1.69</v>
      </c>
    </row>
    <row r="3546" spans="1:5" ht="14.25">
      <c r="A3546" s="18">
        <v>4741</v>
      </c>
      <c r="B3546" s="18" t="s">
        <v>24175</v>
      </c>
      <c r="C3546" s="18" t="s">
        <v>2106</v>
      </c>
      <c r="D3546" s="18" t="s">
        <v>2098</v>
      </c>
      <c r="E3546" s="461">
        <v>116.07</v>
      </c>
    </row>
    <row r="3547" spans="1:5" ht="14.25">
      <c r="A3547" s="18">
        <v>4752</v>
      </c>
      <c r="B3547" s="18" t="s">
        <v>24176</v>
      </c>
      <c r="C3547" s="18" t="s">
        <v>2101</v>
      </c>
      <c r="D3547" s="18" t="s">
        <v>2098</v>
      </c>
      <c r="E3547" s="461">
        <v>15.72</v>
      </c>
    </row>
    <row r="3548" spans="1:5" ht="14.25">
      <c r="A3548" s="18">
        <v>41091</v>
      </c>
      <c r="B3548" s="18" t="s">
        <v>24177</v>
      </c>
      <c r="C3548" s="18" t="s">
        <v>2107</v>
      </c>
      <c r="D3548" s="18" t="s">
        <v>2098</v>
      </c>
      <c r="E3548" s="461">
        <v>2764.61</v>
      </c>
    </row>
    <row r="3549" spans="1:5" ht="14.25">
      <c r="A3549" s="18">
        <v>13954</v>
      </c>
      <c r="B3549" s="18" t="s">
        <v>24178</v>
      </c>
      <c r="C3549" s="18" t="s">
        <v>2097</v>
      </c>
      <c r="D3549" s="18" t="s">
        <v>2100</v>
      </c>
      <c r="E3549" s="461">
        <v>7146.79</v>
      </c>
    </row>
    <row r="3550" spans="1:5" ht="14.25">
      <c r="A3550" s="18">
        <v>3411</v>
      </c>
      <c r="B3550" s="18" t="s">
        <v>24179</v>
      </c>
      <c r="C3550" s="18" t="s">
        <v>2104</v>
      </c>
      <c r="D3550" s="18" t="s">
        <v>2098</v>
      </c>
      <c r="E3550" s="461">
        <v>42.7</v>
      </c>
    </row>
    <row r="3551" spans="1:5" ht="14.25">
      <c r="A3551" s="18">
        <v>39995</v>
      </c>
      <c r="B3551" s="18" t="s">
        <v>24180</v>
      </c>
      <c r="C3551" s="18" t="s">
        <v>2106</v>
      </c>
      <c r="D3551" s="18" t="s">
        <v>2098</v>
      </c>
      <c r="E3551" s="461">
        <v>328.5</v>
      </c>
    </row>
    <row r="3552" spans="1:5" ht="14.25">
      <c r="A3552" s="18">
        <v>11615</v>
      </c>
      <c r="B3552" s="18" t="s">
        <v>24181</v>
      </c>
      <c r="C3552" s="18" t="s">
        <v>2099</v>
      </c>
      <c r="D3552" s="18" t="s">
        <v>2098</v>
      </c>
      <c r="E3552" s="461">
        <v>2.78</v>
      </c>
    </row>
    <row r="3553" spans="1:5" ht="14.25">
      <c r="A3553" s="18">
        <v>3408</v>
      </c>
      <c r="B3553" s="18" t="s">
        <v>24182</v>
      </c>
      <c r="C3553" s="18" t="s">
        <v>2099</v>
      </c>
      <c r="D3553" s="18" t="s">
        <v>2102</v>
      </c>
      <c r="E3553" s="461">
        <v>7.4</v>
      </c>
    </row>
    <row r="3554" spans="1:5" ht="14.25">
      <c r="A3554" s="18">
        <v>3409</v>
      </c>
      <c r="B3554" s="18" t="s">
        <v>24183</v>
      </c>
      <c r="C3554" s="18" t="s">
        <v>2099</v>
      </c>
      <c r="D3554" s="18" t="s">
        <v>2098</v>
      </c>
      <c r="E3554" s="461">
        <v>18.5</v>
      </c>
    </row>
    <row r="3555" spans="1:5" ht="14.25">
      <c r="A3555" s="18">
        <v>11427</v>
      </c>
      <c r="B3555" s="18" t="s">
        <v>24184</v>
      </c>
      <c r="C3555" s="18" t="s">
        <v>2104</v>
      </c>
      <c r="D3555" s="18" t="s">
        <v>2100</v>
      </c>
      <c r="E3555" s="461">
        <v>109.19</v>
      </c>
    </row>
    <row r="3556" spans="1:5" ht="14.25">
      <c r="A3556" s="18">
        <v>4491</v>
      </c>
      <c r="B3556" s="18" t="s">
        <v>24185</v>
      </c>
      <c r="C3556" s="18" t="s">
        <v>2103</v>
      </c>
      <c r="D3556" s="18" t="s">
        <v>2098</v>
      </c>
      <c r="E3556" s="461">
        <v>8.0399999999999991</v>
      </c>
    </row>
    <row r="3557" spans="1:5" ht="14.25">
      <c r="A3557" s="18">
        <v>2745</v>
      </c>
      <c r="B3557" s="18" t="s">
        <v>24186</v>
      </c>
      <c r="C3557" s="18" t="s">
        <v>2103</v>
      </c>
      <c r="D3557" s="18" t="s">
        <v>2100</v>
      </c>
      <c r="E3557" s="461">
        <v>3.19</v>
      </c>
    </row>
    <row r="3558" spans="1:5" ht="14.25">
      <c r="A3558" s="18">
        <v>14439</v>
      </c>
      <c r="B3558" s="18" t="s">
        <v>24187</v>
      </c>
      <c r="C3558" s="18" t="s">
        <v>2103</v>
      </c>
      <c r="D3558" s="18" t="s">
        <v>2100</v>
      </c>
      <c r="E3558" s="461">
        <v>3.96</v>
      </c>
    </row>
    <row r="3559" spans="1:5" ht="14.25">
      <c r="A3559" s="18">
        <v>44496</v>
      </c>
      <c r="B3559" s="18" t="s">
        <v>24188</v>
      </c>
      <c r="C3559" s="18" t="s">
        <v>2097</v>
      </c>
      <c r="D3559" s="18" t="s">
        <v>2098</v>
      </c>
      <c r="E3559" s="461">
        <v>116.7</v>
      </c>
    </row>
    <row r="3560" spans="1:5" ht="14.25">
      <c r="A3560" s="18">
        <v>12362</v>
      </c>
      <c r="B3560" s="18" t="s">
        <v>24189</v>
      </c>
      <c r="C3560" s="18" t="s">
        <v>2097</v>
      </c>
      <c r="D3560" s="18" t="s">
        <v>2098</v>
      </c>
      <c r="E3560" s="461">
        <v>19.559999999999999</v>
      </c>
    </row>
    <row r="3561" spans="1:5" ht="14.25">
      <c r="A3561" s="18">
        <v>421</v>
      </c>
      <c r="B3561" s="18" t="s">
        <v>24190</v>
      </c>
      <c r="C3561" s="18" t="s">
        <v>2097</v>
      </c>
      <c r="D3561" s="18" t="s">
        <v>2100</v>
      </c>
      <c r="E3561" s="461">
        <v>17.07</v>
      </c>
    </row>
    <row r="3562" spans="1:5" ht="14.25">
      <c r="A3562" s="18">
        <v>14148</v>
      </c>
      <c r="B3562" s="18" t="s">
        <v>24191</v>
      </c>
      <c r="C3562" s="18" t="s">
        <v>2097</v>
      </c>
      <c r="D3562" s="18" t="s">
        <v>2100</v>
      </c>
      <c r="E3562" s="461">
        <v>0.91</v>
      </c>
    </row>
    <row r="3563" spans="1:5" ht="14.25">
      <c r="A3563" s="18">
        <v>4341</v>
      </c>
      <c r="B3563" s="18" t="s">
        <v>24192</v>
      </c>
      <c r="C3563" s="18" t="s">
        <v>2097</v>
      </c>
      <c r="D3563" s="18" t="s">
        <v>2100</v>
      </c>
      <c r="E3563" s="461">
        <v>1.1299999999999999</v>
      </c>
    </row>
    <row r="3564" spans="1:5" ht="14.25">
      <c r="A3564" s="18">
        <v>4337</v>
      </c>
      <c r="B3564" s="18" t="s">
        <v>24193</v>
      </c>
      <c r="C3564" s="18" t="s">
        <v>2097</v>
      </c>
      <c r="D3564" s="18" t="s">
        <v>2100</v>
      </c>
      <c r="E3564" s="461">
        <v>2.85</v>
      </c>
    </row>
    <row r="3565" spans="1:5" ht="14.25">
      <c r="A3565" s="18">
        <v>4339</v>
      </c>
      <c r="B3565" s="18" t="s">
        <v>24194</v>
      </c>
      <c r="C3565" s="18" t="s">
        <v>2097</v>
      </c>
      <c r="D3565" s="18" t="s">
        <v>2100</v>
      </c>
      <c r="E3565" s="461">
        <v>0.6</v>
      </c>
    </row>
    <row r="3566" spans="1:5" ht="14.25">
      <c r="A3566" s="18">
        <v>39997</v>
      </c>
      <c r="B3566" s="18" t="s">
        <v>24195</v>
      </c>
      <c r="C3566" s="18" t="s">
        <v>2097</v>
      </c>
      <c r="D3566" s="18" t="s">
        <v>2100</v>
      </c>
      <c r="E3566" s="461">
        <v>0.34</v>
      </c>
    </row>
    <row r="3567" spans="1:5" ht="14.25">
      <c r="A3567" s="18">
        <v>11971</v>
      </c>
      <c r="B3567" s="18" t="s">
        <v>24196</v>
      </c>
      <c r="C3567" s="18" t="s">
        <v>2097</v>
      </c>
      <c r="D3567" s="18" t="s">
        <v>2100</v>
      </c>
      <c r="E3567" s="461">
        <v>4.71</v>
      </c>
    </row>
    <row r="3568" spans="1:5" ht="14.25">
      <c r="A3568" s="18">
        <v>4342</v>
      </c>
      <c r="B3568" s="18" t="s">
        <v>24197</v>
      </c>
      <c r="C3568" s="18" t="s">
        <v>2097</v>
      </c>
      <c r="D3568" s="18" t="s">
        <v>2100</v>
      </c>
      <c r="E3568" s="461">
        <v>0.25</v>
      </c>
    </row>
    <row r="3569" spans="1:5" ht="14.25">
      <c r="A3569" s="18">
        <v>4330</v>
      </c>
      <c r="B3569" s="18" t="s">
        <v>24198</v>
      </c>
      <c r="C3569" s="18" t="s">
        <v>2097</v>
      </c>
      <c r="D3569" s="18" t="s">
        <v>2100</v>
      </c>
      <c r="E3569" s="461">
        <v>0.16</v>
      </c>
    </row>
    <row r="3570" spans="1:5" ht="14.25">
      <c r="A3570" s="18">
        <v>4340</v>
      </c>
      <c r="B3570" s="18" t="s">
        <v>24199</v>
      </c>
      <c r="C3570" s="18" t="s">
        <v>2097</v>
      </c>
      <c r="D3570" s="18" t="s">
        <v>2100</v>
      </c>
      <c r="E3570" s="461">
        <v>1.32</v>
      </c>
    </row>
    <row r="3571" spans="1:5" ht="14.25">
      <c r="A3571" s="18">
        <v>5088</v>
      </c>
      <c r="B3571" s="18" t="s">
        <v>24200</v>
      </c>
      <c r="C3571" s="18" t="s">
        <v>2097</v>
      </c>
      <c r="D3571" s="18" t="s">
        <v>2098</v>
      </c>
      <c r="E3571" s="461">
        <v>6.14</v>
      </c>
    </row>
    <row r="3572" spans="1:5" ht="14.25">
      <c r="A3572" s="18">
        <v>11154</v>
      </c>
      <c r="B3572" s="18" t="s">
        <v>24201</v>
      </c>
      <c r="C3572" s="18" t="s">
        <v>2097</v>
      </c>
      <c r="D3572" s="18" t="s">
        <v>2100</v>
      </c>
      <c r="E3572" s="461">
        <v>1296.99</v>
      </c>
    </row>
    <row r="3573" spans="1:5" ht="14.25">
      <c r="A3573" s="18">
        <v>4989</v>
      </c>
      <c r="B3573" s="18" t="s">
        <v>24202</v>
      </c>
      <c r="C3573" s="18" t="s">
        <v>2097</v>
      </c>
      <c r="D3573" s="18" t="s">
        <v>2098</v>
      </c>
      <c r="E3573" s="461">
        <v>302.19</v>
      </c>
    </row>
    <row r="3574" spans="1:5" ht="14.25">
      <c r="A3574" s="18">
        <v>4982</v>
      </c>
      <c r="B3574" s="18" t="s">
        <v>24203</v>
      </c>
      <c r="C3574" s="18" t="s">
        <v>2097</v>
      </c>
      <c r="D3574" s="18" t="s">
        <v>2098</v>
      </c>
      <c r="E3574" s="461">
        <v>283.44</v>
      </c>
    </row>
    <row r="3575" spans="1:5" ht="14.25">
      <c r="A3575" s="18">
        <v>4962</v>
      </c>
      <c r="B3575" s="18" t="s">
        <v>24204</v>
      </c>
      <c r="C3575" s="18" t="s">
        <v>2097</v>
      </c>
      <c r="D3575" s="18" t="s">
        <v>2098</v>
      </c>
      <c r="E3575" s="461">
        <v>223.53</v>
      </c>
    </row>
    <row r="3576" spans="1:5" ht="14.25">
      <c r="A3576" s="18">
        <v>4981</v>
      </c>
      <c r="B3576" s="18" t="s">
        <v>24205</v>
      </c>
      <c r="C3576" s="18" t="s">
        <v>2097</v>
      </c>
      <c r="D3576" s="18" t="s">
        <v>2102</v>
      </c>
      <c r="E3576" s="461">
        <v>199</v>
      </c>
    </row>
    <row r="3577" spans="1:5" ht="14.25">
      <c r="A3577" s="18">
        <v>4964</v>
      </c>
      <c r="B3577" s="18" t="s">
        <v>24206</v>
      </c>
      <c r="C3577" s="18" t="s">
        <v>2097</v>
      </c>
      <c r="D3577" s="18" t="s">
        <v>2098</v>
      </c>
      <c r="E3577" s="461">
        <v>252.45</v>
      </c>
    </row>
    <row r="3578" spans="1:5" ht="14.25">
      <c r="A3578" s="18">
        <v>4992</v>
      </c>
      <c r="B3578" s="18" t="s">
        <v>24207</v>
      </c>
      <c r="C3578" s="18" t="s">
        <v>2097</v>
      </c>
      <c r="D3578" s="18" t="s">
        <v>2098</v>
      </c>
      <c r="E3578" s="461">
        <v>246.6</v>
      </c>
    </row>
    <row r="3579" spans="1:5" ht="14.25">
      <c r="A3579" s="18">
        <v>4987</v>
      </c>
      <c r="B3579" s="18" t="s">
        <v>24208</v>
      </c>
      <c r="C3579" s="18" t="s">
        <v>2097</v>
      </c>
      <c r="D3579" s="18" t="s">
        <v>2098</v>
      </c>
      <c r="E3579" s="461">
        <v>282.13</v>
      </c>
    </row>
    <row r="3580" spans="1:5" ht="14.25">
      <c r="A3580" s="18">
        <v>4930</v>
      </c>
      <c r="B3580" s="18" t="s">
        <v>24209</v>
      </c>
      <c r="C3580" s="18" t="s">
        <v>2099</v>
      </c>
      <c r="D3580" s="18" t="s">
        <v>2100</v>
      </c>
      <c r="E3580" s="461">
        <v>549.36</v>
      </c>
    </row>
    <row r="3581" spans="1:5" ht="14.25">
      <c r="A3581" s="18">
        <v>39021</v>
      </c>
      <c r="B3581" s="18" t="s">
        <v>24210</v>
      </c>
      <c r="C3581" s="18" t="s">
        <v>2097</v>
      </c>
      <c r="D3581" s="18" t="s">
        <v>2100</v>
      </c>
      <c r="E3581" s="461">
        <v>584.1</v>
      </c>
    </row>
    <row r="3582" spans="1:5" ht="14.25">
      <c r="A3582" s="18">
        <v>39022</v>
      </c>
      <c r="B3582" s="18" t="s">
        <v>24211</v>
      </c>
      <c r="C3582" s="18" t="s">
        <v>2097</v>
      </c>
      <c r="D3582" s="18" t="s">
        <v>2100</v>
      </c>
      <c r="E3582" s="461">
        <v>523.20000000000005</v>
      </c>
    </row>
    <row r="3583" spans="1:5" ht="14.25">
      <c r="A3583" s="18">
        <v>39024</v>
      </c>
      <c r="B3583" s="18" t="s">
        <v>24212</v>
      </c>
      <c r="C3583" s="18" t="s">
        <v>2097</v>
      </c>
      <c r="D3583" s="18" t="s">
        <v>2100</v>
      </c>
      <c r="E3583" s="461">
        <v>682.65</v>
      </c>
    </row>
    <row r="3584" spans="1:5" ht="14.25">
      <c r="A3584" s="18">
        <v>4914</v>
      </c>
      <c r="B3584" s="18" t="s">
        <v>24213</v>
      </c>
      <c r="C3584" s="18" t="s">
        <v>2099</v>
      </c>
      <c r="D3584" s="18" t="s">
        <v>2100</v>
      </c>
      <c r="E3584" s="461">
        <v>553.51</v>
      </c>
    </row>
    <row r="3585" spans="1:5" ht="14.25">
      <c r="A3585" s="18">
        <v>4917</v>
      </c>
      <c r="B3585" s="18" t="s">
        <v>24214</v>
      </c>
      <c r="C3585" s="18" t="s">
        <v>2099</v>
      </c>
      <c r="D3585" s="18" t="s">
        <v>2100</v>
      </c>
      <c r="E3585" s="461">
        <v>382.26</v>
      </c>
    </row>
    <row r="3586" spans="1:5" ht="14.25">
      <c r="A3586" s="18">
        <v>39025</v>
      </c>
      <c r="B3586" s="18" t="s">
        <v>24215</v>
      </c>
      <c r="C3586" s="18" t="s">
        <v>2097</v>
      </c>
      <c r="D3586" s="18" t="s">
        <v>2100</v>
      </c>
      <c r="E3586" s="461">
        <v>699.99</v>
      </c>
    </row>
    <row r="3587" spans="1:5" ht="14.25">
      <c r="A3587" s="18">
        <v>4922</v>
      </c>
      <c r="B3587" s="18" t="s">
        <v>24216</v>
      </c>
      <c r="C3587" s="18" t="s">
        <v>2099</v>
      </c>
      <c r="D3587" s="18" t="s">
        <v>2100</v>
      </c>
      <c r="E3587" s="461">
        <v>354.58</v>
      </c>
    </row>
    <row r="3588" spans="1:5" ht="14.25">
      <c r="A3588" s="18">
        <v>4911</v>
      </c>
      <c r="B3588" s="18" t="s">
        <v>24217</v>
      </c>
      <c r="C3588" s="18" t="s">
        <v>2099</v>
      </c>
      <c r="D3588" s="18" t="s">
        <v>2098</v>
      </c>
      <c r="E3588" s="461">
        <v>519.12</v>
      </c>
    </row>
    <row r="3589" spans="1:5" ht="14.25">
      <c r="A3589" s="18">
        <v>37518</v>
      </c>
      <c r="B3589" s="18" t="s">
        <v>24218</v>
      </c>
      <c r="C3589" s="18" t="s">
        <v>2099</v>
      </c>
      <c r="D3589" s="18" t="s">
        <v>2098</v>
      </c>
      <c r="E3589" s="461">
        <v>843.57</v>
      </c>
    </row>
    <row r="3590" spans="1:5" ht="14.25">
      <c r="A3590" s="18">
        <v>4910</v>
      </c>
      <c r="B3590" s="18" t="s">
        <v>24219</v>
      </c>
      <c r="C3590" s="18" t="s">
        <v>2099</v>
      </c>
      <c r="D3590" s="18" t="s">
        <v>2098</v>
      </c>
      <c r="E3590" s="461">
        <v>711.14</v>
      </c>
    </row>
    <row r="3591" spans="1:5" ht="14.25">
      <c r="A3591" s="18">
        <v>4943</v>
      </c>
      <c r="B3591" s="18" t="s">
        <v>24220</v>
      </c>
      <c r="C3591" s="18" t="s">
        <v>2099</v>
      </c>
      <c r="D3591" s="18" t="s">
        <v>2098</v>
      </c>
      <c r="E3591" s="461">
        <v>1059.42</v>
      </c>
    </row>
    <row r="3592" spans="1:5" ht="14.25">
      <c r="A3592" s="18">
        <v>5002</v>
      </c>
      <c r="B3592" s="18" t="s">
        <v>24221</v>
      </c>
      <c r="C3592" s="18" t="s">
        <v>2099</v>
      </c>
      <c r="D3592" s="18" t="s">
        <v>2098</v>
      </c>
      <c r="E3592" s="461">
        <v>486.26</v>
      </c>
    </row>
    <row r="3593" spans="1:5" ht="14.25">
      <c r="A3593" s="18">
        <v>4977</v>
      </c>
      <c r="B3593" s="18" t="s">
        <v>24222</v>
      </c>
      <c r="C3593" s="18" t="s">
        <v>2099</v>
      </c>
      <c r="D3593" s="18" t="s">
        <v>2098</v>
      </c>
      <c r="E3593" s="461">
        <v>328.25</v>
      </c>
    </row>
    <row r="3594" spans="1:5" ht="14.25">
      <c r="A3594" s="18">
        <v>5028</v>
      </c>
      <c r="B3594" s="18" t="s">
        <v>24223</v>
      </c>
      <c r="C3594" s="18" t="s">
        <v>2099</v>
      </c>
      <c r="D3594" s="18" t="s">
        <v>2098</v>
      </c>
      <c r="E3594" s="461">
        <v>803.17</v>
      </c>
    </row>
    <row r="3595" spans="1:5" ht="14.25">
      <c r="A3595" s="18">
        <v>4998</v>
      </c>
      <c r="B3595" s="18" t="s">
        <v>24224</v>
      </c>
      <c r="C3595" s="18" t="s">
        <v>2099</v>
      </c>
      <c r="D3595" s="18" t="s">
        <v>2098</v>
      </c>
      <c r="E3595" s="461">
        <v>667.05</v>
      </c>
    </row>
    <row r="3596" spans="1:5" ht="14.25">
      <c r="A3596" s="18">
        <v>4969</v>
      </c>
      <c r="B3596" s="18" t="s">
        <v>24225</v>
      </c>
      <c r="C3596" s="18" t="s">
        <v>2099</v>
      </c>
      <c r="D3596" s="18" t="s">
        <v>2102</v>
      </c>
      <c r="E3596" s="461">
        <v>464.24</v>
      </c>
    </row>
    <row r="3597" spans="1:5" ht="14.25">
      <c r="A3597" s="18">
        <v>11364</v>
      </c>
      <c r="B3597" s="18" t="s">
        <v>24226</v>
      </c>
      <c r="C3597" s="18" t="s">
        <v>2097</v>
      </c>
      <c r="D3597" s="18" t="s">
        <v>2098</v>
      </c>
      <c r="E3597" s="461">
        <v>170.96</v>
      </c>
    </row>
    <row r="3598" spans="1:5" ht="14.25">
      <c r="A3598" s="18">
        <v>11365</v>
      </c>
      <c r="B3598" s="18" t="s">
        <v>24227</v>
      </c>
      <c r="C3598" s="18" t="s">
        <v>2097</v>
      </c>
      <c r="D3598" s="18" t="s">
        <v>2098</v>
      </c>
      <c r="E3598" s="461">
        <v>177.41</v>
      </c>
    </row>
    <row r="3599" spans="1:5" ht="14.25">
      <c r="A3599" s="18">
        <v>11366</v>
      </c>
      <c r="B3599" s="18" t="s">
        <v>24228</v>
      </c>
      <c r="C3599" s="18" t="s">
        <v>2097</v>
      </c>
      <c r="D3599" s="18" t="s">
        <v>2098</v>
      </c>
      <c r="E3599" s="461">
        <v>188.59</v>
      </c>
    </row>
    <row r="3600" spans="1:5" ht="14.25">
      <c r="A3600" s="18">
        <v>43777</v>
      </c>
      <c r="B3600" s="18" t="s">
        <v>24229</v>
      </c>
      <c r="C3600" s="18" t="s">
        <v>2097</v>
      </c>
      <c r="D3600" s="18" t="s">
        <v>2098</v>
      </c>
      <c r="E3600" s="461">
        <v>221.52</v>
      </c>
    </row>
    <row r="3601" spans="1:5" ht="14.25">
      <c r="A3601" s="18">
        <v>20322</v>
      </c>
      <c r="B3601" s="18" t="s">
        <v>24230</v>
      </c>
      <c r="C3601" s="18" t="s">
        <v>2097</v>
      </c>
      <c r="D3601" s="18" t="s">
        <v>2098</v>
      </c>
      <c r="E3601" s="461">
        <v>205.64</v>
      </c>
    </row>
    <row r="3602" spans="1:5" ht="14.25">
      <c r="A3602" s="18">
        <v>10553</v>
      </c>
      <c r="B3602" s="18" t="s">
        <v>24231</v>
      </c>
      <c r="C3602" s="18" t="s">
        <v>2097</v>
      </c>
      <c r="D3602" s="18" t="s">
        <v>2098</v>
      </c>
      <c r="E3602" s="461">
        <v>186.72</v>
      </c>
    </row>
    <row r="3603" spans="1:5" ht="14.25">
      <c r="A3603" s="18">
        <v>5020</v>
      </c>
      <c r="B3603" s="18" t="s">
        <v>24232</v>
      </c>
      <c r="C3603" s="18" t="s">
        <v>2097</v>
      </c>
      <c r="D3603" s="18" t="s">
        <v>2098</v>
      </c>
      <c r="E3603" s="461">
        <v>196.86</v>
      </c>
    </row>
    <row r="3604" spans="1:5" ht="14.25">
      <c r="A3604" s="18">
        <v>10554</v>
      </c>
      <c r="B3604" s="18" t="s">
        <v>24233</v>
      </c>
      <c r="C3604" s="18" t="s">
        <v>2097</v>
      </c>
      <c r="D3604" s="18" t="s">
        <v>2098</v>
      </c>
      <c r="E3604" s="461">
        <v>188.38</v>
      </c>
    </row>
    <row r="3605" spans="1:5" ht="14.25">
      <c r="A3605" s="18">
        <v>10555</v>
      </c>
      <c r="B3605" s="18" t="s">
        <v>24234</v>
      </c>
      <c r="C3605" s="18" t="s">
        <v>2097</v>
      </c>
      <c r="D3605" s="18" t="s">
        <v>2098</v>
      </c>
      <c r="E3605" s="461">
        <v>205.43</v>
      </c>
    </row>
    <row r="3606" spans="1:5" ht="14.25">
      <c r="A3606" s="18">
        <v>10556</v>
      </c>
      <c r="B3606" s="18" t="s">
        <v>24235</v>
      </c>
      <c r="C3606" s="18" t="s">
        <v>2097</v>
      </c>
      <c r="D3606" s="18" t="s">
        <v>2098</v>
      </c>
      <c r="E3606" s="461">
        <v>273.14</v>
      </c>
    </row>
    <row r="3607" spans="1:5" ht="14.25">
      <c r="A3607" s="18">
        <v>39502</v>
      </c>
      <c r="B3607" s="18" t="s">
        <v>24236</v>
      </c>
      <c r="C3607" s="18" t="s">
        <v>2097</v>
      </c>
      <c r="D3607" s="18" t="s">
        <v>2098</v>
      </c>
      <c r="E3607" s="461">
        <v>383.56</v>
      </c>
    </row>
    <row r="3608" spans="1:5" ht="14.25">
      <c r="A3608" s="18">
        <v>39504</v>
      </c>
      <c r="B3608" s="18" t="s">
        <v>24237</v>
      </c>
      <c r="C3608" s="18" t="s">
        <v>2097</v>
      </c>
      <c r="D3608" s="18" t="s">
        <v>2098</v>
      </c>
      <c r="E3608" s="461">
        <v>424.14</v>
      </c>
    </row>
    <row r="3609" spans="1:5" ht="14.25">
      <c r="A3609" s="18">
        <v>39503</v>
      </c>
      <c r="B3609" s="18" t="s">
        <v>24238</v>
      </c>
      <c r="C3609" s="18" t="s">
        <v>2097</v>
      </c>
      <c r="D3609" s="18" t="s">
        <v>2098</v>
      </c>
      <c r="E3609" s="461">
        <v>446.4</v>
      </c>
    </row>
    <row r="3610" spans="1:5" ht="14.25">
      <c r="A3610" s="18">
        <v>39505</v>
      </c>
      <c r="B3610" s="18" t="s">
        <v>24239</v>
      </c>
      <c r="C3610" s="18" t="s">
        <v>2097</v>
      </c>
      <c r="D3610" s="18" t="s">
        <v>2098</v>
      </c>
      <c r="E3610" s="461">
        <v>481.06</v>
      </c>
    </row>
    <row r="3611" spans="1:5" ht="14.25">
      <c r="A3611" s="18">
        <v>44471</v>
      </c>
      <c r="B3611" s="18" t="s">
        <v>24240</v>
      </c>
      <c r="C3611" s="18" t="s">
        <v>2097</v>
      </c>
      <c r="D3611" s="18" t="s">
        <v>2100</v>
      </c>
      <c r="E3611" s="461">
        <v>574.28</v>
      </c>
    </row>
    <row r="3612" spans="1:5" ht="14.25">
      <c r="A3612" s="18">
        <v>4944</v>
      </c>
      <c r="B3612" s="18" t="s">
        <v>24241</v>
      </c>
      <c r="C3612" s="18" t="s">
        <v>2099</v>
      </c>
      <c r="D3612" s="18" t="s">
        <v>2098</v>
      </c>
      <c r="E3612" s="461">
        <v>1583.84</v>
      </c>
    </row>
    <row r="3613" spans="1:5" ht="14.25">
      <c r="A3613" s="18">
        <v>21102</v>
      </c>
      <c r="B3613" s="18" t="s">
        <v>24242</v>
      </c>
      <c r="C3613" s="18" t="s">
        <v>2097</v>
      </c>
      <c r="D3613" s="18" t="s">
        <v>2098</v>
      </c>
      <c r="E3613" s="461">
        <v>35.880000000000003</v>
      </c>
    </row>
    <row r="3614" spans="1:5" ht="14.25">
      <c r="A3614" s="18">
        <v>21101</v>
      </c>
      <c r="B3614" s="18" t="s">
        <v>24243</v>
      </c>
      <c r="C3614" s="18" t="s">
        <v>2097</v>
      </c>
      <c r="D3614" s="18" t="s">
        <v>2098</v>
      </c>
      <c r="E3614" s="461">
        <v>23.04</v>
      </c>
    </row>
    <row r="3615" spans="1:5" ht="14.25">
      <c r="A3615" s="18">
        <v>34713</v>
      </c>
      <c r="B3615" s="18" t="s">
        <v>24244</v>
      </c>
      <c r="C3615" s="18" t="s">
        <v>2099</v>
      </c>
      <c r="D3615" s="18" t="s">
        <v>2098</v>
      </c>
      <c r="E3615" s="461">
        <v>480.13</v>
      </c>
    </row>
    <row r="3616" spans="1:5" ht="14.25">
      <c r="A3616" s="18">
        <v>37563</v>
      </c>
      <c r="B3616" s="18" t="s">
        <v>24245</v>
      </c>
      <c r="C3616" s="18" t="s">
        <v>2099</v>
      </c>
      <c r="D3616" s="18" t="s">
        <v>2100</v>
      </c>
      <c r="E3616" s="461">
        <v>604.49</v>
      </c>
    </row>
    <row r="3617" spans="1:5" ht="14.25">
      <c r="A3617" s="18">
        <v>4948</v>
      </c>
      <c r="B3617" s="18" t="s">
        <v>24246</v>
      </c>
      <c r="C3617" s="18" t="s">
        <v>2099</v>
      </c>
      <c r="D3617" s="18" t="s">
        <v>2100</v>
      </c>
      <c r="E3617" s="461">
        <v>525.91999999999996</v>
      </c>
    </row>
    <row r="3618" spans="1:5" ht="14.25">
      <c r="A3618" s="18">
        <v>37561</v>
      </c>
      <c r="B3618" s="18" t="s">
        <v>24247</v>
      </c>
      <c r="C3618" s="18" t="s">
        <v>2099</v>
      </c>
      <c r="D3618" s="18" t="s">
        <v>2100</v>
      </c>
      <c r="E3618" s="461">
        <v>547.5</v>
      </c>
    </row>
    <row r="3619" spans="1:5" ht="14.25">
      <c r="A3619" s="18">
        <v>37562</v>
      </c>
      <c r="B3619" s="18" t="s">
        <v>24248</v>
      </c>
      <c r="C3619" s="18" t="s">
        <v>2099</v>
      </c>
      <c r="D3619" s="18" t="s">
        <v>2100</v>
      </c>
      <c r="E3619" s="461">
        <v>643.1</v>
      </c>
    </row>
    <row r="3620" spans="1:5" ht="14.25">
      <c r="A3620" s="18">
        <v>14164</v>
      </c>
      <c r="B3620" s="18" t="s">
        <v>24249</v>
      </c>
      <c r="C3620" s="18" t="s">
        <v>2097</v>
      </c>
      <c r="D3620" s="18" t="s">
        <v>2100</v>
      </c>
      <c r="E3620" s="461">
        <v>2079.29</v>
      </c>
    </row>
    <row r="3621" spans="1:5" ht="14.25">
      <c r="A3621" s="18">
        <v>14163</v>
      </c>
      <c r="B3621" s="18" t="s">
        <v>24250</v>
      </c>
      <c r="C3621" s="18" t="s">
        <v>2097</v>
      </c>
      <c r="D3621" s="18" t="s">
        <v>2100</v>
      </c>
      <c r="E3621" s="461">
        <v>2363.25</v>
      </c>
    </row>
    <row r="3622" spans="1:5" ht="14.25">
      <c r="A3622" s="18">
        <v>5051</v>
      </c>
      <c r="B3622" s="18" t="s">
        <v>24251</v>
      </c>
      <c r="C3622" s="18" t="s">
        <v>2097</v>
      </c>
      <c r="D3622" s="18" t="s">
        <v>2100</v>
      </c>
      <c r="E3622" s="461">
        <v>2009.91</v>
      </c>
    </row>
    <row r="3623" spans="1:5" ht="14.25">
      <c r="A3623" s="18">
        <v>14162</v>
      </c>
      <c r="B3623" s="18" t="s">
        <v>24252</v>
      </c>
      <c r="C3623" s="18" t="s">
        <v>2097</v>
      </c>
      <c r="D3623" s="18" t="s">
        <v>2100</v>
      </c>
      <c r="E3623" s="461">
        <v>2006.99</v>
      </c>
    </row>
    <row r="3624" spans="1:5" ht="14.25">
      <c r="A3624" s="18">
        <v>5052</v>
      </c>
      <c r="B3624" s="18" t="s">
        <v>24253</v>
      </c>
      <c r="C3624" s="18" t="s">
        <v>2097</v>
      </c>
      <c r="D3624" s="18" t="s">
        <v>2100</v>
      </c>
      <c r="E3624" s="461">
        <v>1497.5</v>
      </c>
    </row>
    <row r="3625" spans="1:5" ht="14.25">
      <c r="A3625" s="18">
        <v>14166</v>
      </c>
      <c r="B3625" s="18" t="s">
        <v>24254</v>
      </c>
      <c r="C3625" s="18" t="s">
        <v>2097</v>
      </c>
      <c r="D3625" s="18" t="s">
        <v>2100</v>
      </c>
      <c r="E3625" s="461">
        <v>1516.51</v>
      </c>
    </row>
    <row r="3626" spans="1:5" ht="14.25">
      <c r="A3626" s="18">
        <v>14165</v>
      </c>
      <c r="B3626" s="18" t="s">
        <v>24255</v>
      </c>
      <c r="C3626" s="18" t="s">
        <v>2097</v>
      </c>
      <c r="D3626" s="18" t="s">
        <v>2100</v>
      </c>
      <c r="E3626" s="461">
        <v>2100.92</v>
      </c>
    </row>
    <row r="3627" spans="1:5" ht="14.25">
      <c r="A3627" s="18">
        <v>5050</v>
      </c>
      <c r="B3627" s="18" t="s">
        <v>24256</v>
      </c>
      <c r="C3627" s="18" t="s">
        <v>2097</v>
      </c>
      <c r="D3627" s="18" t="s">
        <v>2100</v>
      </c>
      <c r="E3627" s="461">
        <v>517.08000000000004</v>
      </c>
    </row>
    <row r="3628" spans="1:5" ht="14.25">
      <c r="A3628" s="18">
        <v>12366</v>
      </c>
      <c r="B3628" s="18" t="s">
        <v>24257</v>
      </c>
      <c r="C3628" s="18" t="s">
        <v>2097</v>
      </c>
      <c r="D3628" s="18" t="s">
        <v>2100</v>
      </c>
      <c r="E3628" s="461">
        <v>1026.1400000000001</v>
      </c>
    </row>
    <row r="3629" spans="1:5" ht="14.25">
      <c r="A3629" s="18">
        <v>5045</v>
      </c>
      <c r="B3629" s="18" t="s">
        <v>24258</v>
      </c>
      <c r="C3629" s="18" t="s">
        <v>2097</v>
      </c>
      <c r="D3629" s="18" t="s">
        <v>2100</v>
      </c>
      <c r="E3629" s="461">
        <v>1629.84</v>
      </c>
    </row>
    <row r="3630" spans="1:5" ht="14.25">
      <c r="A3630" s="18">
        <v>5035</v>
      </c>
      <c r="B3630" s="18" t="s">
        <v>24259</v>
      </c>
      <c r="C3630" s="18" t="s">
        <v>2097</v>
      </c>
      <c r="D3630" s="18" t="s">
        <v>2100</v>
      </c>
      <c r="E3630" s="461">
        <v>2500.48</v>
      </c>
    </row>
    <row r="3631" spans="1:5" ht="14.25">
      <c r="A3631" s="18">
        <v>41180</v>
      </c>
      <c r="B3631" s="18" t="s">
        <v>24260</v>
      </c>
      <c r="C3631" s="18" t="s">
        <v>2097</v>
      </c>
      <c r="D3631" s="18" t="s">
        <v>2100</v>
      </c>
      <c r="E3631" s="461">
        <v>3663.87</v>
      </c>
    </row>
    <row r="3632" spans="1:5" ht="14.25">
      <c r="A3632" s="18">
        <v>41181</v>
      </c>
      <c r="B3632" s="18" t="s">
        <v>24261</v>
      </c>
      <c r="C3632" s="18" t="s">
        <v>2097</v>
      </c>
      <c r="D3632" s="18" t="s">
        <v>2100</v>
      </c>
      <c r="E3632" s="461">
        <v>4850.8500000000004</v>
      </c>
    </row>
    <row r="3633" spans="1:5" ht="14.25">
      <c r="A3633" s="18">
        <v>41182</v>
      </c>
      <c r="B3633" s="18" t="s">
        <v>24262</v>
      </c>
      <c r="C3633" s="18" t="s">
        <v>2097</v>
      </c>
      <c r="D3633" s="18" t="s">
        <v>2100</v>
      </c>
      <c r="E3633" s="461">
        <v>6958.94</v>
      </c>
    </row>
    <row r="3634" spans="1:5" ht="14.25">
      <c r="A3634" s="18">
        <v>41183</v>
      </c>
      <c r="B3634" s="18" t="s">
        <v>24263</v>
      </c>
      <c r="C3634" s="18" t="s">
        <v>2097</v>
      </c>
      <c r="D3634" s="18" t="s">
        <v>2100</v>
      </c>
      <c r="E3634" s="461">
        <v>8688.3799999999992</v>
      </c>
    </row>
    <row r="3635" spans="1:5" ht="14.25">
      <c r="A3635" s="18">
        <v>41184</v>
      </c>
      <c r="B3635" s="18" t="s">
        <v>24264</v>
      </c>
      <c r="C3635" s="18" t="s">
        <v>2097</v>
      </c>
      <c r="D3635" s="18" t="s">
        <v>2100</v>
      </c>
      <c r="E3635" s="461">
        <v>13228.59</v>
      </c>
    </row>
    <row r="3636" spans="1:5" ht="14.25">
      <c r="A3636" s="18">
        <v>41185</v>
      </c>
      <c r="B3636" s="18" t="s">
        <v>24265</v>
      </c>
      <c r="C3636" s="18" t="s">
        <v>2097</v>
      </c>
      <c r="D3636" s="18" t="s">
        <v>2100</v>
      </c>
      <c r="E3636" s="461">
        <v>4905.76</v>
      </c>
    </row>
    <row r="3637" spans="1:5" ht="14.25">
      <c r="A3637" s="18">
        <v>41186</v>
      </c>
      <c r="B3637" s="18" t="s">
        <v>24266</v>
      </c>
      <c r="C3637" s="18" t="s">
        <v>2097</v>
      </c>
      <c r="D3637" s="18" t="s">
        <v>2100</v>
      </c>
      <c r="E3637" s="461">
        <v>6874.85</v>
      </c>
    </row>
    <row r="3638" spans="1:5" ht="14.25">
      <c r="A3638" s="18">
        <v>41187</v>
      </c>
      <c r="B3638" s="18" t="s">
        <v>24267</v>
      </c>
      <c r="C3638" s="18" t="s">
        <v>2097</v>
      </c>
      <c r="D3638" s="18" t="s">
        <v>2100</v>
      </c>
      <c r="E3638" s="461">
        <v>9219.74</v>
      </c>
    </row>
    <row r="3639" spans="1:5" ht="14.25">
      <c r="A3639" s="18">
        <v>41188</v>
      </c>
      <c r="B3639" s="18" t="s">
        <v>24268</v>
      </c>
      <c r="C3639" s="18" t="s">
        <v>2097</v>
      </c>
      <c r="D3639" s="18" t="s">
        <v>2100</v>
      </c>
      <c r="E3639" s="461">
        <v>11790</v>
      </c>
    </row>
    <row r="3640" spans="1:5" ht="14.25">
      <c r="A3640" s="18">
        <v>5036</v>
      </c>
      <c r="B3640" s="18" t="s">
        <v>24269</v>
      </c>
      <c r="C3640" s="18" t="s">
        <v>2097</v>
      </c>
      <c r="D3640" s="18" t="s">
        <v>2100</v>
      </c>
      <c r="E3640" s="461">
        <v>884.06</v>
      </c>
    </row>
    <row r="3641" spans="1:5" ht="14.25">
      <c r="A3641" s="18">
        <v>41189</v>
      </c>
      <c r="B3641" s="18" t="s">
        <v>24270</v>
      </c>
      <c r="C3641" s="18" t="s">
        <v>2097</v>
      </c>
      <c r="D3641" s="18" t="s">
        <v>2100</v>
      </c>
      <c r="E3641" s="461">
        <v>15157.28</v>
      </c>
    </row>
    <row r="3642" spans="1:5" ht="14.25">
      <c r="A3642" s="18">
        <v>41190</v>
      </c>
      <c r="B3642" s="18" t="s">
        <v>24271</v>
      </c>
      <c r="C3642" s="18" t="s">
        <v>2097</v>
      </c>
      <c r="D3642" s="18" t="s">
        <v>2100</v>
      </c>
      <c r="E3642" s="461">
        <v>5271.17</v>
      </c>
    </row>
    <row r="3643" spans="1:5" ht="14.25">
      <c r="A3643" s="18">
        <v>41191</v>
      </c>
      <c r="B3643" s="18" t="s">
        <v>24272</v>
      </c>
      <c r="C3643" s="18" t="s">
        <v>2097</v>
      </c>
      <c r="D3643" s="18" t="s">
        <v>2100</v>
      </c>
      <c r="E3643" s="461">
        <v>8083.14</v>
      </c>
    </row>
    <row r="3644" spans="1:5" ht="14.25">
      <c r="A3644" s="18">
        <v>41192</v>
      </c>
      <c r="B3644" s="18" t="s">
        <v>24273</v>
      </c>
      <c r="C3644" s="18" t="s">
        <v>2097</v>
      </c>
      <c r="D3644" s="18" t="s">
        <v>2100</v>
      </c>
      <c r="E3644" s="461">
        <v>8426.61</v>
      </c>
    </row>
    <row r="3645" spans="1:5" ht="14.25">
      <c r="A3645" s="18">
        <v>41193</v>
      </c>
      <c r="B3645" s="18" t="s">
        <v>24274</v>
      </c>
      <c r="C3645" s="18" t="s">
        <v>2097</v>
      </c>
      <c r="D3645" s="18" t="s">
        <v>2100</v>
      </c>
      <c r="E3645" s="461">
        <v>13768.81</v>
      </c>
    </row>
    <row r="3646" spans="1:5" ht="14.25">
      <c r="A3646" s="18">
        <v>41194</v>
      </c>
      <c r="B3646" s="18" t="s">
        <v>24275</v>
      </c>
      <c r="C3646" s="18" t="s">
        <v>2097</v>
      </c>
      <c r="D3646" s="18" t="s">
        <v>2100</v>
      </c>
      <c r="E3646" s="461">
        <v>16429.310000000001</v>
      </c>
    </row>
    <row r="3647" spans="1:5" ht="14.25">
      <c r="A3647" s="18">
        <v>5044</v>
      </c>
      <c r="B3647" s="18" t="s">
        <v>24276</v>
      </c>
      <c r="C3647" s="18" t="s">
        <v>2097</v>
      </c>
      <c r="D3647" s="18" t="s">
        <v>2100</v>
      </c>
      <c r="E3647" s="461">
        <v>1417.55</v>
      </c>
    </row>
    <row r="3648" spans="1:5" ht="14.25">
      <c r="A3648" s="18">
        <v>5059</v>
      </c>
      <c r="B3648" s="18" t="s">
        <v>24277</v>
      </c>
      <c r="C3648" s="18" t="s">
        <v>2097</v>
      </c>
      <c r="D3648" s="18" t="s">
        <v>2100</v>
      </c>
      <c r="E3648" s="461">
        <v>1057.23</v>
      </c>
    </row>
    <row r="3649" spans="1:5" ht="14.25">
      <c r="A3649" s="18">
        <v>41201</v>
      </c>
      <c r="B3649" s="18" t="s">
        <v>24278</v>
      </c>
      <c r="C3649" s="18" t="s">
        <v>2097</v>
      </c>
      <c r="D3649" s="18" t="s">
        <v>2100</v>
      </c>
      <c r="E3649" s="461">
        <v>2145.56</v>
      </c>
    </row>
    <row r="3650" spans="1:5" ht="14.25">
      <c r="A3650" s="18">
        <v>41199</v>
      </c>
      <c r="B3650" s="18" t="s">
        <v>24279</v>
      </c>
      <c r="C3650" s="18" t="s">
        <v>2097</v>
      </c>
      <c r="D3650" s="18" t="s">
        <v>2100</v>
      </c>
      <c r="E3650" s="461">
        <v>689.45</v>
      </c>
    </row>
    <row r="3651" spans="1:5" ht="14.25">
      <c r="A3651" s="18">
        <v>5057</v>
      </c>
      <c r="B3651" s="18" t="s">
        <v>24280</v>
      </c>
      <c r="C3651" s="18" t="s">
        <v>2097</v>
      </c>
      <c r="D3651" s="18" t="s">
        <v>2100</v>
      </c>
      <c r="E3651" s="461">
        <v>933.39</v>
      </c>
    </row>
    <row r="3652" spans="1:5" ht="14.25">
      <c r="A3652" s="18">
        <v>41200</v>
      </c>
      <c r="B3652" s="18" t="s">
        <v>24281</v>
      </c>
      <c r="C3652" s="18" t="s">
        <v>2097</v>
      </c>
      <c r="D3652" s="18" t="s">
        <v>2100</v>
      </c>
      <c r="E3652" s="461">
        <v>1341.91</v>
      </c>
    </row>
    <row r="3653" spans="1:5" ht="14.25">
      <c r="A3653" s="18">
        <v>41205</v>
      </c>
      <c r="B3653" s="18" t="s">
        <v>24282</v>
      </c>
      <c r="C3653" s="18" t="s">
        <v>2097</v>
      </c>
      <c r="D3653" s="18" t="s">
        <v>2100</v>
      </c>
      <c r="E3653" s="461">
        <v>2486.54</v>
      </c>
    </row>
    <row r="3654" spans="1:5" ht="14.25">
      <c r="A3654" s="18">
        <v>41202</v>
      </c>
      <c r="B3654" s="18" t="s">
        <v>24283</v>
      </c>
      <c r="C3654" s="18" t="s">
        <v>2097</v>
      </c>
      <c r="D3654" s="18" t="s">
        <v>2100</v>
      </c>
      <c r="E3654" s="461">
        <v>725.59</v>
      </c>
    </row>
    <row r="3655" spans="1:5" ht="14.25">
      <c r="A3655" s="18">
        <v>41206</v>
      </c>
      <c r="B3655" s="18" t="s">
        <v>24284</v>
      </c>
      <c r="C3655" s="18" t="s">
        <v>2097</v>
      </c>
      <c r="D3655" s="18" t="s">
        <v>2100</v>
      </c>
      <c r="E3655" s="461">
        <v>3278.39</v>
      </c>
    </row>
    <row r="3656" spans="1:5" ht="14.25">
      <c r="A3656" s="18">
        <v>12372</v>
      </c>
      <c r="B3656" s="18" t="s">
        <v>24285</v>
      </c>
      <c r="C3656" s="18" t="s">
        <v>2097</v>
      </c>
      <c r="D3656" s="18" t="s">
        <v>2100</v>
      </c>
      <c r="E3656" s="461">
        <v>761.87</v>
      </c>
    </row>
    <row r="3657" spans="1:5" ht="14.25">
      <c r="A3657" s="18">
        <v>41207</v>
      </c>
      <c r="B3657" s="18" t="s">
        <v>24286</v>
      </c>
      <c r="C3657" s="18" t="s">
        <v>2097</v>
      </c>
      <c r="D3657" s="18" t="s">
        <v>2100</v>
      </c>
      <c r="E3657" s="461">
        <v>4413.37</v>
      </c>
    </row>
    <row r="3658" spans="1:5" ht="14.25">
      <c r="A3658" s="18">
        <v>41203</v>
      </c>
      <c r="B3658" s="18" t="s">
        <v>24287</v>
      </c>
      <c r="C3658" s="18" t="s">
        <v>2097</v>
      </c>
      <c r="D3658" s="18" t="s">
        <v>2100</v>
      </c>
      <c r="E3658" s="461">
        <v>1162.31</v>
      </c>
    </row>
    <row r="3659" spans="1:5" ht="14.25">
      <c r="A3659" s="18">
        <v>41204</v>
      </c>
      <c r="B3659" s="18" t="s">
        <v>24288</v>
      </c>
      <c r="C3659" s="18" t="s">
        <v>2097</v>
      </c>
      <c r="D3659" s="18" t="s">
        <v>2100</v>
      </c>
      <c r="E3659" s="461">
        <v>1643.22</v>
      </c>
    </row>
    <row r="3660" spans="1:5" ht="14.25">
      <c r="A3660" s="18">
        <v>41210</v>
      </c>
      <c r="B3660" s="18" t="s">
        <v>24289</v>
      </c>
      <c r="C3660" s="18" t="s">
        <v>2097</v>
      </c>
      <c r="D3660" s="18" t="s">
        <v>2100</v>
      </c>
      <c r="E3660" s="461">
        <v>2744.95</v>
      </c>
    </row>
    <row r="3661" spans="1:5" ht="14.25">
      <c r="A3661" s="18">
        <v>41208</v>
      </c>
      <c r="B3661" s="18" t="s">
        <v>24290</v>
      </c>
      <c r="C3661" s="18" t="s">
        <v>2097</v>
      </c>
      <c r="D3661" s="18" t="s">
        <v>2100</v>
      </c>
      <c r="E3661" s="461">
        <v>960.89</v>
      </c>
    </row>
    <row r="3662" spans="1:5" ht="14.25">
      <c r="A3662" s="18">
        <v>41211</v>
      </c>
      <c r="B3662" s="18" t="s">
        <v>24291</v>
      </c>
      <c r="C3662" s="18" t="s">
        <v>2097</v>
      </c>
      <c r="D3662" s="18" t="s">
        <v>2100</v>
      </c>
      <c r="E3662" s="461">
        <v>3867.6</v>
      </c>
    </row>
    <row r="3663" spans="1:5" ht="14.25">
      <c r="A3663" s="18">
        <v>13339</v>
      </c>
      <c r="B3663" s="18" t="s">
        <v>24292</v>
      </c>
      <c r="C3663" s="18" t="s">
        <v>2097</v>
      </c>
      <c r="D3663" s="18" t="s">
        <v>2100</v>
      </c>
      <c r="E3663" s="461">
        <v>1302.24</v>
      </c>
    </row>
    <row r="3664" spans="1:5" ht="14.25">
      <c r="A3664" s="18">
        <v>41213</v>
      </c>
      <c r="B3664" s="18" t="s">
        <v>24293</v>
      </c>
      <c r="C3664" s="18" t="s">
        <v>2097</v>
      </c>
      <c r="D3664" s="18" t="s">
        <v>2100</v>
      </c>
      <c r="E3664" s="461">
        <v>8016.58</v>
      </c>
    </row>
    <row r="3665" spans="1:5" ht="14.25">
      <c r="A3665" s="18">
        <v>41209</v>
      </c>
      <c r="B3665" s="18" t="s">
        <v>24294</v>
      </c>
      <c r="C3665" s="18" t="s">
        <v>2097</v>
      </c>
      <c r="D3665" s="18" t="s">
        <v>2100</v>
      </c>
      <c r="E3665" s="461">
        <v>1791.72</v>
      </c>
    </row>
    <row r="3666" spans="1:5" ht="14.25">
      <c r="A3666" s="18">
        <v>41216</v>
      </c>
      <c r="B3666" s="18" t="s">
        <v>24295</v>
      </c>
      <c r="C3666" s="18" t="s">
        <v>2097</v>
      </c>
      <c r="D3666" s="18" t="s">
        <v>2100</v>
      </c>
      <c r="E3666" s="461">
        <v>3356.13</v>
      </c>
    </row>
    <row r="3667" spans="1:5" ht="14.25">
      <c r="A3667" s="18">
        <v>41217</v>
      </c>
      <c r="B3667" s="18" t="s">
        <v>24296</v>
      </c>
      <c r="C3667" s="18" t="s">
        <v>2097</v>
      </c>
      <c r="D3667" s="18" t="s">
        <v>2100</v>
      </c>
      <c r="E3667" s="461">
        <v>5381.07</v>
      </c>
    </row>
    <row r="3668" spans="1:5" ht="14.25">
      <c r="A3668" s="18">
        <v>41218</v>
      </c>
      <c r="B3668" s="18" t="s">
        <v>24297</v>
      </c>
      <c r="C3668" s="18" t="s">
        <v>2097</v>
      </c>
      <c r="D3668" s="18" t="s">
        <v>2100</v>
      </c>
      <c r="E3668" s="461">
        <v>7216.18</v>
      </c>
    </row>
    <row r="3669" spans="1:5" ht="14.25">
      <c r="A3669" s="18">
        <v>41214</v>
      </c>
      <c r="B3669" s="18" t="s">
        <v>24298</v>
      </c>
      <c r="C3669" s="18" t="s">
        <v>2097</v>
      </c>
      <c r="D3669" s="18" t="s">
        <v>2100</v>
      </c>
      <c r="E3669" s="461">
        <v>1521.52</v>
      </c>
    </row>
    <row r="3670" spans="1:5" ht="14.25">
      <c r="A3670" s="18">
        <v>41215</v>
      </c>
      <c r="B3670" s="18" t="s">
        <v>24299</v>
      </c>
      <c r="C3670" s="18" t="s">
        <v>2097</v>
      </c>
      <c r="D3670" s="18" t="s">
        <v>2100</v>
      </c>
      <c r="E3670" s="461">
        <v>2290.85</v>
      </c>
    </row>
    <row r="3671" spans="1:5" ht="14.25">
      <c r="A3671" s="18">
        <v>41221</v>
      </c>
      <c r="B3671" s="18" t="s">
        <v>24300</v>
      </c>
      <c r="C3671" s="18" t="s">
        <v>2097</v>
      </c>
      <c r="D3671" s="18" t="s">
        <v>2100</v>
      </c>
      <c r="E3671" s="461">
        <v>6633.2</v>
      </c>
    </row>
    <row r="3672" spans="1:5" ht="14.25">
      <c r="A3672" s="18">
        <v>41222</v>
      </c>
      <c r="B3672" s="18" t="s">
        <v>24301</v>
      </c>
      <c r="C3672" s="18" t="s">
        <v>2097</v>
      </c>
      <c r="D3672" s="18" t="s">
        <v>2100</v>
      </c>
      <c r="E3672" s="461">
        <v>9492.19</v>
      </c>
    </row>
    <row r="3673" spans="1:5" ht="14.25">
      <c r="A3673" s="18">
        <v>41195</v>
      </c>
      <c r="B3673" s="18" t="s">
        <v>24302</v>
      </c>
      <c r="C3673" s="18" t="s">
        <v>2097</v>
      </c>
      <c r="D3673" s="18" t="s">
        <v>2100</v>
      </c>
      <c r="E3673" s="461">
        <v>487.87</v>
      </c>
    </row>
    <row r="3674" spans="1:5" ht="14.25">
      <c r="A3674" s="18">
        <v>41198</v>
      </c>
      <c r="B3674" s="18" t="s">
        <v>24303</v>
      </c>
      <c r="C3674" s="18" t="s">
        <v>2097</v>
      </c>
      <c r="D3674" s="18" t="s">
        <v>2100</v>
      </c>
      <c r="E3674" s="461">
        <v>1906.48</v>
      </c>
    </row>
    <row r="3675" spans="1:5" ht="14.25">
      <c r="A3675" s="18">
        <v>41196</v>
      </c>
      <c r="B3675" s="18" t="s">
        <v>24304</v>
      </c>
      <c r="C3675" s="18" t="s">
        <v>2097</v>
      </c>
      <c r="D3675" s="18" t="s">
        <v>2100</v>
      </c>
      <c r="E3675" s="461">
        <v>604.74</v>
      </c>
    </row>
    <row r="3676" spans="1:5" ht="14.25">
      <c r="A3676" s="18">
        <v>5033</v>
      </c>
      <c r="B3676" s="18" t="s">
        <v>24305</v>
      </c>
      <c r="C3676" s="18" t="s">
        <v>2097</v>
      </c>
      <c r="D3676" s="18" t="s">
        <v>2100</v>
      </c>
      <c r="E3676" s="461">
        <v>794</v>
      </c>
    </row>
    <row r="3677" spans="1:5" ht="14.25">
      <c r="A3677" s="18">
        <v>41197</v>
      </c>
      <c r="B3677" s="18" t="s">
        <v>24306</v>
      </c>
      <c r="C3677" s="18" t="s">
        <v>2097</v>
      </c>
      <c r="D3677" s="18" t="s">
        <v>2100</v>
      </c>
      <c r="E3677" s="461">
        <v>1179.3800000000001</v>
      </c>
    </row>
    <row r="3678" spans="1:5" ht="14.25">
      <c r="A3678" s="18">
        <v>12388</v>
      </c>
      <c r="B3678" s="18" t="s">
        <v>24307</v>
      </c>
      <c r="C3678" s="18" t="s">
        <v>2097</v>
      </c>
      <c r="D3678" s="18" t="s">
        <v>2100</v>
      </c>
      <c r="E3678" s="461">
        <v>306.07</v>
      </c>
    </row>
    <row r="3679" spans="1:5" ht="14.25">
      <c r="A3679" s="18">
        <v>2731</v>
      </c>
      <c r="B3679" s="18" t="s">
        <v>24308</v>
      </c>
      <c r="C3679" s="18" t="s">
        <v>2103</v>
      </c>
      <c r="D3679" s="18" t="s">
        <v>2100</v>
      </c>
      <c r="E3679" s="461">
        <v>91.21</v>
      </c>
    </row>
    <row r="3680" spans="1:5" ht="14.25">
      <c r="A3680" s="18">
        <v>41457</v>
      </c>
      <c r="B3680" s="18" t="s">
        <v>24309</v>
      </c>
      <c r="C3680" s="18" t="s">
        <v>2097</v>
      </c>
      <c r="D3680" s="18" t="s">
        <v>2098</v>
      </c>
      <c r="E3680" s="461">
        <v>1214.48</v>
      </c>
    </row>
    <row r="3681" spans="1:5" ht="14.25">
      <c r="A3681" s="18">
        <v>41458</v>
      </c>
      <c r="B3681" s="18" t="s">
        <v>24310</v>
      </c>
      <c r="C3681" s="18" t="s">
        <v>2097</v>
      </c>
      <c r="D3681" s="18" t="s">
        <v>2098</v>
      </c>
      <c r="E3681" s="461">
        <v>1695.48</v>
      </c>
    </row>
    <row r="3682" spans="1:5" ht="14.25">
      <c r="A3682" s="18">
        <v>41459</v>
      </c>
      <c r="B3682" s="18" t="s">
        <v>24311</v>
      </c>
      <c r="C3682" s="18" t="s">
        <v>2097</v>
      </c>
      <c r="D3682" s="18" t="s">
        <v>2098</v>
      </c>
      <c r="E3682" s="461">
        <v>2365.06</v>
      </c>
    </row>
    <row r="3683" spans="1:5" ht="14.25">
      <c r="A3683" s="18">
        <v>41461</v>
      </c>
      <c r="B3683" s="18" t="s">
        <v>24312</v>
      </c>
      <c r="C3683" s="18" t="s">
        <v>2097</v>
      </c>
      <c r="D3683" s="18" t="s">
        <v>2098</v>
      </c>
      <c r="E3683" s="461">
        <v>3224.64</v>
      </c>
    </row>
    <row r="3684" spans="1:5" ht="14.25">
      <c r="A3684" s="18">
        <v>44537</v>
      </c>
      <c r="B3684" s="18" t="s">
        <v>24313</v>
      </c>
      <c r="C3684" s="18" t="s">
        <v>2111</v>
      </c>
      <c r="D3684" s="18" t="s">
        <v>2098</v>
      </c>
      <c r="E3684" s="461">
        <v>318.99</v>
      </c>
    </row>
    <row r="3685" spans="1:5" ht="14.25">
      <c r="A3685" s="18">
        <v>11844</v>
      </c>
      <c r="B3685" s="18" t="s">
        <v>24314</v>
      </c>
      <c r="C3685" s="18" t="s">
        <v>2103</v>
      </c>
      <c r="D3685" s="18" t="s">
        <v>2098</v>
      </c>
      <c r="E3685" s="461">
        <v>63.77</v>
      </c>
    </row>
    <row r="3686" spans="1:5" ht="14.25">
      <c r="A3686" s="18">
        <v>4465</v>
      </c>
      <c r="B3686" s="18" t="s">
        <v>24315</v>
      </c>
      <c r="C3686" s="18" t="s">
        <v>2103</v>
      </c>
      <c r="D3686" s="18" t="s">
        <v>2098</v>
      </c>
      <c r="E3686" s="461">
        <v>52.99</v>
      </c>
    </row>
    <row r="3687" spans="1:5" ht="14.25">
      <c r="A3687" s="18">
        <v>35273</v>
      </c>
      <c r="B3687" s="18" t="s">
        <v>24316</v>
      </c>
      <c r="C3687" s="18" t="s">
        <v>2103</v>
      </c>
      <c r="D3687" s="18" t="s">
        <v>2098</v>
      </c>
      <c r="E3687" s="461">
        <v>63.55</v>
      </c>
    </row>
    <row r="3688" spans="1:5" ht="14.25">
      <c r="A3688" s="18">
        <v>4470</v>
      </c>
      <c r="B3688" s="18" t="s">
        <v>24317</v>
      </c>
      <c r="C3688" s="18" t="s">
        <v>2103</v>
      </c>
      <c r="D3688" s="18" t="s">
        <v>2098</v>
      </c>
      <c r="E3688" s="461">
        <v>146.66999999999999</v>
      </c>
    </row>
    <row r="3689" spans="1:5" ht="14.25">
      <c r="A3689" s="18">
        <v>20208</v>
      </c>
      <c r="B3689" s="18" t="s">
        <v>24318</v>
      </c>
      <c r="C3689" s="18" t="s">
        <v>2103</v>
      </c>
      <c r="D3689" s="18" t="s">
        <v>2098</v>
      </c>
      <c r="E3689" s="461">
        <v>132</v>
      </c>
    </row>
    <row r="3690" spans="1:5" ht="14.25">
      <c r="A3690" s="18">
        <v>20204</v>
      </c>
      <c r="B3690" s="18" t="s">
        <v>24319</v>
      </c>
      <c r="C3690" s="18" t="s">
        <v>2103</v>
      </c>
      <c r="D3690" s="18" t="s">
        <v>2098</v>
      </c>
      <c r="E3690" s="461">
        <v>97.78</v>
      </c>
    </row>
    <row r="3691" spans="1:5" ht="14.25">
      <c r="A3691" s="18">
        <v>4437</v>
      </c>
      <c r="B3691" s="18" t="s">
        <v>24320</v>
      </c>
      <c r="C3691" s="18" t="s">
        <v>2103</v>
      </c>
      <c r="D3691" s="18" t="s">
        <v>2098</v>
      </c>
      <c r="E3691" s="461">
        <v>110</v>
      </c>
    </row>
    <row r="3692" spans="1:5" ht="14.25">
      <c r="A3692" s="18">
        <v>14580</v>
      </c>
      <c r="B3692" s="18" t="s">
        <v>24321</v>
      </c>
      <c r="C3692" s="18" t="s">
        <v>2103</v>
      </c>
      <c r="D3692" s="18" t="s">
        <v>2098</v>
      </c>
      <c r="E3692" s="461">
        <v>110</v>
      </c>
    </row>
    <row r="3693" spans="1:5" ht="14.25">
      <c r="A3693" s="18">
        <v>40304</v>
      </c>
      <c r="B3693" s="18" t="s">
        <v>24322</v>
      </c>
      <c r="C3693" s="18" t="s">
        <v>2104</v>
      </c>
      <c r="D3693" s="18" t="s">
        <v>2098</v>
      </c>
      <c r="E3693" s="461">
        <v>32.49</v>
      </c>
    </row>
    <row r="3694" spans="1:5" ht="14.25">
      <c r="A3694" s="18">
        <v>5065</v>
      </c>
      <c r="B3694" s="18" t="s">
        <v>24323</v>
      </c>
      <c r="C3694" s="18" t="s">
        <v>2104</v>
      </c>
      <c r="D3694" s="18" t="s">
        <v>2098</v>
      </c>
      <c r="E3694" s="461">
        <v>50.08</v>
      </c>
    </row>
    <row r="3695" spans="1:5" ht="14.25">
      <c r="A3695" s="18">
        <v>5072</v>
      </c>
      <c r="B3695" s="18" t="s">
        <v>24324</v>
      </c>
      <c r="C3695" s="18" t="s">
        <v>2104</v>
      </c>
      <c r="D3695" s="18" t="s">
        <v>2098</v>
      </c>
      <c r="E3695" s="461">
        <v>46.32</v>
      </c>
    </row>
    <row r="3696" spans="1:5" ht="14.25">
      <c r="A3696" s="18">
        <v>5066</v>
      </c>
      <c r="B3696" s="18" t="s">
        <v>24325</v>
      </c>
      <c r="C3696" s="18" t="s">
        <v>2104</v>
      </c>
      <c r="D3696" s="18" t="s">
        <v>2098</v>
      </c>
      <c r="E3696" s="461">
        <v>34.69</v>
      </c>
    </row>
    <row r="3697" spans="1:5" ht="14.25">
      <c r="A3697" s="18">
        <v>5063</v>
      </c>
      <c r="B3697" s="18" t="s">
        <v>24326</v>
      </c>
      <c r="C3697" s="18" t="s">
        <v>2104</v>
      </c>
      <c r="D3697" s="18" t="s">
        <v>2098</v>
      </c>
      <c r="E3697" s="461">
        <v>31.41</v>
      </c>
    </row>
    <row r="3698" spans="1:5" ht="14.25">
      <c r="A3698" s="18">
        <v>20247</v>
      </c>
      <c r="B3698" s="18" t="s">
        <v>24327</v>
      </c>
      <c r="C3698" s="18" t="s">
        <v>2104</v>
      </c>
      <c r="D3698" s="18" t="s">
        <v>2098</v>
      </c>
      <c r="E3698" s="461">
        <v>29.15</v>
      </c>
    </row>
    <row r="3699" spans="1:5" ht="14.25">
      <c r="A3699" s="18">
        <v>5074</v>
      </c>
      <c r="B3699" s="18" t="s">
        <v>24328</v>
      </c>
      <c r="C3699" s="18" t="s">
        <v>2104</v>
      </c>
      <c r="D3699" s="18" t="s">
        <v>2098</v>
      </c>
      <c r="E3699" s="461">
        <v>29.5</v>
      </c>
    </row>
    <row r="3700" spans="1:5" ht="14.25">
      <c r="A3700" s="18">
        <v>5067</v>
      </c>
      <c r="B3700" s="18" t="s">
        <v>24329</v>
      </c>
      <c r="C3700" s="18" t="s">
        <v>2104</v>
      </c>
      <c r="D3700" s="18" t="s">
        <v>2098</v>
      </c>
      <c r="E3700" s="461">
        <v>28.06</v>
      </c>
    </row>
    <row r="3701" spans="1:5" ht="14.25">
      <c r="A3701" s="18">
        <v>5078</v>
      </c>
      <c r="B3701" s="18" t="s">
        <v>24330</v>
      </c>
      <c r="C3701" s="18" t="s">
        <v>2104</v>
      </c>
      <c r="D3701" s="18" t="s">
        <v>2098</v>
      </c>
      <c r="E3701" s="461">
        <v>27.74</v>
      </c>
    </row>
    <row r="3702" spans="1:5" ht="14.25">
      <c r="A3702" s="18">
        <v>5068</v>
      </c>
      <c r="B3702" s="18" t="s">
        <v>24331</v>
      </c>
      <c r="C3702" s="18" t="s">
        <v>2104</v>
      </c>
      <c r="D3702" s="18" t="s">
        <v>2098</v>
      </c>
      <c r="E3702" s="461">
        <v>26.33</v>
      </c>
    </row>
    <row r="3703" spans="1:5" ht="14.25">
      <c r="A3703" s="18">
        <v>5073</v>
      </c>
      <c r="B3703" s="18" t="s">
        <v>24332</v>
      </c>
      <c r="C3703" s="18" t="s">
        <v>2104</v>
      </c>
      <c r="D3703" s="18" t="s">
        <v>2098</v>
      </c>
      <c r="E3703" s="461">
        <v>26.83</v>
      </c>
    </row>
    <row r="3704" spans="1:5" ht="14.25">
      <c r="A3704" s="18">
        <v>5069</v>
      </c>
      <c r="B3704" s="18" t="s">
        <v>24333</v>
      </c>
      <c r="C3704" s="18" t="s">
        <v>2104</v>
      </c>
      <c r="D3704" s="18" t="s">
        <v>2098</v>
      </c>
      <c r="E3704" s="461">
        <v>26.83</v>
      </c>
    </row>
    <row r="3705" spans="1:5" ht="14.25">
      <c r="A3705" s="18">
        <v>5070</v>
      </c>
      <c r="B3705" s="18" t="s">
        <v>24334</v>
      </c>
      <c r="C3705" s="18" t="s">
        <v>2104</v>
      </c>
      <c r="D3705" s="18" t="s">
        <v>2098</v>
      </c>
      <c r="E3705" s="461">
        <v>27.13</v>
      </c>
    </row>
    <row r="3706" spans="1:5" ht="14.25">
      <c r="A3706" s="18">
        <v>5071</v>
      </c>
      <c r="B3706" s="18" t="s">
        <v>24335</v>
      </c>
      <c r="C3706" s="18" t="s">
        <v>2104</v>
      </c>
      <c r="D3706" s="18" t="s">
        <v>2098</v>
      </c>
      <c r="E3706" s="461">
        <v>26.33</v>
      </c>
    </row>
    <row r="3707" spans="1:5" ht="14.25">
      <c r="A3707" s="18">
        <v>5061</v>
      </c>
      <c r="B3707" s="18" t="s">
        <v>24336</v>
      </c>
      <c r="C3707" s="18" t="s">
        <v>2104</v>
      </c>
      <c r="D3707" s="18" t="s">
        <v>2102</v>
      </c>
      <c r="E3707" s="461">
        <v>25.88</v>
      </c>
    </row>
    <row r="3708" spans="1:5" ht="14.25">
      <c r="A3708" s="18">
        <v>5075</v>
      </c>
      <c r="B3708" s="18" t="s">
        <v>24337</v>
      </c>
      <c r="C3708" s="18" t="s">
        <v>2104</v>
      </c>
      <c r="D3708" s="18" t="s">
        <v>2098</v>
      </c>
      <c r="E3708" s="461">
        <v>26.33</v>
      </c>
    </row>
    <row r="3709" spans="1:5" ht="14.25">
      <c r="A3709" s="18">
        <v>39027</v>
      </c>
      <c r="B3709" s="18" t="s">
        <v>24338</v>
      </c>
      <c r="C3709" s="18" t="s">
        <v>2104</v>
      </c>
      <c r="D3709" s="18" t="s">
        <v>2098</v>
      </c>
      <c r="E3709" s="461">
        <v>26.3</v>
      </c>
    </row>
    <row r="3710" spans="1:5" ht="14.25">
      <c r="A3710" s="18">
        <v>5062</v>
      </c>
      <c r="B3710" s="18" t="s">
        <v>24339</v>
      </c>
      <c r="C3710" s="18" t="s">
        <v>2104</v>
      </c>
      <c r="D3710" s="18" t="s">
        <v>2098</v>
      </c>
      <c r="E3710" s="461">
        <v>26.67</v>
      </c>
    </row>
    <row r="3711" spans="1:5" ht="14.25">
      <c r="A3711" s="18">
        <v>40568</v>
      </c>
      <c r="B3711" s="18" t="s">
        <v>24340</v>
      </c>
      <c r="C3711" s="18" t="s">
        <v>2104</v>
      </c>
      <c r="D3711" s="18" t="s">
        <v>2098</v>
      </c>
      <c r="E3711" s="461">
        <v>26.52</v>
      </c>
    </row>
    <row r="3712" spans="1:5" ht="14.25">
      <c r="A3712" s="18">
        <v>39026</v>
      </c>
      <c r="B3712" s="18" t="s">
        <v>24341</v>
      </c>
      <c r="C3712" s="18" t="s">
        <v>2104</v>
      </c>
      <c r="D3712" s="18" t="s">
        <v>2098</v>
      </c>
      <c r="E3712" s="461">
        <v>29.6</v>
      </c>
    </row>
    <row r="3713" spans="1:5" ht="14.25">
      <c r="A3713" s="18">
        <v>42431</v>
      </c>
      <c r="B3713" s="18" t="s">
        <v>24342</v>
      </c>
      <c r="C3713" s="18" t="s">
        <v>2097</v>
      </c>
      <c r="D3713" s="18" t="s">
        <v>2100</v>
      </c>
      <c r="E3713" s="461">
        <v>3922.99</v>
      </c>
    </row>
    <row r="3714" spans="1:5" ht="14.25">
      <c r="A3714" s="18">
        <v>44074</v>
      </c>
      <c r="B3714" s="18" t="s">
        <v>24343</v>
      </c>
      <c r="C3714" s="18" t="s">
        <v>2105</v>
      </c>
      <c r="D3714" s="18" t="s">
        <v>2098</v>
      </c>
      <c r="E3714" s="461">
        <v>509.52</v>
      </c>
    </row>
    <row r="3715" spans="1:5" ht="14.25">
      <c r="A3715" s="18">
        <v>44072</v>
      </c>
      <c r="B3715" s="18" t="s">
        <v>24344</v>
      </c>
      <c r="C3715" s="18" t="s">
        <v>2105</v>
      </c>
      <c r="D3715" s="18" t="s">
        <v>2098</v>
      </c>
      <c r="E3715" s="461">
        <v>130.31</v>
      </c>
    </row>
    <row r="3716" spans="1:5" ht="14.25">
      <c r="A3716" s="18">
        <v>511</v>
      </c>
      <c r="B3716" s="18" t="s">
        <v>24345</v>
      </c>
      <c r="C3716" s="18" t="s">
        <v>2105</v>
      </c>
      <c r="D3716" s="18" t="s">
        <v>2102</v>
      </c>
      <c r="E3716" s="461">
        <v>16.38</v>
      </c>
    </row>
    <row r="3717" spans="1:5" ht="14.25">
      <c r="A3717" s="18">
        <v>37540</v>
      </c>
      <c r="B3717" s="18" t="s">
        <v>24346</v>
      </c>
      <c r="C3717" s="18" t="s">
        <v>2097</v>
      </c>
      <c r="D3717" s="18" t="s">
        <v>2098</v>
      </c>
      <c r="E3717" s="461">
        <v>76472.039999999994</v>
      </c>
    </row>
    <row r="3718" spans="1:5" ht="14.25">
      <c r="A3718" s="18">
        <v>37548</v>
      </c>
      <c r="B3718" s="18" t="s">
        <v>24347</v>
      </c>
      <c r="C3718" s="18" t="s">
        <v>2097</v>
      </c>
      <c r="D3718" s="18" t="s">
        <v>2098</v>
      </c>
      <c r="E3718" s="461">
        <v>101363.3</v>
      </c>
    </row>
    <row r="3719" spans="1:5" ht="14.25">
      <c r="A3719" s="18">
        <v>39828</v>
      </c>
      <c r="B3719" s="18" t="s">
        <v>24348</v>
      </c>
      <c r="C3719" s="18" t="s">
        <v>2097</v>
      </c>
      <c r="D3719" s="18" t="s">
        <v>2098</v>
      </c>
      <c r="E3719" s="461">
        <v>608.08000000000004</v>
      </c>
    </row>
    <row r="3720" spans="1:5" ht="14.25">
      <c r="A3720" s="18">
        <v>12273</v>
      </c>
      <c r="B3720" s="18" t="s">
        <v>24349</v>
      </c>
      <c r="C3720" s="18" t="s">
        <v>2097</v>
      </c>
      <c r="D3720" s="18" t="s">
        <v>2100</v>
      </c>
      <c r="E3720" s="461">
        <v>119.91</v>
      </c>
    </row>
    <row r="3721" spans="1:5" ht="14.25">
      <c r="A3721" s="18">
        <v>38392</v>
      </c>
      <c r="B3721" s="18" t="s">
        <v>24350</v>
      </c>
      <c r="C3721" s="18" t="s">
        <v>2097</v>
      </c>
      <c r="D3721" s="18" t="s">
        <v>2098</v>
      </c>
      <c r="E3721" s="461">
        <v>58.73</v>
      </c>
    </row>
    <row r="3722" spans="1:5" ht="14.25">
      <c r="A3722" s="18">
        <v>11735</v>
      </c>
      <c r="B3722" s="18" t="s">
        <v>24351</v>
      </c>
      <c r="C3722" s="18" t="s">
        <v>2097</v>
      </c>
      <c r="D3722" s="18" t="s">
        <v>2098</v>
      </c>
      <c r="E3722" s="461">
        <v>11.72</v>
      </c>
    </row>
    <row r="3723" spans="1:5" ht="14.25">
      <c r="A3723" s="18">
        <v>11737</v>
      </c>
      <c r="B3723" s="18" t="s">
        <v>24352</v>
      </c>
      <c r="C3723" s="18" t="s">
        <v>2097</v>
      </c>
      <c r="D3723" s="18" t="s">
        <v>2098</v>
      </c>
      <c r="E3723" s="461">
        <v>16.62</v>
      </c>
    </row>
    <row r="3724" spans="1:5" ht="14.25">
      <c r="A3724" s="18">
        <v>11738</v>
      </c>
      <c r="B3724" s="18" t="s">
        <v>24353</v>
      </c>
      <c r="C3724" s="18" t="s">
        <v>2097</v>
      </c>
      <c r="D3724" s="18" t="s">
        <v>2098</v>
      </c>
      <c r="E3724" s="461">
        <v>20.96</v>
      </c>
    </row>
    <row r="3725" spans="1:5" ht="14.25">
      <c r="A3725" s="18">
        <v>36143</v>
      </c>
      <c r="B3725" s="18" t="s">
        <v>24354</v>
      </c>
      <c r="C3725" s="18" t="s">
        <v>2097</v>
      </c>
      <c r="D3725" s="18" t="s">
        <v>2098</v>
      </c>
      <c r="E3725" s="461">
        <v>30.54</v>
      </c>
    </row>
    <row r="3726" spans="1:5" ht="14.25">
      <c r="A3726" s="18">
        <v>36142</v>
      </c>
      <c r="B3726" s="18" t="s">
        <v>24355</v>
      </c>
      <c r="C3726" s="18" t="s">
        <v>2097</v>
      </c>
      <c r="D3726" s="18" t="s">
        <v>2098</v>
      </c>
      <c r="E3726" s="461">
        <v>2.23</v>
      </c>
    </row>
    <row r="3727" spans="1:5" ht="14.25">
      <c r="A3727" s="18">
        <v>36146</v>
      </c>
      <c r="B3727" s="18" t="s">
        <v>24356</v>
      </c>
      <c r="C3727" s="18" t="s">
        <v>2097</v>
      </c>
      <c r="D3727" s="18" t="s">
        <v>2098</v>
      </c>
      <c r="E3727" s="461">
        <v>253.3</v>
      </c>
    </row>
    <row r="3728" spans="1:5" ht="14.25">
      <c r="A3728" s="18">
        <v>39015</v>
      </c>
      <c r="B3728" s="18" t="s">
        <v>24357</v>
      </c>
      <c r="C3728" s="18" t="s">
        <v>2097</v>
      </c>
      <c r="D3728" s="18" t="s">
        <v>2100</v>
      </c>
      <c r="E3728" s="461">
        <v>0.97</v>
      </c>
    </row>
    <row r="3729" spans="1:5" ht="14.25">
      <c r="A3729" s="18">
        <v>38377</v>
      </c>
      <c r="B3729" s="18" t="s">
        <v>24358</v>
      </c>
      <c r="C3729" s="18" t="s">
        <v>2097</v>
      </c>
      <c r="D3729" s="18" t="s">
        <v>2098</v>
      </c>
      <c r="E3729" s="461">
        <v>49.5</v>
      </c>
    </row>
    <row r="3730" spans="1:5" ht="14.25">
      <c r="A3730" s="18">
        <v>38376</v>
      </c>
      <c r="B3730" s="18" t="s">
        <v>24359</v>
      </c>
      <c r="C3730" s="18" t="s">
        <v>2097</v>
      </c>
      <c r="D3730" s="18" t="s">
        <v>2098</v>
      </c>
      <c r="E3730" s="461">
        <v>56.43</v>
      </c>
    </row>
    <row r="3731" spans="1:5" ht="14.25">
      <c r="A3731" s="18">
        <v>38116</v>
      </c>
      <c r="B3731" s="18" t="s">
        <v>24360</v>
      </c>
      <c r="C3731" s="18" t="s">
        <v>2097</v>
      </c>
      <c r="D3731" s="18" t="s">
        <v>2098</v>
      </c>
      <c r="E3731" s="461">
        <v>6.6</v>
      </c>
    </row>
    <row r="3732" spans="1:5" ht="14.25">
      <c r="A3732" s="18">
        <v>38066</v>
      </c>
      <c r="B3732" s="18" t="s">
        <v>24361</v>
      </c>
      <c r="C3732" s="18" t="s">
        <v>2097</v>
      </c>
      <c r="D3732" s="18" t="s">
        <v>2098</v>
      </c>
      <c r="E3732" s="461">
        <v>10.89</v>
      </c>
    </row>
    <row r="3733" spans="1:5" ht="14.25">
      <c r="A3733" s="18">
        <v>38117</v>
      </c>
      <c r="B3733" s="18" t="s">
        <v>24362</v>
      </c>
      <c r="C3733" s="18" t="s">
        <v>2097</v>
      </c>
      <c r="D3733" s="18" t="s">
        <v>2098</v>
      </c>
      <c r="E3733" s="461">
        <v>11.23</v>
      </c>
    </row>
    <row r="3734" spans="1:5" ht="14.25">
      <c r="A3734" s="18">
        <v>38067</v>
      </c>
      <c r="B3734" s="18" t="s">
        <v>24363</v>
      </c>
      <c r="C3734" s="18" t="s">
        <v>2097</v>
      </c>
      <c r="D3734" s="18" t="s">
        <v>2098</v>
      </c>
      <c r="E3734" s="461">
        <v>15.33</v>
      </c>
    </row>
    <row r="3735" spans="1:5" ht="14.25">
      <c r="A3735" s="18">
        <v>11522</v>
      </c>
      <c r="B3735" s="18" t="s">
        <v>24364</v>
      </c>
      <c r="C3735" s="18" t="s">
        <v>2097</v>
      </c>
      <c r="D3735" s="18" t="s">
        <v>2098</v>
      </c>
      <c r="E3735" s="461">
        <v>11.9</v>
      </c>
    </row>
    <row r="3736" spans="1:5" ht="14.25">
      <c r="A3736" s="18">
        <v>43600</v>
      </c>
      <c r="B3736" s="18" t="s">
        <v>24365</v>
      </c>
      <c r="C3736" s="18" t="s">
        <v>2097</v>
      </c>
      <c r="D3736" s="18" t="s">
        <v>2098</v>
      </c>
      <c r="E3736" s="461">
        <v>47.67</v>
      </c>
    </row>
    <row r="3737" spans="1:5" ht="14.25">
      <c r="A3737" s="18">
        <v>5080</v>
      </c>
      <c r="B3737" s="18" t="s">
        <v>24366</v>
      </c>
      <c r="C3737" s="18" t="s">
        <v>2097</v>
      </c>
      <c r="D3737" s="18" t="s">
        <v>2098</v>
      </c>
      <c r="E3737" s="461">
        <v>18.59</v>
      </c>
    </row>
    <row r="3738" spans="1:5" ht="14.25">
      <c r="A3738" s="18">
        <v>38168</v>
      </c>
      <c r="B3738" s="18" t="s">
        <v>24367</v>
      </c>
      <c r="C3738" s="18" t="s">
        <v>2097</v>
      </c>
      <c r="D3738" s="18" t="s">
        <v>2098</v>
      </c>
      <c r="E3738" s="461">
        <v>129.79</v>
      </c>
    </row>
    <row r="3739" spans="1:5" ht="14.25">
      <c r="A3739" s="18">
        <v>43601</v>
      </c>
      <c r="B3739" s="18" t="s">
        <v>24368</v>
      </c>
      <c r="C3739" s="18" t="s">
        <v>2097</v>
      </c>
      <c r="D3739" s="18" t="s">
        <v>2098</v>
      </c>
      <c r="E3739" s="461">
        <v>64.89</v>
      </c>
    </row>
    <row r="3740" spans="1:5" ht="14.25">
      <c r="A3740" s="18">
        <v>13393</v>
      </c>
      <c r="B3740" s="18" t="s">
        <v>24369</v>
      </c>
      <c r="C3740" s="18" t="s">
        <v>2097</v>
      </c>
      <c r="D3740" s="18" t="s">
        <v>2098</v>
      </c>
      <c r="E3740" s="461">
        <v>538.63</v>
      </c>
    </row>
    <row r="3741" spans="1:5" ht="14.25">
      <c r="A3741" s="18">
        <v>13395</v>
      </c>
      <c r="B3741" s="18" t="s">
        <v>24370</v>
      </c>
      <c r="C3741" s="18" t="s">
        <v>2097</v>
      </c>
      <c r="D3741" s="18" t="s">
        <v>2098</v>
      </c>
      <c r="E3741" s="461">
        <v>754.84</v>
      </c>
    </row>
    <row r="3742" spans="1:5" ht="14.25">
      <c r="A3742" s="18">
        <v>12039</v>
      </c>
      <c r="B3742" s="18" t="s">
        <v>24371</v>
      </c>
      <c r="C3742" s="18" t="s">
        <v>2097</v>
      </c>
      <c r="D3742" s="18" t="s">
        <v>2098</v>
      </c>
      <c r="E3742" s="461">
        <v>793.26</v>
      </c>
    </row>
    <row r="3743" spans="1:5" ht="14.25">
      <c r="A3743" s="18">
        <v>13396</v>
      </c>
      <c r="B3743" s="18" t="s">
        <v>24372</v>
      </c>
      <c r="C3743" s="18" t="s">
        <v>2097</v>
      </c>
      <c r="D3743" s="18" t="s">
        <v>2098</v>
      </c>
      <c r="E3743" s="461">
        <v>1114.08</v>
      </c>
    </row>
    <row r="3744" spans="1:5" ht="14.25">
      <c r="A3744" s="18">
        <v>12041</v>
      </c>
      <c r="B3744" s="18" t="s">
        <v>24373</v>
      </c>
      <c r="C3744" s="18" t="s">
        <v>2097</v>
      </c>
      <c r="D3744" s="18" t="s">
        <v>2098</v>
      </c>
      <c r="E3744" s="461">
        <v>909.71</v>
      </c>
    </row>
    <row r="3745" spans="1:5" ht="14.25">
      <c r="A3745" s="18">
        <v>12043</v>
      </c>
      <c r="B3745" s="18" t="s">
        <v>24374</v>
      </c>
      <c r="C3745" s="18" t="s">
        <v>2097</v>
      </c>
      <c r="D3745" s="18" t="s">
        <v>2098</v>
      </c>
      <c r="E3745" s="461">
        <v>1920.71</v>
      </c>
    </row>
    <row r="3746" spans="1:5" ht="14.25">
      <c r="A3746" s="18">
        <v>39762</v>
      </c>
      <c r="B3746" s="18" t="s">
        <v>24375</v>
      </c>
      <c r="C3746" s="18" t="s">
        <v>2097</v>
      </c>
      <c r="D3746" s="18" t="s">
        <v>2098</v>
      </c>
      <c r="E3746" s="461">
        <v>914.31</v>
      </c>
    </row>
    <row r="3747" spans="1:5" ht="14.25">
      <c r="A3747" s="18">
        <v>12042</v>
      </c>
      <c r="B3747" s="18" t="s">
        <v>24376</v>
      </c>
      <c r="C3747" s="18" t="s">
        <v>2097</v>
      </c>
      <c r="D3747" s="18" t="s">
        <v>2098</v>
      </c>
      <c r="E3747" s="461">
        <v>1334.86</v>
      </c>
    </row>
    <row r="3748" spans="1:5" ht="14.25">
      <c r="A3748" s="18">
        <v>39763</v>
      </c>
      <c r="B3748" s="18" t="s">
        <v>24377</v>
      </c>
      <c r="C3748" s="18" t="s">
        <v>2097</v>
      </c>
      <c r="D3748" s="18" t="s">
        <v>2098</v>
      </c>
      <c r="E3748" s="461">
        <v>1562.28</v>
      </c>
    </row>
    <row r="3749" spans="1:5" ht="14.25">
      <c r="A3749" s="18">
        <v>39760</v>
      </c>
      <c r="B3749" s="18" t="s">
        <v>24378</v>
      </c>
      <c r="C3749" s="18" t="s">
        <v>2097</v>
      </c>
      <c r="D3749" s="18" t="s">
        <v>2098</v>
      </c>
      <c r="E3749" s="461">
        <v>1557.14</v>
      </c>
    </row>
    <row r="3750" spans="1:5" ht="14.25">
      <c r="A3750" s="18">
        <v>39756</v>
      </c>
      <c r="B3750" s="18" t="s">
        <v>24379</v>
      </c>
      <c r="C3750" s="18" t="s">
        <v>2097</v>
      </c>
      <c r="D3750" s="18" t="s">
        <v>2098</v>
      </c>
      <c r="E3750" s="461">
        <v>559.11</v>
      </c>
    </row>
    <row r="3751" spans="1:5" ht="14.25">
      <c r="A3751" s="18">
        <v>12038</v>
      </c>
      <c r="B3751" s="18" t="s">
        <v>24380</v>
      </c>
      <c r="C3751" s="18" t="s">
        <v>2097</v>
      </c>
      <c r="D3751" s="18" t="s">
        <v>2098</v>
      </c>
      <c r="E3751" s="461">
        <v>698.62</v>
      </c>
    </row>
    <row r="3752" spans="1:5" ht="14.25">
      <c r="A3752" s="18">
        <v>39757</v>
      </c>
      <c r="B3752" s="18" t="s">
        <v>24381</v>
      </c>
      <c r="C3752" s="18" t="s">
        <v>2097</v>
      </c>
      <c r="D3752" s="18" t="s">
        <v>2098</v>
      </c>
      <c r="E3752" s="461">
        <v>646.01</v>
      </c>
    </row>
    <row r="3753" spans="1:5" ht="14.25">
      <c r="A3753" s="18">
        <v>39758</v>
      </c>
      <c r="B3753" s="18" t="s">
        <v>24382</v>
      </c>
      <c r="C3753" s="18" t="s">
        <v>2097</v>
      </c>
      <c r="D3753" s="18" t="s">
        <v>2098</v>
      </c>
      <c r="E3753" s="461">
        <v>941.47</v>
      </c>
    </row>
    <row r="3754" spans="1:5" ht="14.25">
      <c r="A3754" s="18">
        <v>39759</v>
      </c>
      <c r="B3754" s="18" t="s">
        <v>24383</v>
      </c>
      <c r="C3754" s="18" t="s">
        <v>2097</v>
      </c>
      <c r="D3754" s="18" t="s">
        <v>2098</v>
      </c>
      <c r="E3754" s="461">
        <v>1162.72</v>
      </c>
    </row>
    <row r="3755" spans="1:5" ht="14.25">
      <c r="A3755" s="18">
        <v>39761</v>
      </c>
      <c r="B3755" s="18" t="s">
        <v>24384</v>
      </c>
      <c r="C3755" s="18" t="s">
        <v>2097</v>
      </c>
      <c r="D3755" s="18" t="s">
        <v>2098</v>
      </c>
      <c r="E3755" s="461">
        <v>1397.62</v>
      </c>
    </row>
    <row r="3756" spans="1:5" ht="14.25">
      <c r="A3756" s="18">
        <v>39805</v>
      </c>
      <c r="B3756" s="18" t="s">
        <v>24385</v>
      </c>
      <c r="C3756" s="18" t="s">
        <v>2097</v>
      </c>
      <c r="D3756" s="18" t="s">
        <v>2098</v>
      </c>
      <c r="E3756" s="461">
        <v>131.29</v>
      </c>
    </row>
    <row r="3757" spans="1:5" ht="14.25">
      <c r="A3757" s="18">
        <v>39806</v>
      </c>
      <c r="B3757" s="18" t="s">
        <v>24386</v>
      </c>
      <c r="C3757" s="18" t="s">
        <v>2097</v>
      </c>
      <c r="D3757" s="18" t="s">
        <v>2098</v>
      </c>
      <c r="E3757" s="461">
        <v>243.25</v>
      </c>
    </row>
    <row r="3758" spans="1:5" ht="14.25">
      <c r="A3758" s="18">
        <v>39807</v>
      </c>
      <c r="B3758" s="18" t="s">
        <v>24387</v>
      </c>
      <c r="C3758" s="18" t="s">
        <v>2097</v>
      </c>
      <c r="D3758" s="18" t="s">
        <v>2098</v>
      </c>
      <c r="E3758" s="461">
        <v>527.17999999999995</v>
      </c>
    </row>
    <row r="3759" spans="1:5" ht="14.25">
      <c r="A3759" s="18">
        <v>43100</v>
      </c>
      <c r="B3759" s="18" t="s">
        <v>24388</v>
      </c>
      <c r="C3759" s="18" t="s">
        <v>2097</v>
      </c>
      <c r="D3759" s="18" t="s">
        <v>2098</v>
      </c>
      <c r="E3759" s="461">
        <v>412.14</v>
      </c>
    </row>
    <row r="3760" spans="1:5" ht="14.25">
      <c r="A3760" s="18">
        <v>39804</v>
      </c>
      <c r="B3760" s="18" t="s">
        <v>24389</v>
      </c>
      <c r="C3760" s="18" t="s">
        <v>2097</v>
      </c>
      <c r="D3760" s="18" t="s">
        <v>2098</v>
      </c>
      <c r="E3760" s="461">
        <v>77.09</v>
      </c>
    </row>
    <row r="3761" spans="1:5" ht="14.25">
      <c r="A3761" s="18">
        <v>39796</v>
      </c>
      <c r="B3761" s="18" t="s">
        <v>24390</v>
      </c>
      <c r="C3761" s="18" t="s">
        <v>2097</v>
      </c>
      <c r="D3761" s="18" t="s">
        <v>2098</v>
      </c>
      <c r="E3761" s="461">
        <v>79.849999999999994</v>
      </c>
    </row>
    <row r="3762" spans="1:5" ht="14.25">
      <c r="A3762" s="18">
        <v>39797</v>
      </c>
      <c r="B3762" s="18" t="s">
        <v>24391</v>
      </c>
      <c r="C3762" s="18" t="s">
        <v>2097</v>
      </c>
      <c r="D3762" s="18" t="s">
        <v>2102</v>
      </c>
      <c r="E3762" s="461">
        <v>125.35</v>
      </c>
    </row>
    <row r="3763" spans="1:5" ht="14.25">
      <c r="A3763" s="18">
        <v>39798</v>
      </c>
      <c r="B3763" s="18" t="s">
        <v>24392</v>
      </c>
      <c r="C3763" s="18" t="s">
        <v>2097</v>
      </c>
      <c r="D3763" s="18" t="s">
        <v>2098</v>
      </c>
      <c r="E3763" s="461">
        <v>215.01</v>
      </c>
    </row>
    <row r="3764" spans="1:5" ht="14.25">
      <c r="A3764" s="18">
        <v>39794</v>
      </c>
      <c r="B3764" s="18" t="s">
        <v>24393</v>
      </c>
      <c r="C3764" s="18" t="s">
        <v>2097</v>
      </c>
      <c r="D3764" s="18" t="s">
        <v>2098</v>
      </c>
      <c r="E3764" s="461">
        <v>33.89</v>
      </c>
    </row>
    <row r="3765" spans="1:5" ht="14.25">
      <c r="A3765" s="18">
        <v>39795</v>
      </c>
      <c r="B3765" s="18" t="s">
        <v>24394</v>
      </c>
      <c r="C3765" s="18" t="s">
        <v>2097</v>
      </c>
      <c r="D3765" s="18" t="s">
        <v>2098</v>
      </c>
      <c r="E3765" s="461">
        <v>53.55</v>
      </c>
    </row>
    <row r="3766" spans="1:5" ht="14.25">
      <c r="A3766" s="18">
        <v>39799</v>
      </c>
      <c r="B3766" s="18" t="s">
        <v>24395</v>
      </c>
      <c r="C3766" s="18" t="s">
        <v>2097</v>
      </c>
      <c r="D3766" s="18" t="s">
        <v>2098</v>
      </c>
      <c r="E3766" s="461">
        <v>39.51</v>
      </c>
    </row>
    <row r="3767" spans="1:5" ht="14.25">
      <c r="A3767" s="18">
        <v>39801</v>
      </c>
      <c r="B3767" s="18" t="s">
        <v>24396</v>
      </c>
      <c r="C3767" s="18" t="s">
        <v>2097</v>
      </c>
      <c r="D3767" s="18" t="s">
        <v>2098</v>
      </c>
      <c r="E3767" s="461">
        <v>113.07</v>
      </c>
    </row>
    <row r="3768" spans="1:5" ht="14.25">
      <c r="A3768" s="18">
        <v>39802</v>
      </c>
      <c r="B3768" s="18" t="s">
        <v>24397</v>
      </c>
      <c r="C3768" s="18" t="s">
        <v>2097</v>
      </c>
      <c r="D3768" s="18" t="s">
        <v>2098</v>
      </c>
      <c r="E3768" s="461">
        <v>165.74</v>
      </c>
    </row>
    <row r="3769" spans="1:5" ht="14.25">
      <c r="A3769" s="18">
        <v>39803</v>
      </c>
      <c r="B3769" s="18" t="s">
        <v>24398</v>
      </c>
      <c r="C3769" s="18" t="s">
        <v>2097</v>
      </c>
      <c r="D3769" s="18" t="s">
        <v>2098</v>
      </c>
      <c r="E3769" s="461">
        <v>231.22</v>
      </c>
    </row>
    <row r="3770" spans="1:5" ht="14.25">
      <c r="A3770" s="18">
        <v>39800</v>
      </c>
      <c r="B3770" s="18" t="s">
        <v>24399</v>
      </c>
      <c r="C3770" s="18" t="s">
        <v>2097</v>
      </c>
      <c r="D3770" s="18" t="s">
        <v>2098</v>
      </c>
      <c r="E3770" s="461">
        <v>67.3</v>
      </c>
    </row>
    <row r="3771" spans="1:5" ht="14.25">
      <c r="A3771" s="18">
        <v>43837</v>
      </c>
      <c r="B3771" s="18" t="s">
        <v>24400</v>
      </c>
      <c r="C3771" s="18" t="s">
        <v>2097</v>
      </c>
      <c r="D3771" s="18" t="s">
        <v>2098</v>
      </c>
      <c r="E3771" s="461">
        <v>2219.6</v>
      </c>
    </row>
    <row r="3772" spans="1:5" ht="14.25">
      <c r="A3772" s="18">
        <v>43836</v>
      </c>
      <c r="B3772" s="18" t="s">
        <v>24401</v>
      </c>
      <c r="C3772" s="18" t="s">
        <v>2097</v>
      </c>
      <c r="D3772" s="18" t="s">
        <v>2098</v>
      </c>
      <c r="E3772" s="461">
        <v>4516.49</v>
      </c>
    </row>
    <row r="3773" spans="1:5" ht="14.25">
      <c r="A3773" s="18">
        <v>21059</v>
      </c>
      <c r="B3773" s="18" t="s">
        <v>24402</v>
      </c>
      <c r="C3773" s="18" t="s">
        <v>2097</v>
      </c>
      <c r="D3773" s="18" t="s">
        <v>2100</v>
      </c>
      <c r="E3773" s="461">
        <v>61.24</v>
      </c>
    </row>
    <row r="3774" spans="1:5" ht="14.25">
      <c r="A3774" s="18">
        <v>11234</v>
      </c>
      <c r="B3774" s="18" t="s">
        <v>24403</v>
      </c>
      <c r="C3774" s="18" t="s">
        <v>2097</v>
      </c>
      <c r="D3774" s="18" t="s">
        <v>2100</v>
      </c>
      <c r="E3774" s="461">
        <v>92.31</v>
      </c>
    </row>
    <row r="3775" spans="1:5" ht="14.25">
      <c r="A3775" s="18">
        <v>21060</v>
      </c>
      <c r="B3775" s="18" t="s">
        <v>24404</v>
      </c>
      <c r="C3775" s="18" t="s">
        <v>2097</v>
      </c>
      <c r="D3775" s="18" t="s">
        <v>2100</v>
      </c>
      <c r="E3775" s="461">
        <v>113.61</v>
      </c>
    </row>
    <row r="3776" spans="1:5" ht="14.25">
      <c r="A3776" s="18">
        <v>21061</v>
      </c>
      <c r="B3776" s="18" t="s">
        <v>24405</v>
      </c>
      <c r="C3776" s="18" t="s">
        <v>2097</v>
      </c>
      <c r="D3776" s="18" t="s">
        <v>2100</v>
      </c>
      <c r="E3776" s="461">
        <v>142.01</v>
      </c>
    </row>
    <row r="3777" spans="1:5" ht="14.25">
      <c r="A3777" s="18">
        <v>21062</v>
      </c>
      <c r="B3777" s="18" t="s">
        <v>24406</v>
      </c>
      <c r="C3777" s="18" t="s">
        <v>2097</v>
      </c>
      <c r="D3777" s="18" t="s">
        <v>2100</v>
      </c>
      <c r="E3777" s="461">
        <v>223.67</v>
      </c>
    </row>
    <row r="3778" spans="1:5" ht="14.25">
      <c r="A3778" s="18">
        <v>11708</v>
      </c>
      <c r="B3778" s="18" t="s">
        <v>24407</v>
      </c>
      <c r="C3778" s="18" t="s">
        <v>2097</v>
      </c>
      <c r="D3778" s="18" t="s">
        <v>2100</v>
      </c>
      <c r="E3778" s="461">
        <v>24.4</v>
      </c>
    </row>
    <row r="3779" spans="1:5" ht="14.25">
      <c r="A3779" s="18">
        <v>11709</v>
      </c>
      <c r="B3779" s="18" t="s">
        <v>24408</v>
      </c>
      <c r="C3779" s="18" t="s">
        <v>2097</v>
      </c>
      <c r="D3779" s="18" t="s">
        <v>2100</v>
      </c>
      <c r="E3779" s="461">
        <v>57.33</v>
      </c>
    </row>
    <row r="3780" spans="1:5" ht="14.25">
      <c r="A3780" s="18">
        <v>11710</v>
      </c>
      <c r="B3780" s="18" t="s">
        <v>24409</v>
      </c>
      <c r="C3780" s="18" t="s">
        <v>2097</v>
      </c>
      <c r="D3780" s="18" t="s">
        <v>2100</v>
      </c>
      <c r="E3780" s="461">
        <v>131.80000000000001</v>
      </c>
    </row>
    <row r="3781" spans="1:5" ht="14.25">
      <c r="A3781" s="18">
        <v>11707</v>
      </c>
      <c r="B3781" s="18" t="s">
        <v>24410</v>
      </c>
      <c r="C3781" s="18" t="s">
        <v>2097</v>
      </c>
      <c r="D3781" s="18" t="s">
        <v>2100</v>
      </c>
      <c r="E3781" s="461">
        <v>18.28</v>
      </c>
    </row>
    <row r="3782" spans="1:5" ht="14.25">
      <c r="A3782" s="18">
        <v>5102</v>
      </c>
      <c r="B3782" s="18" t="s">
        <v>24411</v>
      </c>
      <c r="C3782" s="18" t="s">
        <v>2097</v>
      </c>
      <c r="D3782" s="18" t="s">
        <v>2098</v>
      </c>
      <c r="E3782" s="461">
        <v>16.47</v>
      </c>
    </row>
    <row r="3783" spans="1:5" ht="14.25">
      <c r="A3783" s="18">
        <v>11739</v>
      </c>
      <c r="B3783" s="18" t="s">
        <v>24412</v>
      </c>
      <c r="C3783" s="18" t="s">
        <v>2097</v>
      </c>
      <c r="D3783" s="18" t="s">
        <v>2098</v>
      </c>
      <c r="E3783" s="461">
        <v>11.74</v>
      </c>
    </row>
    <row r="3784" spans="1:5" ht="14.25">
      <c r="A3784" s="18">
        <v>11711</v>
      </c>
      <c r="B3784" s="18" t="s">
        <v>24413</v>
      </c>
      <c r="C3784" s="18" t="s">
        <v>2097</v>
      </c>
      <c r="D3784" s="18" t="s">
        <v>2098</v>
      </c>
      <c r="E3784" s="461">
        <v>13.72</v>
      </c>
    </row>
    <row r="3785" spans="1:5" ht="14.25">
      <c r="A3785" s="18">
        <v>11741</v>
      </c>
      <c r="B3785" s="18" t="s">
        <v>24414</v>
      </c>
      <c r="C3785" s="18" t="s">
        <v>2097</v>
      </c>
      <c r="D3785" s="18" t="s">
        <v>2098</v>
      </c>
      <c r="E3785" s="461">
        <v>14.94</v>
      </c>
    </row>
    <row r="3786" spans="1:5" ht="14.25">
      <c r="A3786" s="18">
        <v>11745</v>
      </c>
      <c r="B3786" s="18" t="s">
        <v>24415</v>
      </c>
      <c r="C3786" s="18" t="s">
        <v>2097</v>
      </c>
      <c r="D3786" s="18" t="s">
        <v>2098</v>
      </c>
      <c r="E3786" s="461">
        <v>19.690000000000001</v>
      </c>
    </row>
    <row r="3787" spans="1:5" ht="14.25">
      <c r="A3787" s="18">
        <v>11743</v>
      </c>
      <c r="B3787" s="18" t="s">
        <v>24416</v>
      </c>
      <c r="C3787" s="18" t="s">
        <v>2097</v>
      </c>
      <c r="D3787" s="18" t="s">
        <v>2098</v>
      </c>
      <c r="E3787" s="461">
        <v>12.55</v>
      </c>
    </row>
    <row r="3788" spans="1:5" ht="14.25">
      <c r="A3788" s="18">
        <v>40985</v>
      </c>
      <c r="B3788" s="18" t="s">
        <v>24417</v>
      </c>
      <c r="C3788" s="18" t="s">
        <v>2107</v>
      </c>
      <c r="D3788" s="18" t="s">
        <v>2098</v>
      </c>
      <c r="E3788" s="461">
        <v>2411.69</v>
      </c>
    </row>
    <row r="3789" spans="1:5" ht="14.25">
      <c r="A3789" s="18">
        <v>44502</v>
      </c>
      <c r="B3789" s="18" t="s">
        <v>24418</v>
      </c>
      <c r="C3789" s="18" t="s">
        <v>2101</v>
      </c>
      <c r="D3789" s="18" t="s">
        <v>2098</v>
      </c>
      <c r="E3789" s="461">
        <v>13.71</v>
      </c>
    </row>
    <row r="3790" spans="1:5" ht="14.25">
      <c r="A3790" s="18">
        <v>1088</v>
      </c>
      <c r="B3790" s="18" t="s">
        <v>24419</v>
      </c>
      <c r="C3790" s="18" t="s">
        <v>2097</v>
      </c>
      <c r="D3790" s="18" t="s">
        <v>2100</v>
      </c>
      <c r="E3790" s="461">
        <v>31.86</v>
      </c>
    </row>
    <row r="3791" spans="1:5" ht="14.25">
      <c r="A3791" s="18">
        <v>1087</v>
      </c>
      <c r="B3791" s="18" t="s">
        <v>24420</v>
      </c>
      <c r="C3791" s="18" t="s">
        <v>2097</v>
      </c>
      <c r="D3791" s="18" t="s">
        <v>2100</v>
      </c>
      <c r="E3791" s="461">
        <v>39.79</v>
      </c>
    </row>
    <row r="3792" spans="1:5" ht="14.25">
      <c r="A3792" s="18">
        <v>38777</v>
      </c>
      <c r="B3792" s="18" t="s">
        <v>24421</v>
      </c>
      <c r="C3792" s="18" t="s">
        <v>2097</v>
      </c>
      <c r="D3792" s="18" t="s">
        <v>2100</v>
      </c>
      <c r="E3792" s="461">
        <v>79.25</v>
      </c>
    </row>
    <row r="3793" spans="1:5" ht="14.25">
      <c r="A3793" s="18">
        <v>1086</v>
      </c>
      <c r="B3793" s="18" t="s">
        <v>24422</v>
      </c>
      <c r="C3793" s="18" t="s">
        <v>2097</v>
      </c>
      <c r="D3793" s="18" t="s">
        <v>2100</v>
      </c>
      <c r="E3793" s="461">
        <v>41.82</v>
      </c>
    </row>
    <row r="3794" spans="1:5" ht="14.25">
      <c r="A3794" s="18">
        <v>1079</v>
      </c>
      <c r="B3794" s="18" t="s">
        <v>24423</v>
      </c>
      <c r="C3794" s="18" t="s">
        <v>2097</v>
      </c>
      <c r="D3794" s="18" t="s">
        <v>2100</v>
      </c>
      <c r="E3794" s="461">
        <v>43.23</v>
      </c>
    </row>
    <row r="3795" spans="1:5" ht="14.25">
      <c r="A3795" s="18">
        <v>39374</v>
      </c>
      <c r="B3795" s="18" t="s">
        <v>24424</v>
      </c>
      <c r="C3795" s="18" t="s">
        <v>2097</v>
      </c>
      <c r="D3795" s="18" t="s">
        <v>2102</v>
      </c>
      <c r="E3795" s="461">
        <v>129.13</v>
      </c>
    </row>
    <row r="3796" spans="1:5" ht="14.25">
      <c r="A3796" s="18">
        <v>1082</v>
      </c>
      <c r="B3796" s="18" t="s">
        <v>24425</v>
      </c>
      <c r="C3796" s="18" t="s">
        <v>2097</v>
      </c>
      <c r="D3796" s="18" t="s">
        <v>2100</v>
      </c>
      <c r="E3796" s="461">
        <v>271.8</v>
      </c>
    </row>
    <row r="3797" spans="1:5" ht="14.25">
      <c r="A3797" s="18">
        <v>12316</v>
      </c>
      <c r="B3797" s="18" t="s">
        <v>24426</v>
      </c>
      <c r="C3797" s="18" t="s">
        <v>2097</v>
      </c>
      <c r="D3797" s="18" t="s">
        <v>2100</v>
      </c>
      <c r="E3797" s="461">
        <v>124.57</v>
      </c>
    </row>
    <row r="3798" spans="1:5" ht="14.25">
      <c r="A3798" s="18">
        <v>12317</v>
      </c>
      <c r="B3798" s="18" t="s">
        <v>24427</v>
      </c>
      <c r="C3798" s="18" t="s">
        <v>2097</v>
      </c>
      <c r="D3798" s="18" t="s">
        <v>2100</v>
      </c>
      <c r="E3798" s="461">
        <v>148.55000000000001</v>
      </c>
    </row>
    <row r="3799" spans="1:5" ht="14.25">
      <c r="A3799" s="18">
        <v>12318</v>
      </c>
      <c r="B3799" s="18" t="s">
        <v>24428</v>
      </c>
      <c r="C3799" s="18" t="s">
        <v>2097</v>
      </c>
      <c r="D3799" s="18" t="s">
        <v>2100</v>
      </c>
      <c r="E3799" s="461">
        <v>171.14</v>
      </c>
    </row>
    <row r="3800" spans="1:5" ht="14.25">
      <c r="A3800" s="18">
        <v>5104</v>
      </c>
      <c r="B3800" s="18" t="s">
        <v>24429</v>
      </c>
      <c r="C3800" s="18" t="s">
        <v>2104</v>
      </c>
      <c r="D3800" s="18" t="s">
        <v>2100</v>
      </c>
      <c r="E3800" s="461">
        <v>67.02</v>
      </c>
    </row>
    <row r="3801" spans="1:5" ht="14.25">
      <c r="A3801" s="18">
        <v>44530</v>
      </c>
      <c r="B3801" s="18" t="s">
        <v>24430</v>
      </c>
      <c r="C3801" s="18" t="s">
        <v>2097</v>
      </c>
      <c r="D3801" s="18" t="s">
        <v>2098</v>
      </c>
      <c r="E3801" s="461">
        <v>41.45</v>
      </c>
    </row>
    <row r="3802" spans="1:5" ht="14.25">
      <c r="A3802" s="18">
        <v>2710</v>
      </c>
      <c r="B3802" s="18" t="s">
        <v>24431</v>
      </c>
      <c r="C3802" s="18" t="s">
        <v>2097</v>
      </c>
      <c r="D3802" s="18" t="s">
        <v>2098</v>
      </c>
      <c r="E3802" s="461">
        <v>33.11</v>
      </c>
    </row>
    <row r="3803" spans="1:5" ht="14.25">
      <c r="A3803" s="18">
        <v>14575</v>
      </c>
      <c r="B3803" s="18" t="s">
        <v>24432</v>
      </c>
      <c r="C3803" s="18" t="s">
        <v>2097</v>
      </c>
      <c r="D3803" s="18" t="s">
        <v>2100</v>
      </c>
      <c r="E3803" s="461">
        <v>5800652.5300000003</v>
      </c>
    </row>
    <row r="3804" spans="1:5" ht="14.25">
      <c r="A3804" s="18">
        <v>20034</v>
      </c>
      <c r="B3804" s="18" t="s">
        <v>24433</v>
      </c>
      <c r="C3804" s="18" t="s">
        <v>2097</v>
      </c>
      <c r="D3804" s="18" t="s">
        <v>2100</v>
      </c>
      <c r="E3804" s="461">
        <v>134.01</v>
      </c>
    </row>
    <row r="3805" spans="1:5" ht="14.25">
      <c r="A3805" s="18">
        <v>20036</v>
      </c>
      <c r="B3805" s="18" t="s">
        <v>24434</v>
      </c>
      <c r="C3805" s="18" t="s">
        <v>2097</v>
      </c>
      <c r="D3805" s="18" t="s">
        <v>2100</v>
      </c>
      <c r="E3805" s="461">
        <v>257.77</v>
      </c>
    </row>
    <row r="3806" spans="1:5" ht="14.25">
      <c r="A3806" s="18">
        <v>20037</v>
      </c>
      <c r="B3806" s="18" t="s">
        <v>24435</v>
      </c>
      <c r="C3806" s="18" t="s">
        <v>2097</v>
      </c>
      <c r="D3806" s="18" t="s">
        <v>2100</v>
      </c>
      <c r="E3806" s="461">
        <v>486.21</v>
      </c>
    </row>
    <row r="3807" spans="1:5" ht="14.25">
      <c r="A3807" s="18">
        <v>20043</v>
      </c>
      <c r="B3807" s="18" t="s">
        <v>24436</v>
      </c>
      <c r="C3807" s="18" t="s">
        <v>2097</v>
      </c>
      <c r="D3807" s="18" t="s">
        <v>2098</v>
      </c>
      <c r="E3807" s="461">
        <v>12.14</v>
      </c>
    </row>
    <row r="3808" spans="1:5" ht="14.25">
      <c r="A3808" s="18">
        <v>20044</v>
      </c>
      <c r="B3808" s="18" t="s">
        <v>24437</v>
      </c>
      <c r="C3808" s="18" t="s">
        <v>2097</v>
      </c>
      <c r="D3808" s="18" t="s">
        <v>2098</v>
      </c>
      <c r="E3808" s="461">
        <v>14.19</v>
      </c>
    </row>
    <row r="3809" spans="1:5" ht="14.25">
      <c r="A3809" s="18">
        <v>20042</v>
      </c>
      <c r="B3809" s="18" t="s">
        <v>24438</v>
      </c>
      <c r="C3809" s="18" t="s">
        <v>2097</v>
      </c>
      <c r="D3809" s="18" t="s">
        <v>2098</v>
      </c>
      <c r="E3809" s="461">
        <v>10.28</v>
      </c>
    </row>
    <row r="3810" spans="1:5" ht="14.25">
      <c r="A3810" s="18">
        <v>20046</v>
      </c>
      <c r="B3810" s="18" t="s">
        <v>24439</v>
      </c>
      <c r="C3810" s="18" t="s">
        <v>2097</v>
      </c>
      <c r="D3810" s="18" t="s">
        <v>2098</v>
      </c>
      <c r="E3810" s="461">
        <v>30.11</v>
      </c>
    </row>
    <row r="3811" spans="1:5" ht="14.25">
      <c r="A3811" s="18">
        <v>20047</v>
      </c>
      <c r="B3811" s="18" t="s">
        <v>24440</v>
      </c>
      <c r="C3811" s="18" t="s">
        <v>2097</v>
      </c>
      <c r="D3811" s="18" t="s">
        <v>2098</v>
      </c>
      <c r="E3811" s="461">
        <v>82.27</v>
      </c>
    </row>
    <row r="3812" spans="1:5" ht="14.25">
      <c r="A3812" s="18">
        <v>20045</v>
      </c>
      <c r="B3812" s="18" t="s">
        <v>24441</v>
      </c>
      <c r="C3812" s="18" t="s">
        <v>2097</v>
      </c>
      <c r="D3812" s="18" t="s">
        <v>2098</v>
      </c>
      <c r="E3812" s="461">
        <v>12.38</v>
      </c>
    </row>
    <row r="3813" spans="1:5" ht="14.25">
      <c r="A3813" s="18">
        <v>20972</v>
      </c>
      <c r="B3813" s="18" t="s">
        <v>24442</v>
      </c>
      <c r="C3813" s="18" t="s">
        <v>2097</v>
      </c>
      <c r="D3813" s="18" t="s">
        <v>2098</v>
      </c>
      <c r="E3813" s="461">
        <v>135.71</v>
      </c>
    </row>
    <row r="3814" spans="1:5" ht="14.25">
      <c r="A3814" s="18">
        <v>11321</v>
      </c>
      <c r="B3814" s="18" t="s">
        <v>24443</v>
      </c>
      <c r="C3814" s="18" t="s">
        <v>2097</v>
      </c>
      <c r="D3814" s="18" t="s">
        <v>2100</v>
      </c>
      <c r="E3814" s="461">
        <v>33.07</v>
      </c>
    </row>
    <row r="3815" spans="1:5" ht="14.25">
      <c r="A3815" s="18">
        <v>11323</v>
      </c>
      <c r="B3815" s="18" t="s">
        <v>24444</v>
      </c>
      <c r="C3815" s="18" t="s">
        <v>2097</v>
      </c>
      <c r="D3815" s="18" t="s">
        <v>2100</v>
      </c>
      <c r="E3815" s="461">
        <v>38.03</v>
      </c>
    </row>
    <row r="3816" spans="1:5" ht="14.25">
      <c r="A3816" s="18">
        <v>20327</v>
      </c>
      <c r="B3816" s="18" t="s">
        <v>24445</v>
      </c>
      <c r="C3816" s="18" t="s">
        <v>2097</v>
      </c>
      <c r="D3816" s="18" t="s">
        <v>2100</v>
      </c>
      <c r="E3816" s="461">
        <v>21.58</v>
      </c>
    </row>
    <row r="3817" spans="1:5" ht="14.25">
      <c r="A3817" s="18">
        <v>13390</v>
      </c>
      <c r="B3817" s="18" t="s">
        <v>24446</v>
      </c>
      <c r="C3817" s="18" t="s">
        <v>2097</v>
      </c>
      <c r="D3817" s="18" t="s">
        <v>2100</v>
      </c>
      <c r="E3817" s="461">
        <v>157.21</v>
      </c>
    </row>
    <row r="3818" spans="1:5" ht="14.25">
      <c r="A3818" s="18">
        <v>6034</v>
      </c>
      <c r="B3818" s="18" t="s">
        <v>24447</v>
      </c>
      <c r="C3818" s="18" t="s">
        <v>2097</v>
      </c>
      <c r="D3818" s="18" t="s">
        <v>2098</v>
      </c>
      <c r="E3818" s="461">
        <v>16.87</v>
      </c>
    </row>
    <row r="3819" spans="1:5" ht="14.25">
      <c r="A3819" s="18">
        <v>6036</v>
      </c>
      <c r="B3819" s="18" t="s">
        <v>24448</v>
      </c>
      <c r="C3819" s="18" t="s">
        <v>2097</v>
      </c>
      <c r="D3819" s="18" t="s">
        <v>2098</v>
      </c>
      <c r="E3819" s="461">
        <v>22.98</v>
      </c>
    </row>
    <row r="3820" spans="1:5" ht="14.25">
      <c r="A3820" s="18">
        <v>6031</v>
      </c>
      <c r="B3820" s="18" t="s">
        <v>24449</v>
      </c>
      <c r="C3820" s="18" t="s">
        <v>2097</v>
      </c>
      <c r="D3820" s="18" t="s">
        <v>2102</v>
      </c>
      <c r="E3820" s="461">
        <v>27</v>
      </c>
    </row>
    <row r="3821" spans="1:5" ht="14.25">
      <c r="A3821" s="18">
        <v>6029</v>
      </c>
      <c r="B3821" s="18" t="s">
        <v>24450</v>
      </c>
      <c r="C3821" s="18" t="s">
        <v>2097</v>
      </c>
      <c r="D3821" s="18" t="s">
        <v>2098</v>
      </c>
      <c r="E3821" s="461">
        <v>27.28</v>
      </c>
    </row>
    <row r="3822" spans="1:5" ht="14.25">
      <c r="A3822" s="18">
        <v>6033</v>
      </c>
      <c r="B3822" s="18" t="s">
        <v>24451</v>
      </c>
      <c r="C3822" s="18" t="s">
        <v>2097</v>
      </c>
      <c r="D3822" s="18" t="s">
        <v>2098</v>
      </c>
      <c r="E3822" s="461">
        <v>35.96</v>
      </c>
    </row>
    <row r="3823" spans="1:5" ht="14.25">
      <c r="A3823" s="18">
        <v>11672</v>
      </c>
      <c r="B3823" s="18" t="s">
        <v>24452</v>
      </c>
      <c r="C3823" s="18" t="s">
        <v>2097</v>
      </c>
      <c r="D3823" s="18" t="s">
        <v>2098</v>
      </c>
      <c r="E3823" s="461">
        <v>78.23</v>
      </c>
    </row>
    <row r="3824" spans="1:5" ht="14.25">
      <c r="A3824" s="18">
        <v>11669</v>
      </c>
      <c r="B3824" s="18" t="s">
        <v>24453</v>
      </c>
      <c r="C3824" s="18" t="s">
        <v>2097</v>
      </c>
      <c r="D3824" s="18" t="s">
        <v>2098</v>
      </c>
      <c r="E3824" s="461">
        <v>74.5</v>
      </c>
    </row>
    <row r="3825" spans="1:5" ht="14.25">
      <c r="A3825" s="18">
        <v>11670</v>
      </c>
      <c r="B3825" s="18" t="s">
        <v>24454</v>
      </c>
      <c r="C3825" s="18" t="s">
        <v>2097</v>
      </c>
      <c r="D3825" s="18" t="s">
        <v>2098</v>
      </c>
      <c r="E3825" s="461">
        <v>28.54</v>
      </c>
    </row>
    <row r="3826" spans="1:5" ht="14.25">
      <c r="A3826" s="18">
        <v>20055</v>
      </c>
      <c r="B3826" s="18" t="s">
        <v>24455</v>
      </c>
      <c r="C3826" s="18" t="s">
        <v>2097</v>
      </c>
      <c r="D3826" s="18" t="s">
        <v>2098</v>
      </c>
      <c r="E3826" s="461">
        <v>55.8</v>
      </c>
    </row>
    <row r="3827" spans="1:5" ht="14.25">
      <c r="A3827" s="18">
        <v>11671</v>
      </c>
      <c r="B3827" s="18" t="s">
        <v>24456</v>
      </c>
      <c r="C3827" s="18" t="s">
        <v>2097</v>
      </c>
      <c r="D3827" s="18" t="s">
        <v>2098</v>
      </c>
      <c r="E3827" s="461">
        <v>119.73</v>
      </c>
    </row>
    <row r="3828" spans="1:5" ht="14.25">
      <c r="A3828" s="18">
        <v>6032</v>
      </c>
      <c r="B3828" s="18" t="s">
        <v>24457</v>
      </c>
      <c r="C3828" s="18" t="s">
        <v>2097</v>
      </c>
      <c r="D3828" s="18" t="s">
        <v>2098</v>
      </c>
      <c r="E3828" s="461">
        <v>34.200000000000003</v>
      </c>
    </row>
    <row r="3829" spans="1:5" ht="14.25">
      <c r="A3829" s="18">
        <v>11673</v>
      </c>
      <c r="B3829" s="18" t="s">
        <v>24458</v>
      </c>
      <c r="C3829" s="18" t="s">
        <v>2097</v>
      </c>
      <c r="D3829" s="18" t="s">
        <v>2098</v>
      </c>
      <c r="E3829" s="461">
        <v>26.93</v>
      </c>
    </row>
    <row r="3830" spans="1:5" ht="14.25">
      <c r="A3830" s="18">
        <v>11674</v>
      </c>
      <c r="B3830" s="18" t="s">
        <v>24459</v>
      </c>
      <c r="C3830" s="18" t="s">
        <v>2097</v>
      </c>
      <c r="D3830" s="18" t="s">
        <v>2098</v>
      </c>
      <c r="E3830" s="461">
        <v>34.68</v>
      </c>
    </row>
    <row r="3831" spans="1:5" ht="14.25">
      <c r="A3831" s="18">
        <v>11675</v>
      </c>
      <c r="B3831" s="18" t="s">
        <v>24460</v>
      </c>
      <c r="C3831" s="18" t="s">
        <v>2097</v>
      </c>
      <c r="D3831" s="18" t="s">
        <v>2098</v>
      </c>
      <c r="E3831" s="461">
        <v>55.06</v>
      </c>
    </row>
    <row r="3832" spans="1:5" ht="14.25">
      <c r="A3832" s="18">
        <v>11676</v>
      </c>
      <c r="B3832" s="18" t="s">
        <v>24461</v>
      </c>
      <c r="C3832" s="18" t="s">
        <v>2097</v>
      </c>
      <c r="D3832" s="18" t="s">
        <v>2098</v>
      </c>
      <c r="E3832" s="461">
        <v>73.63</v>
      </c>
    </row>
    <row r="3833" spans="1:5" ht="14.25">
      <c r="A3833" s="18">
        <v>11677</v>
      </c>
      <c r="B3833" s="18" t="s">
        <v>24462</v>
      </c>
      <c r="C3833" s="18" t="s">
        <v>2097</v>
      </c>
      <c r="D3833" s="18" t="s">
        <v>2098</v>
      </c>
      <c r="E3833" s="461">
        <v>76.05</v>
      </c>
    </row>
    <row r="3834" spans="1:5" ht="14.25">
      <c r="A3834" s="18">
        <v>11678</v>
      </c>
      <c r="B3834" s="18" t="s">
        <v>24463</v>
      </c>
      <c r="C3834" s="18" t="s">
        <v>2097</v>
      </c>
      <c r="D3834" s="18" t="s">
        <v>2098</v>
      </c>
      <c r="E3834" s="461">
        <v>139.27000000000001</v>
      </c>
    </row>
    <row r="3835" spans="1:5" ht="14.25">
      <c r="A3835" s="18">
        <v>6038</v>
      </c>
      <c r="B3835" s="18" t="s">
        <v>24464</v>
      </c>
      <c r="C3835" s="18" t="s">
        <v>2097</v>
      </c>
      <c r="D3835" s="18" t="s">
        <v>2098</v>
      </c>
      <c r="E3835" s="461">
        <v>8.83</v>
      </c>
    </row>
    <row r="3836" spans="1:5" ht="14.25">
      <c r="A3836" s="18">
        <v>11718</v>
      </c>
      <c r="B3836" s="18" t="s">
        <v>24465</v>
      </c>
      <c r="C3836" s="18" t="s">
        <v>2097</v>
      </c>
      <c r="D3836" s="18" t="s">
        <v>2098</v>
      </c>
      <c r="E3836" s="461">
        <v>25.19</v>
      </c>
    </row>
    <row r="3837" spans="1:5" ht="14.25">
      <c r="A3837" s="18">
        <v>6037</v>
      </c>
      <c r="B3837" s="18" t="s">
        <v>24466</v>
      </c>
      <c r="C3837" s="18" t="s">
        <v>2097</v>
      </c>
      <c r="D3837" s="18" t="s">
        <v>2098</v>
      </c>
      <c r="E3837" s="461">
        <v>18.38</v>
      </c>
    </row>
    <row r="3838" spans="1:5" ht="14.25">
      <c r="A3838" s="18">
        <v>11719</v>
      </c>
      <c r="B3838" s="18" t="s">
        <v>24467</v>
      </c>
      <c r="C3838" s="18" t="s">
        <v>2097</v>
      </c>
      <c r="D3838" s="18" t="s">
        <v>2098</v>
      </c>
      <c r="E3838" s="461">
        <v>20.440000000000001</v>
      </c>
    </row>
    <row r="3839" spans="1:5" ht="14.25">
      <c r="A3839" s="18">
        <v>6019</v>
      </c>
      <c r="B3839" s="18" t="s">
        <v>24468</v>
      </c>
      <c r="C3839" s="18" t="s">
        <v>2097</v>
      </c>
      <c r="D3839" s="18" t="s">
        <v>2098</v>
      </c>
      <c r="E3839" s="461">
        <v>61.4</v>
      </c>
    </row>
    <row r="3840" spans="1:5" ht="14.25">
      <c r="A3840" s="18">
        <v>6010</v>
      </c>
      <c r="B3840" s="18" t="s">
        <v>24469</v>
      </c>
      <c r="C3840" s="18" t="s">
        <v>2097</v>
      </c>
      <c r="D3840" s="18" t="s">
        <v>2098</v>
      </c>
      <c r="E3840" s="461">
        <v>105.65</v>
      </c>
    </row>
    <row r="3841" spans="1:5" ht="14.25">
      <c r="A3841" s="18">
        <v>6017</v>
      </c>
      <c r="B3841" s="18" t="s">
        <v>24470</v>
      </c>
      <c r="C3841" s="18" t="s">
        <v>2097</v>
      </c>
      <c r="D3841" s="18" t="s">
        <v>2098</v>
      </c>
      <c r="E3841" s="461">
        <v>83.68</v>
      </c>
    </row>
    <row r="3842" spans="1:5" ht="14.25">
      <c r="A3842" s="18">
        <v>6020</v>
      </c>
      <c r="B3842" s="18" t="s">
        <v>24471</v>
      </c>
      <c r="C3842" s="18" t="s">
        <v>2097</v>
      </c>
      <c r="D3842" s="18" t="s">
        <v>2098</v>
      </c>
      <c r="E3842" s="461">
        <v>36.880000000000003</v>
      </c>
    </row>
    <row r="3843" spans="1:5" ht="14.25">
      <c r="A3843" s="18">
        <v>6028</v>
      </c>
      <c r="B3843" s="18" t="s">
        <v>24472</v>
      </c>
      <c r="C3843" s="18" t="s">
        <v>2097</v>
      </c>
      <c r="D3843" s="18" t="s">
        <v>2098</v>
      </c>
      <c r="E3843" s="461">
        <v>147.15</v>
      </c>
    </row>
    <row r="3844" spans="1:5" ht="14.25">
      <c r="A3844" s="18">
        <v>6011</v>
      </c>
      <c r="B3844" s="18" t="s">
        <v>24473</v>
      </c>
      <c r="C3844" s="18" t="s">
        <v>2097</v>
      </c>
      <c r="D3844" s="18" t="s">
        <v>2098</v>
      </c>
      <c r="E3844" s="461">
        <v>305.18</v>
      </c>
    </row>
    <row r="3845" spans="1:5" ht="14.25">
      <c r="A3845" s="18">
        <v>6012</v>
      </c>
      <c r="B3845" s="18" t="s">
        <v>24474</v>
      </c>
      <c r="C3845" s="18" t="s">
        <v>2097</v>
      </c>
      <c r="D3845" s="18" t="s">
        <v>2098</v>
      </c>
      <c r="E3845" s="461">
        <v>369.48</v>
      </c>
    </row>
    <row r="3846" spans="1:5" ht="14.25">
      <c r="A3846" s="18">
        <v>6016</v>
      </c>
      <c r="B3846" s="18" t="s">
        <v>24475</v>
      </c>
      <c r="C3846" s="18" t="s">
        <v>2097</v>
      </c>
      <c r="D3846" s="18" t="s">
        <v>2098</v>
      </c>
      <c r="E3846" s="461">
        <v>38.9</v>
      </c>
    </row>
    <row r="3847" spans="1:5" ht="14.25">
      <c r="A3847" s="18">
        <v>6027</v>
      </c>
      <c r="B3847" s="18" t="s">
        <v>24476</v>
      </c>
      <c r="C3847" s="18" t="s">
        <v>2097</v>
      </c>
      <c r="D3847" s="18" t="s">
        <v>2098</v>
      </c>
      <c r="E3847" s="461">
        <v>769.86</v>
      </c>
    </row>
    <row r="3848" spans="1:5" ht="14.25">
      <c r="A3848" s="18">
        <v>6013</v>
      </c>
      <c r="B3848" s="18" t="s">
        <v>24477</v>
      </c>
      <c r="C3848" s="18" t="s">
        <v>2097</v>
      </c>
      <c r="D3848" s="18" t="s">
        <v>2098</v>
      </c>
      <c r="E3848" s="461">
        <v>116.17</v>
      </c>
    </row>
    <row r="3849" spans="1:5" ht="14.25">
      <c r="A3849" s="18">
        <v>6015</v>
      </c>
      <c r="B3849" s="18" t="s">
        <v>24478</v>
      </c>
      <c r="C3849" s="18" t="s">
        <v>2097</v>
      </c>
      <c r="D3849" s="18" t="s">
        <v>2098</v>
      </c>
      <c r="E3849" s="461">
        <v>168.94</v>
      </c>
    </row>
    <row r="3850" spans="1:5" ht="14.25">
      <c r="A3850" s="18">
        <v>6014</v>
      </c>
      <c r="B3850" s="18" t="s">
        <v>24479</v>
      </c>
      <c r="C3850" s="18" t="s">
        <v>2097</v>
      </c>
      <c r="D3850" s="18" t="s">
        <v>2098</v>
      </c>
      <c r="E3850" s="461">
        <v>161.52000000000001</v>
      </c>
    </row>
    <row r="3851" spans="1:5" ht="14.25">
      <c r="A3851" s="18">
        <v>6006</v>
      </c>
      <c r="B3851" s="18" t="s">
        <v>24480</v>
      </c>
      <c r="C3851" s="18" t="s">
        <v>2097</v>
      </c>
      <c r="D3851" s="18" t="s">
        <v>2098</v>
      </c>
      <c r="E3851" s="461">
        <v>84.12</v>
      </c>
    </row>
    <row r="3852" spans="1:5" ht="14.25">
      <c r="A3852" s="18">
        <v>6005</v>
      </c>
      <c r="B3852" s="18" t="s">
        <v>24481</v>
      </c>
      <c r="C3852" s="18" t="s">
        <v>2097</v>
      </c>
      <c r="D3852" s="18" t="s">
        <v>2102</v>
      </c>
      <c r="E3852" s="461">
        <v>94.9</v>
      </c>
    </row>
    <row r="3853" spans="1:5" ht="14.25">
      <c r="A3853" s="18">
        <v>11756</v>
      </c>
      <c r="B3853" s="18" t="s">
        <v>24482</v>
      </c>
      <c r="C3853" s="18" t="s">
        <v>2097</v>
      </c>
      <c r="D3853" s="18" t="s">
        <v>2098</v>
      </c>
      <c r="E3853" s="461">
        <v>45.32</v>
      </c>
    </row>
    <row r="3854" spans="1:5" ht="14.25">
      <c r="A3854" s="18">
        <v>10904</v>
      </c>
      <c r="B3854" s="18" t="s">
        <v>24483</v>
      </c>
      <c r="C3854" s="18" t="s">
        <v>2097</v>
      </c>
      <c r="D3854" s="18" t="s">
        <v>2102</v>
      </c>
      <c r="E3854" s="461">
        <v>190</v>
      </c>
    </row>
    <row r="3855" spans="1:5" ht="14.25">
      <c r="A3855" s="18">
        <v>11752</v>
      </c>
      <c r="B3855" s="18" t="s">
        <v>24484</v>
      </c>
      <c r="C3855" s="18" t="s">
        <v>2097</v>
      </c>
      <c r="D3855" s="18" t="s">
        <v>2098</v>
      </c>
      <c r="E3855" s="461">
        <v>26.13</v>
      </c>
    </row>
    <row r="3856" spans="1:5" ht="14.25">
      <c r="A3856" s="18">
        <v>11753</v>
      </c>
      <c r="B3856" s="18" t="s">
        <v>24485</v>
      </c>
      <c r="C3856" s="18" t="s">
        <v>2097</v>
      </c>
      <c r="D3856" s="18" t="s">
        <v>2098</v>
      </c>
      <c r="E3856" s="461">
        <v>31.2</v>
      </c>
    </row>
    <row r="3857" spans="1:5" ht="14.25">
      <c r="A3857" s="18">
        <v>6021</v>
      </c>
      <c r="B3857" s="18" t="s">
        <v>24486</v>
      </c>
      <c r="C3857" s="18" t="s">
        <v>2097</v>
      </c>
      <c r="D3857" s="18" t="s">
        <v>2098</v>
      </c>
      <c r="E3857" s="461">
        <v>86.59</v>
      </c>
    </row>
    <row r="3858" spans="1:5" ht="14.25">
      <c r="A3858" s="18">
        <v>6024</v>
      </c>
      <c r="B3858" s="18" t="s">
        <v>24487</v>
      </c>
      <c r="C3858" s="18" t="s">
        <v>2097</v>
      </c>
      <c r="D3858" s="18" t="s">
        <v>2098</v>
      </c>
      <c r="E3858" s="461">
        <v>89.5</v>
      </c>
    </row>
    <row r="3859" spans="1:5" ht="14.25">
      <c r="A3859" s="18">
        <v>38379</v>
      </c>
      <c r="B3859" s="18" t="s">
        <v>24488</v>
      </c>
      <c r="C3859" s="18" t="s">
        <v>2103</v>
      </c>
      <c r="D3859" s="18" t="s">
        <v>2098</v>
      </c>
      <c r="E3859" s="461">
        <v>66.22</v>
      </c>
    </row>
    <row r="3860" spans="1:5" ht="14.25">
      <c r="A3860" s="18">
        <v>13897</v>
      </c>
      <c r="B3860" s="18" t="s">
        <v>24489</v>
      </c>
      <c r="C3860" s="18" t="s">
        <v>2097</v>
      </c>
      <c r="D3860" s="18" t="s">
        <v>2100</v>
      </c>
      <c r="E3860" s="461">
        <v>6517.88</v>
      </c>
    </row>
    <row r="3861" spans="1:5" ht="14.25">
      <c r="A3861" s="18">
        <v>10640</v>
      </c>
      <c r="B3861" s="18" t="s">
        <v>24490</v>
      </c>
      <c r="C3861" s="18" t="s">
        <v>2097</v>
      </c>
      <c r="D3861" s="18" t="s">
        <v>2100</v>
      </c>
      <c r="E3861" s="461">
        <v>14116.35</v>
      </c>
    </row>
    <row r="3862" spans="1:5" ht="14.25">
      <c r="A3862" s="18">
        <v>34357</v>
      </c>
      <c r="B3862" s="18" t="s">
        <v>24491</v>
      </c>
      <c r="C3862" s="18" t="s">
        <v>2104</v>
      </c>
      <c r="D3862" s="18" t="s">
        <v>2098</v>
      </c>
      <c r="E3862" s="461">
        <v>3.93</v>
      </c>
    </row>
    <row r="3863" spans="1:5" ht="14.25">
      <c r="A3863" s="18">
        <v>37329</v>
      </c>
      <c r="B3863" s="18" t="s">
        <v>24492</v>
      </c>
      <c r="C3863" s="18" t="s">
        <v>2104</v>
      </c>
      <c r="D3863" s="18" t="s">
        <v>2098</v>
      </c>
      <c r="E3863" s="461">
        <v>82.86</v>
      </c>
    </row>
    <row r="3864" spans="1:5" ht="14.25">
      <c r="A3864" s="18">
        <v>2510</v>
      </c>
      <c r="B3864" s="18" t="s">
        <v>24493</v>
      </c>
      <c r="C3864" s="18" t="s">
        <v>2097</v>
      </c>
      <c r="D3864" s="18" t="s">
        <v>2100</v>
      </c>
      <c r="E3864" s="461">
        <v>39.369999999999997</v>
      </c>
    </row>
    <row r="3865" spans="1:5" ht="14.25">
      <c r="A3865" s="18">
        <v>12359</v>
      </c>
      <c r="B3865" s="18" t="s">
        <v>24494</v>
      </c>
      <c r="C3865" s="18" t="s">
        <v>2097</v>
      </c>
      <c r="D3865" s="18" t="s">
        <v>2098</v>
      </c>
      <c r="E3865" s="461">
        <v>178.95</v>
      </c>
    </row>
    <row r="3866" spans="1:5" ht="14.25">
      <c r="A3866" s="18">
        <v>7353</v>
      </c>
      <c r="B3866" s="18" t="s">
        <v>24495</v>
      </c>
      <c r="C3866" s="18" t="s">
        <v>2105</v>
      </c>
      <c r="D3866" s="18" t="s">
        <v>2098</v>
      </c>
      <c r="E3866" s="461">
        <v>30.68</v>
      </c>
    </row>
    <row r="3867" spans="1:5" ht="14.25">
      <c r="A3867" s="18">
        <v>36144</v>
      </c>
      <c r="B3867" s="18" t="s">
        <v>24496</v>
      </c>
      <c r="C3867" s="18" t="s">
        <v>2097</v>
      </c>
      <c r="D3867" s="18" t="s">
        <v>2098</v>
      </c>
      <c r="E3867" s="461">
        <v>1.66</v>
      </c>
    </row>
    <row r="3868" spans="1:5" ht="14.25">
      <c r="A3868" s="18">
        <v>10518</v>
      </c>
      <c r="B3868" s="18" t="s">
        <v>24497</v>
      </c>
      <c r="C3868" s="18" t="s">
        <v>2097</v>
      </c>
      <c r="D3868" s="18" t="s">
        <v>2100</v>
      </c>
      <c r="E3868" s="461">
        <v>126.02</v>
      </c>
    </row>
    <row r="3869" spans="1:5" ht="14.25">
      <c r="A3869" s="18">
        <v>36530</v>
      </c>
      <c r="B3869" s="18" t="s">
        <v>24498</v>
      </c>
      <c r="C3869" s="18" t="s">
        <v>2097</v>
      </c>
      <c r="D3869" s="18" t="s">
        <v>2098</v>
      </c>
      <c r="E3869" s="461">
        <v>460975.6</v>
      </c>
    </row>
    <row r="3870" spans="1:5" ht="14.25">
      <c r="A3870" s="18">
        <v>6046</v>
      </c>
      <c r="B3870" s="18" t="s">
        <v>24499</v>
      </c>
      <c r="C3870" s="18" t="s">
        <v>2097</v>
      </c>
      <c r="D3870" s="18" t="s">
        <v>2102</v>
      </c>
      <c r="E3870" s="461">
        <v>500000</v>
      </c>
    </row>
    <row r="3871" spans="1:5" ht="14.25">
      <c r="A3871" s="18">
        <v>36531</v>
      </c>
      <c r="B3871" s="18" t="s">
        <v>24500</v>
      </c>
      <c r="C3871" s="18" t="s">
        <v>2097</v>
      </c>
      <c r="D3871" s="18" t="s">
        <v>2098</v>
      </c>
      <c r="E3871" s="461">
        <v>518292.65</v>
      </c>
    </row>
    <row r="3872" spans="1:5" ht="14.25">
      <c r="A3872" s="18">
        <v>34684</v>
      </c>
      <c r="B3872" s="18" t="s">
        <v>24501</v>
      </c>
      <c r="C3872" s="18" t="s">
        <v>2099</v>
      </c>
      <c r="D3872" s="18" t="s">
        <v>2100</v>
      </c>
      <c r="E3872" s="461">
        <v>283.82</v>
      </c>
    </row>
    <row r="3873" spans="1:5" ht="14.25">
      <c r="A3873" s="18">
        <v>34683</v>
      </c>
      <c r="B3873" s="18" t="s">
        <v>24502</v>
      </c>
      <c r="C3873" s="18" t="s">
        <v>2099</v>
      </c>
      <c r="D3873" s="18" t="s">
        <v>2100</v>
      </c>
      <c r="E3873" s="461">
        <v>177.39</v>
      </c>
    </row>
    <row r="3874" spans="1:5" ht="14.25">
      <c r="A3874" s="18">
        <v>533</v>
      </c>
      <c r="B3874" s="18" t="s">
        <v>24503</v>
      </c>
      <c r="C3874" s="18" t="s">
        <v>2099</v>
      </c>
      <c r="D3874" s="18" t="s">
        <v>2098</v>
      </c>
      <c r="E3874" s="461">
        <v>28.5</v>
      </c>
    </row>
    <row r="3875" spans="1:5" ht="14.25">
      <c r="A3875" s="18">
        <v>10515</v>
      </c>
      <c r="B3875" s="18" t="s">
        <v>24504</v>
      </c>
      <c r="C3875" s="18" t="s">
        <v>2099</v>
      </c>
      <c r="D3875" s="18" t="s">
        <v>2098</v>
      </c>
      <c r="E3875" s="461">
        <v>53.77</v>
      </c>
    </row>
    <row r="3876" spans="1:5" ht="14.25">
      <c r="A3876" s="18">
        <v>536</v>
      </c>
      <c r="B3876" s="18" t="s">
        <v>24505</v>
      </c>
      <c r="C3876" s="18" t="s">
        <v>2099</v>
      </c>
      <c r="D3876" s="18" t="s">
        <v>2102</v>
      </c>
      <c r="E3876" s="461">
        <v>38.9</v>
      </c>
    </row>
    <row r="3877" spans="1:5" ht="14.25">
      <c r="A3877" s="18">
        <v>153</v>
      </c>
      <c r="B3877" s="18" t="s">
        <v>24506</v>
      </c>
      <c r="C3877" s="18" t="s">
        <v>2105</v>
      </c>
      <c r="D3877" s="18" t="s">
        <v>2098</v>
      </c>
      <c r="E3877" s="461">
        <v>88.35</v>
      </c>
    </row>
    <row r="3878" spans="1:5" ht="14.25">
      <c r="A3878" s="18">
        <v>34682</v>
      </c>
      <c r="B3878" s="18" t="s">
        <v>24507</v>
      </c>
      <c r="C3878" s="18" t="s">
        <v>2099</v>
      </c>
      <c r="D3878" s="18" t="s">
        <v>2100</v>
      </c>
      <c r="E3878" s="461">
        <v>135.65</v>
      </c>
    </row>
    <row r="3879" spans="1:5" ht="14.25">
      <c r="A3879" s="18">
        <v>20205</v>
      </c>
      <c r="B3879" s="18" t="s">
        <v>24508</v>
      </c>
      <c r="C3879" s="18" t="s">
        <v>2103</v>
      </c>
      <c r="D3879" s="18" t="s">
        <v>2098</v>
      </c>
      <c r="E3879" s="461">
        <v>4.07</v>
      </c>
    </row>
    <row r="3880" spans="1:5" ht="14.25">
      <c r="A3880" s="18">
        <v>4412</v>
      </c>
      <c r="B3880" s="18" t="s">
        <v>24509</v>
      </c>
      <c r="C3880" s="18" t="s">
        <v>2103</v>
      </c>
      <c r="D3880" s="18" t="s">
        <v>2098</v>
      </c>
      <c r="E3880" s="461">
        <v>2.44</v>
      </c>
    </row>
    <row r="3881" spans="1:5" ht="14.25">
      <c r="A3881" s="18">
        <v>4408</v>
      </c>
      <c r="B3881" s="18" t="s">
        <v>24510</v>
      </c>
      <c r="C3881" s="18" t="s">
        <v>2103</v>
      </c>
      <c r="D3881" s="18" t="s">
        <v>2098</v>
      </c>
      <c r="E3881" s="461">
        <v>3.04</v>
      </c>
    </row>
    <row r="3882" spans="1:5" ht="14.25">
      <c r="A3882" s="18">
        <v>36250</v>
      </c>
      <c r="B3882" s="18" t="s">
        <v>24511</v>
      </c>
      <c r="C3882" s="18" t="s">
        <v>2103</v>
      </c>
      <c r="D3882" s="18" t="s">
        <v>2098</v>
      </c>
      <c r="E3882" s="461">
        <v>4.4000000000000004</v>
      </c>
    </row>
    <row r="3883" spans="1:5" ht="14.25">
      <c r="A3883" s="18">
        <v>10857</v>
      </c>
      <c r="B3883" s="18" t="s">
        <v>24512</v>
      </c>
      <c r="C3883" s="18" t="s">
        <v>2103</v>
      </c>
      <c r="D3883" s="18" t="s">
        <v>2098</v>
      </c>
      <c r="E3883" s="461">
        <v>15.49</v>
      </c>
    </row>
    <row r="3884" spans="1:5" ht="14.25">
      <c r="A3884" s="18">
        <v>4803</v>
      </c>
      <c r="B3884" s="18" t="s">
        <v>24513</v>
      </c>
      <c r="C3884" s="18" t="s">
        <v>2103</v>
      </c>
      <c r="D3884" s="18" t="s">
        <v>2098</v>
      </c>
      <c r="E3884" s="461">
        <v>30.84</v>
      </c>
    </row>
    <row r="3885" spans="1:5" ht="14.25">
      <c r="A3885" s="18">
        <v>6186</v>
      </c>
      <c r="B3885" s="18" t="s">
        <v>24514</v>
      </c>
      <c r="C3885" s="18" t="s">
        <v>2103</v>
      </c>
      <c r="D3885" s="18" t="s">
        <v>2098</v>
      </c>
      <c r="E3885" s="461">
        <v>14.72</v>
      </c>
    </row>
    <row r="3886" spans="1:5" ht="14.25">
      <c r="A3886" s="18">
        <v>4829</v>
      </c>
      <c r="B3886" s="18" t="s">
        <v>24515</v>
      </c>
      <c r="C3886" s="18" t="s">
        <v>2103</v>
      </c>
      <c r="D3886" s="18" t="s">
        <v>2098</v>
      </c>
      <c r="E3886" s="461">
        <v>21.78</v>
      </c>
    </row>
    <row r="3887" spans="1:5" ht="14.25">
      <c r="A3887" s="18">
        <v>39829</v>
      </c>
      <c r="B3887" s="18" t="s">
        <v>24516</v>
      </c>
      <c r="C3887" s="18" t="s">
        <v>2103</v>
      </c>
      <c r="D3887" s="18" t="s">
        <v>2100</v>
      </c>
      <c r="E3887" s="461">
        <v>36.619999999999997</v>
      </c>
    </row>
    <row r="3888" spans="1:5" ht="14.25">
      <c r="A3888" s="18">
        <v>20231</v>
      </c>
      <c r="B3888" s="18" t="s">
        <v>24517</v>
      </c>
      <c r="C3888" s="18" t="s">
        <v>2103</v>
      </c>
      <c r="D3888" s="18" t="s">
        <v>2098</v>
      </c>
      <c r="E3888" s="461">
        <v>32.520000000000003</v>
      </c>
    </row>
    <row r="3889" spans="1:5" ht="14.25">
      <c r="A3889" s="18">
        <v>4804</v>
      </c>
      <c r="B3889" s="18" t="s">
        <v>24518</v>
      </c>
      <c r="C3889" s="18" t="s">
        <v>2103</v>
      </c>
      <c r="D3889" s="18" t="s">
        <v>2098</v>
      </c>
      <c r="E3889" s="461">
        <v>23.68</v>
      </c>
    </row>
    <row r="3890" spans="1:5" ht="14.25">
      <c r="A3890" s="18">
        <v>34680</v>
      </c>
      <c r="B3890" s="18" t="s">
        <v>24519</v>
      </c>
      <c r="C3890" s="18" t="s">
        <v>2103</v>
      </c>
      <c r="D3890" s="18" t="s">
        <v>2100</v>
      </c>
      <c r="E3890" s="461">
        <v>41.73</v>
      </c>
    </row>
    <row r="3891" spans="1:5" ht="14.25">
      <c r="A3891" s="18">
        <v>11573</v>
      </c>
      <c r="B3891" s="18" t="s">
        <v>24520</v>
      </c>
      <c r="C3891" s="18" t="s">
        <v>2097</v>
      </c>
      <c r="D3891" s="18" t="s">
        <v>2098</v>
      </c>
      <c r="E3891" s="461">
        <v>5.32</v>
      </c>
    </row>
    <row r="3892" spans="1:5" ht="14.25">
      <c r="A3892" s="18">
        <v>38401</v>
      </c>
      <c r="B3892" s="18" t="s">
        <v>24521</v>
      </c>
      <c r="C3892" s="18" t="s">
        <v>2097</v>
      </c>
      <c r="D3892" s="18" t="s">
        <v>2098</v>
      </c>
      <c r="E3892" s="461">
        <v>12.67</v>
      </c>
    </row>
    <row r="3893" spans="1:5" ht="14.25">
      <c r="A3893" s="18">
        <v>11575</v>
      </c>
      <c r="B3893" s="18" t="s">
        <v>24522</v>
      </c>
      <c r="C3893" s="18" t="s">
        <v>2097</v>
      </c>
      <c r="D3893" s="18" t="s">
        <v>2098</v>
      </c>
      <c r="E3893" s="461">
        <v>51.34</v>
      </c>
    </row>
    <row r="3894" spans="1:5" ht="14.25">
      <c r="A3894" s="18">
        <v>38179</v>
      </c>
      <c r="B3894" s="18" t="s">
        <v>24523</v>
      </c>
      <c r="C3894" s="18" t="s">
        <v>2097</v>
      </c>
      <c r="D3894" s="18" t="s">
        <v>2098</v>
      </c>
      <c r="E3894" s="461">
        <v>42.45</v>
      </c>
    </row>
    <row r="3895" spans="1:5" ht="14.25">
      <c r="A3895" s="18">
        <v>20256</v>
      </c>
      <c r="B3895" s="18" t="s">
        <v>24524</v>
      </c>
      <c r="C3895" s="18" t="s">
        <v>2097</v>
      </c>
      <c r="D3895" s="18" t="s">
        <v>2098</v>
      </c>
      <c r="E3895" s="461">
        <v>0.37</v>
      </c>
    </row>
    <row r="3896" spans="1:5" ht="14.25">
      <c r="A3896" s="18">
        <v>14511</v>
      </c>
      <c r="B3896" s="18" t="s">
        <v>24525</v>
      </c>
      <c r="C3896" s="18" t="s">
        <v>2097</v>
      </c>
      <c r="D3896" s="18" t="s">
        <v>2100</v>
      </c>
      <c r="E3896" s="461">
        <v>965979.92</v>
      </c>
    </row>
    <row r="3897" spans="1:5" ht="14.25">
      <c r="A3897" s="18">
        <v>10642</v>
      </c>
      <c r="B3897" s="18" t="s">
        <v>24526</v>
      </c>
      <c r="C3897" s="18" t="s">
        <v>2097</v>
      </c>
      <c r="D3897" s="18" t="s">
        <v>2100</v>
      </c>
      <c r="E3897" s="461">
        <v>910000</v>
      </c>
    </row>
    <row r="3898" spans="1:5" ht="14.25">
      <c r="A3898" s="18">
        <v>14489</v>
      </c>
      <c r="B3898" s="18" t="s">
        <v>24527</v>
      </c>
      <c r="C3898" s="18" t="s">
        <v>2097</v>
      </c>
      <c r="D3898" s="18" t="s">
        <v>2100</v>
      </c>
      <c r="E3898" s="461">
        <v>807153.07</v>
      </c>
    </row>
    <row r="3899" spans="1:5" ht="14.25">
      <c r="A3899" s="18">
        <v>14513</v>
      </c>
      <c r="B3899" s="18" t="s">
        <v>24528</v>
      </c>
      <c r="C3899" s="18" t="s">
        <v>2097</v>
      </c>
      <c r="D3899" s="18" t="s">
        <v>2100</v>
      </c>
      <c r="E3899" s="461">
        <v>605383.96</v>
      </c>
    </row>
    <row r="3900" spans="1:5" ht="14.25">
      <c r="A3900" s="18">
        <v>13600</v>
      </c>
      <c r="B3900" s="18" t="s">
        <v>24529</v>
      </c>
      <c r="C3900" s="18" t="s">
        <v>2097</v>
      </c>
      <c r="D3900" s="18" t="s">
        <v>2100</v>
      </c>
      <c r="E3900" s="461">
        <v>781115.79</v>
      </c>
    </row>
    <row r="3901" spans="1:5" ht="14.25">
      <c r="A3901" s="18">
        <v>10646</v>
      </c>
      <c r="B3901" s="18" t="s">
        <v>24530</v>
      </c>
      <c r="C3901" s="18" t="s">
        <v>2097</v>
      </c>
      <c r="D3901" s="18" t="s">
        <v>2100</v>
      </c>
      <c r="E3901" s="461">
        <v>582269.77</v>
      </c>
    </row>
    <row r="3902" spans="1:5" ht="14.25">
      <c r="A3902" s="18">
        <v>6070</v>
      </c>
      <c r="B3902" s="18" t="s">
        <v>24531</v>
      </c>
      <c r="C3902" s="18" t="s">
        <v>2097</v>
      </c>
      <c r="D3902" s="18" t="s">
        <v>2100</v>
      </c>
      <c r="E3902" s="461">
        <v>795599.98</v>
      </c>
    </row>
    <row r="3903" spans="1:5" ht="14.25">
      <c r="A3903" s="18">
        <v>6069</v>
      </c>
      <c r="B3903" s="18" t="s">
        <v>24532</v>
      </c>
      <c r="C3903" s="18" t="s">
        <v>2097</v>
      </c>
      <c r="D3903" s="18" t="s">
        <v>2100</v>
      </c>
      <c r="E3903" s="461">
        <v>175760.03</v>
      </c>
    </row>
    <row r="3904" spans="1:5" ht="14.25">
      <c r="A3904" s="18">
        <v>14626</v>
      </c>
      <c r="B3904" s="18" t="s">
        <v>24533</v>
      </c>
      <c r="C3904" s="18" t="s">
        <v>2097</v>
      </c>
      <c r="D3904" s="18" t="s">
        <v>2100</v>
      </c>
      <c r="E3904" s="461">
        <v>871000.03</v>
      </c>
    </row>
    <row r="3905" spans="1:5" ht="14.25">
      <c r="A3905" s="18">
        <v>6067</v>
      </c>
      <c r="B3905" s="18" t="s">
        <v>24534</v>
      </c>
      <c r="C3905" s="18" t="s">
        <v>2097</v>
      </c>
      <c r="D3905" s="18" t="s">
        <v>2100</v>
      </c>
      <c r="E3905" s="461">
        <v>715000.01</v>
      </c>
    </row>
    <row r="3906" spans="1:5" ht="14.25">
      <c r="A3906" s="18">
        <v>38393</v>
      </c>
      <c r="B3906" s="18" t="s">
        <v>24535</v>
      </c>
      <c r="C3906" s="18" t="s">
        <v>2097</v>
      </c>
      <c r="D3906" s="18" t="s">
        <v>2102</v>
      </c>
      <c r="E3906" s="461">
        <v>16.45</v>
      </c>
    </row>
    <row r="3907" spans="1:5" ht="14.25">
      <c r="A3907" s="18">
        <v>38390</v>
      </c>
      <c r="B3907" s="18" t="s">
        <v>24536</v>
      </c>
      <c r="C3907" s="18" t="s">
        <v>2097</v>
      </c>
      <c r="D3907" s="18" t="s">
        <v>2098</v>
      </c>
      <c r="E3907" s="461">
        <v>36.479999999999997</v>
      </c>
    </row>
    <row r="3908" spans="1:5" ht="14.25">
      <c r="A3908" s="18">
        <v>36532</v>
      </c>
      <c r="B3908" s="18" t="s">
        <v>24537</v>
      </c>
      <c r="C3908" s="18" t="s">
        <v>2097</v>
      </c>
      <c r="D3908" s="18" t="s">
        <v>2098</v>
      </c>
      <c r="E3908" s="461">
        <v>18927.349999999999</v>
      </c>
    </row>
    <row r="3909" spans="1:5" ht="14.25">
      <c r="A3909" s="18">
        <v>11578</v>
      </c>
      <c r="B3909" s="18" t="s">
        <v>24538</v>
      </c>
      <c r="C3909" s="18" t="s">
        <v>2097</v>
      </c>
      <c r="D3909" s="18" t="s">
        <v>2098</v>
      </c>
      <c r="E3909" s="461">
        <v>11.08</v>
      </c>
    </row>
    <row r="3910" spans="1:5" ht="14.25">
      <c r="A3910" s="18">
        <v>11577</v>
      </c>
      <c r="B3910" s="18" t="s">
        <v>24539</v>
      </c>
      <c r="C3910" s="18" t="s">
        <v>2097</v>
      </c>
      <c r="D3910" s="18" t="s">
        <v>2098</v>
      </c>
      <c r="E3910" s="461">
        <v>10.58</v>
      </c>
    </row>
    <row r="3911" spans="1:5" ht="14.25">
      <c r="A3911" s="18">
        <v>42432</v>
      </c>
      <c r="B3911" s="18" t="s">
        <v>24540</v>
      </c>
      <c r="C3911" s="18" t="s">
        <v>2097</v>
      </c>
      <c r="D3911" s="18" t="s">
        <v>2100</v>
      </c>
      <c r="E3911" s="461">
        <v>2403.2800000000002</v>
      </c>
    </row>
    <row r="3912" spans="1:5" ht="14.25">
      <c r="A3912" s="18">
        <v>42437</v>
      </c>
      <c r="B3912" s="18" t="s">
        <v>24541</v>
      </c>
      <c r="C3912" s="18" t="s">
        <v>2097</v>
      </c>
      <c r="D3912" s="18" t="s">
        <v>2100</v>
      </c>
      <c r="E3912" s="461">
        <v>1827.13</v>
      </c>
    </row>
    <row r="3913" spans="1:5" ht="14.25">
      <c r="A3913" s="18">
        <v>1116</v>
      </c>
      <c r="B3913" s="18" t="s">
        <v>24542</v>
      </c>
      <c r="C3913" s="18" t="s">
        <v>2103</v>
      </c>
      <c r="D3913" s="18" t="s">
        <v>2098</v>
      </c>
      <c r="E3913" s="461">
        <v>30.95</v>
      </c>
    </row>
    <row r="3914" spans="1:5" ht="14.25">
      <c r="A3914" s="18">
        <v>1115</v>
      </c>
      <c r="B3914" s="18" t="s">
        <v>24543</v>
      </c>
      <c r="C3914" s="18" t="s">
        <v>2103</v>
      </c>
      <c r="D3914" s="18" t="s">
        <v>2098</v>
      </c>
      <c r="E3914" s="461">
        <v>37.08</v>
      </c>
    </row>
    <row r="3915" spans="1:5" ht="14.25">
      <c r="A3915" s="18">
        <v>1113</v>
      </c>
      <c r="B3915" s="18" t="s">
        <v>24544</v>
      </c>
      <c r="C3915" s="18" t="s">
        <v>2103</v>
      </c>
      <c r="D3915" s="18" t="s">
        <v>2098</v>
      </c>
      <c r="E3915" s="461">
        <v>43.35</v>
      </c>
    </row>
    <row r="3916" spans="1:5" ht="14.25">
      <c r="A3916" s="18">
        <v>1114</v>
      </c>
      <c r="B3916" s="18" t="s">
        <v>24545</v>
      </c>
      <c r="C3916" s="18" t="s">
        <v>2103</v>
      </c>
      <c r="D3916" s="18" t="s">
        <v>2098</v>
      </c>
      <c r="E3916" s="461">
        <v>51.64</v>
      </c>
    </row>
    <row r="3917" spans="1:5" ht="14.25">
      <c r="A3917" s="18">
        <v>40873</v>
      </c>
      <c r="B3917" s="18" t="s">
        <v>24546</v>
      </c>
      <c r="C3917" s="18" t="s">
        <v>2103</v>
      </c>
      <c r="D3917" s="18" t="s">
        <v>2098</v>
      </c>
      <c r="E3917" s="461">
        <v>40.409999999999997</v>
      </c>
    </row>
    <row r="3918" spans="1:5" ht="14.25">
      <c r="A3918" s="18">
        <v>20214</v>
      </c>
      <c r="B3918" s="18" t="s">
        <v>24547</v>
      </c>
      <c r="C3918" s="18" t="s">
        <v>2097</v>
      </c>
      <c r="D3918" s="18" t="s">
        <v>2098</v>
      </c>
      <c r="E3918" s="461">
        <v>54.5</v>
      </c>
    </row>
    <row r="3919" spans="1:5" ht="14.25">
      <c r="A3919" s="18">
        <v>7237</v>
      </c>
      <c r="B3919" s="18" t="s">
        <v>24548</v>
      </c>
      <c r="C3919" s="18" t="s">
        <v>2097</v>
      </c>
      <c r="D3919" s="18" t="s">
        <v>2098</v>
      </c>
      <c r="E3919" s="461">
        <v>53.35</v>
      </c>
    </row>
    <row r="3920" spans="1:5" ht="14.25">
      <c r="A3920" s="18">
        <v>11757</v>
      </c>
      <c r="B3920" s="18" t="s">
        <v>24549</v>
      </c>
      <c r="C3920" s="18" t="s">
        <v>2097</v>
      </c>
      <c r="D3920" s="18" t="s">
        <v>2102</v>
      </c>
      <c r="E3920" s="461">
        <v>29.4</v>
      </c>
    </row>
    <row r="3921" spans="1:5" ht="14.25">
      <c r="A3921" s="18">
        <v>11758</v>
      </c>
      <c r="B3921" s="18" t="s">
        <v>24550</v>
      </c>
      <c r="C3921" s="18" t="s">
        <v>2097</v>
      </c>
      <c r="D3921" s="18" t="s">
        <v>2102</v>
      </c>
      <c r="E3921" s="461">
        <v>73.36</v>
      </c>
    </row>
    <row r="3922" spans="1:5" ht="14.25">
      <c r="A3922" s="18">
        <v>37526</v>
      </c>
      <c r="B3922" s="18" t="s">
        <v>24551</v>
      </c>
      <c r="C3922" s="18" t="s">
        <v>2097</v>
      </c>
      <c r="D3922" s="18" t="s">
        <v>2100</v>
      </c>
      <c r="E3922" s="461">
        <v>4.8499999999999996</v>
      </c>
    </row>
    <row r="3923" spans="1:5" ht="14.25">
      <c r="A3923" s="18">
        <v>6076</v>
      </c>
      <c r="B3923" s="18" t="s">
        <v>24552</v>
      </c>
      <c r="C3923" s="18" t="s">
        <v>2106</v>
      </c>
      <c r="D3923" s="18" t="s">
        <v>2102</v>
      </c>
      <c r="E3923" s="461">
        <v>99.13</v>
      </c>
    </row>
    <row r="3924" spans="1:5" ht="14.25">
      <c r="A3924" s="18">
        <v>13109</v>
      </c>
      <c r="B3924" s="18" t="s">
        <v>24553</v>
      </c>
      <c r="C3924" s="18" t="s">
        <v>2097</v>
      </c>
      <c r="D3924" s="18" t="s">
        <v>2100</v>
      </c>
      <c r="E3924" s="461">
        <v>307.39</v>
      </c>
    </row>
    <row r="3925" spans="1:5" ht="14.25">
      <c r="A3925" s="18">
        <v>13110</v>
      </c>
      <c r="B3925" s="18" t="s">
        <v>24554</v>
      </c>
      <c r="C3925" s="18" t="s">
        <v>2097</v>
      </c>
      <c r="D3925" s="18" t="s">
        <v>2100</v>
      </c>
      <c r="E3925" s="461">
        <v>404.54</v>
      </c>
    </row>
    <row r="3926" spans="1:5" ht="14.25">
      <c r="A3926" s="18">
        <v>7581</v>
      </c>
      <c r="B3926" s="18" t="s">
        <v>24555</v>
      </c>
      <c r="C3926" s="18" t="s">
        <v>2097</v>
      </c>
      <c r="D3926" s="18" t="s">
        <v>2098</v>
      </c>
      <c r="E3926" s="461">
        <v>5.16</v>
      </c>
    </row>
    <row r="3927" spans="1:5" ht="14.25">
      <c r="A3927" s="18">
        <v>4509</v>
      </c>
      <c r="B3927" s="18" t="s">
        <v>24556</v>
      </c>
      <c r="C3927" s="18" t="s">
        <v>2103</v>
      </c>
      <c r="D3927" s="18" t="s">
        <v>2098</v>
      </c>
      <c r="E3927" s="461">
        <v>4.08</v>
      </c>
    </row>
    <row r="3928" spans="1:5" ht="14.25">
      <c r="A3928" s="18">
        <v>4512</v>
      </c>
      <c r="B3928" s="18" t="s">
        <v>24557</v>
      </c>
      <c r="C3928" s="18" t="s">
        <v>2103</v>
      </c>
      <c r="D3928" s="18" t="s">
        <v>2098</v>
      </c>
      <c r="E3928" s="461">
        <v>1.95</v>
      </c>
    </row>
    <row r="3929" spans="1:5" ht="14.25">
      <c r="A3929" s="18">
        <v>4517</v>
      </c>
      <c r="B3929" s="18" t="s">
        <v>24558</v>
      </c>
      <c r="C3929" s="18" t="s">
        <v>2103</v>
      </c>
      <c r="D3929" s="18" t="s">
        <v>2098</v>
      </c>
      <c r="E3929" s="461">
        <v>2.81</v>
      </c>
    </row>
    <row r="3930" spans="1:5" ht="14.25">
      <c r="A3930" s="18">
        <v>20206</v>
      </c>
      <c r="B3930" s="18" t="s">
        <v>24559</v>
      </c>
      <c r="C3930" s="18" t="s">
        <v>2103</v>
      </c>
      <c r="D3930" s="18" t="s">
        <v>2098</v>
      </c>
      <c r="E3930" s="461">
        <v>11</v>
      </c>
    </row>
    <row r="3931" spans="1:5" ht="14.25">
      <c r="A3931" s="18">
        <v>4460</v>
      </c>
      <c r="B3931" s="18" t="s">
        <v>24560</v>
      </c>
      <c r="C3931" s="18" t="s">
        <v>2103</v>
      </c>
      <c r="D3931" s="18" t="s">
        <v>2098</v>
      </c>
      <c r="E3931" s="461">
        <v>11.29</v>
      </c>
    </row>
    <row r="3932" spans="1:5" ht="14.25">
      <c r="A3932" s="18">
        <v>4417</v>
      </c>
      <c r="B3932" s="18" t="s">
        <v>24561</v>
      </c>
      <c r="C3932" s="18" t="s">
        <v>2103</v>
      </c>
      <c r="D3932" s="18" t="s">
        <v>2098</v>
      </c>
      <c r="E3932" s="461">
        <v>8.6999999999999993</v>
      </c>
    </row>
    <row r="3933" spans="1:5" ht="14.25">
      <c r="A3933" s="18">
        <v>4415</v>
      </c>
      <c r="B3933" s="18" t="s">
        <v>24562</v>
      </c>
      <c r="C3933" s="18" t="s">
        <v>2103</v>
      </c>
      <c r="D3933" s="18" t="s">
        <v>2098</v>
      </c>
      <c r="E3933" s="461">
        <v>6.05</v>
      </c>
    </row>
    <row r="3934" spans="1:5" ht="14.25">
      <c r="A3934" s="18">
        <v>37373</v>
      </c>
      <c r="B3934" s="18" t="s">
        <v>24563</v>
      </c>
      <c r="C3934" s="18" t="s">
        <v>2101</v>
      </c>
      <c r="D3934" s="18" t="s">
        <v>2102</v>
      </c>
      <c r="E3934" s="461">
        <v>0.06</v>
      </c>
    </row>
    <row r="3935" spans="1:5" ht="14.25">
      <c r="A3935" s="18">
        <v>40864</v>
      </c>
      <c r="B3935" s="18" t="s">
        <v>24564</v>
      </c>
      <c r="C3935" s="18" t="s">
        <v>2107</v>
      </c>
      <c r="D3935" s="18" t="s">
        <v>2102</v>
      </c>
      <c r="E3935" s="461">
        <v>11.8</v>
      </c>
    </row>
    <row r="3936" spans="1:5" ht="14.25">
      <c r="A3936" s="18">
        <v>4734</v>
      </c>
      <c r="B3936" s="18" t="s">
        <v>24565</v>
      </c>
      <c r="C3936" s="18" t="s">
        <v>2106</v>
      </c>
      <c r="D3936" s="18" t="s">
        <v>2098</v>
      </c>
      <c r="E3936" s="461">
        <v>403.95</v>
      </c>
    </row>
    <row r="3937" spans="1:5" ht="14.25">
      <c r="A3937" s="18">
        <v>6085</v>
      </c>
      <c r="B3937" s="18" t="s">
        <v>24566</v>
      </c>
      <c r="C3937" s="18" t="s">
        <v>2105</v>
      </c>
      <c r="D3937" s="18" t="s">
        <v>2102</v>
      </c>
      <c r="E3937" s="461">
        <v>12.1</v>
      </c>
    </row>
    <row r="3938" spans="1:5" ht="14.25">
      <c r="A3938" s="18">
        <v>38396</v>
      </c>
      <c r="B3938" s="18" t="s">
        <v>24567</v>
      </c>
      <c r="C3938" s="18" t="s">
        <v>2097</v>
      </c>
      <c r="D3938" s="18" t="s">
        <v>2098</v>
      </c>
      <c r="E3938" s="461">
        <v>669.1</v>
      </c>
    </row>
    <row r="3939" spans="1:5" ht="14.25">
      <c r="A3939" s="18">
        <v>11622</v>
      </c>
      <c r="B3939" s="18" t="s">
        <v>24568</v>
      </c>
      <c r="C3939" s="18" t="s">
        <v>2104</v>
      </c>
      <c r="D3939" s="18" t="s">
        <v>2098</v>
      </c>
      <c r="E3939" s="461">
        <v>66.569999999999993</v>
      </c>
    </row>
    <row r="3940" spans="1:5" ht="14.25">
      <c r="A3940" s="18">
        <v>43143</v>
      </c>
      <c r="B3940" s="18" t="s">
        <v>24569</v>
      </c>
      <c r="C3940" s="18" t="s">
        <v>2105</v>
      </c>
      <c r="D3940" s="18" t="s">
        <v>2098</v>
      </c>
      <c r="E3940" s="461">
        <v>25.14</v>
      </c>
    </row>
    <row r="3941" spans="1:5" ht="14.25">
      <c r="A3941" s="18">
        <v>7317</v>
      </c>
      <c r="B3941" s="18" t="s">
        <v>24570</v>
      </c>
      <c r="C3941" s="18" t="s">
        <v>2104</v>
      </c>
      <c r="D3941" s="18" t="s">
        <v>2098</v>
      </c>
      <c r="E3941" s="461">
        <v>38.67</v>
      </c>
    </row>
    <row r="3942" spans="1:5" ht="14.25">
      <c r="A3942" s="18">
        <v>142</v>
      </c>
      <c r="B3942" s="18" t="s">
        <v>24571</v>
      </c>
      <c r="C3942" s="18" t="s">
        <v>2118</v>
      </c>
      <c r="D3942" s="18" t="s">
        <v>2098</v>
      </c>
      <c r="E3942" s="461">
        <v>31.41</v>
      </c>
    </row>
    <row r="3943" spans="1:5" ht="14.25">
      <c r="A3943" s="18">
        <v>43142</v>
      </c>
      <c r="B3943" s="18" t="s">
        <v>24572</v>
      </c>
      <c r="C3943" s="18" t="s">
        <v>2105</v>
      </c>
      <c r="D3943" s="18" t="s">
        <v>2098</v>
      </c>
      <c r="E3943" s="461">
        <v>142.69</v>
      </c>
    </row>
    <row r="3944" spans="1:5" ht="14.25">
      <c r="A3944" s="18">
        <v>38123</v>
      </c>
      <c r="B3944" s="18" t="s">
        <v>24573</v>
      </c>
      <c r="C3944" s="18" t="s">
        <v>2104</v>
      </c>
      <c r="D3944" s="18" t="s">
        <v>2098</v>
      </c>
      <c r="E3944" s="461">
        <v>76.489999999999995</v>
      </c>
    </row>
    <row r="3945" spans="1:5" ht="14.25">
      <c r="A3945" s="18">
        <v>42701</v>
      </c>
      <c r="B3945" s="18" t="s">
        <v>24574</v>
      </c>
      <c r="C3945" s="18" t="s">
        <v>2097</v>
      </c>
      <c r="D3945" s="18" t="s">
        <v>2100</v>
      </c>
      <c r="E3945" s="461">
        <v>62.32</v>
      </c>
    </row>
    <row r="3946" spans="1:5" ht="14.25">
      <c r="A3946" s="18">
        <v>42702</v>
      </c>
      <c r="B3946" s="18" t="s">
        <v>24575</v>
      </c>
      <c r="C3946" s="18" t="s">
        <v>2097</v>
      </c>
      <c r="D3946" s="18" t="s">
        <v>2100</v>
      </c>
      <c r="E3946" s="461">
        <v>110.74</v>
      </c>
    </row>
    <row r="3947" spans="1:5" ht="14.25">
      <c r="A3947" s="18">
        <v>42699</v>
      </c>
      <c r="B3947" s="18" t="s">
        <v>24576</v>
      </c>
      <c r="C3947" s="18" t="s">
        <v>2097</v>
      </c>
      <c r="D3947" s="18" t="s">
        <v>2100</v>
      </c>
      <c r="E3947" s="461">
        <v>38.07</v>
      </c>
    </row>
    <row r="3948" spans="1:5" ht="14.25">
      <c r="A3948" s="18">
        <v>42700</v>
      </c>
      <c r="B3948" s="18" t="s">
        <v>24577</v>
      </c>
      <c r="C3948" s="18" t="s">
        <v>2097</v>
      </c>
      <c r="D3948" s="18" t="s">
        <v>2100</v>
      </c>
      <c r="E3948" s="461">
        <v>108.52</v>
      </c>
    </row>
    <row r="3949" spans="1:5" ht="14.25">
      <c r="A3949" s="18">
        <v>37743</v>
      </c>
      <c r="B3949" s="18" t="s">
        <v>24578</v>
      </c>
      <c r="C3949" s="18" t="s">
        <v>2097</v>
      </c>
      <c r="D3949" s="18" t="s">
        <v>2098</v>
      </c>
      <c r="E3949" s="461">
        <v>168608.39</v>
      </c>
    </row>
    <row r="3950" spans="1:5" ht="14.25">
      <c r="A3950" s="18">
        <v>37744</v>
      </c>
      <c r="B3950" s="18" t="s">
        <v>24579</v>
      </c>
      <c r="C3950" s="18" t="s">
        <v>2097</v>
      </c>
      <c r="D3950" s="18" t="s">
        <v>2098</v>
      </c>
      <c r="E3950" s="461">
        <v>198251.74</v>
      </c>
    </row>
    <row r="3951" spans="1:5" ht="14.25">
      <c r="A3951" s="18">
        <v>37741</v>
      </c>
      <c r="B3951" s="18" t="s">
        <v>24580</v>
      </c>
      <c r="C3951" s="18" t="s">
        <v>2097</v>
      </c>
      <c r="D3951" s="18" t="s">
        <v>2098</v>
      </c>
      <c r="E3951" s="461">
        <v>153314.68</v>
      </c>
    </row>
    <row r="3952" spans="1:5" ht="14.25">
      <c r="A3952" s="18">
        <v>39396</v>
      </c>
      <c r="B3952" s="18" t="s">
        <v>24581</v>
      </c>
      <c r="C3952" s="18" t="s">
        <v>2097</v>
      </c>
      <c r="D3952" s="18" t="s">
        <v>2100</v>
      </c>
      <c r="E3952" s="461">
        <v>77.099999999999994</v>
      </c>
    </row>
    <row r="3953" spans="1:5" ht="14.25">
      <c r="A3953" s="18">
        <v>39392</v>
      </c>
      <c r="B3953" s="18" t="s">
        <v>24582</v>
      </c>
      <c r="C3953" s="18" t="s">
        <v>2097</v>
      </c>
      <c r="D3953" s="18" t="s">
        <v>2100</v>
      </c>
      <c r="E3953" s="461">
        <v>86.97</v>
      </c>
    </row>
    <row r="3954" spans="1:5" ht="14.25">
      <c r="A3954" s="18">
        <v>39393</v>
      </c>
      <c r="B3954" s="18" t="s">
        <v>24583</v>
      </c>
      <c r="C3954" s="18" t="s">
        <v>2097</v>
      </c>
      <c r="D3954" s="18" t="s">
        <v>2100</v>
      </c>
      <c r="E3954" s="461">
        <v>53.79</v>
      </c>
    </row>
    <row r="3955" spans="1:5" ht="14.25">
      <c r="A3955" s="18">
        <v>39394</v>
      </c>
      <c r="B3955" s="18" t="s">
        <v>24584</v>
      </c>
      <c r="C3955" s="18" t="s">
        <v>2097</v>
      </c>
      <c r="D3955" s="18" t="s">
        <v>2100</v>
      </c>
      <c r="E3955" s="461">
        <v>60.54</v>
      </c>
    </row>
    <row r="3956" spans="1:5" ht="14.25">
      <c r="A3956" s="18">
        <v>39395</v>
      </c>
      <c r="B3956" s="18" t="s">
        <v>24585</v>
      </c>
      <c r="C3956" s="18" t="s">
        <v>2097</v>
      </c>
      <c r="D3956" s="18" t="s">
        <v>2100</v>
      </c>
      <c r="E3956" s="461">
        <v>56.3</v>
      </c>
    </row>
    <row r="3957" spans="1:5" ht="14.25">
      <c r="A3957" s="18">
        <v>14618</v>
      </c>
      <c r="B3957" s="18" t="s">
        <v>24586</v>
      </c>
      <c r="C3957" s="18" t="s">
        <v>2097</v>
      </c>
      <c r="D3957" s="18" t="s">
        <v>2100</v>
      </c>
      <c r="E3957" s="461">
        <v>1280.52</v>
      </c>
    </row>
    <row r="3958" spans="1:5" ht="14.25">
      <c r="A3958" s="18">
        <v>40269</v>
      </c>
      <c r="B3958" s="18" t="s">
        <v>24587</v>
      </c>
      <c r="C3958" s="18" t="s">
        <v>2097</v>
      </c>
      <c r="D3958" s="18" t="s">
        <v>2100</v>
      </c>
      <c r="E3958" s="461">
        <v>5159.13</v>
      </c>
    </row>
    <row r="3959" spans="1:5" ht="14.25">
      <c r="A3959" s="18">
        <v>6110</v>
      </c>
      <c r="B3959" s="18" t="s">
        <v>24588</v>
      </c>
      <c r="C3959" s="18" t="s">
        <v>2101</v>
      </c>
      <c r="D3959" s="18" t="s">
        <v>2098</v>
      </c>
      <c r="E3959" s="461">
        <v>19.71</v>
      </c>
    </row>
    <row r="3960" spans="1:5" ht="14.25">
      <c r="A3960" s="18">
        <v>40910</v>
      </c>
      <c r="B3960" s="18" t="s">
        <v>24589</v>
      </c>
      <c r="C3960" s="18" t="s">
        <v>2107</v>
      </c>
      <c r="D3960" s="18" t="s">
        <v>2098</v>
      </c>
      <c r="E3960" s="461">
        <v>3466.73</v>
      </c>
    </row>
    <row r="3961" spans="1:5" ht="14.25">
      <c r="A3961" s="18">
        <v>6111</v>
      </c>
      <c r="B3961" s="18" t="s">
        <v>24590</v>
      </c>
      <c r="C3961" s="18" t="s">
        <v>2101</v>
      </c>
      <c r="D3961" s="18" t="s">
        <v>2102</v>
      </c>
      <c r="E3961" s="461">
        <v>11.47</v>
      </c>
    </row>
    <row r="3962" spans="1:5" ht="14.25">
      <c r="A3962" s="18">
        <v>41084</v>
      </c>
      <c r="B3962" s="18" t="s">
        <v>24591</v>
      </c>
      <c r="C3962" s="18" t="s">
        <v>2107</v>
      </c>
      <c r="D3962" s="18" t="s">
        <v>2098</v>
      </c>
      <c r="E3962" s="461">
        <v>2017.07</v>
      </c>
    </row>
    <row r="3963" spans="1:5" ht="14.25">
      <c r="A3963" s="18">
        <v>44535</v>
      </c>
      <c r="B3963" s="18" t="s">
        <v>24592</v>
      </c>
      <c r="C3963" s="18" t="s">
        <v>2106</v>
      </c>
      <c r="D3963" s="18" t="s">
        <v>2098</v>
      </c>
      <c r="E3963" s="461">
        <v>49.35</v>
      </c>
    </row>
    <row r="3964" spans="1:5" ht="14.25">
      <c r="A3964" s="18">
        <v>44945</v>
      </c>
      <c r="B3964" s="18" t="s">
        <v>24593</v>
      </c>
      <c r="C3964" s="18" t="s">
        <v>2097</v>
      </c>
      <c r="D3964" s="18" t="s">
        <v>2102</v>
      </c>
      <c r="E3964" s="461">
        <v>8.4499999999999993</v>
      </c>
    </row>
    <row r="3965" spans="1:5" ht="14.25">
      <c r="A3965" s="18">
        <v>38637</v>
      </c>
      <c r="B3965" s="18" t="s">
        <v>24594</v>
      </c>
      <c r="C3965" s="18" t="s">
        <v>2097</v>
      </c>
      <c r="D3965" s="18" t="s">
        <v>2098</v>
      </c>
      <c r="E3965" s="461">
        <v>221.9</v>
      </c>
    </row>
    <row r="3966" spans="1:5" ht="14.25">
      <c r="A3966" s="18">
        <v>6150</v>
      </c>
      <c r="B3966" s="18" t="s">
        <v>24595</v>
      </c>
      <c r="C3966" s="18" t="s">
        <v>2097</v>
      </c>
      <c r="D3966" s="18" t="s">
        <v>2098</v>
      </c>
      <c r="E3966" s="461">
        <v>224.61</v>
      </c>
    </row>
    <row r="3967" spans="1:5" ht="14.25">
      <c r="A3967" s="18">
        <v>6136</v>
      </c>
      <c r="B3967" s="18" t="s">
        <v>24596</v>
      </c>
      <c r="C3967" s="18" t="s">
        <v>2097</v>
      </c>
      <c r="D3967" s="18" t="s">
        <v>2102</v>
      </c>
      <c r="E3967" s="461">
        <v>176.56</v>
      </c>
    </row>
    <row r="3968" spans="1:5" ht="14.25">
      <c r="A3968" s="18">
        <v>38638</v>
      </c>
      <c r="B3968" s="18" t="s">
        <v>24597</v>
      </c>
      <c r="C3968" s="18" t="s">
        <v>2097</v>
      </c>
      <c r="D3968" s="18" t="s">
        <v>2098</v>
      </c>
      <c r="E3968" s="461">
        <v>186.99</v>
      </c>
    </row>
    <row r="3969" spans="1:5" ht="14.25">
      <c r="A3969" s="18">
        <v>20262</v>
      </c>
      <c r="B3969" s="18" t="s">
        <v>24598</v>
      </c>
      <c r="C3969" s="18" t="s">
        <v>2097</v>
      </c>
      <c r="D3969" s="18" t="s">
        <v>2098</v>
      </c>
      <c r="E3969" s="461">
        <v>15.47</v>
      </c>
    </row>
    <row r="3970" spans="1:5" ht="14.25">
      <c r="A3970" s="18">
        <v>6145</v>
      </c>
      <c r="B3970" s="18" t="s">
        <v>24599</v>
      </c>
      <c r="C3970" s="18" t="s">
        <v>2097</v>
      </c>
      <c r="D3970" s="18" t="s">
        <v>2098</v>
      </c>
      <c r="E3970" s="461">
        <v>17.100000000000001</v>
      </c>
    </row>
    <row r="3971" spans="1:5" ht="14.25">
      <c r="A3971" s="18">
        <v>6149</v>
      </c>
      <c r="B3971" s="18" t="s">
        <v>24600</v>
      </c>
      <c r="C3971" s="18" t="s">
        <v>2097</v>
      </c>
      <c r="D3971" s="18" t="s">
        <v>2098</v>
      </c>
      <c r="E3971" s="461">
        <v>11.3</v>
      </c>
    </row>
    <row r="3972" spans="1:5" ht="14.25">
      <c r="A3972" s="18">
        <v>6146</v>
      </c>
      <c r="B3972" s="18" t="s">
        <v>24601</v>
      </c>
      <c r="C3972" s="18" t="s">
        <v>2097</v>
      </c>
      <c r="D3972" s="18" t="s">
        <v>2098</v>
      </c>
      <c r="E3972" s="461">
        <v>16.239999999999998</v>
      </c>
    </row>
    <row r="3973" spans="1:5" ht="14.25">
      <c r="A3973" s="18">
        <v>44536</v>
      </c>
      <c r="B3973" s="18" t="s">
        <v>24602</v>
      </c>
      <c r="C3973" s="18" t="s">
        <v>2104</v>
      </c>
      <c r="D3973" s="18" t="s">
        <v>2098</v>
      </c>
      <c r="E3973" s="461">
        <v>2.64</v>
      </c>
    </row>
    <row r="3974" spans="1:5" ht="14.25">
      <c r="A3974" s="18">
        <v>39961</v>
      </c>
      <c r="B3974" s="18" t="s">
        <v>24603</v>
      </c>
      <c r="C3974" s="18" t="s">
        <v>2097</v>
      </c>
      <c r="D3974" s="18" t="s">
        <v>2098</v>
      </c>
      <c r="E3974" s="461">
        <v>20.75</v>
      </c>
    </row>
    <row r="3975" spans="1:5" ht="14.25">
      <c r="A3975" s="18">
        <v>42433</v>
      </c>
      <c r="B3975" s="18" t="s">
        <v>24604</v>
      </c>
      <c r="C3975" s="18" t="s">
        <v>2097</v>
      </c>
      <c r="D3975" s="18" t="s">
        <v>2100</v>
      </c>
      <c r="E3975" s="461">
        <v>4747</v>
      </c>
    </row>
    <row r="3976" spans="1:5" ht="14.25">
      <c r="A3976" s="18">
        <v>42434</v>
      </c>
      <c r="B3976" s="18" t="s">
        <v>24605</v>
      </c>
      <c r="C3976" s="18" t="s">
        <v>2097</v>
      </c>
      <c r="D3976" s="18" t="s">
        <v>2100</v>
      </c>
      <c r="E3976" s="461">
        <v>5129.83</v>
      </c>
    </row>
    <row r="3977" spans="1:5" ht="14.25">
      <c r="A3977" s="18">
        <v>42435</v>
      </c>
      <c r="B3977" s="18" t="s">
        <v>24606</v>
      </c>
      <c r="C3977" s="18" t="s">
        <v>2097</v>
      </c>
      <c r="D3977" s="18" t="s">
        <v>2100</v>
      </c>
      <c r="E3977" s="461">
        <v>2558.0500000000002</v>
      </c>
    </row>
    <row r="3978" spans="1:5" ht="14.25">
      <c r="A3978" s="18">
        <v>38061</v>
      </c>
      <c r="B3978" s="18" t="s">
        <v>24607</v>
      </c>
      <c r="C3978" s="18" t="s">
        <v>2097</v>
      </c>
      <c r="D3978" s="18" t="s">
        <v>2098</v>
      </c>
      <c r="E3978" s="461">
        <v>36.72</v>
      </c>
    </row>
    <row r="3979" spans="1:5" ht="14.25">
      <c r="A3979" s="18">
        <v>20250</v>
      </c>
      <c r="B3979" s="18" t="s">
        <v>24608</v>
      </c>
      <c r="C3979" s="18" t="s">
        <v>2104</v>
      </c>
      <c r="D3979" s="18" t="s">
        <v>2100</v>
      </c>
      <c r="E3979" s="461">
        <v>21.85</v>
      </c>
    </row>
    <row r="3980" spans="1:5" ht="14.25">
      <c r="A3980" s="18">
        <v>13388</v>
      </c>
      <c r="B3980" s="18" t="s">
        <v>24609</v>
      </c>
      <c r="C3980" s="18" t="s">
        <v>2104</v>
      </c>
      <c r="D3980" s="18" t="s">
        <v>2098</v>
      </c>
      <c r="E3980" s="461">
        <v>157.91</v>
      </c>
    </row>
    <row r="3981" spans="1:5" ht="14.25">
      <c r="A3981" s="18">
        <v>39914</v>
      </c>
      <c r="B3981" s="18" t="s">
        <v>24610</v>
      </c>
      <c r="C3981" s="18" t="s">
        <v>2104</v>
      </c>
      <c r="D3981" s="18" t="s">
        <v>2100</v>
      </c>
      <c r="E3981" s="461">
        <v>241.72</v>
      </c>
    </row>
    <row r="3982" spans="1:5" ht="14.25">
      <c r="A3982" s="18">
        <v>12732</v>
      </c>
      <c r="B3982" s="18" t="s">
        <v>24611</v>
      </c>
      <c r="C3982" s="18" t="s">
        <v>2097</v>
      </c>
      <c r="D3982" s="18" t="s">
        <v>2100</v>
      </c>
      <c r="E3982" s="461">
        <v>278.91000000000003</v>
      </c>
    </row>
    <row r="3983" spans="1:5" ht="14.25">
      <c r="A3983" s="18">
        <v>6160</v>
      </c>
      <c r="B3983" s="18" t="s">
        <v>24612</v>
      </c>
      <c r="C3983" s="18" t="s">
        <v>2101</v>
      </c>
      <c r="D3983" s="18" t="s">
        <v>2102</v>
      </c>
      <c r="E3983" s="461">
        <v>18.2</v>
      </c>
    </row>
    <row r="3984" spans="1:5" ht="14.25">
      <c r="A3984" s="18">
        <v>41087</v>
      </c>
      <c r="B3984" s="18" t="s">
        <v>24613</v>
      </c>
      <c r="C3984" s="18" t="s">
        <v>2107</v>
      </c>
      <c r="D3984" s="18" t="s">
        <v>2098</v>
      </c>
      <c r="E3984" s="461">
        <v>3199.16</v>
      </c>
    </row>
    <row r="3985" spans="1:5" ht="14.25">
      <c r="A3985" s="18">
        <v>6166</v>
      </c>
      <c r="B3985" s="18" t="s">
        <v>24614</v>
      </c>
      <c r="C3985" s="18" t="s">
        <v>2101</v>
      </c>
      <c r="D3985" s="18" t="s">
        <v>2098</v>
      </c>
      <c r="E3985" s="461">
        <v>21.38</v>
      </c>
    </row>
    <row r="3986" spans="1:5" ht="14.25">
      <c r="A3986" s="18">
        <v>41088</v>
      </c>
      <c r="B3986" s="18" t="s">
        <v>24615</v>
      </c>
      <c r="C3986" s="18" t="s">
        <v>2107</v>
      </c>
      <c r="D3986" s="18" t="s">
        <v>2098</v>
      </c>
      <c r="E3986" s="461">
        <v>3759.43</v>
      </c>
    </row>
    <row r="3987" spans="1:5" ht="14.25">
      <c r="A3987" s="18">
        <v>20232</v>
      </c>
      <c r="B3987" s="18" t="s">
        <v>24616</v>
      </c>
      <c r="C3987" s="18" t="s">
        <v>2103</v>
      </c>
      <c r="D3987" s="18" t="s">
        <v>2098</v>
      </c>
      <c r="E3987" s="461">
        <v>46.03</v>
      </c>
    </row>
    <row r="3988" spans="1:5" ht="14.25">
      <c r="A3988" s="18">
        <v>10856</v>
      </c>
      <c r="B3988" s="18" t="s">
        <v>24617</v>
      </c>
      <c r="C3988" s="18" t="s">
        <v>2103</v>
      </c>
      <c r="D3988" s="18" t="s">
        <v>2100</v>
      </c>
      <c r="E3988" s="461">
        <v>114.78</v>
      </c>
    </row>
    <row r="3989" spans="1:5" ht="14.25">
      <c r="A3989" s="18">
        <v>4828</v>
      </c>
      <c r="B3989" s="18" t="s">
        <v>24618</v>
      </c>
      <c r="C3989" s="18" t="s">
        <v>2103</v>
      </c>
      <c r="D3989" s="18" t="s">
        <v>2098</v>
      </c>
      <c r="E3989" s="461">
        <v>32.51</v>
      </c>
    </row>
    <row r="3990" spans="1:5" ht="14.25">
      <c r="A3990" s="18">
        <v>20249</v>
      </c>
      <c r="B3990" s="18" t="s">
        <v>24619</v>
      </c>
      <c r="C3990" s="18" t="s">
        <v>2103</v>
      </c>
      <c r="D3990" s="18" t="s">
        <v>2098</v>
      </c>
      <c r="E3990" s="461">
        <v>17.8</v>
      </c>
    </row>
    <row r="3991" spans="1:5" ht="14.25">
      <c r="A3991" s="18">
        <v>11609</v>
      </c>
      <c r="B3991" s="18" t="s">
        <v>24620</v>
      </c>
      <c r="C3991" s="18" t="s">
        <v>2105</v>
      </c>
      <c r="D3991" s="18" t="s">
        <v>2098</v>
      </c>
      <c r="E3991" s="461">
        <v>11.06</v>
      </c>
    </row>
    <row r="3992" spans="1:5" ht="14.25">
      <c r="A3992" s="18">
        <v>20083</v>
      </c>
      <c r="B3992" s="18" t="s">
        <v>24621</v>
      </c>
      <c r="C3992" s="18" t="s">
        <v>2097</v>
      </c>
      <c r="D3992" s="18" t="s">
        <v>2098</v>
      </c>
      <c r="E3992" s="461">
        <v>84.29</v>
      </c>
    </row>
    <row r="3993" spans="1:5" ht="14.25">
      <c r="A3993" s="18">
        <v>10691</v>
      </c>
      <c r="B3993" s="18" t="s">
        <v>24622</v>
      </c>
      <c r="C3993" s="18" t="s">
        <v>2105</v>
      </c>
      <c r="D3993" s="18" t="s">
        <v>2098</v>
      </c>
      <c r="E3993" s="461">
        <v>78.680000000000007</v>
      </c>
    </row>
    <row r="3994" spans="1:5" ht="14.25">
      <c r="A3994" s="18">
        <v>12295</v>
      </c>
      <c r="B3994" s="18" t="s">
        <v>24623</v>
      </c>
      <c r="C3994" s="18" t="s">
        <v>2097</v>
      </c>
      <c r="D3994" s="18" t="s">
        <v>2098</v>
      </c>
      <c r="E3994" s="461">
        <v>3.19</v>
      </c>
    </row>
    <row r="3995" spans="1:5" ht="14.25">
      <c r="A3995" s="18">
        <v>12296</v>
      </c>
      <c r="B3995" s="18" t="s">
        <v>24624</v>
      </c>
      <c r="C3995" s="18" t="s">
        <v>2097</v>
      </c>
      <c r="D3995" s="18" t="s">
        <v>2098</v>
      </c>
      <c r="E3995" s="461">
        <v>4.12</v>
      </c>
    </row>
    <row r="3996" spans="1:5" ht="14.25">
      <c r="A3996" s="18">
        <v>12294</v>
      </c>
      <c r="B3996" s="18" t="s">
        <v>24625</v>
      </c>
      <c r="C3996" s="18" t="s">
        <v>2097</v>
      </c>
      <c r="D3996" s="18" t="s">
        <v>2098</v>
      </c>
      <c r="E3996" s="461">
        <v>9.9</v>
      </c>
    </row>
    <row r="3997" spans="1:5" ht="14.25">
      <c r="A3997" s="18">
        <v>14543</v>
      </c>
      <c r="B3997" s="18" t="s">
        <v>24626</v>
      </c>
      <c r="C3997" s="18" t="s">
        <v>2097</v>
      </c>
      <c r="D3997" s="18" t="s">
        <v>2098</v>
      </c>
      <c r="E3997" s="461">
        <v>7.07</v>
      </c>
    </row>
    <row r="3998" spans="1:5" ht="14.25">
      <c r="A3998" s="18">
        <v>13329</v>
      </c>
      <c r="B3998" s="18" t="s">
        <v>24627</v>
      </c>
      <c r="C3998" s="18" t="s">
        <v>2097</v>
      </c>
      <c r="D3998" s="18" t="s">
        <v>2102</v>
      </c>
      <c r="E3998" s="461">
        <v>4.1500000000000004</v>
      </c>
    </row>
    <row r="3999" spans="1:5" ht="14.25">
      <c r="A3999" s="18">
        <v>21047</v>
      </c>
      <c r="B3999" s="18" t="s">
        <v>24628</v>
      </c>
      <c r="C3999" s="18" t="s">
        <v>2097</v>
      </c>
      <c r="D3999" s="18" t="s">
        <v>2098</v>
      </c>
      <c r="E3999" s="461">
        <v>60.26</v>
      </c>
    </row>
    <row r="4000" spans="1:5" ht="14.25">
      <c r="A4000" s="18">
        <v>21042</v>
      </c>
      <c r="B4000" s="18" t="s">
        <v>24629</v>
      </c>
      <c r="C4000" s="18" t="s">
        <v>2097</v>
      </c>
      <c r="D4000" s="18" t="s">
        <v>2098</v>
      </c>
      <c r="E4000" s="461">
        <v>46.45</v>
      </c>
    </row>
    <row r="4001" spans="1:5" ht="14.25">
      <c r="A4001" s="18">
        <v>21043</v>
      </c>
      <c r="B4001" s="18" t="s">
        <v>24630</v>
      </c>
      <c r="C4001" s="18" t="s">
        <v>2097</v>
      </c>
      <c r="D4001" s="18" t="s">
        <v>2098</v>
      </c>
      <c r="E4001" s="461">
        <v>58.67</v>
      </c>
    </row>
    <row r="4002" spans="1:5" ht="14.25">
      <c r="A4002" s="18">
        <v>21044</v>
      </c>
      <c r="B4002" s="18" t="s">
        <v>24631</v>
      </c>
      <c r="C4002" s="18" t="s">
        <v>2097</v>
      </c>
      <c r="D4002" s="18" t="s">
        <v>2098</v>
      </c>
      <c r="E4002" s="461">
        <v>40.880000000000003</v>
      </c>
    </row>
    <row r="4003" spans="1:5" ht="14.25">
      <c r="A4003" s="18">
        <v>21045</v>
      </c>
      <c r="B4003" s="18" t="s">
        <v>24632</v>
      </c>
      <c r="C4003" s="18" t="s">
        <v>2097</v>
      </c>
      <c r="D4003" s="18" t="s">
        <v>2098</v>
      </c>
      <c r="E4003" s="461">
        <v>55.99</v>
      </c>
    </row>
    <row r="4004" spans="1:5" ht="14.25">
      <c r="A4004" s="18">
        <v>21041</v>
      </c>
      <c r="B4004" s="18" t="s">
        <v>24633</v>
      </c>
      <c r="C4004" s="18" t="s">
        <v>2097</v>
      </c>
      <c r="D4004" s="18" t="s">
        <v>2098</v>
      </c>
      <c r="E4004" s="461">
        <v>48.28</v>
      </c>
    </row>
    <row r="4005" spans="1:5" ht="14.25">
      <c r="A4005" s="18">
        <v>21040</v>
      </c>
      <c r="B4005" s="18" t="s">
        <v>24634</v>
      </c>
      <c r="C4005" s="18" t="s">
        <v>2097</v>
      </c>
      <c r="D4005" s="18" t="s">
        <v>2102</v>
      </c>
      <c r="E4005" s="461">
        <v>40</v>
      </c>
    </row>
    <row r="4006" spans="1:5" ht="14.25">
      <c r="A4006" s="18">
        <v>14149</v>
      </c>
      <c r="B4006" s="18" t="s">
        <v>24635</v>
      </c>
      <c r="C4006" s="18" t="s">
        <v>2114</v>
      </c>
      <c r="D4006" s="18" t="s">
        <v>2100</v>
      </c>
      <c r="E4006" s="461">
        <v>190.96</v>
      </c>
    </row>
    <row r="4007" spans="1:5" ht="14.25">
      <c r="A4007" s="18">
        <v>38099</v>
      </c>
      <c r="B4007" s="18" t="s">
        <v>24636</v>
      </c>
      <c r="C4007" s="18" t="s">
        <v>2097</v>
      </c>
      <c r="D4007" s="18" t="s">
        <v>2098</v>
      </c>
      <c r="E4007" s="461">
        <v>1.73</v>
      </c>
    </row>
    <row r="4008" spans="1:5" ht="14.25">
      <c r="A4008" s="18">
        <v>38100</v>
      </c>
      <c r="B4008" s="18" t="s">
        <v>24637</v>
      </c>
      <c r="C4008" s="18" t="s">
        <v>2097</v>
      </c>
      <c r="D4008" s="18" t="s">
        <v>2098</v>
      </c>
      <c r="E4008" s="461">
        <v>2.83</v>
      </c>
    </row>
    <row r="4009" spans="1:5" ht="14.25">
      <c r="A4009" s="18">
        <v>20061</v>
      </c>
      <c r="B4009" s="18" t="s">
        <v>24638</v>
      </c>
      <c r="C4009" s="18" t="s">
        <v>2097</v>
      </c>
      <c r="D4009" s="18" t="s">
        <v>2100</v>
      </c>
      <c r="E4009" s="461">
        <v>3.88</v>
      </c>
    </row>
    <row r="4010" spans="1:5" ht="14.25">
      <c r="A4010" s="18">
        <v>7576</v>
      </c>
      <c r="B4010" s="18" t="s">
        <v>24639</v>
      </c>
      <c r="C4010" s="18" t="s">
        <v>2097</v>
      </c>
      <c r="D4010" s="18" t="s">
        <v>2098</v>
      </c>
      <c r="E4010" s="461">
        <v>211.95</v>
      </c>
    </row>
    <row r="4011" spans="1:5" ht="14.25">
      <c r="A4011" s="18">
        <v>3384</v>
      </c>
      <c r="B4011" s="18" t="s">
        <v>24640</v>
      </c>
      <c r="C4011" s="18" t="s">
        <v>2097</v>
      </c>
      <c r="D4011" s="18" t="s">
        <v>2098</v>
      </c>
      <c r="E4011" s="461">
        <v>8.5500000000000007</v>
      </c>
    </row>
    <row r="4012" spans="1:5" ht="14.25">
      <c r="A4012" s="18">
        <v>7572</v>
      </c>
      <c r="B4012" s="18" t="s">
        <v>24641</v>
      </c>
      <c r="C4012" s="18" t="s">
        <v>2097</v>
      </c>
      <c r="D4012" s="18" t="s">
        <v>2098</v>
      </c>
      <c r="E4012" s="461">
        <v>6</v>
      </c>
    </row>
    <row r="4013" spans="1:5" ht="14.25">
      <c r="A4013" s="18">
        <v>3396</v>
      </c>
      <c r="B4013" s="18" t="s">
        <v>24642</v>
      </c>
      <c r="C4013" s="18" t="s">
        <v>2097</v>
      </c>
      <c r="D4013" s="18" t="s">
        <v>2098</v>
      </c>
      <c r="E4013" s="461">
        <v>4.0599999999999996</v>
      </c>
    </row>
    <row r="4014" spans="1:5" ht="14.25">
      <c r="A4014" s="18">
        <v>37590</v>
      </c>
      <c r="B4014" s="18" t="s">
        <v>24643</v>
      </c>
      <c r="C4014" s="18" t="s">
        <v>2097</v>
      </c>
      <c r="D4014" s="18" t="s">
        <v>2100</v>
      </c>
      <c r="E4014" s="461">
        <v>21.92</v>
      </c>
    </row>
    <row r="4015" spans="1:5" ht="14.25">
      <c r="A4015" s="18">
        <v>37591</v>
      </c>
      <c r="B4015" s="18" t="s">
        <v>24644</v>
      </c>
      <c r="C4015" s="18" t="s">
        <v>2097</v>
      </c>
      <c r="D4015" s="18" t="s">
        <v>2100</v>
      </c>
      <c r="E4015" s="461">
        <v>26.35</v>
      </c>
    </row>
    <row r="4016" spans="1:5" ht="14.25">
      <c r="A4016" s="18">
        <v>12626</v>
      </c>
      <c r="B4016" s="18" t="s">
        <v>24645</v>
      </c>
      <c r="C4016" s="18" t="s">
        <v>2097</v>
      </c>
      <c r="D4016" s="18" t="s">
        <v>2100</v>
      </c>
      <c r="E4016" s="461">
        <v>18.63</v>
      </c>
    </row>
    <row r="4017" spans="1:5" ht="14.25">
      <c r="A4017" s="18">
        <v>11033</v>
      </c>
      <c r="B4017" s="18" t="s">
        <v>24646</v>
      </c>
      <c r="C4017" s="18" t="s">
        <v>2097</v>
      </c>
      <c r="D4017" s="18" t="s">
        <v>2098</v>
      </c>
      <c r="E4017" s="461">
        <v>9.74</v>
      </c>
    </row>
    <row r="4018" spans="1:5" ht="14.25">
      <c r="A4018" s="18">
        <v>390</v>
      </c>
      <c r="B4018" s="18" t="s">
        <v>24647</v>
      </c>
      <c r="C4018" s="18" t="s">
        <v>2097</v>
      </c>
      <c r="D4018" s="18" t="s">
        <v>2098</v>
      </c>
      <c r="E4018" s="461">
        <v>7.34</v>
      </c>
    </row>
    <row r="4019" spans="1:5" ht="14.25">
      <c r="A4019" s="18">
        <v>42436</v>
      </c>
      <c r="B4019" s="18" t="s">
        <v>24648</v>
      </c>
      <c r="C4019" s="18" t="s">
        <v>2097</v>
      </c>
      <c r="D4019" s="18" t="s">
        <v>2100</v>
      </c>
      <c r="E4019" s="461">
        <v>2677.55</v>
      </c>
    </row>
    <row r="4020" spans="1:5" ht="14.25">
      <c r="A4020" s="18">
        <v>6193</v>
      </c>
      <c r="B4020" s="18" t="s">
        <v>24649</v>
      </c>
      <c r="C4020" s="18" t="s">
        <v>2103</v>
      </c>
      <c r="D4020" s="18" t="s">
        <v>2098</v>
      </c>
      <c r="E4020" s="461">
        <v>22.61</v>
      </c>
    </row>
    <row r="4021" spans="1:5" ht="14.25">
      <c r="A4021" s="18">
        <v>6194</v>
      </c>
      <c r="B4021" s="18" t="s">
        <v>24650</v>
      </c>
      <c r="C4021" s="18" t="s">
        <v>2103</v>
      </c>
      <c r="D4021" s="18" t="s">
        <v>2098</v>
      </c>
      <c r="E4021" s="461">
        <v>5.74</v>
      </c>
    </row>
    <row r="4022" spans="1:5" ht="14.25">
      <c r="A4022" s="18">
        <v>10567</v>
      </c>
      <c r="B4022" s="18" t="s">
        <v>24651</v>
      </c>
      <c r="C4022" s="18" t="s">
        <v>2103</v>
      </c>
      <c r="D4022" s="18" t="s">
        <v>2098</v>
      </c>
      <c r="E4022" s="461">
        <v>9.08</v>
      </c>
    </row>
    <row r="4023" spans="1:5" ht="14.25">
      <c r="A4023" s="18">
        <v>6212</v>
      </c>
      <c r="B4023" s="18" t="s">
        <v>24652</v>
      </c>
      <c r="C4023" s="18" t="s">
        <v>2103</v>
      </c>
      <c r="D4023" s="18" t="s">
        <v>2102</v>
      </c>
      <c r="E4023" s="461">
        <v>13.33</v>
      </c>
    </row>
    <row r="4024" spans="1:5" ht="14.25">
      <c r="A4024" s="18">
        <v>3993</v>
      </c>
      <c r="B4024" s="18" t="s">
        <v>24653</v>
      </c>
      <c r="C4024" s="18" t="s">
        <v>2099</v>
      </c>
      <c r="D4024" s="18" t="s">
        <v>2098</v>
      </c>
      <c r="E4024" s="461">
        <v>146.13999999999999</v>
      </c>
    </row>
    <row r="4025" spans="1:5" ht="14.25">
      <c r="A4025" s="18">
        <v>3990</v>
      </c>
      <c r="B4025" s="18" t="s">
        <v>24654</v>
      </c>
      <c r="C4025" s="18" t="s">
        <v>2103</v>
      </c>
      <c r="D4025" s="18" t="s">
        <v>2098</v>
      </c>
      <c r="E4025" s="461">
        <v>27.5</v>
      </c>
    </row>
    <row r="4026" spans="1:5" ht="14.25">
      <c r="A4026" s="18">
        <v>3992</v>
      </c>
      <c r="B4026" s="18" t="s">
        <v>24655</v>
      </c>
      <c r="C4026" s="18" t="s">
        <v>2103</v>
      </c>
      <c r="D4026" s="18" t="s">
        <v>2098</v>
      </c>
      <c r="E4026" s="461">
        <v>37.119999999999997</v>
      </c>
    </row>
    <row r="4027" spans="1:5" ht="14.25">
      <c r="A4027" s="18">
        <v>6178</v>
      </c>
      <c r="B4027" s="18" t="s">
        <v>24656</v>
      </c>
      <c r="C4027" s="18" t="s">
        <v>2099</v>
      </c>
      <c r="D4027" s="18" t="s">
        <v>2098</v>
      </c>
      <c r="E4027" s="461">
        <v>245.54</v>
      </c>
    </row>
    <row r="4028" spans="1:5" ht="14.25">
      <c r="A4028" s="18">
        <v>6180</v>
      </c>
      <c r="B4028" s="18" t="s">
        <v>24657</v>
      </c>
      <c r="C4028" s="18" t="s">
        <v>2099</v>
      </c>
      <c r="D4028" s="18" t="s">
        <v>2102</v>
      </c>
      <c r="E4028" s="461">
        <v>265</v>
      </c>
    </row>
    <row r="4029" spans="1:5" ht="14.25">
      <c r="A4029" s="18">
        <v>6182</v>
      </c>
      <c r="B4029" s="18" t="s">
        <v>24658</v>
      </c>
      <c r="C4029" s="18" t="s">
        <v>2099</v>
      </c>
      <c r="D4029" s="18" t="s">
        <v>2098</v>
      </c>
      <c r="E4029" s="461">
        <v>328.93</v>
      </c>
    </row>
    <row r="4030" spans="1:5" ht="14.25">
      <c r="A4030" s="18">
        <v>43614</v>
      </c>
      <c r="B4030" s="18" t="s">
        <v>24659</v>
      </c>
      <c r="C4030" s="18" t="s">
        <v>2103</v>
      </c>
      <c r="D4030" s="18" t="s">
        <v>2098</v>
      </c>
      <c r="E4030" s="461">
        <v>18.57</v>
      </c>
    </row>
    <row r="4031" spans="1:5" ht="14.25">
      <c r="A4031" s="18">
        <v>6189</v>
      </c>
      <c r="B4031" s="18" t="s">
        <v>24660</v>
      </c>
      <c r="C4031" s="18" t="s">
        <v>2103</v>
      </c>
      <c r="D4031" s="18" t="s">
        <v>2098</v>
      </c>
      <c r="E4031" s="461">
        <v>33</v>
      </c>
    </row>
    <row r="4032" spans="1:5" ht="14.25">
      <c r="A4032" s="18">
        <v>6214</v>
      </c>
      <c r="B4032" s="18" t="s">
        <v>24661</v>
      </c>
      <c r="C4032" s="18" t="s">
        <v>2099</v>
      </c>
      <c r="D4032" s="18" t="s">
        <v>2098</v>
      </c>
      <c r="E4032" s="461">
        <v>153.81</v>
      </c>
    </row>
    <row r="4033" spans="1:5" ht="14.25">
      <c r="A4033" s="18">
        <v>36153</v>
      </c>
      <c r="B4033" s="18" t="s">
        <v>24662</v>
      </c>
      <c r="C4033" s="18" t="s">
        <v>2097</v>
      </c>
      <c r="D4033" s="18" t="s">
        <v>2098</v>
      </c>
      <c r="E4033" s="461">
        <v>199.28</v>
      </c>
    </row>
    <row r="4034" spans="1:5" ht="14.25">
      <c r="A4034" s="18">
        <v>10740</v>
      </c>
      <c r="B4034" s="18" t="s">
        <v>24663</v>
      </c>
      <c r="C4034" s="18" t="s">
        <v>2097</v>
      </c>
      <c r="D4034" s="18" t="s">
        <v>2098</v>
      </c>
      <c r="E4034" s="461">
        <v>11473.34</v>
      </c>
    </row>
    <row r="4035" spans="1:5" ht="14.25">
      <c r="A4035" s="18">
        <v>13914</v>
      </c>
      <c r="B4035" s="18" t="s">
        <v>24664</v>
      </c>
      <c r="C4035" s="18" t="s">
        <v>2097</v>
      </c>
      <c r="D4035" s="18" t="s">
        <v>2098</v>
      </c>
      <c r="E4035" s="461">
        <v>830.14</v>
      </c>
    </row>
    <row r="4036" spans="1:5" ht="14.25">
      <c r="A4036" s="18">
        <v>10742</v>
      </c>
      <c r="B4036" s="18" t="s">
        <v>24665</v>
      </c>
      <c r="C4036" s="18" t="s">
        <v>2097</v>
      </c>
      <c r="D4036" s="18" t="s">
        <v>2102</v>
      </c>
      <c r="E4036" s="461">
        <v>1210.77</v>
      </c>
    </row>
    <row r="4037" spans="1:5" ht="14.25">
      <c r="A4037" s="18">
        <v>38465</v>
      </c>
      <c r="B4037" s="18" t="s">
        <v>24666</v>
      </c>
      <c r="C4037" s="18" t="s">
        <v>2097</v>
      </c>
      <c r="D4037" s="18" t="s">
        <v>2098</v>
      </c>
      <c r="E4037" s="461">
        <v>40.4</v>
      </c>
    </row>
    <row r="4038" spans="1:5" ht="14.25">
      <c r="A4038" s="18">
        <v>7543</v>
      </c>
      <c r="B4038" s="18" t="s">
        <v>24667</v>
      </c>
      <c r="C4038" s="18" t="s">
        <v>2097</v>
      </c>
      <c r="D4038" s="18" t="s">
        <v>2098</v>
      </c>
      <c r="E4038" s="461">
        <v>7.68</v>
      </c>
    </row>
    <row r="4039" spans="1:5" ht="14.25">
      <c r="A4039" s="18">
        <v>43427</v>
      </c>
      <c r="B4039" s="18" t="s">
        <v>24668</v>
      </c>
      <c r="C4039" s="18" t="s">
        <v>2097</v>
      </c>
      <c r="D4039" s="18" t="s">
        <v>2098</v>
      </c>
      <c r="E4039" s="461">
        <v>1627.41</v>
      </c>
    </row>
    <row r="4040" spans="1:5" ht="14.25">
      <c r="A4040" s="18">
        <v>41613</v>
      </c>
      <c r="B4040" s="18" t="s">
        <v>24669</v>
      </c>
      <c r="C4040" s="18" t="s">
        <v>2097</v>
      </c>
      <c r="D4040" s="18" t="s">
        <v>2098</v>
      </c>
      <c r="E4040" s="461">
        <v>104.61</v>
      </c>
    </row>
    <row r="4041" spans="1:5" ht="14.25">
      <c r="A4041" s="18">
        <v>41614</v>
      </c>
      <c r="B4041" s="18" t="s">
        <v>24670</v>
      </c>
      <c r="C4041" s="18" t="s">
        <v>2097</v>
      </c>
      <c r="D4041" s="18" t="s">
        <v>2098</v>
      </c>
      <c r="E4041" s="461">
        <v>133.29</v>
      </c>
    </row>
    <row r="4042" spans="1:5" ht="14.25">
      <c r="A4042" s="18">
        <v>41615</v>
      </c>
      <c r="B4042" s="18" t="s">
        <v>24671</v>
      </c>
      <c r="C4042" s="18" t="s">
        <v>2097</v>
      </c>
      <c r="D4042" s="18" t="s">
        <v>2098</v>
      </c>
      <c r="E4042" s="461">
        <v>206.02</v>
      </c>
    </row>
    <row r="4043" spans="1:5" ht="14.25">
      <c r="A4043" s="18">
        <v>41616</v>
      </c>
      <c r="B4043" s="18" t="s">
        <v>24672</v>
      </c>
      <c r="C4043" s="18" t="s">
        <v>2097</v>
      </c>
      <c r="D4043" s="18" t="s">
        <v>2098</v>
      </c>
      <c r="E4043" s="461">
        <v>307.82</v>
      </c>
    </row>
    <row r="4044" spans="1:5" ht="14.25">
      <c r="A4044" s="18">
        <v>41617</v>
      </c>
      <c r="B4044" s="18" t="s">
        <v>24673</v>
      </c>
      <c r="C4044" s="18" t="s">
        <v>2097</v>
      </c>
      <c r="D4044" s="18" t="s">
        <v>2098</v>
      </c>
      <c r="E4044" s="461">
        <v>612.07000000000005</v>
      </c>
    </row>
    <row r="4045" spans="1:5" ht="14.25">
      <c r="A4045" s="18">
        <v>41618</v>
      </c>
      <c r="B4045" s="18" t="s">
        <v>24674</v>
      </c>
      <c r="C4045" s="18" t="s">
        <v>2097</v>
      </c>
      <c r="D4045" s="18" t="s">
        <v>2098</v>
      </c>
      <c r="E4045" s="461">
        <v>1126.78</v>
      </c>
    </row>
    <row r="4046" spans="1:5" ht="14.25">
      <c r="A4046" s="18">
        <v>43428</v>
      </c>
      <c r="B4046" s="18" t="s">
        <v>24675</v>
      </c>
      <c r="C4046" s="18" t="s">
        <v>2097</v>
      </c>
      <c r="D4046" s="18" t="s">
        <v>2098</v>
      </c>
      <c r="E4046" s="461">
        <v>1979.21</v>
      </c>
    </row>
    <row r="4047" spans="1:5" ht="14.25">
      <c r="A4047" s="18">
        <v>41619</v>
      </c>
      <c r="B4047" s="18" t="s">
        <v>24676</v>
      </c>
      <c r="C4047" s="18" t="s">
        <v>2097</v>
      </c>
      <c r="D4047" s="18" t="s">
        <v>2098</v>
      </c>
      <c r="E4047" s="461">
        <v>128.22999999999999</v>
      </c>
    </row>
    <row r="4048" spans="1:5" ht="14.25">
      <c r="A4048" s="18">
        <v>41620</v>
      </c>
      <c r="B4048" s="18" t="s">
        <v>24677</v>
      </c>
      <c r="C4048" s="18" t="s">
        <v>2097</v>
      </c>
      <c r="D4048" s="18" t="s">
        <v>2098</v>
      </c>
      <c r="E4048" s="461">
        <v>161.97999999999999</v>
      </c>
    </row>
    <row r="4049" spans="1:5" ht="14.25">
      <c r="A4049" s="18">
        <v>41622</v>
      </c>
      <c r="B4049" s="18" t="s">
        <v>24678</v>
      </c>
      <c r="C4049" s="18" t="s">
        <v>2097</v>
      </c>
      <c r="D4049" s="18" t="s">
        <v>2098</v>
      </c>
      <c r="E4049" s="461">
        <v>280.93</v>
      </c>
    </row>
    <row r="4050" spans="1:5" ht="14.25">
      <c r="A4050" s="18">
        <v>41623</v>
      </c>
      <c r="B4050" s="18" t="s">
        <v>24679</v>
      </c>
      <c r="C4050" s="18" t="s">
        <v>2097</v>
      </c>
      <c r="D4050" s="18" t="s">
        <v>2098</v>
      </c>
      <c r="E4050" s="461">
        <v>431.95</v>
      </c>
    </row>
    <row r="4051" spans="1:5" ht="14.25">
      <c r="A4051" s="18">
        <v>41624</v>
      </c>
      <c r="B4051" s="18" t="s">
        <v>24680</v>
      </c>
      <c r="C4051" s="18" t="s">
        <v>2097</v>
      </c>
      <c r="D4051" s="18" t="s">
        <v>2098</v>
      </c>
      <c r="E4051" s="461">
        <v>809.9</v>
      </c>
    </row>
    <row r="4052" spans="1:5" ht="14.25">
      <c r="A4052" s="18">
        <v>41625</v>
      </c>
      <c r="B4052" s="18" t="s">
        <v>24681</v>
      </c>
      <c r="C4052" s="18" t="s">
        <v>2097</v>
      </c>
      <c r="D4052" s="18" t="s">
        <v>2098</v>
      </c>
      <c r="E4052" s="461">
        <v>1246.07</v>
      </c>
    </row>
    <row r="4053" spans="1:5" ht="14.25">
      <c r="A4053" s="18">
        <v>39352</v>
      </c>
      <c r="B4053" s="18" t="s">
        <v>24682</v>
      </c>
      <c r="C4053" s="18" t="s">
        <v>2097</v>
      </c>
      <c r="D4053" s="18" t="s">
        <v>2098</v>
      </c>
      <c r="E4053" s="461">
        <v>4.74</v>
      </c>
    </row>
    <row r="4054" spans="1:5" ht="14.25">
      <c r="A4054" s="18">
        <v>39346</v>
      </c>
      <c r="B4054" s="18" t="s">
        <v>24683</v>
      </c>
      <c r="C4054" s="18" t="s">
        <v>2097</v>
      </c>
      <c r="D4054" s="18" t="s">
        <v>2098</v>
      </c>
      <c r="E4054" s="461">
        <v>4.74</v>
      </c>
    </row>
    <row r="4055" spans="1:5" ht="14.25">
      <c r="A4055" s="18">
        <v>39350</v>
      </c>
      <c r="B4055" s="18" t="s">
        <v>24684</v>
      </c>
      <c r="C4055" s="18" t="s">
        <v>2097</v>
      </c>
      <c r="D4055" s="18" t="s">
        <v>2098</v>
      </c>
      <c r="E4055" s="461">
        <v>5.0999999999999996</v>
      </c>
    </row>
    <row r="4056" spans="1:5" ht="14.25">
      <c r="A4056" s="18">
        <v>39351</v>
      </c>
      <c r="B4056" s="18" t="s">
        <v>24685</v>
      </c>
      <c r="C4056" s="18" t="s">
        <v>2097</v>
      </c>
      <c r="D4056" s="18" t="s">
        <v>2098</v>
      </c>
      <c r="E4056" s="461">
        <v>5.91</v>
      </c>
    </row>
    <row r="4057" spans="1:5" ht="14.25">
      <c r="A4057" s="18">
        <v>38952</v>
      </c>
      <c r="B4057" s="18" t="s">
        <v>24686</v>
      </c>
      <c r="C4057" s="18" t="s">
        <v>2097</v>
      </c>
      <c r="D4057" s="18" t="s">
        <v>2100</v>
      </c>
      <c r="E4057" s="461">
        <v>2.97</v>
      </c>
    </row>
    <row r="4058" spans="1:5" ht="14.25">
      <c r="A4058" s="18">
        <v>38953</v>
      </c>
      <c r="B4058" s="18" t="s">
        <v>24687</v>
      </c>
      <c r="C4058" s="18" t="s">
        <v>2097</v>
      </c>
      <c r="D4058" s="18" t="s">
        <v>2100</v>
      </c>
      <c r="E4058" s="461">
        <v>4.68</v>
      </c>
    </row>
    <row r="4059" spans="1:5" ht="14.25">
      <c r="A4059" s="18">
        <v>38835</v>
      </c>
      <c r="B4059" s="18" t="s">
        <v>24688</v>
      </c>
      <c r="C4059" s="18" t="s">
        <v>2097</v>
      </c>
      <c r="D4059" s="18" t="s">
        <v>2100</v>
      </c>
      <c r="E4059" s="461">
        <v>4.2</v>
      </c>
    </row>
    <row r="4060" spans="1:5" ht="14.25">
      <c r="A4060" s="18">
        <v>38837</v>
      </c>
      <c r="B4060" s="18" t="s">
        <v>24689</v>
      </c>
      <c r="C4060" s="18" t="s">
        <v>2097</v>
      </c>
      <c r="D4060" s="18" t="s">
        <v>2100</v>
      </c>
      <c r="E4060" s="461">
        <v>10.95</v>
      </c>
    </row>
    <row r="4061" spans="1:5" ht="14.25">
      <c r="A4061" s="18">
        <v>38836</v>
      </c>
      <c r="B4061" s="18" t="s">
        <v>24690</v>
      </c>
      <c r="C4061" s="18" t="s">
        <v>2097</v>
      </c>
      <c r="D4061" s="18" t="s">
        <v>2100</v>
      </c>
      <c r="E4061" s="461">
        <v>6.06</v>
      </c>
    </row>
    <row r="4062" spans="1:5" ht="14.25">
      <c r="A4062" s="18">
        <v>2666</v>
      </c>
      <c r="B4062" s="18" t="s">
        <v>24691</v>
      </c>
      <c r="C4062" s="18" t="s">
        <v>2097</v>
      </c>
      <c r="D4062" s="18" t="s">
        <v>2098</v>
      </c>
      <c r="E4062" s="461">
        <v>8.2799999999999994</v>
      </c>
    </row>
    <row r="4063" spans="1:5" ht="14.25">
      <c r="A4063" s="18">
        <v>2668</v>
      </c>
      <c r="B4063" s="18" t="s">
        <v>24692</v>
      </c>
      <c r="C4063" s="18" t="s">
        <v>2097</v>
      </c>
      <c r="D4063" s="18" t="s">
        <v>2098</v>
      </c>
      <c r="E4063" s="461">
        <v>9.4600000000000009</v>
      </c>
    </row>
    <row r="4064" spans="1:5" ht="14.25">
      <c r="A4064" s="18">
        <v>2664</v>
      </c>
      <c r="B4064" s="18" t="s">
        <v>24693</v>
      </c>
      <c r="C4064" s="18" t="s">
        <v>2097</v>
      </c>
      <c r="D4064" s="18" t="s">
        <v>2098</v>
      </c>
      <c r="E4064" s="461">
        <v>13.95</v>
      </c>
    </row>
    <row r="4065" spans="1:5" ht="14.25">
      <c r="A4065" s="18">
        <v>2662</v>
      </c>
      <c r="B4065" s="18" t="s">
        <v>24694</v>
      </c>
      <c r="C4065" s="18" t="s">
        <v>2097</v>
      </c>
      <c r="D4065" s="18" t="s">
        <v>2098</v>
      </c>
      <c r="E4065" s="461">
        <v>17.12</v>
      </c>
    </row>
    <row r="4066" spans="1:5" ht="14.25">
      <c r="A4066" s="18">
        <v>20964</v>
      </c>
      <c r="B4066" s="18" t="s">
        <v>24695</v>
      </c>
      <c r="C4066" s="18" t="s">
        <v>2097</v>
      </c>
      <c r="D4066" s="18" t="s">
        <v>2098</v>
      </c>
      <c r="E4066" s="461">
        <v>74.19</v>
      </c>
    </row>
    <row r="4067" spans="1:5" ht="14.25">
      <c r="A4067" s="18">
        <v>10905</v>
      </c>
      <c r="B4067" s="18" t="s">
        <v>24696</v>
      </c>
      <c r="C4067" s="18" t="s">
        <v>2097</v>
      </c>
      <c r="D4067" s="18" t="s">
        <v>2098</v>
      </c>
      <c r="E4067" s="461">
        <v>99.52</v>
      </c>
    </row>
    <row r="4068" spans="1:5" ht="14.25">
      <c r="A4068" s="18">
        <v>42703</v>
      </c>
      <c r="B4068" s="18" t="s">
        <v>24697</v>
      </c>
      <c r="C4068" s="18" t="s">
        <v>2097</v>
      </c>
      <c r="D4068" s="18" t="s">
        <v>2100</v>
      </c>
      <c r="E4068" s="461">
        <v>121.95</v>
      </c>
    </row>
    <row r="4069" spans="1:5" ht="14.25">
      <c r="A4069" s="18">
        <v>42704</v>
      </c>
      <c r="B4069" s="18" t="s">
        <v>24698</v>
      </c>
      <c r="C4069" s="18" t="s">
        <v>2097</v>
      </c>
      <c r="D4069" s="18" t="s">
        <v>2100</v>
      </c>
      <c r="E4069" s="461">
        <v>187.21</v>
      </c>
    </row>
    <row r="4070" spans="1:5" ht="14.25">
      <c r="A4070" s="18">
        <v>42705</v>
      </c>
      <c r="B4070" s="18" t="s">
        <v>24699</v>
      </c>
      <c r="C4070" s="18" t="s">
        <v>2097</v>
      </c>
      <c r="D4070" s="18" t="s">
        <v>2100</v>
      </c>
      <c r="E4070" s="461">
        <v>238.86</v>
      </c>
    </row>
    <row r="4071" spans="1:5" ht="14.25">
      <c r="A4071" s="18">
        <v>42706</v>
      </c>
      <c r="B4071" s="18" t="s">
        <v>24700</v>
      </c>
      <c r="C4071" s="18" t="s">
        <v>2097</v>
      </c>
      <c r="D4071" s="18" t="s">
        <v>2100</v>
      </c>
      <c r="E4071" s="461">
        <v>295.82</v>
      </c>
    </row>
    <row r="4072" spans="1:5" ht="14.25">
      <c r="A4072" s="18">
        <v>11289</v>
      </c>
      <c r="B4072" s="18" t="s">
        <v>24701</v>
      </c>
      <c r="C4072" s="18" t="s">
        <v>2097</v>
      </c>
      <c r="D4072" s="18" t="s">
        <v>2100</v>
      </c>
      <c r="E4072" s="461">
        <v>99.41</v>
      </c>
    </row>
    <row r="4073" spans="1:5" ht="14.25">
      <c r="A4073" s="18">
        <v>11241</v>
      </c>
      <c r="B4073" s="18" t="s">
        <v>24702</v>
      </c>
      <c r="C4073" s="18" t="s">
        <v>2097</v>
      </c>
      <c r="D4073" s="18" t="s">
        <v>2100</v>
      </c>
      <c r="E4073" s="461">
        <v>248.52</v>
      </c>
    </row>
    <row r="4074" spans="1:5" ht="14.25">
      <c r="A4074" s="18">
        <v>11301</v>
      </c>
      <c r="B4074" s="18" t="s">
        <v>24703</v>
      </c>
      <c r="C4074" s="18" t="s">
        <v>2097</v>
      </c>
      <c r="D4074" s="18" t="s">
        <v>2100</v>
      </c>
      <c r="E4074" s="461">
        <v>630.19000000000005</v>
      </c>
    </row>
    <row r="4075" spans="1:5" ht="14.25">
      <c r="A4075" s="18">
        <v>21090</v>
      </c>
      <c r="B4075" s="18" t="s">
        <v>24704</v>
      </c>
      <c r="C4075" s="18" t="s">
        <v>2097</v>
      </c>
      <c r="D4075" s="18" t="s">
        <v>2100</v>
      </c>
      <c r="E4075" s="461">
        <v>772.2</v>
      </c>
    </row>
    <row r="4076" spans="1:5" ht="14.25">
      <c r="A4076" s="18">
        <v>11315</v>
      </c>
      <c r="B4076" s="18" t="s">
        <v>24705</v>
      </c>
      <c r="C4076" s="18" t="s">
        <v>2097</v>
      </c>
      <c r="D4076" s="18" t="s">
        <v>2100</v>
      </c>
      <c r="E4076" s="461">
        <v>150.88999999999999</v>
      </c>
    </row>
    <row r="4077" spans="1:5" ht="14.25">
      <c r="A4077" s="18">
        <v>21071</v>
      </c>
      <c r="B4077" s="18" t="s">
        <v>24706</v>
      </c>
      <c r="C4077" s="18" t="s">
        <v>2097</v>
      </c>
      <c r="D4077" s="18" t="s">
        <v>2100</v>
      </c>
      <c r="E4077" s="461">
        <v>230.77</v>
      </c>
    </row>
    <row r="4078" spans="1:5" ht="14.25">
      <c r="A4078" s="18">
        <v>14112</v>
      </c>
      <c r="B4078" s="18" t="s">
        <v>24707</v>
      </c>
      <c r="C4078" s="18" t="s">
        <v>2097</v>
      </c>
      <c r="D4078" s="18" t="s">
        <v>2100</v>
      </c>
      <c r="E4078" s="461">
        <v>322.19</v>
      </c>
    </row>
    <row r="4079" spans="1:5" ht="14.25">
      <c r="A4079" s="18">
        <v>11316</v>
      </c>
      <c r="B4079" s="18" t="s">
        <v>24708</v>
      </c>
      <c r="C4079" s="18" t="s">
        <v>2097</v>
      </c>
      <c r="D4079" s="18" t="s">
        <v>2100</v>
      </c>
      <c r="E4079" s="461">
        <v>497.05</v>
      </c>
    </row>
    <row r="4080" spans="1:5" ht="14.25">
      <c r="A4080" s="18">
        <v>6243</v>
      </c>
      <c r="B4080" s="18" t="s">
        <v>24709</v>
      </c>
      <c r="C4080" s="18" t="s">
        <v>2097</v>
      </c>
      <c r="D4080" s="18" t="s">
        <v>2100</v>
      </c>
      <c r="E4080" s="461">
        <v>572.5</v>
      </c>
    </row>
    <row r="4081" spans="1:5" ht="14.25">
      <c r="A4081" s="18">
        <v>6240</v>
      </c>
      <c r="B4081" s="18" t="s">
        <v>24710</v>
      </c>
      <c r="C4081" s="18" t="s">
        <v>2097</v>
      </c>
      <c r="D4081" s="18" t="s">
        <v>2100</v>
      </c>
      <c r="E4081" s="461">
        <v>758</v>
      </c>
    </row>
    <row r="4082" spans="1:5" ht="14.25">
      <c r="A4082" s="18">
        <v>11296</v>
      </c>
      <c r="B4082" s="18" t="s">
        <v>24711</v>
      </c>
      <c r="C4082" s="18" t="s">
        <v>2097</v>
      </c>
      <c r="D4082" s="18" t="s">
        <v>2100</v>
      </c>
      <c r="E4082" s="461">
        <v>2415.15</v>
      </c>
    </row>
    <row r="4083" spans="1:5" ht="14.25">
      <c r="A4083" s="18">
        <v>11299</v>
      </c>
      <c r="B4083" s="18" t="s">
        <v>24712</v>
      </c>
      <c r="C4083" s="18" t="s">
        <v>2097</v>
      </c>
      <c r="D4083" s="18" t="s">
        <v>2100</v>
      </c>
      <c r="E4083" s="461">
        <v>817.47</v>
      </c>
    </row>
    <row r="4084" spans="1:5" ht="14.25">
      <c r="A4084" s="18">
        <v>11688</v>
      </c>
      <c r="B4084" s="18" t="s">
        <v>24713</v>
      </c>
      <c r="C4084" s="18" t="s">
        <v>2097</v>
      </c>
      <c r="D4084" s="18" t="s">
        <v>2098</v>
      </c>
      <c r="E4084" s="461">
        <v>511.64</v>
      </c>
    </row>
    <row r="4085" spans="1:5" ht="14.25">
      <c r="A4085" s="18">
        <v>37736</v>
      </c>
      <c r="B4085" s="18" t="s">
        <v>24714</v>
      </c>
      <c r="C4085" s="18" t="s">
        <v>2097</v>
      </c>
      <c r="D4085" s="18" t="s">
        <v>2100</v>
      </c>
      <c r="E4085" s="461">
        <v>93450</v>
      </c>
    </row>
    <row r="4086" spans="1:5" ht="14.25">
      <c r="A4086" s="18">
        <v>37739</v>
      </c>
      <c r="B4086" s="18" t="s">
        <v>24715</v>
      </c>
      <c r="C4086" s="18" t="s">
        <v>2097</v>
      </c>
      <c r="D4086" s="18" t="s">
        <v>2100</v>
      </c>
      <c r="E4086" s="461">
        <v>115015.38</v>
      </c>
    </row>
    <row r="4087" spans="1:5" ht="14.25">
      <c r="A4087" s="18">
        <v>37740</v>
      </c>
      <c r="B4087" s="18" t="s">
        <v>24716</v>
      </c>
      <c r="C4087" s="18" t="s">
        <v>2097</v>
      </c>
      <c r="D4087" s="18" t="s">
        <v>2100</v>
      </c>
      <c r="E4087" s="461">
        <v>65633.77</v>
      </c>
    </row>
    <row r="4088" spans="1:5" ht="14.25">
      <c r="A4088" s="18">
        <v>37738</v>
      </c>
      <c r="B4088" s="18" t="s">
        <v>24717</v>
      </c>
      <c r="C4088" s="18" t="s">
        <v>2097</v>
      </c>
      <c r="D4088" s="18" t="s">
        <v>2100</v>
      </c>
      <c r="E4088" s="461">
        <v>77979.179999999993</v>
      </c>
    </row>
    <row r="4089" spans="1:5" ht="14.25">
      <c r="A4089" s="18">
        <v>37737</v>
      </c>
      <c r="B4089" s="18" t="s">
        <v>24718</v>
      </c>
      <c r="C4089" s="18" t="s">
        <v>2097</v>
      </c>
      <c r="D4089" s="18" t="s">
        <v>2100</v>
      </c>
      <c r="E4089" s="461">
        <v>62039.54</v>
      </c>
    </row>
    <row r="4090" spans="1:5" ht="14.25">
      <c r="A4090" s="18">
        <v>25014</v>
      </c>
      <c r="B4090" s="18" t="s">
        <v>24719</v>
      </c>
      <c r="C4090" s="18" t="s">
        <v>2097</v>
      </c>
      <c r="D4090" s="18" t="s">
        <v>2100</v>
      </c>
      <c r="E4090" s="461">
        <v>129939.25</v>
      </c>
    </row>
    <row r="4091" spans="1:5" ht="14.25">
      <c r="A4091" s="18">
        <v>25013</v>
      </c>
      <c r="B4091" s="18" t="s">
        <v>24720</v>
      </c>
      <c r="C4091" s="18" t="s">
        <v>2097</v>
      </c>
      <c r="D4091" s="18" t="s">
        <v>2100</v>
      </c>
      <c r="E4091" s="461">
        <v>136190.09</v>
      </c>
    </row>
    <row r="4092" spans="1:5" ht="14.25">
      <c r="A4092" s="18">
        <v>14405</v>
      </c>
      <c r="B4092" s="18" t="s">
        <v>24721</v>
      </c>
      <c r="C4092" s="18" t="s">
        <v>2097</v>
      </c>
      <c r="D4092" s="18" t="s">
        <v>2100</v>
      </c>
      <c r="E4092" s="461">
        <v>159865.12</v>
      </c>
    </row>
    <row r="4093" spans="1:5" ht="14.25">
      <c r="A4093" s="18">
        <v>20271</v>
      </c>
      <c r="B4093" s="18" t="s">
        <v>24722</v>
      </c>
      <c r="C4093" s="18" t="s">
        <v>2097</v>
      </c>
      <c r="D4093" s="18" t="s">
        <v>2098</v>
      </c>
      <c r="E4093" s="461">
        <v>513.76</v>
      </c>
    </row>
    <row r="4094" spans="1:5" ht="14.25">
      <c r="A4094" s="18">
        <v>10423</v>
      </c>
      <c r="B4094" s="18" t="s">
        <v>24723</v>
      </c>
      <c r="C4094" s="18" t="s">
        <v>2097</v>
      </c>
      <c r="D4094" s="18" t="s">
        <v>2098</v>
      </c>
      <c r="E4094" s="461">
        <v>377.22</v>
      </c>
    </row>
    <row r="4095" spans="1:5" ht="14.25">
      <c r="A4095" s="18">
        <v>36790</v>
      </c>
      <c r="B4095" s="18" t="s">
        <v>24724</v>
      </c>
      <c r="C4095" s="18" t="s">
        <v>2097</v>
      </c>
      <c r="D4095" s="18" t="s">
        <v>2098</v>
      </c>
      <c r="E4095" s="461">
        <v>203.26</v>
      </c>
    </row>
    <row r="4096" spans="1:5" ht="14.25">
      <c r="A4096" s="18">
        <v>37589</v>
      </c>
      <c r="B4096" s="18" t="s">
        <v>24725</v>
      </c>
      <c r="C4096" s="18" t="s">
        <v>2097</v>
      </c>
      <c r="D4096" s="18" t="s">
        <v>2098</v>
      </c>
      <c r="E4096" s="461">
        <v>249.04</v>
      </c>
    </row>
    <row r="4097" spans="1:5" ht="14.25">
      <c r="A4097" s="18">
        <v>11690</v>
      </c>
      <c r="B4097" s="18" t="s">
        <v>24726</v>
      </c>
      <c r="C4097" s="18" t="s">
        <v>2097</v>
      </c>
      <c r="D4097" s="18" t="s">
        <v>2098</v>
      </c>
      <c r="E4097" s="461">
        <v>132.30000000000001</v>
      </c>
    </row>
    <row r="4098" spans="1:5" ht="14.25">
      <c r="A4098" s="18">
        <v>20234</v>
      </c>
      <c r="B4098" s="18" t="s">
        <v>24727</v>
      </c>
      <c r="C4098" s="18" t="s">
        <v>2097</v>
      </c>
      <c r="D4098" s="18" t="s">
        <v>2098</v>
      </c>
      <c r="E4098" s="461">
        <v>167.42</v>
      </c>
    </row>
    <row r="4099" spans="1:5" ht="14.25">
      <c r="A4099" s="18">
        <v>4763</v>
      </c>
      <c r="B4099" s="18" t="s">
        <v>24728</v>
      </c>
      <c r="C4099" s="18" t="s">
        <v>2101</v>
      </c>
      <c r="D4099" s="18" t="s">
        <v>2098</v>
      </c>
      <c r="E4099" s="461">
        <v>18.22</v>
      </c>
    </row>
    <row r="4100" spans="1:5" ht="14.25">
      <c r="A4100" s="18">
        <v>41070</v>
      </c>
      <c r="B4100" s="18" t="s">
        <v>24729</v>
      </c>
      <c r="C4100" s="18" t="s">
        <v>2107</v>
      </c>
      <c r="D4100" s="18" t="s">
        <v>2098</v>
      </c>
      <c r="E4100" s="461">
        <v>3202.44</v>
      </c>
    </row>
    <row r="4101" spans="1:5" ht="14.25">
      <c r="A4101" s="18">
        <v>44480</v>
      </c>
      <c r="B4101" s="18" t="s">
        <v>24730</v>
      </c>
      <c r="C4101" s="18" t="s">
        <v>2106</v>
      </c>
      <c r="D4101" s="18" t="s">
        <v>2098</v>
      </c>
      <c r="E4101" s="461">
        <v>15.13</v>
      </c>
    </row>
    <row r="4102" spans="1:5" ht="14.25">
      <c r="A4102" s="18">
        <v>11457</v>
      </c>
      <c r="B4102" s="18" t="s">
        <v>24731</v>
      </c>
      <c r="C4102" s="18" t="s">
        <v>2097</v>
      </c>
      <c r="D4102" s="18" t="s">
        <v>2098</v>
      </c>
      <c r="E4102" s="461">
        <v>41.97</v>
      </c>
    </row>
    <row r="4103" spans="1:5" ht="14.25">
      <c r="A4103" s="18">
        <v>44073</v>
      </c>
      <c r="B4103" s="18" t="s">
        <v>24732</v>
      </c>
      <c r="C4103" s="18" t="s">
        <v>2103</v>
      </c>
      <c r="D4103" s="18" t="s">
        <v>2098</v>
      </c>
      <c r="E4103" s="461">
        <v>0.75</v>
      </c>
    </row>
    <row r="4104" spans="1:5" ht="14.25">
      <c r="A4104" s="18">
        <v>44253</v>
      </c>
      <c r="B4104" s="18" t="s">
        <v>24733</v>
      </c>
      <c r="C4104" s="18" t="s">
        <v>2097</v>
      </c>
      <c r="D4104" s="18" t="s">
        <v>2098</v>
      </c>
      <c r="E4104" s="461">
        <v>300.06</v>
      </c>
    </row>
    <row r="4105" spans="1:5" ht="14.25">
      <c r="A4105" s="18">
        <v>21121</v>
      </c>
      <c r="B4105" s="18" t="s">
        <v>24734</v>
      </c>
      <c r="C4105" s="18" t="s">
        <v>2097</v>
      </c>
      <c r="D4105" s="18" t="s">
        <v>2098</v>
      </c>
      <c r="E4105" s="461">
        <v>4.3</v>
      </c>
    </row>
    <row r="4106" spans="1:5" ht="14.25">
      <c r="A4106" s="18">
        <v>38010</v>
      </c>
      <c r="B4106" s="18" t="s">
        <v>24735</v>
      </c>
      <c r="C4106" s="18" t="s">
        <v>2097</v>
      </c>
      <c r="D4106" s="18" t="s">
        <v>2098</v>
      </c>
      <c r="E4106" s="461">
        <v>5.36</v>
      </c>
    </row>
    <row r="4107" spans="1:5" ht="14.25">
      <c r="A4107" s="18">
        <v>38011</v>
      </c>
      <c r="B4107" s="18" t="s">
        <v>24736</v>
      </c>
      <c r="C4107" s="18" t="s">
        <v>2097</v>
      </c>
      <c r="D4107" s="18" t="s">
        <v>2098</v>
      </c>
      <c r="E4107" s="461">
        <v>10.74</v>
      </c>
    </row>
    <row r="4108" spans="1:5" ht="14.25">
      <c r="A4108" s="18">
        <v>38012</v>
      </c>
      <c r="B4108" s="18" t="s">
        <v>24737</v>
      </c>
      <c r="C4108" s="18" t="s">
        <v>2097</v>
      </c>
      <c r="D4108" s="18" t="s">
        <v>2098</v>
      </c>
      <c r="E4108" s="461">
        <v>40.96</v>
      </c>
    </row>
    <row r="4109" spans="1:5" ht="14.25">
      <c r="A4109" s="18">
        <v>38013</v>
      </c>
      <c r="B4109" s="18" t="s">
        <v>24738</v>
      </c>
      <c r="C4109" s="18" t="s">
        <v>2097</v>
      </c>
      <c r="D4109" s="18" t="s">
        <v>2098</v>
      </c>
      <c r="E4109" s="461">
        <v>52.62</v>
      </c>
    </row>
    <row r="4110" spans="1:5" ht="14.25">
      <c r="A4110" s="18">
        <v>38014</v>
      </c>
      <c r="B4110" s="18" t="s">
        <v>24739</v>
      </c>
      <c r="C4110" s="18" t="s">
        <v>2097</v>
      </c>
      <c r="D4110" s="18" t="s">
        <v>2098</v>
      </c>
      <c r="E4110" s="461">
        <v>87.87</v>
      </c>
    </row>
    <row r="4111" spans="1:5" ht="14.25">
      <c r="A4111" s="18">
        <v>38015</v>
      </c>
      <c r="B4111" s="18" t="s">
        <v>24740</v>
      </c>
      <c r="C4111" s="18" t="s">
        <v>2097</v>
      </c>
      <c r="D4111" s="18" t="s">
        <v>2098</v>
      </c>
      <c r="E4111" s="461">
        <v>206.59</v>
      </c>
    </row>
    <row r="4112" spans="1:5" ht="14.25">
      <c r="A4112" s="18">
        <v>38016</v>
      </c>
      <c r="B4112" s="18" t="s">
        <v>24741</v>
      </c>
      <c r="C4112" s="18" t="s">
        <v>2097</v>
      </c>
      <c r="D4112" s="18" t="s">
        <v>2098</v>
      </c>
      <c r="E4112" s="461">
        <v>240.24</v>
      </c>
    </row>
    <row r="4113" spans="1:5" ht="14.25">
      <c r="A4113" s="18">
        <v>12741</v>
      </c>
      <c r="B4113" s="18" t="s">
        <v>24742</v>
      </c>
      <c r="C4113" s="18" t="s">
        <v>2097</v>
      </c>
      <c r="D4113" s="18" t="s">
        <v>2100</v>
      </c>
      <c r="E4113" s="461">
        <v>1339.26</v>
      </c>
    </row>
    <row r="4114" spans="1:5" ht="14.25">
      <c r="A4114" s="18">
        <v>12733</v>
      </c>
      <c r="B4114" s="18" t="s">
        <v>24743</v>
      </c>
      <c r="C4114" s="18" t="s">
        <v>2097</v>
      </c>
      <c r="D4114" s="18" t="s">
        <v>2100</v>
      </c>
      <c r="E4114" s="461">
        <v>6.74</v>
      </c>
    </row>
    <row r="4115" spans="1:5" ht="14.25">
      <c r="A4115" s="18">
        <v>12734</v>
      </c>
      <c r="B4115" s="18" t="s">
        <v>24744</v>
      </c>
      <c r="C4115" s="18" t="s">
        <v>2097</v>
      </c>
      <c r="D4115" s="18" t="s">
        <v>2100</v>
      </c>
      <c r="E4115" s="461">
        <v>14.36</v>
      </c>
    </row>
    <row r="4116" spans="1:5" ht="14.25">
      <c r="A4116" s="18">
        <v>12735</v>
      </c>
      <c r="B4116" s="18" t="s">
        <v>24745</v>
      </c>
      <c r="C4116" s="18" t="s">
        <v>2097</v>
      </c>
      <c r="D4116" s="18" t="s">
        <v>2100</v>
      </c>
      <c r="E4116" s="461">
        <v>23.63</v>
      </c>
    </row>
    <row r="4117" spans="1:5" ht="14.25">
      <c r="A4117" s="18">
        <v>12736</v>
      </c>
      <c r="B4117" s="18" t="s">
        <v>24746</v>
      </c>
      <c r="C4117" s="18" t="s">
        <v>2097</v>
      </c>
      <c r="D4117" s="18" t="s">
        <v>2100</v>
      </c>
      <c r="E4117" s="461">
        <v>54.01</v>
      </c>
    </row>
    <row r="4118" spans="1:5" ht="14.25">
      <c r="A4118" s="18">
        <v>12737</v>
      </c>
      <c r="B4118" s="18" t="s">
        <v>24747</v>
      </c>
      <c r="C4118" s="18" t="s">
        <v>2097</v>
      </c>
      <c r="D4118" s="18" t="s">
        <v>2100</v>
      </c>
      <c r="E4118" s="461">
        <v>69.58</v>
      </c>
    </row>
    <row r="4119" spans="1:5" ht="14.25">
      <c r="A4119" s="18">
        <v>12738</v>
      </c>
      <c r="B4119" s="18" t="s">
        <v>24748</v>
      </c>
      <c r="C4119" s="18" t="s">
        <v>2097</v>
      </c>
      <c r="D4119" s="18" t="s">
        <v>2100</v>
      </c>
      <c r="E4119" s="461">
        <v>137.53</v>
      </c>
    </row>
    <row r="4120" spans="1:5" ht="14.25">
      <c r="A4120" s="18">
        <v>12739</v>
      </c>
      <c r="B4120" s="18" t="s">
        <v>24749</v>
      </c>
      <c r="C4120" s="18" t="s">
        <v>2097</v>
      </c>
      <c r="D4120" s="18" t="s">
        <v>2100</v>
      </c>
      <c r="E4120" s="461">
        <v>391.5</v>
      </c>
    </row>
    <row r="4121" spans="1:5" ht="14.25">
      <c r="A4121" s="18">
        <v>12740</v>
      </c>
      <c r="B4121" s="18" t="s">
        <v>24750</v>
      </c>
      <c r="C4121" s="18" t="s">
        <v>2097</v>
      </c>
      <c r="D4121" s="18" t="s">
        <v>2100</v>
      </c>
      <c r="E4121" s="461">
        <v>612.53</v>
      </c>
    </row>
    <row r="4122" spans="1:5" ht="14.25">
      <c r="A4122" s="18">
        <v>6297</v>
      </c>
      <c r="B4122" s="18" t="s">
        <v>24751</v>
      </c>
      <c r="C4122" s="18" t="s">
        <v>2097</v>
      </c>
      <c r="D4122" s="18" t="s">
        <v>2100</v>
      </c>
      <c r="E4122" s="461">
        <v>43.91</v>
      </c>
    </row>
    <row r="4123" spans="1:5" ht="14.25">
      <c r="A4123" s="18">
        <v>6296</v>
      </c>
      <c r="B4123" s="18" t="s">
        <v>24752</v>
      </c>
      <c r="C4123" s="18" t="s">
        <v>2097</v>
      </c>
      <c r="D4123" s="18" t="s">
        <v>2100</v>
      </c>
      <c r="E4123" s="461">
        <v>34.659999999999997</v>
      </c>
    </row>
    <row r="4124" spans="1:5" ht="14.25">
      <c r="A4124" s="18">
        <v>6294</v>
      </c>
      <c r="B4124" s="18" t="s">
        <v>24753</v>
      </c>
      <c r="C4124" s="18" t="s">
        <v>2097</v>
      </c>
      <c r="D4124" s="18" t="s">
        <v>2100</v>
      </c>
      <c r="E4124" s="461">
        <v>9.8800000000000008</v>
      </c>
    </row>
    <row r="4125" spans="1:5" ht="14.25">
      <c r="A4125" s="18">
        <v>6323</v>
      </c>
      <c r="B4125" s="18" t="s">
        <v>24754</v>
      </c>
      <c r="C4125" s="18" t="s">
        <v>2097</v>
      </c>
      <c r="D4125" s="18" t="s">
        <v>2100</v>
      </c>
      <c r="E4125" s="461">
        <v>22.64</v>
      </c>
    </row>
    <row r="4126" spans="1:5" ht="14.25">
      <c r="A4126" s="18">
        <v>6299</v>
      </c>
      <c r="B4126" s="18" t="s">
        <v>24755</v>
      </c>
      <c r="C4126" s="18" t="s">
        <v>2097</v>
      </c>
      <c r="D4126" s="18" t="s">
        <v>2100</v>
      </c>
      <c r="E4126" s="461">
        <v>132.06</v>
      </c>
    </row>
    <row r="4127" spans="1:5" ht="14.25">
      <c r="A4127" s="18">
        <v>6298</v>
      </c>
      <c r="B4127" s="18" t="s">
        <v>24756</v>
      </c>
      <c r="C4127" s="18" t="s">
        <v>2097</v>
      </c>
      <c r="D4127" s="18" t="s">
        <v>2100</v>
      </c>
      <c r="E4127" s="461">
        <v>69.55</v>
      </c>
    </row>
    <row r="4128" spans="1:5" ht="14.25">
      <c r="A4128" s="18">
        <v>6295</v>
      </c>
      <c r="B4128" s="18" t="s">
        <v>24757</v>
      </c>
      <c r="C4128" s="18" t="s">
        <v>2097</v>
      </c>
      <c r="D4128" s="18" t="s">
        <v>2100</v>
      </c>
      <c r="E4128" s="461">
        <v>14.07</v>
      </c>
    </row>
    <row r="4129" spans="1:5" ht="14.25">
      <c r="A4129" s="18">
        <v>6322</v>
      </c>
      <c r="B4129" s="18" t="s">
        <v>24758</v>
      </c>
      <c r="C4129" s="18" t="s">
        <v>2097</v>
      </c>
      <c r="D4129" s="18" t="s">
        <v>2100</v>
      </c>
      <c r="E4129" s="461">
        <v>176.87</v>
      </c>
    </row>
    <row r="4130" spans="1:5" ht="14.25">
      <c r="A4130" s="18">
        <v>6300</v>
      </c>
      <c r="B4130" s="18" t="s">
        <v>24759</v>
      </c>
      <c r="C4130" s="18" t="s">
        <v>2097</v>
      </c>
      <c r="D4130" s="18" t="s">
        <v>2100</v>
      </c>
      <c r="E4130" s="461">
        <v>326.08999999999997</v>
      </c>
    </row>
    <row r="4131" spans="1:5" ht="14.25">
      <c r="A4131" s="18">
        <v>6321</v>
      </c>
      <c r="B4131" s="18" t="s">
        <v>24760</v>
      </c>
      <c r="C4131" s="18" t="s">
        <v>2097</v>
      </c>
      <c r="D4131" s="18" t="s">
        <v>2100</v>
      </c>
      <c r="E4131" s="461">
        <v>465.8</v>
      </c>
    </row>
    <row r="4132" spans="1:5" ht="14.25">
      <c r="A4132" s="18">
        <v>6301</v>
      </c>
      <c r="B4132" s="18" t="s">
        <v>24761</v>
      </c>
      <c r="C4132" s="18" t="s">
        <v>2097</v>
      </c>
      <c r="D4132" s="18" t="s">
        <v>2100</v>
      </c>
      <c r="E4132" s="461">
        <v>1091.78</v>
      </c>
    </row>
    <row r="4133" spans="1:5" ht="14.25">
      <c r="A4133" s="18">
        <v>7105</v>
      </c>
      <c r="B4133" s="18" t="s">
        <v>24762</v>
      </c>
      <c r="C4133" s="18" t="s">
        <v>2097</v>
      </c>
      <c r="D4133" s="18" t="s">
        <v>2098</v>
      </c>
      <c r="E4133" s="461">
        <v>65.489999999999995</v>
      </c>
    </row>
    <row r="4134" spans="1:5" ht="14.25">
      <c r="A4134" s="18">
        <v>20183</v>
      </c>
      <c r="B4134" s="18" t="s">
        <v>24763</v>
      </c>
      <c r="C4134" s="18" t="s">
        <v>2097</v>
      </c>
      <c r="D4134" s="18" t="s">
        <v>2098</v>
      </c>
      <c r="E4134" s="461">
        <v>86.22</v>
      </c>
    </row>
    <row r="4135" spans="1:5" ht="14.25">
      <c r="A4135" s="18">
        <v>38448</v>
      </c>
      <c r="B4135" s="18" t="s">
        <v>24764</v>
      </c>
      <c r="C4135" s="18" t="s">
        <v>2097</v>
      </c>
      <c r="D4135" s="18" t="s">
        <v>2098</v>
      </c>
      <c r="E4135" s="461">
        <v>405.1</v>
      </c>
    </row>
    <row r="4136" spans="1:5" ht="14.25">
      <c r="A4136" s="18">
        <v>20182</v>
      </c>
      <c r="B4136" s="18" t="s">
        <v>24765</v>
      </c>
      <c r="C4136" s="18" t="s">
        <v>2097</v>
      </c>
      <c r="D4136" s="18" t="s">
        <v>2098</v>
      </c>
      <c r="E4136" s="461">
        <v>49.22</v>
      </c>
    </row>
    <row r="4137" spans="1:5" ht="14.25">
      <c r="A4137" s="18">
        <v>7119</v>
      </c>
      <c r="B4137" s="18" t="s">
        <v>24766</v>
      </c>
      <c r="C4137" s="18" t="s">
        <v>2097</v>
      </c>
      <c r="D4137" s="18" t="s">
        <v>2098</v>
      </c>
      <c r="E4137" s="461">
        <v>17.84</v>
      </c>
    </row>
    <row r="4138" spans="1:5" ht="14.25">
      <c r="A4138" s="18">
        <v>7126</v>
      </c>
      <c r="B4138" s="18" t="s">
        <v>24767</v>
      </c>
      <c r="C4138" s="18" t="s">
        <v>2097</v>
      </c>
      <c r="D4138" s="18" t="s">
        <v>2098</v>
      </c>
      <c r="E4138" s="461">
        <v>36.409999999999997</v>
      </c>
    </row>
    <row r="4139" spans="1:5" ht="14.25">
      <c r="A4139" s="18">
        <v>7120</v>
      </c>
      <c r="B4139" s="18" t="s">
        <v>24768</v>
      </c>
      <c r="C4139" s="18" t="s">
        <v>2097</v>
      </c>
      <c r="D4139" s="18" t="s">
        <v>2098</v>
      </c>
      <c r="E4139" s="461">
        <v>13.69</v>
      </c>
    </row>
    <row r="4140" spans="1:5" ht="14.25">
      <c r="A4140" s="18">
        <v>6319</v>
      </c>
      <c r="B4140" s="18" t="s">
        <v>24769</v>
      </c>
      <c r="C4140" s="18" t="s">
        <v>2097</v>
      </c>
      <c r="D4140" s="18" t="s">
        <v>2100</v>
      </c>
      <c r="E4140" s="461">
        <v>51.58</v>
      </c>
    </row>
    <row r="4141" spans="1:5" ht="14.25">
      <c r="A4141" s="18">
        <v>6304</v>
      </c>
      <c r="B4141" s="18" t="s">
        <v>24770</v>
      </c>
      <c r="C4141" s="18" t="s">
        <v>2097</v>
      </c>
      <c r="D4141" s="18" t="s">
        <v>2100</v>
      </c>
      <c r="E4141" s="461">
        <v>51.58</v>
      </c>
    </row>
    <row r="4142" spans="1:5" ht="14.25">
      <c r="A4142" s="18">
        <v>21116</v>
      </c>
      <c r="B4142" s="18" t="s">
        <v>24771</v>
      </c>
      <c r="C4142" s="18" t="s">
        <v>2097</v>
      </c>
      <c r="D4142" s="18" t="s">
        <v>2100</v>
      </c>
      <c r="E4142" s="461">
        <v>39.06</v>
      </c>
    </row>
    <row r="4143" spans="1:5" ht="14.25">
      <c r="A4143" s="18">
        <v>6320</v>
      </c>
      <c r="B4143" s="18" t="s">
        <v>24772</v>
      </c>
      <c r="C4143" s="18" t="s">
        <v>2097</v>
      </c>
      <c r="D4143" s="18" t="s">
        <v>2100</v>
      </c>
      <c r="E4143" s="461">
        <v>26.56</v>
      </c>
    </row>
    <row r="4144" spans="1:5" ht="14.25">
      <c r="A4144" s="18">
        <v>6303</v>
      </c>
      <c r="B4144" s="18" t="s">
        <v>24773</v>
      </c>
      <c r="C4144" s="18" t="s">
        <v>2097</v>
      </c>
      <c r="D4144" s="18" t="s">
        <v>2100</v>
      </c>
      <c r="E4144" s="461">
        <v>26.56</v>
      </c>
    </row>
    <row r="4145" spans="1:5" ht="14.25">
      <c r="A4145" s="18">
        <v>6308</v>
      </c>
      <c r="B4145" s="18" t="s">
        <v>24774</v>
      </c>
      <c r="C4145" s="18" t="s">
        <v>2097</v>
      </c>
      <c r="D4145" s="18" t="s">
        <v>2100</v>
      </c>
      <c r="E4145" s="461">
        <v>142.72999999999999</v>
      </c>
    </row>
    <row r="4146" spans="1:5" ht="14.25">
      <c r="A4146" s="18">
        <v>6317</v>
      </c>
      <c r="B4146" s="18" t="s">
        <v>24775</v>
      </c>
      <c r="C4146" s="18" t="s">
        <v>2097</v>
      </c>
      <c r="D4146" s="18" t="s">
        <v>2100</v>
      </c>
      <c r="E4146" s="461">
        <v>142.72999999999999</v>
      </c>
    </row>
    <row r="4147" spans="1:5" ht="14.25">
      <c r="A4147" s="18">
        <v>6307</v>
      </c>
      <c r="B4147" s="18" t="s">
        <v>24776</v>
      </c>
      <c r="C4147" s="18" t="s">
        <v>2097</v>
      </c>
      <c r="D4147" s="18" t="s">
        <v>2100</v>
      </c>
      <c r="E4147" s="461">
        <v>142.72999999999999</v>
      </c>
    </row>
    <row r="4148" spans="1:5" ht="14.25">
      <c r="A4148" s="18">
        <v>6309</v>
      </c>
      <c r="B4148" s="18" t="s">
        <v>24777</v>
      </c>
      <c r="C4148" s="18" t="s">
        <v>2097</v>
      </c>
      <c r="D4148" s="18" t="s">
        <v>2100</v>
      </c>
      <c r="E4148" s="461">
        <v>146.88</v>
      </c>
    </row>
    <row r="4149" spans="1:5" ht="14.25">
      <c r="A4149" s="18">
        <v>6318</v>
      </c>
      <c r="B4149" s="18" t="s">
        <v>24778</v>
      </c>
      <c r="C4149" s="18" t="s">
        <v>2097</v>
      </c>
      <c r="D4149" s="18" t="s">
        <v>2100</v>
      </c>
      <c r="E4149" s="461">
        <v>76.989999999999995</v>
      </c>
    </row>
    <row r="4150" spans="1:5" ht="14.25">
      <c r="A4150" s="18">
        <v>6306</v>
      </c>
      <c r="B4150" s="18" t="s">
        <v>24779</v>
      </c>
      <c r="C4150" s="18" t="s">
        <v>2097</v>
      </c>
      <c r="D4150" s="18" t="s">
        <v>2100</v>
      </c>
      <c r="E4150" s="461">
        <v>76.989999999999995</v>
      </c>
    </row>
    <row r="4151" spans="1:5" ht="14.25">
      <c r="A4151" s="18">
        <v>6305</v>
      </c>
      <c r="B4151" s="18" t="s">
        <v>24780</v>
      </c>
      <c r="C4151" s="18" t="s">
        <v>2097</v>
      </c>
      <c r="D4151" s="18" t="s">
        <v>2100</v>
      </c>
      <c r="E4151" s="461">
        <v>76.989999999999995</v>
      </c>
    </row>
    <row r="4152" spans="1:5" ht="14.25">
      <c r="A4152" s="18">
        <v>6302</v>
      </c>
      <c r="B4152" s="18" t="s">
        <v>24781</v>
      </c>
      <c r="C4152" s="18" t="s">
        <v>2097</v>
      </c>
      <c r="D4152" s="18" t="s">
        <v>2100</v>
      </c>
      <c r="E4152" s="461">
        <v>16.329999999999998</v>
      </c>
    </row>
    <row r="4153" spans="1:5" ht="14.25">
      <c r="A4153" s="18">
        <v>6312</v>
      </c>
      <c r="B4153" s="18" t="s">
        <v>24782</v>
      </c>
      <c r="C4153" s="18" t="s">
        <v>2097</v>
      </c>
      <c r="D4153" s="18" t="s">
        <v>2100</v>
      </c>
      <c r="E4153" s="461">
        <v>205.31</v>
      </c>
    </row>
    <row r="4154" spans="1:5" ht="14.25">
      <c r="A4154" s="18">
        <v>6311</v>
      </c>
      <c r="B4154" s="18" t="s">
        <v>24783</v>
      </c>
      <c r="C4154" s="18" t="s">
        <v>2097</v>
      </c>
      <c r="D4154" s="18" t="s">
        <v>2100</v>
      </c>
      <c r="E4154" s="461">
        <v>205.31</v>
      </c>
    </row>
    <row r="4155" spans="1:5" ht="14.25">
      <c r="A4155" s="18">
        <v>6310</v>
      </c>
      <c r="B4155" s="18" t="s">
        <v>24784</v>
      </c>
      <c r="C4155" s="18" t="s">
        <v>2097</v>
      </c>
      <c r="D4155" s="18" t="s">
        <v>2100</v>
      </c>
      <c r="E4155" s="461">
        <v>205.31</v>
      </c>
    </row>
    <row r="4156" spans="1:5" ht="14.25">
      <c r="A4156" s="18">
        <v>6314</v>
      </c>
      <c r="B4156" s="18" t="s">
        <v>24785</v>
      </c>
      <c r="C4156" s="18" t="s">
        <v>2097</v>
      </c>
      <c r="D4156" s="18" t="s">
        <v>2100</v>
      </c>
      <c r="E4156" s="461">
        <v>205.31</v>
      </c>
    </row>
    <row r="4157" spans="1:5" ht="14.25">
      <c r="A4157" s="18">
        <v>6313</v>
      </c>
      <c r="B4157" s="18" t="s">
        <v>24786</v>
      </c>
      <c r="C4157" s="18" t="s">
        <v>2097</v>
      </c>
      <c r="D4157" s="18" t="s">
        <v>2100</v>
      </c>
      <c r="E4157" s="461">
        <v>205.31</v>
      </c>
    </row>
    <row r="4158" spans="1:5" ht="14.25">
      <c r="A4158" s="18">
        <v>6315</v>
      </c>
      <c r="B4158" s="18" t="s">
        <v>24787</v>
      </c>
      <c r="C4158" s="18" t="s">
        <v>2097</v>
      </c>
      <c r="D4158" s="18" t="s">
        <v>2100</v>
      </c>
      <c r="E4158" s="461">
        <v>388.74</v>
      </c>
    </row>
    <row r="4159" spans="1:5" ht="14.25">
      <c r="A4159" s="18">
        <v>6316</v>
      </c>
      <c r="B4159" s="18" t="s">
        <v>24788</v>
      </c>
      <c r="C4159" s="18" t="s">
        <v>2097</v>
      </c>
      <c r="D4159" s="18" t="s">
        <v>2100</v>
      </c>
      <c r="E4159" s="461">
        <v>388.74</v>
      </c>
    </row>
    <row r="4160" spans="1:5" ht="14.25">
      <c r="A4160" s="18">
        <v>38878</v>
      </c>
      <c r="B4160" s="18" t="s">
        <v>24789</v>
      </c>
      <c r="C4160" s="18" t="s">
        <v>2097</v>
      </c>
      <c r="D4160" s="18" t="s">
        <v>2100</v>
      </c>
      <c r="E4160" s="461">
        <v>15.4</v>
      </c>
    </row>
    <row r="4161" spans="1:5" ht="14.25">
      <c r="A4161" s="18">
        <v>38879</v>
      </c>
      <c r="B4161" s="18" t="s">
        <v>24790</v>
      </c>
      <c r="C4161" s="18" t="s">
        <v>2097</v>
      </c>
      <c r="D4161" s="18" t="s">
        <v>2100</v>
      </c>
      <c r="E4161" s="461">
        <v>28.87</v>
      </c>
    </row>
    <row r="4162" spans="1:5" ht="14.25">
      <c r="A4162" s="18">
        <v>38881</v>
      </c>
      <c r="B4162" s="18" t="s">
        <v>24791</v>
      </c>
      <c r="C4162" s="18" t="s">
        <v>2097</v>
      </c>
      <c r="D4162" s="18" t="s">
        <v>2100</v>
      </c>
      <c r="E4162" s="461">
        <v>15.11</v>
      </c>
    </row>
    <row r="4163" spans="1:5" ht="14.25">
      <c r="A4163" s="18">
        <v>38880</v>
      </c>
      <c r="B4163" s="18" t="s">
        <v>24792</v>
      </c>
      <c r="C4163" s="18" t="s">
        <v>2097</v>
      </c>
      <c r="D4163" s="18" t="s">
        <v>2100</v>
      </c>
      <c r="E4163" s="461">
        <v>15.83</v>
      </c>
    </row>
    <row r="4164" spans="1:5" ht="14.25">
      <c r="A4164" s="18">
        <v>38882</v>
      </c>
      <c r="B4164" s="18" t="s">
        <v>24793</v>
      </c>
      <c r="C4164" s="18" t="s">
        <v>2097</v>
      </c>
      <c r="D4164" s="18" t="s">
        <v>2100</v>
      </c>
      <c r="E4164" s="461">
        <v>16.39</v>
      </c>
    </row>
    <row r="4165" spans="1:5" ht="14.25">
      <c r="A4165" s="18">
        <v>38883</v>
      </c>
      <c r="B4165" s="18" t="s">
        <v>24794</v>
      </c>
      <c r="C4165" s="18" t="s">
        <v>2097</v>
      </c>
      <c r="D4165" s="18" t="s">
        <v>2100</v>
      </c>
      <c r="E4165" s="461">
        <v>24.25</v>
      </c>
    </row>
    <row r="4166" spans="1:5" ht="14.25">
      <c r="A4166" s="18">
        <v>38884</v>
      </c>
      <c r="B4166" s="18" t="s">
        <v>24795</v>
      </c>
      <c r="C4166" s="18" t="s">
        <v>2097</v>
      </c>
      <c r="D4166" s="18" t="s">
        <v>2100</v>
      </c>
      <c r="E4166" s="461">
        <v>26.32</v>
      </c>
    </row>
    <row r="4167" spans="1:5" ht="14.25">
      <c r="A4167" s="18">
        <v>38885</v>
      </c>
      <c r="B4167" s="18" t="s">
        <v>24796</v>
      </c>
      <c r="C4167" s="18" t="s">
        <v>2097</v>
      </c>
      <c r="D4167" s="18" t="s">
        <v>2100</v>
      </c>
      <c r="E4167" s="461">
        <v>25.46</v>
      </c>
    </row>
    <row r="4168" spans="1:5" ht="14.25">
      <c r="A4168" s="18">
        <v>38886</v>
      </c>
      <c r="B4168" s="18" t="s">
        <v>24797</v>
      </c>
      <c r="C4168" s="18" t="s">
        <v>2097</v>
      </c>
      <c r="D4168" s="18" t="s">
        <v>2100</v>
      </c>
      <c r="E4168" s="461">
        <v>27.48</v>
      </c>
    </row>
    <row r="4169" spans="1:5" ht="14.25">
      <c r="A4169" s="18">
        <v>38887</v>
      </c>
      <c r="B4169" s="18" t="s">
        <v>24798</v>
      </c>
      <c r="C4169" s="18" t="s">
        <v>2097</v>
      </c>
      <c r="D4169" s="18" t="s">
        <v>2100</v>
      </c>
      <c r="E4169" s="461">
        <v>24.68</v>
      </c>
    </row>
    <row r="4170" spans="1:5" ht="14.25">
      <c r="A4170" s="18">
        <v>38888</v>
      </c>
      <c r="B4170" s="18" t="s">
        <v>24799</v>
      </c>
      <c r="C4170" s="18" t="s">
        <v>2097</v>
      </c>
      <c r="D4170" s="18" t="s">
        <v>2100</v>
      </c>
      <c r="E4170" s="461">
        <v>29.34</v>
      </c>
    </row>
    <row r="4171" spans="1:5" ht="14.25">
      <c r="A4171" s="18">
        <v>38890</v>
      </c>
      <c r="B4171" s="18" t="s">
        <v>24800</v>
      </c>
      <c r="C4171" s="18" t="s">
        <v>2097</v>
      </c>
      <c r="D4171" s="18" t="s">
        <v>2100</v>
      </c>
      <c r="E4171" s="461">
        <v>43.61</v>
      </c>
    </row>
    <row r="4172" spans="1:5" ht="14.25">
      <c r="A4172" s="18">
        <v>38893</v>
      </c>
      <c r="B4172" s="18" t="s">
        <v>24801</v>
      </c>
      <c r="C4172" s="18" t="s">
        <v>2097</v>
      </c>
      <c r="D4172" s="18" t="s">
        <v>2100</v>
      </c>
      <c r="E4172" s="461">
        <v>35.08</v>
      </c>
    </row>
    <row r="4173" spans="1:5" ht="14.25">
      <c r="A4173" s="18">
        <v>38894</v>
      </c>
      <c r="B4173" s="18" t="s">
        <v>24802</v>
      </c>
      <c r="C4173" s="18" t="s">
        <v>2097</v>
      </c>
      <c r="D4173" s="18" t="s">
        <v>2100</v>
      </c>
      <c r="E4173" s="461">
        <v>44.55</v>
      </c>
    </row>
    <row r="4174" spans="1:5" ht="14.25">
      <c r="A4174" s="18">
        <v>38896</v>
      </c>
      <c r="B4174" s="18" t="s">
        <v>24803</v>
      </c>
      <c r="C4174" s="18" t="s">
        <v>2097</v>
      </c>
      <c r="D4174" s="18" t="s">
        <v>2100</v>
      </c>
      <c r="E4174" s="461">
        <v>45.43</v>
      </c>
    </row>
    <row r="4175" spans="1:5" ht="14.25">
      <c r="A4175" s="18">
        <v>39324</v>
      </c>
      <c r="B4175" s="18" t="s">
        <v>24804</v>
      </c>
      <c r="C4175" s="18" t="s">
        <v>2097</v>
      </c>
      <c r="D4175" s="18" t="s">
        <v>2098</v>
      </c>
      <c r="E4175" s="461">
        <v>5.6</v>
      </c>
    </row>
    <row r="4176" spans="1:5" ht="14.25">
      <c r="A4176" s="18">
        <v>39325</v>
      </c>
      <c r="B4176" s="18" t="s">
        <v>24805</v>
      </c>
      <c r="C4176" s="18" t="s">
        <v>2097</v>
      </c>
      <c r="D4176" s="18" t="s">
        <v>2098</v>
      </c>
      <c r="E4176" s="461">
        <v>8.44</v>
      </c>
    </row>
    <row r="4177" spans="1:5" ht="14.25">
      <c r="A4177" s="18">
        <v>39326</v>
      </c>
      <c r="B4177" s="18" t="s">
        <v>24806</v>
      </c>
      <c r="C4177" s="18" t="s">
        <v>2097</v>
      </c>
      <c r="D4177" s="18" t="s">
        <v>2098</v>
      </c>
      <c r="E4177" s="461">
        <v>30.29</v>
      </c>
    </row>
    <row r="4178" spans="1:5" ht="14.25">
      <c r="A4178" s="18">
        <v>39327</v>
      </c>
      <c r="B4178" s="18" t="s">
        <v>24807</v>
      </c>
      <c r="C4178" s="18" t="s">
        <v>2097</v>
      </c>
      <c r="D4178" s="18" t="s">
        <v>2098</v>
      </c>
      <c r="E4178" s="461">
        <v>45.7</v>
      </c>
    </row>
    <row r="4179" spans="1:5" ht="14.25">
      <c r="A4179" s="18">
        <v>11378</v>
      </c>
      <c r="B4179" s="18" t="s">
        <v>24808</v>
      </c>
      <c r="C4179" s="18" t="s">
        <v>2097</v>
      </c>
      <c r="D4179" s="18" t="s">
        <v>2100</v>
      </c>
      <c r="E4179" s="461">
        <v>103.44</v>
      </c>
    </row>
    <row r="4180" spans="1:5" ht="14.25">
      <c r="A4180" s="18">
        <v>11379</v>
      </c>
      <c r="B4180" s="18" t="s">
        <v>24809</v>
      </c>
      <c r="C4180" s="18" t="s">
        <v>2097</v>
      </c>
      <c r="D4180" s="18" t="s">
        <v>2100</v>
      </c>
      <c r="E4180" s="461">
        <v>87.41</v>
      </c>
    </row>
    <row r="4181" spans="1:5" ht="14.25">
      <c r="A4181" s="18">
        <v>11493</v>
      </c>
      <c r="B4181" s="18" t="s">
        <v>24810</v>
      </c>
      <c r="C4181" s="18" t="s">
        <v>2097</v>
      </c>
      <c r="D4181" s="18" t="s">
        <v>2100</v>
      </c>
      <c r="E4181" s="461">
        <v>50.41</v>
      </c>
    </row>
    <row r="4182" spans="1:5" ht="14.25">
      <c r="A4182" s="18">
        <v>42717</v>
      </c>
      <c r="B4182" s="18" t="s">
        <v>24811</v>
      </c>
      <c r="C4182" s="18" t="s">
        <v>2097</v>
      </c>
      <c r="D4182" s="18" t="s">
        <v>2100</v>
      </c>
      <c r="E4182" s="461">
        <v>725.74</v>
      </c>
    </row>
    <row r="4183" spans="1:5" ht="14.25">
      <c r="A4183" s="18">
        <v>42718</v>
      </c>
      <c r="B4183" s="18" t="s">
        <v>24812</v>
      </c>
      <c r="C4183" s="18" t="s">
        <v>2097</v>
      </c>
      <c r="D4183" s="18" t="s">
        <v>2100</v>
      </c>
      <c r="E4183" s="461">
        <v>805.73</v>
      </c>
    </row>
    <row r="4184" spans="1:5" ht="14.25">
      <c r="A4184" s="18">
        <v>7106</v>
      </c>
      <c r="B4184" s="18" t="s">
        <v>24813</v>
      </c>
      <c r="C4184" s="18" t="s">
        <v>2097</v>
      </c>
      <c r="D4184" s="18" t="s">
        <v>2098</v>
      </c>
      <c r="E4184" s="461">
        <v>225.26</v>
      </c>
    </row>
    <row r="4185" spans="1:5" ht="14.25">
      <c r="A4185" s="18">
        <v>7104</v>
      </c>
      <c r="B4185" s="18" t="s">
        <v>24814</v>
      </c>
      <c r="C4185" s="18" t="s">
        <v>2097</v>
      </c>
      <c r="D4185" s="18" t="s">
        <v>2098</v>
      </c>
      <c r="E4185" s="461">
        <v>6.07</v>
      </c>
    </row>
    <row r="4186" spans="1:5" ht="14.25">
      <c r="A4186" s="18">
        <v>7136</v>
      </c>
      <c r="B4186" s="18" t="s">
        <v>24815</v>
      </c>
      <c r="C4186" s="18" t="s">
        <v>2097</v>
      </c>
      <c r="D4186" s="18" t="s">
        <v>2098</v>
      </c>
      <c r="E4186" s="461">
        <v>10.57</v>
      </c>
    </row>
    <row r="4187" spans="1:5" ht="14.25">
      <c r="A4187" s="18">
        <v>7128</v>
      </c>
      <c r="B4187" s="18" t="s">
        <v>24816</v>
      </c>
      <c r="C4187" s="18" t="s">
        <v>2097</v>
      </c>
      <c r="D4187" s="18" t="s">
        <v>2098</v>
      </c>
      <c r="E4187" s="461">
        <v>13.72</v>
      </c>
    </row>
    <row r="4188" spans="1:5" ht="14.25">
      <c r="A4188" s="18">
        <v>7108</v>
      </c>
      <c r="B4188" s="18" t="s">
        <v>24817</v>
      </c>
      <c r="C4188" s="18" t="s">
        <v>2097</v>
      </c>
      <c r="D4188" s="18" t="s">
        <v>2098</v>
      </c>
      <c r="E4188" s="461">
        <v>13.69</v>
      </c>
    </row>
    <row r="4189" spans="1:5" ht="14.25">
      <c r="A4189" s="18">
        <v>7129</v>
      </c>
      <c r="B4189" s="18" t="s">
        <v>24818</v>
      </c>
      <c r="C4189" s="18" t="s">
        <v>2097</v>
      </c>
      <c r="D4189" s="18" t="s">
        <v>2098</v>
      </c>
      <c r="E4189" s="461">
        <v>16.11</v>
      </c>
    </row>
    <row r="4190" spans="1:5" ht="14.25">
      <c r="A4190" s="18">
        <v>7130</v>
      </c>
      <c r="B4190" s="18" t="s">
        <v>24819</v>
      </c>
      <c r="C4190" s="18" t="s">
        <v>2097</v>
      </c>
      <c r="D4190" s="18" t="s">
        <v>2098</v>
      </c>
      <c r="E4190" s="461">
        <v>23.4</v>
      </c>
    </row>
    <row r="4191" spans="1:5" ht="14.25">
      <c r="A4191" s="18">
        <v>7131</v>
      </c>
      <c r="B4191" s="18" t="s">
        <v>24820</v>
      </c>
      <c r="C4191" s="18" t="s">
        <v>2097</v>
      </c>
      <c r="D4191" s="18" t="s">
        <v>2098</v>
      </c>
      <c r="E4191" s="461">
        <v>28.62</v>
      </c>
    </row>
    <row r="4192" spans="1:5" ht="14.25">
      <c r="A4192" s="18">
        <v>7132</v>
      </c>
      <c r="B4192" s="18" t="s">
        <v>24821</v>
      </c>
      <c r="C4192" s="18" t="s">
        <v>2097</v>
      </c>
      <c r="D4192" s="18" t="s">
        <v>2098</v>
      </c>
      <c r="E4192" s="461">
        <v>67.38</v>
      </c>
    </row>
    <row r="4193" spans="1:5" ht="14.25">
      <c r="A4193" s="18">
        <v>7133</v>
      </c>
      <c r="B4193" s="18" t="s">
        <v>24822</v>
      </c>
      <c r="C4193" s="18" t="s">
        <v>2097</v>
      </c>
      <c r="D4193" s="18" t="s">
        <v>2098</v>
      </c>
      <c r="E4193" s="461">
        <v>155.69999999999999</v>
      </c>
    </row>
    <row r="4194" spans="1:5" ht="14.25">
      <c r="A4194" s="18">
        <v>37420</v>
      </c>
      <c r="B4194" s="18" t="s">
        <v>24823</v>
      </c>
      <c r="C4194" s="18" t="s">
        <v>2097</v>
      </c>
      <c r="D4194" s="18" t="s">
        <v>2100</v>
      </c>
      <c r="E4194" s="461">
        <v>46</v>
      </c>
    </row>
    <row r="4195" spans="1:5" ht="14.25">
      <c r="A4195" s="18">
        <v>37421</v>
      </c>
      <c r="B4195" s="18" t="s">
        <v>24824</v>
      </c>
      <c r="C4195" s="18" t="s">
        <v>2097</v>
      </c>
      <c r="D4195" s="18" t="s">
        <v>2100</v>
      </c>
      <c r="E4195" s="461">
        <v>62.86</v>
      </c>
    </row>
    <row r="4196" spans="1:5" ht="14.25">
      <c r="A4196" s="18">
        <v>37422</v>
      </c>
      <c r="B4196" s="18" t="s">
        <v>24825</v>
      </c>
      <c r="C4196" s="18" t="s">
        <v>2097</v>
      </c>
      <c r="D4196" s="18" t="s">
        <v>2100</v>
      </c>
      <c r="E4196" s="461">
        <v>58.84</v>
      </c>
    </row>
    <row r="4197" spans="1:5" ht="14.25">
      <c r="A4197" s="18">
        <v>37443</v>
      </c>
      <c r="B4197" s="18" t="s">
        <v>24826</v>
      </c>
      <c r="C4197" s="18" t="s">
        <v>2097</v>
      </c>
      <c r="D4197" s="18" t="s">
        <v>2100</v>
      </c>
      <c r="E4197" s="461">
        <v>215.7</v>
      </c>
    </row>
    <row r="4198" spans="1:5" ht="14.25">
      <c r="A4198" s="18">
        <v>37444</v>
      </c>
      <c r="B4198" s="18" t="s">
        <v>24827</v>
      </c>
      <c r="C4198" s="18" t="s">
        <v>2097</v>
      </c>
      <c r="D4198" s="18" t="s">
        <v>2100</v>
      </c>
      <c r="E4198" s="461">
        <v>219.36</v>
      </c>
    </row>
    <row r="4199" spans="1:5" ht="14.25">
      <c r="A4199" s="18">
        <v>37445</v>
      </c>
      <c r="B4199" s="18" t="s">
        <v>24828</v>
      </c>
      <c r="C4199" s="18" t="s">
        <v>2097</v>
      </c>
      <c r="D4199" s="18" t="s">
        <v>2100</v>
      </c>
      <c r="E4199" s="461">
        <v>332.49</v>
      </c>
    </row>
    <row r="4200" spans="1:5" ht="14.25">
      <c r="A4200" s="18">
        <v>37446</v>
      </c>
      <c r="B4200" s="18" t="s">
        <v>24829</v>
      </c>
      <c r="C4200" s="18" t="s">
        <v>2097</v>
      </c>
      <c r="D4200" s="18" t="s">
        <v>2100</v>
      </c>
      <c r="E4200" s="461">
        <v>362.47</v>
      </c>
    </row>
    <row r="4201" spans="1:5" ht="14.25">
      <c r="A4201" s="18">
        <v>37447</v>
      </c>
      <c r="B4201" s="18" t="s">
        <v>24830</v>
      </c>
      <c r="C4201" s="18" t="s">
        <v>2097</v>
      </c>
      <c r="D4201" s="18" t="s">
        <v>2100</v>
      </c>
      <c r="E4201" s="461">
        <v>368.14</v>
      </c>
    </row>
    <row r="4202" spans="1:5" ht="14.25">
      <c r="A4202" s="18">
        <v>37448</v>
      </c>
      <c r="B4202" s="18" t="s">
        <v>24831</v>
      </c>
      <c r="C4202" s="18" t="s">
        <v>2097</v>
      </c>
      <c r="D4202" s="18" t="s">
        <v>2100</v>
      </c>
      <c r="E4202" s="461">
        <v>504.96</v>
      </c>
    </row>
    <row r="4203" spans="1:5" ht="14.25">
      <c r="A4203" s="18">
        <v>37440</v>
      </c>
      <c r="B4203" s="18" t="s">
        <v>24832</v>
      </c>
      <c r="C4203" s="18" t="s">
        <v>2097</v>
      </c>
      <c r="D4203" s="18" t="s">
        <v>2100</v>
      </c>
      <c r="E4203" s="461">
        <v>171.21</v>
      </c>
    </row>
    <row r="4204" spans="1:5" ht="14.25">
      <c r="A4204" s="18">
        <v>37441</v>
      </c>
      <c r="B4204" s="18" t="s">
        <v>24833</v>
      </c>
      <c r="C4204" s="18" t="s">
        <v>2097</v>
      </c>
      <c r="D4204" s="18" t="s">
        <v>2100</v>
      </c>
      <c r="E4204" s="461">
        <v>171.21</v>
      </c>
    </row>
    <row r="4205" spans="1:5" ht="14.25">
      <c r="A4205" s="18">
        <v>37442</v>
      </c>
      <c r="B4205" s="18" t="s">
        <v>24834</v>
      </c>
      <c r="C4205" s="18" t="s">
        <v>2097</v>
      </c>
      <c r="D4205" s="18" t="s">
        <v>2100</v>
      </c>
      <c r="E4205" s="461">
        <v>206.21</v>
      </c>
    </row>
    <row r="4206" spans="1:5" ht="14.25">
      <c r="A4206" s="18">
        <v>38017</v>
      </c>
      <c r="B4206" s="18" t="s">
        <v>24835</v>
      </c>
      <c r="C4206" s="18" t="s">
        <v>2097</v>
      </c>
      <c r="D4206" s="18" t="s">
        <v>2098</v>
      </c>
      <c r="E4206" s="461">
        <v>11.45</v>
      </c>
    </row>
    <row r="4207" spans="1:5" ht="14.25">
      <c r="A4207" s="18">
        <v>38018</v>
      </c>
      <c r="B4207" s="18" t="s">
        <v>24836</v>
      </c>
      <c r="C4207" s="18" t="s">
        <v>2097</v>
      </c>
      <c r="D4207" s="18" t="s">
        <v>2098</v>
      </c>
      <c r="E4207" s="461">
        <v>12.87</v>
      </c>
    </row>
    <row r="4208" spans="1:5" ht="14.25">
      <c r="A4208" s="18">
        <v>39895</v>
      </c>
      <c r="B4208" s="18" t="s">
        <v>24837</v>
      </c>
      <c r="C4208" s="18" t="s">
        <v>2097</v>
      </c>
      <c r="D4208" s="18" t="s">
        <v>2100</v>
      </c>
      <c r="E4208" s="461">
        <v>48.65</v>
      </c>
    </row>
    <row r="4209" spans="1:5" ht="14.25">
      <c r="A4209" s="18">
        <v>39896</v>
      </c>
      <c r="B4209" s="18" t="s">
        <v>24838</v>
      </c>
      <c r="C4209" s="18" t="s">
        <v>2097</v>
      </c>
      <c r="D4209" s="18" t="s">
        <v>2100</v>
      </c>
      <c r="E4209" s="461">
        <v>71.3</v>
      </c>
    </row>
    <row r="4210" spans="1:5" ht="14.25">
      <c r="A4210" s="18">
        <v>38873</v>
      </c>
      <c r="B4210" s="18" t="s">
        <v>24839</v>
      </c>
      <c r="C4210" s="18" t="s">
        <v>2097</v>
      </c>
      <c r="D4210" s="18" t="s">
        <v>2100</v>
      </c>
      <c r="E4210" s="461">
        <v>13.66</v>
      </c>
    </row>
    <row r="4211" spans="1:5" ht="14.25">
      <c r="A4211" s="18">
        <v>38874</v>
      </c>
      <c r="B4211" s="18" t="s">
        <v>24840</v>
      </c>
      <c r="C4211" s="18" t="s">
        <v>2097</v>
      </c>
      <c r="D4211" s="18" t="s">
        <v>2100</v>
      </c>
      <c r="E4211" s="461">
        <v>16.61</v>
      </c>
    </row>
    <row r="4212" spans="1:5" ht="14.25">
      <c r="A4212" s="18">
        <v>38875</v>
      </c>
      <c r="B4212" s="18" t="s">
        <v>24841</v>
      </c>
      <c r="C4212" s="18" t="s">
        <v>2097</v>
      </c>
      <c r="D4212" s="18" t="s">
        <v>2100</v>
      </c>
      <c r="E4212" s="461">
        <v>29.36</v>
      </c>
    </row>
    <row r="4213" spans="1:5" ht="14.25">
      <c r="A4213" s="18">
        <v>38876</v>
      </c>
      <c r="B4213" s="18" t="s">
        <v>24842</v>
      </c>
      <c r="C4213" s="18" t="s">
        <v>2097</v>
      </c>
      <c r="D4213" s="18" t="s">
        <v>2100</v>
      </c>
      <c r="E4213" s="461">
        <v>39.5</v>
      </c>
    </row>
    <row r="4214" spans="1:5" ht="14.25">
      <c r="A4214" s="18">
        <v>39000</v>
      </c>
      <c r="B4214" s="18" t="s">
        <v>24843</v>
      </c>
      <c r="C4214" s="18" t="s">
        <v>2097</v>
      </c>
      <c r="D4214" s="18" t="s">
        <v>2100</v>
      </c>
      <c r="E4214" s="461">
        <v>32.35</v>
      </c>
    </row>
    <row r="4215" spans="1:5" ht="14.25">
      <c r="A4215" s="18">
        <v>38674</v>
      </c>
      <c r="B4215" s="18" t="s">
        <v>24844</v>
      </c>
      <c r="C4215" s="18" t="s">
        <v>2097</v>
      </c>
      <c r="D4215" s="18" t="s">
        <v>2098</v>
      </c>
      <c r="E4215" s="461">
        <v>38.54</v>
      </c>
    </row>
    <row r="4216" spans="1:5" ht="14.25">
      <c r="A4216" s="18">
        <v>38911</v>
      </c>
      <c r="B4216" s="18" t="s">
        <v>24845</v>
      </c>
      <c r="C4216" s="18" t="s">
        <v>2097</v>
      </c>
      <c r="D4216" s="18" t="s">
        <v>2100</v>
      </c>
      <c r="E4216" s="461">
        <v>48.98</v>
      </c>
    </row>
    <row r="4217" spans="1:5" ht="14.25">
      <c r="A4217" s="18">
        <v>38912</v>
      </c>
      <c r="B4217" s="18" t="s">
        <v>24846</v>
      </c>
      <c r="C4217" s="18" t="s">
        <v>2097</v>
      </c>
      <c r="D4217" s="18" t="s">
        <v>2100</v>
      </c>
      <c r="E4217" s="461">
        <v>62.25</v>
      </c>
    </row>
    <row r="4218" spans="1:5" ht="14.25">
      <c r="A4218" s="18">
        <v>38019</v>
      </c>
      <c r="B4218" s="18" t="s">
        <v>24847</v>
      </c>
      <c r="C4218" s="18" t="s">
        <v>2097</v>
      </c>
      <c r="D4218" s="18" t="s">
        <v>2098</v>
      </c>
      <c r="E4218" s="461">
        <v>8.15</v>
      </c>
    </row>
    <row r="4219" spans="1:5" ht="14.25">
      <c r="A4219" s="18">
        <v>38020</v>
      </c>
      <c r="B4219" s="18" t="s">
        <v>24848</v>
      </c>
      <c r="C4219" s="18" t="s">
        <v>2097</v>
      </c>
      <c r="D4219" s="18" t="s">
        <v>2098</v>
      </c>
      <c r="E4219" s="461">
        <v>10.039999999999999</v>
      </c>
    </row>
    <row r="4220" spans="1:5" ht="14.25">
      <c r="A4220" s="18">
        <v>38454</v>
      </c>
      <c r="B4220" s="18" t="s">
        <v>24849</v>
      </c>
      <c r="C4220" s="18" t="s">
        <v>2097</v>
      </c>
      <c r="D4220" s="18" t="s">
        <v>2100</v>
      </c>
      <c r="E4220" s="461">
        <v>12.13</v>
      </c>
    </row>
    <row r="4221" spans="1:5" ht="14.25">
      <c r="A4221" s="18">
        <v>38455</v>
      </c>
      <c r="B4221" s="18" t="s">
        <v>24850</v>
      </c>
      <c r="C4221" s="18" t="s">
        <v>2097</v>
      </c>
      <c r="D4221" s="18" t="s">
        <v>2100</v>
      </c>
      <c r="E4221" s="461">
        <v>16.239999999999998</v>
      </c>
    </row>
    <row r="4222" spans="1:5" ht="14.25">
      <c r="A4222" s="18">
        <v>38462</v>
      </c>
      <c r="B4222" s="18" t="s">
        <v>24851</v>
      </c>
      <c r="C4222" s="18" t="s">
        <v>2097</v>
      </c>
      <c r="D4222" s="18" t="s">
        <v>2100</v>
      </c>
      <c r="E4222" s="461">
        <v>261.85000000000002</v>
      </c>
    </row>
    <row r="4223" spans="1:5" ht="14.25">
      <c r="A4223" s="18">
        <v>36362</v>
      </c>
      <c r="B4223" s="18" t="s">
        <v>24852</v>
      </c>
      <c r="C4223" s="18" t="s">
        <v>2097</v>
      </c>
      <c r="D4223" s="18" t="s">
        <v>2100</v>
      </c>
      <c r="E4223" s="461">
        <v>3.61</v>
      </c>
    </row>
    <row r="4224" spans="1:5" ht="14.25">
      <c r="A4224" s="18">
        <v>36298</v>
      </c>
      <c r="B4224" s="18" t="s">
        <v>24853</v>
      </c>
      <c r="C4224" s="18" t="s">
        <v>2097</v>
      </c>
      <c r="D4224" s="18" t="s">
        <v>2100</v>
      </c>
      <c r="E4224" s="461">
        <v>3.11</v>
      </c>
    </row>
    <row r="4225" spans="1:5" ht="14.25">
      <c r="A4225" s="18">
        <v>38456</v>
      </c>
      <c r="B4225" s="18" t="s">
        <v>24854</v>
      </c>
      <c r="C4225" s="18" t="s">
        <v>2097</v>
      </c>
      <c r="D4225" s="18" t="s">
        <v>2100</v>
      </c>
      <c r="E4225" s="461">
        <v>7.74</v>
      </c>
    </row>
    <row r="4226" spans="1:5" ht="14.25">
      <c r="A4226" s="18">
        <v>38457</v>
      </c>
      <c r="B4226" s="18" t="s">
        <v>24855</v>
      </c>
      <c r="C4226" s="18" t="s">
        <v>2097</v>
      </c>
      <c r="D4226" s="18" t="s">
        <v>2100</v>
      </c>
      <c r="E4226" s="461">
        <v>14.11</v>
      </c>
    </row>
    <row r="4227" spans="1:5" ht="14.25">
      <c r="A4227" s="18">
        <v>38458</v>
      </c>
      <c r="B4227" s="18" t="s">
        <v>24856</v>
      </c>
      <c r="C4227" s="18" t="s">
        <v>2097</v>
      </c>
      <c r="D4227" s="18" t="s">
        <v>2100</v>
      </c>
      <c r="E4227" s="461">
        <v>27.18</v>
      </c>
    </row>
    <row r="4228" spans="1:5" ht="14.25">
      <c r="A4228" s="18">
        <v>38459</v>
      </c>
      <c r="B4228" s="18" t="s">
        <v>24857</v>
      </c>
      <c r="C4228" s="18" t="s">
        <v>2097</v>
      </c>
      <c r="D4228" s="18" t="s">
        <v>2100</v>
      </c>
      <c r="E4228" s="461">
        <v>42.72</v>
      </c>
    </row>
    <row r="4229" spans="1:5" ht="14.25">
      <c r="A4229" s="18">
        <v>38460</v>
      </c>
      <c r="B4229" s="18" t="s">
        <v>24858</v>
      </c>
      <c r="C4229" s="18" t="s">
        <v>2097</v>
      </c>
      <c r="D4229" s="18" t="s">
        <v>2100</v>
      </c>
      <c r="E4229" s="461">
        <v>91.66</v>
      </c>
    </row>
    <row r="4230" spans="1:5" ht="14.25">
      <c r="A4230" s="18">
        <v>38461</v>
      </c>
      <c r="B4230" s="18" t="s">
        <v>24859</v>
      </c>
      <c r="C4230" s="18" t="s">
        <v>2097</v>
      </c>
      <c r="D4230" s="18" t="s">
        <v>2100</v>
      </c>
      <c r="E4230" s="461">
        <v>123</v>
      </c>
    </row>
    <row r="4231" spans="1:5" ht="14.25">
      <c r="A4231" s="18">
        <v>7094</v>
      </c>
      <c r="B4231" s="18" t="s">
        <v>24860</v>
      </c>
      <c r="C4231" s="18" t="s">
        <v>2097</v>
      </c>
      <c r="D4231" s="18" t="s">
        <v>2098</v>
      </c>
      <c r="E4231" s="461">
        <v>19.82</v>
      </c>
    </row>
    <row r="4232" spans="1:5" ht="14.25">
      <c r="A4232" s="18">
        <v>7116</v>
      </c>
      <c r="B4232" s="18" t="s">
        <v>24861</v>
      </c>
      <c r="C4232" s="18" t="s">
        <v>2097</v>
      </c>
      <c r="D4232" s="18" t="s">
        <v>2098</v>
      </c>
      <c r="E4232" s="461">
        <v>5.56</v>
      </c>
    </row>
    <row r="4233" spans="1:5" ht="14.25">
      <c r="A4233" s="18">
        <v>7118</v>
      </c>
      <c r="B4233" s="18" t="s">
        <v>24862</v>
      </c>
      <c r="C4233" s="18" t="s">
        <v>2097</v>
      </c>
      <c r="D4233" s="18" t="s">
        <v>2098</v>
      </c>
      <c r="E4233" s="461">
        <v>40.76</v>
      </c>
    </row>
    <row r="4234" spans="1:5" ht="14.25">
      <c r="A4234" s="18">
        <v>7098</v>
      </c>
      <c r="B4234" s="18" t="s">
        <v>24863</v>
      </c>
      <c r="C4234" s="18" t="s">
        <v>2097</v>
      </c>
      <c r="D4234" s="18" t="s">
        <v>2098</v>
      </c>
      <c r="E4234" s="461">
        <v>6.06</v>
      </c>
    </row>
    <row r="4235" spans="1:5" ht="14.25">
      <c r="A4235" s="18">
        <v>7110</v>
      </c>
      <c r="B4235" s="18" t="s">
        <v>24864</v>
      </c>
      <c r="C4235" s="18" t="s">
        <v>2097</v>
      </c>
      <c r="D4235" s="18" t="s">
        <v>2098</v>
      </c>
      <c r="E4235" s="461">
        <v>77.5</v>
      </c>
    </row>
    <row r="4236" spans="1:5" ht="14.25">
      <c r="A4236" s="18">
        <v>7123</v>
      </c>
      <c r="B4236" s="18" t="s">
        <v>24865</v>
      </c>
      <c r="C4236" s="18" t="s">
        <v>2097</v>
      </c>
      <c r="D4236" s="18" t="s">
        <v>2098</v>
      </c>
      <c r="E4236" s="461">
        <v>7.33</v>
      </c>
    </row>
    <row r="4237" spans="1:5" ht="14.25">
      <c r="A4237" s="18">
        <v>7121</v>
      </c>
      <c r="B4237" s="18" t="s">
        <v>24866</v>
      </c>
      <c r="C4237" s="18" t="s">
        <v>2097</v>
      </c>
      <c r="D4237" s="18" t="s">
        <v>2098</v>
      </c>
      <c r="E4237" s="461">
        <v>14.49</v>
      </c>
    </row>
    <row r="4238" spans="1:5" ht="14.25">
      <c r="A4238" s="18">
        <v>7137</v>
      </c>
      <c r="B4238" s="18" t="s">
        <v>24867</v>
      </c>
      <c r="C4238" s="18" t="s">
        <v>2097</v>
      </c>
      <c r="D4238" s="18" t="s">
        <v>2098</v>
      </c>
      <c r="E4238" s="461">
        <v>15.83</v>
      </c>
    </row>
    <row r="4239" spans="1:5" ht="14.25">
      <c r="A4239" s="18">
        <v>7122</v>
      </c>
      <c r="B4239" s="18" t="s">
        <v>24868</v>
      </c>
      <c r="C4239" s="18" t="s">
        <v>2097</v>
      </c>
      <c r="D4239" s="18" t="s">
        <v>2098</v>
      </c>
      <c r="E4239" s="461">
        <v>17.43</v>
      </c>
    </row>
    <row r="4240" spans="1:5" ht="14.25">
      <c r="A4240" s="18">
        <v>7114</v>
      </c>
      <c r="B4240" s="18" t="s">
        <v>24869</v>
      </c>
      <c r="C4240" s="18" t="s">
        <v>2097</v>
      </c>
      <c r="D4240" s="18" t="s">
        <v>2098</v>
      </c>
      <c r="E4240" s="461">
        <v>20.27</v>
      </c>
    </row>
    <row r="4241" spans="1:5" ht="14.25">
      <c r="A4241" s="18">
        <v>7109</v>
      </c>
      <c r="B4241" s="18" t="s">
        <v>24870</v>
      </c>
      <c r="C4241" s="18" t="s">
        <v>2097</v>
      </c>
      <c r="D4241" s="18" t="s">
        <v>2098</v>
      </c>
      <c r="E4241" s="461">
        <v>4.0199999999999996</v>
      </c>
    </row>
    <row r="4242" spans="1:5" ht="14.25">
      <c r="A4242" s="18">
        <v>7135</v>
      </c>
      <c r="B4242" s="18" t="s">
        <v>24871</v>
      </c>
      <c r="C4242" s="18" t="s">
        <v>2097</v>
      </c>
      <c r="D4242" s="18" t="s">
        <v>2098</v>
      </c>
      <c r="E4242" s="461">
        <v>8.23</v>
      </c>
    </row>
    <row r="4243" spans="1:5" ht="14.25">
      <c r="A4243" s="18">
        <v>37947</v>
      </c>
      <c r="B4243" s="18" t="s">
        <v>24872</v>
      </c>
      <c r="C4243" s="18" t="s">
        <v>2097</v>
      </c>
      <c r="D4243" s="18" t="s">
        <v>2098</v>
      </c>
      <c r="E4243" s="461">
        <v>6.69</v>
      </c>
    </row>
    <row r="4244" spans="1:5" ht="14.25">
      <c r="A4244" s="18">
        <v>7103</v>
      </c>
      <c r="B4244" s="18" t="s">
        <v>24873</v>
      </c>
      <c r="C4244" s="18" t="s">
        <v>2097</v>
      </c>
      <c r="D4244" s="18" t="s">
        <v>2098</v>
      </c>
      <c r="E4244" s="461">
        <v>21.79</v>
      </c>
    </row>
    <row r="4245" spans="1:5" ht="14.25">
      <c r="A4245" s="18">
        <v>40419</v>
      </c>
      <c r="B4245" s="18" t="s">
        <v>24874</v>
      </c>
      <c r="C4245" s="18" t="s">
        <v>2097</v>
      </c>
      <c r="D4245" s="18" t="s">
        <v>2100</v>
      </c>
      <c r="E4245" s="461">
        <v>41.62</v>
      </c>
    </row>
    <row r="4246" spans="1:5" ht="14.25">
      <c r="A4246" s="18">
        <v>40420</v>
      </c>
      <c r="B4246" s="18" t="s">
        <v>24875</v>
      </c>
      <c r="C4246" s="18" t="s">
        <v>2097</v>
      </c>
      <c r="D4246" s="18" t="s">
        <v>2100</v>
      </c>
      <c r="E4246" s="461">
        <v>60.72</v>
      </c>
    </row>
    <row r="4247" spans="1:5" ht="14.25">
      <c r="A4247" s="18">
        <v>40421</v>
      </c>
      <c r="B4247" s="18" t="s">
        <v>24876</v>
      </c>
      <c r="C4247" s="18" t="s">
        <v>2097</v>
      </c>
      <c r="D4247" s="18" t="s">
        <v>2100</v>
      </c>
      <c r="E4247" s="461">
        <v>64.64</v>
      </c>
    </row>
    <row r="4248" spans="1:5" ht="14.25">
      <c r="A4248" s="18">
        <v>38905</v>
      </c>
      <c r="B4248" s="18" t="s">
        <v>24877</v>
      </c>
      <c r="C4248" s="18" t="s">
        <v>2097</v>
      </c>
      <c r="D4248" s="18" t="s">
        <v>2100</v>
      </c>
      <c r="E4248" s="461">
        <v>15.35</v>
      </c>
    </row>
    <row r="4249" spans="1:5" ht="14.25">
      <c r="A4249" s="18">
        <v>38907</v>
      </c>
      <c r="B4249" s="18" t="s">
        <v>24878</v>
      </c>
      <c r="C4249" s="18" t="s">
        <v>2097</v>
      </c>
      <c r="D4249" s="18" t="s">
        <v>2100</v>
      </c>
      <c r="E4249" s="461">
        <v>16.329999999999998</v>
      </c>
    </row>
    <row r="4250" spans="1:5" ht="14.25">
      <c r="A4250" s="18">
        <v>38908</v>
      </c>
      <c r="B4250" s="18" t="s">
        <v>24879</v>
      </c>
      <c r="C4250" s="18" t="s">
        <v>2097</v>
      </c>
      <c r="D4250" s="18" t="s">
        <v>2100</v>
      </c>
      <c r="E4250" s="461">
        <v>18.38</v>
      </c>
    </row>
    <row r="4251" spans="1:5" ht="14.25">
      <c r="A4251" s="18">
        <v>38909</v>
      </c>
      <c r="B4251" s="18" t="s">
        <v>24880</v>
      </c>
      <c r="C4251" s="18" t="s">
        <v>2097</v>
      </c>
      <c r="D4251" s="18" t="s">
        <v>2100</v>
      </c>
      <c r="E4251" s="461">
        <v>26.42</v>
      </c>
    </row>
    <row r="4252" spans="1:5" ht="14.25">
      <c r="A4252" s="18">
        <v>38910</v>
      </c>
      <c r="B4252" s="18" t="s">
        <v>24881</v>
      </c>
      <c r="C4252" s="18" t="s">
        <v>2097</v>
      </c>
      <c r="D4252" s="18" t="s">
        <v>2100</v>
      </c>
      <c r="E4252" s="461">
        <v>28.53</v>
      </c>
    </row>
    <row r="4253" spans="1:5" ht="14.25">
      <c r="A4253" s="18">
        <v>38897</v>
      </c>
      <c r="B4253" s="18" t="s">
        <v>24882</v>
      </c>
      <c r="C4253" s="18" t="s">
        <v>2097</v>
      </c>
      <c r="D4253" s="18" t="s">
        <v>2100</v>
      </c>
      <c r="E4253" s="461">
        <v>15.41</v>
      </c>
    </row>
    <row r="4254" spans="1:5" ht="14.25">
      <c r="A4254" s="18">
        <v>38899</v>
      </c>
      <c r="B4254" s="18" t="s">
        <v>24883</v>
      </c>
      <c r="C4254" s="18" t="s">
        <v>2097</v>
      </c>
      <c r="D4254" s="18" t="s">
        <v>2100</v>
      </c>
      <c r="E4254" s="461">
        <v>17.34</v>
      </c>
    </row>
    <row r="4255" spans="1:5" ht="14.25">
      <c r="A4255" s="18">
        <v>38900</v>
      </c>
      <c r="B4255" s="18" t="s">
        <v>24884</v>
      </c>
      <c r="C4255" s="18" t="s">
        <v>2097</v>
      </c>
      <c r="D4255" s="18" t="s">
        <v>2100</v>
      </c>
      <c r="E4255" s="461">
        <v>18.079999999999998</v>
      </c>
    </row>
    <row r="4256" spans="1:5" ht="14.25">
      <c r="A4256" s="18">
        <v>38901</v>
      </c>
      <c r="B4256" s="18" t="s">
        <v>24885</v>
      </c>
      <c r="C4256" s="18" t="s">
        <v>2097</v>
      </c>
      <c r="D4256" s="18" t="s">
        <v>2100</v>
      </c>
      <c r="E4256" s="461">
        <v>29.57</v>
      </c>
    </row>
    <row r="4257" spans="1:5" ht="14.25">
      <c r="A4257" s="18">
        <v>38904</v>
      </c>
      <c r="B4257" s="18" t="s">
        <v>24886</v>
      </c>
      <c r="C4257" s="18" t="s">
        <v>2097</v>
      </c>
      <c r="D4257" s="18" t="s">
        <v>2100</v>
      </c>
      <c r="E4257" s="461">
        <v>48.04</v>
      </c>
    </row>
    <row r="4258" spans="1:5" ht="14.25">
      <c r="A4258" s="18">
        <v>38903</v>
      </c>
      <c r="B4258" s="18" t="s">
        <v>24887</v>
      </c>
      <c r="C4258" s="18" t="s">
        <v>2097</v>
      </c>
      <c r="D4258" s="18" t="s">
        <v>2100</v>
      </c>
      <c r="E4258" s="461">
        <v>47.74</v>
      </c>
    </row>
    <row r="4259" spans="1:5" ht="14.25">
      <c r="A4259" s="18">
        <v>7091</v>
      </c>
      <c r="B4259" s="18" t="s">
        <v>24888</v>
      </c>
      <c r="C4259" s="18" t="s">
        <v>2097</v>
      </c>
      <c r="D4259" s="18" t="s">
        <v>2098</v>
      </c>
      <c r="E4259" s="461">
        <v>26.15</v>
      </c>
    </row>
    <row r="4260" spans="1:5" ht="14.25">
      <c r="A4260" s="18">
        <v>11655</v>
      </c>
      <c r="B4260" s="18" t="s">
        <v>24889</v>
      </c>
      <c r="C4260" s="18" t="s">
        <v>2097</v>
      </c>
      <c r="D4260" s="18" t="s">
        <v>2098</v>
      </c>
      <c r="E4260" s="461">
        <v>24.98</v>
      </c>
    </row>
    <row r="4261" spans="1:5" ht="14.25">
      <c r="A4261" s="18">
        <v>11656</v>
      </c>
      <c r="B4261" s="18" t="s">
        <v>24890</v>
      </c>
      <c r="C4261" s="18" t="s">
        <v>2097</v>
      </c>
      <c r="D4261" s="18" t="s">
        <v>2098</v>
      </c>
      <c r="E4261" s="461">
        <v>26.13</v>
      </c>
    </row>
    <row r="4262" spans="1:5" ht="14.25">
      <c r="A4262" s="18">
        <v>37948</v>
      </c>
      <c r="B4262" s="18" t="s">
        <v>24891</v>
      </c>
      <c r="C4262" s="18" t="s">
        <v>2097</v>
      </c>
      <c r="D4262" s="18" t="s">
        <v>2098</v>
      </c>
      <c r="E4262" s="461">
        <v>5.29</v>
      </c>
    </row>
    <row r="4263" spans="1:5" ht="14.25">
      <c r="A4263" s="18">
        <v>7097</v>
      </c>
      <c r="B4263" s="18" t="s">
        <v>24892</v>
      </c>
      <c r="C4263" s="18" t="s">
        <v>2097</v>
      </c>
      <c r="D4263" s="18" t="s">
        <v>2098</v>
      </c>
      <c r="E4263" s="461">
        <v>11.62</v>
      </c>
    </row>
    <row r="4264" spans="1:5" ht="14.25">
      <c r="A4264" s="18">
        <v>11658</v>
      </c>
      <c r="B4264" s="18" t="s">
        <v>24893</v>
      </c>
      <c r="C4264" s="18" t="s">
        <v>2097</v>
      </c>
      <c r="D4264" s="18" t="s">
        <v>2098</v>
      </c>
      <c r="E4264" s="461">
        <v>23.2</v>
      </c>
    </row>
    <row r="4265" spans="1:5" ht="14.25">
      <c r="A4265" s="18">
        <v>7146</v>
      </c>
      <c r="B4265" s="18" t="s">
        <v>24894</v>
      </c>
      <c r="C4265" s="18" t="s">
        <v>2097</v>
      </c>
      <c r="D4265" s="18" t="s">
        <v>2098</v>
      </c>
      <c r="E4265" s="461">
        <v>265.25</v>
      </c>
    </row>
    <row r="4266" spans="1:5" ht="14.25">
      <c r="A4266" s="18">
        <v>7138</v>
      </c>
      <c r="B4266" s="18" t="s">
        <v>24895</v>
      </c>
      <c r="C4266" s="18" t="s">
        <v>2097</v>
      </c>
      <c r="D4266" s="18" t="s">
        <v>2098</v>
      </c>
      <c r="E4266" s="461">
        <v>1.68</v>
      </c>
    </row>
    <row r="4267" spans="1:5" ht="14.25">
      <c r="A4267" s="18">
        <v>7139</v>
      </c>
      <c r="B4267" s="18" t="s">
        <v>24896</v>
      </c>
      <c r="C4267" s="18" t="s">
        <v>2097</v>
      </c>
      <c r="D4267" s="18" t="s">
        <v>2098</v>
      </c>
      <c r="E4267" s="461">
        <v>1.9</v>
      </c>
    </row>
    <row r="4268" spans="1:5" ht="14.25">
      <c r="A4268" s="18">
        <v>7140</v>
      </c>
      <c r="B4268" s="18" t="s">
        <v>24897</v>
      </c>
      <c r="C4268" s="18" t="s">
        <v>2097</v>
      </c>
      <c r="D4268" s="18" t="s">
        <v>2098</v>
      </c>
      <c r="E4268" s="461">
        <v>5.97</v>
      </c>
    </row>
    <row r="4269" spans="1:5" ht="14.25">
      <c r="A4269" s="18">
        <v>7141</v>
      </c>
      <c r="B4269" s="18" t="s">
        <v>24898</v>
      </c>
      <c r="C4269" s="18" t="s">
        <v>2097</v>
      </c>
      <c r="D4269" s="18" t="s">
        <v>2098</v>
      </c>
      <c r="E4269" s="461">
        <v>14.59</v>
      </c>
    </row>
    <row r="4270" spans="1:5" ht="14.25">
      <c r="A4270" s="18">
        <v>7143</v>
      </c>
      <c r="B4270" s="18" t="s">
        <v>24899</v>
      </c>
      <c r="C4270" s="18" t="s">
        <v>2097</v>
      </c>
      <c r="D4270" s="18" t="s">
        <v>2098</v>
      </c>
      <c r="E4270" s="461">
        <v>48.97</v>
      </c>
    </row>
    <row r="4271" spans="1:5" ht="14.25">
      <c r="A4271" s="18">
        <v>7144</v>
      </c>
      <c r="B4271" s="18" t="s">
        <v>24900</v>
      </c>
      <c r="C4271" s="18" t="s">
        <v>2097</v>
      </c>
      <c r="D4271" s="18" t="s">
        <v>2098</v>
      </c>
      <c r="E4271" s="461">
        <v>90.85</v>
      </c>
    </row>
    <row r="4272" spans="1:5" ht="14.25">
      <c r="A4272" s="18">
        <v>7145</v>
      </c>
      <c r="B4272" s="18" t="s">
        <v>24901</v>
      </c>
      <c r="C4272" s="18" t="s">
        <v>2097</v>
      </c>
      <c r="D4272" s="18" t="s">
        <v>2098</v>
      </c>
      <c r="E4272" s="461">
        <v>123.53</v>
      </c>
    </row>
    <row r="4273" spans="1:5" ht="14.25">
      <c r="A4273" s="18">
        <v>7142</v>
      </c>
      <c r="B4273" s="18" t="s">
        <v>24902</v>
      </c>
      <c r="C4273" s="18" t="s">
        <v>2097</v>
      </c>
      <c r="D4273" s="18" t="s">
        <v>2098</v>
      </c>
      <c r="E4273" s="461">
        <v>15.26</v>
      </c>
    </row>
    <row r="4274" spans="1:5" ht="14.25">
      <c r="A4274" s="18">
        <v>3593</v>
      </c>
      <c r="B4274" s="18" t="s">
        <v>24903</v>
      </c>
      <c r="C4274" s="18" t="s">
        <v>2097</v>
      </c>
      <c r="D4274" s="18" t="s">
        <v>2100</v>
      </c>
      <c r="E4274" s="461">
        <v>95.29</v>
      </c>
    </row>
    <row r="4275" spans="1:5" ht="14.25">
      <c r="A4275" s="18">
        <v>3588</v>
      </c>
      <c r="B4275" s="18" t="s">
        <v>24904</v>
      </c>
      <c r="C4275" s="18" t="s">
        <v>2097</v>
      </c>
      <c r="D4275" s="18" t="s">
        <v>2100</v>
      </c>
      <c r="E4275" s="461">
        <v>73.45</v>
      </c>
    </row>
    <row r="4276" spans="1:5" ht="14.25">
      <c r="A4276" s="18">
        <v>3585</v>
      </c>
      <c r="B4276" s="18" t="s">
        <v>24905</v>
      </c>
      <c r="C4276" s="18" t="s">
        <v>2097</v>
      </c>
      <c r="D4276" s="18" t="s">
        <v>2100</v>
      </c>
      <c r="E4276" s="461">
        <v>22.69</v>
      </c>
    </row>
    <row r="4277" spans="1:5" ht="14.25">
      <c r="A4277" s="18">
        <v>3587</v>
      </c>
      <c r="B4277" s="18" t="s">
        <v>24906</v>
      </c>
      <c r="C4277" s="18" t="s">
        <v>2097</v>
      </c>
      <c r="D4277" s="18" t="s">
        <v>2100</v>
      </c>
      <c r="E4277" s="461">
        <v>45.58</v>
      </c>
    </row>
    <row r="4278" spans="1:5" ht="14.25">
      <c r="A4278" s="18">
        <v>3590</v>
      </c>
      <c r="B4278" s="18" t="s">
        <v>24907</v>
      </c>
      <c r="C4278" s="18" t="s">
        <v>2097</v>
      </c>
      <c r="D4278" s="18" t="s">
        <v>2100</v>
      </c>
      <c r="E4278" s="461">
        <v>270.57</v>
      </c>
    </row>
    <row r="4279" spans="1:5" ht="14.25">
      <c r="A4279" s="18">
        <v>3589</v>
      </c>
      <c r="B4279" s="18" t="s">
        <v>24908</v>
      </c>
      <c r="C4279" s="18" t="s">
        <v>2097</v>
      </c>
      <c r="D4279" s="18" t="s">
        <v>2100</v>
      </c>
      <c r="E4279" s="461">
        <v>145.22999999999999</v>
      </c>
    </row>
    <row r="4280" spans="1:5" ht="14.25">
      <c r="A4280" s="18">
        <v>3586</v>
      </c>
      <c r="B4280" s="18" t="s">
        <v>24909</v>
      </c>
      <c r="C4280" s="18" t="s">
        <v>2097</v>
      </c>
      <c r="D4280" s="18" t="s">
        <v>2100</v>
      </c>
      <c r="E4280" s="461">
        <v>29.71</v>
      </c>
    </row>
    <row r="4281" spans="1:5" ht="14.25">
      <c r="A4281" s="18">
        <v>3592</v>
      </c>
      <c r="B4281" s="18" t="s">
        <v>24910</v>
      </c>
      <c r="C4281" s="18" t="s">
        <v>2097</v>
      </c>
      <c r="D4281" s="18" t="s">
        <v>2100</v>
      </c>
      <c r="E4281" s="461">
        <v>427.69</v>
      </c>
    </row>
    <row r="4282" spans="1:5" ht="14.25">
      <c r="A4282" s="18">
        <v>3591</v>
      </c>
      <c r="B4282" s="18" t="s">
        <v>24911</v>
      </c>
      <c r="C4282" s="18" t="s">
        <v>2097</v>
      </c>
      <c r="D4282" s="18" t="s">
        <v>2100</v>
      </c>
      <c r="E4282" s="461">
        <v>685.6</v>
      </c>
    </row>
    <row r="4283" spans="1:5" ht="14.25">
      <c r="A4283" s="18">
        <v>40396</v>
      </c>
      <c r="B4283" s="18" t="s">
        <v>24912</v>
      </c>
      <c r="C4283" s="18" t="s">
        <v>2097</v>
      </c>
      <c r="D4283" s="18" t="s">
        <v>2098</v>
      </c>
      <c r="E4283" s="461">
        <v>104.45</v>
      </c>
    </row>
    <row r="4284" spans="1:5" ht="14.25">
      <c r="A4284" s="18">
        <v>40395</v>
      </c>
      <c r="B4284" s="18" t="s">
        <v>24913</v>
      </c>
      <c r="C4284" s="18" t="s">
        <v>2097</v>
      </c>
      <c r="D4284" s="18" t="s">
        <v>2098</v>
      </c>
      <c r="E4284" s="461">
        <v>80.16</v>
      </c>
    </row>
    <row r="4285" spans="1:5" ht="14.25">
      <c r="A4285" s="18">
        <v>40392</v>
      </c>
      <c r="B4285" s="18" t="s">
        <v>24914</v>
      </c>
      <c r="C4285" s="18" t="s">
        <v>2097</v>
      </c>
      <c r="D4285" s="18" t="s">
        <v>2098</v>
      </c>
      <c r="E4285" s="461">
        <v>25.79</v>
      </c>
    </row>
    <row r="4286" spans="1:5" ht="14.25">
      <c r="A4286" s="18">
        <v>40394</v>
      </c>
      <c r="B4286" s="18" t="s">
        <v>24915</v>
      </c>
      <c r="C4286" s="18" t="s">
        <v>2097</v>
      </c>
      <c r="D4286" s="18" t="s">
        <v>2098</v>
      </c>
      <c r="E4286" s="461">
        <v>52.19</v>
      </c>
    </row>
    <row r="4287" spans="1:5" ht="14.25">
      <c r="A4287" s="18">
        <v>40398</v>
      </c>
      <c r="B4287" s="18" t="s">
        <v>24916</v>
      </c>
      <c r="C4287" s="18" t="s">
        <v>2097</v>
      </c>
      <c r="D4287" s="18" t="s">
        <v>2098</v>
      </c>
      <c r="E4287" s="461">
        <v>335.12</v>
      </c>
    </row>
    <row r="4288" spans="1:5" ht="14.25">
      <c r="A4288" s="18">
        <v>40397</v>
      </c>
      <c r="B4288" s="18" t="s">
        <v>24917</v>
      </c>
      <c r="C4288" s="18" t="s">
        <v>2097</v>
      </c>
      <c r="D4288" s="18" t="s">
        <v>2098</v>
      </c>
      <c r="E4288" s="461">
        <v>171.62</v>
      </c>
    </row>
    <row r="4289" spans="1:5" ht="14.25">
      <c r="A4289" s="18">
        <v>40393</v>
      </c>
      <c r="B4289" s="18" t="s">
        <v>24918</v>
      </c>
      <c r="C4289" s="18" t="s">
        <v>2097</v>
      </c>
      <c r="D4289" s="18" t="s">
        <v>2098</v>
      </c>
      <c r="E4289" s="461">
        <v>33.22</v>
      </c>
    </row>
    <row r="4290" spans="1:5" ht="14.25">
      <c r="A4290" s="18">
        <v>40399</v>
      </c>
      <c r="B4290" s="18" t="s">
        <v>24919</v>
      </c>
      <c r="C4290" s="18" t="s">
        <v>2097</v>
      </c>
      <c r="D4290" s="18" t="s">
        <v>2098</v>
      </c>
      <c r="E4290" s="461">
        <v>548.24</v>
      </c>
    </row>
    <row r="4291" spans="1:5" ht="14.25">
      <c r="A4291" s="18">
        <v>39322</v>
      </c>
      <c r="B4291" s="18" t="s">
        <v>24920</v>
      </c>
      <c r="C4291" s="18" t="s">
        <v>2097</v>
      </c>
      <c r="D4291" s="18" t="s">
        <v>2100</v>
      </c>
      <c r="E4291" s="461">
        <v>18.62</v>
      </c>
    </row>
    <row r="4292" spans="1:5" ht="14.25">
      <c r="A4292" s="18">
        <v>39289</v>
      </c>
      <c r="B4292" s="18" t="s">
        <v>24921</v>
      </c>
      <c r="C4292" s="18" t="s">
        <v>2097</v>
      </c>
      <c r="D4292" s="18" t="s">
        <v>2100</v>
      </c>
      <c r="E4292" s="461">
        <v>22.31</v>
      </c>
    </row>
    <row r="4293" spans="1:5" ht="14.25">
      <c r="A4293" s="18">
        <v>39290</v>
      </c>
      <c r="B4293" s="18" t="s">
        <v>24922</v>
      </c>
      <c r="C4293" s="18" t="s">
        <v>2097</v>
      </c>
      <c r="D4293" s="18" t="s">
        <v>2100</v>
      </c>
      <c r="E4293" s="461">
        <v>37.86</v>
      </c>
    </row>
    <row r="4294" spans="1:5" ht="14.25">
      <c r="A4294" s="18">
        <v>39291</v>
      </c>
      <c r="B4294" s="18" t="s">
        <v>24923</v>
      </c>
      <c r="C4294" s="18" t="s">
        <v>2097</v>
      </c>
      <c r="D4294" s="18" t="s">
        <v>2100</v>
      </c>
      <c r="E4294" s="461">
        <v>56.68</v>
      </c>
    </row>
    <row r="4295" spans="1:5" ht="14.25">
      <c r="A4295" s="18">
        <v>41892</v>
      </c>
      <c r="B4295" s="18" t="s">
        <v>24924</v>
      </c>
      <c r="C4295" s="18" t="s">
        <v>2097</v>
      </c>
      <c r="D4295" s="18" t="s">
        <v>2100</v>
      </c>
      <c r="E4295" s="461">
        <v>130.16999999999999</v>
      </c>
    </row>
    <row r="4296" spans="1:5" ht="14.25">
      <c r="A4296" s="18">
        <v>7048</v>
      </c>
      <c r="B4296" s="18" t="s">
        <v>24925</v>
      </c>
      <c r="C4296" s="18" t="s">
        <v>2097</v>
      </c>
      <c r="D4296" s="18" t="s">
        <v>2100</v>
      </c>
      <c r="E4296" s="461">
        <v>28.09</v>
      </c>
    </row>
    <row r="4297" spans="1:5" ht="14.25">
      <c r="A4297" s="18">
        <v>7088</v>
      </c>
      <c r="B4297" s="18" t="s">
        <v>24926</v>
      </c>
      <c r="C4297" s="18" t="s">
        <v>2097</v>
      </c>
      <c r="D4297" s="18" t="s">
        <v>2100</v>
      </c>
      <c r="E4297" s="461">
        <v>61.44</v>
      </c>
    </row>
    <row r="4298" spans="1:5" ht="14.25">
      <c r="A4298" s="18">
        <v>20179</v>
      </c>
      <c r="B4298" s="18" t="s">
        <v>24927</v>
      </c>
      <c r="C4298" s="18" t="s">
        <v>2097</v>
      </c>
      <c r="D4298" s="18" t="s">
        <v>2098</v>
      </c>
      <c r="E4298" s="461">
        <v>85.79</v>
      </c>
    </row>
    <row r="4299" spans="1:5" ht="14.25">
      <c r="A4299" s="18">
        <v>20178</v>
      </c>
      <c r="B4299" s="18" t="s">
        <v>24928</v>
      </c>
      <c r="C4299" s="18" t="s">
        <v>2097</v>
      </c>
      <c r="D4299" s="18" t="s">
        <v>2098</v>
      </c>
      <c r="E4299" s="461">
        <v>75.81</v>
      </c>
    </row>
    <row r="4300" spans="1:5" ht="14.25">
      <c r="A4300" s="18">
        <v>20180</v>
      </c>
      <c r="B4300" s="18" t="s">
        <v>24929</v>
      </c>
      <c r="C4300" s="18" t="s">
        <v>2097</v>
      </c>
      <c r="D4300" s="18" t="s">
        <v>2098</v>
      </c>
      <c r="E4300" s="461">
        <v>139.31</v>
      </c>
    </row>
    <row r="4301" spans="1:5" ht="14.25">
      <c r="A4301" s="18">
        <v>20181</v>
      </c>
      <c r="B4301" s="18" t="s">
        <v>24930</v>
      </c>
      <c r="C4301" s="18" t="s">
        <v>2097</v>
      </c>
      <c r="D4301" s="18" t="s">
        <v>2098</v>
      </c>
      <c r="E4301" s="461">
        <v>206.66</v>
      </c>
    </row>
    <row r="4302" spans="1:5" ht="14.25">
      <c r="A4302" s="18">
        <v>20177</v>
      </c>
      <c r="B4302" s="18" t="s">
        <v>24931</v>
      </c>
      <c r="C4302" s="18" t="s">
        <v>2097</v>
      </c>
      <c r="D4302" s="18" t="s">
        <v>2098</v>
      </c>
      <c r="E4302" s="461">
        <v>49.68</v>
      </c>
    </row>
    <row r="4303" spans="1:5" ht="14.25">
      <c r="A4303" s="18">
        <v>7082</v>
      </c>
      <c r="B4303" s="18" t="s">
        <v>24932</v>
      </c>
      <c r="C4303" s="18" t="s">
        <v>2097</v>
      </c>
      <c r="D4303" s="18" t="s">
        <v>2100</v>
      </c>
      <c r="E4303" s="461">
        <v>78.180000000000007</v>
      </c>
    </row>
    <row r="4304" spans="1:5" ht="14.25">
      <c r="A4304" s="18">
        <v>7069</v>
      </c>
      <c r="B4304" s="18" t="s">
        <v>24933</v>
      </c>
      <c r="C4304" s="18" t="s">
        <v>2097</v>
      </c>
      <c r="D4304" s="18" t="s">
        <v>2100</v>
      </c>
      <c r="E4304" s="461">
        <v>173.51</v>
      </c>
    </row>
    <row r="4305" spans="1:5" ht="14.25">
      <c r="A4305" s="18">
        <v>42708</v>
      </c>
      <c r="B4305" s="18" t="s">
        <v>24934</v>
      </c>
      <c r="C4305" s="18" t="s">
        <v>2097</v>
      </c>
      <c r="D4305" s="18" t="s">
        <v>2100</v>
      </c>
      <c r="E4305" s="461">
        <v>557.26</v>
      </c>
    </row>
    <row r="4306" spans="1:5" ht="14.25">
      <c r="A4306" s="18">
        <v>7070</v>
      </c>
      <c r="B4306" s="18" t="s">
        <v>24935</v>
      </c>
      <c r="C4306" s="18" t="s">
        <v>2097</v>
      </c>
      <c r="D4306" s="18" t="s">
        <v>2100</v>
      </c>
      <c r="E4306" s="461">
        <v>248.46</v>
      </c>
    </row>
    <row r="4307" spans="1:5" ht="14.25">
      <c r="A4307" s="18">
        <v>42709</v>
      </c>
      <c r="B4307" s="18" t="s">
        <v>24936</v>
      </c>
      <c r="C4307" s="18" t="s">
        <v>2097</v>
      </c>
      <c r="D4307" s="18" t="s">
        <v>2100</v>
      </c>
      <c r="E4307" s="461">
        <v>833.41</v>
      </c>
    </row>
    <row r="4308" spans="1:5" ht="14.25">
      <c r="A4308" s="18">
        <v>42710</v>
      </c>
      <c r="B4308" s="18" t="s">
        <v>24937</v>
      </c>
      <c r="C4308" s="18" t="s">
        <v>2097</v>
      </c>
      <c r="D4308" s="18" t="s">
        <v>2100</v>
      </c>
      <c r="E4308" s="461">
        <v>2395.63</v>
      </c>
    </row>
    <row r="4309" spans="1:5" ht="14.25">
      <c r="A4309" s="18">
        <v>42716</v>
      </c>
      <c r="B4309" s="18" t="s">
        <v>24938</v>
      </c>
      <c r="C4309" s="18" t="s">
        <v>2097</v>
      </c>
      <c r="D4309" s="18" t="s">
        <v>2100</v>
      </c>
      <c r="E4309" s="461">
        <v>2981.77</v>
      </c>
    </row>
    <row r="4310" spans="1:5" ht="14.25">
      <c r="A4310" s="18">
        <v>20172</v>
      </c>
      <c r="B4310" s="18" t="s">
        <v>24939</v>
      </c>
      <c r="C4310" s="18" t="s">
        <v>2097</v>
      </c>
      <c r="D4310" s="18" t="s">
        <v>2100</v>
      </c>
      <c r="E4310" s="461">
        <v>57.34</v>
      </c>
    </row>
    <row r="4311" spans="1:5" ht="14.25">
      <c r="A4311" s="18">
        <v>40945</v>
      </c>
      <c r="B4311" s="18" t="s">
        <v>24940</v>
      </c>
      <c r="C4311" s="18" t="s">
        <v>2101</v>
      </c>
      <c r="D4311" s="18" t="s">
        <v>2098</v>
      </c>
      <c r="E4311" s="461">
        <v>19.579999999999998</v>
      </c>
    </row>
    <row r="4312" spans="1:5" ht="14.25">
      <c r="A4312" s="18">
        <v>40946</v>
      </c>
      <c r="B4312" s="18" t="s">
        <v>24941</v>
      </c>
      <c r="C4312" s="18" t="s">
        <v>2107</v>
      </c>
      <c r="D4312" s="18" t="s">
        <v>2098</v>
      </c>
      <c r="E4312" s="461">
        <v>3443.63</v>
      </c>
    </row>
    <row r="4313" spans="1:5" ht="14.25">
      <c r="A4313" s="18">
        <v>7153</v>
      </c>
      <c r="B4313" s="18" t="s">
        <v>24942</v>
      </c>
      <c r="C4313" s="18" t="s">
        <v>2101</v>
      </c>
      <c r="D4313" s="18" t="s">
        <v>2098</v>
      </c>
      <c r="E4313" s="461">
        <v>44.32</v>
      </c>
    </row>
    <row r="4314" spans="1:5" ht="14.25">
      <c r="A4314" s="18">
        <v>41089</v>
      </c>
      <c r="B4314" s="18" t="s">
        <v>24943</v>
      </c>
      <c r="C4314" s="18" t="s">
        <v>2107</v>
      </c>
      <c r="D4314" s="18" t="s">
        <v>2098</v>
      </c>
      <c r="E4314" s="461">
        <v>7792.23</v>
      </c>
    </row>
    <row r="4315" spans="1:5" ht="14.25">
      <c r="A4315" s="18">
        <v>40943</v>
      </c>
      <c r="B4315" s="18" t="s">
        <v>24944</v>
      </c>
      <c r="C4315" s="18" t="s">
        <v>2101</v>
      </c>
      <c r="D4315" s="18" t="s">
        <v>2098</v>
      </c>
      <c r="E4315" s="461">
        <v>31.46</v>
      </c>
    </row>
    <row r="4316" spans="1:5" ht="14.25">
      <c r="A4316" s="18">
        <v>40944</v>
      </c>
      <c r="B4316" s="18" t="s">
        <v>24945</v>
      </c>
      <c r="C4316" s="18" t="s">
        <v>2107</v>
      </c>
      <c r="D4316" s="18" t="s">
        <v>2098</v>
      </c>
      <c r="E4316" s="461">
        <v>5532.02</v>
      </c>
    </row>
    <row r="4317" spans="1:5" ht="14.25">
      <c r="A4317" s="18">
        <v>6175</v>
      </c>
      <c r="B4317" s="18" t="s">
        <v>24946</v>
      </c>
      <c r="C4317" s="18" t="s">
        <v>2101</v>
      </c>
      <c r="D4317" s="18" t="s">
        <v>2098</v>
      </c>
      <c r="E4317" s="461">
        <v>23.02</v>
      </c>
    </row>
    <row r="4318" spans="1:5" ht="14.25">
      <c r="A4318" s="18">
        <v>41092</v>
      </c>
      <c r="B4318" s="18" t="s">
        <v>24947</v>
      </c>
      <c r="C4318" s="18" t="s">
        <v>2107</v>
      </c>
      <c r="D4318" s="18" t="s">
        <v>2098</v>
      </c>
      <c r="E4318" s="461">
        <v>4048.26</v>
      </c>
    </row>
    <row r="4319" spans="1:5" ht="14.25">
      <c r="A4319" s="18">
        <v>37712</v>
      </c>
      <c r="B4319" s="18" t="s">
        <v>24948</v>
      </c>
      <c r="C4319" s="18" t="s">
        <v>2099</v>
      </c>
      <c r="D4319" s="18" t="s">
        <v>2098</v>
      </c>
      <c r="E4319" s="461">
        <v>95.86</v>
      </c>
    </row>
    <row r="4320" spans="1:5" ht="14.25">
      <c r="A4320" s="18">
        <v>34547</v>
      </c>
      <c r="B4320" s="18" t="s">
        <v>24949</v>
      </c>
      <c r="C4320" s="18" t="s">
        <v>2103</v>
      </c>
      <c r="D4320" s="18" t="s">
        <v>2098</v>
      </c>
      <c r="E4320" s="461">
        <v>6.86</v>
      </c>
    </row>
    <row r="4321" spans="1:5" ht="14.25">
      <c r="A4321" s="18">
        <v>34548</v>
      </c>
      <c r="B4321" s="18" t="s">
        <v>24950</v>
      </c>
      <c r="C4321" s="18" t="s">
        <v>2103</v>
      </c>
      <c r="D4321" s="18" t="s">
        <v>2098</v>
      </c>
      <c r="E4321" s="461">
        <v>11.26</v>
      </c>
    </row>
    <row r="4322" spans="1:5" ht="14.25">
      <c r="A4322" s="18">
        <v>34558</v>
      </c>
      <c r="B4322" s="18" t="s">
        <v>24951</v>
      </c>
      <c r="C4322" s="18" t="s">
        <v>2103</v>
      </c>
      <c r="D4322" s="18" t="s">
        <v>2098</v>
      </c>
      <c r="E4322" s="461">
        <v>5.58</v>
      </c>
    </row>
    <row r="4323" spans="1:5" ht="14.25">
      <c r="A4323" s="18">
        <v>34550</v>
      </c>
      <c r="B4323" s="18" t="s">
        <v>24952</v>
      </c>
      <c r="C4323" s="18" t="s">
        <v>2103</v>
      </c>
      <c r="D4323" s="18" t="s">
        <v>2098</v>
      </c>
      <c r="E4323" s="461">
        <v>2.97</v>
      </c>
    </row>
    <row r="4324" spans="1:5" ht="14.25">
      <c r="A4324" s="18">
        <v>34557</v>
      </c>
      <c r="B4324" s="18" t="s">
        <v>24953</v>
      </c>
      <c r="C4324" s="18" t="s">
        <v>2103</v>
      </c>
      <c r="D4324" s="18" t="s">
        <v>2098</v>
      </c>
      <c r="E4324" s="461">
        <v>4.34</v>
      </c>
    </row>
    <row r="4325" spans="1:5" ht="14.25">
      <c r="A4325" s="18">
        <v>37411</v>
      </c>
      <c r="B4325" s="18" t="s">
        <v>24954</v>
      </c>
      <c r="C4325" s="18" t="s">
        <v>2099</v>
      </c>
      <c r="D4325" s="18" t="s">
        <v>2098</v>
      </c>
      <c r="E4325" s="461">
        <v>31.77</v>
      </c>
    </row>
    <row r="4326" spans="1:5" ht="14.25">
      <c r="A4326" s="18">
        <v>39508</v>
      </c>
      <c r="B4326" s="18" t="s">
        <v>24955</v>
      </c>
      <c r="C4326" s="18" t="s">
        <v>2099</v>
      </c>
      <c r="D4326" s="18" t="s">
        <v>2098</v>
      </c>
      <c r="E4326" s="461">
        <v>17.850000000000001</v>
      </c>
    </row>
    <row r="4327" spans="1:5" ht="14.25">
      <c r="A4327" s="18">
        <v>39507</v>
      </c>
      <c r="B4327" s="18" t="s">
        <v>24956</v>
      </c>
      <c r="C4327" s="18" t="s">
        <v>2099</v>
      </c>
      <c r="D4327" s="18" t="s">
        <v>2098</v>
      </c>
      <c r="E4327" s="461">
        <v>26.63</v>
      </c>
    </row>
    <row r="4328" spans="1:5" ht="14.25">
      <c r="A4328" s="18">
        <v>7155</v>
      </c>
      <c r="B4328" s="18" t="s">
        <v>24957</v>
      </c>
      <c r="C4328" s="18" t="s">
        <v>2099</v>
      </c>
      <c r="D4328" s="18" t="s">
        <v>2098</v>
      </c>
      <c r="E4328" s="461">
        <v>34.18</v>
      </c>
    </row>
    <row r="4329" spans="1:5" ht="14.25">
      <c r="A4329" s="18">
        <v>42406</v>
      </c>
      <c r="B4329" s="18" t="s">
        <v>24958</v>
      </c>
      <c r="C4329" s="18" t="s">
        <v>2099</v>
      </c>
      <c r="D4329" s="18" t="s">
        <v>2098</v>
      </c>
      <c r="E4329" s="461">
        <v>39.19</v>
      </c>
    </row>
    <row r="4330" spans="1:5" ht="14.25">
      <c r="A4330" s="18">
        <v>7156</v>
      </c>
      <c r="B4330" s="18" t="s">
        <v>24959</v>
      </c>
      <c r="C4330" s="18" t="s">
        <v>2099</v>
      </c>
      <c r="D4330" s="18" t="s">
        <v>2102</v>
      </c>
      <c r="E4330" s="461">
        <v>49.04</v>
      </c>
    </row>
    <row r="4331" spans="1:5" ht="14.25">
      <c r="A4331" s="18">
        <v>43127</v>
      </c>
      <c r="B4331" s="18" t="s">
        <v>24960</v>
      </c>
      <c r="C4331" s="18" t="s">
        <v>2099</v>
      </c>
      <c r="D4331" s="18" t="s">
        <v>2098</v>
      </c>
      <c r="E4331" s="461">
        <v>70.180000000000007</v>
      </c>
    </row>
    <row r="4332" spans="1:5" ht="14.25">
      <c r="A4332" s="18">
        <v>10917</v>
      </c>
      <c r="B4332" s="18" t="s">
        <v>24961</v>
      </c>
      <c r="C4332" s="18" t="s">
        <v>2099</v>
      </c>
      <c r="D4332" s="18" t="s">
        <v>2098</v>
      </c>
      <c r="E4332" s="461">
        <v>14.81</v>
      </c>
    </row>
    <row r="4333" spans="1:5" ht="14.25">
      <c r="A4333" s="18">
        <v>21141</v>
      </c>
      <c r="B4333" s="18" t="s">
        <v>24962</v>
      </c>
      <c r="C4333" s="18" t="s">
        <v>2099</v>
      </c>
      <c r="D4333" s="18" t="s">
        <v>2098</v>
      </c>
      <c r="E4333" s="461">
        <v>22.93</v>
      </c>
    </row>
    <row r="4334" spans="1:5" ht="14.25">
      <c r="A4334" s="18">
        <v>39509</v>
      </c>
      <c r="B4334" s="18" t="s">
        <v>24963</v>
      </c>
      <c r="C4334" s="18" t="s">
        <v>2099</v>
      </c>
      <c r="D4334" s="18" t="s">
        <v>2098</v>
      </c>
      <c r="E4334" s="461">
        <v>22.06</v>
      </c>
    </row>
    <row r="4335" spans="1:5" ht="14.25">
      <c r="A4335" s="18">
        <v>44529</v>
      </c>
      <c r="B4335" s="18" t="s">
        <v>24964</v>
      </c>
      <c r="C4335" s="18" t="s">
        <v>2099</v>
      </c>
      <c r="D4335" s="18" t="s">
        <v>2100</v>
      </c>
      <c r="E4335" s="461">
        <v>19.62</v>
      </c>
    </row>
    <row r="4336" spans="1:5" ht="14.25">
      <c r="A4336" s="18">
        <v>7167</v>
      </c>
      <c r="B4336" s="18" t="s">
        <v>24965</v>
      </c>
      <c r="C4336" s="18" t="s">
        <v>2099</v>
      </c>
      <c r="D4336" s="18" t="s">
        <v>2100</v>
      </c>
      <c r="E4336" s="461">
        <v>32.79</v>
      </c>
    </row>
    <row r="4337" spans="1:5" ht="14.25">
      <c r="A4337" s="18">
        <v>10928</v>
      </c>
      <c r="B4337" s="18" t="s">
        <v>24966</v>
      </c>
      <c r="C4337" s="18" t="s">
        <v>2099</v>
      </c>
      <c r="D4337" s="18" t="s">
        <v>2100</v>
      </c>
      <c r="E4337" s="461">
        <v>18.84</v>
      </c>
    </row>
    <row r="4338" spans="1:5" ht="14.25">
      <c r="A4338" s="18">
        <v>10933</v>
      </c>
      <c r="B4338" s="18" t="s">
        <v>24967</v>
      </c>
      <c r="C4338" s="18" t="s">
        <v>2099</v>
      </c>
      <c r="D4338" s="18" t="s">
        <v>2100</v>
      </c>
      <c r="E4338" s="461">
        <v>28.42</v>
      </c>
    </row>
    <row r="4339" spans="1:5" ht="14.25">
      <c r="A4339" s="18">
        <v>7158</v>
      </c>
      <c r="B4339" s="18" t="s">
        <v>24968</v>
      </c>
      <c r="C4339" s="18" t="s">
        <v>2099</v>
      </c>
      <c r="D4339" s="18" t="s">
        <v>2100</v>
      </c>
      <c r="E4339" s="461">
        <v>48.2</v>
      </c>
    </row>
    <row r="4340" spans="1:5" ht="14.25">
      <c r="A4340" s="18">
        <v>10927</v>
      </c>
      <c r="B4340" s="18" t="s">
        <v>24969</v>
      </c>
      <c r="C4340" s="18" t="s">
        <v>2099</v>
      </c>
      <c r="D4340" s="18" t="s">
        <v>2100</v>
      </c>
      <c r="E4340" s="461">
        <v>30.82</v>
      </c>
    </row>
    <row r="4341" spans="1:5" ht="14.25">
      <c r="A4341" s="18">
        <v>7162</v>
      </c>
      <c r="B4341" s="18" t="s">
        <v>24970</v>
      </c>
      <c r="C4341" s="18" t="s">
        <v>2099</v>
      </c>
      <c r="D4341" s="18" t="s">
        <v>2100</v>
      </c>
      <c r="E4341" s="461">
        <v>75.430000000000007</v>
      </c>
    </row>
    <row r="4342" spans="1:5" ht="14.25">
      <c r="A4342" s="18">
        <v>10932</v>
      </c>
      <c r="B4342" s="18" t="s">
        <v>24971</v>
      </c>
      <c r="C4342" s="18" t="s">
        <v>2099</v>
      </c>
      <c r="D4342" s="18" t="s">
        <v>2100</v>
      </c>
      <c r="E4342" s="461">
        <v>131.19</v>
      </c>
    </row>
    <row r="4343" spans="1:5" ht="14.25">
      <c r="A4343" s="18">
        <v>10937</v>
      </c>
      <c r="B4343" s="18" t="s">
        <v>24972</v>
      </c>
      <c r="C4343" s="18" t="s">
        <v>2099</v>
      </c>
      <c r="D4343" s="18" t="s">
        <v>2100</v>
      </c>
      <c r="E4343" s="461">
        <v>33.72</v>
      </c>
    </row>
    <row r="4344" spans="1:5" ht="14.25">
      <c r="A4344" s="18">
        <v>10935</v>
      </c>
      <c r="B4344" s="18" t="s">
        <v>24973</v>
      </c>
      <c r="C4344" s="18" t="s">
        <v>2099</v>
      </c>
      <c r="D4344" s="18" t="s">
        <v>2100</v>
      </c>
      <c r="E4344" s="461">
        <v>58.48</v>
      </c>
    </row>
    <row r="4345" spans="1:5" ht="14.25">
      <c r="A4345" s="18">
        <v>10931</v>
      </c>
      <c r="B4345" s="18" t="s">
        <v>24974</v>
      </c>
      <c r="C4345" s="18" t="s">
        <v>2099</v>
      </c>
      <c r="D4345" s="18" t="s">
        <v>2100</v>
      </c>
      <c r="E4345" s="461">
        <v>16.45</v>
      </c>
    </row>
    <row r="4346" spans="1:5" ht="14.25">
      <c r="A4346" s="18">
        <v>7164</v>
      </c>
      <c r="B4346" s="18" t="s">
        <v>24975</v>
      </c>
      <c r="C4346" s="18" t="s">
        <v>2099</v>
      </c>
      <c r="D4346" s="18" t="s">
        <v>2100</v>
      </c>
      <c r="E4346" s="461">
        <v>54.44</v>
      </c>
    </row>
    <row r="4347" spans="1:5" ht="14.25">
      <c r="A4347" s="18">
        <v>36887</v>
      </c>
      <c r="B4347" s="18" t="s">
        <v>24976</v>
      </c>
      <c r="C4347" s="18" t="s">
        <v>2099</v>
      </c>
      <c r="D4347" s="18" t="s">
        <v>2098</v>
      </c>
      <c r="E4347" s="461">
        <v>12.05</v>
      </c>
    </row>
    <row r="4348" spans="1:5" ht="14.25">
      <c r="A4348" s="18">
        <v>34630</v>
      </c>
      <c r="B4348" s="18" t="s">
        <v>24977</v>
      </c>
      <c r="C4348" s="18" t="s">
        <v>2097</v>
      </c>
      <c r="D4348" s="18" t="s">
        <v>2098</v>
      </c>
      <c r="E4348" s="461">
        <v>1557.96</v>
      </c>
    </row>
    <row r="4349" spans="1:5" ht="14.25">
      <c r="A4349" s="18">
        <v>7161</v>
      </c>
      <c r="B4349" s="18" t="s">
        <v>24978</v>
      </c>
      <c r="C4349" s="18" t="s">
        <v>2099</v>
      </c>
      <c r="D4349" s="18" t="s">
        <v>2100</v>
      </c>
      <c r="E4349" s="461">
        <v>6.77</v>
      </c>
    </row>
    <row r="4350" spans="1:5" ht="14.25">
      <c r="A4350" s="18">
        <v>7170</v>
      </c>
      <c r="B4350" s="18" t="s">
        <v>24979</v>
      </c>
      <c r="C4350" s="18" t="s">
        <v>2099</v>
      </c>
      <c r="D4350" s="18" t="s">
        <v>2098</v>
      </c>
      <c r="E4350" s="461">
        <v>2.91</v>
      </c>
    </row>
    <row r="4351" spans="1:5" ht="14.25">
      <c r="A4351" s="18">
        <v>37524</v>
      </c>
      <c r="B4351" s="18" t="s">
        <v>24980</v>
      </c>
      <c r="C4351" s="18" t="s">
        <v>2103</v>
      </c>
      <c r="D4351" s="18" t="s">
        <v>2102</v>
      </c>
      <c r="E4351" s="461">
        <v>2.66</v>
      </c>
    </row>
    <row r="4352" spans="1:5" ht="14.25">
      <c r="A4352" s="18">
        <v>37525</v>
      </c>
      <c r="B4352" s="18" t="s">
        <v>24981</v>
      </c>
      <c r="C4352" s="18" t="s">
        <v>2103</v>
      </c>
      <c r="D4352" s="18" t="s">
        <v>2098</v>
      </c>
      <c r="E4352" s="461">
        <v>3.64</v>
      </c>
    </row>
    <row r="4353" spans="1:5" ht="14.25">
      <c r="A4353" s="18">
        <v>36789</v>
      </c>
      <c r="B4353" s="18" t="s">
        <v>24982</v>
      </c>
      <c r="C4353" s="18" t="s">
        <v>2097</v>
      </c>
      <c r="D4353" s="18" t="s">
        <v>2098</v>
      </c>
      <c r="E4353" s="461">
        <v>1.25</v>
      </c>
    </row>
    <row r="4354" spans="1:5" ht="14.25">
      <c r="A4354" s="18">
        <v>7173</v>
      </c>
      <c r="B4354" s="18" t="s">
        <v>24983</v>
      </c>
      <c r="C4354" s="18" t="s">
        <v>2110</v>
      </c>
      <c r="D4354" s="18" t="s">
        <v>2102</v>
      </c>
      <c r="E4354" s="461">
        <v>810</v>
      </c>
    </row>
    <row r="4355" spans="1:5" ht="14.25">
      <c r="A4355" s="18">
        <v>7175</v>
      </c>
      <c r="B4355" s="18" t="s">
        <v>24984</v>
      </c>
      <c r="C4355" s="18" t="s">
        <v>2097</v>
      </c>
      <c r="D4355" s="18" t="s">
        <v>2098</v>
      </c>
      <c r="E4355" s="461">
        <v>0.91</v>
      </c>
    </row>
    <row r="4356" spans="1:5" ht="14.25">
      <c r="A4356" s="18">
        <v>40741</v>
      </c>
      <c r="B4356" s="18" t="s">
        <v>24985</v>
      </c>
      <c r="C4356" s="18" t="s">
        <v>2097</v>
      </c>
      <c r="D4356" s="18" t="s">
        <v>2098</v>
      </c>
      <c r="E4356" s="461">
        <v>2.8</v>
      </c>
    </row>
    <row r="4357" spans="1:5" ht="14.25">
      <c r="A4357" s="18">
        <v>7184</v>
      </c>
      <c r="B4357" s="18" t="s">
        <v>24986</v>
      </c>
      <c r="C4357" s="18" t="s">
        <v>2099</v>
      </c>
      <c r="D4357" s="18" t="s">
        <v>2100</v>
      </c>
      <c r="E4357" s="461">
        <v>51.54</v>
      </c>
    </row>
    <row r="4358" spans="1:5" ht="14.25">
      <c r="A4358" s="18">
        <v>34458</v>
      </c>
      <c r="B4358" s="18" t="s">
        <v>24987</v>
      </c>
      <c r="C4358" s="18" t="s">
        <v>2097</v>
      </c>
      <c r="D4358" s="18" t="s">
        <v>2098</v>
      </c>
      <c r="E4358" s="461">
        <v>148.84</v>
      </c>
    </row>
    <row r="4359" spans="1:5" ht="14.25">
      <c r="A4359" s="18">
        <v>34464</v>
      </c>
      <c r="B4359" s="18" t="s">
        <v>24988</v>
      </c>
      <c r="C4359" s="18" t="s">
        <v>2097</v>
      </c>
      <c r="D4359" s="18" t="s">
        <v>2098</v>
      </c>
      <c r="E4359" s="461">
        <v>221.56</v>
      </c>
    </row>
    <row r="4360" spans="1:5" ht="14.25">
      <c r="A4360" s="18">
        <v>34468</v>
      </c>
      <c r="B4360" s="18" t="s">
        <v>24989</v>
      </c>
      <c r="C4360" s="18" t="s">
        <v>2097</v>
      </c>
      <c r="D4360" s="18" t="s">
        <v>2098</v>
      </c>
      <c r="E4360" s="461">
        <v>279.32</v>
      </c>
    </row>
    <row r="4361" spans="1:5" ht="14.25">
      <c r="A4361" s="18">
        <v>34473</v>
      </c>
      <c r="B4361" s="18" t="s">
        <v>24990</v>
      </c>
      <c r="C4361" s="18" t="s">
        <v>2097</v>
      </c>
      <c r="D4361" s="18" t="s">
        <v>2098</v>
      </c>
      <c r="E4361" s="461">
        <v>169.44</v>
      </c>
    </row>
    <row r="4362" spans="1:5" ht="14.25">
      <c r="A4362" s="18">
        <v>34480</v>
      </c>
      <c r="B4362" s="18" t="s">
        <v>24991</v>
      </c>
      <c r="C4362" s="18" t="s">
        <v>2097</v>
      </c>
      <c r="D4362" s="18" t="s">
        <v>2098</v>
      </c>
      <c r="E4362" s="461">
        <v>313.14</v>
      </c>
    </row>
    <row r="4363" spans="1:5" ht="14.25">
      <c r="A4363" s="18">
        <v>34486</v>
      </c>
      <c r="B4363" s="18" t="s">
        <v>24992</v>
      </c>
      <c r="C4363" s="18" t="s">
        <v>2097</v>
      </c>
      <c r="D4363" s="18" t="s">
        <v>2098</v>
      </c>
      <c r="E4363" s="461">
        <v>370.74</v>
      </c>
    </row>
    <row r="4364" spans="1:5" ht="14.25">
      <c r="A4364" s="18">
        <v>7190</v>
      </c>
      <c r="B4364" s="18" t="s">
        <v>24993</v>
      </c>
      <c r="C4364" s="18" t="s">
        <v>2097</v>
      </c>
      <c r="D4364" s="18" t="s">
        <v>2098</v>
      </c>
      <c r="E4364" s="461">
        <v>12.38</v>
      </c>
    </row>
    <row r="4365" spans="1:5" ht="14.25">
      <c r="A4365" s="18">
        <v>34417</v>
      </c>
      <c r="B4365" s="18" t="s">
        <v>24994</v>
      </c>
      <c r="C4365" s="18" t="s">
        <v>2097</v>
      </c>
      <c r="D4365" s="18" t="s">
        <v>2098</v>
      </c>
      <c r="E4365" s="461">
        <v>19.809999999999999</v>
      </c>
    </row>
    <row r="4366" spans="1:5" ht="14.25">
      <c r="A4366" s="18">
        <v>7213</v>
      </c>
      <c r="B4366" s="18" t="s">
        <v>24995</v>
      </c>
      <c r="C4366" s="18" t="s">
        <v>2099</v>
      </c>
      <c r="D4366" s="18" t="s">
        <v>2098</v>
      </c>
      <c r="E4366" s="461">
        <v>18.16</v>
      </c>
    </row>
    <row r="4367" spans="1:5" ht="14.25">
      <c r="A4367" s="18">
        <v>7195</v>
      </c>
      <c r="B4367" s="18" t="s">
        <v>24996</v>
      </c>
      <c r="C4367" s="18" t="s">
        <v>2097</v>
      </c>
      <c r="D4367" s="18" t="s">
        <v>2098</v>
      </c>
      <c r="E4367" s="461">
        <v>53.33</v>
      </c>
    </row>
    <row r="4368" spans="1:5" ht="14.25">
      <c r="A4368" s="18">
        <v>7186</v>
      </c>
      <c r="B4368" s="18" t="s">
        <v>24997</v>
      </c>
      <c r="C4368" s="18" t="s">
        <v>2097</v>
      </c>
      <c r="D4368" s="18" t="s">
        <v>2102</v>
      </c>
      <c r="E4368" s="461">
        <v>58.1</v>
      </c>
    </row>
    <row r="4369" spans="1:5" ht="14.25">
      <c r="A4369" s="18">
        <v>7194</v>
      </c>
      <c r="B4369" s="18" t="s">
        <v>24998</v>
      </c>
      <c r="C4369" s="18" t="s">
        <v>2099</v>
      </c>
      <c r="D4369" s="18" t="s">
        <v>2098</v>
      </c>
      <c r="E4369" s="461">
        <v>26.79</v>
      </c>
    </row>
    <row r="4370" spans="1:5" ht="14.25">
      <c r="A4370" s="18">
        <v>7197</v>
      </c>
      <c r="B4370" s="18" t="s">
        <v>24999</v>
      </c>
      <c r="C4370" s="18" t="s">
        <v>2097</v>
      </c>
      <c r="D4370" s="18" t="s">
        <v>2098</v>
      </c>
      <c r="E4370" s="461">
        <v>113.06</v>
      </c>
    </row>
    <row r="4371" spans="1:5" ht="14.25">
      <c r="A4371" s="18">
        <v>7192</v>
      </c>
      <c r="B4371" s="18" t="s">
        <v>25000</v>
      </c>
      <c r="C4371" s="18" t="s">
        <v>2097</v>
      </c>
      <c r="D4371" s="18" t="s">
        <v>2098</v>
      </c>
      <c r="E4371" s="461">
        <v>101.29</v>
      </c>
    </row>
    <row r="4372" spans="1:5" ht="14.25">
      <c r="A4372" s="18">
        <v>7193</v>
      </c>
      <c r="B4372" s="18" t="s">
        <v>25001</v>
      </c>
      <c r="C4372" s="18" t="s">
        <v>2097</v>
      </c>
      <c r="D4372" s="18" t="s">
        <v>2098</v>
      </c>
      <c r="E4372" s="461">
        <v>114.04</v>
      </c>
    </row>
    <row r="4373" spans="1:5" ht="14.25">
      <c r="A4373" s="18">
        <v>7189</v>
      </c>
      <c r="B4373" s="18" t="s">
        <v>25002</v>
      </c>
      <c r="C4373" s="18" t="s">
        <v>2097</v>
      </c>
      <c r="D4373" s="18" t="s">
        <v>2098</v>
      </c>
      <c r="E4373" s="461">
        <v>132.53</v>
      </c>
    </row>
    <row r="4374" spans="1:5" ht="14.25">
      <c r="A4374" s="18">
        <v>34402</v>
      </c>
      <c r="B4374" s="18" t="s">
        <v>25003</v>
      </c>
      <c r="C4374" s="18" t="s">
        <v>2097</v>
      </c>
      <c r="D4374" s="18" t="s">
        <v>2098</v>
      </c>
      <c r="E4374" s="461">
        <v>187.11</v>
      </c>
    </row>
    <row r="4375" spans="1:5" ht="14.25">
      <c r="A4375" s="18">
        <v>7245</v>
      </c>
      <c r="B4375" s="18" t="s">
        <v>25004</v>
      </c>
      <c r="C4375" s="18" t="s">
        <v>2097</v>
      </c>
      <c r="D4375" s="18" t="s">
        <v>2098</v>
      </c>
      <c r="E4375" s="461">
        <v>43.04</v>
      </c>
    </row>
    <row r="4376" spans="1:5" ht="14.25">
      <c r="A4376" s="18">
        <v>34425</v>
      </c>
      <c r="B4376" s="18" t="s">
        <v>25005</v>
      </c>
      <c r="C4376" s="18" t="s">
        <v>2097</v>
      </c>
      <c r="D4376" s="18" t="s">
        <v>2098</v>
      </c>
      <c r="E4376" s="461">
        <v>120.19</v>
      </c>
    </row>
    <row r="4377" spans="1:5" ht="14.25">
      <c r="A4377" s="18">
        <v>7223</v>
      </c>
      <c r="B4377" s="18" t="s">
        <v>25006</v>
      </c>
      <c r="C4377" s="18" t="s">
        <v>2097</v>
      </c>
      <c r="D4377" s="18" t="s">
        <v>2098</v>
      </c>
      <c r="E4377" s="461">
        <v>133.94</v>
      </c>
    </row>
    <row r="4378" spans="1:5" ht="14.25">
      <c r="A4378" s="18">
        <v>7234</v>
      </c>
      <c r="B4378" s="18" t="s">
        <v>25007</v>
      </c>
      <c r="C4378" s="18" t="s">
        <v>2097</v>
      </c>
      <c r="D4378" s="18" t="s">
        <v>2098</v>
      </c>
      <c r="E4378" s="461">
        <v>202.12</v>
      </c>
    </row>
    <row r="4379" spans="1:5" ht="14.25">
      <c r="A4379" s="18">
        <v>7224</v>
      </c>
      <c r="B4379" s="18" t="s">
        <v>25008</v>
      </c>
      <c r="C4379" s="18" t="s">
        <v>2097</v>
      </c>
      <c r="D4379" s="18" t="s">
        <v>2098</v>
      </c>
      <c r="E4379" s="461">
        <v>246.24</v>
      </c>
    </row>
    <row r="4380" spans="1:5" ht="14.25">
      <c r="A4380" s="18">
        <v>7225</v>
      </c>
      <c r="B4380" s="18" t="s">
        <v>25009</v>
      </c>
      <c r="C4380" s="18" t="s">
        <v>2097</v>
      </c>
      <c r="D4380" s="18" t="s">
        <v>2098</v>
      </c>
      <c r="E4380" s="461">
        <v>264.02999999999997</v>
      </c>
    </row>
    <row r="4381" spans="1:5" ht="14.25">
      <c r="A4381" s="18">
        <v>7226</v>
      </c>
      <c r="B4381" s="18" t="s">
        <v>25010</v>
      </c>
      <c r="C4381" s="18" t="s">
        <v>2097</v>
      </c>
      <c r="D4381" s="18" t="s">
        <v>2098</v>
      </c>
      <c r="E4381" s="461">
        <v>281.76</v>
      </c>
    </row>
    <row r="4382" spans="1:5" ht="14.25">
      <c r="A4382" s="18">
        <v>7227</v>
      </c>
      <c r="B4382" s="18" t="s">
        <v>25011</v>
      </c>
      <c r="C4382" s="18" t="s">
        <v>2097</v>
      </c>
      <c r="D4382" s="18" t="s">
        <v>2098</v>
      </c>
      <c r="E4382" s="461">
        <v>320.72000000000003</v>
      </c>
    </row>
    <row r="4383" spans="1:5" ht="14.25">
      <c r="A4383" s="18">
        <v>7212</v>
      </c>
      <c r="B4383" s="18" t="s">
        <v>25012</v>
      </c>
      <c r="C4383" s="18" t="s">
        <v>2097</v>
      </c>
      <c r="D4383" s="18" t="s">
        <v>2098</v>
      </c>
      <c r="E4383" s="461">
        <v>352.39</v>
      </c>
    </row>
    <row r="4384" spans="1:5" ht="14.25">
      <c r="A4384" s="18">
        <v>7229</v>
      </c>
      <c r="B4384" s="18" t="s">
        <v>25013</v>
      </c>
      <c r="C4384" s="18" t="s">
        <v>2097</v>
      </c>
      <c r="D4384" s="18" t="s">
        <v>2098</v>
      </c>
      <c r="E4384" s="461">
        <v>223.37</v>
      </c>
    </row>
    <row r="4385" spans="1:5" ht="14.25">
      <c r="A4385" s="18">
        <v>7230</v>
      </c>
      <c r="B4385" s="18" t="s">
        <v>25014</v>
      </c>
      <c r="C4385" s="18" t="s">
        <v>2097</v>
      </c>
      <c r="D4385" s="18" t="s">
        <v>2098</v>
      </c>
      <c r="E4385" s="461">
        <v>371.86</v>
      </c>
    </row>
    <row r="4386" spans="1:5" ht="14.25">
      <c r="A4386" s="18">
        <v>7231</v>
      </c>
      <c r="B4386" s="18" t="s">
        <v>25015</v>
      </c>
      <c r="C4386" s="18" t="s">
        <v>2097</v>
      </c>
      <c r="D4386" s="18" t="s">
        <v>2098</v>
      </c>
      <c r="E4386" s="461">
        <v>527.52</v>
      </c>
    </row>
    <row r="4387" spans="1:5" ht="14.25">
      <c r="A4387" s="18">
        <v>7220</v>
      </c>
      <c r="B4387" s="18" t="s">
        <v>25016</v>
      </c>
      <c r="C4387" s="18" t="s">
        <v>2097</v>
      </c>
      <c r="D4387" s="18" t="s">
        <v>2098</v>
      </c>
      <c r="E4387" s="461">
        <v>651.16999999999996</v>
      </c>
    </row>
    <row r="4388" spans="1:5" ht="14.25">
      <c r="A4388" s="18">
        <v>34447</v>
      </c>
      <c r="B4388" s="18" t="s">
        <v>25017</v>
      </c>
      <c r="C4388" s="18" t="s">
        <v>2097</v>
      </c>
      <c r="D4388" s="18" t="s">
        <v>2098</v>
      </c>
      <c r="E4388" s="461">
        <v>728.1</v>
      </c>
    </row>
    <row r="4389" spans="1:5" ht="14.25">
      <c r="A4389" s="18">
        <v>7233</v>
      </c>
      <c r="B4389" s="18" t="s">
        <v>25018</v>
      </c>
      <c r="C4389" s="18" t="s">
        <v>2097</v>
      </c>
      <c r="D4389" s="18" t="s">
        <v>2098</v>
      </c>
      <c r="E4389" s="461">
        <v>835.25</v>
      </c>
    </row>
    <row r="4390" spans="1:5" ht="14.25">
      <c r="A4390" s="18">
        <v>40740</v>
      </c>
      <c r="B4390" s="18" t="s">
        <v>25019</v>
      </c>
      <c r="C4390" s="18" t="s">
        <v>2099</v>
      </c>
      <c r="D4390" s="18" t="s">
        <v>2100</v>
      </c>
      <c r="E4390" s="461">
        <v>207.76</v>
      </c>
    </row>
    <row r="4391" spans="1:5" ht="14.25">
      <c r="A4391" s="18">
        <v>25007</v>
      </c>
      <c r="B4391" s="18" t="s">
        <v>25020</v>
      </c>
      <c r="C4391" s="18" t="s">
        <v>2099</v>
      </c>
      <c r="D4391" s="18" t="s">
        <v>2100</v>
      </c>
      <c r="E4391" s="461">
        <v>59.45</v>
      </c>
    </row>
    <row r="4392" spans="1:5" ht="14.25">
      <c r="A4392" s="18">
        <v>43071</v>
      </c>
      <c r="B4392" s="18" t="s">
        <v>25021</v>
      </c>
      <c r="C4392" s="18" t="s">
        <v>2099</v>
      </c>
      <c r="D4392" s="18" t="s">
        <v>2100</v>
      </c>
      <c r="E4392" s="461">
        <v>233.94</v>
      </c>
    </row>
    <row r="4393" spans="1:5" ht="14.25">
      <c r="A4393" s="18">
        <v>39520</v>
      </c>
      <c r="B4393" s="18" t="s">
        <v>25022</v>
      </c>
      <c r="C4393" s="18" t="s">
        <v>2099</v>
      </c>
      <c r="D4393" s="18" t="s">
        <v>2100</v>
      </c>
      <c r="E4393" s="461">
        <v>190.86</v>
      </c>
    </row>
    <row r="4394" spans="1:5" ht="14.25">
      <c r="A4394" s="18">
        <v>39521</v>
      </c>
      <c r="B4394" s="18" t="s">
        <v>25023</v>
      </c>
      <c r="C4394" s="18" t="s">
        <v>2099</v>
      </c>
      <c r="D4394" s="18" t="s">
        <v>2100</v>
      </c>
      <c r="E4394" s="461">
        <v>197.09</v>
      </c>
    </row>
    <row r="4395" spans="1:5" ht="14.25">
      <c r="A4395" s="18">
        <v>39522</v>
      </c>
      <c r="B4395" s="18" t="s">
        <v>25024</v>
      </c>
      <c r="C4395" s="18" t="s">
        <v>2099</v>
      </c>
      <c r="D4395" s="18" t="s">
        <v>2100</v>
      </c>
      <c r="E4395" s="461">
        <v>203.52</v>
      </c>
    </row>
    <row r="4396" spans="1:5" ht="14.25">
      <c r="A4396" s="18">
        <v>7243</v>
      </c>
      <c r="B4396" s="18" t="s">
        <v>25025</v>
      </c>
      <c r="C4396" s="18" t="s">
        <v>2099</v>
      </c>
      <c r="D4396" s="18" t="s">
        <v>2100</v>
      </c>
      <c r="E4396" s="461">
        <v>62.12</v>
      </c>
    </row>
    <row r="4397" spans="1:5" ht="14.25">
      <c r="A4397" s="18">
        <v>11067</v>
      </c>
      <c r="B4397" s="18" t="s">
        <v>25026</v>
      </c>
      <c r="C4397" s="18" t="s">
        <v>2097</v>
      </c>
      <c r="D4397" s="18" t="s">
        <v>2100</v>
      </c>
      <c r="E4397" s="461">
        <v>392.64</v>
      </c>
    </row>
    <row r="4398" spans="1:5" ht="14.25">
      <c r="A4398" s="18">
        <v>11068</v>
      </c>
      <c r="B4398" s="18" t="s">
        <v>25027</v>
      </c>
      <c r="C4398" s="18" t="s">
        <v>2097</v>
      </c>
      <c r="D4398" s="18" t="s">
        <v>2100</v>
      </c>
      <c r="E4398" s="461">
        <v>496.04</v>
      </c>
    </row>
    <row r="4399" spans="1:5" ht="14.25">
      <c r="A4399" s="18">
        <v>7246</v>
      </c>
      <c r="B4399" s="18" t="s">
        <v>25028</v>
      </c>
      <c r="C4399" s="18" t="s">
        <v>2097</v>
      </c>
      <c r="D4399" s="18" t="s">
        <v>2098</v>
      </c>
      <c r="E4399" s="461">
        <v>47.53</v>
      </c>
    </row>
    <row r="4400" spans="1:5" ht="14.25">
      <c r="A4400" s="18">
        <v>41097</v>
      </c>
      <c r="B4400" s="18" t="s">
        <v>25029</v>
      </c>
      <c r="C4400" s="18" t="s">
        <v>2107</v>
      </c>
      <c r="D4400" s="18" t="s">
        <v>2098</v>
      </c>
      <c r="E4400" s="461">
        <v>3164.36</v>
      </c>
    </row>
    <row r="4401" spans="1:5" ht="14.25">
      <c r="A4401" s="18">
        <v>12869</v>
      </c>
      <c r="B4401" s="18" t="s">
        <v>25030</v>
      </c>
      <c r="C4401" s="18" t="s">
        <v>2101</v>
      </c>
      <c r="D4401" s="18" t="s">
        <v>2098</v>
      </c>
      <c r="E4401" s="461">
        <v>17.989999999999998</v>
      </c>
    </row>
    <row r="4402" spans="1:5" ht="14.25">
      <c r="A4402" s="18">
        <v>1574</v>
      </c>
      <c r="B4402" s="18" t="s">
        <v>25031</v>
      </c>
      <c r="C4402" s="18" t="s">
        <v>2097</v>
      </c>
      <c r="D4402" s="18" t="s">
        <v>2098</v>
      </c>
      <c r="E4402" s="461">
        <v>1.93</v>
      </c>
    </row>
    <row r="4403" spans="1:5" ht="14.25">
      <c r="A4403" s="18">
        <v>1581</v>
      </c>
      <c r="B4403" s="18" t="s">
        <v>25032</v>
      </c>
      <c r="C4403" s="18" t="s">
        <v>2097</v>
      </c>
      <c r="D4403" s="18" t="s">
        <v>2098</v>
      </c>
      <c r="E4403" s="461">
        <v>13.37</v>
      </c>
    </row>
    <row r="4404" spans="1:5" ht="14.25">
      <c r="A4404" s="18">
        <v>1575</v>
      </c>
      <c r="B4404" s="18" t="s">
        <v>25033</v>
      </c>
      <c r="C4404" s="18" t="s">
        <v>2097</v>
      </c>
      <c r="D4404" s="18" t="s">
        <v>2098</v>
      </c>
      <c r="E4404" s="461">
        <v>2.29</v>
      </c>
    </row>
    <row r="4405" spans="1:5" ht="14.25">
      <c r="A4405" s="18">
        <v>1570</v>
      </c>
      <c r="B4405" s="18" t="s">
        <v>25034</v>
      </c>
      <c r="C4405" s="18" t="s">
        <v>2097</v>
      </c>
      <c r="D4405" s="18" t="s">
        <v>2098</v>
      </c>
      <c r="E4405" s="461">
        <v>1.1499999999999999</v>
      </c>
    </row>
    <row r="4406" spans="1:5" ht="14.25">
      <c r="A4406" s="18">
        <v>1576</v>
      </c>
      <c r="B4406" s="18" t="s">
        <v>25035</v>
      </c>
      <c r="C4406" s="18" t="s">
        <v>2097</v>
      </c>
      <c r="D4406" s="18" t="s">
        <v>2098</v>
      </c>
      <c r="E4406" s="461">
        <v>3.16</v>
      </c>
    </row>
    <row r="4407" spans="1:5" ht="14.25">
      <c r="A4407" s="18">
        <v>1577</v>
      </c>
      <c r="B4407" s="18" t="s">
        <v>25036</v>
      </c>
      <c r="C4407" s="18" t="s">
        <v>2097</v>
      </c>
      <c r="D4407" s="18" t="s">
        <v>2098</v>
      </c>
      <c r="E4407" s="461">
        <v>3.57</v>
      </c>
    </row>
    <row r="4408" spans="1:5" ht="14.25">
      <c r="A4408" s="18">
        <v>1571</v>
      </c>
      <c r="B4408" s="18" t="s">
        <v>25037</v>
      </c>
      <c r="C4408" s="18" t="s">
        <v>2097</v>
      </c>
      <c r="D4408" s="18" t="s">
        <v>2098</v>
      </c>
      <c r="E4408" s="461">
        <v>1.49</v>
      </c>
    </row>
    <row r="4409" spans="1:5" ht="14.25">
      <c r="A4409" s="18">
        <v>1578</v>
      </c>
      <c r="B4409" s="18" t="s">
        <v>25038</v>
      </c>
      <c r="C4409" s="18" t="s">
        <v>2097</v>
      </c>
      <c r="D4409" s="18" t="s">
        <v>2098</v>
      </c>
      <c r="E4409" s="461">
        <v>6.19</v>
      </c>
    </row>
    <row r="4410" spans="1:5" ht="14.25">
      <c r="A4410" s="18">
        <v>1573</v>
      </c>
      <c r="B4410" s="18" t="s">
        <v>25039</v>
      </c>
      <c r="C4410" s="18" t="s">
        <v>2097</v>
      </c>
      <c r="D4410" s="18" t="s">
        <v>2098</v>
      </c>
      <c r="E4410" s="461">
        <v>1.78</v>
      </c>
    </row>
    <row r="4411" spans="1:5" ht="14.25">
      <c r="A4411" s="18">
        <v>1579</v>
      </c>
      <c r="B4411" s="18" t="s">
        <v>25040</v>
      </c>
      <c r="C4411" s="18" t="s">
        <v>2097</v>
      </c>
      <c r="D4411" s="18" t="s">
        <v>2098</v>
      </c>
      <c r="E4411" s="461">
        <v>7.72</v>
      </c>
    </row>
    <row r="4412" spans="1:5" ht="14.25">
      <c r="A4412" s="18">
        <v>1580</v>
      </c>
      <c r="B4412" s="18" t="s">
        <v>25041</v>
      </c>
      <c r="C4412" s="18" t="s">
        <v>2097</v>
      </c>
      <c r="D4412" s="18" t="s">
        <v>2098</v>
      </c>
      <c r="E4412" s="461">
        <v>9.5</v>
      </c>
    </row>
    <row r="4413" spans="1:5" ht="14.25">
      <c r="A4413" s="18">
        <v>39321</v>
      </c>
      <c r="B4413" s="18" t="s">
        <v>25042</v>
      </c>
      <c r="C4413" s="18" t="s">
        <v>2097</v>
      </c>
      <c r="D4413" s="18" t="s">
        <v>2098</v>
      </c>
      <c r="E4413" s="461">
        <v>28.79</v>
      </c>
    </row>
    <row r="4414" spans="1:5" ht="14.25">
      <c r="A4414" s="18">
        <v>39319</v>
      </c>
      <c r="B4414" s="18" t="s">
        <v>25043</v>
      </c>
      <c r="C4414" s="18" t="s">
        <v>2097</v>
      </c>
      <c r="D4414" s="18" t="s">
        <v>2098</v>
      </c>
      <c r="E4414" s="461">
        <v>11.24</v>
      </c>
    </row>
    <row r="4415" spans="1:5" ht="14.25">
      <c r="A4415" s="18">
        <v>39320</v>
      </c>
      <c r="B4415" s="18" t="s">
        <v>25044</v>
      </c>
      <c r="C4415" s="18" t="s">
        <v>2097</v>
      </c>
      <c r="D4415" s="18" t="s">
        <v>2098</v>
      </c>
      <c r="E4415" s="461">
        <v>18.690000000000001</v>
      </c>
    </row>
    <row r="4416" spans="1:5" ht="14.25">
      <c r="A4416" s="18">
        <v>1591</v>
      </c>
      <c r="B4416" s="18" t="s">
        <v>25045</v>
      </c>
      <c r="C4416" s="18" t="s">
        <v>2097</v>
      </c>
      <c r="D4416" s="18" t="s">
        <v>2098</v>
      </c>
      <c r="E4416" s="461">
        <v>29.47</v>
      </c>
    </row>
    <row r="4417" spans="1:5" ht="14.25">
      <c r="A4417" s="18">
        <v>1547</v>
      </c>
      <c r="B4417" s="18" t="s">
        <v>25046</v>
      </c>
      <c r="C4417" s="18" t="s">
        <v>2097</v>
      </c>
      <c r="D4417" s="18" t="s">
        <v>2098</v>
      </c>
      <c r="E4417" s="461">
        <v>154.44999999999999</v>
      </c>
    </row>
    <row r="4418" spans="1:5" ht="14.25">
      <c r="A4418" s="18">
        <v>38196</v>
      </c>
      <c r="B4418" s="18" t="s">
        <v>25047</v>
      </c>
      <c r="C4418" s="18" t="s">
        <v>2097</v>
      </c>
      <c r="D4418" s="18" t="s">
        <v>2098</v>
      </c>
      <c r="E4418" s="461">
        <v>30.08</v>
      </c>
    </row>
    <row r="4419" spans="1:5" ht="14.25">
      <c r="A4419" s="18">
        <v>1543</v>
      </c>
      <c r="B4419" s="18" t="s">
        <v>25048</v>
      </c>
      <c r="C4419" s="18" t="s">
        <v>2097</v>
      </c>
      <c r="D4419" s="18" t="s">
        <v>2098</v>
      </c>
      <c r="E4419" s="461">
        <v>31.97</v>
      </c>
    </row>
    <row r="4420" spans="1:5" ht="14.25">
      <c r="A4420" s="18">
        <v>1585</v>
      </c>
      <c r="B4420" s="18" t="s">
        <v>25049</v>
      </c>
      <c r="C4420" s="18" t="s">
        <v>2097</v>
      </c>
      <c r="D4420" s="18" t="s">
        <v>2098</v>
      </c>
      <c r="E4420" s="461">
        <v>6.19</v>
      </c>
    </row>
    <row r="4421" spans="1:5" ht="14.25">
      <c r="A4421" s="18">
        <v>1593</v>
      </c>
      <c r="B4421" s="18" t="s">
        <v>25050</v>
      </c>
      <c r="C4421" s="18" t="s">
        <v>2097</v>
      </c>
      <c r="D4421" s="18" t="s">
        <v>2098</v>
      </c>
      <c r="E4421" s="461">
        <v>32.869999999999997</v>
      </c>
    </row>
    <row r="4422" spans="1:5" ht="14.25">
      <c r="A4422" s="18">
        <v>11838</v>
      </c>
      <c r="B4422" s="18" t="s">
        <v>25051</v>
      </c>
      <c r="C4422" s="18" t="s">
        <v>2097</v>
      </c>
      <c r="D4422" s="18" t="s">
        <v>2098</v>
      </c>
      <c r="E4422" s="461">
        <v>43.38</v>
      </c>
    </row>
    <row r="4423" spans="1:5" ht="14.25">
      <c r="A4423" s="18">
        <v>1594</v>
      </c>
      <c r="B4423" s="18" t="s">
        <v>25052</v>
      </c>
      <c r="C4423" s="18" t="s">
        <v>2097</v>
      </c>
      <c r="D4423" s="18" t="s">
        <v>2098</v>
      </c>
      <c r="E4423" s="461">
        <v>43.85</v>
      </c>
    </row>
    <row r="4424" spans="1:5" ht="14.25">
      <c r="A4424" s="18">
        <v>1586</v>
      </c>
      <c r="B4424" s="18" t="s">
        <v>25053</v>
      </c>
      <c r="C4424" s="18" t="s">
        <v>2097</v>
      </c>
      <c r="D4424" s="18" t="s">
        <v>2098</v>
      </c>
      <c r="E4424" s="461">
        <v>7.83</v>
      </c>
    </row>
    <row r="4425" spans="1:5" ht="14.25">
      <c r="A4425" s="18">
        <v>11839</v>
      </c>
      <c r="B4425" s="18" t="s">
        <v>25054</v>
      </c>
      <c r="C4425" s="18" t="s">
        <v>2097</v>
      </c>
      <c r="D4425" s="18" t="s">
        <v>2098</v>
      </c>
      <c r="E4425" s="461">
        <v>63.12</v>
      </c>
    </row>
    <row r="4426" spans="1:5" ht="14.25">
      <c r="A4426" s="18">
        <v>1587</v>
      </c>
      <c r="B4426" s="18" t="s">
        <v>25055</v>
      </c>
      <c r="C4426" s="18" t="s">
        <v>2097</v>
      </c>
      <c r="D4426" s="18" t="s">
        <v>2098</v>
      </c>
      <c r="E4426" s="461">
        <v>7.98</v>
      </c>
    </row>
    <row r="4427" spans="1:5" ht="14.25">
      <c r="A4427" s="18">
        <v>1545</v>
      </c>
      <c r="B4427" s="18" t="s">
        <v>25056</v>
      </c>
      <c r="C4427" s="18" t="s">
        <v>2097</v>
      </c>
      <c r="D4427" s="18" t="s">
        <v>2098</v>
      </c>
      <c r="E4427" s="461">
        <v>75.739999999999995</v>
      </c>
    </row>
    <row r="4428" spans="1:5" ht="14.25">
      <c r="A4428" s="18">
        <v>1588</v>
      </c>
      <c r="B4428" s="18" t="s">
        <v>25057</v>
      </c>
      <c r="C4428" s="18" t="s">
        <v>2097</v>
      </c>
      <c r="D4428" s="18" t="s">
        <v>2098</v>
      </c>
      <c r="E4428" s="461">
        <v>10.95</v>
      </c>
    </row>
    <row r="4429" spans="1:5" ht="14.25">
      <c r="A4429" s="18">
        <v>1535</v>
      </c>
      <c r="B4429" s="18" t="s">
        <v>25058</v>
      </c>
      <c r="C4429" s="18" t="s">
        <v>2097</v>
      </c>
      <c r="D4429" s="18" t="s">
        <v>2098</v>
      </c>
      <c r="E4429" s="461">
        <v>6.31</v>
      </c>
    </row>
    <row r="4430" spans="1:5" ht="14.25">
      <c r="A4430" s="18">
        <v>1589</v>
      </c>
      <c r="B4430" s="18" t="s">
        <v>25059</v>
      </c>
      <c r="C4430" s="18" t="s">
        <v>2097</v>
      </c>
      <c r="D4430" s="18" t="s">
        <v>2098</v>
      </c>
      <c r="E4430" s="461">
        <v>11.29</v>
      </c>
    </row>
    <row r="4431" spans="1:5" ht="14.25">
      <c r="A4431" s="18">
        <v>1546</v>
      </c>
      <c r="B4431" s="18" t="s">
        <v>25060</v>
      </c>
      <c r="C4431" s="18" t="s">
        <v>2097</v>
      </c>
      <c r="D4431" s="18" t="s">
        <v>2098</v>
      </c>
      <c r="E4431" s="461">
        <v>127.81</v>
      </c>
    </row>
    <row r="4432" spans="1:5" ht="14.25">
      <c r="A4432" s="18">
        <v>1590</v>
      </c>
      <c r="B4432" s="18" t="s">
        <v>25061</v>
      </c>
      <c r="C4432" s="18" t="s">
        <v>2097</v>
      </c>
      <c r="D4432" s="18" t="s">
        <v>2098</v>
      </c>
      <c r="E4432" s="461">
        <v>19.88</v>
      </c>
    </row>
    <row r="4433" spans="1:5" ht="14.25">
      <c r="A4433" s="18">
        <v>1542</v>
      </c>
      <c r="B4433" s="18" t="s">
        <v>25062</v>
      </c>
      <c r="C4433" s="18" t="s">
        <v>2097</v>
      </c>
      <c r="D4433" s="18" t="s">
        <v>2098</v>
      </c>
      <c r="E4433" s="461">
        <v>26.33</v>
      </c>
    </row>
    <row r="4434" spans="1:5" ht="14.25">
      <c r="A4434" s="18">
        <v>38415</v>
      </c>
      <c r="B4434" s="18" t="s">
        <v>25063</v>
      </c>
      <c r="C4434" s="18" t="s">
        <v>2097</v>
      </c>
      <c r="D4434" s="18" t="s">
        <v>2100</v>
      </c>
      <c r="E4434" s="461">
        <v>949.56</v>
      </c>
    </row>
    <row r="4435" spans="1:5" ht="14.25">
      <c r="A4435" s="18">
        <v>38414</v>
      </c>
      <c r="B4435" s="18" t="s">
        <v>25064</v>
      </c>
      <c r="C4435" s="18" t="s">
        <v>2097</v>
      </c>
      <c r="D4435" s="18" t="s">
        <v>2100</v>
      </c>
      <c r="E4435" s="461">
        <v>1332.72</v>
      </c>
    </row>
    <row r="4436" spans="1:5" ht="14.25">
      <c r="A4436" s="18">
        <v>38128</v>
      </c>
      <c r="B4436" s="18" t="s">
        <v>25065</v>
      </c>
      <c r="C4436" s="18" t="s">
        <v>2104</v>
      </c>
      <c r="D4436" s="18" t="s">
        <v>2102</v>
      </c>
      <c r="E4436" s="461">
        <v>0.82</v>
      </c>
    </row>
    <row r="4437" spans="1:5" ht="14.25">
      <c r="A4437" s="18">
        <v>7253</v>
      </c>
      <c r="B4437" s="18" t="s">
        <v>25066</v>
      </c>
      <c r="C4437" s="18" t="s">
        <v>2106</v>
      </c>
      <c r="D4437" s="18" t="s">
        <v>2098</v>
      </c>
      <c r="E4437" s="461">
        <v>175.71</v>
      </c>
    </row>
    <row r="4438" spans="1:5" ht="14.25">
      <c r="A4438" s="18">
        <v>4806</v>
      </c>
      <c r="B4438" s="18" t="s">
        <v>25067</v>
      </c>
      <c r="C4438" s="18" t="s">
        <v>2103</v>
      </c>
      <c r="D4438" s="18" t="s">
        <v>2098</v>
      </c>
      <c r="E4438" s="461">
        <v>17.91</v>
      </c>
    </row>
    <row r="4439" spans="1:5" ht="14.25">
      <c r="A4439" s="18">
        <v>34401</v>
      </c>
      <c r="B4439" s="18" t="s">
        <v>25068</v>
      </c>
      <c r="C4439" s="18" t="s">
        <v>2097</v>
      </c>
      <c r="D4439" s="18" t="s">
        <v>2098</v>
      </c>
      <c r="E4439" s="461">
        <v>1.43</v>
      </c>
    </row>
    <row r="4440" spans="1:5" ht="14.25">
      <c r="A4440" s="18">
        <v>7260</v>
      </c>
      <c r="B4440" s="18" t="s">
        <v>25069</v>
      </c>
      <c r="C4440" s="18" t="s">
        <v>2097</v>
      </c>
      <c r="D4440" s="18" t="s">
        <v>2098</v>
      </c>
      <c r="E4440" s="461">
        <v>1.27</v>
      </c>
    </row>
    <row r="4441" spans="1:5" ht="14.25">
      <c r="A4441" s="18">
        <v>7256</v>
      </c>
      <c r="B4441" s="18" t="s">
        <v>25070</v>
      </c>
      <c r="C4441" s="18" t="s">
        <v>2097</v>
      </c>
      <c r="D4441" s="18" t="s">
        <v>2098</v>
      </c>
      <c r="E4441" s="461">
        <v>1.26</v>
      </c>
    </row>
    <row r="4442" spans="1:5" ht="14.25">
      <c r="A4442" s="18">
        <v>7258</v>
      </c>
      <c r="B4442" s="18" t="s">
        <v>25071</v>
      </c>
      <c r="C4442" s="18" t="s">
        <v>2097</v>
      </c>
      <c r="D4442" s="18" t="s">
        <v>2098</v>
      </c>
      <c r="E4442" s="461">
        <v>0.51</v>
      </c>
    </row>
    <row r="4443" spans="1:5" ht="14.25">
      <c r="A4443" s="18">
        <v>34400</v>
      </c>
      <c r="B4443" s="18" t="s">
        <v>25072</v>
      </c>
      <c r="C4443" s="18" t="s">
        <v>2097</v>
      </c>
      <c r="D4443" s="18" t="s">
        <v>2098</v>
      </c>
      <c r="E4443" s="461">
        <v>2.2000000000000002</v>
      </c>
    </row>
    <row r="4444" spans="1:5" ht="14.25">
      <c r="A4444" s="18">
        <v>10617</v>
      </c>
      <c r="B4444" s="18" t="s">
        <v>25073</v>
      </c>
      <c r="C4444" s="18" t="s">
        <v>2097</v>
      </c>
      <c r="D4444" s="18" t="s">
        <v>2098</v>
      </c>
      <c r="E4444" s="461">
        <v>4.21</v>
      </c>
    </row>
    <row r="4445" spans="1:5" ht="14.25">
      <c r="A4445" s="18">
        <v>44261</v>
      </c>
      <c r="B4445" s="18" t="s">
        <v>25074</v>
      </c>
      <c r="C4445" s="18" t="s">
        <v>2097</v>
      </c>
      <c r="D4445" s="18" t="s">
        <v>2098</v>
      </c>
      <c r="E4445" s="461">
        <v>199.78</v>
      </c>
    </row>
    <row r="4446" spans="1:5" ht="14.25">
      <c r="A4446" s="18">
        <v>7274</v>
      </c>
      <c r="B4446" s="18" t="s">
        <v>25075</v>
      </c>
      <c r="C4446" s="18" t="s">
        <v>2097</v>
      </c>
      <c r="D4446" s="18" t="s">
        <v>2100</v>
      </c>
      <c r="E4446" s="461">
        <v>68.989999999999995</v>
      </c>
    </row>
    <row r="4447" spans="1:5" ht="14.25">
      <c r="A4447" s="18">
        <v>44326</v>
      </c>
      <c r="B4447" s="18" t="s">
        <v>25076</v>
      </c>
      <c r="C4447" s="18" t="s">
        <v>2097</v>
      </c>
      <c r="D4447" s="18" t="s">
        <v>2098</v>
      </c>
      <c r="E4447" s="461">
        <v>2088.91</v>
      </c>
    </row>
    <row r="4448" spans="1:5" ht="14.25">
      <c r="A4448" s="18">
        <v>154</v>
      </c>
      <c r="B4448" s="18" t="s">
        <v>25077</v>
      </c>
      <c r="C4448" s="18" t="s">
        <v>2105</v>
      </c>
      <c r="D4448" s="18" t="s">
        <v>2098</v>
      </c>
      <c r="E4448" s="461">
        <v>66.41</v>
      </c>
    </row>
    <row r="4449" spans="1:5" ht="14.25">
      <c r="A4449" s="18">
        <v>38121</v>
      </c>
      <c r="B4449" s="18" t="s">
        <v>25078</v>
      </c>
      <c r="C4449" s="18" t="s">
        <v>2105</v>
      </c>
      <c r="D4449" s="18" t="s">
        <v>2098</v>
      </c>
      <c r="E4449" s="461">
        <v>22.34</v>
      </c>
    </row>
    <row r="4450" spans="1:5" ht="14.25">
      <c r="A4450" s="18">
        <v>43776</v>
      </c>
      <c r="B4450" s="18" t="s">
        <v>25079</v>
      </c>
      <c r="C4450" s="18" t="s">
        <v>2105</v>
      </c>
      <c r="D4450" s="18" t="s">
        <v>2098</v>
      </c>
      <c r="E4450" s="461">
        <v>29.2</v>
      </c>
    </row>
    <row r="4451" spans="1:5" ht="14.25">
      <c r="A4451" s="18">
        <v>7343</v>
      </c>
      <c r="B4451" s="18" t="s">
        <v>25080</v>
      </c>
      <c r="C4451" s="18" t="s">
        <v>2105</v>
      </c>
      <c r="D4451" s="18" t="s">
        <v>2098</v>
      </c>
      <c r="E4451" s="461">
        <v>19.760000000000002</v>
      </c>
    </row>
    <row r="4452" spans="1:5" ht="14.25">
      <c r="A4452" s="18">
        <v>7348</v>
      </c>
      <c r="B4452" s="18" t="s">
        <v>25081</v>
      </c>
      <c r="C4452" s="18" t="s">
        <v>2105</v>
      </c>
      <c r="D4452" s="18" t="s">
        <v>2098</v>
      </c>
      <c r="E4452" s="461">
        <v>18.57</v>
      </c>
    </row>
    <row r="4453" spans="1:5" ht="14.25">
      <c r="A4453" s="18">
        <v>7313</v>
      </c>
      <c r="B4453" s="18" t="s">
        <v>25082</v>
      </c>
      <c r="C4453" s="18" t="s">
        <v>2105</v>
      </c>
      <c r="D4453" s="18" t="s">
        <v>2098</v>
      </c>
      <c r="E4453" s="461">
        <v>20.420000000000002</v>
      </c>
    </row>
    <row r="4454" spans="1:5" ht="14.25">
      <c r="A4454" s="18">
        <v>7319</v>
      </c>
      <c r="B4454" s="18" t="s">
        <v>25083</v>
      </c>
      <c r="C4454" s="18" t="s">
        <v>2105</v>
      </c>
      <c r="D4454" s="18" t="s">
        <v>2098</v>
      </c>
      <c r="E4454" s="461">
        <v>11.69</v>
      </c>
    </row>
    <row r="4455" spans="1:5" ht="14.25">
      <c r="A4455" s="18">
        <v>7314</v>
      </c>
      <c r="B4455" s="18" t="s">
        <v>25084</v>
      </c>
      <c r="C4455" s="18" t="s">
        <v>2105</v>
      </c>
      <c r="D4455" s="18" t="s">
        <v>2098</v>
      </c>
      <c r="E4455" s="461">
        <v>88.47</v>
      </c>
    </row>
    <row r="4456" spans="1:5" ht="14.25">
      <c r="A4456" s="18">
        <v>7304</v>
      </c>
      <c r="B4456" s="18" t="s">
        <v>25085</v>
      </c>
      <c r="C4456" s="18" t="s">
        <v>2105</v>
      </c>
      <c r="D4456" s="18" t="s">
        <v>2098</v>
      </c>
      <c r="E4456" s="461">
        <v>86.55</v>
      </c>
    </row>
    <row r="4457" spans="1:5" ht="14.25">
      <c r="A4457" s="18">
        <v>43649</v>
      </c>
      <c r="B4457" s="18" t="s">
        <v>25086</v>
      </c>
      <c r="C4457" s="18" t="s">
        <v>2105</v>
      </c>
      <c r="D4457" s="18" t="s">
        <v>2098</v>
      </c>
      <c r="E4457" s="461">
        <v>44.76</v>
      </c>
    </row>
    <row r="4458" spans="1:5" ht="14.25">
      <c r="A4458" s="18">
        <v>43650</v>
      </c>
      <c r="B4458" s="18" t="s">
        <v>25087</v>
      </c>
      <c r="C4458" s="18" t="s">
        <v>2105</v>
      </c>
      <c r="D4458" s="18" t="s">
        <v>2098</v>
      </c>
      <c r="E4458" s="461">
        <v>42.3</v>
      </c>
    </row>
    <row r="4459" spans="1:5" ht="14.25">
      <c r="A4459" s="18">
        <v>7311</v>
      </c>
      <c r="B4459" s="18" t="s">
        <v>25088</v>
      </c>
      <c r="C4459" s="18" t="s">
        <v>2105</v>
      </c>
      <c r="D4459" s="18" t="s">
        <v>2098</v>
      </c>
      <c r="E4459" s="461">
        <v>43.33</v>
      </c>
    </row>
    <row r="4460" spans="1:5" ht="14.25">
      <c r="A4460" s="18">
        <v>7292</v>
      </c>
      <c r="B4460" s="18" t="s">
        <v>25089</v>
      </c>
      <c r="C4460" s="18" t="s">
        <v>2105</v>
      </c>
      <c r="D4460" s="18" t="s">
        <v>2102</v>
      </c>
      <c r="E4460" s="461">
        <v>41.95</v>
      </c>
    </row>
    <row r="4461" spans="1:5" ht="14.25">
      <c r="A4461" s="18">
        <v>7293</v>
      </c>
      <c r="B4461" s="18" t="s">
        <v>25090</v>
      </c>
      <c r="C4461" s="18" t="s">
        <v>2105</v>
      </c>
      <c r="D4461" s="18" t="s">
        <v>2098</v>
      </c>
      <c r="E4461" s="461">
        <v>46.41</v>
      </c>
    </row>
    <row r="4462" spans="1:5" ht="14.25">
      <c r="A4462" s="18">
        <v>7306</v>
      </c>
      <c r="B4462" s="18" t="s">
        <v>25091</v>
      </c>
      <c r="C4462" s="18" t="s">
        <v>2105</v>
      </c>
      <c r="D4462" s="18" t="s">
        <v>2098</v>
      </c>
      <c r="E4462" s="461">
        <v>51.22</v>
      </c>
    </row>
    <row r="4463" spans="1:5" ht="14.25">
      <c r="A4463" s="18">
        <v>7288</v>
      </c>
      <c r="B4463" s="18" t="s">
        <v>25092</v>
      </c>
      <c r="C4463" s="18" t="s">
        <v>2105</v>
      </c>
      <c r="D4463" s="18" t="s">
        <v>2098</v>
      </c>
      <c r="E4463" s="461">
        <v>42.53</v>
      </c>
    </row>
    <row r="4464" spans="1:5" ht="14.25">
      <c r="A4464" s="18">
        <v>43625</v>
      </c>
      <c r="B4464" s="18" t="s">
        <v>25093</v>
      </c>
      <c r="C4464" s="18" t="s">
        <v>2105</v>
      </c>
      <c r="D4464" s="18" t="s">
        <v>2098</v>
      </c>
      <c r="E4464" s="461">
        <v>34.340000000000003</v>
      </c>
    </row>
    <row r="4465" spans="1:5" ht="14.25">
      <c r="A4465" s="18">
        <v>43647</v>
      </c>
      <c r="B4465" s="18" t="s">
        <v>25094</v>
      </c>
      <c r="C4465" s="18" t="s">
        <v>2105</v>
      </c>
      <c r="D4465" s="18" t="s">
        <v>2098</v>
      </c>
      <c r="E4465" s="461">
        <v>31.19</v>
      </c>
    </row>
    <row r="4466" spans="1:5" ht="14.25">
      <c r="A4466" s="18">
        <v>43648</v>
      </c>
      <c r="B4466" s="18" t="s">
        <v>25095</v>
      </c>
      <c r="C4466" s="18" t="s">
        <v>2105</v>
      </c>
      <c r="D4466" s="18" t="s">
        <v>2098</v>
      </c>
      <c r="E4466" s="461">
        <v>30.1</v>
      </c>
    </row>
    <row r="4467" spans="1:5" ht="14.25">
      <c r="A4467" s="18">
        <v>35693</v>
      </c>
      <c r="B4467" s="18" t="s">
        <v>25096</v>
      </c>
      <c r="C4467" s="18" t="s">
        <v>2105</v>
      </c>
      <c r="D4467" s="18" t="s">
        <v>2098</v>
      </c>
      <c r="E4467" s="461">
        <v>11.55</v>
      </c>
    </row>
    <row r="4468" spans="1:5" ht="14.25">
      <c r="A4468" s="18">
        <v>7356</v>
      </c>
      <c r="B4468" s="18" t="s">
        <v>25097</v>
      </c>
      <c r="C4468" s="18" t="s">
        <v>2105</v>
      </c>
      <c r="D4468" s="18" t="s">
        <v>2102</v>
      </c>
      <c r="E4468" s="461">
        <v>27.69</v>
      </c>
    </row>
    <row r="4469" spans="1:5" ht="14.25">
      <c r="A4469" s="18">
        <v>35692</v>
      </c>
      <c r="B4469" s="18" t="s">
        <v>25098</v>
      </c>
      <c r="C4469" s="18" t="s">
        <v>2105</v>
      </c>
      <c r="D4469" s="18" t="s">
        <v>2098</v>
      </c>
      <c r="E4469" s="461">
        <v>18.12</v>
      </c>
    </row>
    <row r="4470" spans="1:5" ht="14.25">
      <c r="A4470" s="18">
        <v>43624</v>
      </c>
      <c r="B4470" s="18" t="s">
        <v>25099</v>
      </c>
      <c r="C4470" s="18" t="s">
        <v>2105</v>
      </c>
      <c r="D4470" s="18" t="s">
        <v>2098</v>
      </c>
      <c r="E4470" s="461">
        <v>33.75</v>
      </c>
    </row>
    <row r="4471" spans="1:5" ht="14.25">
      <c r="A4471" s="18">
        <v>7342</v>
      </c>
      <c r="B4471" s="18" t="s">
        <v>25100</v>
      </c>
      <c r="C4471" s="18" t="s">
        <v>2104</v>
      </c>
      <c r="D4471" s="18" t="s">
        <v>2098</v>
      </c>
      <c r="E4471" s="461">
        <v>2.2400000000000002</v>
      </c>
    </row>
    <row r="4472" spans="1:5" ht="14.25">
      <c r="A4472" s="18">
        <v>7350</v>
      </c>
      <c r="B4472" s="18" t="s">
        <v>25101</v>
      </c>
      <c r="C4472" s="18" t="s">
        <v>2105</v>
      </c>
      <c r="D4472" s="18" t="s">
        <v>2098</v>
      </c>
      <c r="E4472" s="461">
        <v>39.97</v>
      </c>
    </row>
    <row r="4473" spans="1:5" ht="14.25">
      <c r="A4473" s="18">
        <v>39574</v>
      </c>
      <c r="B4473" s="18" t="s">
        <v>25102</v>
      </c>
      <c r="C4473" s="18" t="s">
        <v>2097</v>
      </c>
      <c r="D4473" s="18" t="s">
        <v>2098</v>
      </c>
      <c r="E4473" s="461">
        <v>5.14</v>
      </c>
    </row>
    <row r="4474" spans="1:5" ht="14.25">
      <c r="A4474" s="18">
        <v>11060</v>
      </c>
      <c r="B4474" s="18" t="s">
        <v>25103</v>
      </c>
      <c r="C4474" s="18" t="s">
        <v>2097</v>
      </c>
      <c r="D4474" s="18" t="s">
        <v>2098</v>
      </c>
      <c r="E4474" s="461">
        <v>57.71</v>
      </c>
    </row>
    <row r="4475" spans="1:5" ht="14.25">
      <c r="A4475" s="18">
        <v>37401</v>
      </c>
      <c r="B4475" s="18" t="s">
        <v>25104</v>
      </c>
      <c r="C4475" s="18" t="s">
        <v>2097</v>
      </c>
      <c r="D4475" s="18" t="s">
        <v>2098</v>
      </c>
      <c r="E4475" s="461">
        <v>76.37</v>
      </c>
    </row>
    <row r="4476" spans="1:5" ht="14.25">
      <c r="A4476" s="18">
        <v>7525</v>
      </c>
      <c r="B4476" s="18" t="s">
        <v>25105</v>
      </c>
      <c r="C4476" s="18" t="s">
        <v>2097</v>
      </c>
      <c r="D4476" s="18" t="s">
        <v>2098</v>
      </c>
      <c r="E4476" s="461">
        <v>51.85</v>
      </c>
    </row>
    <row r="4477" spans="1:5" ht="14.25">
      <c r="A4477" s="18">
        <v>7524</v>
      </c>
      <c r="B4477" s="18" t="s">
        <v>25106</v>
      </c>
      <c r="C4477" s="18" t="s">
        <v>2097</v>
      </c>
      <c r="D4477" s="18" t="s">
        <v>2098</v>
      </c>
      <c r="E4477" s="461">
        <v>48.86</v>
      </c>
    </row>
    <row r="4478" spans="1:5" ht="14.25">
      <c r="A4478" s="18">
        <v>38105</v>
      </c>
      <c r="B4478" s="18" t="s">
        <v>25107</v>
      </c>
      <c r="C4478" s="18" t="s">
        <v>2097</v>
      </c>
      <c r="D4478" s="18" t="s">
        <v>2098</v>
      </c>
      <c r="E4478" s="461">
        <v>12.55</v>
      </c>
    </row>
    <row r="4479" spans="1:5" ht="14.25">
      <c r="A4479" s="18">
        <v>38084</v>
      </c>
      <c r="B4479" s="18" t="s">
        <v>25108</v>
      </c>
      <c r="C4479" s="18" t="s">
        <v>2097</v>
      </c>
      <c r="D4479" s="18" t="s">
        <v>2098</v>
      </c>
      <c r="E4479" s="461">
        <v>17.82</v>
      </c>
    </row>
    <row r="4480" spans="1:5" ht="14.25">
      <c r="A4480" s="18">
        <v>38103</v>
      </c>
      <c r="B4480" s="18" t="s">
        <v>25109</v>
      </c>
      <c r="C4480" s="18" t="s">
        <v>2097</v>
      </c>
      <c r="D4480" s="18" t="s">
        <v>2098</v>
      </c>
      <c r="E4480" s="461">
        <v>18.84</v>
      </c>
    </row>
    <row r="4481" spans="1:5" ht="14.25">
      <c r="A4481" s="18">
        <v>38082</v>
      </c>
      <c r="B4481" s="18" t="s">
        <v>25110</v>
      </c>
      <c r="C4481" s="18" t="s">
        <v>2097</v>
      </c>
      <c r="D4481" s="18" t="s">
        <v>2098</v>
      </c>
      <c r="E4481" s="461">
        <v>23.21</v>
      </c>
    </row>
    <row r="4482" spans="1:5" ht="14.25">
      <c r="A4482" s="18">
        <v>38104</v>
      </c>
      <c r="B4482" s="18" t="s">
        <v>25111</v>
      </c>
      <c r="C4482" s="18" t="s">
        <v>2097</v>
      </c>
      <c r="D4482" s="18" t="s">
        <v>2098</v>
      </c>
      <c r="E4482" s="461">
        <v>36.89</v>
      </c>
    </row>
    <row r="4483" spans="1:5" ht="14.25">
      <c r="A4483" s="18">
        <v>38083</v>
      </c>
      <c r="B4483" s="18" t="s">
        <v>25112</v>
      </c>
      <c r="C4483" s="18" t="s">
        <v>2097</v>
      </c>
      <c r="D4483" s="18" t="s">
        <v>2098</v>
      </c>
      <c r="E4483" s="461">
        <v>40.96</v>
      </c>
    </row>
    <row r="4484" spans="1:5" ht="14.25">
      <c r="A4484" s="18">
        <v>38101</v>
      </c>
      <c r="B4484" s="18" t="s">
        <v>25113</v>
      </c>
      <c r="C4484" s="18" t="s">
        <v>2097</v>
      </c>
      <c r="D4484" s="18" t="s">
        <v>2098</v>
      </c>
      <c r="E4484" s="461">
        <v>8.9600000000000009</v>
      </c>
    </row>
    <row r="4485" spans="1:5" ht="14.25">
      <c r="A4485" s="18">
        <v>7528</v>
      </c>
      <c r="B4485" s="18" t="s">
        <v>25114</v>
      </c>
      <c r="C4485" s="18" t="s">
        <v>2097</v>
      </c>
      <c r="D4485" s="18" t="s">
        <v>2102</v>
      </c>
      <c r="E4485" s="461">
        <v>10.53</v>
      </c>
    </row>
    <row r="4486" spans="1:5" ht="14.25">
      <c r="A4486" s="18">
        <v>12147</v>
      </c>
      <c r="B4486" s="18" t="s">
        <v>25115</v>
      </c>
      <c r="C4486" s="18" t="s">
        <v>2097</v>
      </c>
      <c r="D4486" s="18" t="s">
        <v>2098</v>
      </c>
      <c r="E4486" s="461">
        <v>16.05</v>
      </c>
    </row>
    <row r="4487" spans="1:5" ht="14.25">
      <c r="A4487" s="18">
        <v>38075</v>
      </c>
      <c r="B4487" s="18" t="s">
        <v>25116</v>
      </c>
      <c r="C4487" s="18" t="s">
        <v>2097</v>
      </c>
      <c r="D4487" s="18" t="s">
        <v>2098</v>
      </c>
      <c r="E4487" s="461">
        <v>18.239999999999998</v>
      </c>
    </row>
    <row r="4488" spans="1:5" ht="14.25">
      <c r="A4488" s="18">
        <v>38102</v>
      </c>
      <c r="B4488" s="18" t="s">
        <v>25117</v>
      </c>
      <c r="C4488" s="18" t="s">
        <v>2097</v>
      </c>
      <c r="D4488" s="18" t="s">
        <v>2098</v>
      </c>
      <c r="E4488" s="461">
        <v>11.46</v>
      </c>
    </row>
    <row r="4489" spans="1:5" ht="14.25">
      <c r="A4489" s="18">
        <v>38076</v>
      </c>
      <c r="B4489" s="18" t="s">
        <v>25118</v>
      </c>
      <c r="C4489" s="18" t="s">
        <v>2097</v>
      </c>
      <c r="D4489" s="18" t="s">
        <v>2098</v>
      </c>
      <c r="E4489" s="461">
        <v>20.45</v>
      </c>
    </row>
    <row r="4490" spans="1:5" ht="14.25">
      <c r="A4490" s="18">
        <v>7592</v>
      </c>
      <c r="B4490" s="18" t="s">
        <v>25119</v>
      </c>
      <c r="C4490" s="18" t="s">
        <v>2101</v>
      </c>
      <c r="D4490" s="18" t="s">
        <v>2102</v>
      </c>
      <c r="E4490" s="461">
        <v>24.79</v>
      </c>
    </row>
    <row r="4491" spans="1:5" ht="14.25">
      <c r="A4491" s="18">
        <v>40820</v>
      </c>
      <c r="B4491" s="18" t="s">
        <v>25120</v>
      </c>
      <c r="C4491" s="18" t="s">
        <v>2107</v>
      </c>
      <c r="D4491" s="18" t="s">
        <v>2098</v>
      </c>
      <c r="E4491" s="461">
        <v>4358.33</v>
      </c>
    </row>
    <row r="4492" spans="1:5" ht="14.25">
      <c r="A4492" s="18">
        <v>11826</v>
      </c>
      <c r="B4492" s="18" t="s">
        <v>25121</v>
      </c>
      <c r="C4492" s="18" t="s">
        <v>2097</v>
      </c>
      <c r="D4492" s="18" t="s">
        <v>2098</v>
      </c>
      <c r="E4492" s="461">
        <v>62.21</v>
      </c>
    </row>
    <row r="4493" spans="1:5" ht="14.25">
      <c r="A4493" s="18">
        <v>7606</v>
      </c>
      <c r="B4493" s="18" t="s">
        <v>25122</v>
      </c>
      <c r="C4493" s="18" t="s">
        <v>2097</v>
      </c>
      <c r="D4493" s="18" t="s">
        <v>2098</v>
      </c>
      <c r="E4493" s="461">
        <v>74.81</v>
      </c>
    </row>
    <row r="4494" spans="1:5" ht="14.25">
      <c r="A4494" s="18">
        <v>11763</v>
      </c>
      <c r="B4494" s="18" t="s">
        <v>25123</v>
      </c>
      <c r="C4494" s="18" t="s">
        <v>2097</v>
      </c>
      <c r="D4494" s="18" t="s">
        <v>2098</v>
      </c>
      <c r="E4494" s="461">
        <v>163.36000000000001</v>
      </c>
    </row>
    <row r="4495" spans="1:5" ht="14.25">
      <c r="A4495" s="18">
        <v>11764</v>
      </c>
      <c r="B4495" s="18" t="s">
        <v>25124</v>
      </c>
      <c r="C4495" s="18" t="s">
        <v>2097</v>
      </c>
      <c r="D4495" s="18" t="s">
        <v>2098</v>
      </c>
      <c r="E4495" s="461">
        <v>134.03</v>
      </c>
    </row>
    <row r="4496" spans="1:5" ht="14.25">
      <c r="A4496" s="18">
        <v>11829</v>
      </c>
      <c r="B4496" s="18" t="s">
        <v>25125</v>
      </c>
      <c r="C4496" s="18" t="s">
        <v>2097</v>
      </c>
      <c r="D4496" s="18" t="s">
        <v>2098</v>
      </c>
      <c r="E4496" s="461">
        <v>32.39</v>
      </c>
    </row>
    <row r="4497" spans="1:5" ht="14.25">
      <c r="A4497" s="18">
        <v>11830</v>
      </c>
      <c r="B4497" s="18" t="s">
        <v>25126</v>
      </c>
      <c r="C4497" s="18" t="s">
        <v>2097</v>
      </c>
      <c r="D4497" s="18" t="s">
        <v>2098</v>
      </c>
      <c r="E4497" s="461">
        <v>34.979999999999997</v>
      </c>
    </row>
    <row r="4498" spans="1:5" ht="14.25">
      <c r="A4498" s="18">
        <v>11825</v>
      </c>
      <c r="B4498" s="18" t="s">
        <v>25127</v>
      </c>
      <c r="C4498" s="18" t="s">
        <v>2097</v>
      </c>
      <c r="D4498" s="18" t="s">
        <v>2098</v>
      </c>
      <c r="E4498" s="461">
        <v>78.7</v>
      </c>
    </row>
    <row r="4499" spans="1:5" ht="14.25">
      <c r="A4499" s="18">
        <v>11767</v>
      </c>
      <c r="B4499" s="18" t="s">
        <v>25128</v>
      </c>
      <c r="C4499" s="18" t="s">
        <v>2097</v>
      </c>
      <c r="D4499" s="18" t="s">
        <v>2098</v>
      </c>
      <c r="E4499" s="461">
        <v>209.61</v>
      </c>
    </row>
    <row r="4500" spans="1:5" ht="14.25">
      <c r="A4500" s="18">
        <v>11766</v>
      </c>
      <c r="B4500" s="18" t="s">
        <v>25129</v>
      </c>
      <c r="C4500" s="18" t="s">
        <v>2097</v>
      </c>
      <c r="D4500" s="18" t="s">
        <v>2098</v>
      </c>
      <c r="E4500" s="461">
        <v>48.86</v>
      </c>
    </row>
    <row r="4501" spans="1:5" ht="14.25">
      <c r="A4501" s="18">
        <v>11765</v>
      </c>
      <c r="B4501" s="18" t="s">
        <v>25130</v>
      </c>
      <c r="C4501" s="18" t="s">
        <v>2097</v>
      </c>
      <c r="D4501" s="18" t="s">
        <v>2098</v>
      </c>
      <c r="E4501" s="461">
        <v>89.33</v>
      </c>
    </row>
    <row r="4502" spans="1:5" ht="14.25">
      <c r="A4502" s="18">
        <v>11824</v>
      </c>
      <c r="B4502" s="18" t="s">
        <v>25131</v>
      </c>
      <c r="C4502" s="18" t="s">
        <v>2097</v>
      </c>
      <c r="D4502" s="18" t="s">
        <v>2098</v>
      </c>
      <c r="E4502" s="461">
        <v>57.47</v>
      </c>
    </row>
    <row r="4503" spans="1:5" ht="14.25">
      <c r="A4503" s="18">
        <v>44045</v>
      </c>
      <c r="B4503" s="18" t="s">
        <v>25132</v>
      </c>
      <c r="C4503" s="18" t="s">
        <v>2097</v>
      </c>
      <c r="D4503" s="18" t="s">
        <v>2098</v>
      </c>
      <c r="E4503" s="461">
        <v>313.7</v>
      </c>
    </row>
    <row r="4504" spans="1:5" ht="14.25">
      <c r="A4504" s="18">
        <v>39702</v>
      </c>
      <c r="B4504" s="18" t="s">
        <v>25133</v>
      </c>
      <c r="C4504" s="18" t="s">
        <v>2097</v>
      </c>
      <c r="D4504" s="18" t="s">
        <v>2098</v>
      </c>
      <c r="E4504" s="461">
        <v>2083.41</v>
      </c>
    </row>
    <row r="4505" spans="1:5" ht="14.25">
      <c r="A4505" s="18">
        <v>13415</v>
      </c>
      <c r="B4505" s="18" t="s">
        <v>25134</v>
      </c>
      <c r="C4505" s="18" t="s">
        <v>2097</v>
      </c>
      <c r="D4505" s="18" t="s">
        <v>2102</v>
      </c>
      <c r="E4505" s="461">
        <v>68.400000000000006</v>
      </c>
    </row>
    <row r="4506" spans="1:5" ht="14.25">
      <c r="A4506" s="18">
        <v>7602</v>
      </c>
      <c r="B4506" s="18" t="s">
        <v>25135</v>
      </c>
      <c r="C4506" s="18" t="s">
        <v>2097</v>
      </c>
      <c r="D4506" s="18" t="s">
        <v>2098</v>
      </c>
      <c r="E4506" s="461">
        <v>43.65</v>
      </c>
    </row>
    <row r="4507" spans="1:5" ht="14.25">
      <c r="A4507" s="18">
        <v>7603</v>
      </c>
      <c r="B4507" s="18" t="s">
        <v>25136</v>
      </c>
      <c r="C4507" s="18" t="s">
        <v>2097</v>
      </c>
      <c r="D4507" s="18" t="s">
        <v>2098</v>
      </c>
      <c r="E4507" s="461">
        <v>37.03</v>
      </c>
    </row>
    <row r="4508" spans="1:5" ht="14.25">
      <c r="A4508" s="18">
        <v>11777</v>
      </c>
      <c r="B4508" s="18" t="s">
        <v>25137</v>
      </c>
      <c r="C4508" s="18" t="s">
        <v>2097</v>
      </c>
      <c r="D4508" s="18" t="s">
        <v>2098</v>
      </c>
      <c r="E4508" s="461">
        <v>154.58000000000001</v>
      </c>
    </row>
    <row r="4509" spans="1:5" ht="14.25">
      <c r="A4509" s="18">
        <v>13417</v>
      </c>
      <c r="B4509" s="18" t="s">
        <v>25138</v>
      </c>
      <c r="C4509" s="18" t="s">
        <v>2097</v>
      </c>
      <c r="D4509" s="18" t="s">
        <v>2098</v>
      </c>
      <c r="E4509" s="461">
        <v>89.08</v>
      </c>
    </row>
    <row r="4510" spans="1:5" ht="14.25">
      <c r="A4510" s="18">
        <v>36791</v>
      </c>
      <c r="B4510" s="18" t="s">
        <v>25139</v>
      </c>
      <c r="C4510" s="18" t="s">
        <v>2097</v>
      </c>
      <c r="D4510" s="18" t="s">
        <v>2098</v>
      </c>
      <c r="E4510" s="461">
        <v>133.69999999999999</v>
      </c>
    </row>
    <row r="4511" spans="1:5" ht="14.25">
      <c r="A4511" s="18">
        <v>36795</v>
      </c>
      <c r="B4511" s="18" t="s">
        <v>25140</v>
      </c>
      <c r="C4511" s="18" t="s">
        <v>2097</v>
      </c>
      <c r="D4511" s="18" t="s">
        <v>2098</v>
      </c>
      <c r="E4511" s="461">
        <v>1690.5</v>
      </c>
    </row>
    <row r="4512" spans="1:5" ht="14.25">
      <c r="A4512" s="18">
        <v>36796</v>
      </c>
      <c r="B4512" s="18" t="s">
        <v>25141</v>
      </c>
      <c r="C4512" s="18" t="s">
        <v>2097</v>
      </c>
      <c r="D4512" s="18" t="s">
        <v>2098</v>
      </c>
      <c r="E4512" s="461">
        <v>140.47999999999999</v>
      </c>
    </row>
    <row r="4513" spans="1:5" ht="14.25">
      <c r="A4513" s="18">
        <v>36792</v>
      </c>
      <c r="B4513" s="18" t="s">
        <v>25142</v>
      </c>
      <c r="C4513" s="18" t="s">
        <v>2097</v>
      </c>
      <c r="D4513" s="18" t="s">
        <v>2098</v>
      </c>
      <c r="E4513" s="461">
        <v>177.95</v>
      </c>
    </row>
    <row r="4514" spans="1:5" ht="14.25">
      <c r="A4514" s="18">
        <v>11773</v>
      </c>
      <c r="B4514" s="18" t="s">
        <v>25143</v>
      </c>
      <c r="C4514" s="18" t="s">
        <v>2097</v>
      </c>
      <c r="D4514" s="18" t="s">
        <v>2098</v>
      </c>
      <c r="E4514" s="461">
        <v>118.46</v>
      </c>
    </row>
    <row r="4515" spans="1:5" ht="14.25">
      <c r="A4515" s="18">
        <v>11762</v>
      </c>
      <c r="B4515" s="18" t="s">
        <v>25144</v>
      </c>
      <c r="C4515" s="18" t="s">
        <v>2097</v>
      </c>
      <c r="D4515" s="18" t="s">
        <v>2098</v>
      </c>
      <c r="E4515" s="461">
        <v>56.18</v>
      </c>
    </row>
    <row r="4516" spans="1:5" ht="14.25">
      <c r="A4516" s="18">
        <v>7604</v>
      </c>
      <c r="B4516" s="18" t="s">
        <v>25145</v>
      </c>
      <c r="C4516" s="18" t="s">
        <v>2097</v>
      </c>
      <c r="D4516" s="18" t="s">
        <v>2098</v>
      </c>
      <c r="E4516" s="461">
        <v>47.57</v>
      </c>
    </row>
    <row r="4517" spans="1:5" ht="14.25">
      <c r="A4517" s="18">
        <v>13984</v>
      </c>
      <c r="B4517" s="18" t="s">
        <v>25146</v>
      </c>
      <c r="C4517" s="18" t="s">
        <v>2097</v>
      </c>
      <c r="D4517" s="18" t="s">
        <v>2098</v>
      </c>
      <c r="E4517" s="461">
        <v>69.14</v>
      </c>
    </row>
    <row r="4518" spans="1:5" ht="14.25">
      <c r="A4518" s="18">
        <v>11772</v>
      </c>
      <c r="B4518" s="18" t="s">
        <v>25147</v>
      </c>
      <c r="C4518" s="18" t="s">
        <v>2097</v>
      </c>
      <c r="D4518" s="18" t="s">
        <v>2098</v>
      </c>
      <c r="E4518" s="461">
        <v>118.83</v>
      </c>
    </row>
    <row r="4519" spans="1:5" ht="14.25">
      <c r="A4519" s="18">
        <v>13983</v>
      </c>
      <c r="B4519" s="18" t="s">
        <v>25148</v>
      </c>
      <c r="C4519" s="18" t="s">
        <v>2097</v>
      </c>
      <c r="D4519" s="18" t="s">
        <v>2098</v>
      </c>
      <c r="E4519" s="461">
        <v>89.99</v>
      </c>
    </row>
    <row r="4520" spans="1:5" ht="14.25">
      <c r="A4520" s="18">
        <v>13416</v>
      </c>
      <c r="B4520" s="18" t="s">
        <v>25149</v>
      </c>
      <c r="C4520" s="18" t="s">
        <v>2097</v>
      </c>
      <c r="D4520" s="18" t="s">
        <v>2098</v>
      </c>
      <c r="E4520" s="461">
        <v>79.930000000000007</v>
      </c>
    </row>
    <row r="4521" spans="1:5" ht="14.25">
      <c r="A4521" s="18">
        <v>40329</v>
      </c>
      <c r="B4521" s="18" t="s">
        <v>25150</v>
      </c>
      <c r="C4521" s="18" t="s">
        <v>2097</v>
      </c>
      <c r="D4521" s="18" t="s">
        <v>2102</v>
      </c>
      <c r="E4521" s="461">
        <v>20.3</v>
      </c>
    </row>
    <row r="4522" spans="1:5" ht="14.25">
      <c r="A4522" s="18">
        <v>11823</v>
      </c>
      <c r="B4522" s="18" t="s">
        <v>25151</v>
      </c>
      <c r="C4522" s="18" t="s">
        <v>2097</v>
      </c>
      <c r="D4522" s="18" t="s">
        <v>2098</v>
      </c>
      <c r="E4522" s="461">
        <v>8.5500000000000007</v>
      </c>
    </row>
    <row r="4523" spans="1:5" ht="14.25">
      <c r="A4523" s="18">
        <v>11822</v>
      </c>
      <c r="B4523" s="18" t="s">
        <v>25152</v>
      </c>
      <c r="C4523" s="18" t="s">
        <v>2097</v>
      </c>
      <c r="D4523" s="18" t="s">
        <v>2098</v>
      </c>
      <c r="E4523" s="461">
        <v>26.86</v>
      </c>
    </row>
    <row r="4524" spans="1:5" ht="14.25">
      <c r="A4524" s="18">
        <v>11831</v>
      </c>
      <c r="B4524" s="18" t="s">
        <v>25153</v>
      </c>
      <c r="C4524" s="18" t="s">
        <v>2097</v>
      </c>
      <c r="D4524" s="18" t="s">
        <v>2098</v>
      </c>
      <c r="E4524" s="461">
        <v>16.16</v>
      </c>
    </row>
    <row r="4525" spans="1:5" ht="14.25">
      <c r="A4525" s="18">
        <v>7613</v>
      </c>
      <c r="B4525" s="18" t="s">
        <v>25154</v>
      </c>
      <c r="C4525" s="18" t="s">
        <v>2097</v>
      </c>
      <c r="D4525" s="18" t="s">
        <v>2100</v>
      </c>
      <c r="E4525" s="461">
        <v>99906.63</v>
      </c>
    </row>
    <row r="4526" spans="1:5" ht="14.25">
      <c r="A4526" s="18">
        <v>7619</v>
      </c>
      <c r="B4526" s="18" t="s">
        <v>25155</v>
      </c>
      <c r="C4526" s="18" t="s">
        <v>2097</v>
      </c>
      <c r="D4526" s="18" t="s">
        <v>2100</v>
      </c>
      <c r="E4526" s="461">
        <v>15443.42</v>
      </c>
    </row>
    <row r="4527" spans="1:5" ht="14.25">
      <c r="A4527" s="18">
        <v>12076</v>
      </c>
      <c r="B4527" s="18" t="s">
        <v>25156</v>
      </c>
      <c r="C4527" s="18" t="s">
        <v>2097</v>
      </c>
      <c r="D4527" s="18" t="s">
        <v>2100</v>
      </c>
      <c r="E4527" s="461">
        <v>7084.14</v>
      </c>
    </row>
    <row r="4528" spans="1:5" ht="14.25">
      <c r="A4528" s="18">
        <v>7614</v>
      </c>
      <c r="B4528" s="18" t="s">
        <v>25157</v>
      </c>
      <c r="C4528" s="18" t="s">
        <v>2097</v>
      </c>
      <c r="D4528" s="18" t="s">
        <v>2100</v>
      </c>
      <c r="E4528" s="461">
        <v>19477.84</v>
      </c>
    </row>
    <row r="4529" spans="1:5" ht="14.25">
      <c r="A4529" s="18">
        <v>7618</v>
      </c>
      <c r="B4529" s="18" t="s">
        <v>25158</v>
      </c>
      <c r="C4529" s="18" t="s">
        <v>2097</v>
      </c>
      <c r="D4529" s="18" t="s">
        <v>2100</v>
      </c>
      <c r="E4529" s="461">
        <v>126328.46</v>
      </c>
    </row>
    <row r="4530" spans="1:5" ht="14.25">
      <c r="A4530" s="18">
        <v>7620</v>
      </c>
      <c r="B4530" s="18" t="s">
        <v>25159</v>
      </c>
      <c r="C4530" s="18" t="s">
        <v>2097</v>
      </c>
      <c r="D4530" s="18" t="s">
        <v>2100</v>
      </c>
      <c r="E4530" s="461">
        <v>27324.54</v>
      </c>
    </row>
    <row r="4531" spans="1:5" ht="14.25">
      <c r="A4531" s="18">
        <v>7610</v>
      </c>
      <c r="B4531" s="18" t="s">
        <v>25160</v>
      </c>
      <c r="C4531" s="18" t="s">
        <v>2097</v>
      </c>
      <c r="D4531" s="18" t="s">
        <v>2100</v>
      </c>
      <c r="E4531" s="461">
        <v>8652.77</v>
      </c>
    </row>
    <row r="4532" spans="1:5" ht="14.25">
      <c r="A4532" s="18">
        <v>7615</v>
      </c>
      <c r="B4532" s="18" t="s">
        <v>25161</v>
      </c>
      <c r="C4532" s="18" t="s">
        <v>2097</v>
      </c>
      <c r="D4532" s="18" t="s">
        <v>2100</v>
      </c>
      <c r="E4532" s="461">
        <v>31878.63</v>
      </c>
    </row>
    <row r="4533" spans="1:5" ht="14.25">
      <c r="A4533" s="18">
        <v>7617</v>
      </c>
      <c r="B4533" s="18" t="s">
        <v>25162</v>
      </c>
      <c r="C4533" s="18" t="s">
        <v>2097</v>
      </c>
      <c r="D4533" s="18" t="s">
        <v>2100</v>
      </c>
      <c r="E4533" s="461">
        <v>9664.7900000000009</v>
      </c>
    </row>
    <row r="4534" spans="1:5" ht="14.25">
      <c r="A4534" s="18">
        <v>7616</v>
      </c>
      <c r="B4534" s="18" t="s">
        <v>25163</v>
      </c>
      <c r="C4534" s="18" t="s">
        <v>2097</v>
      </c>
      <c r="D4534" s="18" t="s">
        <v>2100</v>
      </c>
      <c r="E4534" s="461">
        <v>52020.87</v>
      </c>
    </row>
    <row r="4535" spans="1:5" ht="14.25">
      <c r="A4535" s="18">
        <v>7611</v>
      </c>
      <c r="B4535" s="18" t="s">
        <v>25164</v>
      </c>
      <c r="C4535" s="18" t="s">
        <v>2097</v>
      </c>
      <c r="D4535" s="18" t="s">
        <v>2100</v>
      </c>
      <c r="E4535" s="461">
        <v>12498.45</v>
      </c>
    </row>
    <row r="4536" spans="1:5" ht="14.25">
      <c r="A4536" s="18">
        <v>7612</v>
      </c>
      <c r="B4536" s="18" t="s">
        <v>25165</v>
      </c>
      <c r="C4536" s="18" t="s">
        <v>2097</v>
      </c>
      <c r="D4536" s="18" t="s">
        <v>2100</v>
      </c>
      <c r="E4536" s="461">
        <v>71355.520000000004</v>
      </c>
    </row>
    <row r="4537" spans="1:5" ht="14.25">
      <c r="A4537" s="18">
        <v>37371</v>
      </c>
      <c r="B4537" s="18" t="s">
        <v>25166</v>
      </c>
      <c r="C4537" s="18" t="s">
        <v>2101</v>
      </c>
      <c r="D4537" s="18" t="s">
        <v>2102</v>
      </c>
      <c r="E4537" s="461">
        <v>0.62</v>
      </c>
    </row>
    <row r="4538" spans="1:5" ht="14.25">
      <c r="A4538" s="18">
        <v>40862</v>
      </c>
      <c r="B4538" s="18" t="s">
        <v>25167</v>
      </c>
      <c r="C4538" s="18" t="s">
        <v>2107</v>
      </c>
      <c r="D4538" s="18" t="s">
        <v>2102</v>
      </c>
      <c r="E4538" s="461">
        <v>554.46</v>
      </c>
    </row>
    <row r="4539" spans="1:5" ht="14.25">
      <c r="A4539" s="18">
        <v>36510</v>
      </c>
      <c r="B4539" s="18" t="s">
        <v>25168</v>
      </c>
      <c r="C4539" s="18" t="s">
        <v>2097</v>
      </c>
      <c r="D4539" s="18" t="s">
        <v>2100</v>
      </c>
      <c r="E4539" s="461">
        <v>1072599.3400000001</v>
      </c>
    </row>
    <row r="4540" spans="1:5" ht="14.25">
      <c r="A4540" s="18">
        <v>25020</v>
      </c>
      <c r="B4540" s="18" t="s">
        <v>25169</v>
      </c>
      <c r="C4540" s="18" t="s">
        <v>2097</v>
      </c>
      <c r="D4540" s="18" t="s">
        <v>2100</v>
      </c>
      <c r="E4540" s="461">
        <v>4418731.92</v>
      </c>
    </row>
    <row r="4541" spans="1:5" ht="14.25">
      <c r="A4541" s="18">
        <v>7622</v>
      </c>
      <c r="B4541" s="18" t="s">
        <v>25170</v>
      </c>
      <c r="C4541" s="18" t="s">
        <v>2097</v>
      </c>
      <c r="D4541" s="18" t="s">
        <v>2100</v>
      </c>
      <c r="E4541" s="461">
        <v>1040578.13</v>
      </c>
    </row>
    <row r="4542" spans="1:5" ht="14.25">
      <c r="A4542" s="18">
        <v>7624</v>
      </c>
      <c r="B4542" s="18" t="s">
        <v>25171</v>
      </c>
      <c r="C4542" s="18" t="s">
        <v>2097</v>
      </c>
      <c r="D4542" s="18" t="s">
        <v>2100</v>
      </c>
      <c r="E4542" s="461">
        <v>1349000</v>
      </c>
    </row>
    <row r="4543" spans="1:5" ht="14.25">
      <c r="A4543" s="18">
        <v>7625</v>
      </c>
      <c r="B4543" s="18" t="s">
        <v>25172</v>
      </c>
      <c r="C4543" s="18" t="s">
        <v>2097</v>
      </c>
      <c r="D4543" s="18" t="s">
        <v>2100</v>
      </c>
      <c r="E4543" s="461">
        <v>1340749.1100000001</v>
      </c>
    </row>
    <row r="4544" spans="1:5" ht="14.25">
      <c r="A4544" s="18">
        <v>7623</v>
      </c>
      <c r="B4544" s="18" t="s">
        <v>25173</v>
      </c>
      <c r="C4544" s="18" t="s">
        <v>2097</v>
      </c>
      <c r="D4544" s="18" t="s">
        <v>2100</v>
      </c>
      <c r="E4544" s="461">
        <v>4418731.92</v>
      </c>
    </row>
    <row r="4545" spans="1:5" ht="14.25">
      <c r="A4545" s="18">
        <v>36508</v>
      </c>
      <c r="B4545" s="18" t="s">
        <v>25174</v>
      </c>
      <c r="C4545" s="18" t="s">
        <v>2097</v>
      </c>
      <c r="D4545" s="18" t="s">
        <v>2100</v>
      </c>
      <c r="E4545" s="461">
        <v>1987279.08</v>
      </c>
    </row>
    <row r="4546" spans="1:5" ht="14.25">
      <c r="A4546" s="18">
        <v>36509</v>
      </c>
      <c r="B4546" s="18" t="s">
        <v>25175</v>
      </c>
      <c r="C4546" s="18" t="s">
        <v>2097</v>
      </c>
      <c r="D4546" s="18" t="s">
        <v>2100</v>
      </c>
      <c r="E4546" s="461">
        <v>1089100.8500000001</v>
      </c>
    </row>
    <row r="4547" spans="1:5" ht="14.25">
      <c r="A4547" s="18">
        <v>13238</v>
      </c>
      <c r="B4547" s="18" t="s">
        <v>25176</v>
      </c>
      <c r="C4547" s="18" t="s">
        <v>2097</v>
      </c>
      <c r="D4547" s="18" t="s">
        <v>2100</v>
      </c>
      <c r="E4547" s="461">
        <v>306168.2</v>
      </c>
    </row>
    <row r="4548" spans="1:5" ht="14.25">
      <c r="A4548" s="18">
        <v>36511</v>
      </c>
      <c r="B4548" s="18" t="s">
        <v>25177</v>
      </c>
      <c r="C4548" s="18" t="s">
        <v>2097</v>
      </c>
      <c r="D4548" s="18" t="s">
        <v>2100</v>
      </c>
      <c r="E4548" s="461">
        <v>354766.33</v>
      </c>
    </row>
    <row r="4549" spans="1:5" ht="14.25">
      <c r="A4549" s="18">
        <v>36515</v>
      </c>
      <c r="B4549" s="18" t="s">
        <v>25178</v>
      </c>
      <c r="C4549" s="18" t="s">
        <v>2097</v>
      </c>
      <c r="D4549" s="18" t="s">
        <v>2100</v>
      </c>
      <c r="E4549" s="461">
        <v>104485.96</v>
      </c>
    </row>
    <row r="4550" spans="1:5" ht="14.25">
      <c r="A4550" s="18">
        <v>10598</v>
      </c>
      <c r="B4550" s="18" t="s">
        <v>25179</v>
      </c>
      <c r="C4550" s="18" t="s">
        <v>2097</v>
      </c>
      <c r="D4550" s="18" t="s">
        <v>2100</v>
      </c>
      <c r="E4550" s="461">
        <v>169439.79</v>
      </c>
    </row>
    <row r="4551" spans="1:5" ht="14.25">
      <c r="A4551" s="18">
        <v>7640</v>
      </c>
      <c r="B4551" s="18" t="s">
        <v>25180</v>
      </c>
      <c r="C4551" s="18" t="s">
        <v>2097</v>
      </c>
      <c r="D4551" s="18" t="s">
        <v>2100</v>
      </c>
      <c r="E4551" s="461">
        <v>260000</v>
      </c>
    </row>
    <row r="4552" spans="1:5" ht="14.25">
      <c r="A4552" s="18">
        <v>36513</v>
      </c>
      <c r="B4552" s="18" t="s">
        <v>25181</v>
      </c>
      <c r="C4552" s="18" t="s">
        <v>2097</v>
      </c>
      <c r="D4552" s="18" t="s">
        <v>2100</v>
      </c>
      <c r="E4552" s="461">
        <v>250462.6</v>
      </c>
    </row>
    <row r="4553" spans="1:5" ht="14.25">
      <c r="A4553" s="18">
        <v>36514</v>
      </c>
      <c r="B4553" s="18" t="s">
        <v>25182</v>
      </c>
      <c r="C4553" s="18" t="s">
        <v>2097</v>
      </c>
      <c r="D4553" s="18" t="s">
        <v>2100</v>
      </c>
      <c r="E4553" s="461">
        <v>279439.23</v>
      </c>
    </row>
    <row r="4554" spans="1:5" ht="14.25">
      <c r="A4554" s="18">
        <v>11572</v>
      </c>
      <c r="B4554" s="18" t="s">
        <v>25183</v>
      </c>
      <c r="C4554" s="18" t="s">
        <v>2097</v>
      </c>
      <c r="D4554" s="18" t="s">
        <v>2098</v>
      </c>
      <c r="E4554" s="461">
        <v>28.53</v>
      </c>
    </row>
    <row r="4555" spans="1:5" ht="14.25">
      <c r="A4555" s="18">
        <v>36149</v>
      </c>
      <c r="B4555" s="18" t="s">
        <v>25184</v>
      </c>
      <c r="C4555" s="18" t="s">
        <v>2097</v>
      </c>
      <c r="D4555" s="18" t="s">
        <v>2098</v>
      </c>
      <c r="E4555" s="461">
        <v>175.07</v>
      </c>
    </row>
    <row r="4556" spans="1:5" ht="14.25">
      <c r="A4556" s="18">
        <v>42407</v>
      </c>
      <c r="B4556" s="18" t="s">
        <v>25185</v>
      </c>
      <c r="C4556" s="18" t="s">
        <v>2103</v>
      </c>
      <c r="D4556" s="18" t="s">
        <v>2098</v>
      </c>
      <c r="E4556" s="461">
        <v>11.19</v>
      </c>
    </row>
    <row r="4557" spans="1:5" ht="14.25">
      <c r="A4557" s="18">
        <v>11581</v>
      </c>
      <c r="B4557" s="18" t="s">
        <v>25186</v>
      </c>
      <c r="C4557" s="18" t="s">
        <v>2103</v>
      </c>
      <c r="D4557" s="18" t="s">
        <v>2098</v>
      </c>
      <c r="E4557" s="461">
        <v>18.829999999999998</v>
      </c>
    </row>
    <row r="4558" spans="1:5" ht="14.25">
      <c r="A4558" s="18">
        <v>43605</v>
      </c>
      <c r="B4558" s="18" t="s">
        <v>25187</v>
      </c>
      <c r="C4558" s="18" t="s">
        <v>2103</v>
      </c>
      <c r="D4558" s="18" t="s">
        <v>2098</v>
      </c>
      <c r="E4558" s="461">
        <v>38.53</v>
      </c>
    </row>
    <row r="4559" spans="1:5" ht="14.25">
      <c r="A4559" s="18">
        <v>11580</v>
      </c>
      <c r="B4559" s="18" t="s">
        <v>25188</v>
      </c>
      <c r="C4559" s="18" t="s">
        <v>2103</v>
      </c>
      <c r="D4559" s="18" t="s">
        <v>2098</v>
      </c>
      <c r="E4559" s="461">
        <v>7.55</v>
      </c>
    </row>
    <row r="4560" spans="1:5" ht="14.25">
      <c r="A4560" s="18">
        <v>10743</v>
      </c>
      <c r="B4560" s="18" t="s">
        <v>25189</v>
      </c>
      <c r="C4560" s="18" t="s">
        <v>2097</v>
      </c>
      <c r="D4560" s="18" t="s">
        <v>2098</v>
      </c>
      <c r="E4560" s="461">
        <v>670.29</v>
      </c>
    </row>
    <row r="4561" spans="1:5" ht="14.25">
      <c r="A4561" s="18">
        <v>39848</v>
      </c>
      <c r="B4561" s="18" t="s">
        <v>25190</v>
      </c>
      <c r="C4561" s="18" t="s">
        <v>2103</v>
      </c>
      <c r="D4561" s="18" t="s">
        <v>2100</v>
      </c>
      <c r="E4561" s="461">
        <v>2.0499999999999998</v>
      </c>
    </row>
    <row r="4562" spans="1:5" ht="14.25">
      <c r="A4562" s="18">
        <v>20999</v>
      </c>
      <c r="B4562" s="18" t="s">
        <v>25191</v>
      </c>
      <c r="C4562" s="18" t="s">
        <v>2103</v>
      </c>
      <c r="D4562" s="18" t="s">
        <v>2098</v>
      </c>
      <c r="E4562" s="461">
        <v>32.01</v>
      </c>
    </row>
    <row r="4563" spans="1:5" ht="14.25">
      <c r="A4563" s="18">
        <v>21001</v>
      </c>
      <c r="B4563" s="18" t="s">
        <v>25192</v>
      </c>
      <c r="C4563" s="18" t="s">
        <v>2103</v>
      </c>
      <c r="D4563" s="18" t="s">
        <v>2102</v>
      </c>
      <c r="E4563" s="461">
        <v>59.73</v>
      </c>
    </row>
    <row r="4564" spans="1:5" ht="14.25">
      <c r="A4564" s="18">
        <v>21003</v>
      </c>
      <c r="B4564" s="18" t="s">
        <v>25193</v>
      </c>
      <c r="C4564" s="18" t="s">
        <v>2103</v>
      </c>
      <c r="D4564" s="18" t="s">
        <v>2098</v>
      </c>
      <c r="E4564" s="461">
        <v>98.16</v>
      </c>
    </row>
    <row r="4565" spans="1:5" ht="14.25">
      <c r="A4565" s="18">
        <v>21006</v>
      </c>
      <c r="B4565" s="18" t="s">
        <v>25194</v>
      </c>
      <c r="C4565" s="18" t="s">
        <v>2103</v>
      </c>
      <c r="D4565" s="18" t="s">
        <v>2098</v>
      </c>
      <c r="E4565" s="461">
        <v>208.31</v>
      </c>
    </row>
    <row r="4566" spans="1:5" ht="14.25">
      <c r="A4566" s="18">
        <v>21019</v>
      </c>
      <c r="B4566" s="18" t="s">
        <v>25195</v>
      </c>
      <c r="C4566" s="18" t="s">
        <v>2103</v>
      </c>
      <c r="D4566" s="18" t="s">
        <v>2098</v>
      </c>
      <c r="E4566" s="461">
        <v>72.41</v>
      </c>
    </row>
    <row r="4567" spans="1:5" ht="14.25">
      <c r="A4567" s="18">
        <v>21021</v>
      </c>
      <c r="B4567" s="18" t="s">
        <v>25196</v>
      </c>
      <c r="C4567" s="18" t="s">
        <v>2103</v>
      </c>
      <c r="D4567" s="18" t="s">
        <v>2098</v>
      </c>
      <c r="E4567" s="461">
        <v>114.47</v>
      </c>
    </row>
    <row r="4568" spans="1:5" ht="14.25">
      <c r="A4568" s="18">
        <v>21024</v>
      </c>
      <c r="B4568" s="18" t="s">
        <v>25197</v>
      </c>
      <c r="C4568" s="18" t="s">
        <v>2103</v>
      </c>
      <c r="D4568" s="18" t="s">
        <v>2098</v>
      </c>
      <c r="E4568" s="461">
        <v>245.25</v>
      </c>
    </row>
    <row r="4569" spans="1:5" ht="14.25">
      <c r="A4569" s="18">
        <v>40624</v>
      </c>
      <c r="B4569" s="18" t="s">
        <v>25198</v>
      </c>
      <c r="C4569" s="18" t="s">
        <v>2103</v>
      </c>
      <c r="D4569" s="18" t="s">
        <v>2100</v>
      </c>
      <c r="E4569" s="461">
        <v>93.72</v>
      </c>
    </row>
    <row r="4570" spans="1:5" ht="14.25">
      <c r="A4570" s="18">
        <v>42575</v>
      </c>
      <c r="B4570" s="18" t="s">
        <v>25199</v>
      </c>
      <c r="C4570" s="18" t="s">
        <v>2103</v>
      </c>
      <c r="D4570" s="18" t="s">
        <v>2100</v>
      </c>
      <c r="E4570" s="461">
        <v>86</v>
      </c>
    </row>
    <row r="4571" spans="1:5" ht="14.25">
      <c r="A4571" s="18">
        <v>13127</v>
      </c>
      <c r="B4571" s="18" t="s">
        <v>25200</v>
      </c>
      <c r="C4571" s="18" t="s">
        <v>2103</v>
      </c>
      <c r="D4571" s="18" t="s">
        <v>2100</v>
      </c>
      <c r="E4571" s="461">
        <v>41.8</v>
      </c>
    </row>
    <row r="4572" spans="1:5" ht="14.25">
      <c r="A4572" s="18">
        <v>13137</v>
      </c>
      <c r="B4572" s="18" t="s">
        <v>25201</v>
      </c>
      <c r="C4572" s="18" t="s">
        <v>2103</v>
      </c>
      <c r="D4572" s="18" t="s">
        <v>2100</v>
      </c>
      <c r="E4572" s="461">
        <v>55.47</v>
      </c>
    </row>
    <row r="4573" spans="1:5" ht="14.25">
      <c r="A4573" s="18">
        <v>42574</v>
      </c>
      <c r="B4573" s="18" t="s">
        <v>25202</v>
      </c>
      <c r="C4573" s="18" t="s">
        <v>2103</v>
      </c>
      <c r="D4573" s="18" t="s">
        <v>2100</v>
      </c>
      <c r="E4573" s="461">
        <v>64.180000000000007</v>
      </c>
    </row>
    <row r="4574" spans="1:5" ht="14.25">
      <c r="A4574" s="18">
        <v>20989</v>
      </c>
      <c r="B4574" s="18" t="s">
        <v>25203</v>
      </c>
      <c r="C4574" s="18" t="s">
        <v>2103</v>
      </c>
      <c r="D4574" s="18" t="s">
        <v>2100</v>
      </c>
      <c r="E4574" s="461">
        <v>1987.4</v>
      </c>
    </row>
    <row r="4575" spans="1:5" ht="14.25">
      <c r="A4575" s="18">
        <v>21147</v>
      </c>
      <c r="B4575" s="18" t="s">
        <v>25204</v>
      </c>
      <c r="C4575" s="18" t="s">
        <v>2103</v>
      </c>
      <c r="D4575" s="18" t="s">
        <v>2100</v>
      </c>
      <c r="E4575" s="461">
        <v>186.34</v>
      </c>
    </row>
    <row r="4576" spans="1:5" ht="14.25">
      <c r="A4576" s="18">
        <v>21148</v>
      </c>
      <c r="B4576" s="18" t="s">
        <v>25205</v>
      </c>
      <c r="C4576" s="18" t="s">
        <v>2103</v>
      </c>
      <c r="D4576" s="18" t="s">
        <v>2100</v>
      </c>
      <c r="E4576" s="461">
        <v>115.01</v>
      </c>
    </row>
    <row r="4577" spans="1:5" ht="14.25">
      <c r="A4577" s="18">
        <v>20984</v>
      </c>
      <c r="B4577" s="18" t="s">
        <v>25206</v>
      </c>
      <c r="C4577" s="18" t="s">
        <v>2103</v>
      </c>
      <c r="D4577" s="18" t="s">
        <v>2100</v>
      </c>
      <c r="E4577" s="461">
        <v>3813.43</v>
      </c>
    </row>
    <row r="4578" spans="1:5" ht="14.25">
      <c r="A4578" s="18">
        <v>13042</v>
      </c>
      <c r="B4578" s="18" t="s">
        <v>25207</v>
      </c>
      <c r="C4578" s="18" t="s">
        <v>2103</v>
      </c>
      <c r="D4578" s="18" t="s">
        <v>2100</v>
      </c>
      <c r="E4578" s="461">
        <v>2113.21</v>
      </c>
    </row>
    <row r="4579" spans="1:5" ht="14.25">
      <c r="A4579" s="18">
        <v>21150</v>
      </c>
      <c r="B4579" s="18" t="s">
        <v>25208</v>
      </c>
      <c r="C4579" s="18" t="s">
        <v>2103</v>
      </c>
      <c r="D4579" s="18" t="s">
        <v>2100</v>
      </c>
      <c r="E4579" s="461">
        <v>57.03</v>
      </c>
    </row>
    <row r="4580" spans="1:5" ht="14.25">
      <c r="A4580" s="18">
        <v>13141</v>
      </c>
      <c r="B4580" s="18" t="s">
        <v>25209</v>
      </c>
      <c r="C4580" s="18" t="s">
        <v>2103</v>
      </c>
      <c r="D4580" s="18" t="s">
        <v>2100</v>
      </c>
      <c r="E4580" s="461">
        <v>71.849999999999994</v>
      </c>
    </row>
    <row r="4581" spans="1:5" ht="14.25">
      <c r="A4581" s="18">
        <v>42576</v>
      </c>
      <c r="B4581" s="18" t="s">
        <v>25210</v>
      </c>
      <c r="C4581" s="18" t="s">
        <v>2103</v>
      </c>
      <c r="D4581" s="18" t="s">
        <v>2100</v>
      </c>
      <c r="E4581" s="461">
        <v>234.6</v>
      </c>
    </row>
    <row r="4582" spans="1:5" ht="14.25">
      <c r="A4582" s="18">
        <v>21151</v>
      </c>
      <c r="B4582" s="18" t="s">
        <v>25211</v>
      </c>
      <c r="C4582" s="18" t="s">
        <v>2103</v>
      </c>
      <c r="D4582" s="18" t="s">
        <v>2100</v>
      </c>
      <c r="E4582" s="461">
        <v>341.35</v>
      </c>
    </row>
    <row r="4583" spans="1:5" ht="14.25">
      <c r="A4583" s="18">
        <v>13142</v>
      </c>
      <c r="B4583" s="18" t="s">
        <v>25212</v>
      </c>
      <c r="C4583" s="18" t="s">
        <v>2103</v>
      </c>
      <c r="D4583" s="18" t="s">
        <v>2100</v>
      </c>
      <c r="E4583" s="461">
        <v>487.98</v>
      </c>
    </row>
    <row r="4584" spans="1:5" ht="14.25">
      <c r="A4584" s="18">
        <v>42577</v>
      </c>
      <c r="B4584" s="18" t="s">
        <v>25213</v>
      </c>
      <c r="C4584" s="18" t="s">
        <v>2103</v>
      </c>
      <c r="D4584" s="18" t="s">
        <v>2100</v>
      </c>
      <c r="E4584" s="461">
        <v>535.45000000000005</v>
      </c>
    </row>
    <row r="4585" spans="1:5" ht="14.25">
      <c r="A4585" s="18">
        <v>20994</v>
      </c>
      <c r="B4585" s="18" t="s">
        <v>25214</v>
      </c>
      <c r="C4585" s="18" t="s">
        <v>2103</v>
      </c>
      <c r="D4585" s="18" t="s">
        <v>2100</v>
      </c>
      <c r="E4585" s="461">
        <v>920.06</v>
      </c>
    </row>
    <row r="4586" spans="1:5" ht="14.25">
      <c r="A4586" s="18">
        <v>7672</v>
      </c>
      <c r="B4586" s="18" t="s">
        <v>25215</v>
      </c>
      <c r="C4586" s="18" t="s">
        <v>2103</v>
      </c>
      <c r="D4586" s="18" t="s">
        <v>2100</v>
      </c>
      <c r="E4586" s="461">
        <v>602.74</v>
      </c>
    </row>
    <row r="4587" spans="1:5" ht="14.25">
      <c r="A4587" s="18">
        <v>20995</v>
      </c>
      <c r="B4587" s="18" t="s">
        <v>25216</v>
      </c>
      <c r="C4587" s="18" t="s">
        <v>2103</v>
      </c>
      <c r="D4587" s="18" t="s">
        <v>2100</v>
      </c>
      <c r="E4587" s="461">
        <v>1209.1400000000001</v>
      </c>
    </row>
    <row r="4588" spans="1:5" ht="14.25">
      <c r="A4588" s="18">
        <v>7690</v>
      </c>
      <c r="B4588" s="18" t="s">
        <v>25217</v>
      </c>
      <c r="C4588" s="18" t="s">
        <v>2103</v>
      </c>
      <c r="D4588" s="18" t="s">
        <v>2100</v>
      </c>
      <c r="E4588" s="461">
        <v>699.32</v>
      </c>
    </row>
    <row r="4589" spans="1:5" ht="14.25">
      <c r="A4589" s="18">
        <v>20980</v>
      </c>
      <c r="B4589" s="18" t="s">
        <v>25218</v>
      </c>
      <c r="C4589" s="18" t="s">
        <v>2103</v>
      </c>
      <c r="D4589" s="18" t="s">
        <v>2100</v>
      </c>
      <c r="E4589" s="461">
        <v>762.9</v>
      </c>
    </row>
    <row r="4590" spans="1:5" ht="14.25">
      <c r="A4590" s="18">
        <v>7661</v>
      </c>
      <c r="B4590" s="18" t="s">
        <v>25219</v>
      </c>
      <c r="C4590" s="18" t="s">
        <v>2103</v>
      </c>
      <c r="D4590" s="18" t="s">
        <v>2100</v>
      </c>
      <c r="E4590" s="461">
        <v>907.53</v>
      </c>
    </row>
    <row r="4591" spans="1:5" ht="14.25">
      <c r="A4591" s="18">
        <v>21016</v>
      </c>
      <c r="B4591" s="18" t="s">
        <v>25220</v>
      </c>
      <c r="C4591" s="18" t="s">
        <v>2103</v>
      </c>
      <c r="D4591" s="18" t="s">
        <v>2098</v>
      </c>
      <c r="E4591" s="461">
        <v>293.85000000000002</v>
      </c>
    </row>
    <row r="4592" spans="1:5" ht="14.25">
      <c r="A4592" s="18">
        <v>21008</v>
      </c>
      <c r="B4592" s="18" t="s">
        <v>25221</v>
      </c>
      <c r="C4592" s="18" t="s">
        <v>2103</v>
      </c>
      <c r="D4592" s="18" t="s">
        <v>2098</v>
      </c>
      <c r="E4592" s="461">
        <v>34.33</v>
      </c>
    </row>
    <row r="4593" spans="1:5" ht="14.25">
      <c r="A4593" s="18">
        <v>21009</v>
      </c>
      <c r="B4593" s="18" t="s">
        <v>25222</v>
      </c>
      <c r="C4593" s="18" t="s">
        <v>2103</v>
      </c>
      <c r="D4593" s="18" t="s">
        <v>2098</v>
      </c>
      <c r="E4593" s="461">
        <v>44.7</v>
      </c>
    </row>
    <row r="4594" spans="1:5" ht="14.25">
      <c r="A4594" s="18">
        <v>21010</v>
      </c>
      <c r="B4594" s="18" t="s">
        <v>25223</v>
      </c>
      <c r="C4594" s="18" t="s">
        <v>2103</v>
      </c>
      <c r="D4594" s="18" t="s">
        <v>2102</v>
      </c>
      <c r="E4594" s="461">
        <v>60.01</v>
      </c>
    </row>
    <row r="4595" spans="1:5" ht="14.25">
      <c r="A4595" s="18">
        <v>21011</v>
      </c>
      <c r="B4595" s="18" t="s">
        <v>25224</v>
      </c>
      <c r="C4595" s="18" t="s">
        <v>2103</v>
      </c>
      <c r="D4595" s="18" t="s">
        <v>2098</v>
      </c>
      <c r="E4595" s="461">
        <v>87.47</v>
      </c>
    </row>
    <row r="4596" spans="1:5" ht="14.25">
      <c r="A4596" s="18">
        <v>21012</v>
      </c>
      <c r="B4596" s="18" t="s">
        <v>25225</v>
      </c>
      <c r="C4596" s="18" t="s">
        <v>2103</v>
      </c>
      <c r="D4596" s="18" t="s">
        <v>2098</v>
      </c>
      <c r="E4596" s="461">
        <v>96.65</v>
      </c>
    </row>
    <row r="4597" spans="1:5" ht="14.25">
      <c r="A4597" s="18">
        <v>21013</v>
      </c>
      <c r="B4597" s="18" t="s">
        <v>25226</v>
      </c>
      <c r="C4597" s="18" t="s">
        <v>2103</v>
      </c>
      <c r="D4597" s="18" t="s">
        <v>2098</v>
      </c>
      <c r="E4597" s="461">
        <v>126.13</v>
      </c>
    </row>
    <row r="4598" spans="1:5" ht="14.25">
      <c r="A4598" s="18">
        <v>21014</v>
      </c>
      <c r="B4598" s="18" t="s">
        <v>25227</v>
      </c>
      <c r="C4598" s="18" t="s">
        <v>2103</v>
      </c>
      <c r="D4598" s="18" t="s">
        <v>2098</v>
      </c>
      <c r="E4598" s="461">
        <v>176.48</v>
      </c>
    </row>
    <row r="4599" spans="1:5" ht="14.25">
      <c r="A4599" s="18">
        <v>21015</v>
      </c>
      <c r="B4599" s="18" t="s">
        <v>25228</v>
      </c>
      <c r="C4599" s="18" t="s">
        <v>2103</v>
      </c>
      <c r="D4599" s="18" t="s">
        <v>2098</v>
      </c>
      <c r="E4599" s="461">
        <v>202.76</v>
      </c>
    </row>
    <row r="4600" spans="1:5" ht="14.25">
      <c r="A4600" s="18">
        <v>7697</v>
      </c>
      <c r="B4600" s="18" t="s">
        <v>25229</v>
      </c>
      <c r="C4600" s="18" t="s">
        <v>2103</v>
      </c>
      <c r="D4600" s="18" t="s">
        <v>2098</v>
      </c>
      <c r="E4600" s="461">
        <v>96.75</v>
      </c>
    </row>
    <row r="4601" spans="1:5" ht="14.25">
      <c r="A4601" s="18">
        <v>7698</v>
      </c>
      <c r="B4601" s="18" t="s">
        <v>25230</v>
      </c>
      <c r="C4601" s="18" t="s">
        <v>2103</v>
      </c>
      <c r="D4601" s="18" t="s">
        <v>2098</v>
      </c>
      <c r="E4601" s="461">
        <v>83.28</v>
      </c>
    </row>
    <row r="4602" spans="1:5" ht="14.25">
      <c r="A4602" s="18">
        <v>7691</v>
      </c>
      <c r="B4602" s="18" t="s">
        <v>25231</v>
      </c>
      <c r="C4602" s="18" t="s">
        <v>2103</v>
      </c>
      <c r="D4602" s="18" t="s">
        <v>2098</v>
      </c>
      <c r="E4602" s="461">
        <v>35.19</v>
      </c>
    </row>
    <row r="4603" spans="1:5" ht="14.25">
      <c r="A4603" s="18">
        <v>40626</v>
      </c>
      <c r="B4603" s="18" t="s">
        <v>25232</v>
      </c>
      <c r="C4603" s="18" t="s">
        <v>2103</v>
      </c>
      <c r="D4603" s="18" t="s">
        <v>2098</v>
      </c>
      <c r="E4603" s="461">
        <v>66.040000000000006</v>
      </c>
    </row>
    <row r="4604" spans="1:5" ht="14.25">
      <c r="A4604" s="18">
        <v>7701</v>
      </c>
      <c r="B4604" s="18" t="s">
        <v>25233</v>
      </c>
      <c r="C4604" s="18" t="s">
        <v>2103</v>
      </c>
      <c r="D4604" s="18" t="s">
        <v>2098</v>
      </c>
      <c r="E4604" s="461">
        <v>173.14</v>
      </c>
    </row>
    <row r="4605" spans="1:5" ht="14.25">
      <c r="A4605" s="18">
        <v>7696</v>
      </c>
      <c r="B4605" s="18" t="s">
        <v>25234</v>
      </c>
      <c r="C4605" s="18" t="s">
        <v>2103</v>
      </c>
      <c r="D4605" s="18" t="s">
        <v>2098</v>
      </c>
      <c r="E4605" s="461">
        <v>139.52000000000001</v>
      </c>
    </row>
    <row r="4606" spans="1:5" ht="14.25">
      <c r="A4606" s="18">
        <v>7700</v>
      </c>
      <c r="B4606" s="18" t="s">
        <v>25235</v>
      </c>
      <c r="C4606" s="18" t="s">
        <v>2103</v>
      </c>
      <c r="D4606" s="18" t="s">
        <v>2098</v>
      </c>
      <c r="E4606" s="461">
        <v>44.51</v>
      </c>
    </row>
    <row r="4607" spans="1:5" ht="14.25">
      <c r="A4607" s="18">
        <v>7694</v>
      </c>
      <c r="B4607" s="18" t="s">
        <v>25236</v>
      </c>
      <c r="C4607" s="18" t="s">
        <v>2103</v>
      </c>
      <c r="D4607" s="18" t="s">
        <v>2098</v>
      </c>
      <c r="E4607" s="461">
        <v>232.99</v>
      </c>
    </row>
    <row r="4608" spans="1:5" ht="14.25">
      <c r="A4608" s="18">
        <v>7693</v>
      </c>
      <c r="B4608" s="18" t="s">
        <v>25237</v>
      </c>
      <c r="C4608" s="18" t="s">
        <v>2103</v>
      </c>
      <c r="D4608" s="18" t="s">
        <v>2098</v>
      </c>
      <c r="E4608" s="461">
        <v>320.88</v>
      </c>
    </row>
    <row r="4609" spans="1:5" ht="14.25">
      <c r="A4609" s="18">
        <v>7692</v>
      </c>
      <c r="B4609" s="18" t="s">
        <v>25238</v>
      </c>
      <c r="C4609" s="18" t="s">
        <v>2103</v>
      </c>
      <c r="D4609" s="18" t="s">
        <v>2098</v>
      </c>
      <c r="E4609" s="461">
        <v>480.41</v>
      </c>
    </row>
    <row r="4610" spans="1:5" ht="14.25">
      <c r="A4610" s="18">
        <v>7695</v>
      </c>
      <c r="B4610" s="18" t="s">
        <v>25239</v>
      </c>
      <c r="C4610" s="18" t="s">
        <v>2103</v>
      </c>
      <c r="D4610" s="18" t="s">
        <v>2098</v>
      </c>
      <c r="E4610" s="461">
        <v>521.02</v>
      </c>
    </row>
    <row r="4611" spans="1:5" ht="14.25">
      <c r="A4611" s="18">
        <v>13356</v>
      </c>
      <c r="B4611" s="18" t="s">
        <v>25240</v>
      </c>
      <c r="C4611" s="18" t="s">
        <v>2103</v>
      </c>
      <c r="D4611" s="18" t="s">
        <v>2098</v>
      </c>
      <c r="E4611" s="461">
        <v>37.78</v>
      </c>
    </row>
    <row r="4612" spans="1:5" ht="14.25">
      <c r="A4612" s="18">
        <v>36365</v>
      </c>
      <c r="B4612" s="18" t="s">
        <v>25241</v>
      </c>
      <c r="C4612" s="18" t="s">
        <v>2103</v>
      </c>
      <c r="D4612" s="18" t="s">
        <v>2100</v>
      </c>
      <c r="E4612" s="461">
        <v>42.21</v>
      </c>
    </row>
    <row r="4613" spans="1:5" ht="14.25">
      <c r="A4613" s="18">
        <v>41930</v>
      </c>
      <c r="B4613" s="18" t="s">
        <v>25242</v>
      </c>
      <c r="C4613" s="18" t="s">
        <v>2103</v>
      </c>
      <c r="D4613" s="18" t="s">
        <v>2100</v>
      </c>
      <c r="E4613" s="461">
        <v>136.63999999999999</v>
      </c>
    </row>
    <row r="4614" spans="1:5" ht="14.25">
      <c r="A4614" s="18">
        <v>41931</v>
      </c>
      <c r="B4614" s="18" t="s">
        <v>25243</v>
      </c>
      <c r="C4614" s="18" t="s">
        <v>2103</v>
      </c>
      <c r="D4614" s="18" t="s">
        <v>2100</v>
      </c>
      <c r="E4614" s="461">
        <v>233</v>
      </c>
    </row>
    <row r="4615" spans="1:5" ht="14.25">
      <c r="A4615" s="18">
        <v>41932</v>
      </c>
      <c r="B4615" s="18" t="s">
        <v>25244</v>
      </c>
      <c r="C4615" s="18" t="s">
        <v>2103</v>
      </c>
      <c r="D4615" s="18" t="s">
        <v>2100</v>
      </c>
      <c r="E4615" s="461">
        <v>376.34</v>
      </c>
    </row>
    <row r="4616" spans="1:5" ht="14.25">
      <c r="A4616" s="18">
        <v>41933</v>
      </c>
      <c r="B4616" s="18" t="s">
        <v>25245</v>
      </c>
      <c r="C4616" s="18" t="s">
        <v>2103</v>
      </c>
      <c r="D4616" s="18" t="s">
        <v>2100</v>
      </c>
      <c r="E4616" s="461">
        <v>466.09</v>
      </c>
    </row>
    <row r="4617" spans="1:5" ht="14.25">
      <c r="A4617" s="18">
        <v>41934</v>
      </c>
      <c r="B4617" s="18" t="s">
        <v>25246</v>
      </c>
      <c r="C4617" s="18" t="s">
        <v>2103</v>
      </c>
      <c r="D4617" s="18" t="s">
        <v>2100</v>
      </c>
      <c r="E4617" s="461">
        <v>603.71</v>
      </c>
    </row>
    <row r="4618" spans="1:5" ht="14.25">
      <c r="A4618" s="18">
        <v>41936</v>
      </c>
      <c r="B4618" s="18" t="s">
        <v>25247</v>
      </c>
      <c r="C4618" s="18" t="s">
        <v>2103</v>
      </c>
      <c r="D4618" s="18" t="s">
        <v>2100</v>
      </c>
      <c r="E4618" s="461">
        <v>91.02</v>
      </c>
    </row>
    <row r="4619" spans="1:5" ht="14.25">
      <c r="A4619" s="18">
        <v>44812</v>
      </c>
      <c r="B4619" s="18" t="s">
        <v>25248</v>
      </c>
      <c r="C4619" s="18" t="s">
        <v>2103</v>
      </c>
      <c r="D4619" s="18" t="s">
        <v>2098</v>
      </c>
      <c r="E4619" s="461">
        <v>572.42999999999995</v>
      </c>
    </row>
    <row r="4620" spans="1:5" ht="14.25">
      <c r="A4620" s="18">
        <v>41785</v>
      </c>
      <c r="B4620" s="18" t="s">
        <v>25249</v>
      </c>
      <c r="C4620" s="18" t="s">
        <v>2103</v>
      </c>
      <c r="D4620" s="18" t="s">
        <v>2098</v>
      </c>
      <c r="E4620" s="461">
        <v>2121.37</v>
      </c>
    </row>
    <row r="4621" spans="1:5" ht="14.25">
      <c r="A4621" s="18">
        <v>41781</v>
      </c>
      <c r="B4621" s="18" t="s">
        <v>25250</v>
      </c>
      <c r="C4621" s="18" t="s">
        <v>2103</v>
      </c>
      <c r="D4621" s="18" t="s">
        <v>2098</v>
      </c>
      <c r="E4621" s="461">
        <v>383.05</v>
      </c>
    </row>
    <row r="4622" spans="1:5" ht="14.25">
      <c r="A4622" s="18">
        <v>41783</v>
      </c>
      <c r="B4622" s="18" t="s">
        <v>25251</v>
      </c>
      <c r="C4622" s="18" t="s">
        <v>2103</v>
      </c>
      <c r="D4622" s="18" t="s">
        <v>2098</v>
      </c>
      <c r="E4622" s="461">
        <v>1377.08</v>
      </c>
    </row>
    <row r="4623" spans="1:5" ht="14.25">
      <c r="A4623" s="18">
        <v>41786</v>
      </c>
      <c r="B4623" s="18" t="s">
        <v>25252</v>
      </c>
      <c r="C4623" s="18" t="s">
        <v>2103</v>
      </c>
      <c r="D4623" s="18" t="s">
        <v>2098</v>
      </c>
      <c r="E4623" s="461">
        <v>2931.86</v>
      </c>
    </row>
    <row r="4624" spans="1:5" ht="14.25">
      <c r="A4624" s="18">
        <v>41779</v>
      </c>
      <c r="B4624" s="18" t="s">
        <v>25253</v>
      </c>
      <c r="C4624" s="18" t="s">
        <v>2103</v>
      </c>
      <c r="D4624" s="18" t="s">
        <v>2098</v>
      </c>
      <c r="E4624" s="461">
        <v>150.86000000000001</v>
      </c>
    </row>
    <row r="4625" spans="1:5" ht="14.25">
      <c r="A4625" s="18">
        <v>41780</v>
      </c>
      <c r="B4625" s="18" t="s">
        <v>25254</v>
      </c>
      <c r="C4625" s="18" t="s">
        <v>2103</v>
      </c>
      <c r="D4625" s="18" t="s">
        <v>2098</v>
      </c>
      <c r="E4625" s="461">
        <v>236.35</v>
      </c>
    </row>
    <row r="4626" spans="1:5" ht="14.25">
      <c r="A4626" s="18">
        <v>41782</v>
      </c>
      <c r="B4626" s="18" t="s">
        <v>25255</v>
      </c>
      <c r="C4626" s="18" t="s">
        <v>2103</v>
      </c>
      <c r="D4626" s="18" t="s">
        <v>2098</v>
      </c>
      <c r="E4626" s="461">
        <v>846.64</v>
      </c>
    </row>
    <row r="4627" spans="1:5" ht="14.25">
      <c r="A4627" s="18">
        <v>38130</v>
      </c>
      <c r="B4627" s="18" t="s">
        <v>25256</v>
      </c>
      <c r="C4627" s="18" t="s">
        <v>2103</v>
      </c>
      <c r="D4627" s="18" t="s">
        <v>2098</v>
      </c>
      <c r="E4627" s="461">
        <v>46.68</v>
      </c>
    </row>
    <row r="4628" spans="1:5" ht="14.25">
      <c r="A4628" s="18">
        <v>44260</v>
      </c>
      <c r="B4628" s="18" t="s">
        <v>25257</v>
      </c>
      <c r="C4628" s="18" t="s">
        <v>2103</v>
      </c>
      <c r="D4628" s="18" t="s">
        <v>2098</v>
      </c>
      <c r="E4628" s="461">
        <v>441.8</v>
      </c>
    </row>
    <row r="4629" spans="1:5" ht="14.25">
      <c r="A4629" s="18">
        <v>21123</v>
      </c>
      <c r="B4629" s="18" t="s">
        <v>25258</v>
      </c>
      <c r="C4629" s="18" t="s">
        <v>2103</v>
      </c>
      <c r="D4629" s="18" t="s">
        <v>2102</v>
      </c>
      <c r="E4629" s="461">
        <v>12.99</v>
      </c>
    </row>
    <row r="4630" spans="1:5" ht="14.25">
      <c r="A4630" s="18">
        <v>21124</v>
      </c>
      <c r="B4630" s="18" t="s">
        <v>25259</v>
      </c>
      <c r="C4630" s="18" t="s">
        <v>2103</v>
      </c>
      <c r="D4630" s="18" t="s">
        <v>2098</v>
      </c>
      <c r="E4630" s="461">
        <v>20.75</v>
      </c>
    </row>
    <row r="4631" spans="1:5" ht="14.25">
      <c r="A4631" s="18">
        <v>21125</v>
      </c>
      <c r="B4631" s="18" t="s">
        <v>25260</v>
      </c>
      <c r="C4631" s="18" t="s">
        <v>2103</v>
      </c>
      <c r="D4631" s="18" t="s">
        <v>2098</v>
      </c>
      <c r="E4631" s="461">
        <v>35.74</v>
      </c>
    </row>
    <row r="4632" spans="1:5" ht="14.25">
      <c r="A4632" s="18">
        <v>38028</v>
      </c>
      <c r="B4632" s="18" t="s">
        <v>25261</v>
      </c>
      <c r="C4632" s="18" t="s">
        <v>2103</v>
      </c>
      <c r="D4632" s="18" t="s">
        <v>2098</v>
      </c>
      <c r="E4632" s="461">
        <v>62.49</v>
      </c>
    </row>
    <row r="4633" spans="1:5" ht="14.25">
      <c r="A4633" s="18">
        <v>38029</v>
      </c>
      <c r="B4633" s="18" t="s">
        <v>25262</v>
      </c>
      <c r="C4633" s="18" t="s">
        <v>2103</v>
      </c>
      <c r="D4633" s="18" t="s">
        <v>2098</v>
      </c>
      <c r="E4633" s="461">
        <v>91.46</v>
      </c>
    </row>
    <row r="4634" spans="1:5" ht="14.25">
      <c r="A4634" s="18">
        <v>38030</v>
      </c>
      <c r="B4634" s="18" t="s">
        <v>25263</v>
      </c>
      <c r="C4634" s="18" t="s">
        <v>2103</v>
      </c>
      <c r="D4634" s="18" t="s">
        <v>2098</v>
      </c>
      <c r="E4634" s="461">
        <v>147.9</v>
      </c>
    </row>
    <row r="4635" spans="1:5" ht="14.25">
      <c r="A4635" s="18">
        <v>38031</v>
      </c>
      <c r="B4635" s="18" t="s">
        <v>25264</v>
      </c>
      <c r="C4635" s="18" t="s">
        <v>2103</v>
      </c>
      <c r="D4635" s="18" t="s">
        <v>2098</v>
      </c>
      <c r="E4635" s="461">
        <v>232.14</v>
      </c>
    </row>
    <row r="4636" spans="1:5" ht="14.25">
      <c r="A4636" s="18">
        <v>39735</v>
      </c>
      <c r="B4636" s="18" t="s">
        <v>25265</v>
      </c>
      <c r="C4636" s="18" t="s">
        <v>2103</v>
      </c>
      <c r="D4636" s="18" t="s">
        <v>2098</v>
      </c>
      <c r="E4636" s="461">
        <v>96.1</v>
      </c>
    </row>
    <row r="4637" spans="1:5" ht="14.25">
      <c r="A4637" s="18">
        <v>39734</v>
      </c>
      <c r="B4637" s="18" t="s">
        <v>25266</v>
      </c>
      <c r="C4637" s="18" t="s">
        <v>2103</v>
      </c>
      <c r="D4637" s="18" t="s">
        <v>2098</v>
      </c>
      <c r="E4637" s="461">
        <v>113.99</v>
      </c>
    </row>
    <row r="4638" spans="1:5" ht="14.25">
      <c r="A4638" s="18">
        <v>39736</v>
      </c>
      <c r="B4638" s="18" t="s">
        <v>25267</v>
      </c>
      <c r="C4638" s="18" t="s">
        <v>2103</v>
      </c>
      <c r="D4638" s="18" t="s">
        <v>2098</v>
      </c>
      <c r="E4638" s="461">
        <v>130.1</v>
      </c>
    </row>
    <row r="4639" spans="1:5" ht="14.25">
      <c r="A4639" s="18">
        <v>39737</v>
      </c>
      <c r="B4639" s="18" t="s">
        <v>25268</v>
      </c>
      <c r="C4639" s="18" t="s">
        <v>2103</v>
      </c>
      <c r="D4639" s="18" t="s">
        <v>2098</v>
      </c>
      <c r="E4639" s="461">
        <v>17.5</v>
      </c>
    </row>
    <row r="4640" spans="1:5" ht="14.25">
      <c r="A4640" s="18">
        <v>39738</v>
      </c>
      <c r="B4640" s="18" t="s">
        <v>25269</v>
      </c>
      <c r="C4640" s="18" t="s">
        <v>2103</v>
      </c>
      <c r="D4640" s="18" t="s">
        <v>2098</v>
      </c>
      <c r="E4640" s="461">
        <v>6.33</v>
      </c>
    </row>
    <row r="4641" spans="1:5" ht="14.25">
      <c r="A4641" s="18">
        <v>39739</v>
      </c>
      <c r="B4641" s="18" t="s">
        <v>25270</v>
      </c>
      <c r="C4641" s="18" t="s">
        <v>2103</v>
      </c>
      <c r="D4641" s="18" t="s">
        <v>2098</v>
      </c>
      <c r="E4641" s="461">
        <v>89.97</v>
      </c>
    </row>
    <row r="4642" spans="1:5" ht="14.25">
      <c r="A4642" s="18">
        <v>39733</v>
      </c>
      <c r="B4642" s="18" t="s">
        <v>25271</v>
      </c>
      <c r="C4642" s="18" t="s">
        <v>2103</v>
      </c>
      <c r="D4642" s="18" t="s">
        <v>2098</v>
      </c>
      <c r="E4642" s="461">
        <v>155.69</v>
      </c>
    </row>
    <row r="4643" spans="1:5" ht="14.25">
      <c r="A4643" s="18">
        <v>39854</v>
      </c>
      <c r="B4643" s="18" t="s">
        <v>25272</v>
      </c>
      <c r="C4643" s="18" t="s">
        <v>2103</v>
      </c>
      <c r="D4643" s="18" t="s">
        <v>2098</v>
      </c>
      <c r="E4643" s="461">
        <v>157.88999999999999</v>
      </c>
    </row>
    <row r="4644" spans="1:5" ht="14.25">
      <c r="A4644" s="18">
        <v>39740</v>
      </c>
      <c r="B4644" s="18" t="s">
        <v>25273</v>
      </c>
      <c r="C4644" s="18" t="s">
        <v>2103</v>
      </c>
      <c r="D4644" s="18" t="s">
        <v>2098</v>
      </c>
      <c r="E4644" s="461">
        <v>86.39</v>
      </c>
    </row>
    <row r="4645" spans="1:5" ht="14.25">
      <c r="A4645" s="18">
        <v>39741</v>
      </c>
      <c r="B4645" s="18" t="s">
        <v>25274</v>
      </c>
      <c r="C4645" s="18" t="s">
        <v>2103</v>
      </c>
      <c r="D4645" s="18" t="s">
        <v>2098</v>
      </c>
      <c r="E4645" s="461">
        <v>15.92</v>
      </c>
    </row>
    <row r="4646" spans="1:5" ht="14.25">
      <c r="A4646" s="18">
        <v>39853</v>
      </c>
      <c r="B4646" s="18" t="s">
        <v>25275</v>
      </c>
      <c r="C4646" s="18" t="s">
        <v>2103</v>
      </c>
      <c r="D4646" s="18" t="s">
        <v>2098</v>
      </c>
      <c r="E4646" s="461">
        <v>20.91</v>
      </c>
    </row>
    <row r="4647" spans="1:5" ht="14.25">
      <c r="A4647" s="18">
        <v>39742</v>
      </c>
      <c r="B4647" s="18" t="s">
        <v>25276</v>
      </c>
      <c r="C4647" s="18" t="s">
        <v>2103</v>
      </c>
      <c r="D4647" s="18" t="s">
        <v>2098</v>
      </c>
      <c r="E4647" s="461">
        <v>69.44</v>
      </c>
    </row>
    <row r="4648" spans="1:5" ht="14.25">
      <c r="A4648" s="18">
        <v>39749</v>
      </c>
      <c r="B4648" s="18" t="s">
        <v>25277</v>
      </c>
      <c r="C4648" s="18" t="s">
        <v>2103</v>
      </c>
      <c r="D4648" s="18" t="s">
        <v>2100</v>
      </c>
      <c r="E4648" s="461">
        <v>94.01</v>
      </c>
    </row>
    <row r="4649" spans="1:5" ht="14.25">
      <c r="A4649" s="18">
        <v>39751</v>
      </c>
      <c r="B4649" s="18" t="s">
        <v>25278</v>
      </c>
      <c r="C4649" s="18" t="s">
        <v>2103</v>
      </c>
      <c r="D4649" s="18" t="s">
        <v>2100</v>
      </c>
      <c r="E4649" s="461">
        <v>170.83</v>
      </c>
    </row>
    <row r="4650" spans="1:5" ht="14.25">
      <c r="A4650" s="18">
        <v>39750</v>
      </c>
      <c r="B4650" s="18" t="s">
        <v>25279</v>
      </c>
      <c r="C4650" s="18" t="s">
        <v>2103</v>
      </c>
      <c r="D4650" s="18" t="s">
        <v>2100</v>
      </c>
      <c r="E4650" s="461">
        <v>141.99</v>
      </c>
    </row>
    <row r="4651" spans="1:5" ht="14.25">
      <c r="A4651" s="18">
        <v>39747</v>
      </c>
      <c r="B4651" s="18" t="s">
        <v>25280</v>
      </c>
      <c r="C4651" s="18" t="s">
        <v>2103</v>
      </c>
      <c r="D4651" s="18" t="s">
        <v>2100</v>
      </c>
      <c r="E4651" s="461">
        <v>45.67</v>
      </c>
    </row>
    <row r="4652" spans="1:5" ht="14.25">
      <c r="A4652" s="18">
        <v>39753</v>
      </c>
      <c r="B4652" s="18" t="s">
        <v>25281</v>
      </c>
      <c r="C4652" s="18" t="s">
        <v>2103</v>
      </c>
      <c r="D4652" s="18" t="s">
        <v>2100</v>
      </c>
      <c r="E4652" s="461">
        <v>314.45999999999998</v>
      </c>
    </row>
    <row r="4653" spans="1:5" ht="14.25">
      <c r="A4653" s="18">
        <v>39754</v>
      </c>
      <c r="B4653" s="18" t="s">
        <v>25282</v>
      </c>
      <c r="C4653" s="18" t="s">
        <v>2103</v>
      </c>
      <c r="D4653" s="18" t="s">
        <v>2100</v>
      </c>
      <c r="E4653" s="461">
        <v>463.29</v>
      </c>
    </row>
    <row r="4654" spans="1:5" ht="14.25">
      <c r="A4654" s="18">
        <v>39748</v>
      </c>
      <c r="B4654" s="18" t="s">
        <v>25283</v>
      </c>
      <c r="C4654" s="18" t="s">
        <v>2103</v>
      </c>
      <c r="D4654" s="18" t="s">
        <v>2100</v>
      </c>
      <c r="E4654" s="461">
        <v>73.900000000000006</v>
      </c>
    </row>
    <row r="4655" spans="1:5" ht="14.25">
      <c r="A4655" s="18">
        <v>39755</v>
      </c>
      <c r="B4655" s="18" t="s">
        <v>25284</v>
      </c>
      <c r="C4655" s="18" t="s">
        <v>2103</v>
      </c>
      <c r="D4655" s="18" t="s">
        <v>2100</v>
      </c>
      <c r="E4655" s="461">
        <v>702.45</v>
      </c>
    </row>
    <row r="4656" spans="1:5" ht="14.25">
      <c r="A4656" s="18">
        <v>12742</v>
      </c>
      <c r="B4656" s="18" t="s">
        <v>25285</v>
      </c>
      <c r="C4656" s="18" t="s">
        <v>2103</v>
      </c>
      <c r="D4656" s="18" t="s">
        <v>2100</v>
      </c>
      <c r="E4656" s="461">
        <v>556.22</v>
      </c>
    </row>
    <row r="4657" spans="1:5" ht="14.25">
      <c r="A4657" s="18">
        <v>12713</v>
      </c>
      <c r="B4657" s="18" t="s">
        <v>25286</v>
      </c>
      <c r="C4657" s="18" t="s">
        <v>2103</v>
      </c>
      <c r="D4657" s="18" t="s">
        <v>2100</v>
      </c>
      <c r="E4657" s="461">
        <v>29.5</v>
      </c>
    </row>
    <row r="4658" spans="1:5" ht="14.25">
      <c r="A4658" s="18">
        <v>12743</v>
      </c>
      <c r="B4658" s="18" t="s">
        <v>25287</v>
      </c>
      <c r="C4658" s="18" t="s">
        <v>2103</v>
      </c>
      <c r="D4658" s="18" t="s">
        <v>2100</v>
      </c>
      <c r="E4658" s="461">
        <v>50.75</v>
      </c>
    </row>
    <row r="4659" spans="1:5" ht="14.25">
      <c r="A4659" s="18">
        <v>12744</v>
      </c>
      <c r="B4659" s="18" t="s">
        <v>25288</v>
      </c>
      <c r="C4659" s="18" t="s">
        <v>2103</v>
      </c>
      <c r="D4659" s="18" t="s">
        <v>2100</v>
      </c>
      <c r="E4659" s="461">
        <v>64.400000000000006</v>
      </c>
    </row>
    <row r="4660" spans="1:5" ht="14.25">
      <c r="A4660" s="18">
        <v>12745</v>
      </c>
      <c r="B4660" s="18" t="s">
        <v>25289</v>
      </c>
      <c r="C4660" s="18" t="s">
        <v>2103</v>
      </c>
      <c r="D4660" s="18" t="s">
        <v>2100</v>
      </c>
      <c r="E4660" s="461">
        <v>93.53</v>
      </c>
    </row>
    <row r="4661" spans="1:5" ht="14.25">
      <c r="A4661" s="18">
        <v>12746</v>
      </c>
      <c r="B4661" s="18" t="s">
        <v>25290</v>
      </c>
      <c r="C4661" s="18" t="s">
        <v>2103</v>
      </c>
      <c r="D4661" s="18" t="s">
        <v>2100</v>
      </c>
      <c r="E4661" s="461">
        <v>126.3</v>
      </c>
    </row>
    <row r="4662" spans="1:5" ht="14.25">
      <c r="A4662" s="18">
        <v>12747</v>
      </c>
      <c r="B4662" s="18" t="s">
        <v>25291</v>
      </c>
      <c r="C4662" s="18" t="s">
        <v>2103</v>
      </c>
      <c r="D4662" s="18" t="s">
        <v>2100</v>
      </c>
      <c r="E4662" s="461">
        <v>183.16</v>
      </c>
    </row>
    <row r="4663" spans="1:5" ht="14.25">
      <c r="A4663" s="18">
        <v>12748</v>
      </c>
      <c r="B4663" s="18" t="s">
        <v>25292</v>
      </c>
      <c r="C4663" s="18" t="s">
        <v>2103</v>
      </c>
      <c r="D4663" s="18" t="s">
        <v>2100</v>
      </c>
      <c r="E4663" s="461">
        <v>258.04000000000002</v>
      </c>
    </row>
    <row r="4664" spans="1:5" ht="14.25">
      <c r="A4664" s="18">
        <v>12749</v>
      </c>
      <c r="B4664" s="18" t="s">
        <v>25293</v>
      </c>
      <c r="C4664" s="18" t="s">
        <v>2103</v>
      </c>
      <c r="D4664" s="18" t="s">
        <v>2100</v>
      </c>
      <c r="E4664" s="461">
        <v>377.21</v>
      </c>
    </row>
    <row r="4665" spans="1:5" ht="14.25">
      <c r="A4665" s="18">
        <v>39726</v>
      </c>
      <c r="B4665" s="18" t="s">
        <v>25294</v>
      </c>
      <c r="C4665" s="18" t="s">
        <v>2103</v>
      </c>
      <c r="D4665" s="18" t="s">
        <v>2100</v>
      </c>
      <c r="E4665" s="461">
        <v>123.9</v>
      </c>
    </row>
    <row r="4666" spans="1:5" ht="14.25">
      <c r="A4666" s="18">
        <v>39728</v>
      </c>
      <c r="B4666" s="18" t="s">
        <v>25295</v>
      </c>
      <c r="C4666" s="18" t="s">
        <v>2103</v>
      </c>
      <c r="D4666" s="18" t="s">
        <v>2100</v>
      </c>
      <c r="E4666" s="461">
        <v>217.75</v>
      </c>
    </row>
    <row r="4667" spans="1:5" ht="14.25">
      <c r="A4667" s="18">
        <v>39727</v>
      </c>
      <c r="B4667" s="18" t="s">
        <v>25296</v>
      </c>
      <c r="C4667" s="18" t="s">
        <v>2103</v>
      </c>
      <c r="D4667" s="18" t="s">
        <v>2100</v>
      </c>
      <c r="E4667" s="461">
        <v>179.2</v>
      </c>
    </row>
    <row r="4668" spans="1:5" ht="14.25">
      <c r="A4668" s="18">
        <v>39724</v>
      </c>
      <c r="B4668" s="18" t="s">
        <v>25297</v>
      </c>
      <c r="C4668" s="18" t="s">
        <v>2103</v>
      </c>
      <c r="D4668" s="18" t="s">
        <v>2100</v>
      </c>
      <c r="E4668" s="461">
        <v>54.86</v>
      </c>
    </row>
    <row r="4669" spans="1:5" ht="14.25">
      <c r="A4669" s="18">
        <v>39729</v>
      </c>
      <c r="B4669" s="18" t="s">
        <v>25298</v>
      </c>
      <c r="C4669" s="18" t="s">
        <v>2103</v>
      </c>
      <c r="D4669" s="18" t="s">
        <v>2100</v>
      </c>
      <c r="E4669" s="461">
        <v>301.55</v>
      </c>
    </row>
    <row r="4670" spans="1:5" ht="14.25">
      <c r="A4670" s="18">
        <v>39730</v>
      </c>
      <c r="B4670" s="18" t="s">
        <v>25299</v>
      </c>
      <c r="C4670" s="18" t="s">
        <v>2103</v>
      </c>
      <c r="D4670" s="18" t="s">
        <v>2100</v>
      </c>
      <c r="E4670" s="461">
        <v>391.25</v>
      </c>
    </row>
    <row r="4671" spans="1:5" ht="14.25">
      <c r="A4671" s="18">
        <v>39731</v>
      </c>
      <c r="B4671" s="18" t="s">
        <v>25300</v>
      </c>
      <c r="C4671" s="18" t="s">
        <v>2103</v>
      </c>
      <c r="D4671" s="18" t="s">
        <v>2100</v>
      </c>
      <c r="E4671" s="461">
        <v>579.47</v>
      </c>
    </row>
    <row r="4672" spans="1:5" ht="14.25">
      <c r="A4672" s="18">
        <v>39725</v>
      </c>
      <c r="B4672" s="18" t="s">
        <v>25301</v>
      </c>
      <c r="C4672" s="18" t="s">
        <v>2103</v>
      </c>
      <c r="D4672" s="18" t="s">
        <v>2100</v>
      </c>
      <c r="E4672" s="461">
        <v>89.42</v>
      </c>
    </row>
    <row r="4673" spans="1:5" ht="14.25">
      <c r="A4673" s="18">
        <v>39732</v>
      </c>
      <c r="B4673" s="18" t="s">
        <v>25302</v>
      </c>
      <c r="C4673" s="18" t="s">
        <v>2103</v>
      </c>
      <c r="D4673" s="18" t="s">
        <v>2100</v>
      </c>
      <c r="E4673" s="461">
        <v>852.94</v>
      </c>
    </row>
    <row r="4674" spans="1:5" ht="14.25">
      <c r="A4674" s="18">
        <v>39660</v>
      </c>
      <c r="B4674" s="18" t="s">
        <v>25303</v>
      </c>
      <c r="C4674" s="18" t="s">
        <v>2103</v>
      </c>
      <c r="D4674" s="18" t="s">
        <v>2100</v>
      </c>
      <c r="E4674" s="461">
        <v>38.869999999999997</v>
      </c>
    </row>
    <row r="4675" spans="1:5" ht="14.25">
      <c r="A4675" s="18">
        <v>39662</v>
      </c>
      <c r="B4675" s="18" t="s">
        <v>25304</v>
      </c>
      <c r="C4675" s="18" t="s">
        <v>2103</v>
      </c>
      <c r="D4675" s="18" t="s">
        <v>2100</v>
      </c>
      <c r="E4675" s="461">
        <v>18.63</v>
      </c>
    </row>
    <row r="4676" spans="1:5" ht="14.25">
      <c r="A4676" s="18">
        <v>39661</v>
      </c>
      <c r="B4676" s="18" t="s">
        <v>25305</v>
      </c>
      <c r="C4676" s="18" t="s">
        <v>2103</v>
      </c>
      <c r="D4676" s="18" t="s">
        <v>2100</v>
      </c>
      <c r="E4676" s="461">
        <v>12.7</v>
      </c>
    </row>
    <row r="4677" spans="1:5" ht="14.25">
      <c r="A4677" s="18">
        <v>39666</v>
      </c>
      <c r="B4677" s="18" t="s">
        <v>25306</v>
      </c>
      <c r="C4677" s="18" t="s">
        <v>2103</v>
      </c>
      <c r="D4677" s="18" t="s">
        <v>2100</v>
      </c>
      <c r="E4677" s="461">
        <v>58.47</v>
      </c>
    </row>
    <row r="4678" spans="1:5" ht="14.25">
      <c r="A4678" s="18">
        <v>39664</v>
      </c>
      <c r="B4678" s="18" t="s">
        <v>25307</v>
      </c>
      <c r="C4678" s="18" t="s">
        <v>2103</v>
      </c>
      <c r="D4678" s="18" t="s">
        <v>2100</v>
      </c>
      <c r="E4678" s="461">
        <v>28.65</v>
      </c>
    </row>
    <row r="4679" spans="1:5" ht="14.25">
      <c r="A4679" s="18">
        <v>39663</v>
      </c>
      <c r="B4679" s="18" t="s">
        <v>25308</v>
      </c>
      <c r="C4679" s="18" t="s">
        <v>2103</v>
      </c>
      <c r="D4679" s="18" t="s">
        <v>2100</v>
      </c>
      <c r="E4679" s="461">
        <v>22.91</v>
      </c>
    </row>
    <row r="4680" spans="1:5" ht="14.25">
      <c r="A4680" s="18">
        <v>39665</v>
      </c>
      <c r="B4680" s="18" t="s">
        <v>25309</v>
      </c>
      <c r="C4680" s="18" t="s">
        <v>2103</v>
      </c>
      <c r="D4680" s="18" t="s">
        <v>2100</v>
      </c>
      <c r="E4680" s="461">
        <v>48.34</v>
      </c>
    </row>
    <row r="4681" spans="1:5" ht="14.25">
      <c r="A4681" s="18">
        <v>39752</v>
      </c>
      <c r="B4681" s="18" t="s">
        <v>25310</v>
      </c>
      <c r="C4681" s="18" t="s">
        <v>2103</v>
      </c>
      <c r="D4681" s="18" t="s">
        <v>2100</v>
      </c>
      <c r="E4681" s="461">
        <v>243.08</v>
      </c>
    </row>
    <row r="4682" spans="1:5" ht="14.25">
      <c r="A4682" s="18">
        <v>7725</v>
      </c>
      <c r="B4682" s="18" t="s">
        <v>25311</v>
      </c>
      <c r="C4682" s="18" t="s">
        <v>2103</v>
      </c>
      <c r="D4682" s="18" t="s">
        <v>2102</v>
      </c>
      <c r="E4682" s="461">
        <v>200.79</v>
      </c>
    </row>
    <row r="4683" spans="1:5" ht="14.25">
      <c r="A4683" s="18">
        <v>7753</v>
      </c>
      <c r="B4683" s="18" t="s">
        <v>25312</v>
      </c>
      <c r="C4683" s="18" t="s">
        <v>2103</v>
      </c>
      <c r="D4683" s="18" t="s">
        <v>2098</v>
      </c>
      <c r="E4683" s="461">
        <v>391.45</v>
      </c>
    </row>
    <row r="4684" spans="1:5" ht="14.25">
      <c r="A4684" s="18">
        <v>13256</v>
      </c>
      <c r="B4684" s="18" t="s">
        <v>25313</v>
      </c>
      <c r="C4684" s="18" t="s">
        <v>2103</v>
      </c>
      <c r="D4684" s="18" t="s">
        <v>2098</v>
      </c>
      <c r="E4684" s="461">
        <v>548.37</v>
      </c>
    </row>
    <row r="4685" spans="1:5" ht="14.25">
      <c r="A4685" s="18">
        <v>7757</v>
      </c>
      <c r="B4685" s="18" t="s">
        <v>25314</v>
      </c>
      <c r="C4685" s="18" t="s">
        <v>2103</v>
      </c>
      <c r="D4685" s="18" t="s">
        <v>2098</v>
      </c>
      <c r="E4685" s="461">
        <v>584.65</v>
      </c>
    </row>
    <row r="4686" spans="1:5" ht="14.25">
      <c r="A4686" s="18">
        <v>7758</v>
      </c>
      <c r="B4686" s="18" t="s">
        <v>25315</v>
      </c>
      <c r="C4686" s="18" t="s">
        <v>2103</v>
      </c>
      <c r="D4686" s="18" t="s">
        <v>2098</v>
      </c>
      <c r="E4686" s="461">
        <v>847.03</v>
      </c>
    </row>
    <row r="4687" spans="1:5" ht="14.25">
      <c r="A4687" s="18">
        <v>7759</v>
      </c>
      <c r="B4687" s="18" t="s">
        <v>25316</v>
      </c>
      <c r="C4687" s="18" t="s">
        <v>2103</v>
      </c>
      <c r="D4687" s="18" t="s">
        <v>2098</v>
      </c>
      <c r="E4687" s="461">
        <v>2347.11</v>
      </c>
    </row>
    <row r="4688" spans="1:5" ht="14.25">
      <c r="A4688" s="18">
        <v>40334</v>
      </c>
      <c r="B4688" s="18" t="s">
        <v>25317</v>
      </c>
      <c r="C4688" s="18" t="s">
        <v>2103</v>
      </c>
      <c r="D4688" s="18" t="s">
        <v>2098</v>
      </c>
      <c r="E4688" s="461">
        <v>91.95</v>
      </c>
    </row>
    <row r="4689" spans="1:5" ht="14.25">
      <c r="A4689" s="18">
        <v>7745</v>
      </c>
      <c r="B4689" s="18" t="s">
        <v>25318</v>
      </c>
      <c r="C4689" s="18" t="s">
        <v>2103</v>
      </c>
      <c r="D4689" s="18" t="s">
        <v>2098</v>
      </c>
      <c r="E4689" s="461">
        <v>103.76</v>
      </c>
    </row>
    <row r="4690" spans="1:5" ht="14.25">
      <c r="A4690" s="18">
        <v>7714</v>
      </c>
      <c r="B4690" s="18" t="s">
        <v>25319</v>
      </c>
      <c r="C4690" s="18" t="s">
        <v>2103</v>
      </c>
      <c r="D4690" s="18" t="s">
        <v>2098</v>
      </c>
      <c r="E4690" s="461">
        <v>124.01</v>
      </c>
    </row>
    <row r="4691" spans="1:5" ht="14.25">
      <c r="A4691" s="18">
        <v>7742</v>
      </c>
      <c r="B4691" s="18" t="s">
        <v>25320</v>
      </c>
      <c r="C4691" s="18" t="s">
        <v>2103</v>
      </c>
      <c r="D4691" s="18" t="s">
        <v>2098</v>
      </c>
      <c r="E4691" s="461">
        <v>273.68</v>
      </c>
    </row>
    <row r="4692" spans="1:5" ht="14.25">
      <c r="A4692" s="18">
        <v>7750</v>
      </c>
      <c r="B4692" s="18" t="s">
        <v>25321</v>
      </c>
      <c r="C4692" s="18" t="s">
        <v>2103</v>
      </c>
      <c r="D4692" s="18" t="s">
        <v>2098</v>
      </c>
      <c r="E4692" s="461">
        <v>334.08</v>
      </c>
    </row>
    <row r="4693" spans="1:5" ht="14.25">
      <c r="A4693" s="18">
        <v>7756</v>
      </c>
      <c r="B4693" s="18" t="s">
        <v>25322</v>
      </c>
      <c r="C4693" s="18" t="s">
        <v>2103</v>
      </c>
      <c r="D4693" s="18" t="s">
        <v>2098</v>
      </c>
      <c r="E4693" s="461">
        <v>383.86</v>
      </c>
    </row>
    <row r="4694" spans="1:5" ht="14.25">
      <c r="A4694" s="18">
        <v>7765</v>
      </c>
      <c r="B4694" s="18" t="s">
        <v>25323</v>
      </c>
      <c r="C4694" s="18" t="s">
        <v>2103</v>
      </c>
      <c r="D4694" s="18" t="s">
        <v>2098</v>
      </c>
      <c r="E4694" s="461">
        <v>430.26</v>
      </c>
    </row>
    <row r="4695" spans="1:5" ht="14.25">
      <c r="A4695" s="18">
        <v>12569</v>
      </c>
      <c r="B4695" s="18" t="s">
        <v>25324</v>
      </c>
      <c r="C4695" s="18" t="s">
        <v>2103</v>
      </c>
      <c r="D4695" s="18" t="s">
        <v>2098</v>
      </c>
      <c r="E4695" s="461">
        <v>593.92999999999995</v>
      </c>
    </row>
    <row r="4696" spans="1:5" ht="14.25">
      <c r="A4696" s="18">
        <v>7766</v>
      </c>
      <c r="B4696" s="18" t="s">
        <v>25325</v>
      </c>
      <c r="C4696" s="18" t="s">
        <v>2103</v>
      </c>
      <c r="D4696" s="18" t="s">
        <v>2098</v>
      </c>
      <c r="E4696" s="461">
        <v>631.04999999999995</v>
      </c>
    </row>
    <row r="4697" spans="1:5" ht="14.25">
      <c r="A4697" s="18">
        <v>7767</v>
      </c>
      <c r="B4697" s="18" t="s">
        <v>25326</v>
      </c>
      <c r="C4697" s="18" t="s">
        <v>2103</v>
      </c>
      <c r="D4697" s="18" t="s">
        <v>2098</v>
      </c>
      <c r="E4697" s="461">
        <v>906.08</v>
      </c>
    </row>
    <row r="4698" spans="1:5" ht="14.25">
      <c r="A4698" s="18">
        <v>7727</v>
      </c>
      <c r="B4698" s="18" t="s">
        <v>25327</v>
      </c>
      <c r="C4698" s="18" t="s">
        <v>2103</v>
      </c>
      <c r="D4698" s="18" t="s">
        <v>2098</v>
      </c>
      <c r="E4698" s="461">
        <v>2632.2</v>
      </c>
    </row>
    <row r="4699" spans="1:5" ht="14.25">
      <c r="A4699" s="18">
        <v>7760</v>
      </c>
      <c r="B4699" s="18" t="s">
        <v>25328</v>
      </c>
      <c r="C4699" s="18" t="s">
        <v>2103</v>
      </c>
      <c r="D4699" s="18" t="s">
        <v>2098</v>
      </c>
      <c r="E4699" s="461">
        <v>104.61</v>
      </c>
    </row>
    <row r="4700" spans="1:5" ht="14.25">
      <c r="A4700" s="18">
        <v>7761</v>
      </c>
      <c r="B4700" s="18" t="s">
        <v>25329</v>
      </c>
      <c r="C4700" s="18" t="s">
        <v>2103</v>
      </c>
      <c r="D4700" s="18" t="s">
        <v>2098</v>
      </c>
      <c r="E4700" s="461">
        <v>109.67</v>
      </c>
    </row>
    <row r="4701" spans="1:5" ht="14.25">
      <c r="A4701" s="18">
        <v>7752</v>
      </c>
      <c r="B4701" s="18" t="s">
        <v>25330</v>
      </c>
      <c r="C4701" s="18" t="s">
        <v>2103</v>
      </c>
      <c r="D4701" s="18" t="s">
        <v>2098</v>
      </c>
      <c r="E4701" s="461">
        <v>133.29</v>
      </c>
    </row>
    <row r="4702" spans="1:5" ht="14.25">
      <c r="A4702" s="18">
        <v>7762</v>
      </c>
      <c r="B4702" s="18" t="s">
        <v>25331</v>
      </c>
      <c r="C4702" s="18" t="s">
        <v>2103</v>
      </c>
      <c r="D4702" s="18" t="s">
        <v>2098</v>
      </c>
      <c r="E4702" s="461">
        <v>174.21</v>
      </c>
    </row>
    <row r="4703" spans="1:5" ht="14.25">
      <c r="A4703" s="18">
        <v>7722</v>
      </c>
      <c r="B4703" s="18" t="s">
        <v>25332</v>
      </c>
      <c r="C4703" s="18" t="s">
        <v>2103</v>
      </c>
      <c r="D4703" s="18" t="s">
        <v>2098</v>
      </c>
      <c r="E4703" s="461">
        <v>266.58999999999997</v>
      </c>
    </row>
    <row r="4704" spans="1:5" ht="14.25">
      <c r="A4704" s="18">
        <v>7763</v>
      </c>
      <c r="B4704" s="18" t="s">
        <v>25333</v>
      </c>
      <c r="C4704" s="18" t="s">
        <v>2103</v>
      </c>
      <c r="D4704" s="18" t="s">
        <v>2098</v>
      </c>
      <c r="E4704" s="461">
        <v>324.8</v>
      </c>
    </row>
    <row r="4705" spans="1:5" ht="14.25">
      <c r="A4705" s="18">
        <v>7764</v>
      </c>
      <c r="B4705" s="18" t="s">
        <v>25334</v>
      </c>
      <c r="C4705" s="18" t="s">
        <v>2103</v>
      </c>
      <c r="D4705" s="18" t="s">
        <v>2098</v>
      </c>
      <c r="E4705" s="461">
        <v>388.08</v>
      </c>
    </row>
    <row r="4706" spans="1:5" ht="14.25">
      <c r="A4706" s="18">
        <v>12572</v>
      </c>
      <c r="B4706" s="18" t="s">
        <v>25335</v>
      </c>
      <c r="C4706" s="18" t="s">
        <v>2103</v>
      </c>
      <c r="D4706" s="18" t="s">
        <v>2098</v>
      </c>
      <c r="E4706" s="461">
        <v>548.37</v>
      </c>
    </row>
    <row r="4707" spans="1:5" ht="14.25">
      <c r="A4707" s="18">
        <v>12573</v>
      </c>
      <c r="B4707" s="18" t="s">
        <v>25336</v>
      </c>
      <c r="C4707" s="18" t="s">
        <v>2103</v>
      </c>
      <c r="D4707" s="18" t="s">
        <v>2098</v>
      </c>
      <c r="E4707" s="461">
        <v>721.32</v>
      </c>
    </row>
    <row r="4708" spans="1:5" ht="14.25">
      <c r="A4708" s="18">
        <v>12574</v>
      </c>
      <c r="B4708" s="18" t="s">
        <v>25337</v>
      </c>
      <c r="C4708" s="18" t="s">
        <v>2103</v>
      </c>
      <c r="D4708" s="18" t="s">
        <v>2098</v>
      </c>
      <c r="E4708" s="461">
        <v>872.17</v>
      </c>
    </row>
    <row r="4709" spans="1:5" ht="14.25">
      <c r="A4709" s="18">
        <v>12575</v>
      </c>
      <c r="B4709" s="18" t="s">
        <v>25338</v>
      </c>
      <c r="C4709" s="18" t="s">
        <v>2103</v>
      </c>
      <c r="D4709" s="18" t="s">
        <v>2098</v>
      </c>
      <c r="E4709" s="461">
        <v>1324.53</v>
      </c>
    </row>
    <row r="4710" spans="1:5" ht="14.25">
      <c r="A4710" s="18">
        <v>12576</v>
      </c>
      <c r="B4710" s="18" t="s">
        <v>25339</v>
      </c>
      <c r="C4710" s="18" t="s">
        <v>2103</v>
      </c>
      <c r="D4710" s="18" t="s">
        <v>2098</v>
      </c>
      <c r="E4710" s="461">
        <v>160.29</v>
      </c>
    </row>
    <row r="4711" spans="1:5" ht="14.25">
      <c r="A4711" s="18">
        <v>12577</v>
      </c>
      <c r="B4711" s="18" t="s">
        <v>25340</v>
      </c>
      <c r="C4711" s="18" t="s">
        <v>2103</v>
      </c>
      <c r="D4711" s="18" t="s">
        <v>2098</v>
      </c>
      <c r="E4711" s="461">
        <v>215.97</v>
      </c>
    </row>
    <row r="4712" spans="1:5" ht="14.25">
      <c r="A4712" s="18">
        <v>12578</v>
      </c>
      <c r="B4712" s="18" t="s">
        <v>25341</v>
      </c>
      <c r="C4712" s="18" t="s">
        <v>2103</v>
      </c>
      <c r="D4712" s="18" t="s">
        <v>2098</v>
      </c>
      <c r="E4712" s="461">
        <v>261.52999999999997</v>
      </c>
    </row>
    <row r="4713" spans="1:5" ht="14.25">
      <c r="A4713" s="18">
        <v>12579</v>
      </c>
      <c r="B4713" s="18" t="s">
        <v>25342</v>
      </c>
      <c r="C4713" s="18" t="s">
        <v>2103</v>
      </c>
      <c r="D4713" s="18" t="s">
        <v>2098</v>
      </c>
      <c r="E4713" s="461">
        <v>450.51</v>
      </c>
    </row>
    <row r="4714" spans="1:5" ht="14.25">
      <c r="A4714" s="18">
        <v>12580</v>
      </c>
      <c r="B4714" s="18" t="s">
        <v>25343</v>
      </c>
      <c r="C4714" s="18" t="s">
        <v>2103</v>
      </c>
      <c r="D4714" s="18" t="s">
        <v>2098</v>
      </c>
      <c r="E4714" s="461">
        <v>469.4</v>
      </c>
    </row>
    <row r="4715" spans="1:5" ht="14.25">
      <c r="A4715" s="18">
        <v>12581</v>
      </c>
      <c r="B4715" s="18" t="s">
        <v>25344</v>
      </c>
      <c r="C4715" s="18" t="s">
        <v>2103</v>
      </c>
      <c r="D4715" s="18" t="s">
        <v>2098</v>
      </c>
      <c r="E4715" s="461">
        <v>502.81</v>
      </c>
    </row>
    <row r="4716" spans="1:5" ht="14.25">
      <c r="A4716" s="18">
        <v>7720</v>
      </c>
      <c r="B4716" s="18" t="s">
        <v>25345</v>
      </c>
      <c r="C4716" s="18" t="s">
        <v>2103</v>
      </c>
      <c r="D4716" s="18" t="s">
        <v>2098</v>
      </c>
      <c r="E4716" s="461">
        <v>786.28</v>
      </c>
    </row>
    <row r="4717" spans="1:5" ht="14.25">
      <c r="A4717" s="18">
        <v>40335</v>
      </c>
      <c r="B4717" s="18" t="s">
        <v>25346</v>
      </c>
      <c r="C4717" s="18" t="s">
        <v>2103</v>
      </c>
      <c r="D4717" s="18" t="s">
        <v>2098</v>
      </c>
      <c r="E4717" s="461">
        <v>164.51</v>
      </c>
    </row>
    <row r="4718" spans="1:5" ht="14.25">
      <c r="A4718" s="18">
        <v>7740</v>
      </c>
      <c r="B4718" s="18" t="s">
        <v>25347</v>
      </c>
      <c r="C4718" s="18" t="s">
        <v>2103</v>
      </c>
      <c r="D4718" s="18" t="s">
        <v>2098</v>
      </c>
      <c r="E4718" s="461">
        <v>168.73</v>
      </c>
    </row>
    <row r="4719" spans="1:5" ht="14.25">
      <c r="A4719" s="18">
        <v>7741</v>
      </c>
      <c r="B4719" s="18" t="s">
        <v>25348</v>
      </c>
      <c r="C4719" s="18" t="s">
        <v>2103</v>
      </c>
      <c r="D4719" s="18" t="s">
        <v>2098</v>
      </c>
      <c r="E4719" s="461">
        <v>312.14999999999998</v>
      </c>
    </row>
    <row r="4720" spans="1:5" ht="14.25">
      <c r="A4720" s="18">
        <v>7774</v>
      </c>
      <c r="B4720" s="18" t="s">
        <v>25349</v>
      </c>
      <c r="C4720" s="18" t="s">
        <v>2103</v>
      </c>
      <c r="D4720" s="18" t="s">
        <v>2098</v>
      </c>
      <c r="E4720" s="461">
        <v>383.01</v>
      </c>
    </row>
    <row r="4721" spans="1:5" ht="14.25">
      <c r="A4721" s="18">
        <v>7744</v>
      </c>
      <c r="B4721" s="18" t="s">
        <v>25350</v>
      </c>
      <c r="C4721" s="18" t="s">
        <v>2103</v>
      </c>
      <c r="D4721" s="18" t="s">
        <v>2098</v>
      </c>
      <c r="E4721" s="461">
        <v>500.28</v>
      </c>
    </row>
    <row r="4722" spans="1:5" ht="14.25">
      <c r="A4722" s="18">
        <v>7773</v>
      </c>
      <c r="B4722" s="18" t="s">
        <v>25351</v>
      </c>
      <c r="C4722" s="18" t="s">
        <v>2103</v>
      </c>
      <c r="D4722" s="18" t="s">
        <v>2098</v>
      </c>
      <c r="E4722" s="461">
        <v>511.33</v>
      </c>
    </row>
    <row r="4723" spans="1:5" ht="14.25">
      <c r="A4723" s="18">
        <v>7754</v>
      </c>
      <c r="B4723" s="18" t="s">
        <v>25352</v>
      </c>
      <c r="C4723" s="18" t="s">
        <v>2103</v>
      </c>
      <c r="D4723" s="18" t="s">
        <v>2098</v>
      </c>
      <c r="E4723" s="461">
        <v>775.31</v>
      </c>
    </row>
    <row r="4724" spans="1:5" ht="14.25">
      <c r="A4724" s="18">
        <v>7735</v>
      </c>
      <c r="B4724" s="18" t="s">
        <v>25353</v>
      </c>
      <c r="C4724" s="18" t="s">
        <v>2103</v>
      </c>
      <c r="D4724" s="18" t="s">
        <v>2098</v>
      </c>
      <c r="E4724" s="461">
        <v>1003.95</v>
      </c>
    </row>
    <row r="4725" spans="1:5" ht="14.25">
      <c r="A4725" s="18">
        <v>7755</v>
      </c>
      <c r="B4725" s="18" t="s">
        <v>25354</v>
      </c>
      <c r="C4725" s="18" t="s">
        <v>2103</v>
      </c>
      <c r="D4725" s="18" t="s">
        <v>2098</v>
      </c>
      <c r="E4725" s="461">
        <v>199.1</v>
      </c>
    </row>
    <row r="4726" spans="1:5" ht="14.25">
      <c r="A4726" s="18">
        <v>7776</v>
      </c>
      <c r="B4726" s="18" t="s">
        <v>25355</v>
      </c>
      <c r="C4726" s="18" t="s">
        <v>2103</v>
      </c>
      <c r="D4726" s="18" t="s">
        <v>2098</v>
      </c>
      <c r="E4726" s="461">
        <v>415.07</v>
      </c>
    </row>
    <row r="4727" spans="1:5" ht="14.25">
      <c r="A4727" s="18">
        <v>7743</v>
      </c>
      <c r="B4727" s="18" t="s">
        <v>25356</v>
      </c>
      <c r="C4727" s="18" t="s">
        <v>2103</v>
      </c>
      <c r="D4727" s="18" t="s">
        <v>2098</v>
      </c>
      <c r="E4727" s="461">
        <v>439.54</v>
      </c>
    </row>
    <row r="4728" spans="1:5" ht="14.25">
      <c r="A4728" s="18">
        <v>7733</v>
      </c>
      <c r="B4728" s="18" t="s">
        <v>25357</v>
      </c>
      <c r="C4728" s="18" t="s">
        <v>2103</v>
      </c>
      <c r="D4728" s="18" t="s">
        <v>2098</v>
      </c>
      <c r="E4728" s="461">
        <v>573.67999999999995</v>
      </c>
    </row>
    <row r="4729" spans="1:5" ht="14.25">
      <c r="A4729" s="18">
        <v>7775</v>
      </c>
      <c r="B4729" s="18" t="s">
        <v>25358</v>
      </c>
      <c r="C4729" s="18" t="s">
        <v>2103</v>
      </c>
      <c r="D4729" s="18" t="s">
        <v>2098</v>
      </c>
      <c r="E4729" s="461">
        <v>628.52</v>
      </c>
    </row>
    <row r="4730" spans="1:5" ht="14.25">
      <c r="A4730" s="18">
        <v>7734</v>
      </c>
      <c r="B4730" s="18" t="s">
        <v>25359</v>
      </c>
      <c r="C4730" s="18" t="s">
        <v>2103</v>
      </c>
      <c r="D4730" s="18" t="s">
        <v>2098</v>
      </c>
      <c r="E4730" s="461">
        <v>890.05</v>
      </c>
    </row>
    <row r="4731" spans="1:5" ht="14.25">
      <c r="A4731" s="18">
        <v>37449</v>
      </c>
      <c r="B4731" s="18" t="s">
        <v>25360</v>
      </c>
      <c r="C4731" s="18" t="s">
        <v>2103</v>
      </c>
      <c r="D4731" s="18" t="s">
        <v>2100</v>
      </c>
      <c r="E4731" s="461">
        <v>35.67</v>
      </c>
    </row>
    <row r="4732" spans="1:5" ht="14.25">
      <c r="A4732" s="18">
        <v>37450</v>
      </c>
      <c r="B4732" s="18" t="s">
        <v>25361</v>
      </c>
      <c r="C4732" s="18" t="s">
        <v>2103</v>
      </c>
      <c r="D4732" s="18" t="s">
        <v>2100</v>
      </c>
      <c r="E4732" s="461">
        <v>49.94</v>
      </c>
    </row>
    <row r="4733" spans="1:5" ht="14.25">
      <c r="A4733" s="18">
        <v>37451</v>
      </c>
      <c r="B4733" s="18" t="s">
        <v>25362</v>
      </c>
      <c r="C4733" s="18" t="s">
        <v>2103</v>
      </c>
      <c r="D4733" s="18" t="s">
        <v>2100</v>
      </c>
      <c r="E4733" s="461">
        <v>69.72</v>
      </c>
    </row>
    <row r="4734" spans="1:5" ht="14.25">
      <c r="A4734" s="18">
        <v>37452</v>
      </c>
      <c r="B4734" s="18" t="s">
        <v>25363</v>
      </c>
      <c r="C4734" s="18" t="s">
        <v>2103</v>
      </c>
      <c r="D4734" s="18" t="s">
        <v>2100</v>
      </c>
      <c r="E4734" s="461">
        <v>101.35</v>
      </c>
    </row>
    <row r="4735" spans="1:5" ht="14.25">
      <c r="A4735" s="18">
        <v>37453</v>
      </c>
      <c r="B4735" s="18" t="s">
        <v>25364</v>
      </c>
      <c r="C4735" s="18" t="s">
        <v>2103</v>
      </c>
      <c r="D4735" s="18" t="s">
        <v>2100</v>
      </c>
      <c r="E4735" s="461">
        <v>116.71</v>
      </c>
    </row>
    <row r="4736" spans="1:5" ht="14.25">
      <c r="A4736" s="18">
        <v>7778</v>
      </c>
      <c r="B4736" s="18" t="s">
        <v>25365</v>
      </c>
      <c r="C4736" s="18" t="s">
        <v>2103</v>
      </c>
      <c r="D4736" s="18" t="s">
        <v>2100</v>
      </c>
      <c r="E4736" s="461">
        <v>43.78</v>
      </c>
    </row>
    <row r="4737" spans="1:5" ht="14.25">
      <c r="A4737" s="18">
        <v>7796</v>
      </c>
      <c r="B4737" s="18" t="s">
        <v>25366</v>
      </c>
      <c r="C4737" s="18" t="s">
        <v>2103</v>
      </c>
      <c r="D4737" s="18" t="s">
        <v>2100</v>
      </c>
      <c r="E4737" s="461">
        <v>60</v>
      </c>
    </row>
    <row r="4738" spans="1:5" ht="14.25">
      <c r="A4738" s="18">
        <v>7781</v>
      </c>
      <c r="B4738" s="18" t="s">
        <v>25367</v>
      </c>
      <c r="C4738" s="18" t="s">
        <v>2103</v>
      </c>
      <c r="D4738" s="18" t="s">
        <v>2100</v>
      </c>
      <c r="E4738" s="461">
        <v>70.900000000000006</v>
      </c>
    </row>
    <row r="4739" spans="1:5" ht="14.25">
      <c r="A4739" s="18">
        <v>7795</v>
      </c>
      <c r="B4739" s="18" t="s">
        <v>25368</v>
      </c>
      <c r="C4739" s="18" t="s">
        <v>2103</v>
      </c>
      <c r="D4739" s="18" t="s">
        <v>2100</v>
      </c>
      <c r="E4739" s="461">
        <v>105.52</v>
      </c>
    </row>
    <row r="4740" spans="1:5" ht="14.25">
      <c r="A4740" s="18">
        <v>7791</v>
      </c>
      <c r="B4740" s="18" t="s">
        <v>25369</v>
      </c>
      <c r="C4740" s="18" t="s">
        <v>2103</v>
      </c>
      <c r="D4740" s="18" t="s">
        <v>2100</v>
      </c>
      <c r="E4740" s="461">
        <v>126.32</v>
      </c>
    </row>
    <row r="4741" spans="1:5" ht="14.25">
      <c r="A4741" s="18">
        <v>7783</v>
      </c>
      <c r="B4741" s="18" t="s">
        <v>25370</v>
      </c>
      <c r="C4741" s="18" t="s">
        <v>2103</v>
      </c>
      <c r="D4741" s="18" t="s">
        <v>2100</v>
      </c>
      <c r="E4741" s="461">
        <v>44.76</v>
      </c>
    </row>
    <row r="4742" spans="1:5" ht="14.25">
      <c r="A4742" s="18">
        <v>7790</v>
      </c>
      <c r="B4742" s="18" t="s">
        <v>25371</v>
      </c>
      <c r="C4742" s="18" t="s">
        <v>2103</v>
      </c>
      <c r="D4742" s="18" t="s">
        <v>2100</v>
      </c>
      <c r="E4742" s="461">
        <v>70.540000000000006</v>
      </c>
    </row>
    <row r="4743" spans="1:5" ht="14.25">
      <c r="A4743" s="18">
        <v>7785</v>
      </c>
      <c r="B4743" s="18" t="s">
        <v>25372</v>
      </c>
      <c r="C4743" s="18" t="s">
        <v>2103</v>
      </c>
      <c r="D4743" s="18" t="s">
        <v>2100</v>
      </c>
      <c r="E4743" s="461">
        <v>77.83</v>
      </c>
    </row>
    <row r="4744" spans="1:5" ht="14.25">
      <c r="A4744" s="18">
        <v>7792</v>
      </c>
      <c r="B4744" s="18" t="s">
        <v>25373</v>
      </c>
      <c r="C4744" s="18" t="s">
        <v>2103</v>
      </c>
      <c r="D4744" s="18" t="s">
        <v>2100</v>
      </c>
      <c r="E4744" s="461">
        <v>110.39</v>
      </c>
    </row>
    <row r="4745" spans="1:5" ht="14.25">
      <c r="A4745" s="18">
        <v>7793</v>
      </c>
      <c r="B4745" s="18" t="s">
        <v>25374</v>
      </c>
      <c r="C4745" s="18" t="s">
        <v>2103</v>
      </c>
      <c r="D4745" s="18" t="s">
        <v>2100</v>
      </c>
      <c r="E4745" s="461">
        <v>130.37</v>
      </c>
    </row>
    <row r="4746" spans="1:5" ht="14.25">
      <c r="A4746" s="18">
        <v>13159</v>
      </c>
      <c r="B4746" s="18" t="s">
        <v>25375</v>
      </c>
      <c r="C4746" s="18" t="s">
        <v>2103</v>
      </c>
      <c r="D4746" s="18" t="s">
        <v>2100</v>
      </c>
      <c r="E4746" s="461">
        <v>113.51</v>
      </c>
    </row>
    <row r="4747" spans="1:5" ht="14.25">
      <c r="A4747" s="18">
        <v>13168</v>
      </c>
      <c r="B4747" s="18" t="s">
        <v>25376</v>
      </c>
      <c r="C4747" s="18" t="s">
        <v>2103</v>
      </c>
      <c r="D4747" s="18" t="s">
        <v>2100</v>
      </c>
      <c r="E4747" s="461">
        <v>137.83000000000001</v>
      </c>
    </row>
    <row r="4748" spans="1:5" ht="14.25">
      <c r="A4748" s="18">
        <v>13173</v>
      </c>
      <c r="B4748" s="18" t="s">
        <v>25377</v>
      </c>
      <c r="C4748" s="18" t="s">
        <v>2103</v>
      </c>
      <c r="D4748" s="18" t="s">
        <v>2100</v>
      </c>
      <c r="E4748" s="461">
        <v>186.48</v>
      </c>
    </row>
    <row r="4749" spans="1:5" ht="14.25">
      <c r="A4749" s="18">
        <v>12583</v>
      </c>
      <c r="B4749" s="18" t="s">
        <v>25378</v>
      </c>
      <c r="C4749" s="18" t="s">
        <v>2103</v>
      </c>
      <c r="D4749" s="18" t="s">
        <v>2100</v>
      </c>
      <c r="E4749" s="461">
        <v>37.29</v>
      </c>
    </row>
    <row r="4750" spans="1:5" ht="14.25">
      <c r="A4750" s="18">
        <v>12584</v>
      </c>
      <c r="B4750" s="18" t="s">
        <v>25379</v>
      </c>
      <c r="C4750" s="18" t="s">
        <v>2103</v>
      </c>
      <c r="D4750" s="18" t="s">
        <v>2100</v>
      </c>
      <c r="E4750" s="461">
        <v>48.64</v>
      </c>
    </row>
    <row r="4751" spans="1:5" ht="14.25">
      <c r="A4751" s="18">
        <v>12613</v>
      </c>
      <c r="B4751" s="18" t="s">
        <v>25380</v>
      </c>
      <c r="C4751" s="18" t="s">
        <v>2097</v>
      </c>
      <c r="D4751" s="18" t="s">
        <v>2098</v>
      </c>
      <c r="E4751" s="461">
        <v>25.05</v>
      </c>
    </row>
    <row r="4752" spans="1:5" ht="14.25">
      <c r="A4752" s="18">
        <v>1031</v>
      </c>
      <c r="B4752" s="18" t="s">
        <v>25381</v>
      </c>
      <c r="C4752" s="18" t="s">
        <v>2097</v>
      </c>
      <c r="D4752" s="18" t="s">
        <v>2098</v>
      </c>
      <c r="E4752" s="461">
        <v>15.12</v>
      </c>
    </row>
    <row r="4753" spans="1:5" ht="14.25">
      <c r="A4753" s="18">
        <v>39707</v>
      </c>
      <c r="B4753" s="18" t="s">
        <v>25382</v>
      </c>
      <c r="C4753" s="18" t="s">
        <v>2103</v>
      </c>
      <c r="D4753" s="18" t="s">
        <v>2098</v>
      </c>
      <c r="E4753" s="461">
        <v>3.84</v>
      </c>
    </row>
    <row r="4754" spans="1:5" ht="14.25">
      <c r="A4754" s="18">
        <v>39708</v>
      </c>
      <c r="B4754" s="18" t="s">
        <v>25383</v>
      </c>
      <c r="C4754" s="18" t="s">
        <v>2103</v>
      </c>
      <c r="D4754" s="18" t="s">
        <v>2098</v>
      </c>
      <c r="E4754" s="461">
        <v>3.72</v>
      </c>
    </row>
    <row r="4755" spans="1:5" ht="14.25">
      <c r="A4755" s="18">
        <v>39710</v>
      </c>
      <c r="B4755" s="18" t="s">
        <v>25384</v>
      </c>
      <c r="C4755" s="18" t="s">
        <v>2103</v>
      </c>
      <c r="D4755" s="18" t="s">
        <v>2098</v>
      </c>
      <c r="E4755" s="461">
        <v>2.62</v>
      </c>
    </row>
    <row r="4756" spans="1:5" ht="14.25">
      <c r="A4756" s="18">
        <v>39709</v>
      </c>
      <c r="B4756" s="18" t="s">
        <v>25385</v>
      </c>
      <c r="C4756" s="18" t="s">
        <v>2103</v>
      </c>
      <c r="D4756" s="18" t="s">
        <v>2098</v>
      </c>
      <c r="E4756" s="461">
        <v>3.63</v>
      </c>
    </row>
    <row r="4757" spans="1:5" ht="14.25">
      <c r="A4757" s="18">
        <v>39711</v>
      </c>
      <c r="B4757" s="18" t="s">
        <v>25386</v>
      </c>
      <c r="C4757" s="18" t="s">
        <v>2103</v>
      </c>
      <c r="D4757" s="18" t="s">
        <v>2098</v>
      </c>
      <c r="E4757" s="461">
        <v>4.08</v>
      </c>
    </row>
    <row r="4758" spans="1:5" ht="14.25">
      <c r="A4758" s="18">
        <v>39712</v>
      </c>
      <c r="B4758" s="18" t="s">
        <v>25387</v>
      </c>
      <c r="C4758" s="18" t="s">
        <v>2103</v>
      </c>
      <c r="D4758" s="18" t="s">
        <v>2102</v>
      </c>
      <c r="E4758" s="461">
        <v>1.43</v>
      </c>
    </row>
    <row r="4759" spans="1:5" ht="14.25">
      <c r="A4759" s="18">
        <v>39713</v>
      </c>
      <c r="B4759" s="18" t="s">
        <v>25388</v>
      </c>
      <c r="C4759" s="18" t="s">
        <v>2103</v>
      </c>
      <c r="D4759" s="18" t="s">
        <v>2098</v>
      </c>
      <c r="E4759" s="461">
        <v>1.1299999999999999</v>
      </c>
    </row>
    <row r="4760" spans="1:5" ht="14.25">
      <c r="A4760" s="18">
        <v>39714</v>
      </c>
      <c r="B4760" s="18" t="s">
        <v>25389</v>
      </c>
      <c r="C4760" s="18" t="s">
        <v>2103</v>
      </c>
      <c r="D4760" s="18" t="s">
        <v>2098</v>
      </c>
      <c r="E4760" s="461">
        <v>2.59</v>
      </c>
    </row>
    <row r="4761" spans="1:5" ht="14.25">
      <c r="A4761" s="18">
        <v>39715</v>
      </c>
      <c r="B4761" s="18" t="s">
        <v>25390</v>
      </c>
      <c r="C4761" s="18" t="s">
        <v>2103</v>
      </c>
      <c r="D4761" s="18" t="s">
        <v>2098</v>
      </c>
      <c r="E4761" s="461">
        <v>1.84</v>
      </c>
    </row>
    <row r="4762" spans="1:5" ht="14.25">
      <c r="A4762" s="18">
        <v>39716</v>
      </c>
      <c r="B4762" s="18" t="s">
        <v>25391</v>
      </c>
      <c r="C4762" s="18" t="s">
        <v>2103</v>
      </c>
      <c r="D4762" s="18" t="s">
        <v>2098</v>
      </c>
      <c r="E4762" s="461">
        <v>1.4</v>
      </c>
    </row>
    <row r="4763" spans="1:5" ht="14.25">
      <c r="A4763" s="18">
        <v>39718</v>
      </c>
      <c r="B4763" s="18" t="s">
        <v>25392</v>
      </c>
      <c r="C4763" s="18" t="s">
        <v>2103</v>
      </c>
      <c r="D4763" s="18" t="s">
        <v>2098</v>
      </c>
      <c r="E4763" s="461">
        <v>2.38</v>
      </c>
    </row>
    <row r="4764" spans="1:5" ht="14.25">
      <c r="A4764" s="18">
        <v>9813</v>
      </c>
      <c r="B4764" s="18" t="s">
        <v>25393</v>
      </c>
      <c r="C4764" s="18" t="s">
        <v>2103</v>
      </c>
      <c r="D4764" s="18" t="s">
        <v>2100</v>
      </c>
      <c r="E4764" s="461">
        <v>5.86</v>
      </c>
    </row>
    <row r="4765" spans="1:5" ht="14.25">
      <c r="A4765" s="18">
        <v>9815</v>
      </c>
      <c r="B4765" s="18" t="s">
        <v>25394</v>
      </c>
      <c r="C4765" s="18" t="s">
        <v>2103</v>
      </c>
      <c r="D4765" s="18" t="s">
        <v>2100</v>
      </c>
      <c r="E4765" s="461">
        <v>11.57</v>
      </c>
    </row>
    <row r="4766" spans="1:5" ht="14.25">
      <c r="A4766" s="18">
        <v>44543</v>
      </c>
      <c r="B4766" s="18" t="s">
        <v>25395</v>
      </c>
      <c r="C4766" s="18" t="s">
        <v>2103</v>
      </c>
      <c r="D4766" s="18" t="s">
        <v>2100</v>
      </c>
      <c r="E4766" s="461">
        <v>5758.42</v>
      </c>
    </row>
    <row r="4767" spans="1:5" ht="14.25">
      <c r="A4767" s="18">
        <v>44526</v>
      </c>
      <c r="B4767" s="18" t="s">
        <v>25396</v>
      </c>
      <c r="C4767" s="18" t="s">
        <v>2103</v>
      </c>
      <c r="D4767" s="18" t="s">
        <v>2100</v>
      </c>
      <c r="E4767" s="461">
        <v>141.13</v>
      </c>
    </row>
    <row r="4768" spans="1:5" ht="14.25">
      <c r="A4768" s="18">
        <v>44518</v>
      </c>
      <c r="B4768" s="18" t="s">
        <v>25397</v>
      </c>
      <c r="C4768" s="18" t="s">
        <v>2103</v>
      </c>
      <c r="D4768" s="18" t="s">
        <v>2100</v>
      </c>
      <c r="E4768" s="461">
        <v>4239.41</v>
      </c>
    </row>
    <row r="4769" spans="1:5" ht="14.25">
      <c r="A4769" s="18">
        <v>44544</v>
      </c>
      <c r="B4769" s="18" t="s">
        <v>25398</v>
      </c>
      <c r="C4769" s="18" t="s">
        <v>2103</v>
      </c>
      <c r="D4769" s="18" t="s">
        <v>2100</v>
      </c>
      <c r="E4769" s="461">
        <v>2061.02</v>
      </c>
    </row>
    <row r="4770" spans="1:5" ht="14.25">
      <c r="A4770" s="18">
        <v>44545</v>
      </c>
      <c r="B4770" s="18" t="s">
        <v>25399</v>
      </c>
      <c r="C4770" s="18" t="s">
        <v>2103</v>
      </c>
      <c r="D4770" s="18" t="s">
        <v>2100</v>
      </c>
      <c r="E4770" s="461">
        <v>302.94</v>
      </c>
    </row>
    <row r="4771" spans="1:5" ht="14.25">
      <c r="A4771" s="18">
        <v>44546</v>
      </c>
      <c r="B4771" s="18" t="s">
        <v>25400</v>
      </c>
      <c r="C4771" s="18" t="s">
        <v>2103</v>
      </c>
      <c r="D4771" s="18" t="s">
        <v>2100</v>
      </c>
      <c r="E4771" s="461">
        <v>1352.94</v>
      </c>
    </row>
    <row r="4772" spans="1:5" ht="14.25">
      <c r="A4772" s="18">
        <v>44525</v>
      </c>
      <c r="B4772" s="18" t="s">
        <v>25401</v>
      </c>
      <c r="C4772" s="18" t="s">
        <v>2103</v>
      </c>
      <c r="D4772" s="18" t="s">
        <v>2100</v>
      </c>
      <c r="E4772" s="461">
        <v>5222.8500000000004</v>
      </c>
    </row>
    <row r="4773" spans="1:5" ht="14.25">
      <c r="A4773" s="18">
        <v>44547</v>
      </c>
      <c r="B4773" s="18" t="s">
        <v>25402</v>
      </c>
      <c r="C4773" s="18" t="s">
        <v>2103</v>
      </c>
      <c r="D4773" s="18" t="s">
        <v>2100</v>
      </c>
      <c r="E4773" s="461">
        <v>472.24</v>
      </c>
    </row>
    <row r="4774" spans="1:5" ht="14.25">
      <c r="A4774" s="18">
        <v>44519</v>
      </c>
      <c r="B4774" s="18" t="s">
        <v>25403</v>
      </c>
      <c r="C4774" s="18" t="s">
        <v>2103</v>
      </c>
      <c r="D4774" s="18" t="s">
        <v>2100</v>
      </c>
      <c r="E4774" s="461">
        <v>1157.1199999999999</v>
      </c>
    </row>
    <row r="4775" spans="1:5" ht="14.25">
      <c r="A4775" s="18">
        <v>44520</v>
      </c>
      <c r="B4775" s="18" t="s">
        <v>25404</v>
      </c>
      <c r="C4775" s="18" t="s">
        <v>2103</v>
      </c>
      <c r="D4775" s="18" t="s">
        <v>2100</v>
      </c>
      <c r="E4775" s="461">
        <v>1863.7</v>
      </c>
    </row>
    <row r="4776" spans="1:5" ht="14.25">
      <c r="A4776" s="18">
        <v>44521</v>
      </c>
      <c r="B4776" s="18" t="s">
        <v>25405</v>
      </c>
      <c r="C4776" s="18" t="s">
        <v>2103</v>
      </c>
      <c r="D4776" s="18" t="s">
        <v>2100</v>
      </c>
      <c r="E4776" s="461">
        <v>30.06</v>
      </c>
    </row>
    <row r="4777" spans="1:5" ht="14.25">
      <c r="A4777" s="18">
        <v>44522</v>
      </c>
      <c r="B4777" s="18" t="s">
        <v>25406</v>
      </c>
      <c r="C4777" s="18" t="s">
        <v>2103</v>
      </c>
      <c r="D4777" s="18" t="s">
        <v>2100</v>
      </c>
      <c r="E4777" s="461">
        <v>3271.98</v>
      </c>
    </row>
    <row r="4778" spans="1:5" ht="14.25">
      <c r="A4778" s="18">
        <v>44523</v>
      </c>
      <c r="B4778" s="18" t="s">
        <v>25407</v>
      </c>
      <c r="C4778" s="18" t="s">
        <v>2103</v>
      </c>
      <c r="D4778" s="18" t="s">
        <v>2100</v>
      </c>
      <c r="E4778" s="461">
        <v>4866.3500000000004</v>
      </c>
    </row>
    <row r="4779" spans="1:5" ht="14.25">
      <c r="A4779" s="18">
        <v>44527</v>
      </c>
      <c r="B4779" s="18" t="s">
        <v>25408</v>
      </c>
      <c r="C4779" s="18" t="s">
        <v>2103</v>
      </c>
      <c r="D4779" s="18" t="s">
        <v>2100</v>
      </c>
      <c r="E4779" s="461">
        <v>2440.35</v>
      </c>
    </row>
    <row r="4780" spans="1:5" ht="14.25">
      <c r="A4780" s="18">
        <v>44524</v>
      </c>
      <c r="B4780" s="18" t="s">
        <v>25409</v>
      </c>
      <c r="C4780" s="18" t="s">
        <v>2103</v>
      </c>
      <c r="D4780" s="18" t="s">
        <v>2100</v>
      </c>
      <c r="E4780" s="461">
        <v>67.239999999999995</v>
      </c>
    </row>
    <row r="4781" spans="1:5" ht="14.25">
      <c r="A4781" s="18">
        <v>44542</v>
      </c>
      <c r="B4781" s="18" t="s">
        <v>25410</v>
      </c>
      <c r="C4781" s="18" t="s">
        <v>2103</v>
      </c>
      <c r="D4781" s="18" t="s">
        <v>2100</v>
      </c>
      <c r="E4781" s="461">
        <v>3183.84</v>
      </c>
    </row>
    <row r="4782" spans="1:5" ht="14.25">
      <c r="A4782" s="18">
        <v>9877</v>
      </c>
      <c r="B4782" s="18" t="s">
        <v>25411</v>
      </c>
      <c r="C4782" s="18" t="s">
        <v>2103</v>
      </c>
      <c r="D4782" s="18" t="s">
        <v>2098</v>
      </c>
      <c r="E4782" s="461">
        <v>128.65</v>
      </c>
    </row>
    <row r="4783" spans="1:5" ht="14.25">
      <c r="A4783" s="18">
        <v>9878</v>
      </c>
      <c r="B4783" s="18" t="s">
        <v>25412</v>
      </c>
      <c r="C4783" s="18" t="s">
        <v>2103</v>
      </c>
      <c r="D4783" s="18" t="s">
        <v>2098</v>
      </c>
      <c r="E4783" s="461">
        <v>167.58</v>
      </c>
    </row>
    <row r="4784" spans="1:5" ht="14.25">
      <c r="A4784" s="18">
        <v>41986</v>
      </c>
      <c r="B4784" s="18" t="s">
        <v>25413</v>
      </c>
      <c r="C4784" s="18" t="s">
        <v>2103</v>
      </c>
      <c r="D4784" s="18" t="s">
        <v>2100</v>
      </c>
      <c r="E4784" s="461">
        <v>3596.9</v>
      </c>
    </row>
    <row r="4785" spans="1:5" ht="14.25">
      <c r="A4785" s="18">
        <v>43422</v>
      </c>
      <c r="B4785" s="18" t="s">
        <v>25414</v>
      </c>
      <c r="C4785" s="18" t="s">
        <v>2103</v>
      </c>
      <c r="D4785" s="18" t="s">
        <v>2100</v>
      </c>
      <c r="E4785" s="461">
        <v>4411.25</v>
      </c>
    </row>
    <row r="4786" spans="1:5" ht="14.25">
      <c r="A4786" s="18">
        <v>41987</v>
      </c>
      <c r="B4786" s="18" t="s">
        <v>25415</v>
      </c>
      <c r="C4786" s="18" t="s">
        <v>2103</v>
      </c>
      <c r="D4786" s="18" t="s">
        <v>2100</v>
      </c>
      <c r="E4786" s="461">
        <v>5113</v>
      </c>
    </row>
    <row r="4787" spans="1:5" ht="14.25">
      <c r="A4787" s="18">
        <v>41988</v>
      </c>
      <c r="B4787" s="18" t="s">
        <v>25416</v>
      </c>
      <c r="C4787" s="18" t="s">
        <v>2103</v>
      </c>
      <c r="D4787" s="18" t="s">
        <v>2100</v>
      </c>
      <c r="E4787" s="461">
        <v>6753.55</v>
      </c>
    </row>
    <row r="4788" spans="1:5" ht="14.25">
      <c r="A4788" s="18">
        <v>41697</v>
      </c>
      <c r="B4788" s="18" t="s">
        <v>25417</v>
      </c>
      <c r="C4788" s="18" t="s">
        <v>2103</v>
      </c>
      <c r="D4788" s="18" t="s">
        <v>2100</v>
      </c>
      <c r="E4788" s="461">
        <v>1197.04</v>
      </c>
    </row>
    <row r="4789" spans="1:5" ht="14.25">
      <c r="A4789" s="18">
        <v>41985</v>
      </c>
      <c r="B4789" s="18" t="s">
        <v>25418</v>
      </c>
      <c r="C4789" s="18" t="s">
        <v>2103</v>
      </c>
      <c r="D4789" s="18" t="s">
        <v>2100</v>
      </c>
      <c r="E4789" s="461">
        <v>1667.16</v>
      </c>
    </row>
    <row r="4790" spans="1:5" ht="14.25">
      <c r="A4790" s="18">
        <v>41699</v>
      </c>
      <c r="B4790" s="18" t="s">
        <v>25419</v>
      </c>
      <c r="C4790" s="18" t="s">
        <v>2103</v>
      </c>
      <c r="D4790" s="18" t="s">
        <v>2100</v>
      </c>
      <c r="E4790" s="461">
        <v>2373.96</v>
      </c>
    </row>
    <row r="4791" spans="1:5" ht="14.25">
      <c r="A4791" s="18">
        <v>38053</v>
      </c>
      <c r="B4791" s="18" t="s">
        <v>25420</v>
      </c>
      <c r="C4791" s="18" t="s">
        <v>2103</v>
      </c>
      <c r="D4791" s="18" t="s">
        <v>2100</v>
      </c>
      <c r="E4791" s="461">
        <v>23.38</v>
      </c>
    </row>
    <row r="4792" spans="1:5" ht="14.25">
      <c r="A4792" s="18">
        <v>38054</v>
      </c>
      <c r="B4792" s="18" t="s">
        <v>25421</v>
      </c>
      <c r="C4792" s="18" t="s">
        <v>2103</v>
      </c>
      <c r="D4792" s="18" t="s">
        <v>2100</v>
      </c>
      <c r="E4792" s="461">
        <v>40.19</v>
      </c>
    </row>
    <row r="4793" spans="1:5" ht="14.25">
      <c r="A4793" s="18">
        <v>38052</v>
      </c>
      <c r="B4793" s="18" t="s">
        <v>25422</v>
      </c>
      <c r="C4793" s="18" t="s">
        <v>2103</v>
      </c>
      <c r="D4793" s="18" t="s">
        <v>2100</v>
      </c>
      <c r="E4793" s="461">
        <v>11.32</v>
      </c>
    </row>
    <row r="4794" spans="1:5" ht="14.25">
      <c r="A4794" s="18">
        <v>38051</v>
      </c>
      <c r="B4794" s="18" t="s">
        <v>25423</v>
      </c>
      <c r="C4794" s="18" t="s">
        <v>2103</v>
      </c>
      <c r="D4794" s="18" t="s">
        <v>2100</v>
      </c>
      <c r="E4794" s="461">
        <v>7.06</v>
      </c>
    </row>
    <row r="4795" spans="1:5" ht="14.25">
      <c r="A4795" s="18">
        <v>38787</v>
      </c>
      <c r="B4795" s="18" t="s">
        <v>25424</v>
      </c>
      <c r="C4795" s="18" t="s">
        <v>2103</v>
      </c>
      <c r="D4795" s="18" t="s">
        <v>2100</v>
      </c>
      <c r="E4795" s="461">
        <v>5.82</v>
      </c>
    </row>
    <row r="4796" spans="1:5" ht="14.25">
      <c r="A4796" s="18">
        <v>38825</v>
      </c>
      <c r="B4796" s="18" t="s">
        <v>25425</v>
      </c>
      <c r="C4796" s="18" t="s">
        <v>2103</v>
      </c>
      <c r="D4796" s="18" t="s">
        <v>2100</v>
      </c>
      <c r="E4796" s="461">
        <v>7.62</v>
      </c>
    </row>
    <row r="4797" spans="1:5" ht="14.25">
      <c r="A4797" s="18">
        <v>38826</v>
      </c>
      <c r="B4797" s="18" t="s">
        <v>25426</v>
      </c>
      <c r="C4797" s="18" t="s">
        <v>2103</v>
      </c>
      <c r="D4797" s="18" t="s">
        <v>2100</v>
      </c>
      <c r="E4797" s="461">
        <v>11.3</v>
      </c>
    </row>
    <row r="4798" spans="1:5" ht="14.25">
      <c r="A4798" s="18">
        <v>38827</v>
      </c>
      <c r="B4798" s="18" t="s">
        <v>25427</v>
      </c>
      <c r="C4798" s="18" t="s">
        <v>2103</v>
      </c>
      <c r="D4798" s="18" t="s">
        <v>2100</v>
      </c>
      <c r="E4798" s="461">
        <v>18.149999999999999</v>
      </c>
    </row>
    <row r="4799" spans="1:5" ht="14.25">
      <c r="A4799" s="18">
        <v>38830</v>
      </c>
      <c r="B4799" s="18" t="s">
        <v>25428</v>
      </c>
      <c r="C4799" s="18" t="s">
        <v>2103</v>
      </c>
      <c r="D4799" s="18" t="s">
        <v>2100</v>
      </c>
      <c r="E4799" s="461">
        <v>25.42</v>
      </c>
    </row>
    <row r="4800" spans="1:5" ht="14.25">
      <c r="A4800" s="18">
        <v>38828</v>
      </c>
      <c r="B4800" s="18" t="s">
        <v>25429</v>
      </c>
      <c r="C4800" s="18" t="s">
        <v>2103</v>
      </c>
      <c r="D4800" s="18" t="s">
        <v>2100</v>
      </c>
      <c r="E4800" s="461">
        <v>11.21</v>
      </c>
    </row>
    <row r="4801" spans="1:5" ht="14.25">
      <c r="A4801" s="18">
        <v>38829</v>
      </c>
      <c r="B4801" s="18" t="s">
        <v>25430</v>
      </c>
      <c r="C4801" s="18" t="s">
        <v>2103</v>
      </c>
      <c r="D4801" s="18" t="s">
        <v>2100</v>
      </c>
      <c r="E4801" s="461">
        <v>18.36</v>
      </c>
    </row>
    <row r="4802" spans="1:5" ht="14.25">
      <c r="A4802" s="18">
        <v>38831</v>
      </c>
      <c r="B4802" s="18" t="s">
        <v>25431</v>
      </c>
      <c r="C4802" s="18" t="s">
        <v>2103</v>
      </c>
      <c r="D4802" s="18" t="s">
        <v>2100</v>
      </c>
      <c r="E4802" s="461">
        <v>35.450000000000003</v>
      </c>
    </row>
    <row r="4803" spans="1:5" ht="14.25">
      <c r="A4803" s="18">
        <v>36274</v>
      </c>
      <c r="B4803" s="18" t="s">
        <v>25432</v>
      </c>
      <c r="C4803" s="18" t="s">
        <v>2103</v>
      </c>
      <c r="D4803" s="18" t="s">
        <v>2100</v>
      </c>
      <c r="E4803" s="461">
        <v>9.7100000000000009</v>
      </c>
    </row>
    <row r="4804" spans="1:5" ht="14.25">
      <c r="A4804" s="18">
        <v>36278</v>
      </c>
      <c r="B4804" s="18" t="s">
        <v>25433</v>
      </c>
      <c r="C4804" s="18" t="s">
        <v>2103</v>
      </c>
      <c r="D4804" s="18" t="s">
        <v>2100</v>
      </c>
      <c r="E4804" s="461">
        <v>13.17</v>
      </c>
    </row>
    <row r="4805" spans="1:5" ht="14.25">
      <c r="A4805" s="18">
        <v>38977</v>
      </c>
      <c r="B4805" s="18" t="s">
        <v>25434</v>
      </c>
      <c r="C4805" s="18" t="s">
        <v>2103</v>
      </c>
      <c r="D4805" s="18" t="s">
        <v>2100</v>
      </c>
      <c r="E4805" s="461">
        <v>128.82</v>
      </c>
    </row>
    <row r="4806" spans="1:5" ht="14.25">
      <c r="A4806" s="18">
        <v>38971</v>
      </c>
      <c r="B4806" s="18" t="s">
        <v>25435</v>
      </c>
      <c r="C4806" s="18" t="s">
        <v>2103</v>
      </c>
      <c r="D4806" s="18" t="s">
        <v>2100</v>
      </c>
      <c r="E4806" s="461">
        <v>10.81</v>
      </c>
    </row>
    <row r="4807" spans="1:5" ht="14.25">
      <c r="A4807" s="18">
        <v>38972</v>
      </c>
      <c r="B4807" s="18" t="s">
        <v>25436</v>
      </c>
      <c r="C4807" s="18" t="s">
        <v>2103</v>
      </c>
      <c r="D4807" s="18" t="s">
        <v>2100</v>
      </c>
      <c r="E4807" s="461">
        <v>14.57</v>
      </c>
    </row>
    <row r="4808" spans="1:5" ht="14.25">
      <c r="A4808" s="18">
        <v>38973</v>
      </c>
      <c r="B4808" s="18" t="s">
        <v>25437</v>
      </c>
      <c r="C4808" s="18" t="s">
        <v>2103</v>
      </c>
      <c r="D4808" s="18" t="s">
        <v>2100</v>
      </c>
      <c r="E4808" s="461">
        <v>24.08</v>
      </c>
    </row>
    <row r="4809" spans="1:5" ht="14.25">
      <c r="A4809" s="18">
        <v>38974</v>
      </c>
      <c r="B4809" s="18" t="s">
        <v>25438</v>
      </c>
      <c r="C4809" s="18" t="s">
        <v>2103</v>
      </c>
      <c r="D4809" s="18" t="s">
        <v>2100</v>
      </c>
      <c r="E4809" s="461">
        <v>39.11</v>
      </c>
    </row>
    <row r="4810" spans="1:5" ht="14.25">
      <c r="A4810" s="18">
        <v>38975</v>
      </c>
      <c r="B4810" s="18" t="s">
        <v>25439</v>
      </c>
      <c r="C4810" s="18" t="s">
        <v>2103</v>
      </c>
      <c r="D4810" s="18" t="s">
        <v>2100</v>
      </c>
      <c r="E4810" s="461">
        <v>50.15</v>
      </c>
    </row>
    <row r="4811" spans="1:5" ht="14.25">
      <c r="A4811" s="18">
        <v>38976</v>
      </c>
      <c r="B4811" s="18" t="s">
        <v>25440</v>
      </c>
      <c r="C4811" s="18" t="s">
        <v>2103</v>
      </c>
      <c r="D4811" s="18" t="s">
        <v>2100</v>
      </c>
      <c r="E4811" s="461">
        <v>86.22</v>
      </c>
    </row>
    <row r="4812" spans="1:5" ht="14.25">
      <c r="A4812" s="18">
        <v>44176</v>
      </c>
      <c r="B4812" s="18" t="s">
        <v>25441</v>
      </c>
      <c r="C4812" s="18" t="s">
        <v>2103</v>
      </c>
      <c r="D4812" s="18" t="s">
        <v>2100</v>
      </c>
      <c r="E4812" s="461">
        <v>19.809999999999999</v>
      </c>
    </row>
    <row r="4813" spans="1:5" ht="14.25">
      <c r="A4813" s="18">
        <v>38986</v>
      </c>
      <c r="B4813" s="18" t="s">
        <v>25442</v>
      </c>
      <c r="C4813" s="18" t="s">
        <v>2103</v>
      </c>
      <c r="D4813" s="18" t="s">
        <v>2100</v>
      </c>
      <c r="E4813" s="461">
        <v>260.26</v>
      </c>
    </row>
    <row r="4814" spans="1:5" ht="14.25">
      <c r="A4814" s="18">
        <v>38978</v>
      </c>
      <c r="B4814" s="18" t="s">
        <v>25443</v>
      </c>
      <c r="C4814" s="18" t="s">
        <v>2103</v>
      </c>
      <c r="D4814" s="18" t="s">
        <v>2100</v>
      </c>
      <c r="E4814" s="461">
        <v>10.68</v>
      </c>
    </row>
    <row r="4815" spans="1:5" ht="14.25">
      <c r="A4815" s="18">
        <v>38979</v>
      </c>
      <c r="B4815" s="18" t="s">
        <v>25444</v>
      </c>
      <c r="C4815" s="18" t="s">
        <v>2103</v>
      </c>
      <c r="D4815" s="18" t="s">
        <v>2100</v>
      </c>
      <c r="E4815" s="461">
        <v>14.76</v>
      </c>
    </row>
    <row r="4816" spans="1:5" ht="14.25">
      <c r="A4816" s="18">
        <v>38980</v>
      </c>
      <c r="B4816" s="18" t="s">
        <v>25445</v>
      </c>
      <c r="C4816" s="18" t="s">
        <v>2103</v>
      </c>
      <c r="D4816" s="18" t="s">
        <v>2100</v>
      </c>
      <c r="E4816" s="461">
        <v>19.75</v>
      </c>
    </row>
    <row r="4817" spans="1:5" ht="14.25">
      <c r="A4817" s="18">
        <v>38981</v>
      </c>
      <c r="B4817" s="18" t="s">
        <v>25446</v>
      </c>
      <c r="C4817" s="18" t="s">
        <v>2103</v>
      </c>
      <c r="D4817" s="18" t="s">
        <v>2100</v>
      </c>
      <c r="E4817" s="461">
        <v>28.5</v>
      </c>
    </row>
    <row r="4818" spans="1:5" ht="14.25">
      <c r="A4818" s="18">
        <v>38982</v>
      </c>
      <c r="B4818" s="18" t="s">
        <v>25447</v>
      </c>
      <c r="C4818" s="18" t="s">
        <v>2103</v>
      </c>
      <c r="D4818" s="18" t="s">
        <v>2100</v>
      </c>
      <c r="E4818" s="461">
        <v>45.04</v>
      </c>
    </row>
    <row r="4819" spans="1:5" ht="14.25">
      <c r="A4819" s="18">
        <v>38983</v>
      </c>
      <c r="B4819" s="18" t="s">
        <v>25448</v>
      </c>
      <c r="C4819" s="18" t="s">
        <v>2103</v>
      </c>
      <c r="D4819" s="18" t="s">
        <v>2100</v>
      </c>
      <c r="E4819" s="461">
        <v>79.239999999999995</v>
      </c>
    </row>
    <row r="4820" spans="1:5" ht="14.25">
      <c r="A4820" s="18">
        <v>38984</v>
      </c>
      <c r="B4820" s="18" t="s">
        <v>25449</v>
      </c>
      <c r="C4820" s="18" t="s">
        <v>2103</v>
      </c>
      <c r="D4820" s="18" t="s">
        <v>2100</v>
      </c>
      <c r="E4820" s="461">
        <v>108.94</v>
      </c>
    </row>
    <row r="4821" spans="1:5" ht="14.25">
      <c r="A4821" s="18">
        <v>38985</v>
      </c>
      <c r="B4821" s="18" t="s">
        <v>25450</v>
      </c>
      <c r="C4821" s="18" t="s">
        <v>2103</v>
      </c>
      <c r="D4821" s="18" t="s">
        <v>2100</v>
      </c>
      <c r="E4821" s="461">
        <v>187.29</v>
      </c>
    </row>
    <row r="4822" spans="1:5" ht="14.25">
      <c r="A4822" s="18">
        <v>9836</v>
      </c>
      <c r="B4822" s="18" t="s">
        <v>25451</v>
      </c>
      <c r="C4822" s="18" t="s">
        <v>2103</v>
      </c>
      <c r="D4822" s="18" t="s">
        <v>2102</v>
      </c>
      <c r="E4822" s="461">
        <v>23.95</v>
      </c>
    </row>
    <row r="4823" spans="1:5" ht="14.25">
      <c r="A4823" s="18">
        <v>20065</v>
      </c>
      <c r="B4823" s="18" t="s">
        <v>25452</v>
      </c>
      <c r="C4823" s="18" t="s">
        <v>2103</v>
      </c>
      <c r="D4823" s="18" t="s">
        <v>2098</v>
      </c>
      <c r="E4823" s="461">
        <v>61.27</v>
      </c>
    </row>
    <row r="4824" spans="1:5" ht="14.25">
      <c r="A4824" s="18">
        <v>9835</v>
      </c>
      <c r="B4824" s="18" t="s">
        <v>25453</v>
      </c>
      <c r="C4824" s="18" t="s">
        <v>2103</v>
      </c>
      <c r="D4824" s="18" t="s">
        <v>2098</v>
      </c>
      <c r="E4824" s="461">
        <v>8.64</v>
      </c>
    </row>
    <row r="4825" spans="1:5" ht="14.25">
      <c r="A4825" s="18">
        <v>38032</v>
      </c>
      <c r="B4825" s="18" t="s">
        <v>25454</v>
      </c>
      <c r="C4825" s="18" t="s">
        <v>2103</v>
      </c>
      <c r="D4825" s="18" t="s">
        <v>2100</v>
      </c>
      <c r="E4825" s="461">
        <v>70.569999999999993</v>
      </c>
    </row>
    <row r="4826" spans="1:5" ht="14.25">
      <c r="A4826" s="18">
        <v>38033</v>
      </c>
      <c r="B4826" s="18" t="s">
        <v>25455</v>
      </c>
      <c r="C4826" s="18" t="s">
        <v>2103</v>
      </c>
      <c r="D4826" s="18" t="s">
        <v>2100</v>
      </c>
      <c r="E4826" s="461">
        <v>115.49</v>
      </c>
    </row>
    <row r="4827" spans="1:5" ht="14.25">
      <c r="A4827" s="18">
        <v>38034</v>
      </c>
      <c r="B4827" s="18" t="s">
        <v>25456</v>
      </c>
      <c r="C4827" s="18" t="s">
        <v>2103</v>
      </c>
      <c r="D4827" s="18" t="s">
        <v>2100</v>
      </c>
      <c r="E4827" s="461">
        <v>191.04</v>
      </c>
    </row>
    <row r="4828" spans="1:5" ht="14.25">
      <c r="A4828" s="18">
        <v>38035</v>
      </c>
      <c r="B4828" s="18" t="s">
        <v>25457</v>
      </c>
      <c r="C4828" s="18" t="s">
        <v>2103</v>
      </c>
      <c r="D4828" s="18" t="s">
        <v>2100</v>
      </c>
      <c r="E4828" s="461">
        <v>266.22000000000003</v>
      </c>
    </row>
    <row r="4829" spans="1:5" ht="14.25">
      <c r="A4829" s="18">
        <v>38036</v>
      </c>
      <c r="B4829" s="18" t="s">
        <v>25458</v>
      </c>
      <c r="C4829" s="18" t="s">
        <v>2103</v>
      </c>
      <c r="D4829" s="18" t="s">
        <v>2100</v>
      </c>
      <c r="E4829" s="461">
        <v>375.65</v>
      </c>
    </row>
    <row r="4830" spans="1:5" ht="14.25">
      <c r="A4830" s="18">
        <v>38037</v>
      </c>
      <c r="B4830" s="18" t="s">
        <v>25459</v>
      </c>
      <c r="C4830" s="18" t="s">
        <v>2103</v>
      </c>
      <c r="D4830" s="18" t="s">
        <v>2100</v>
      </c>
      <c r="E4830" s="461">
        <v>435.56</v>
      </c>
    </row>
    <row r="4831" spans="1:5" ht="14.25">
      <c r="A4831" s="18">
        <v>9850</v>
      </c>
      <c r="B4831" s="18" t="s">
        <v>25460</v>
      </c>
      <c r="C4831" s="18" t="s">
        <v>2103</v>
      </c>
      <c r="D4831" s="18" t="s">
        <v>2100</v>
      </c>
      <c r="E4831" s="461">
        <v>167.63</v>
      </c>
    </row>
    <row r="4832" spans="1:5" ht="14.25">
      <c r="A4832" s="18">
        <v>9853</v>
      </c>
      <c r="B4832" s="18" t="s">
        <v>25461</v>
      </c>
      <c r="C4832" s="18" t="s">
        <v>2103</v>
      </c>
      <c r="D4832" s="18" t="s">
        <v>2100</v>
      </c>
      <c r="E4832" s="461">
        <v>298.10000000000002</v>
      </c>
    </row>
    <row r="4833" spans="1:5" ht="14.25">
      <c r="A4833" s="18">
        <v>9854</v>
      </c>
      <c r="B4833" s="18" t="s">
        <v>25462</v>
      </c>
      <c r="C4833" s="18" t="s">
        <v>2103</v>
      </c>
      <c r="D4833" s="18" t="s">
        <v>2100</v>
      </c>
      <c r="E4833" s="461">
        <v>130.61000000000001</v>
      </c>
    </row>
    <row r="4834" spans="1:5" ht="14.25">
      <c r="A4834" s="18">
        <v>9851</v>
      </c>
      <c r="B4834" s="18" t="s">
        <v>25463</v>
      </c>
      <c r="C4834" s="18" t="s">
        <v>2103</v>
      </c>
      <c r="D4834" s="18" t="s">
        <v>2100</v>
      </c>
      <c r="E4834" s="461">
        <v>226.48</v>
      </c>
    </row>
    <row r="4835" spans="1:5" ht="14.25">
      <c r="A4835" s="18">
        <v>9855</v>
      </c>
      <c r="B4835" s="18" t="s">
        <v>25464</v>
      </c>
      <c r="C4835" s="18" t="s">
        <v>2103</v>
      </c>
      <c r="D4835" s="18" t="s">
        <v>2100</v>
      </c>
      <c r="E4835" s="461">
        <v>378.81</v>
      </c>
    </row>
    <row r="4836" spans="1:5" ht="14.25">
      <c r="A4836" s="18">
        <v>9825</v>
      </c>
      <c r="B4836" s="18" t="s">
        <v>25465</v>
      </c>
      <c r="C4836" s="18" t="s">
        <v>2103</v>
      </c>
      <c r="D4836" s="18" t="s">
        <v>2100</v>
      </c>
      <c r="E4836" s="461">
        <v>52.75</v>
      </c>
    </row>
    <row r="4837" spans="1:5" ht="14.25">
      <c r="A4837" s="18">
        <v>9828</v>
      </c>
      <c r="B4837" s="18" t="s">
        <v>25466</v>
      </c>
      <c r="C4837" s="18" t="s">
        <v>2103</v>
      </c>
      <c r="D4837" s="18" t="s">
        <v>2100</v>
      </c>
      <c r="E4837" s="461">
        <v>141.96</v>
      </c>
    </row>
    <row r="4838" spans="1:5" ht="14.25">
      <c r="A4838" s="18">
        <v>9829</v>
      </c>
      <c r="B4838" s="18" t="s">
        <v>25467</v>
      </c>
      <c r="C4838" s="18" t="s">
        <v>2103</v>
      </c>
      <c r="D4838" s="18" t="s">
        <v>2100</v>
      </c>
      <c r="E4838" s="461">
        <v>240.59</v>
      </c>
    </row>
    <row r="4839" spans="1:5" ht="14.25">
      <c r="A4839" s="18">
        <v>9826</v>
      </c>
      <c r="B4839" s="18" t="s">
        <v>25468</v>
      </c>
      <c r="C4839" s="18" t="s">
        <v>2103</v>
      </c>
      <c r="D4839" s="18" t="s">
        <v>2100</v>
      </c>
      <c r="E4839" s="461">
        <v>366.26</v>
      </c>
    </row>
    <row r="4840" spans="1:5" ht="14.25">
      <c r="A4840" s="18">
        <v>9827</v>
      </c>
      <c r="B4840" s="18" t="s">
        <v>25469</v>
      </c>
      <c r="C4840" s="18" t="s">
        <v>2103</v>
      </c>
      <c r="D4840" s="18" t="s">
        <v>2100</v>
      </c>
      <c r="E4840" s="461">
        <v>520.09</v>
      </c>
    </row>
    <row r="4841" spans="1:5" ht="14.25">
      <c r="A4841" s="18">
        <v>36374</v>
      </c>
      <c r="B4841" s="18" t="s">
        <v>25470</v>
      </c>
      <c r="C4841" s="18" t="s">
        <v>2103</v>
      </c>
      <c r="D4841" s="18" t="s">
        <v>2100</v>
      </c>
      <c r="E4841" s="461">
        <v>63.22</v>
      </c>
    </row>
    <row r="4842" spans="1:5" ht="14.25">
      <c r="A4842" s="18">
        <v>36084</v>
      </c>
      <c r="B4842" s="18" t="s">
        <v>25471</v>
      </c>
      <c r="C4842" s="18" t="s">
        <v>2103</v>
      </c>
      <c r="D4842" s="18" t="s">
        <v>2100</v>
      </c>
      <c r="E4842" s="461">
        <v>18.73</v>
      </c>
    </row>
    <row r="4843" spans="1:5" ht="14.25">
      <c r="A4843" s="18">
        <v>36373</v>
      </c>
      <c r="B4843" s="18" t="s">
        <v>25472</v>
      </c>
      <c r="C4843" s="18" t="s">
        <v>2103</v>
      </c>
      <c r="D4843" s="18" t="s">
        <v>2100</v>
      </c>
      <c r="E4843" s="461">
        <v>38.9</v>
      </c>
    </row>
    <row r="4844" spans="1:5" ht="14.25">
      <c r="A4844" s="18">
        <v>36377</v>
      </c>
      <c r="B4844" s="18" t="s">
        <v>25473</v>
      </c>
      <c r="C4844" s="18" t="s">
        <v>2103</v>
      </c>
      <c r="D4844" s="18" t="s">
        <v>2100</v>
      </c>
      <c r="E4844" s="461">
        <v>75.84</v>
      </c>
    </row>
    <row r="4845" spans="1:5" ht="14.25">
      <c r="A4845" s="18">
        <v>36375</v>
      </c>
      <c r="B4845" s="18" t="s">
        <v>25474</v>
      </c>
      <c r="C4845" s="18" t="s">
        <v>2103</v>
      </c>
      <c r="D4845" s="18" t="s">
        <v>2100</v>
      </c>
      <c r="E4845" s="461">
        <v>23.11</v>
      </c>
    </row>
    <row r="4846" spans="1:5" ht="14.25">
      <c r="A4846" s="18">
        <v>36376</v>
      </c>
      <c r="B4846" s="18" t="s">
        <v>25475</v>
      </c>
      <c r="C4846" s="18" t="s">
        <v>2103</v>
      </c>
      <c r="D4846" s="18" t="s">
        <v>2100</v>
      </c>
      <c r="E4846" s="461">
        <v>45.39</v>
      </c>
    </row>
    <row r="4847" spans="1:5" ht="14.25">
      <c r="A4847" s="18">
        <v>36380</v>
      </c>
      <c r="B4847" s="18" t="s">
        <v>25476</v>
      </c>
      <c r="C4847" s="18" t="s">
        <v>2103</v>
      </c>
      <c r="D4847" s="18" t="s">
        <v>2100</v>
      </c>
      <c r="E4847" s="461">
        <v>94.83</v>
      </c>
    </row>
    <row r="4848" spans="1:5" ht="14.25">
      <c r="A4848" s="18">
        <v>36378</v>
      </c>
      <c r="B4848" s="18" t="s">
        <v>25477</v>
      </c>
      <c r="C4848" s="18" t="s">
        <v>2103</v>
      </c>
      <c r="D4848" s="18" t="s">
        <v>2100</v>
      </c>
      <c r="E4848" s="461">
        <v>28.41</v>
      </c>
    </row>
    <row r="4849" spans="1:5" ht="14.25">
      <c r="A4849" s="18">
        <v>36379</v>
      </c>
      <c r="B4849" s="18" t="s">
        <v>25478</v>
      </c>
      <c r="C4849" s="18" t="s">
        <v>2103</v>
      </c>
      <c r="D4849" s="18" t="s">
        <v>2100</v>
      </c>
      <c r="E4849" s="461">
        <v>57.28</v>
      </c>
    </row>
    <row r="4850" spans="1:5" ht="14.25">
      <c r="A4850" s="18">
        <v>9859</v>
      </c>
      <c r="B4850" s="18" t="s">
        <v>25479</v>
      </c>
      <c r="C4850" s="18" t="s">
        <v>2103</v>
      </c>
      <c r="D4850" s="18" t="s">
        <v>2098</v>
      </c>
      <c r="E4850" s="461">
        <v>16.079999999999998</v>
      </c>
    </row>
    <row r="4851" spans="1:5" ht="14.25">
      <c r="A4851" s="18">
        <v>9838</v>
      </c>
      <c r="B4851" s="18" t="s">
        <v>25480</v>
      </c>
      <c r="C4851" s="18" t="s">
        <v>2103</v>
      </c>
      <c r="D4851" s="18" t="s">
        <v>2098</v>
      </c>
      <c r="E4851" s="461">
        <v>14.7</v>
      </c>
    </row>
    <row r="4852" spans="1:5" ht="14.25">
      <c r="A4852" s="18">
        <v>9837</v>
      </c>
      <c r="B4852" s="18" t="s">
        <v>25481</v>
      </c>
      <c r="C4852" s="18" t="s">
        <v>2103</v>
      </c>
      <c r="D4852" s="18" t="s">
        <v>2098</v>
      </c>
      <c r="E4852" s="461">
        <v>21.23</v>
      </c>
    </row>
    <row r="4853" spans="1:5" ht="14.25">
      <c r="A4853" s="18">
        <v>9830</v>
      </c>
      <c r="B4853" s="18" t="s">
        <v>25482</v>
      </c>
      <c r="C4853" s="18" t="s">
        <v>2103</v>
      </c>
      <c r="D4853" s="18" t="s">
        <v>2100</v>
      </c>
      <c r="E4853" s="461">
        <v>7.03</v>
      </c>
    </row>
    <row r="4854" spans="1:5" ht="14.25">
      <c r="A4854" s="18">
        <v>44315</v>
      </c>
      <c r="B4854" s="18" t="s">
        <v>25483</v>
      </c>
      <c r="C4854" s="18" t="s">
        <v>2103</v>
      </c>
      <c r="D4854" s="18" t="s">
        <v>2098</v>
      </c>
      <c r="E4854" s="461">
        <v>80.010000000000005</v>
      </c>
    </row>
    <row r="4855" spans="1:5" ht="14.25">
      <c r="A4855" s="18">
        <v>9863</v>
      </c>
      <c r="B4855" s="18" t="s">
        <v>25484</v>
      </c>
      <c r="C4855" s="18" t="s">
        <v>2103</v>
      </c>
      <c r="D4855" s="18" t="s">
        <v>2098</v>
      </c>
      <c r="E4855" s="461">
        <v>97.19</v>
      </c>
    </row>
    <row r="4856" spans="1:5" ht="14.25">
      <c r="A4856" s="18">
        <v>9860</v>
      </c>
      <c r="B4856" s="18" t="s">
        <v>25485</v>
      </c>
      <c r="C4856" s="18" t="s">
        <v>2103</v>
      </c>
      <c r="D4856" s="18" t="s">
        <v>2098</v>
      </c>
      <c r="E4856" s="461">
        <v>70.94</v>
      </c>
    </row>
    <row r="4857" spans="1:5" ht="14.25">
      <c r="A4857" s="18">
        <v>9862</v>
      </c>
      <c r="B4857" s="18" t="s">
        <v>25486</v>
      </c>
      <c r="C4857" s="18" t="s">
        <v>2103</v>
      </c>
      <c r="D4857" s="18" t="s">
        <v>2098</v>
      </c>
      <c r="E4857" s="461">
        <v>49.57</v>
      </c>
    </row>
    <row r="4858" spans="1:5" ht="14.25">
      <c r="A4858" s="18">
        <v>9861</v>
      </c>
      <c r="B4858" s="18" t="s">
        <v>25487</v>
      </c>
      <c r="C4858" s="18" t="s">
        <v>2103</v>
      </c>
      <c r="D4858" s="18" t="s">
        <v>2098</v>
      </c>
      <c r="E4858" s="461">
        <v>38.93</v>
      </c>
    </row>
    <row r="4859" spans="1:5" ht="14.25">
      <c r="A4859" s="18">
        <v>9856</v>
      </c>
      <c r="B4859" s="18" t="s">
        <v>25488</v>
      </c>
      <c r="C4859" s="18" t="s">
        <v>2103</v>
      </c>
      <c r="D4859" s="18" t="s">
        <v>2098</v>
      </c>
      <c r="E4859" s="461">
        <v>12.56</v>
      </c>
    </row>
    <row r="4860" spans="1:5" ht="14.25">
      <c r="A4860" s="18">
        <v>9866</v>
      </c>
      <c r="B4860" s="18" t="s">
        <v>25489</v>
      </c>
      <c r="C4860" s="18" t="s">
        <v>2103</v>
      </c>
      <c r="D4860" s="18" t="s">
        <v>2098</v>
      </c>
      <c r="E4860" s="461">
        <v>33.6</v>
      </c>
    </row>
    <row r="4861" spans="1:5" ht="14.25">
      <c r="A4861" s="18">
        <v>9841</v>
      </c>
      <c r="B4861" s="18" t="s">
        <v>25490</v>
      </c>
      <c r="C4861" s="18" t="s">
        <v>2103</v>
      </c>
      <c r="D4861" s="18" t="s">
        <v>2098</v>
      </c>
      <c r="E4861" s="461">
        <v>59.11</v>
      </c>
    </row>
    <row r="4862" spans="1:5" ht="14.25">
      <c r="A4862" s="18">
        <v>9840</v>
      </c>
      <c r="B4862" s="18" t="s">
        <v>25491</v>
      </c>
      <c r="C4862" s="18" t="s">
        <v>2103</v>
      </c>
      <c r="D4862" s="18" t="s">
        <v>2098</v>
      </c>
      <c r="E4862" s="461">
        <v>120.14</v>
      </c>
    </row>
    <row r="4863" spans="1:5" ht="14.25">
      <c r="A4863" s="18">
        <v>20067</v>
      </c>
      <c r="B4863" s="18" t="s">
        <v>25492</v>
      </c>
      <c r="C4863" s="18" t="s">
        <v>2103</v>
      </c>
      <c r="D4863" s="18" t="s">
        <v>2098</v>
      </c>
      <c r="E4863" s="461">
        <v>20.64</v>
      </c>
    </row>
    <row r="4864" spans="1:5" ht="14.25">
      <c r="A4864" s="18">
        <v>20068</v>
      </c>
      <c r="B4864" s="18" t="s">
        <v>25493</v>
      </c>
      <c r="C4864" s="18" t="s">
        <v>2103</v>
      </c>
      <c r="D4864" s="18" t="s">
        <v>2098</v>
      </c>
      <c r="E4864" s="461">
        <v>25.74</v>
      </c>
    </row>
    <row r="4865" spans="1:5" ht="14.25">
      <c r="A4865" s="18">
        <v>9839</v>
      </c>
      <c r="B4865" s="18" t="s">
        <v>25494</v>
      </c>
      <c r="C4865" s="18" t="s">
        <v>2103</v>
      </c>
      <c r="D4865" s="18" t="s">
        <v>2098</v>
      </c>
      <c r="E4865" s="461">
        <v>33.74</v>
      </c>
    </row>
    <row r="4866" spans="1:5" ht="14.25">
      <c r="A4866" s="18">
        <v>9870</v>
      </c>
      <c r="B4866" s="18" t="s">
        <v>25495</v>
      </c>
      <c r="C4866" s="18" t="s">
        <v>2103</v>
      </c>
      <c r="D4866" s="18" t="s">
        <v>2098</v>
      </c>
      <c r="E4866" s="461">
        <v>144.94</v>
      </c>
    </row>
    <row r="4867" spans="1:5" ht="14.25">
      <c r="A4867" s="18">
        <v>9867</v>
      </c>
      <c r="B4867" s="18" t="s">
        <v>25496</v>
      </c>
      <c r="C4867" s="18" t="s">
        <v>2103</v>
      </c>
      <c r="D4867" s="18" t="s">
        <v>2098</v>
      </c>
      <c r="E4867" s="461">
        <v>5.82</v>
      </c>
    </row>
    <row r="4868" spans="1:5" ht="14.25">
      <c r="A4868" s="18">
        <v>9868</v>
      </c>
      <c r="B4868" s="18" t="s">
        <v>25497</v>
      </c>
      <c r="C4868" s="18" t="s">
        <v>2103</v>
      </c>
      <c r="D4868" s="18" t="s">
        <v>2102</v>
      </c>
      <c r="E4868" s="461">
        <v>6.57</v>
      </c>
    </row>
    <row r="4869" spans="1:5" ht="14.25">
      <c r="A4869" s="18">
        <v>9869</v>
      </c>
      <c r="B4869" s="18" t="s">
        <v>25498</v>
      </c>
      <c r="C4869" s="18" t="s">
        <v>2103</v>
      </c>
      <c r="D4869" s="18" t="s">
        <v>2098</v>
      </c>
      <c r="E4869" s="461">
        <v>14.18</v>
      </c>
    </row>
    <row r="4870" spans="1:5" ht="14.25">
      <c r="A4870" s="18">
        <v>9874</v>
      </c>
      <c r="B4870" s="18" t="s">
        <v>25499</v>
      </c>
      <c r="C4870" s="18" t="s">
        <v>2103</v>
      </c>
      <c r="D4870" s="18" t="s">
        <v>2098</v>
      </c>
      <c r="E4870" s="461">
        <v>22.27</v>
      </c>
    </row>
    <row r="4871" spans="1:5" ht="14.25">
      <c r="A4871" s="18">
        <v>9875</v>
      </c>
      <c r="B4871" s="18" t="s">
        <v>25500</v>
      </c>
      <c r="C4871" s="18" t="s">
        <v>2103</v>
      </c>
      <c r="D4871" s="18" t="s">
        <v>2098</v>
      </c>
      <c r="E4871" s="461">
        <v>24.42</v>
      </c>
    </row>
    <row r="4872" spans="1:5" ht="14.25">
      <c r="A4872" s="18">
        <v>9873</v>
      </c>
      <c r="B4872" s="18" t="s">
        <v>25501</v>
      </c>
      <c r="C4872" s="18" t="s">
        <v>2103</v>
      </c>
      <c r="D4872" s="18" t="s">
        <v>2098</v>
      </c>
      <c r="E4872" s="461">
        <v>40.18</v>
      </c>
    </row>
    <row r="4873" spans="1:5" ht="14.25">
      <c r="A4873" s="18">
        <v>9871</v>
      </c>
      <c r="B4873" s="18" t="s">
        <v>25502</v>
      </c>
      <c r="C4873" s="18" t="s">
        <v>2103</v>
      </c>
      <c r="D4873" s="18" t="s">
        <v>2098</v>
      </c>
      <c r="E4873" s="461">
        <v>66.58</v>
      </c>
    </row>
    <row r="4874" spans="1:5" ht="14.25">
      <c r="A4874" s="18">
        <v>9872</v>
      </c>
      <c r="B4874" s="18" t="s">
        <v>25503</v>
      </c>
      <c r="C4874" s="18" t="s">
        <v>2103</v>
      </c>
      <c r="D4874" s="18" t="s">
        <v>2098</v>
      </c>
      <c r="E4874" s="461">
        <v>92.62</v>
      </c>
    </row>
    <row r="4875" spans="1:5" ht="14.25">
      <c r="A4875" s="18">
        <v>7667</v>
      </c>
      <c r="B4875" s="18" t="s">
        <v>25504</v>
      </c>
      <c r="C4875" s="18" t="s">
        <v>2103</v>
      </c>
      <c r="D4875" s="18" t="s">
        <v>2100</v>
      </c>
      <c r="E4875" s="461">
        <v>3394.79</v>
      </c>
    </row>
    <row r="4876" spans="1:5" ht="14.25">
      <c r="A4876" s="18">
        <v>7660</v>
      </c>
      <c r="B4876" s="18" t="s">
        <v>25505</v>
      </c>
      <c r="C4876" s="18" t="s">
        <v>2103</v>
      </c>
      <c r="D4876" s="18" t="s">
        <v>2100</v>
      </c>
      <c r="E4876" s="461">
        <v>4327.55</v>
      </c>
    </row>
    <row r="4877" spans="1:5" ht="14.25">
      <c r="A4877" s="18">
        <v>7676</v>
      </c>
      <c r="B4877" s="18" t="s">
        <v>25506</v>
      </c>
      <c r="C4877" s="18" t="s">
        <v>2103</v>
      </c>
      <c r="D4877" s="18" t="s">
        <v>2100</v>
      </c>
      <c r="E4877" s="461">
        <v>4377.01</v>
      </c>
    </row>
    <row r="4878" spans="1:5" ht="14.25">
      <c r="A4878" s="18">
        <v>12426</v>
      </c>
      <c r="B4878" s="18" t="s">
        <v>25507</v>
      </c>
      <c r="C4878" s="18" t="s">
        <v>2097</v>
      </c>
      <c r="D4878" s="18" t="s">
        <v>2100</v>
      </c>
      <c r="E4878" s="461">
        <v>47.61</v>
      </c>
    </row>
    <row r="4879" spans="1:5" ht="14.25">
      <c r="A4879" s="18">
        <v>12425</v>
      </c>
      <c r="B4879" s="18" t="s">
        <v>25508</v>
      </c>
      <c r="C4879" s="18" t="s">
        <v>2097</v>
      </c>
      <c r="D4879" s="18" t="s">
        <v>2100</v>
      </c>
      <c r="E4879" s="461">
        <v>65.41</v>
      </c>
    </row>
    <row r="4880" spans="1:5" ht="14.25">
      <c r="A4880" s="18">
        <v>12427</v>
      </c>
      <c r="B4880" s="18" t="s">
        <v>25509</v>
      </c>
      <c r="C4880" s="18" t="s">
        <v>2097</v>
      </c>
      <c r="D4880" s="18" t="s">
        <v>2100</v>
      </c>
      <c r="E4880" s="461">
        <v>271.51</v>
      </c>
    </row>
    <row r="4881" spans="1:5" ht="14.25">
      <c r="A4881" s="18">
        <v>12428</v>
      </c>
      <c r="B4881" s="18" t="s">
        <v>25510</v>
      </c>
      <c r="C4881" s="18" t="s">
        <v>2097</v>
      </c>
      <c r="D4881" s="18" t="s">
        <v>2100</v>
      </c>
      <c r="E4881" s="461">
        <v>174.27</v>
      </c>
    </row>
    <row r="4882" spans="1:5" ht="14.25">
      <c r="A4882" s="18">
        <v>12430</v>
      </c>
      <c r="B4882" s="18" t="s">
        <v>25511</v>
      </c>
      <c r="C4882" s="18" t="s">
        <v>2097</v>
      </c>
      <c r="D4882" s="18" t="s">
        <v>2100</v>
      </c>
      <c r="E4882" s="461">
        <v>58.37</v>
      </c>
    </row>
    <row r="4883" spans="1:5" ht="14.25">
      <c r="A4883" s="18">
        <v>12429</v>
      </c>
      <c r="B4883" s="18" t="s">
        <v>25512</v>
      </c>
      <c r="C4883" s="18" t="s">
        <v>2097</v>
      </c>
      <c r="D4883" s="18" t="s">
        <v>2100</v>
      </c>
      <c r="E4883" s="461">
        <v>439.04</v>
      </c>
    </row>
    <row r="4884" spans="1:5" ht="14.25">
      <c r="A4884" s="18">
        <v>12431</v>
      </c>
      <c r="B4884" s="18" t="s">
        <v>25513</v>
      </c>
      <c r="C4884" s="18" t="s">
        <v>2097</v>
      </c>
      <c r="D4884" s="18" t="s">
        <v>2100</v>
      </c>
      <c r="E4884" s="461">
        <v>747.17</v>
      </c>
    </row>
    <row r="4885" spans="1:5" ht="14.25">
      <c r="A4885" s="18">
        <v>12432</v>
      </c>
      <c r="B4885" s="18" t="s">
        <v>25514</v>
      </c>
      <c r="C4885" s="18" t="s">
        <v>2097</v>
      </c>
      <c r="D4885" s="18" t="s">
        <v>2100</v>
      </c>
      <c r="E4885" s="461">
        <v>153.66999999999999</v>
      </c>
    </row>
    <row r="4886" spans="1:5" ht="14.25">
      <c r="A4886" s="18">
        <v>12434</v>
      </c>
      <c r="B4886" s="18" t="s">
        <v>25515</v>
      </c>
      <c r="C4886" s="18" t="s">
        <v>2097</v>
      </c>
      <c r="D4886" s="18" t="s">
        <v>2100</v>
      </c>
      <c r="E4886" s="461">
        <v>50.07</v>
      </c>
    </row>
    <row r="4887" spans="1:5" ht="14.25">
      <c r="A4887" s="18">
        <v>12433</v>
      </c>
      <c r="B4887" s="18" t="s">
        <v>25516</v>
      </c>
      <c r="C4887" s="18" t="s">
        <v>2097</v>
      </c>
      <c r="D4887" s="18" t="s">
        <v>2100</v>
      </c>
      <c r="E4887" s="461">
        <v>97.83</v>
      </c>
    </row>
    <row r="4888" spans="1:5" ht="14.25">
      <c r="A4888" s="18">
        <v>12435</v>
      </c>
      <c r="B4888" s="18" t="s">
        <v>25517</v>
      </c>
      <c r="C4888" s="18" t="s">
        <v>2097</v>
      </c>
      <c r="D4888" s="18" t="s">
        <v>2100</v>
      </c>
      <c r="E4888" s="461">
        <v>302.75</v>
      </c>
    </row>
    <row r="4889" spans="1:5" ht="14.25">
      <c r="A4889" s="18">
        <v>12437</v>
      </c>
      <c r="B4889" s="18" t="s">
        <v>25518</v>
      </c>
      <c r="C4889" s="18" t="s">
        <v>2097</v>
      </c>
      <c r="D4889" s="18" t="s">
        <v>2100</v>
      </c>
      <c r="E4889" s="461">
        <v>244.51</v>
      </c>
    </row>
    <row r="4890" spans="1:5" ht="14.25">
      <c r="A4890" s="18">
        <v>12439</v>
      </c>
      <c r="B4890" s="18" t="s">
        <v>25519</v>
      </c>
      <c r="C4890" s="18" t="s">
        <v>2097</v>
      </c>
      <c r="D4890" s="18" t="s">
        <v>2100</v>
      </c>
      <c r="E4890" s="461">
        <v>78.47</v>
      </c>
    </row>
    <row r="4891" spans="1:5" ht="14.25">
      <c r="A4891" s="18">
        <v>12438</v>
      </c>
      <c r="B4891" s="18" t="s">
        <v>25520</v>
      </c>
      <c r="C4891" s="18" t="s">
        <v>2097</v>
      </c>
      <c r="D4891" s="18" t="s">
        <v>2100</v>
      </c>
      <c r="E4891" s="461">
        <v>442.49</v>
      </c>
    </row>
    <row r="4892" spans="1:5" ht="14.25">
      <c r="A4892" s="18">
        <v>12436</v>
      </c>
      <c r="B4892" s="18" t="s">
        <v>25521</v>
      </c>
      <c r="C4892" s="18" t="s">
        <v>2097</v>
      </c>
      <c r="D4892" s="18" t="s">
        <v>2100</v>
      </c>
      <c r="E4892" s="461">
        <v>558.95000000000005</v>
      </c>
    </row>
    <row r="4893" spans="1:5" ht="14.25">
      <c r="A4893" s="18">
        <v>36357</v>
      </c>
      <c r="B4893" s="18" t="s">
        <v>25522</v>
      </c>
      <c r="C4893" s="18" t="s">
        <v>2097</v>
      </c>
      <c r="D4893" s="18" t="s">
        <v>2100</v>
      </c>
      <c r="E4893" s="461">
        <v>143.72999999999999</v>
      </c>
    </row>
    <row r="4894" spans="1:5" ht="14.25">
      <c r="A4894" s="18">
        <v>12424</v>
      </c>
      <c r="B4894" s="18" t="s">
        <v>25523</v>
      </c>
      <c r="C4894" s="18" t="s">
        <v>2097</v>
      </c>
      <c r="D4894" s="18" t="s">
        <v>2100</v>
      </c>
      <c r="E4894" s="461">
        <v>100.72</v>
      </c>
    </row>
    <row r="4895" spans="1:5" ht="14.25">
      <c r="A4895" s="18">
        <v>12440</v>
      </c>
      <c r="B4895" s="18" t="s">
        <v>25524</v>
      </c>
      <c r="C4895" s="18" t="s">
        <v>2097</v>
      </c>
      <c r="D4895" s="18" t="s">
        <v>2100</v>
      </c>
      <c r="E4895" s="461">
        <v>97.35</v>
      </c>
    </row>
    <row r="4896" spans="1:5" ht="14.25">
      <c r="A4896" s="18">
        <v>9884</v>
      </c>
      <c r="B4896" s="18" t="s">
        <v>25525</v>
      </c>
      <c r="C4896" s="18" t="s">
        <v>2097</v>
      </c>
      <c r="D4896" s="18" t="s">
        <v>2100</v>
      </c>
      <c r="E4896" s="461">
        <v>72.62</v>
      </c>
    </row>
    <row r="4897" spans="1:5" ht="14.25">
      <c r="A4897" s="18">
        <v>9888</v>
      </c>
      <c r="B4897" s="18" t="s">
        <v>25526</v>
      </c>
      <c r="C4897" s="18" t="s">
        <v>2097</v>
      </c>
      <c r="D4897" s="18" t="s">
        <v>2100</v>
      </c>
      <c r="E4897" s="461">
        <v>58.34</v>
      </c>
    </row>
    <row r="4898" spans="1:5" ht="14.25">
      <c r="A4898" s="18">
        <v>9883</v>
      </c>
      <c r="B4898" s="18" t="s">
        <v>25527</v>
      </c>
      <c r="C4898" s="18" t="s">
        <v>2097</v>
      </c>
      <c r="D4898" s="18" t="s">
        <v>2100</v>
      </c>
      <c r="E4898" s="461">
        <v>25.46</v>
      </c>
    </row>
    <row r="4899" spans="1:5" ht="14.25">
      <c r="A4899" s="18">
        <v>9886</v>
      </c>
      <c r="B4899" s="18" t="s">
        <v>25528</v>
      </c>
      <c r="C4899" s="18" t="s">
        <v>2097</v>
      </c>
      <c r="D4899" s="18" t="s">
        <v>2100</v>
      </c>
      <c r="E4899" s="461">
        <v>34.869999999999997</v>
      </c>
    </row>
    <row r="4900" spans="1:5" ht="14.25">
      <c r="A4900" s="18">
        <v>9889</v>
      </c>
      <c r="B4900" s="18" t="s">
        <v>25529</v>
      </c>
      <c r="C4900" s="18" t="s">
        <v>2097</v>
      </c>
      <c r="D4900" s="18" t="s">
        <v>2100</v>
      </c>
      <c r="E4900" s="461">
        <v>176.67</v>
      </c>
    </row>
    <row r="4901" spans="1:5" ht="14.25">
      <c r="A4901" s="18">
        <v>9887</v>
      </c>
      <c r="B4901" s="18" t="s">
        <v>25530</v>
      </c>
      <c r="C4901" s="18" t="s">
        <v>2097</v>
      </c>
      <c r="D4901" s="18" t="s">
        <v>2100</v>
      </c>
      <c r="E4901" s="461">
        <v>106.78</v>
      </c>
    </row>
    <row r="4902" spans="1:5" ht="14.25">
      <c r="A4902" s="18">
        <v>9885</v>
      </c>
      <c r="B4902" s="18" t="s">
        <v>25531</v>
      </c>
      <c r="C4902" s="18" t="s">
        <v>2097</v>
      </c>
      <c r="D4902" s="18" t="s">
        <v>2100</v>
      </c>
      <c r="E4902" s="461">
        <v>33.71</v>
      </c>
    </row>
    <row r="4903" spans="1:5" ht="14.25">
      <c r="A4903" s="18">
        <v>9890</v>
      </c>
      <c r="B4903" s="18" t="s">
        <v>25532</v>
      </c>
      <c r="C4903" s="18" t="s">
        <v>2097</v>
      </c>
      <c r="D4903" s="18" t="s">
        <v>2100</v>
      </c>
      <c r="E4903" s="461">
        <v>273.7</v>
      </c>
    </row>
    <row r="4904" spans="1:5" ht="14.25">
      <c r="A4904" s="18">
        <v>9891</v>
      </c>
      <c r="B4904" s="18" t="s">
        <v>25533</v>
      </c>
      <c r="C4904" s="18" t="s">
        <v>2097</v>
      </c>
      <c r="D4904" s="18" t="s">
        <v>2100</v>
      </c>
      <c r="E4904" s="461">
        <v>384.23</v>
      </c>
    </row>
    <row r="4905" spans="1:5" ht="14.25">
      <c r="A4905" s="18">
        <v>39292</v>
      </c>
      <c r="B4905" s="18" t="s">
        <v>25534</v>
      </c>
      <c r="C4905" s="18" t="s">
        <v>2097</v>
      </c>
      <c r="D4905" s="18" t="s">
        <v>2100</v>
      </c>
      <c r="E4905" s="461">
        <v>8.6300000000000008</v>
      </c>
    </row>
    <row r="4906" spans="1:5" ht="14.25">
      <c r="A4906" s="18">
        <v>39293</v>
      </c>
      <c r="B4906" s="18" t="s">
        <v>25535</v>
      </c>
      <c r="C4906" s="18" t="s">
        <v>2097</v>
      </c>
      <c r="D4906" s="18" t="s">
        <v>2100</v>
      </c>
      <c r="E4906" s="461">
        <v>13.92</v>
      </c>
    </row>
    <row r="4907" spans="1:5" ht="14.25">
      <c r="A4907" s="18">
        <v>39294</v>
      </c>
      <c r="B4907" s="18" t="s">
        <v>25536</v>
      </c>
      <c r="C4907" s="18" t="s">
        <v>2097</v>
      </c>
      <c r="D4907" s="18" t="s">
        <v>2100</v>
      </c>
      <c r="E4907" s="461">
        <v>13.92</v>
      </c>
    </row>
    <row r="4908" spans="1:5" ht="14.25">
      <c r="A4908" s="18">
        <v>39295</v>
      </c>
      <c r="B4908" s="18" t="s">
        <v>25537</v>
      </c>
      <c r="C4908" s="18" t="s">
        <v>2097</v>
      </c>
      <c r="D4908" s="18" t="s">
        <v>2100</v>
      </c>
      <c r="E4908" s="461">
        <v>23.74</v>
      </c>
    </row>
    <row r="4909" spans="1:5" ht="14.25">
      <c r="A4909" s="18">
        <v>36313</v>
      </c>
      <c r="B4909" s="18" t="s">
        <v>25538</v>
      </c>
      <c r="C4909" s="18" t="s">
        <v>2097</v>
      </c>
      <c r="D4909" s="18" t="s">
        <v>2100</v>
      </c>
      <c r="E4909" s="461">
        <v>15.04</v>
      </c>
    </row>
    <row r="4910" spans="1:5" ht="14.25">
      <c r="A4910" s="18">
        <v>36316</v>
      </c>
      <c r="B4910" s="18" t="s">
        <v>25539</v>
      </c>
      <c r="C4910" s="18" t="s">
        <v>2097</v>
      </c>
      <c r="D4910" s="18" t="s">
        <v>2100</v>
      </c>
      <c r="E4910" s="461">
        <v>23.42</v>
      </c>
    </row>
    <row r="4911" spans="1:5" ht="14.25">
      <c r="A4911" s="18">
        <v>64</v>
      </c>
      <c r="B4911" s="18" t="s">
        <v>25540</v>
      </c>
      <c r="C4911" s="18" t="s">
        <v>2097</v>
      </c>
      <c r="D4911" s="18" t="s">
        <v>2100</v>
      </c>
      <c r="E4911" s="461">
        <v>5.47</v>
      </c>
    </row>
    <row r="4912" spans="1:5" ht="14.25">
      <c r="A4912" s="18">
        <v>37423</v>
      </c>
      <c r="B4912" s="18" t="s">
        <v>25541</v>
      </c>
      <c r="C4912" s="18" t="s">
        <v>2097</v>
      </c>
      <c r="D4912" s="18" t="s">
        <v>2100</v>
      </c>
      <c r="E4912" s="461">
        <v>13.51</v>
      </c>
    </row>
    <row r="4913" spans="1:5" ht="14.25">
      <c r="A4913" s="18">
        <v>39296</v>
      </c>
      <c r="B4913" s="18" t="s">
        <v>25542</v>
      </c>
      <c r="C4913" s="18" t="s">
        <v>2097</v>
      </c>
      <c r="D4913" s="18" t="s">
        <v>2100</v>
      </c>
      <c r="E4913" s="461">
        <v>6.67</v>
      </c>
    </row>
    <row r="4914" spans="1:5" ht="14.25">
      <c r="A4914" s="18">
        <v>39297</v>
      </c>
      <c r="B4914" s="18" t="s">
        <v>25543</v>
      </c>
      <c r="C4914" s="18" t="s">
        <v>2097</v>
      </c>
      <c r="D4914" s="18" t="s">
        <v>2100</v>
      </c>
      <c r="E4914" s="461">
        <v>9.5299999999999994</v>
      </c>
    </row>
    <row r="4915" spans="1:5" ht="14.25">
      <c r="A4915" s="18">
        <v>39298</v>
      </c>
      <c r="B4915" s="18" t="s">
        <v>25544</v>
      </c>
      <c r="C4915" s="18" t="s">
        <v>2097</v>
      </c>
      <c r="D4915" s="18" t="s">
        <v>2100</v>
      </c>
      <c r="E4915" s="461">
        <v>16.79</v>
      </c>
    </row>
    <row r="4916" spans="1:5" ht="14.25">
      <c r="A4916" s="18">
        <v>39299</v>
      </c>
      <c r="B4916" s="18" t="s">
        <v>25545</v>
      </c>
      <c r="C4916" s="18" t="s">
        <v>2097</v>
      </c>
      <c r="D4916" s="18" t="s">
        <v>2100</v>
      </c>
      <c r="E4916" s="461">
        <v>28.57</v>
      </c>
    </row>
    <row r="4917" spans="1:5" ht="14.25">
      <c r="A4917" s="18">
        <v>9892</v>
      </c>
      <c r="B4917" s="18" t="s">
        <v>25546</v>
      </c>
      <c r="C4917" s="18" t="s">
        <v>2097</v>
      </c>
      <c r="D4917" s="18" t="s">
        <v>2098</v>
      </c>
      <c r="E4917" s="461">
        <v>10.66</v>
      </c>
    </row>
    <row r="4918" spans="1:5" ht="14.25">
      <c r="A4918" s="18">
        <v>9901</v>
      </c>
      <c r="B4918" s="18" t="s">
        <v>25547</v>
      </c>
      <c r="C4918" s="18" t="s">
        <v>2097</v>
      </c>
      <c r="D4918" s="18" t="s">
        <v>2098</v>
      </c>
      <c r="E4918" s="461">
        <v>51.59</v>
      </c>
    </row>
    <row r="4919" spans="1:5" ht="14.25">
      <c r="A4919" s="18">
        <v>9900</v>
      </c>
      <c r="B4919" s="18" t="s">
        <v>25548</v>
      </c>
      <c r="C4919" s="18" t="s">
        <v>2097</v>
      </c>
      <c r="D4919" s="18" t="s">
        <v>2098</v>
      </c>
      <c r="E4919" s="461">
        <v>29.89</v>
      </c>
    </row>
    <row r="4920" spans="1:5" ht="14.25">
      <c r="A4920" s="18">
        <v>9899</v>
      </c>
      <c r="B4920" s="18" t="s">
        <v>25549</v>
      </c>
      <c r="C4920" s="18" t="s">
        <v>2097</v>
      </c>
      <c r="D4920" s="18" t="s">
        <v>2098</v>
      </c>
      <c r="E4920" s="461">
        <v>13.4</v>
      </c>
    </row>
    <row r="4921" spans="1:5" ht="14.25">
      <c r="A4921" s="18">
        <v>9908</v>
      </c>
      <c r="B4921" s="18" t="s">
        <v>25550</v>
      </c>
      <c r="C4921" s="18" t="s">
        <v>2097</v>
      </c>
      <c r="D4921" s="18" t="s">
        <v>2098</v>
      </c>
      <c r="E4921" s="461">
        <v>602.57000000000005</v>
      </c>
    </row>
    <row r="4922" spans="1:5" ht="14.25">
      <c r="A4922" s="18">
        <v>9905</v>
      </c>
      <c r="B4922" s="18" t="s">
        <v>25551</v>
      </c>
      <c r="C4922" s="18" t="s">
        <v>2097</v>
      </c>
      <c r="D4922" s="18" t="s">
        <v>2098</v>
      </c>
      <c r="E4922" s="461">
        <v>10.48</v>
      </c>
    </row>
    <row r="4923" spans="1:5" ht="14.25">
      <c r="A4923" s="18">
        <v>9906</v>
      </c>
      <c r="B4923" s="18" t="s">
        <v>25552</v>
      </c>
      <c r="C4923" s="18" t="s">
        <v>2097</v>
      </c>
      <c r="D4923" s="18" t="s">
        <v>2098</v>
      </c>
      <c r="E4923" s="461">
        <v>12.64</v>
      </c>
    </row>
    <row r="4924" spans="1:5" ht="14.25">
      <c r="A4924" s="18">
        <v>9895</v>
      </c>
      <c r="B4924" s="18" t="s">
        <v>25553</v>
      </c>
      <c r="C4924" s="18" t="s">
        <v>2097</v>
      </c>
      <c r="D4924" s="18" t="s">
        <v>2098</v>
      </c>
      <c r="E4924" s="461">
        <v>21.29</v>
      </c>
    </row>
    <row r="4925" spans="1:5" ht="14.25">
      <c r="A4925" s="18">
        <v>9894</v>
      </c>
      <c r="B4925" s="18" t="s">
        <v>25554</v>
      </c>
      <c r="C4925" s="18" t="s">
        <v>2097</v>
      </c>
      <c r="D4925" s="18" t="s">
        <v>2098</v>
      </c>
      <c r="E4925" s="461">
        <v>40.94</v>
      </c>
    </row>
    <row r="4926" spans="1:5" ht="14.25">
      <c r="A4926" s="18">
        <v>9897</v>
      </c>
      <c r="B4926" s="18" t="s">
        <v>25555</v>
      </c>
      <c r="C4926" s="18" t="s">
        <v>2097</v>
      </c>
      <c r="D4926" s="18" t="s">
        <v>2098</v>
      </c>
      <c r="E4926" s="461">
        <v>43.72</v>
      </c>
    </row>
    <row r="4927" spans="1:5" ht="14.25">
      <c r="A4927" s="18">
        <v>9910</v>
      </c>
      <c r="B4927" s="18" t="s">
        <v>25556</v>
      </c>
      <c r="C4927" s="18" t="s">
        <v>2097</v>
      </c>
      <c r="D4927" s="18" t="s">
        <v>2098</v>
      </c>
      <c r="E4927" s="461">
        <v>113.74</v>
      </c>
    </row>
    <row r="4928" spans="1:5" ht="14.25">
      <c r="A4928" s="18">
        <v>9909</v>
      </c>
      <c r="B4928" s="18" t="s">
        <v>25557</v>
      </c>
      <c r="C4928" s="18" t="s">
        <v>2097</v>
      </c>
      <c r="D4928" s="18" t="s">
        <v>2098</v>
      </c>
      <c r="E4928" s="461">
        <v>231.64</v>
      </c>
    </row>
    <row r="4929" spans="1:5" ht="14.25">
      <c r="A4929" s="18">
        <v>9907</v>
      </c>
      <c r="B4929" s="18" t="s">
        <v>25558</v>
      </c>
      <c r="C4929" s="18" t="s">
        <v>2097</v>
      </c>
      <c r="D4929" s="18" t="s">
        <v>2098</v>
      </c>
      <c r="E4929" s="461">
        <v>273.5</v>
      </c>
    </row>
    <row r="4930" spans="1:5" ht="14.25">
      <c r="A4930" s="18">
        <v>20973</v>
      </c>
      <c r="B4930" s="18" t="s">
        <v>25559</v>
      </c>
      <c r="C4930" s="18" t="s">
        <v>2097</v>
      </c>
      <c r="D4930" s="18" t="s">
        <v>2098</v>
      </c>
      <c r="E4930" s="461">
        <v>116.36</v>
      </c>
    </row>
    <row r="4931" spans="1:5" ht="14.25">
      <c r="A4931" s="18">
        <v>20974</v>
      </c>
      <c r="B4931" s="18" t="s">
        <v>25560</v>
      </c>
      <c r="C4931" s="18" t="s">
        <v>2097</v>
      </c>
      <c r="D4931" s="18" t="s">
        <v>2098</v>
      </c>
      <c r="E4931" s="461">
        <v>166.47</v>
      </c>
    </row>
    <row r="4932" spans="1:5" ht="14.25">
      <c r="A4932" s="18">
        <v>37989</v>
      </c>
      <c r="B4932" s="18" t="s">
        <v>25561</v>
      </c>
      <c r="C4932" s="18" t="s">
        <v>2097</v>
      </c>
      <c r="D4932" s="18" t="s">
        <v>2098</v>
      </c>
      <c r="E4932" s="461">
        <v>16.27</v>
      </c>
    </row>
    <row r="4933" spans="1:5" ht="14.25">
      <c r="A4933" s="18">
        <v>37990</v>
      </c>
      <c r="B4933" s="18" t="s">
        <v>25562</v>
      </c>
      <c r="C4933" s="18" t="s">
        <v>2097</v>
      </c>
      <c r="D4933" s="18" t="s">
        <v>2098</v>
      </c>
      <c r="E4933" s="461">
        <v>17.940000000000001</v>
      </c>
    </row>
    <row r="4934" spans="1:5" ht="14.25">
      <c r="A4934" s="18">
        <v>37991</v>
      </c>
      <c r="B4934" s="18" t="s">
        <v>25563</v>
      </c>
      <c r="C4934" s="18" t="s">
        <v>2097</v>
      </c>
      <c r="D4934" s="18" t="s">
        <v>2098</v>
      </c>
      <c r="E4934" s="461">
        <v>23.88</v>
      </c>
    </row>
    <row r="4935" spans="1:5" ht="14.25">
      <c r="A4935" s="18">
        <v>37992</v>
      </c>
      <c r="B4935" s="18" t="s">
        <v>25564</v>
      </c>
      <c r="C4935" s="18" t="s">
        <v>2097</v>
      </c>
      <c r="D4935" s="18" t="s">
        <v>2098</v>
      </c>
      <c r="E4935" s="461">
        <v>37.06</v>
      </c>
    </row>
    <row r="4936" spans="1:5" ht="14.25">
      <c r="A4936" s="18">
        <v>37993</v>
      </c>
      <c r="B4936" s="18" t="s">
        <v>25565</v>
      </c>
      <c r="C4936" s="18" t="s">
        <v>2097</v>
      </c>
      <c r="D4936" s="18" t="s">
        <v>2098</v>
      </c>
      <c r="E4936" s="461">
        <v>56.23</v>
      </c>
    </row>
    <row r="4937" spans="1:5" ht="14.25">
      <c r="A4937" s="18">
        <v>37994</v>
      </c>
      <c r="B4937" s="18" t="s">
        <v>25566</v>
      </c>
      <c r="C4937" s="18" t="s">
        <v>2097</v>
      </c>
      <c r="D4937" s="18" t="s">
        <v>2098</v>
      </c>
      <c r="E4937" s="461">
        <v>133.88999999999999</v>
      </c>
    </row>
    <row r="4938" spans="1:5" ht="14.25">
      <c r="A4938" s="18">
        <v>37995</v>
      </c>
      <c r="B4938" s="18" t="s">
        <v>25567</v>
      </c>
      <c r="C4938" s="18" t="s">
        <v>2097</v>
      </c>
      <c r="D4938" s="18" t="s">
        <v>2098</v>
      </c>
      <c r="E4938" s="461">
        <v>174.52</v>
      </c>
    </row>
    <row r="4939" spans="1:5" ht="14.25">
      <c r="A4939" s="18">
        <v>37996</v>
      </c>
      <c r="B4939" s="18" t="s">
        <v>25568</v>
      </c>
      <c r="C4939" s="18" t="s">
        <v>2097</v>
      </c>
      <c r="D4939" s="18" t="s">
        <v>2098</v>
      </c>
      <c r="E4939" s="461">
        <v>265.74</v>
      </c>
    </row>
    <row r="4940" spans="1:5" ht="14.25">
      <c r="A4940" s="18">
        <v>13883</v>
      </c>
      <c r="B4940" s="18" t="s">
        <v>25569</v>
      </c>
      <c r="C4940" s="18" t="s">
        <v>2097</v>
      </c>
      <c r="D4940" s="18" t="s">
        <v>2100</v>
      </c>
      <c r="E4940" s="461">
        <v>116611.15</v>
      </c>
    </row>
    <row r="4941" spans="1:5" ht="14.25">
      <c r="A4941" s="18">
        <v>38604</v>
      </c>
      <c r="B4941" s="18" t="s">
        <v>25570</v>
      </c>
      <c r="C4941" s="18" t="s">
        <v>2097</v>
      </c>
      <c r="D4941" s="18" t="s">
        <v>2100</v>
      </c>
      <c r="E4941" s="461">
        <v>145237.64000000001</v>
      </c>
    </row>
    <row r="4942" spans="1:5" ht="14.25">
      <c r="A4942" s="18">
        <v>10601</v>
      </c>
      <c r="B4942" s="18" t="s">
        <v>25571</v>
      </c>
      <c r="C4942" s="18" t="s">
        <v>2097</v>
      </c>
      <c r="D4942" s="18" t="s">
        <v>2100</v>
      </c>
      <c r="E4942" s="461">
        <v>2825161.76</v>
      </c>
    </row>
    <row r="4943" spans="1:5" ht="14.25">
      <c r="A4943" s="18">
        <v>44469</v>
      </c>
      <c r="B4943" s="18" t="s">
        <v>25572</v>
      </c>
      <c r="C4943" s="18" t="s">
        <v>2097</v>
      </c>
      <c r="D4943" s="18" t="s">
        <v>2100</v>
      </c>
      <c r="E4943" s="461">
        <v>7438551.21</v>
      </c>
    </row>
    <row r="4944" spans="1:5" ht="14.25">
      <c r="A4944" s="18">
        <v>13894</v>
      </c>
      <c r="B4944" s="18" t="s">
        <v>25573</v>
      </c>
      <c r="C4944" s="18" t="s">
        <v>2097</v>
      </c>
      <c r="D4944" s="18" t="s">
        <v>2100</v>
      </c>
      <c r="E4944" s="461">
        <v>392649.25</v>
      </c>
    </row>
    <row r="4945" spans="1:5" ht="14.25">
      <c r="A4945" s="18">
        <v>13895</v>
      </c>
      <c r="B4945" s="18" t="s">
        <v>25574</v>
      </c>
      <c r="C4945" s="18" t="s">
        <v>2097</v>
      </c>
      <c r="D4945" s="18" t="s">
        <v>2100</v>
      </c>
      <c r="E4945" s="461">
        <v>527982.35</v>
      </c>
    </row>
    <row r="4946" spans="1:5" ht="14.25">
      <c r="A4946" s="18">
        <v>13892</v>
      </c>
      <c r="B4946" s="18" t="s">
        <v>25575</v>
      </c>
      <c r="C4946" s="18" t="s">
        <v>2097</v>
      </c>
      <c r="D4946" s="18" t="s">
        <v>2100</v>
      </c>
      <c r="E4946" s="461">
        <v>647029.46</v>
      </c>
    </row>
    <row r="4947" spans="1:5" ht="14.25">
      <c r="A4947" s="18">
        <v>9914</v>
      </c>
      <c r="B4947" s="18" t="s">
        <v>25576</v>
      </c>
      <c r="C4947" s="18" t="s">
        <v>2097</v>
      </c>
      <c r="D4947" s="18" t="s">
        <v>2100</v>
      </c>
      <c r="E4947" s="461">
        <v>700000</v>
      </c>
    </row>
    <row r="4948" spans="1:5" ht="14.25">
      <c r="A4948" s="18">
        <v>36485</v>
      </c>
      <c r="B4948" s="18" t="s">
        <v>25577</v>
      </c>
      <c r="C4948" s="18" t="s">
        <v>2097</v>
      </c>
      <c r="D4948" s="18" t="s">
        <v>2100</v>
      </c>
      <c r="E4948" s="461">
        <v>728428.92</v>
      </c>
    </row>
    <row r="4949" spans="1:5" ht="14.25">
      <c r="A4949" s="18">
        <v>9912</v>
      </c>
      <c r="B4949" s="18" t="s">
        <v>25578</v>
      </c>
      <c r="C4949" s="18" t="s">
        <v>2097</v>
      </c>
      <c r="D4949" s="18" t="s">
        <v>2100</v>
      </c>
      <c r="E4949" s="461">
        <v>2300000</v>
      </c>
    </row>
    <row r="4950" spans="1:5" ht="14.25">
      <c r="A4950" s="18">
        <v>9921</v>
      </c>
      <c r="B4950" s="18" t="s">
        <v>25579</v>
      </c>
      <c r="C4950" s="18" t="s">
        <v>2097</v>
      </c>
      <c r="D4950" s="18" t="s">
        <v>2100</v>
      </c>
      <c r="E4950" s="461">
        <v>1186448.79</v>
      </c>
    </row>
    <row r="4951" spans="1:5" ht="14.25">
      <c r="A4951" s="18">
        <v>21112</v>
      </c>
      <c r="B4951" s="18" t="s">
        <v>25580</v>
      </c>
      <c r="C4951" s="18" t="s">
        <v>2097</v>
      </c>
      <c r="D4951" s="18" t="s">
        <v>2098</v>
      </c>
      <c r="E4951" s="461">
        <v>222.09</v>
      </c>
    </row>
    <row r="4952" spans="1:5" ht="14.25">
      <c r="A4952" s="18">
        <v>10228</v>
      </c>
      <c r="B4952" s="18" t="s">
        <v>25581</v>
      </c>
      <c r="C4952" s="18" t="s">
        <v>2097</v>
      </c>
      <c r="D4952" s="18" t="s">
        <v>2102</v>
      </c>
      <c r="E4952" s="461">
        <v>258</v>
      </c>
    </row>
    <row r="4953" spans="1:5" ht="14.25">
      <c r="A4953" s="18">
        <v>11781</v>
      </c>
      <c r="B4953" s="18" t="s">
        <v>25582</v>
      </c>
      <c r="C4953" s="18" t="s">
        <v>2097</v>
      </c>
      <c r="D4953" s="18" t="s">
        <v>2098</v>
      </c>
      <c r="E4953" s="461">
        <v>209.01</v>
      </c>
    </row>
    <row r="4954" spans="1:5" ht="14.25">
      <c r="A4954" s="18">
        <v>37588</v>
      </c>
      <c r="B4954" s="18" t="s">
        <v>25583</v>
      </c>
      <c r="C4954" s="18" t="s">
        <v>2097</v>
      </c>
      <c r="D4954" s="18" t="s">
        <v>2098</v>
      </c>
      <c r="E4954" s="461">
        <v>55.54</v>
      </c>
    </row>
    <row r="4955" spans="1:5" ht="14.25">
      <c r="A4955" s="18">
        <v>11746</v>
      </c>
      <c r="B4955" s="18" t="s">
        <v>25584</v>
      </c>
      <c r="C4955" s="18" t="s">
        <v>2097</v>
      </c>
      <c r="D4955" s="18" t="s">
        <v>2098</v>
      </c>
      <c r="E4955" s="461">
        <v>86.15</v>
      </c>
    </row>
    <row r="4956" spans="1:5" ht="14.25">
      <c r="A4956" s="18">
        <v>11751</v>
      </c>
      <c r="B4956" s="18" t="s">
        <v>25585</v>
      </c>
      <c r="C4956" s="18" t="s">
        <v>2097</v>
      </c>
      <c r="D4956" s="18" t="s">
        <v>2098</v>
      </c>
      <c r="E4956" s="461">
        <v>154.72</v>
      </c>
    </row>
    <row r="4957" spans="1:5" ht="14.25">
      <c r="A4957" s="18">
        <v>11750</v>
      </c>
      <c r="B4957" s="18" t="s">
        <v>25586</v>
      </c>
      <c r="C4957" s="18" t="s">
        <v>2097</v>
      </c>
      <c r="D4957" s="18" t="s">
        <v>2098</v>
      </c>
      <c r="E4957" s="461">
        <v>128.4</v>
      </c>
    </row>
    <row r="4958" spans="1:5" ht="14.25">
      <c r="A4958" s="18">
        <v>11748</v>
      </c>
      <c r="B4958" s="18" t="s">
        <v>25587</v>
      </c>
      <c r="C4958" s="18" t="s">
        <v>2097</v>
      </c>
      <c r="D4958" s="18" t="s">
        <v>2098</v>
      </c>
      <c r="E4958" s="461">
        <v>55.28</v>
      </c>
    </row>
    <row r="4959" spans="1:5" ht="14.25">
      <c r="A4959" s="18">
        <v>11747</v>
      </c>
      <c r="B4959" s="18" t="s">
        <v>25588</v>
      </c>
      <c r="C4959" s="18" t="s">
        <v>2097</v>
      </c>
      <c r="D4959" s="18" t="s">
        <v>2098</v>
      </c>
      <c r="E4959" s="461">
        <v>238.58</v>
      </c>
    </row>
    <row r="4960" spans="1:5" ht="14.25">
      <c r="A4960" s="18">
        <v>11749</v>
      </c>
      <c r="B4960" s="18" t="s">
        <v>25589</v>
      </c>
      <c r="C4960" s="18" t="s">
        <v>2097</v>
      </c>
      <c r="D4960" s="18" t="s">
        <v>2098</v>
      </c>
      <c r="E4960" s="461">
        <v>63.81</v>
      </c>
    </row>
    <row r="4961" spans="1:5" ht="14.25">
      <c r="A4961" s="18">
        <v>10236</v>
      </c>
      <c r="B4961" s="18" t="s">
        <v>25590</v>
      </c>
      <c r="C4961" s="18" t="s">
        <v>2097</v>
      </c>
      <c r="D4961" s="18" t="s">
        <v>2098</v>
      </c>
      <c r="E4961" s="461">
        <v>96.09</v>
      </c>
    </row>
    <row r="4962" spans="1:5" ht="14.25">
      <c r="A4962" s="18">
        <v>10233</v>
      </c>
      <c r="B4962" s="18" t="s">
        <v>25591</v>
      </c>
      <c r="C4962" s="18" t="s">
        <v>2097</v>
      </c>
      <c r="D4962" s="18" t="s">
        <v>2098</v>
      </c>
      <c r="E4962" s="461">
        <v>90.05</v>
      </c>
    </row>
    <row r="4963" spans="1:5" ht="14.25">
      <c r="A4963" s="18">
        <v>10234</v>
      </c>
      <c r="B4963" s="18" t="s">
        <v>25592</v>
      </c>
      <c r="C4963" s="18" t="s">
        <v>2097</v>
      </c>
      <c r="D4963" s="18" t="s">
        <v>2098</v>
      </c>
      <c r="E4963" s="461">
        <v>56.72</v>
      </c>
    </row>
    <row r="4964" spans="1:5" ht="14.25">
      <c r="A4964" s="18">
        <v>10231</v>
      </c>
      <c r="B4964" s="18" t="s">
        <v>25593</v>
      </c>
      <c r="C4964" s="18" t="s">
        <v>2097</v>
      </c>
      <c r="D4964" s="18" t="s">
        <v>2098</v>
      </c>
      <c r="E4964" s="461">
        <v>260.12</v>
      </c>
    </row>
    <row r="4965" spans="1:5" ht="14.25">
      <c r="A4965" s="18">
        <v>10232</v>
      </c>
      <c r="B4965" s="18" t="s">
        <v>25594</v>
      </c>
      <c r="C4965" s="18" t="s">
        <v>2097</v>
      </c>
      <c r="D4965" s="18" t="s">
        <v>2098</v>
      </c>
      <c r="E4965" s="461">
        <v>145.56</v>
      </c>
    </row>
    <row r="4966" spans="1:5" ht="14.25">
      <c r="A4966" s="18">
        <v>10229</v>
      </c>
      <c r="B4966" s="18" t="s">
        <v>25595</v>
      </c>
      <c r="C4966" s="18" t="s">
        <v>2097</v>
      </c>
      <c r="D4966" s="18" t="s">
        <v>2102</v>
      </c>
      <c r="E4966" s="461">
        <v>51.3</v>
      </c>
    </row>
    <row r="4967" spans="1:5" ht="14.25">
      <c r="A4967" s="18">
        <v>10235</v>
      </c>
      <c r="B4967" s="18" t="s">
        <v>25596</v>
      </c>
      <c r="C4967" s="18" t="s">
        <v>2097</v>
      </c>
      <c r="D4967" s="18" t="s">
        <v>2098</v>
      </c>
      <c r="E4967" s="461">
        <v>356.59</v>
      </c>
    </row>
    <row r="4968" spans="1:5" ht="14.25">
      <c r="A4968" s="18">
        <v>10230</v>
      </c>
      <c r="B4968" s="18" t="s">
        <v>25597</v>
      </c>
      <c r="C4968" s="18" t="s">
        <v>2097</v>
      </c>
      <c r="D4968" s="18" t="s">
        <v>2098</v>
      </c>
      <c r="E4968" s="461">
        <v>627.57000000000005</v>
      </c>
    </row>
    <row r="4969" spans="1:5" ht="14.25">
      <c r="A4969" s="18">
        <v>10409</v>
      </c>
      <c r="B4969" s="18" t="s">
        <v>25598</v>
      </c>
      <c r="C4969" s="18" t="s">
        <v>2097</v>
      </c>
      <c r="D4969" s="18" t="s">
        <v>2098</v>
      </c>
      <c r="E4969" s="461">
        <v>186.44</v>
      </c>
    </row>
    <row r="4970" spans="1:5" ht="14.25">
      <c r="A4970" s="18">
        <v>10411</v>
      </c>
      <c r="B4970" s="18" t="s">
        <v>25599</v>
      </c>
      <c r="C4970" s="18" t="s">
        <v>2097</v>
      </c>
      <c r="D4970" s="18" t="s">
        <v>2098</v>
      </c>
      <c r="E4970" s="461">
        <v>166.83</v>
      </c>
    </row>
    <row r="4971" spans="1:5" ht="14.25">
      <c r="A4971" s="18">
        <v>10404</v>
      </c>
      <c r="B4971" s="18" t="s">
        <v>25600</v>
      </c>
      <c r="C4971" s="18" t="s">
        <v>2097</v>
      </c>
      <c r="D4971" s="18" t="s">
        <v>2098</v>
      </c>
      <c r="E4971" s="461">
        <v>67.66</v>
      </c>
    </row>
    <row r="4972" spans="1:5" ht="14.25">
      <c r="A4972" s="18">
        <v>10410</v>
      </c>
      <c r="B4972" s="18" t="s">
        <v>25601</v>
      </c>
      <c r="C4972" s="18" t="s">
        <v>2097</v>
      </c>
      <c r="D4972" s="18" t="s">
        <v>2098</v>
      </c>
      <c r="E4972" s="461">
        <v>111.44</v>
      </c>
    </row>
    <row r="4973" spans="1:5" ht="14.25">
      <c r="A4973" s="18">
        <v>10405</v>
      </c>
      <c r="B4973" s="18" t="s">
        <v>25602</v>
      </c>
      <c r="C4973" s="18" t="s">
        <v>2097</v>
      </c>
      <c r="D4973" s="18" t="s">
        <v>2098</v>
      </c>
      <c r="E4973" s="461">
        <v>373.54</v>
      </c>
    </row>
    <row r="4974" spans="1:5" ht="14.25">
      <c r="A4974" s="18">
        <v>10408</v>
      </c>
      <c r="B4974" s="18" t="s">
        <v>25603</v>
      </c>
      <c r="C4974" s="18" t="s">
        <v>2097</v>
      </c>
      <c r="D4974" s="18" t="s">
        <v>2098</v>
      </c>
      <c r="E4974" s="461">
        <v>261.20999999999998</v>
      </c>
    </row>
    <row r="4975" spans="1:5" ht="14.25">
      <c r="A4975" s="18">
        <v>10412</v>
      </c>
      <c r="B4975" s="18" t="s">
        <v>25604</v>
      </c>
      <c r="C4975" s="18" t="s">
        <v>2097</v>
      </c>
      <c r="D4975" s="18" t="s">
        <v>2098</v>
      </c>
      <c r="E4975" s="461">
        <v>81.99</v>
      </c>
    </row>
    <row r="4976" spans="1:5" ht="14.25">
      <c r="A4976" s="18">
        <v>10406</v>
      </c>
      <c r="B4976" s="18" t="s">
        <v>25605</v>
      </c>
      <c r="C4976" s="18" t="s">
        <v>2097</v>
      </c>
      <c r="D4976" s="18" t="s">
        <v>2098</v>
      </c>
      <c r="E4976" s="461">
        <v>515.94000000000005</v>
      </c>
    </row>
    <row r="4977" spans="1:5" ht="14.25">
      <c r="A4977" s="18">
        <v>10407</v>
      </c>
      <c r="B4977" s="18" t="s">
        <v>25606</v>
      </c>
      <c r="C4977" s="18" t="s">
        <v>2097</v>
      </c>
      <c r="D4977" s="18" t="s">
        <v>2098</v>
      </c>
      <c r="E4977" s="461">
        <v>800.22</v>
      </c>
    </row>
    <row r="4978" spans="1:5" ht="14.25">
      <c r="A4978" s="18">
        <v>10416</v>
      </c>
      <c r="B4978" s="18" t="s">
        <v>25607</v>
      </c>
      <c r="C4978" s="18" t="s">
        <v>2097</v>
      </c>
      <c r="D4978" s="18" t="s">
        <v>2098</v>
      </c>
      <c r="E4978" s="461">
        <v>99.26</v>
      </c>
    </row>
    <row r="4979" spans="1:5" ht="14.25">
      <c r="A4979" s="18">
        <v>10419</v>
      </c>
      <c r="B4979" s="18" t="s">
        <v>25608</v>
      </c>
      <c r="C4979" s="18" t="s">
        <v>2097</v>
      </c>
      <c r="D4979" s="18" t="s">
        <v>2098</v>
      </c>
      <c r="E4979" s="461">
        <v>86.15</v>
      </c>
    </row>
    <row r="4980" spans="1:5" ht="14.25">
      <c r="A4980" s="18">
        <v>21092</v>
      </c>
      <c r="B4980" s="18" t="s">
        <v>25609</v>
      </c>
      <c r="C4980" s="18" t="s">
        <v>2097</v>
      </c>
      <c r="D4980" s="18" t="s">
        <v>2098</v>
      </c>
      <c r="E4980" s="461">
        <v>49.25</v>
      </c>
    </row>
    <row r="4981" spans="1:5" ht="14.25">
      <c r="A4981" s="18">
        <v>10418</v>
      </c>
      <c r="B4981" s="18" t="s">
        <v>25610</v>
      </c>
      <c r="C4981" s="18" t="s">
        <v>2097</v>
      </c>
      <c r="D4981" s="18" t="s">
        <v>2098</v>
      </c>
      <c r="E4981" s="461">
        <v>57.43</v>
      </c>
    </row>
    <row r="4982" spans="1:5" ht="14.25">
      <c r="A4982" s="18">
        <v>12657</v>
      </c>
      <c r="B4982" s="18" t="s">
        <v>25611</v>
      </c>
      <c r="C4982" s="18" t="s">
        <v>2097</v>
      </c>
      <c r="D4982" s="18" t="s">
        <v>2098</v>
      </c>
      <c r="E4982" s="461">
        <v>231.75</v>
      </c>
    </row>
    <row r="4983" spans="1:5" ht="14.25">
      <c r="A4983" s="18">
        <v>10417</v>
      </c>
      <c r="B4983" s="18" t="s">
        <v>25612</v>
      </c>
      <c r="C4983" s="18" t="s">
        <v>2097</v>
      </c>
      <c r="D4983" s="18" t="s">
        <v>2098</v>
      </c>
      <c r="E4983" s="461">
        <v>144.62</v>
      </c>
    </row>
    <row r="4984" spans="1:5" ht="14.25">
      <c r="A4984" s="18">
        <v>10413</v>
      </c>
      <c r="B4984" s="18" t="s">
        <v>25613</v>
      </c>
      <c r="C4984" s="18" t="s">
        <v>2097</v>
      </c>
      <c r="D4984" s="18" t="s">
        <v>2098</v>
      </c>
      <c r="E4984" s="461">
        <v>52.56</v>
      </c>
    </row>
    <row r="4985" spans="1:5" ht="14.25">
      <c r="A4985" s="18">
        <v>10414</v>
      </c>
      <c r="B4985" s="18" t="s">
        <v>25614</v>
      </c>
      <c r="C4985" s="18" t="s">
        <v>2097</v>
      </c>
      <c r="D4985" s="18" t="s">
        <v>2098</v>
      </c>
      <c r="E4985" s="461">
        <v>316.47000000000003</v>
      </c>
    </row>
    <row r="4986" spans="1:5" ht="14.25">
      <c r="A4986" s="18">
        <v>10415</v>
      </c>
      <c r="B4986" s="18" t="s">
        <v>25615</v>
      </c>
      <c r="C4986" s="18" t="s">
        <v>2097</v>
      </c>
      <c r="D4986" s="18" t="s">
        <v>2098</v>
      </c>
      <c r="E4986" s="461">
        <v>549.25</v>
      </c>
    </row>
    <row r="4987" spans="1:5" ht="14.25">
      <c r="A4987" s="18">
        <v>38643</v>
      </c>
      <c r="B4987" s="18" t="s">
        <v>25616</v>
      </c>
      <c r="C4987" s="18" t="s">
        <v>2097</v>
      </c>
      <c r="D4987" s="18" t="s">
        <v>2098</v>
      </c>
      <c r="E4987" s="461">
        <v>44.14</v>
      </c>
    </row>
    <row r="4988" spans="1:5" ht="14.25">
      <c r="A4988" s="18">
        <v>6157</v>
      </c>
      <c r="B4988" s="18" t="s">
        <v>25617</v>
      </c>
      <c r="C4988" s="18" t="s">
        <v>2097</v>
      </c>
      <c r="D4988" s="18" t="s">
        <v>2098</v>
      </c>
      <c r="E4988" s="461">
        <v>60.3</v>
      </c>
    </row>
    <row r="4989" spans="1:5" ht="14.25">
      <c r="A4989" s="18">
        <v>6158</v>
      </c>
      <c r="B4989" s="18" t="s">
        <v>25618</v>
      </c>
      <c r="C4989" s="18" t="s">
        <v>2097</v>
      </c>
      <c r="D4989" s="18" t="s">
        <v>2098</v>
      </c>
      <c r="E4989" s="461">
        <v>7.22</v>
      </c>
    </row>
    <row r="4990" spans="1:5" ht="14.25">
      <c r="A4990" s="18">
        <v>6153</v>
      </c>
      <c r="B4990" s="18" t="s">
        <v>25619</v>
      </c>
      <c r="C4990" s="18" t="s">
        <v>2097</v>
      </c>
      <c r="D4990" s="18" t="s">
        <v>2098</v>
      </c>
      <c r="E4990" s="461">
        <v>4.97</v>
      </c>
    </row>
    <row r="4991" spans="1:5" ht="14.25">
      <c r="A4991" s="18">
        <v>6156</v>
      </c>
      <c r="B4991" s="18" t="s">
        <v>25620</v>
      </c>
      <c r="C4991" s="18" t="s">
        <v>2097</v>
      </c>
      <c r="D4991" s="18" t="s">
        <v>2098</v>
      </c>
      <c r="E4991" s="461">
        <v>6.19</v>
      </c>
    </row>
    <row r="4992" spans="1:5" ht="14.25">
      <c r="A4992" s="18">
        <v>6154</v>
      </c>
      <c r="B4992" s="18" t="s">
        <v>25621</v>
      </c>
      <c r="C4992" s="18" t="s">
        <v>2097</v>
      </c>
      <c r="D4992" s="18" t="s">
        <v>2098</v>
      </c>
      <c r="E4992" s="461">
        <v>8.83</v>
      </c>
    </row>
    <row r="4993" spans="1:5" ht="14.25">
      <c r="A4993" s="18">
        <v>6155</v>
      </c>
      <c r="B4993" s="18" t="s">
        <v>25622</v>
      </c>
      <c r="C4993" s="18" t="s">
        <v>2097</v>
      </c>
      <c r="D4993" s="18" t="s">
        <v>2098</v>
      </c>
      <c r="E4993" s="461">
        <v>20.32</v>
      </c>
    </row>
    <row r="4994" spans="1:5" ht="14.25">
      <c r="A4994" s="18">
        <v>43595</v>
      </c>
      <c r="B4994" s="18" t="s">
        <v>25623</v>
      </c>
      <c r="C4994" s="18" t="s">
        <v>2097</v>
      </c>
      <c r="D4994" s="18" t="s">
        <v>2098</v>
      </c>
      <c r="E4994" s="461">
        <v>17.059999999999999</v>
      </c>
    </row>
    <row r="4995" spans="1:5" ht="14.25">
      <c r="A4995" s="18">
        <v>43596</v>
      </c>
      <c r="B4995" s="18" t="s">
        <v>25624</v>
      </c>
      <c r="C4995" s="18" t="s">
        <v>2097</v>
      </c>
      <c r="D4995" s="18" t="s">
        <v>2098</v>
      </c>
      <c r="E4995" s="461">
        <v>19.72</v>
      </c>
    </row>
    <row r="4996" spans="1:5" ht="14.25">
      <c r="A4996" s="18">
        <v>38108</v>
      </c>
      <c r="B4996" s="18" t="s">
        <v>25625</v>
      </c>
      <c r="C4996" s="18" t="s">
        <v>2097</v>
      </c>
      <c r="D4996" s="18" t="s">
        <v>2098</v>
      </c>
      <c r="E4996" s="461">
        <v>54.84</v>
      </c>
    </row>
    <row r="4997" spans="1:5" ht="14.25">
      <c r="A4997" s="18">
        <v>38087</v>
      </c>
      <c r="B4997" s="18" t="s">
        <v>25626</v>
      </c>
      <c r="C4997" s="18" t="s">
        <v>2097</v>
      </c>
      <c r="D4997" s="18" t="s">
        <v>2098</v>
      </c>
      <c r="E4997" s="461">
        <v>70.53</v>
      </c>
    </row>
    <row r="4998" spans="1:5" ht="14.25">
      <c r="A4998" s="18">
        <v>38109</v>
      </c>
      <c r="B4998" s="18" t="s">
        <v>25627</v>
      </c>
      <c r="C4998" s="18" t="s">
        <v>2097</v>
      </c>
      <c r="D4998" s="18" t="s">
        <v>2098</v>
      </c>
      <c r="E4998" s="461">
        <v>87.65</v>
      </c>
    </row>
    <row r="4999" spans="1:5" ht="14.25">
      <c r="A4999" s="18">
        <v>38088</v>
      </c>
      <c r="B4999" s="18" t="s">
        <v>25628</v>
      </c>
      <c r="C4999" s="18" t="s">
        <v>2097</v>
      </c>
      <c r="D4999" s="18" t="s">
        <v>2098</v>
      </c>
      <c r="E4999" s="461">
        <v>92.16</v>
      </c>
    </row>
    <row r="5000" spans="1:5" ht="14.25">
      <c r="A5000" s="18">
        <v>38110</v>
      </c>
      <c r="B5000" s="18" t="s">
        <v>25629</v>
      </c>
      <c r="C5000" s="18" t="s">
        <v>2097</v>
      </c>
      <c r="D5000" s="18" t="s">
        <v>2098</v>
      </c>
      <c r="E5000" s="461">
        <v>33.71</v>
      </c>
    </row>
    <row r="5001" spans="1:5" ht="14.25">
      <c r="A5001" s="18">
        <v>38089</v>
      </c>
      <c r="B5001" s="18" t="s">
        <v>25630</v>
      </c>
      <c r="C5001" s="18" t="s">
        <v>2097</v>
      </c>
      <c r="D5001" s="18" t="s">
        <v>2098</v>
      </c>
      <c r="E5001" s="461">
        <v>56.96</v>
      </c>
    </row>
    <row r="5002" spans="1:5" ht="14.25">
      <c r="A5002" s="18">
        <v>38111</v>
      </c>
      <c r="B5002" s="18" t="s">
        <v>25631</v>
      </c>
      <c r="C5002" s="18" t="s">
        <v>2097</v>
      </c>
      <c r="D5002" s="18" t="s">
        <v>2098</v>
      </c>
      <c r="E5002" s="461">
        <v>37.700000000000003</v>
      </c>
    </row>
    <row r="5003" spans="1:5" ht="14.25">
      <c r="A5003" s="18">
        <v>38090</v>
      </c>
      <c r="B5003" s="18" t="s">
        <v>25632</v>
      </c>
      <c r="C5003" s="18" t="s">
        <v>2097</v>
      </c>
      <c r="D5003" s="18" t="s">
        <v>2098</v>
      </c>
      <c r="E5003" s="461">
        <v>60.72</v>
      </c>
    </row>
    <row r="5004" spans="1:5" ht="14.25">
      <c r="A5004" s="18">
        <v>13726</v>
      </c>
      <c r="B5004" s="18" t="s">
        <v>25633</v>
      </c>
      <c r="C5004" s="18" t="s">
        <v>2097</v>
      </c>
      <c r="D5004" s="18" t="s">
        <v>2100</v>
      </c>
      <c r="E5004" s="461">
        <v>82609.69</v>
      </c>
    </row>
    <row r="5005" spans="1:5" ht="14.25">
      <c r="A5005" s="18">
        <v>38400</v>
      </c>
      <c r="B5005" s="18" t="s">
        <v>25634</v>
      </c>
      <c r="C5005" s="18" t="s">
        <v>2097</v>
      </c>
      <c r="D5005" s="18" t="s">
        <v>2098</v>
      </c>
      <c r="E5005" s="461">
        <v>17.73</v>
      </c>
    </row>
    <row r="5006" spans="1:5" ht="14.25">
      <c r="A5006" s="18">
        <v>12627</v>
      </c>
      <c r="B5006" s="18" t="s">
        <v>25635</v>
      </c>
      <c r="C5006" s="18" t="s">
        <v>2097</v>
      </c>
      <c r="D5006" s="18" t="s">
        <v>2100</v>
      </c>
      <c r="E5006" s="461">
        <v>0.53</v>
      </c>
    </row>
    <row r="5007" spans="1:5" ht="14.25">
      <c r="A5007" s="18">
        <v>39996</v>
      </c>
      <c r="B5007" s="18" t="s">
        <v>25636</v>
      </c>
      <c r="C5007" s="18" t="s">
        <v>2103</v>
      </c>
      <c r="D5007" s="18" t="s">
        <v>2098</v>
      </c>
      <c r="E5007" s="461">
        <v>3.86</v>
      </c>
    </row>
    <row r="5008" spans="1:5" ht="14.25">
      <c r="A5008" s="18">
        <v>10478</v>
      </c>
      <c r="B5008" s="18" t="s">
        <v>25637</v>
      </c>
      <c r="C5008" s="18" t="s">
        <v>2105</v>
      </c>
      <c r="D5008" s="18" t="s">
        <v>2102</v>
      </c>
      <c r="E5008" s="461">
        <v>39.049999999999997</v>
      </c>
    </row>
    <row r="5009" spans="1:5" ht="14.25">
      <c r="A5009" s="18">
        <v>10481</v>
      </c>
      <c r="B5009" s="18" t="s">
        <v>25638</v>
      </c>
      <c r="C5009" s="18" t="s">
        <v>2105</v>
      </c>
      <c r="D5009" s="18" t="s">
        <v>2098</v>
      </c>
      <c r="E5009" s="461">
        <v>34.729999999999997</v>
      </c>
    </row>
    <row r="5010" spans="1:5" ht="14.25">
      <c r="A5010" s="18">
        <v>10475</v>
      </c>
      <c r="B5010" s="18" t="s">
        <v>25639</v>
      </c>
      <c r="C5010" s="18" t="s">
        <v>2105</v>
      </c>
      <c r="D5010" s="18" t="s">
        <v>2098</v>
      </c>
      <c r="E5010" s="461">
        <v>33.6</v>
      </c>
    </row>
    <row r="5011" spans="1:5" ht="14.25">
      <c r="A5011" s="18">
        <v>4031</v>
      </c>
      <c r="B5011" s="18" t="s">
        <v>25640</v>
      </c>
      <c r="C5011" s="18" t="s">
        <v>2099</v>
      </c>
      <c r="D5011" s="18" t="s">
        <v>2098</v>
      </c>
      <c r="E5011" s="461">
        <v>41.37</v>
      </c>
    </row>
    <row r="5012" spans="1:5" ht="14.25">
      <c r="A5012" s="18">
        <v>4030</v>
      </c>
      <c r="B5012" s="18" t="s">
        <v>25641</v>
      </c>
      <c r="C5012" s="18" t="s">
        <v>2099</v>
      </c>
      <c r="D5012" s="18" t="s">
        <v>2098</v>
      </c>
      <c r="E5012" s="461">
        <v>8.8000000000000007</v>
      </c>
    </row>
    <row r="5013" spans="1:5" ht="14.25">
      <c r="A5013" s="18">
        <v>39399</v>
      </c>
      <c r="B5013" s="18" t="s">
        <v>25642</v>
      </c>
      <c r="C5013" s="18" t="s">
        <v>2097</v>
      </c>
      <c r="D5013" s="18" t="s">
        <v>2100</v>
      </c>
      <c r="E5013" s="461">
        <v>1690.69</v>
      </c>
    </row>
    <row r="5014" spans="1:5" ht="14.25">
      <c r="A5014" s="18">
        <v>39400</v>
      </c>
      <c r="B5014" s="18" t="s">
        <v>25643</v>
      </c>
      <c r="C5014" s="18" t="s">
        <v>2097</v>
      </c>
      <c r="D5014" s="18" t="s">
        <v>2100</v>
      </c>
      <c r="E5014" s="461">
        <v>1837.7</v>
      </c>
    </row>
    <row r="5015" spans="1:5" ht="14.25">
      <c r="A5015" s="18">
        <v>39401</v>
      </c>
      <c r="B5015" s="18" t="s">
        <v>25644</v>
      </c>
      <c r="C5015" s="18" t="s">
        <v>2097</v>
      </c>
      <c r="D5015" s="18" t="s">
        <v>2100</v>
      </c>
      <c r="E5015" s="461">
        <v>2061.46</v>
      </c>
    </row>
    <row r="5016" spans="1:5" ht="14.25">
      <c r="A5016" s="18">
        <v>11652</v>
      </c>
      <c r="B5016" s="18" t="s">
        <v>25645</v>
      </c>
      <c r="C5016" s="18" t="s">
        <v>2097</v>
      </c>
      <c r="D5016" s="18" t="s">
        <v>2100</v>
      </c>
      <c r="E5016" s="461">
        <v>4435</v>
      </c>
    </row>
    <row r="5017" spans="1:5" ht="14.25">
      <c r="A5017" s="18">
        <v>13896</v>
      </c>
      <c r="B5017" s="18" t="s">
        <v>25646</v>
      </c>
      <c r="C5017" s="18" t="s">
        <v>2097</v>
      </c>
      <c r="D5017" s="18" t="s">
        <v>2100</v>
      </c>
      <c r="E5017" s="461">
        <v>3978.58</v>
      </c>
    </row>
    <row r="5018" spans="1:5" ht="14.25">
      <c r="A5018" s="18">
        <v>13475</v>
      </c>
      <c r="B5018" s="18" t="s">
        <v>25647</v>
      </c>
      <c r="C5018" s="18" t="s">
        <v>2097</v>
      </c>
      <c r="D5018" s="18" t="s">
        <v>2100</v>
      </c>
      <c r="E5018" s="461">
        <v>4846.3900000000003</v>
      </c>
    </row>
    <row r="5019" spans="1:5" ht="14.25">
      <c r="A5019" s="18">
        <v>44491</v>
      </c>
      <c r="B5019" s="18" t="s">
        <v>25648</v>
      </c>
      <c r="C5019" s="18" t="s">
        <v>2097</v>
      </c>
      <c r="D5019" s="18" t="s">
        <v>2100</v>
      </c>
      <c r="E5019" s="461">
        <v>4655861.7</v>
      </c>
    </row>
    <row r="5020" spans="1:5" ht="14.25">
      <c r="A5020" s="18">
        <v>44470</v>
      </c>
      <c r="B5020" s="18" t="s">
        <v>25649</v>
      </c>
      <c r="C5020" s="18" t="s">
        <v>2097</v>
      </c>
      <c r="D5020" s="18" t="s">
        <v>2100</v>
      </c>
      <c r="E5020" s="461">
        <v>1960063.74</v>
      </c>
    </row>
    <row r="5021" spans="1:5" ht="14.25">
      <c r="A5021" s="18">
        <v>13476</v>
      </c>
      <c r="B5021" s="18" t="s">
        <v>25650</v>
      </c>
      <c r="C5021" s="18" t="s">
        <v>2097</v>
      </c>
      <c r="D5021" s="18" t="s">
        <v>2100</v>
      </c>
      <c r="E5021" s="461">
        <v>1974267.24</v>
      </c>
    </row>
    <row r="5022" spans="1:5" ht="14.25">
      <c r="A5022" s="18">
        <v>10488</v>
      </c>
      <c r="B5022" s="18" t="s">
        <v>25651</v>
      </c>
      <c r="C5022" s="18" t="s">
        <v>2097</v>
      </c>
      <c r="D5022" s="18" t="s">
        <v>2100</v>
      </c>
      <c r="E5022" s="461">
        <v>2391846</v>
      </c>
    </row>
    <row r="5023" spans="1:5" ht="14.25">
      <c r="A5023" s="18">
        <v>13606</v>
      </c>
      <c r="B5023" s="18" t="s">
        <v>25652</v>
      </c>
      <c r="C5023" s="18" t="s">
        <v>2097</v>
      </c>
      <c r="D5023" s="18" t="s">
        <v>2100</v>
      </c>
      <c r="E5023" s="461">
        <v>2119141.35</v>
      </c>
    </row>
    <row r="5024" spans="1:5" ht="14.25">
      <c r="A5024" s="18">
        <v>10489</v>
      </c>
      <c r="B5024" s="18" t="s">
        <v>25653</v>
      </c>
      <c r="C5024" s="18" t="s">
        <v>2101</v>
      </c>
      <c r="D5024" s="18" t="s">
        <v>2098</v>
      </c>
      <c r="E5024" s="461">
        <v>13.89</v>
      </c>
    </row>
    <row r="5025" spans="1:5" ht="14.25">
      <c r="A5025" s="18">
        <v>41073</v>
      </c>
      <c r="B5025" s="18" t="s">
        <v>25654</v>
      </c>
      <c r="C5025" s="18" t="s">
        <v>2107</v>
      </c>
      <c r="D5025" s="18" t="s">
        <v>2098</v>
      </c>
      <c r="E5025" s="461">
        <v>2445.9299999999998</v>
      </c>
    </row>
    <row r="5026" spans="1:5" ht="14.25">
      <c r="A5026" s="18">
        <v>34391</v>
      </c>
      <c r="B5026" s="18" t="s">
        <v>25655</v>
      </c>
      <c r="C5026" s="18" t="s">
        <v>2099</v>
      </c>
      <c r="D5026" s="18" t="s">
        <v>2098</v>
      </c>
      <c r="E5026" s="461">
        <v>964.68</v>
      </c>
    </row>
    <row r="5027" spans="1:5" ht="14.25">
      <c r="A5027" s="18">
        <v>10496</v>
      </c>
      <c r="B5027" s="18" t="s">
        <v>25656</v>
      </c>
      <c r="C5027" s="18" t="s">
        <v>2099</v>
      </c>
      <c r="D5027" s="18" t="s">
        <v>2098</v>
      </c>
      <c r="E5027" s="461">
        <v>839.58</v>
      </c>
    </row>
    <row r="5028" spans="1:5" ht="14.25">
      <c r="A5028" s="18">
        <v>10497</v>
      </c>
      <c r="B5028" s="18" t="s">
        <v>25657</v>
      </c>
      <c r="C5028" s="18" t="s">
        <v>2099</v>
      </c>
      <c r="D5028" s="18" t="s">
        <v>2098</v>
      </c>
      <c r="E5028" s="461">
        <v>2182.91</v>
      </c>
    </row>
    <row r="5029" spans="1:5" ht="14.25">
      <c r="A5029" s="18">
        <v>10504</v>
      </c>
      <c r="B5029" s="18" t="s">
        <v>25658</v>
      </c>
      <c r="C5029" s="18" t="s">
        <v>2099</v>
      </c>
      <c r="D5029" s="18" t="s">
        <v>2098</v>
      </c>
      <c r="E5029" s="461">
        <v>2552.33</v>
      </c>
    </row>
    <row r="5030" spans="1:5" ht="14.25">
      <c r="A5030" s="18">
        <v>34390</v>
      </c>
      <c r="B5030" s="18" t="s">
        <v>25659</v>
      </c>
      <c r="C5030" s="18" t="s">
        <v>2099</v>
      </c>
      <c r="D5030" s="18" t="s">
        <v>2098</v>
      </c>
      <c r="E5030" s="461">
        <v>752.26</v>
      </c>
    </row>
    <row r="5031" spans="1:5" ht="14.25">
      <c r="A5031" s="18">
        <v>34389</v>
      </c>
      <c r="B5031" s="18" t="s">
        <v>25660</v>
      </c>
      <c r="C5031" s="18" t="s">
        <v>2099</v>
      </c>
      <c r="D5031" s="18" t="s">
        <v>2098</v>
      </c>
      <c r="E5031" s="461">
        <v>235.08</v>
      </c>
    </row>
    <row r="5032" spans="1:5" ht="14.25">
      <c r="A5032" s="18">
        <v>34388</v>
      </c>
      <c r="B5032" s="18" t="s">
        <v>25661</v>
      </c>
      <c r="C5032" s="18" t="s">
        <v>2099</v>
      </c>
      <c r="D5032" s="18" t="s">
        <v>2098</v>
      </c>
      <c r="E5032" s="461">
        <v>334.12</v>
      </c>
    </row>
    <row r="5033" spans="1:5" ht="14.25">
      <c r="A5033" s="18">
        <v>34387</v>
      </c>
      <c r="B5033" s="18" t="s">
        <v>25662</v>
      </c>
      <c r="C5033" s="18" t="s">
        <v>2099</v>
      </c>
      <c r="D5033" s="18" t="s">
        <v>2098</v>
      </c>
      <c r="E5033" s="461">
        <v>542.37</v>
      </c>
    </row>
    <row r="5034" spans="1:5" ht="14.25">
      <c r="A5034" s="18">
        <v>11188</v>
      </c>
      <c r="B5034" s="18" t="s">
        <v>25663</v>
      </c>
      <c r="C5034" s="18" t="s">
        <v>2099</v>
      </c>
      <c r="D5034" s="18" t="s">
        <v>2098</v>
      </c>
      <c r="E5034" s="461">
        <v>268.66000000000003</v>
      </c>
    </row>
    <row r="5035" spans="1:5" ht="14.25">
      <c r="A5035" s="18">
        <v>11189</v>
      </c>
      <c r="B5035" s="18" t="s">
        <v>25664</v>
      </c>
      <c r="C5035" s="18" t="s">
        <v>2099</v>
      </c>
      <c r="D5035" s="18" t="s">
        <v>2098</v>
      </c>
      <c r="E5035" s="461">
        <v>403</v>
      </c>
    </row>
    <row r="5036" spans="1:5" ht="14.25">
      <c r="A5036" s="18">
        <v>21107</v>
      </c>
      <c r="B5036" s="18" t="s">
        <v>25665</v>
      </c>
      <c r="C5036" s="18" t="s">
        <v>2099</v>
      </c>
      <c r="D5036" s="18" t="s">
        <v>2098</v>
      </c>
      <c r="E5036" s="461">
        <v>290.02</v>
      </c>
    </row>
    <row r="5037" spans="1:5" ht="14.25">
      <c r="A5037" s="18">
        <v>34386</v>
      </c>
      <c r="B5037" s="18" t="s">
        <v>25666</v>
      </c>
      <c r="C5037" s="18" t="s">
        <v>2099</v>
      </c>
      <c r="D5037" s="18" t="s">
        <v>2098</v>
      </c>
      <c r="E5037" s="461">
        <v>503.75</v>
      </c>
    </row>
    <row r="5038" spans="1:5" ht="14.25">
      <c r="A5038" s="18">
        <v>10490</v>
      </c>
      <c r="B5038" s="18" t="s">
        <v>25667</v>
      </c>
      <c r="C5038" s="18" t="s">
        <v>2099</v>
      </c>
      <c r="D5038" s="18" t="s">
        <v>2098</v>
      </c>
      <c r="E5038" s="461">
        <v>176.31</v>
      </c>
    </row>
    <row r="5039" spans="1:5" ht="14.25">
      <c r="A5039" s="18">
        <v>10492</v>
      </c>
      <c r="B5039" s="18" t="s">
        <v>25668</v>
      </c>
      <c r="C5039" s="18" t="s">
        <v>2099</v>
      </c>
      <c r="D5039" s="18" t="s">
        <v>2102</v>
      </c>
      <c r="E5039" s="461">
        <v>201.5</v>
      </c>
    </row>
    <row r="5040" spans="1:5" ht="14.25">
      <c r="A5040" s="18">
        <v>10493</v>
      </c>
      <c r="B5040" s="18" t="s">
        <v>25669</v>
      </c>
      <c r="C5040" s="18" t="s">
        <v>2099</v>
      </c>
      <c r="D5040" s="18" t="s">
        <v>2098</v>
      </c>
      <c r="E5040" s="461">
        <v>235.08</v>
      </c>
    </row>
    <row r="5041" spans="1:5" ht="14.25">
      <c r="A5041" s="18">
        <v>10491</v>
      </c>
      <c r="B5041" s="18" t="s">
        <v>25670</v>
      </c>
      <c r="C5041" s="18" t="s">
        <v>2099</v>
      </c>
      <c r="D5041" s="18" t="s">
        <v>2098</v>
      </c>
      <c r="E5041" s="461">
        <v>285.45</v>
      </c>
    </row>
    <row r="5042" spans="1:5" ht="14.25">
      <c r="A5042" s="18">
        <v>34385</v>
      </c>
      <c r="B5042" s="18" t="s">
        <v>25671</v>
      </c>
      <c r="C5042" s="18" t="s">
        <v>2099</v>
      </c>
      <c r="D5042" s="18" t="s">
        <v>2098</v>
      </c>
      <c r="E5042" s="461">
        <v>416.43</v>
      </c>
    </row>
    <row r="5043" spans="1:5" ht="14.25">
      <c r="A5043" s="18">
        <v>10499</v>
      </c>
      <c r="B5043" s="18" t="s">
        <v>25672</v>
      </c>
      <c r="C5043" s="18" t="s">
        <v>2099</v>
      </c>
      <c r="D5043" s="18" t="s">
        <v>2098</v>
      </c>
      <c r="E5043" s="461">
        <v>167.91</v>
      </c>
    </row>
    <row r="5044" spans="1:5" ht="14.25">
      <c r="A5044" s="18">
        <v>34384</v>
      </c>
      <c r="B5044" s="18" t="s">
        <v>25673</v>
      </c>
      <c r="C5044" s="18" t="s">
        <v>2099</v>
      </c>
      <c r="D5044" s="18" t="s">
        <v>2098</v>
      </c>
      <c r="E5044" s="461">
        <v>503.75</v>
      </c>
    </row>
    <row r="5045" spans="1:5" ht="14.25">
      <c r="A5045" s="18">
        <v>11185</v>
      </c>
      <c r="B5045" s="18" t="s">
        <v>25674</v>
      </c>
      <c r="C5045" s="18" t="s">
        <v>2099</v>
      </c>
      <c r="D5045" s="18" t="s">
        <v>2098</v>
      </c>
      <c r="E5045" s="461">
        <v>520.54</v>
      </c>
    </row>
    <row r="5046" spans="1:5" ht="14.25">
      <c r="A5046" s="18">
        <v>10507</v>
      </c>
      <c r="B5046" s="18" t="s">
        <v>25675</v>
      </c>
      <c r="C5046" s="18" t="s">
        <v>2099</v>
      </c>
      <c r="D5046" s="18" t="s">
        <v>2098</v>
      </c>
      <c r="E5046" s="461">
        <v>468.26</v>
      </c>
    </row>
    <row r="5047" spans="1:5" ht="14.25">
      <c r="A5047" s="18">
        <v>10505</v>
      </c>
      <c r="B5047" s="18" t="s">
        <v>25676</v>
      </c>
      <c r="C5047" s="18" t="s">
        <v>2099</v>
      </c>
      <c r="D5047" s="18" t="s">
        <v>2098</v>
      </c>
      <c r="E5047" s="461">
        <v>276.31</v>
      </c>
    </row>
    <row r="5048" spans="1:5" ht="14.25">
      <c r="A5048" s="18">
        <v>10506</v>
      </c>
      <c r="B5048" s="18" t="s">
        <v>25677</v>
      </c>
      <c r="C5048" s="18" t="s">
        <v>2099</v>
      </c>
      <c r="D5048" s="18" t="s">
        <v>2098</v>
      </c>
      <c r="E5048" s="461">
        <v>360.7</v>
      </c>
    </row>
    <row r="5049" spans="1:5" ht="14.25">
      <c r="A5049" s="18">
        <v>5031</v>
      </c>
      <c r="B5049" s="18" t="s">
        <v>25678</v>
      </c>
      <c r="C5049" s="18" t="s">
        <v>2099</v>
      </c>
      <c r="D5049" s="18" t="s">
        <v>2102</v>
      </c>
      <c r="E5049" s="461">
        <v>506.48</v>
      </c>
    </row>
    <row r="5050" spans="1:5" ht="14.25">
      <c r="A5050" s="18">
        <v>10502</v>
      </c>
      <c r="B5050" s="18" t="s">
        <v>25679</v>
      </c>
      <c r="C5050" s="18" t="s">
        <v>2099</v>
      </c>
      <c r="D5050" s="18" t="s">
        <v>2098</v>
      </c>
      <c r="E5050" s="461">
        <v>590.16999999999996</v>
      </c>
    </row>
    <row r="5051" spans="1:5" ht="14.25">
      <c r="A5051" s="18">
        <v>10501</v>
      </c>
      <c r="B5051" s="18" t="s">
        <v>25680</v>
      </c>
      <c r="C5051" s="18" t="s">
        <v>2099</v>
      </c>
      <c r="D5051" s="18" t="s">
        <v>2098</v>
      </c>
      <c r="E5051" s="461">
        <v>333.42</v>
      </c>
    </row>
    <row r="5052" spans="1:5" ht="14.25">
      <c r="A5052" s="18">
        <v>10503</v>
      </c>
      <c r="B5052" s="18" t="s">
        <v>25681</v>
      </c>
      <c r="C5052" s="18" t="s">
        <v>2099</v>
      </c>
      <c r="D5052" s="18" t="s">
        <v>2098</v>
      </c>
      <c r="E5052" s="461">
        <v>450.46</v>
      </c>
    </row>
    <row r="5053" spans="1:5" ht="14.25">
      <c r="A5053" s="18">
        <v>4500</v>
      </c>
      <c r="B5053" s="18" t="s">
        <v>25682</v>
      </c>
      <c r="C5053" s="18" t="s">
        <v>2103</v>
      </c>
      <c r="D5053" s="18" t="s">
        <v>2098</v>
      </c>
      <c r="E5053" s="461">
        <v>15.5</v>
      </c>
    </row>
    <row r="5054" spans="1:5" ht="14.25">
      <c r="A5054" s="18">
        <v>4448</v>
      </c>
      <c r="B5054" s="18" t="s">
        <v>25683</v>
      </c>
      <c r="C5054" s="18" t="s">
        <v>2103</v>
      </c>
      <c r="D5054" s="18" t="s">
        <v>2098</v>
      </c>
      <c r="E5054" s="461">
        <v>21.29</v>
      </c>
    </row>
    <row r="5055" spans="1:5" ht="14.25">
      <c r="A5055" s="18">
        <v>20213</v>
      </c>
      <c r="B5055" s="18" t="s">
        <v>25684</v>
      </c>
      <c r="C5055" s="18" t="s">
        <v>2103</v>
      </c>
      <c r="D5055" s="18" t="s">
        <v>2098</v>
      </c>
      <c r="E5055" s="461">
        <v>30.92</v>
      </c>
    </row>
    <row r="5056" spans="1:5" ht="14.25">
      <c r="A5056" s="18">
        <v>20211</v>
      </c>
      <c r="B5056" s="18" t="s">
        <v>25685</v>
      </c>
      <c r="C5056" s="18" t="s">
        <v>2103</v>
      </c>
      <c r="D5056" s="18" t="s">
        <v>2098</v>
      </c>
      <c r="E5056" s="461">
        <v>40.94</v>
      </c>
    </row>
    <row r="5057" spans="1:5" ht="14.25">
      <c r="A5057" s="18">
        <v>40270</v>
      </c>
      <c r="B5057" s="18" t="s">
        <v>25686</v>
      </c>
      <c r="C5057" s="18" t="s">
        <v>2103</v>
      </c>
      <c r="D5057" s="18" t="s">
        <v>2100</v>
      </c>
      <c r="E5057" s="461">
        <v>125.53</v>
      </c>
    </row>
    <row r="5058" spans="1:5" ht="14.25">
      <c r="A5058" s="18">
        <v>4425</v>
      </c>
      <c r="B5058" s="18" t="s">
        <v>25687</v>
      </c>
      <c r="C5058" s="18" t="s">
        <v>2103</v>
      </c>
      <c r="D5058" s="18" t="s">
        <v>2098</v>
      </c>
      <c r="E5058" s="461">
        <v>33.840000000000003</v>
      </c>
    </row>
    <row r="5059" spans="1:5" ht="14.25">
      <c r="A5059" s="18">
        <v>4472</v>
      </c>
      <c r="B5059" s="18" t="s">
        <v>25688</v>
      </c>
      <c r="C5059" s="18" t="s">
        <v>2103</v>
      </c>
      <c r="D5059" s="18" t="s">
        <v>2098</v>
      </c>
      <c r="E5059" s="461">
        <v>42.27</v>
      </c>
    </row>
    <row r="5060" spans="1:5" ht="14.25">
      <c r="A5060" s="18">
        <v>35272</v>
      </c>
      <c r="B5060" s="18" t="s">
        <v>25689</v>
      </c>
      <c r="C5060" s="18" t="s">
        <v>2103</v>
      </c>
      <c r="D5060" s="18" t="s">
        <v>2098</v>
      </c>
      <c r="E5060" s="461">
        <v>61.11</v>
      </c>
    </row>
    <row r="5061" spans="1:5" ht="14.25">
      <c r="A5061" s="18">
        <v>4481</v>
      </c>
      <c r="B5061" s="18" t="s">
        <v>25690</v>
      </c>
      <c r="C5061" s="18" t="s">
        <v>2103</v>
      </c>
      <c r="D5061" s="18" t="s">
        <v>2098</v>
      </c>
      <c r="E5061" s="461">
        <v>65.41</v>
      </c>
    </row>
    <row r="5062" spans="1:5" ht="14.25">
      <c r="A5062" s="18">
        <v>34345</v>
      </c>
      <c r="B5062" s="18" t="s">
        <v>25691</v>
      </c>
      <c r="C5062" s="18" t="s">
        <v>2101</v>
      </c>
      <c r="D5062" s="18" t="s">
        <v>2098</v>
      </c>
      <c r="E5062" s="461">
        <v>11.47</v>
      </c>
    </row>
    <row r="5063" spans="1:5" ht="14.25">
      <c r="A5063" s="18">
        <v>41096</v>
      </c>
      <c r="B5063" s="18" t="s">
        <v>25692</v>
      </c>
      <c r="C5063" s="18" t="s">
        <v>2107</v>
      </c>
      <c r="D5063" s="18" t="s">
        <v>2098</v>
      </c>
      <c r="E5063" s="461">
        <v>2017.07</v>
      </c>
    </row>
    <row r="5064" spans="1:5" ht="14.25">
      <c r="A5064" s="18">
        <v>41776</v>
      </c>
      <c r="B5064" s="18" t="s">
        <v>25693</v>
      </c>
      <c r="C5064" s="18" t="s">
        <v>2101</v>
      </c>
      <c r="D5064" s="18" t="s">
        <v>2098</v>
      </c>
      <c r="E5064" s="461">
        <v>15.72</v>
      </c>
    </row>
    <row r="5065" spans="1:5" ht="14.25">
      <c r="A5065" s="364"/>
      <c r="B5065" s="18"/>
      <c r="C5065" s="18"/>
      <c r="D5065" s="18"/>
      <c r="E5065" s="461"/>
    </row>
    <row r="5066" spans="1:5" ht="14.25">
      <c r="A5066" s="364"/>
      <c r="B5066" s="18"/>
      <c r="C5066" s="18"/>
      <c r="D5066" s="18"/>
      <c r="E5066" s="461"/>
    </row>
    <row r="5067" spans="1:5" ht="14.25">
      <c r="A5067" s="364"/>
      <c r="B5067" s="18"/>
      <c r="C5067" s="18"/>
      <c r="D5067" s="18"/>
      <c r="E5067" s="461"/>
    </row>
    <row r="5068" spans="1:5" ht="14.25">
      <c r="A5068" s="364"/>
      <c r="B5068" s="18"/>
      <c r="C5068" s="18"/>
      <c r="D5068" s="18"/>
      <c r="E5068" s="461"/>
    </row>
    <row r="5069" spans="1:5" ht="14.25">
      <c r="A5069" s="364"/>
      <c r="B5069" s="18"/>
      <c r="C5069" s="18"/>
      <c r="D5069" s="18"/>
      <c r="E5069" s="461"/>
    </row>
    <row r="5070" spans="1:5" ht="14.25">
      <c r="A5070" s="364"/>
      <c r="B5070" s="18"/>
      <c r="C5070" s="18"/>
      <c r="D5070" s="18"/>
      <c r="E5070" s="461"/>
    </row>
    <row r="5071" spans="1:5" ht="14.25">
      <c r="A5071" s="364"/>
      <c r="B5071" s="18"/>
      <c r="C5071" s="18"/>
      <c r="D5071" s="18"/>
      <c r="E5071" s="461"/>
    </row>
    <row r="5072" spans="1:5" ht="14.25">
      <c r="A5072" s="364"/>
      <c r="B5072" s="18"/>
      <c r="C5072" s="18"/>
      <c r="D5072" s="18"/>
      <c r="E5072" s="461"/>
    </row>
    <row r="5073" spans="1:5" ht="14.25">
      <c r="A5073" s="364"/>
      <c r="B5073" s="18"/>
      <c r="C5073" s="18"/>
      <c r="D5073" s="18"/>
      <c r="E5073" s="461"/>
    </row>
    <row r="5074" spans="1:5" ht="14.25">
      <c r="A5074" s="364"/>
      <c r="B5074" s="18"/>
      <c r="C5074" s="18"/>
      <c r="D5074" s="18"/>
      <c r="E5074" s="461"/>
    </row>
    <row r="5075" spans="1:5" ht="14.25">
      <c r="A5075" s="364"/>
      <c r="B5075" s="18"/>
      <c r="C5075" s="18"/>
      <c r="D5075" s="18"/>
      <c r="E5075" s="461"/>
    </row>
    <row r="5076" spans="1:5" ht="14.25">
      <c r="A5076" s="364"/>
      <c r="B5076" s="18"/>
      <c r="C5076" s="18"/>
      <c r="D5076" s="18"/>
      <c r="E5076" s="461"/>
    </row>
    <row r="5077" spans="1:5" ht="14.25">
      <c r="A5077" s="364"/>
      <c r="B5077" s="18"/>
      <c r="C5077" s="18"/>
      <c r="D5077" s="18"/>
      <c r="E5077" s="461"/>
    </row>
    <row r="5078" spans="1:5" ht="14.25">
      <c r="A5078" s="364"/>
      <c r="B5078" s="18"/>
      <c r="C5078" s="18"/>
      <c r="D5078" s="18"/>
      <c r="E5078" s="461"/>
    </row>
    <row r="5079" spans="1:5" ht="14.25">
      <c r="A5079" s="364"/>
      <c r="B5079" s="18"/>
      <c r="C5079" s="18"/>
      <c r="D5079" s="18"/>
      <c r="E5079" s="461"/>
    </row>
    <row r="5080" spans="1:5" ht="14.25">
      <c r="A5080" s="364"/>
      <c r="B5080" s="18"/>
      <c r="C5080" s="18"/>
      <c r="D5080" s="18"/>
      <c r="E5080" s="461"/>
    </row>
    <row r="5081" spans="1:5" ht="14.25">
      <c r="A5081" s="364"/>
      <c r="B5081" s="18"/>
      <c r="C5081" s="18"/>
      <c r="D5081" s="18"/>
      <c r="E5081" s="461"/>
    </row>
    <row r="5082" spans="1:5" ht="14.25">
      <c r="A5082" s="364"/>
      <c r="B5082" s="18"/>
      <c r="C5082" s="18"/>
      <c r="D5082" s="18"/>
      <c r="E5082" s="461"/>
    </row>
    <row r="5083" spans="1:5" ht="14.25">
      <c r="A5083" s="364"/>
      <c r="B5083" s="18"/>
      <c r="C5083" s="18"/>
      <c r="D5083" s="18"/>
      <c r="E5083" s="461"/>
    </row>
    <row r="5084" spans="1:5" ht="14.25">
      <c r="A5084" s="364"/>
      <c r="B5084" s="18"/>
      <c r="C5084" s="18"/>
      <c r="D5084" s="18"/>
      <c r="E5084" s="461"/>
    </row>
    <row r="5085" spans="1:5" ht="14.25">
      <c r="A5085" s="364"/>
      <c r="B5085" s="18"/>
      <c r="C5085" s="18"/>
      <c r="D5085" s="18"/>
      <c r="E5085" s="461"/>
    </row>
    <row r="5086" spans="1:5" ht="14.25">
      <c r="A5086" s="364"/>
      <c r="B5086" s="18"/>
      <c r="C5086" s="18"/>
      <c r="D5086" s="18"/>
      <c r="E5086" s="461"/>
    </row>
    <row r="5087" spans="1:5" ht="14.25">
      <c r="A5087" s="364"/>
      <c r="B5087" s="18"/>
      <c r="C5087" s="18"/>
      <c r="D5087" s="18"/>
      <c r="E5087" s="461"/>
    </row>
    <row r="5088" spans="1:5" ht="14.25">
      <c r="A5088" s="364"/>
      <c r="B5088" s="18"/>
      <c r="C5088" s="18"/>
      <c r="D5088" s="18"/>
      <c r="E5088" s="461"/>
    </row>
    <row r="5089" spans="1:5" ht="14.25">
      <c r="A5089" s="364"/>
      <c r="B5089" s="18"/>
      <c r="C5089" s="18"/>
      <c r="D5089" s="18"/>
      <c r="E5089" s="461"/>
    </row>
    <row r="5090" spans="1:5" ht="14.25">
      <c r="A5090" s="364"/>
      <c r="B5090" s="18"/>
      <c r="C5090" s="18"/>
      <c r="D5090" s="18"/>
      <c r="E5090" s="461"/>
    </row>
    <row r="5091" spans="1:5" ht="14.25">
      <c r="A5091" s="364"/>
      <c r="B5091" s="18"/>
      <c r="C5091" s="18"/>
      <c r="D5091" s="18"/>
      <c r="E5091" s="461"/>
    </row>
    <row r="5092" spans="1:5" ht="14.25">
      <c r="A5092" s="364"/>
      <c r="B5092" s="18"/>
      <c r="C5092" s="18"/>
      <c r="D5092" s="18"/>
      <c r="E5092" s="461"/>
    </row>
    <row r="5093" spans="1:5" ht="14.25">
      <c r="A5093" s="364"/>
      <c r="B5093" s="18"/>
      <c r="C5093" s="18"/>
      <c r="D5093" s="18"/>
      <c r="E5093" s="461"/>
    </row>
    <row r="5094" spans="1:5" ht="14.25">
      <c r="A5094" s="364"/>
      <c r="B5094" s="18"/>
      <c r="C5094" s="18"/>
      <c r="D5094" s="18"/>
      <c r="E5094" s="461"/>
    </row>
    <row r="5095" spans="1:5" ht="14.25">
      <c r="A5095" s="364"/>
      <c r="B5095" s="18"/>
      <c r="C5095" s="18"/>
      <c r="D5095" s="18"/>
      <c r="E5095" s="461"/>
    </row>
    <row r="5096" spans="1:5" ht="14.25">
      <c r="A5096" s="364"/>
      <c r="B5096" s="18"/>
      <c r="C5096" s="18"/>
      <c r="D5096" s="18"/>
      <c r="E5096" s="461"/>
    </row>
    <row r="5097" spans="1:5" ht="14.25">
      <c r="A5097" s="364"/>
      <c r="B5097" s="18"/>
      <c r="C5097" s="18"/>
      <c r="D5097" s="18"/>
      <c r="E5097" s="461"/>
    </row>
    <row r="5098" spans="1:5" ht="14.25">
      <c r="A5098" s="364"/>
      <c r="B5098" s="18"/>
      <c r="C5098" s="18"/>
      <c r="D5098" s="18"/>
      <c r="E5098" s="461"/>
    </row>
    <row r="5099" spans="1:5" ht="14.25">
      <c r="A5099" s="364"/>
      <c r="B5099" s="18"/>
      <c r="C5099" s="18"/>
      <c r="D5099" s="18"/>
      <c r="E5099" s="461"/>
    </row>
    <row r="5100" spans="1:5" ht="14.25">
      <c r="A5100" s="364"/>
      <c r="B5100" s="18"/>
      <c r="C5100" s="18"/>
      <c r="D5100" s="18"/>
      <c r="E5100" s="461"/>
    </row>
    <row r="5101" spans="1:5" ht="14.25">
      <c r="A5101" s="364"/>
      <c r="B5101" s="18"/>
      <c r="C5101" s="18"/>
      <c r="D5101" s="18"/>
      <c r="E5101" s="461"/>
    </row>
    <row r="5102" spans="1:5" ht="14.25">
      <c r="A5102" s="364"/>
      <c r="B5102" s="18"/>
      <c r="C5102" s="18"/>
      <c r="D5102" s="18"/>
      <c r="E5102" s="461"/>
    </row>
    <row r="5103" spans="1:5" ht="14.25">
      <c r="A5103" s="364"/>
      <c r="B5103" s="18"/>
      <c r="C5103" s="18"/>
      <c r="D5103" s="18"/>
      <c r="E5103" s="461"/>
    </row>
    <row r="5104" spans="1:5" ht="14.25">
      <c r="A5104" s="364"/>
      <c r="B5104" s="18"/>
      <c r="C5104" s="18"/>
      <c r="D5104" s="18"/>
      <c r="E5104" s="461"/>
    </row>
    <row r="5105" spans="1:5" ht="14.25">
      <c r="A5105" s="364"/>
      <c r="B5105" s="18"/>
      <c r="C5105" s="18"/>
      <c r="D5105" s="18"/>
      <c r="E5105" s="461"/>
    </row>
    <row r="5106" spans="1:5" ht="14.25">
      <c r="A5106" s="364"/>
      <c r="B5106" s="18"/>
      <c r="C5106" s="18"/>
      <c r="D5106" s="18"/>
      <c r="E5106" s="461"/>
    </row>
    <row r="5107" spans="1:5" ht="14.25">
      <c r="A5107" s="364"/>
      <c r="B5107" s="18"/>
      <c r="C5107" s="18"/>
      <c r="D5107" s="18"/>
      <c r="E5107" s="461"/>
    </row>
    <row r="5108" spans="1:5" ht="14.25">
      <c r="A5108" s="364"/>
      <c r="B5108" s="18"/>
      <c r="C5108" s="18"/>
      <c r="D5108" s="18"/>
      <c r="E5108" s="461"/>
    </row>
    <row r="5109" spans="1:5" ht="14.25">
      <c r="A5109" s="364"/>
      <c r="B5109" s="18"/>
      <c r="C5109" s="18"/>
      <c r="D5109" s="18"/>
      <c r="E5109" s="461"/>
    </row>
    <row r="5110" spans="1:5" ht="14.25">
      <c r="A5110" s="364"/>
      <c r="B5110" s="18"/>
      <c r="C5110" s="18"/>
      <c r="D5110" s="18"/>
      <c r="E5110" s="461"/>
    </row>
    <row r="5111" spans="1:5" ht="14.25">
      <c r="A5111" s="364"/>
      <c r="B5111" s="18"/>
      <c r="C5111" s="18"/>
      <c r="D5111" s="18"/>
      <c r="E5111" s="461"/>
    </row>
    <row r="5112" spans="1:5" ht="14.25">
      <c r="A5112" s="364"/>
      <c r="B5112" s="18"/>
      <c r="C5112" s="18"/>
      <c r="D5112" s="18"/>
      <c r="E5112" s="461"/>
    </row>
    <row r="5113" spans="1:5" ht="14.25">
      <c r="A5113" s="364"/>
      <c r="B5113" s="18"/>
      <c r="C5113" s="18"/>
      <c r="D5113" s="18"/>
      <c r="E5113" s="461"/>
    </row>
    <row r="5114" spans="1:5" ht="14.25">
      <c r="A5114" s="364"/>
      <c r="B5114" s="18"/>
      <c r="C5114" s="18"/>
      <c r="D5114" s="18"/>
      <c r="E5114" s="461"/>
    </row>
    <row r="5115" spans="1:5" ht="14.25">
      <c r="A5115" s="364"/>
      <c r="B5115" s="18"/>
      <c r="C5115" s="18"/>
      <c r="D5115" s="18"/>
      <c r="E5115" s="461"/>
    </row>
    <row r="5116" spans="1:5" ht="14.25">
      <c r="A5116" s="364"/>
      <c r="B5116" s="18"/>
      <c r="C5116" s="18"/>
      <c r="D5116" s="18"/>
      <c r="E5116" s="461"/>
    </row>
    <row r="5117" spans="1:5" ht="14.25">
      <c r="A5117" s="364"/>
      <c r="B5117" s="18"/>
      <c r="C5117" s="18"/>
      <c r="D5117" s="18"/>
      <c r="E5117" s="461"/>
    </row>
    <row r="5118" spans="1:5" ht="14.25">
      <c r="A5118" s="364"/>
      <c r="B5118" s="18"/>
      <c r="C5118" s="18"/>
      <c r="D5118" s="18"/>
      <c r="E5118" s="461"/>
    </row>
    <row r="5119" spans="1:5" ht="14.25">
      <c r="A5119" s="364"/>
      <c r="B5119" s="18"/>
      <c r="C5119" s="18"/>
      <c r="D5119" s="18"/>
      <c r="E5119" s="461"/>
    </row>
    <row r="5120" spans="1:5" ht="14.25">
      <c r="A5120" s="364"/>
      <c r="B5120" s="18"/>
      <c r="C5120" s="18"/>
      <c r="D5120" s="18"/>
      <c r="E5120" s="461"/>
    </row>
    <row r="5121" spans="1:5" ht="14.25">
      <c r="A5121" s="364"/>
      <c r="B5121" s="18"/>
      <c r="C5121" s="18"/>
      <c r="D5121" s="18"/>
      <c r="E5121" s="461"/>
    </row>
    <row r="5122" spans="1:5" ht="14.25">
      <c r="A5122" s="364"/>
      <c r="B5122" s="18"/>
      <c r="C5122" s="18"/>
      <c r="D5122" s="18"/>
      <c r="E5122" s="461"/>
    </row>
    <row r="5123" spans="1:5" ht="14.25">
      <c r="A5123" s="364"/>
      <c r="B5123" s="18"/>
      <c r="C5123" s="18"/>
      <c r="D5123" s="18"/>
      <c r="E5123" s="461"/>
    </row>
    <row r="5124" spans="1:5" ht="14.25">
      <c r="A5124" s="364"/>
      <c r="B5124" s="18"/>
      <c r="C5124" s="18"/>
      <c r="D5124" s="18"/>
      <c r="E5124" s="461"/>
    </row>
    <row r="5125" spans="1:5" ht="14.25">
      <c r="A5125" s="364"/>
      <c r="B5125" s="18"/>
      <c r="C5125" s="18"/>
      <c r="D5125" s="18"/>
      <c r="E5125" s="461"/>
    </row>
    <row r="5126" spans="1:5" ht="14.25">
      <c r="A5126" s="364"/>
      <c r="B5126" s="18"/>
      <c r="C5126" s="18"/>
      <c r="D5126" s="18"/>
      <c r="E5126" s="461"/>
    </row>
    <row r="5127" spans="1:5" ht="14.25">
      <c r="A5127" s="364"/>
      <c r="B5127" s="18"/>
      <c r="C5127" s="18"/>
      <c r="D5127" s="18"/>
      <c r="E5127" s="461"/>
    </row>
    <row r="5128" spans="1:5" ht="14.25">
      <c r="A5128" s="364"/>
      <c r="B5128" s="18"/>
      <c r="C5128" s="18"/>
      <c r="D5128" s="18"/>
      <c r="E5128" s="461"/>
    </row>
    <row r="5129" spans="1:5" ht="14.25">
      <c r="A5129" s="364"/>
      <c r="B5129" s="18"/>
      <c r="C5129" s="18"/>
      <c r="D5129" s="18"/>
      <c r="E5129" s="461"/>
    </row>
    <row r="5130" spans="1:5" ht="14.25">
      <c r="A5130" s="364"/>
      <c r="B5130" s="18"/>
      <c r="C5130" s="18"/>
      <c r="D5130" s="18"/>
      <c r="E5130" s="461"/>
    </row>
    <row r="5131" spans="1:5" ht="14.25">
      <c r="A5131" s="364"/>
      <c r="B5131" s="18"/>
      <c r="C5131" s="18"/>
      <c r="D5131" s="18"/>
      <c r="E5131" s="461"/>
    </row>
    <row r="5132" spans="1:5" ht="14.25">
      <c r="A5132" s="364"/>
      <c r="B5132" s="18"/>
      <c r="C5132" s="18"/>
      <c r="D5132" s="18"/>
      <c r="E5132" s="461"/>
    </row>
    <row r="5133" spans="1:5" ht="14.25">
      <c r="A5133" s="364"/>
      <c r="B5133" s="18"/>
      <c r="C5133" s="18"/>
      <c r="D5133" s="18"/>
      <c r="E5133" s="461"/>
    </row>
    <row r="5134" spans="1:5" ht="14.25">
      <c r="A5134" s="364"/>
      <c r="B5134" s="18"/>
      <c r="C5134" s="18"/>
      <c r="D5134" s="18"/>
      <c r="E5134" s="461"/>
    </row>
    <row r="5135" spans="1:5" ht="14.25">
      <c r="A5135" s="364"/>
      <c r="B5135" s="18"/>
      <c r="C5135" s="18"/>
      <c r="D5135" s="18"/>
      <c r="E5135" s="461"/>
    </row>
    <row r="5136" spans="1:5" ht="14.25">
      <c r="A5136" s="364"/>
      <c r="B5136" s="18"/>
      <c r="C5136" s="18"/>
      <c r="D5136" s="18"/>
      <c r="E5136" s="461"/>
    </row>
    <row r="5137" spans="1:5" ht="14.25">
      <c r="A5137" s="364"/>
      <c r="B5137" s="18"/>
      <c r="C5137" s="18"/>
      <c r="D5137" s="18"/>
      <c r="E5137" s="461"/>
    </row>
    <row r="5138" spans="1:5" ht="14.25">
      <c r="A5138" s="364"/>
      <c r="B5138" s="18"/>
      <c r="C5138" s="18"/>
      <c r="D5138" s="18"/>
      <c r="E5138" s="461"/>
    </row>
    <row r="5139" spans="1:5" ht="14.25">
      <c r="A5139" s="364"/>
      <c r="B5139" s="18"/>
      <c r="C5139" s="18"/>
      <c r="D5139" s="18"/>
      <c r="E5139" s="461"/>
    </row>
    <row r="5140" spans="1:5" ht="14.25">
      <c r="A5140" s="364"/>
      <c r="B5140" s="18"/>
      <c r="C5140" s="18"/>
      <c r="D5140" s="18"/>
      <c r="E5140" s="461"/>
    </row>
    <row r="5141" spans="1:5" ht="14.25">
      <c r="A5141" s="364"/>
      <c r="B5141" s="18"/>
      <c r="C5141" s="18"/>
      <c r="D5141" s="18"/>
      <c r="E5141" s="461"/>
    </row>
    <row r="5142" spans="1:5" ht="14.25">
      <c r="A5142" s="364"/>
      <c r="B5142" s="18"/>
      <c r="C5142" s="18"/>
      <c r="D5142" s="18"/>
      <c r="E5142" s="461"/>
    </row>
    <row r="5143" spans="1:5" ht="14.25">
      <c r="A5143" s="364"/>
      <c r="B5143" s="18"/>
      <c r="C5143" s="18"/>
      <c r="D5143" s="18"/>
      <c r="E5143" s="461"/>
    </row>
    <row r="5144" spans="1:5" ht="14.25">
      <c r="A5144" s="364"/>
      <c r="B5144" s="18"/>
      <c r="C5144" s="18"/>
      <c r="D5144" s="18"/>
      <c r="E5144" s="461"/>
    </row>
    <row r="5145" spans="1:5" ht="14.25">
      <c r="A5145" s="364"/>
      <c r="B5145" s="18"/>
      <c r="C5145" s="18"/>
      <c r="D5145" s="18"/>
      <c r="E5145" s="461"/>
    </row>
    <row r="5146" spans="1:5" ht="14.25">
      <c r="A5146" s="364"/>
      <c r="B5146" s="18"/>
      <c r="C5146" s="18"/>
      <c r="D5146" s="18"/>
      <c r="E5146" s="461"/>
    </row>
    <row r="5147" spans="1:5" ht="14.25">
      <c r="A5147" s="364"/>
      <c r="B5147" s="18"/>
      <c r="C5147" s="18"/>
      <c r="D5147" s="18"/>
      <c r="E5147" s="461"/>
    </row>
    <row r="5148" spans="1:5" ht="14.25">
      <c r="A5148" s="364"/>
      <c r="B5148" s="18"/>
      <c r="C5148" s="18"/>
      <c r="D5148" s="18"/>
      <c r="E5148" s="461"/>
    </row>
    <row r="5149" spans="1:5" ht="14.25">
      <c r="A5149" s="364"/>
      <c r="B5149" s="18"/>
      <c r="C5149" s="18"/>
      <c r="D5149" s="18"/>
      <c r="E5149" s="461"/>
    </row>
    <row r="5150" spans="1:5" ht="14.25">
      <c r="A5150" s="364"/>
      <c r="B5150" s="18"/>
      <c r="C5150" s="18"/>
      <c r="D5150" s="18"/>
      <c r="E5150" s="461"/>
    </row>
    <row r="5151" spans="1:5" ht="14.25">
      <c r="A5151" s="364"/>
      <c r="B5151" s="18"/>
      <c r="C5151" s="18"/>
      <c r="D5151" s="18"/>
      <c r="E5151" s="461"/>
    </row>
    <row r="5152" spans="1:5" ht="14.25">
      <c r="A5152" s="364"/>
      <c r="B5152" s="18"/>
      <c r="C5152" s="18"/>
      <c r="D5152" s="18"/>
      <c r="E5152" s="461"/>
    </row>
    <row r="5153" spans="1:5" ht="14.25">
      <c r="A5153" s="364"/>
      <c r="B5153" s="18"/>
      <c r="C5153" s="18"/>
      <c r="D5153" s="18"/>
      <c r="E5153" s="461"/>
    </row>
    <row r="5154" spans="1:5" ht="14.25">
      <c r="A5154" s="364"/>
      <c r="B5154" s="18"/>
      <c r="C5154" s="18"/>
      <c r="D5154" s="18"/>
      <c r="E5154" s="461"/>
    </row>
    <row r="5155" spans="1:5" ht="14.25">
      <c r="A5155" s="364"/>
      <c r="B5155" s="18"/>
      <c r="C5155" s="18"/>
      <c r="D5155" s="18"/>
      <c r="E5155" s="461"/>
    </row>
    <row r="5156" spans="1:5" ht="14.25">
      <c r="A5156" s="364"/>
      <c r="B5156" s="18"/>
      <c r="C5156" s="18"/>
      <c r="D5156" s="18"/>
      <c r="E5156" s="461"/>
    </row>
    <row r="5157" spans="1:5" ht="14.25">
      <c r="A5157" s="364"/>
      <c r="B5157" s="18"/>
      <c r="C5157" s="18"/>
      <c r="D5157" s="18"/>
      <c r="E5157" s="461"/>
    </row>
    <row r="5158" spans="1:5" ht="14.25">
      <c r="A5158" s="364"/>
      <c r="B5158" s="18"/>
      <c r="C5158" s="18"/>
      <c r="D5158" s="18"/>
      <c r="E5158" s="461"/>
    </row>
    <row r="5159" spans="1:5" ht="14.25">
      <c r="A5159" s="364"/>
      <c r="B5159" s="18"/>
      <c r="C5159" s="18"/>
      <c r="D5159" s="18"/>
      <c r="E5159" s="461"/>
    </row>
    <row r="5160" spans="1:5" ht="14.25">
      <c r="A5160" s="364"/>
      <c r="B5160" s="18"/>
      <c r="C5160" s="18"/>
      <c r="D5160" s="18"/>
      <c r="E5160" s="461"/>
    </row>
    <row r="5161" spans="1:5" ht="14.25">
      <c r="A5161" s="364"/>
      <c r="B5161" s="18"/>
      <c r="C5161" s="18"/>
      <c r="D5161" s="18"/>
      <c r="E5161" s="461"/>
    </row>
    <row r="5162" spans="1:5" ht="14.25">
      <c r="A5162" s="364"/>
      <c r="B5162" s="18"/>
      <c r="C5162" s="18"/>
      <c r="D5162" s="18"/>
      <c r="E5162" s="461"/>
    </row>
    <row r="5163" spans="1:5" ht="14.25">
      <c r="A5163" s="364"/>
      <c r="B5163" s="18"/>
      <c r="C5163" s="18"/>
      <c r="D5163" s="18"/>
      <c r="E5163" s="461"/>
    </row>
    <row r="5164" spans="1:5" ht="14.25">
      <c r="A5164" s="364"/>
      <c r="B5164" s="18"/>
      <c r="C5164" s="18"/>
      <c r="D5164" s="18"/>
      <c r="E5164" s="461"/>
    </row>
    <row r="5165" spans="1:5" ht="14.25">
      <c r="A5165" s="364"/>
      <c r="B5165" s="18"/>
      <c r="C5165" s="18"/>
      <c r="D5165" s="18"/>
      <c r="E5165" s="461"/>
    </row>
    <row r="5166" spans="1:5" ht="14.25">
      <c r="A5166" s="364"/>
      <c r="B5166" s="18"/>
      <c r="C5166" s="18"/>
      <c r="D5166" s="18"/>
      <c r="E5166" s="461"/>
    </row>
    <row r="5167" spans="1:5" ht="14.25">
      <c r="A5167" s="364"/>
      <c r="B5167" s="18"/>
      <c r="C5167" s="18"/>
      <c r="D5167" s="18"/>
      <c r="E5167" s="461"/>
    </row>
    <row r="5168" spans="1:5" ht="14.25">
      <c r="A5168" s="364"/>
      <c r="B5168" s="18"/>
      <c r="C5168" s="18"/>
      <c r="D5168" s="18"/>
      <c r="E5168" s="461"/>
    </row>
    <row r="5169" spans="1:5" ht="14.25">
      <c r="A5169" s="364"/>
      <c r="B5169" s="18"/>
      <c r="C5169" s="18"/>
      <c r="D5169" s="18"/>
      <c r="E5169" s="461"/>
    </row>
    <row r="5170" spans="1:5" ht="14.25">
      <c r="A5170" s="364"/>
      <c r="B5170" s="18"/>
      <c r="C5170" s="18"/>
      <c r="D5170" s="18"/>
      <c r="E5170" s="461"/>
    </row>
    <row r="5171" spans="1:5" ht="14.25">
      <c r="A5171" s="364"/>
      <c r="B5171" s="18"/>
      <c r="C5171" s="18"/>
      <c r="D5171" s="18"/>
      <c r="E5171" s="461"/>
    </row>
    <row r="5172" spans="1:5" ht="14.25">
      <c r="A5172" s="364"/>
      <c r="B5172" s="18"/>
      <c r="C5172" s="18"/>
      <c r="D5172" s="18"/>
      <c r="E5172" s="461"/>
    </row>
    <row r="5173" spans="1:5" ht="14.25">
      <c r="A5173" s="364"/>
      <c r="B5173" s="18"/>
      <c r="C5173" s="18"/>
      <c r="D5173" s="18"/>
      <c r="E5173" s="461"/>
    </row>
    <row r="5174" spans="1:5" ht="14.25">
      <c r="A5174" s="364"/>
      <c r="B5174" s="18"/>
      <c r="C5174" s="18"/>
      <c r="D5174" s="18"/>
      <c r="E5174" s="461"/>
    </row>
    <row r="5175" spans="1:5" ht="14.25">
      <c r="A5175" s="364"/>
      <c r="B5175" s="18"/>
      <c r="C5175" s="18"/>
      <c r="D5175" s="18"/>
      <c r="E5175" s="461"/>
    </row>
    <row r="5176" spans="1:5" ht="14.25">
      <c r="A5176" s="364"/>
      <c r="B5176" s="18"/>
      <c r="C5176" s="18"/>
      <c r="D5176" s="18"/>
      <c r="E5176" s="461"/>
    </row>
    <row r="5177" spans="1:5" ht="14.25">
      <c r="A5177" s="364"/>
      <c r="B5177" s="18"/>
      <c r="C5177" s="18"/>
      <c r="D5177" s="18"/>
      <c r="E5177" s="461"/>
    </row>
    <row r="5178" spans="1:5" ht="14.25">
      <c r="A5178" s="364"/>
      <c r="B5178" s="18"/>
      <c r="C5178" s="18"/>
      <c r="D5178" s="18"/>
      <c r="E5178" s="461"/>
    </row>
    <row r="5179" spans="1:5" ht="14.25">
      <c r="A5179" s="364"/>
      <c r="B5179" s="18"/>
      <c r="C5179" s="18"/>
      <c r="D5179" s="18"/>
      <c r="E5179" s="461"/>
    </row>
    <row r="5180" spans="1:5" ht="14.25">
      <c r="A5180" s="364"/>
      <c r="B5180" s="18"/>
      <c r="C5180" s="18"/>
      <c r="D5180" s="18"/>
      <c r="E5180" s="461"/>
    </row>
    <row r="5181" spans="1:5">
      <c r="E5181" s="462"/>
    </row>
    <row r="5182" spans="1:5">
      <c r="E5182" s="462"/>
    </row>
    <row r="5183" spans="1:5">
      <c r="E5183" s="462"/>
    </row>
    <row r="5184" spans="1:5">
      <c r="E5184" s="462"/>
    </row>
    <row r="5185" spans="5:5">
      <c r="E5185" s="462"/>
    </row>
    <row r="5186" spans="5:5">
      <c r="E5186" s="462"/>
    </row>
    <row r="5187" spans="5:5">
      <c r="E5187" s="462"/>
    </row>
    <row r="5188" spans="5:5">
      <c r="E5188" s="462"/>
    </row>
    <row r="5189" spans="5:5">
      <c r="E5189" s="462"/>
    </row>
    <row r="5190" spans="5:5">
      <c r="E5190" s="462"/>
    </row>
    <row r="5191" spans="5:5">
      <c r="E5191" s="462"/>
    </row>
    <row r="5192" spans="5:5">
      <c r="E5192" s="462"/>
    </row>
    <row r="5193" spans="5:5">
      <c r="E5193" s="462"/>
    </row>
    <row r="5194" spans="5:5">
      <c r="E5194" s="462"/>
    </row>
    <row r="5195" spans="5:5">
      <c r="E5195" s="462"/>
    </row>
    <row r="5196" spans="5:5">
      <c r="E5196" s="462"/>
    </row>
    <row r="5197" spans="5:5">
      <c r="E5197" s="462"/>
    </row>
    <row r="5198" spans="5:5">
      <c r="E5198" s="462"/>
    </row>
    <row r="5199" spans="5:5">
      <c r="E5199" s="462"/>
    </row>
    <row r="5200" spans="5:5">
      <c r="E5200" s="462"/>
    </row>
    <row r="5201" spans="5:5">
      <c r="E5201" s="462"/>
    </row>
    <row r="5202" spans="5:5">
      <c r="E5202" s="462"/>
    </row>
    <row r="5203" spans="5:5">
      <c r="E5203" s="462"/>
    </row>
    <row r="5204" spans="5:5">
      <c r="E5204" s="462"/>
    </row>
    <row r="5205" spans="5:5">
      <c r="E5205" s="462"/>
    </row>
    <row r="5206" spans="5:5">
      <c r="E5206" s="462"/>
    </row>
    <row r="5207" spans="5:5">
      <c r="E5207" s="462"/>
    </row>
    <row r="5208" spans="5:5">
      <c r="E5208" s="462"/>
    </row>
    <row r="5209" spans="5:5">
      <c r="E5209" s="462"/>
    </row>
    <row r="5210" spans="5:5">
      <c r="E5210" s="462"/>
    </row>
    <row r="5211" spans="5:5">
      <c r="E5211" s="462"/>
    </row>
    <row r="5212" spans="5:5">
      <c r="E5212" s="462"/>
    </row>
    <row r="5213" spans="5:5">
      <c r="E5213" s="462"/>
    </row>
    <row r="5214" spans="5:5">
      <c r="E5214" s="462"/>
    </row>
    <row r="5215" spans="5:5">
      <c r="E5215" s="462"/>
    </row>
    <row r="5216" spans="5:5">
      <c r="E5216" s="462"/>
    </row>
    <row r="5217" spans="5:5">
      <c r="E5217" s="462"/>
    </row>
    <row r="5218" spans="5:5">
      <c r="E5218" s="462"/>
    </row>
    <row r="5219" spans="5:5">
      <c r="E5219" s="462"/>
    </row>
    <row r="5220" spans="5:5">
      <c r="E5220" s="462"/>
    </row>
    <row r="5221" spans="5:5">
      <c r="E5221" s="462"/>
    </row>
    <row r="5222" spans="5:5">
      <c r="E5222" s="462"/>
    </row>
    <row r="5223" spans="5:5">
      <c r="E5223" s="462"/>
    </row>
    <row r="5224" spans="5:5">
      <c r="E5224" s="462"/>
    </row>
    <row r="5225" spans="5:5">
      <c r="E5225" s="462"/>
    </row>
    <row r="5226" spans="5:5">
      <c r="E5226" s="462"/>
    </row>
    <row r="5227" spans="5:5">
      <c r="E5227" s="462"/>
    </row>
    <row r="5228" spans="5:5">
      <c r="E5228" s="462"/>
    </row>
    <row r="5229" spans="5:5">
      <c r="E5229" s="462"/>
    </row>
    <row r="5230" spans="5:5">
      <c r="E5230" s="462"/>
    </row>
    <row r="5231" spans="5:5">
      <c r="E5231" s="462"/>
    </row>
    <row r="5232" spans="5:5">
      <c r="E5232" s="462"/>
    </row>
    <row r="5233" spans="5:5">
      <c r="E5233" s="462"/>
    </row>
    <row r="5234" spans="5:5">
      <c r="E5234" s="462"/>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246"/>
  <sheetViews>
    <sheetView workbookViewId="0">
      <pane ySplit="2" topLeftCell="A287" activePane="bottomLeft" state="frozen"/>
      <selection pane="bottomLeft" activeCell="A288" sqref="A288"/>
    </sheetView>
  </sheetViews>
  <sheetFormatPr defaultColWidth="0" defaultRowHeight="11.25"/>
  <cols>
    <col min="1" max="1" width="20.625" style="190" customWidth="1"/>
    <col min="2" max="2" width="40.625" style="13" customWidth="1"/>
    <col min="3" max="3" width="5.625" style="190" customWidth="1"/>
    <col min="4" max="4" width="15.625" style="463" customWidth="1"/>
    <col min="5" max="16384" width="9" style="13" hidden="1"/>
  </cols>
  <sheetData>
    <row r="1" spans="1:4">
      <c r="A1" s="187" t="s">
        <v>1921</v>
      </c>
      <c r="B1" s="188">
        <v>44866</v>
      </c>
      <c r="C1" s="513" t="s">
        <v>18583</v>
      </c>
      <c r="D1" s="513"/>
    </row>
    <row r="2" spans="1:4">
      <c r="A2" s="189" t="s">
        <v>2096</v>
      </c>
      <c r="B2" s="189" t="s">
        <v>1030</v>
      </c>
      <c r="C2" s="189" t="s">
        <v>19</v>
      </c>
      <c r="D2" s="464" t="s">
        <v>2090</v>
      </c>
    </row>
    <row r="3" spans="1:4" ht="15">
      <c r="A3" s="273">
        <v>1</v>
      </c>
      <c r="B3" s="273" t="s">
        <v>1023</v>
      </c>
      <c r="C3" s="269"/>
      <c r="D3" s="466"/>
    </row>
    <row r="4" spans="1:4" ht="15">
      <c r="A4" s="273">
        <v>102</v>
      </c>
      <c r="B4" s="273" t="s">
        <v>1922</v>
      </c>
      <c r="C4" s="269"/>
      <c r="D4" s="466"/>
    </row>
    <row r="5" spans="1:4" ht="28.5">
      <c r="A5" s="274">
        <v>10201</v>
      </c>
      <c r="B5" s="274" t="s">
        <v>24</v>
      </c>
      <c r="C5" s="269" t="s">
        <v>25</v>
      </c>
      <c r="D5" s="466">
        <v>23.38</v>
      </c>
    </row>
    <row r="6" spans="1:4" ht="14.25">
      <c r="A6" s="274">
        <v>10202</v>
      </c>
      <c r="B6" s="274" t="s">
        <v>26</v>
      </c>
      <c r="C6" s="269" t="s">
        <v>25</v>
      </c>
      <c r="D6" s="466">
        <v>12.59</v>
      </c>
    </row>
    <row r="7" spans="1:4" ht="28.5">
      <c r="A7" s="274">
        <v>10203</v>
      </c>
      <c r="B7" s="274" t="s">
        <v>27</v>
      </c>
      <c r="C7" s="269" t="s">
        <v>25</v>
      </c>
      <c r="D7" s="466">
        <v>25.18</v>
      </c>
    </row>
    <row r="8" spans="1:4" ht="28.5">
      <c r="A8" s="274">
        <v>10204</v>
      </c>
      <c r="B8" s="274" t="s">
        <v>28</v>
      </c>
      <c r="C8" s="269" t="s">
        <v>25</v>
      </c>
      <c r="D8" s="466">
        <v>17.989999999999998</v>
      </c>
    </row>
    <row r="9" spans="1:4" ht="14.25">
      <c r="A9" s="274">
        <v>10205</v>
      </c>
      <c r="B9" s="274" t="s">
        <v>29</v>
      </c>
      <c r="C9" s="269" t="s">
        <v>25</v>
      </c>
      <c r="D9" s="466">
        <v>16.190000000000001</v>
      </c>
    </row>
    <row r="10" spans="1:4" ht="14.25">
      <c r="A10" s="274">
        <v>10206</v>
      </c>
      <c r="B10" s="274" t="s">
        <v>30</v>
      </c>
      <c r="C10" s="269" t="s">
        <v>25</v>
      </c>
      <c r="D10" s="466">
        <v>44.96</v>
      </c>
    </row>
    <row r="11" spans="1:4" ht="28.5">
      <c r="A11" s="274">
        <v>10207</v>
      </c>
      <c r="B11" s="274" t="s">
        <v>31</v>
      </c>
      <c r="C11" s="269" t="s">
        <v>25</v>
      </c>
      <c r="D11" s="466">
        <v>44.96</v>
      </c>
    </row>
    <row r="12" spans="1:4" ht="14.25">
      <c r="A12" s="274">
        <v>10208</v>
      </c>
      <c r="B12" s="274" t="s">
        <v>32</v>
      </c>
      <c r="C12" s="269" t="s">
        <v>25</v>
      </c>
      <c r="D12" s="466">
        <v>8.99</v>
      </c>
    </row>
    <row r="13" spans="1:4" ht="14.25">
      <c r="A13" s="274">
        <v>10209</v>
      </c>
      <c r="B13" s="274" t="s">
        <v>33</v>
      </c>
      <c r="C13" s="269" t="s">
        <v>34</v>
      </c>
      <c r="D13" s="466">
        <v>53.96</v>
      </c>
    </row>
    <row r="14" spans="1:4" ht="28.5">
      <c r="A14" s="274">
        <v>10210</v>
      </c>
      <c r="B14" s="274" t="s">
        <v>35</v>
      </c>
      <c r="C14" s="269" t="s">
        <v>34</v>
      </c>
      <c r="D14" s="466">
        <v>253.6</v>
      </c>
    </row>
    <row r="15" spans="1:4" ht="42.75">
      <c r="A15" s="274">
        <v>10212</v>
      </c>
      <c r="B15" s="274" t="s">
        <v>36</v>
      </c>
      <c r="C15" s="269" t="s">
        <v>25</v>
      </c>
      <c r="D15" s="466">
        <v>10.79</v>
      </c>
    </row>
    <row r="16" spans="1:4" ht="42.75">
      <c r="A16" s="274">
        <v>10213</v>
      </c>
      <c r="B16" s="274" t="s">
        <v>37</v>
      </c>
      <c r="C16" s="269" t="s">
        <v>25</v>
      </c>
      <c r="D16" s="466">
        <v>12.59</v>
      </c>
    </row>
    <row r="17" spans="1:4" ht="28.5">
      <c r="A17" s="274">
        <v>10214</v>
      </c>
      <c r="B17" s="274" t="s">
        <v>38</v>
      </c>
      <c r="C17" s="269" t="s">
        <v>25</v>
      </c>
      <c r="D17" s="466">
        <v>14.39</v>
      </c>
    </row>
    <row r="18" spans="1:4" ht="14.25">
      <c r="A18" s="274">
        <v>10215</v>
      </c>
      <c r="B18" s="274" t="s">
        <v>39</v>
      </c>
      <c r="C18" s="269" t="s">
        <v>25</v>
      </c>
      <c r="D18" s="466">
        <v>8.99</v>
      </c>
    </row>
    <row r="19" spans="1:4" ht="14.25">
      <c r="A19" s="274">
        <v>10216</v>
      </c>
      <c r="B19" s="274" t="s">
        <v>40</v>
      </c>
      <c r="C19" s="269" t="s">
        <v>41</v>
      </c>
      <c r="D19" s="466">
        <v>8.99</v>
      </c>
    </row>
    <row r="20" spans="1:4" ht="14.25">
      <c r="A20" s="274">
        <v>10218</v>
      </c>
      <c r="B20" s="274" t="s">
        <v>42</v>
      </c>
      <c r="C20" s="269" t="s">
        <v>25</v>
      </c>
      <c r="D20" s="466">
        <v>12.37</v>
      </c>
    </row>
    <row r="21" spans="1:4" ht="28.5">
      <c r="A21" s="274">
        <v>10219</v>
      </c>
      <c r="B21" s="274" t="s">
        <v>43</v>
      </c>
      <c r="C21" s="269" t="s">
        <v>34</v>
      </c>
      <c r="D21" s="466">
        <v>297.08</v>
      </c>
    </row>
    <row r="22" spans="1:4" ht="28.5">
      <c r="A22" s="274">
        <v>10220</v>
      </c>
      <c r="B22" s="274" t="s">
        <v>44</v>
      </c>
      <c r="C22" s="269" t="s">
        <v>25</v>
      </c>
      <c r="D22" s="466">
        <v>11.1</v>
      </c>
    </row>
    <row r="23" spans="1:4" ht="14.25">
      <c r="A23" s="274">
        <v>10221</v>
      </c>
      <c r="B23" s="274" t="s">
        <v>45</v>
      </c>
      <c r="C23" s="269" t="s">
        <v>23</v>
      </c>
      <c r="D23" s="466">
        <v>27.34</v>
      </c>
    </row>
    <row r="24" spans="1:4" ht="28.5">
      <c r="A24" s="274">
        <v>10222</v>
      </c>
      <c r="B24" s="274" t="s">
        <v>46</v>
      </c>
      <c r="C24" s="269" t="s">
        <v>25</v>
      </c>
      <c r="D24" s="466">
        <v>19.88</v>
      </c>
    </row>
    <row r="25" spans="1:4" ht="14.25">
      <c r="A25" s="274">
        <v>10223</v>
      </c>
      <c r="B25" s="274" t="s">
        <v>47</v>
      </c>
      <c r="C25" s="269" t="s">
        <v>23</v>
      </c>
      <c r="D25" s="466">
        <v>18.600000000000001</v>
      </c>
    </row>
    <row r="26" spans="1:4" ht="28.5">
      <c r="A26" s="274">
        <v>10224</v>
      </c>
      <c r="B26" s="274" t="s">
        <v>48</v>
      </c>
      <c r="C26" s="269" t="s">
        <v>25</v>
      </c>
      <c r="D26" s="466">
        <v>15.85</v>
      </c>
    </row>
    <row r="27" spans="1:4" ht="14.25">
      <c r="A27" s="274">
        <v>10225</v>
      </c>
      <c r="B27" s="274" t="s">
        <v>49</v>
      </c>
      <c r="C27" s="269" t="s">
        <v>25</v>
      </c>
      <c r="D27" s="466">
        <v>22.32</v>
      </c>
    </row>
    <row r="28" spans="1:4" ht="14.25">
      <c r="A28" s="274">
        <v>10226</v>
      </c>
      <c r="B28" s="274" t="s">
        <v>50</v>
      </c>
      <c r="C28" s="269" t="s">
        <v>23</v>
      </c>
      <c r="D28" s="466">
        <v>22.32</v>
      </c>
    </row>
    <row r="29" spans="1:4" ht="28.5">
      <c r="A29" s="274">
        <v>10227</v>
      </c>
      <c r="B29" s="274" t="s">
        <v>19637</v>
      </c>
      <c r="C29" s="269" t="s">
        <v>23</v>
      </c>
      <c r="D29" s="466">
        <v>37.200000000000003</v>
      </c>
    </row>
    <row r="30" spans="1:4" ht="28.5">
      <c r="A30" s="274">
        <v>10228</v>
      </c>
      <c r="B30" s="274" t="s">
        <v>51</v>
      </c>
      <c r="C30" s="269" t="s">
        <v>25</v>
      </c>
      <c r="D30" s="466">
        <v>6.04</v>
      </c>
    </row>
    <row r="31" spans="1:4" ht="14.25">
      <c r="A31" s="274">
        <v>10229</v>
      </c>
      <c r="B31" s="274" t="s">
        <v>52</v>
      </c>
      <c r="C31" s="269" t="s">
        <v>23</v>
      </c>
      <c r="D31" s="466">
        <v>35.97</v>
      </c>
    </row>
    <row r="32" spans="1:4" ht="14.25">
      <c r="A32" s="274">
        <v>10230</v>
      </c>
      <c r="B32" s="274" t="s">
        <v>53</v>
      </c>
      <c r="C32" s="269" t="s">
        <v>25</v>
      </c>
      <c r="D32" s="466">
        <v>5.81</v>
      </c>
    </row>
    <row r="33" spans="1:4" ht="14.25">
      <c r="A33" s="274">
        <v>10234</v>
      </c>
      <c r="B33" s="274" t="s">
        <v>54</v>
      </c>
      <c r="C33" s="269" t="s">
        <v>25</v>
      </c>
      <c r="D33" s="466">
        <v>23.38</v>
      </c>
    </row>
    <row r="34" spans="1:4" ht="28.5">
      <c r="A34" s="274">
        <v>10238</v>
      </c>
      <c r="B34" s="274" t="s">
        <v>55</v>
      </c>
      <c r="C34" s="269" t="s">
        <v>25</v>
      </c>
      <c r="D34" s="466">
        <v>8.99</v>
      </c>
    </row>
    <row r="35" spans="1:4" ht="14.25">
      <c r="A35" s="274">
        <v>10239</v>
      </c>
      <c r="B35" s="274" t="s">
        <v>56</v>
      </c>
      <c r="C35" s="269" t="s">
        <v>25</v>
      </c>
      <c r="D35" s="466">
        <v>34.729999999999997</v>
      </c>
    </row>
    <row r="36" spans="1:4" ht="28.5">
      <c r="A36" s="274">
        <v>10240</v>
      </c>
      <c r="B36" s="274" t="s">
        <v>57</v>
      </c>
      <c r="C36" s="269" t="s">
        <v>23</v>
      </c>
      <c r="D36" s="466">
        <v>9.84</v>
      </c>
    </row>
    <row r="37" spans="1:4" ht="14.25">
      <c r="A37" s="274">
        <v>10242</v>
      </c>
      <c r="B37" s="274" t="s">
        <v>58</v>
      </c>
      <c r="C37" s="269" t="s">
        <v>25</v>
      </c>
      <c r="D37" s="466">
        <v>3.17</v>
      </c>
    </row>
    <row r="38" spans="1:4" ht="28.5">
      <c r="A38" s="274">
        <v>10244</v>
      </c>
      <c r="B38" s="274" t="s">
        <v>59</v>
      </c>
      <c r="C38" s="269" t="s">
        <v>41</v>
      </c>
      <c r="D38" s="466">
        <v>12.97</v>
      </c>
    </row>
    <row r="39" spans="1:4" ht="28.5">
      <c r="A39" s="274">
        <v>10246</v>
      </c>
      <c r="B39" s="274" t="s">
        <v>60</v>
      </c>
      <c r="C39" s="269" t="s">
        <v>25</v>
      </c>
      <c r="D39" s="466">
        <v>3.43</v>
      </c>
    </row>
    <row r="40" spans="1:4" ht="28.5">
      <c r="A40" s="274">
        <v>10253</v>
      </c>
      <c r="B40" s="274" t="s">
        <v>61</v>
      </c>
      <c r="C40" s="269" t="s">
        <v>25</v>
      </c>
      <c r="D40" s="466">
        <v>26.19</v>
      </c>
    </row>
    <row r="41" spans="1:4" ht="28.5">
      <c r="A41" s="274">
        <v>10254</v>
      </c>
      <c r="B41" s="274" t="s">
        <v>62</v>
      </c>
      <c r="C41" s="269" t="s">
        <v>25</v>
      </c>
      <c r="D41" s="466">
        <v>8.6999999999999993</v>
      </c>
    </row>
    <row r="42" spans="1:4" ht="28.5">
      <c r="A42" s="274">
        <v>10255</v>
      </c>
      <c r="B42" s="274" t="s">
        <v>63</v>
      </c>
      <c r="C42" s="269" t="s">
        <v>25</v>
      </c>
      <c r="D42" s="466">
        <v>21.48</v>
      </c>
    </row>
    <row r="43" spans="1:4" ht="28.5">
      <c r="A43" s="274">
        <v>10256</v>
      </c>
      <c r="B43" s="274" t="s">
        <v>64</v>
      </c>
      <c r="C43" s="269" t="s">
        <v>25</v>
      </c>
      <c r="D43" s="466">
        <v>6.86</v>
      </c>
    </row>
    <row r="44" spans="1:4" ht="14.25">
      <c r="A44" s="274">
        <v>10259</v>
      </c>
      <c r="B44" s="274" t="s">
        <v>65</v>
      </c>
      <c r="C44" s="269" t="s">
        <v>41</v>
      </c>
      <c r="D44" s="466">
        <v>2.09</v>
      </c>
    </row>
    <row r="45" spans="1:4" ht="14.25">
      <c r="A45" s="274">
        <v>10264</v>
      </c>
      <c r="B45" s="274" t="s">
        <v>66</v>
      </c>
      <c r="C45" s="269" t="s">
        <v>25</v>
      </c>
      <c r="D45" s="466">
        <v>24.96</v>
      </c>
    </row>
    <row r="46" spans="1:4" ht="14.25">
      <c r="A46" s="274">
        <v>10271</v>
      </c>
      <c r="B46" s="274" t="s">
        <v>67</v>
      </c>
      <c r="C46" s="269" t="s">
        <v>23</v>
      </c>
      <c r="D46" s="466">
        <v>13.36</v>
      </c>
    </row>
    <row r="47" spans="1:4" ht="14.25">
      <c r="A47" s="274">
        <v>10279</v>
      </c>
      <c r="B47" s="274" t="s">
        <v>68</v>
      </c>
      <c r="C47" s="269" t="s">
        <v>23</v>
      </c>
      <c r="D47" s="466">
        <v>20.92</v>
      </c>
    </row>
    <row r="48" spans="1:4" ht="28.5">
      <c r="A48" s="274">
        <v>10280</v>
      </c>
      <c r="B48" s="274" t="s">
        <v>69</v>
      </c>
      <c r="C48" s="269" t="s">
        <v>25</v>
      </c>
      <c r="D48" s="466">
        <v>7.81</v>
      </c>
    </row>
    <row r="49" spans="1:4" ht="14.25">
      <c r="A49" s="274">
        <v>10286</v>
      </c>
      <c r="B49" s="274" t="s">
        <v>70</v>
      </c>
      <c r="C49" s="269" t="s">
        <v>25</v>
      </c>
      <c r="D49" s="466">
        <v>13.31</v>
      </c>
    </row>
    <row r="50" spans="1:4" ht="14.25">
      <c r="A50" s="274">
        <v>10292</v>
      </c>
      <c r="B50" s="274" t="s">
        <v>71</v>
      </c>
      <c r="C50" s="269" t="s">
        <v>41</v>
      </c>
      <c r="D50" s="466">
        <v>0.56000000000000005</v>
      </c>
    </row>
    <row r="51" spans="1:4" ht="15">
      <c r="A51" s="273">
        <v>103</v>
      </c>
      <c r="B51" s="273" t="s">
        <v>1922</v>
      </c>
      <c r="C51" s="269"/>
      <c r="D51" s="466"/>
    </row>
    <row r="52" spans="1:4" ht="14.25">
      <c r="A52" s="274">
        <v>10315</v>
      </c>
      <c r="B52" s="274" t="s">
        <v>72</v>
      </c>
      <c r="C52" s="269" t="s">
        <v>25</v>
      </c>
      <c r="D52" s="466">
        <v>10.27</v>
      </c>
    </row>
    <row r="53" spans="1:4" ht="14.25">
      <c r="A53" s="274">
        <v>10317</v>
      </c>
      <c r="B53" s="274" t="s">
        <v>73</v>
      </c>
      <c r="C53" s="269" t="s">
        <v>25</v>
      </c>
      <c r="D53" s="466">
        <v>107.91</v>
      </c>
    </row>
    <row r="54" spans="1:4" ht="28.5">
      <c r="A54" s="274">
        <v>10318</v>
      </c>
      <c r="B54" s="274" t="s">
        <v>74</v>
      </c>
      <c r="C54" s="269" t="s">
        <v>25</v>
      </c>
      <c r="D54" s="466">
        <v>12.61</v>
      </c>
    </row>
    <row r="55" spans="1:4" ht="28.5">
      <c r="A55" s="274">
        <v>10319</v>
      </c>
      <c r="B55" s="274" t="s">
        <v>75</v>
      </c>
      <c r="C55" s="269" t="s">
        <v>25</v>
      </c>
      <c r="D55" s="466">
        <v>17.91</v>
      </c>
    </row>
    <row r="56" spans="1:4" ht="28.5">
      <c r="A56" s="274">
        <v>10320</v>
      </c>
      <c r="B56" s="274" t="s">
        <v>76</v>
      </c>
      <c r="C56" s="269" t="s">
        <v>25</v>
      </c>
      <c r="D56" s="466">
        <v>1.8</v>
      </c>
    </row>
    <row r="57" spans="1:4" ht="14.25">
      <c r="A57" s="274">
        <v>10323</v>
      </c>
      <c r="B57" s="274" t="s">
        <v>77</v>
      </c>
      <c r="C57" s="269" t="s">
        <v>23</v>
      </c>
      <c r="D57" s="466">
        <v>9.84</v>
      </c>
    </row>
    <row r="58" spans="1:4" ht="14.25">
      <c r="A58" s="274">
        <v>10324</v>
      </c>
      <c r="B58" s="274" t="s">
        <v>78</v>
      </c>
      <c r="C58" s="269" t="s">
        <v>25</v>
      </c>
      <c r="D58" s="466">
        <v>7.91</v>
      </c>
    </row>
    <row r="59" spans="1:4" ht="28.5">
      <c r="A59" s="274">
        <v>10325</v>
      </c>
      <c r="B59" s="274" t="s">
        <v>79</v>
      </c>
      <c r="C59" s="269" t="s">
        <v>25</v>
      </c>
      <c r="D59" s="466">
        <v>26.19</v>
      </c>
    </row>
    <row r="60" spans="1:4" ht="14.25">
      <c r="A60" s="274">
        <v>10326</v>
      </c>
      <c r="B60" s="274" t="s">
        <v>80</v>
      </c>
      <c r="C60" s="269" t="s">
        <v>25</v>
      </c>
      <c r="D60" s="466">
        <v>26.19</v>
      </c>
    </row>
    <row r="61" spans="1:4" ht="14.25">
      <c r="A61" s="274">
        <v>10327</v>
      </c>
      <c r="B61" s="274" t="s">
        <v>81</v>
      </c>
      <c r="C61" s="269" t="s">
        <v>41</v>
      </c>
      <c r="D61" s="466">
        <v>2.23</v>
      </c>
    </row>
    <row r="62" spans="1:4" ht="14.25">
      <c r="A62" s="274">
        <v>10329</v>
      </c>
      <c r="B62" s="274" t="s">
        <v>82</v>
      </c>
      <c r="C62" s="269" t="s">
        <v>23</v>
      </c>
      <c r="D62" s="466">
        <v>18.37</v>
      </c>
    </row>
    <row r="63" spans="1:4" ht="42.75">
      <c r="A63" s="274">
        <v>10331</v>
      </c>
      <c r="B63" s="274" t="s">
        <v>83</v>
      </c>
      <c r="C63" s="269" t="s">
        <v>25</v>
      </c>
      <c r="D63" s="466">
        <v>9.6300000000000008</v>
      </c>
    </row>
    <row r="64" spans="1:4" ht="14.25">
      <c r="A64" s="274">
        <v>10332</v>
      </c>
      <c r="B64" s="274" t="s">
        <v>84</v>
      </c>
      <c r="C64" s="269" t="s">
        <v>41</v>
      </c>
      <c r="D64" s="466">
        <v>3.34</v>
      </c>
    </row>
    <row r="65" spans="1:4" ht="14.25">
      <c r="A65" s="274">
        <v>10333</v>
      </c>
      <c r="B65" s="274" t="s">
        <v>85</v>
      </c>
      <c r="C65" s="269" t="s">
        <v>25</v>
      </c>
      <c r="D65" s="466">
        <v>7.47</v>
      </c>
    </row>
    <row r="66" spans="1:4" ht="15">
      <c r="A66" s="273">
        <v>104</v>
      </c>
      <c r="B66" s="273" t="s">
        <v>1923</v>
      </c>
      <c r="C66" s="269"/>
      <c r="D66" s="466"/>
    </row>
    <row r="67" spans="1:4" ht="14.25">
      <c r="A67" s="274">
        <v>10401</v>
      </c>
      <c r="B67" s="274" t="s">
        <v>86</v>
      </c>
      <c r="C67" s="269" t="s">
        <v>25</v>
      </c>
      <c r="D67" s="466">
        <v>1.23</v>
      </c>
    </row>
    <row r="68" spans="1:4" ht="14.25">
      <c r="A68" s="274">
        <v>10402</v>
      </c>
      <c r="B68" s="274" t="s">
        <v>87</v>
      </c>
      <c r="C68" s="269" t="s">
        <v>25</v>
      </c>
      <c r="D68" s="466">
        <v>3.96</v>
      </c>
    </row>
    <row r="69" spans="1:4" ht="28.5">
      <c r="A69" s="274">
        <v>10403</v>
      </c>
      <c r="B69" s="274" t="s">
        <v>88</v>
      </c>
      <c r="C69" s="269" t="s">
        <v>23</v>
      </c>
      <c r="D69" s="466">
        <v>47.55</v>
      </c>
    </row>
    <row r="70" spans="1:4" ht="28.5">
      <c r="A70" s="274">
        <v>10404</v>
      </c>
      <c r="B70" s="274" t="s">
        <v>89</v>
      </c>
      <c r="C70" s="269" t="s">
        <v>23</v>
      </c>
      <c r="D70" s="466">
        <v>118.24</v>
      </c>
    </row>
    <row r="71" spans="1:4" ht="15">
      <c r="A71" s="273">
        <v>105</v>
      </c>
      <c r="B71" s="273" t="s">
        <v>1924</v>
      </c>
      <c r="C71" s="269"/>
      <c r="D71" s="466"/>
    </row>
    <row r="72" spans="1:4" ht="14.25">
      <c r="A72" s="274">
        <v>10501</v>
      </c>
      <c r="B72" s="274" t="s">
        <v>90</v>
      </c>
      <c r="C72" s="269" t="s">
        <v>25</v>
      </c>
      <c r="D72" s="466">
        <v>10.97</v>
      </c>
    </row>
    <row r="73" spans="1:4" ht="42.75">
      <c r="A73" s="274">
        <v>10512</v>
      </c>
      <c r="B73" s="274" t="s">
        <v>91</v>
      </c>
      <c r="C73" s="269" t="s">
        <v>92</v>
      </c>
      <c r="D73" s="466">
        <v>17689.18</v>
      </c>
    </row>
    <row r="74" spans="1:4" ht="15">
      <c r="A74" s="273">
        <v>2</v>
      </c>
      <c r="B74" s="273" t="s">
        <v>1925</v>
      </c>
      <c r="C74" s="269"/>
      <c r="D74" s="466"/>
    </row>
    <row r="75" spans="1:4" ht="15">
      <c r="A75" s="273">
        <v>203</v>
      </c>
      <c r="B75" s="273" t="s">
        <v>1926</v>
      </c>
      <c r="C75" s="269"/>
      <c r="D75" s="466"/>
    </row>
    <row r="76" spans="1:4" ht="28.5">
      <c r="A76" s="274">
        <v>20305</v>
      </c>
      <c r="B76" s="274" t="s">
        <v>93</v>
      </c>
      <c r="C76" s="269" t="s">
        <v>25</v>
      </c>
      <c r="D76" s="466">
        <v>242.13</v>
      </c>
    </row>
    <row r="77" spans="1:4" ht="42.75">
      <c r="A77" s="274">
        <v>20339</v>
      </c>
      <c r="B77" s="274" t="s">
        <v>94</v>
      </c>
      <c r="C77" s="269" t="s">
        <v>25</v>
      </c>
      <c r="D77" s="466">
        <v>21.98</v>
      </c>
    </row>
    <row r="78" spans="1:4" ht="85.5">
      <c r="A78" s="274">
        <v>20343</v>
      </c>
      <c r="B78" s="274" t="s">
        <v>95</v>
      </c>
      <c r="C78" s="269" t="s">
        <v>92</v>
      </c>
      <c r="D78" s="466">
        <v>891.75</v>
      </c>
    </row>
    <row r="79" spans="1:4" ht="28.5">
      <c r="A79" s="274">
        <v>20344</v>
      </c>
      <c r="B79" s="274" t="s">
        <v>96</v>
      </c>
      <c r="C79" s="269" t="s">
        <v>23</v>
      </c>
      <c r="D79" s="466">
        <v>1530</v>
      </c>
    </row>
    <row r="80" spans="1:4" ht="28.5">
      <c r="A80" s="274">
        <v>20346</v>
      </c>
      <c r="B80" s="274" t="s">
        <v>97</v>
      </c>
      <c r="C80" s="269" t="s">
        <v>41</v>
      </c>
      <c r="D80" s="466">
        <v>14.09</v>
      </c>
    </row>
    <row r="81" spans="1:4" ht="71.25">
      <c r="A81" s="274">
        <v>20348</v>
      </c>
      <c r="B81" s="274" t="s">
        <v>98</v>
      </c>
      <c r="C81" s="269" t="s">
        <v>25</v>
      </c>
      <c r="D81" s="466">
        <v>24.13</v>
      </c>
    </row>
    <row r="82" spans="1:4" ht="85.5">
      <c r="A82" s="274">
        <v>20350</v>
      </c>
      <c r="B82" s="274" t="s">
        <v>19748</v>
      </c>
      <c r="C82" s="269" t="s">
        <v>41</v>
      </c>
      <c r="D82" s="466">
        <v>205.45</v>
      </c>
    </row>
    <row r="83" spans="1:4" ht="85.5">
      <c r="A83" s="274">
        <v>20351</v>
      </c>
      <c r="B83" s="274" t="s">
        <v>19749</v>
      </c>
      <c r="C83" s="269" t="s">
        <v>41</v>
      </c>
      <c r="D83" s="466">
        <v>245.54</v>
      </c>
    </row>
    <row r="84" spans="1:4" ht="85.5">
      <c r="A84" s="274">
        <v>20352</v>
      </c>
      <c r="B84" s="274" t="s">
        <v>99</v>
      </c>
      <c r="C84" s="269" t="s">
        <v>100</v>
      </c>
      <c r="D84" s="466">
        <v>989</v>
      </c>
    </row>
    <row r="85" spans="1:4" ht="85.5">
      <c r="A85" s="274">
        <v>20353</v>
      </c>
      <c r="B85" s="274" t="s">
        <v>101</v>
      </c>
      <c r="C85" s="269" t="s">
        <v>100</v>
      </c>
      <c r="D85" s="466">
        <v>891.75</v>
      </c>
    </row>
    <row r="86" spans="1:4" ht="71.25">
      <c r="A86" s="274">
        <v>20354</v>
      </c>
      <c r="B86" s="274" t="s">
        <v>102</v>
      </c>
      <c r="C86" s="269" t="s">
        <v>100</v>
      </c>
      <c r="D86" s="466">
        <v>743.33</v>
      </c>
    </row>
    <row r="87" spans="1:4" ht="71.25">
      <c r="A87" s="274">
        <v>20355</v>
      </c>
      <c r="B87" s="274" t="s">
        <v>103</v>
      </c>
      <c r="C87" s="269" t="s">
        <v>100</v>
      </c>
      <c r="D87" s="466">
        <v>929</v>
      </c>
    </row>
    <row r="88" spans="1:4" ht="71.25">
      <c r="A88" s="274">
        <v>20356</v>
      </c>
      <c r="B88" s="274" t="s">
        <v>104</v>
      </c>
      <c r="C88" s="269" t="s">
        <v>100</v>
      </c>
      <c r="D88" s="466">
        <v>664.25</v>
      </c>
    </row>
    <row r="89" spans="1:4" ht="60">
      <c r="A89" s="273">
        <v>207</v>
      </c>
      <c r="B89" s="273" t="s">
        <v>1927</v>
      </c>
      <c r="C89" s="269"/>
      <c r="D89" s="466"/>
    </row>
    <row r="90" spans="1:4" ht="71.25">
      <c r="A90" s="274">
        <v>20701</v>
      </c>
      <c r="B90" s="274" t="s">
        <v>105</v>
      </c>
      <c r="C90" s="269" t="s">
        <v>25</v>
      </c>
      <c r="D90" s="466">
        <v>836.37</v>
      </c>
    </row>
    <row r="91" spans="1:4" ht="71.25">
      <c r="A91" s="274">
        <v>20702</v>
      </c>
      <c r="B91" s="274" t="s">
        <v>106</v>
      </c>
      <c r="C91" s="269" t="s">
        <v>25</v>
      </c>
      <c r="D91" s="466">
        <v>616.62</v>
      </c>
    </row>
    <row r="92" spans="1:4" ht="71.25">
      <c r="A92" s="274">
        <v>20703</v>
      </c>
      <c r="B92" s="274" t="s">
        <v>107</v>
      </c>
      <c r="C92" s="269" t="s">
        <v>25</v>
      </c>
      <c r="D92" s="466">
        <v>541.72</v>
      </c>
    </row>
    <row r="93" spans="1:4" ht="71.25">
      <c r="A93" s="274">
        <v>20704</v>
      </c>
      <c r="B93" s="274" t="s">
        <v>108</v>
      </c>
      <c r="C93" s="269" t="s">
        <v>25</v>
      </c>
      <c r="D93" s="466">
        <v>491.03</v>
      </c>
    </row>
    <row r="94" spans="1:4" ht="71.25">
      <c r="A94" s="274">
        <v>20705</v>
      </c>
      <c r="B94" s="274" t="s">
        <v>109</v>
      </c>
      <c r="C94" s="269" t="s">
        <v>23</v>
      </c>
      <c r="D94" s="466">
        <v>15870.41</v>
      </c>
    </row>
    <row r="95" spans="1:4" ht="71.25">
      <c r="A95" s="274">
        <v>20706</v>
      </c>
      <c r="B95" s="274" t="s">
        <v>110</v>
      </c>
      <c r="C95" s="269" t="s">
        <v>23</v>
      </c>
      <c r="D95" s="466">
        <v>23693.64</v>
      </c>
    </row>
    <row r="96" spans="1:4" ht="71.25">
      <c r="A96" s="274">
        <v>20707</v>
      </c>
      <c r="B96" s="274" t="s">
        <v>111</v>
      </c>
      <c r="C96" s="269" t="s">
        <v>23</v>
      </c>
      <c r="D96" s="466">
        <v>23693.64</v>
      </c>
    </row>
    <row r="97" spans="1:4" ht="85.5">
      <c r="A97" s="274">
        <v>20708</v>
      </c>
      <c r="B97" s="274" t="s">
        <v>112</v>
      </c>
      <c r="C97" s="269" t="s">
        <v>25</v>
      </c>
      <c r="D97" s="466">
        <v>236.02</v>
      </c>
    </row>
    <row r="98" spans="1:4" ht="85.5">
      <c r="A98" s="274">
        <v>20709</v>
      </c>
      <c r="B98" s="274" t="s">
        <v>113</v>
      </c>
      <c r="C98" s="269" t="s">
        <v>25</v>
      </c>
      <c r="D98" s="466">
        <v>311.72000000000003</v>
      </c>
    </row>
    <row r="99" spans="1:4" ht="42.75">
      <c r="A99" s="274">
        <v>20710</v>
      </c>
      <c r="B99" s="274" t="s">
        <v>114</v>
      </c>
      <c r="C99" s="269" t="s">
        <v>23</v>
      </c>
      <c r="D99" s="466">
        <v>2410.19</v>
      </c>
    </row>
    <row r="100" spans="1:4" ht="42.75">
      <c r="A100" s="274">
        <v>20711</v>
      </c>
      <c r="B100" s="274" t="s">
        <v>115</v>
      </c>
      <c r="C100" s="269" t="s">
        <v>23</v>
      </c>
      <c r="D100" s="466">
        <v>2818.64</v>
      </c>
    </row>
    <row r="101" spans="1:4" ht="71.25">
      <c r="A101" s="274">
        <v>20712</v>
      </c>
      <c r="B101" s="274" t="s">
        <v>19638</v>
      </c>
      <c r="C101" s="269" t="s">
        <v>41</v>
      </c>
      <c r="D101" s="466">
        <v>53.19</v>
      </c>
    </row>
    <row r="102" spans="1:4" ht="71.25">
      <c r="A102" s="274">
        <v>20713</v>
      </c>
      <c r="B102" s="274" t="s">
        <v>116</v>
      </c>
      <c r="C102" s="269" t="s">
        <v>41</v>
      </c>
      <c r="D102" s="466">
        <v>494.19</v>
      </c>
    </row>
    <row r="103" spans="1:4" ht="57">
      <c r="A103" s="274">
        <v>20714</v>
      </c>
      <c r="B103" s="274" t="s">
        <v>117</v>
      </c>
      <c r="C103" s="269" t="s">
        <v>41</v>
      </c>
      <c r="D103" s="466">
        <v>385.31</v>
      </c>
    </row>
    <row r="104" spans="1:4" ht="60">
      <c r="A104" s="273">
        <v>208</v>
      </c>
      <c r="B104" s="273" t="s">
        <v>1928</v>
      </c>
      <c r="C104" s="269"/>
      <c r="D104" s="466"/>
    </row>
    <row r="105" spans="1:4" ht="71.25">
      <c r="A105" s="274">
        <v>20801</v>
      </c>
      <c r="B105" s="274" t="s">
        <v>118</v>
      </c>
      <c r="C105" s="269" t="s">
        <v>25</v>
      </c>
      <c r="D105" s="466">
        <v>527.20000000000005</v>
      </c>
    </row>
    <row r="106" spans="1:4" ht="71.25">
      <c r="A106" s="274">
        <v>20802</v>
      </c>
      <c r="B106" s="274" t="s">
        <v>119</v>
      </c>
      <c r="C106" s="269" t="s">
        <v>25</v>
      </c>
      <c r="D106" s="466">
        <v>374.39</v>
      </c>
    </row>
    <row r="107" spans="1:4" ht="71.25">
      <c r="A107" s="274">
        <v>20803</v>
      </c>
      <c r="B107" s="274" t="s">
        <v>120</v>
      </c>
      <c r="C107" s="269" t="s">
        <v>25</v>
      </c>
      <c r="D107" s="466">
        <v>326.79000000000002</v>
      </c>
    </row>
    <row r="108" spans="1:4" ht="71.25">
      <c r="A108" s="274">
        <v>20804</v>
      </c>
      <c r="B108" s="274" t="s">
        <v>121</v>
      </c>
      <c r="C108" s="269" t="s">
        <v>25</v>
      </c>
      <c r="D108" s="466">
        <v>324.33</v>
      </c>
    </row>
    <row r="109" spans="1:4" ht="85.5">
      <c r="A109" s="274">
        <v>20805</v>
      </c>
      <c r="B109" s="274" t="s">
        <v>122</v>
      </c>
      <c r="C109" s="269" t="s">
        <v>23</v>
      </c>
      <c r="D109" s="466">
        <v>10266.9</v>
      </c>
    </row>
    <row r="110" spans="1:4" ht="71.25">
      <c r="A110" s="274">
        <v>20806</v>
      </c>
      <c r="B110" s="274" t="s">
        <v>123</v>
      </c>
      <c r="C110" s="269" t="s">
        <v>23</v>
      </c>
      <c r="D110" s="466">
        <v>15593.36</v>
      </c>
    </row>
    <row r="111" spans="1:4" ht="71.25">
      <c r="A111" s="274">
        <v>20807</v>
      </c>
      <c r="B111" s="274" t="s">
        <v>124</v>
      </c>
      <c r="C111" s="269" t="s">
        <v>23</v>
      </c>
      <c r="D111" s="466">
        <v>19490.59</v>
      </c>
    </row>
    <row r="112" spans="1:4" ht="85.5">
      <c r="A112" s="274">
        <v>20808</v>
      </c>
      <c r="B112" s="274" t="s">
        <v>125</v>
      </c>
      <c r="C112" s="269" t="s">
        <v>25</v>
      </c>
      <c r="D112" s="466">
        <v>125.74</v>
      </c>
    </row>
    <row r="113" spans="1:4" ht="85.5">
      <c r="A113" s="274">
        <v>20809</v>
      </c>
      <c r="B113" s="274" t="s">
        <v>126</v>
      </c>
      <c r="C113" s="269" t="s">
        <v>25</v>
      </c>
      <c r="D113" s="466">
        <v>173.26</v>
      </c>
    </row>
    <row r="114" spans="1:4" ht="42.75">
      <c r="A114" s="274">
        <v>20810</v>
      </c>
      <c r="B114" s="274" t="s">
        <v>127</v>
      </c>
      <c r="C114" s="269" t="s">
        <v>23</v>
      </c>
      <c r="D114" s="466">
        <v>1806.99</v>
      </c>
    </row>
    <row r="115" spans="1:4" ht="42.75">
      <c r="A115" s="274">
        <v>20811</v>
      </c>
      <c r="B115" s="274" t="s">
        <v>128</v>
      </c>
      <c r="C115" s="269" t="s">
        <v>23</v>
      </c>
      <c r="D115" s="466">
        <v>2070.3000000000002</v>
      </c>
    </row>
    <row r="116" spans="1:4" ht="71.25">
      <c r="A116" s="274">
        <v>20812</v>
      </c>
      <c r="B116" s="274" t="s">
        <v>19639</v>
      </c>
      <c r="C116" s="269" t="s">
        <v>41</v>
      </c>
      <c r="D116" s="466">
        <v>29.42</v>
      </c>
    </row>
    <row r="117" spans="1:4" ht="15">
      <c r="A117" s="273">
        <v>3</v>
      </c>
      <c r="B117" s="273" t="s">
        <v>8</v>
      </c>
      <c r="C117" s="269"/>
      <c r="D117" s="466"/>
    </row>
    <row r="118" spans="1:4" ht="15">
      <c r="A118" s="273">
        <v>301</v>
      </c>
      <c r="B118" s="273" t="s">
        <v>1929</v>
      </c>
      <c r="C118" s="269"/>
      <c r="D118" s="466"/>
    </row>
    <row r="119" spans="1:4" ht="28.5">
      <c r="A119" s="274">
        <v>30101</v>
      </c>
      <c r="B119" s="274" t="s">
        <v>129</v>
      </c>
      <c r="C119" s="269" t="s">
        <v>34</v>
      </c>
      <c r="D119" s="466">
        <v>51.51</v>
      </c>
    </row>
    <row r="120" spans="1:4" ht="28.5">
      <c r="A120" s="274">
        <v>30102</v>
      </c>
      <c r="B120" s="274" t="s">
        <v>130</v>
      </c>
      <c r="C120" s="269" t="s">
        <v>34</v>
      </c>
      <c r="D120" s="466">
        <v>77.28</v>
      </c>
    </row>
    <row r="121" spans="1:4" ht="28.5">
      <c r="A121" s="274">
        <v>30103</v>
      </c>
      <c r="B121" s="274" t="s">
        <v>131</v>
      </c>
      <c r="C121" s="269" t="s">
        <v>34</v>
      </c>
      <c r="D121" s="466">
        <v>10.210000000000001</v>
      </c>
    </row>
    <row r="122" spans="1:4" ht="28.5">
      <c r="A122" s="274">
        <v>30104</v>
      </c>
      <c r="B122" s="274" t="s">
        <v>132</v>
      </c>
      <c r="C122" s="269" t="s">
        <v>34</v>
      </c>
      <c r="D122" s="466">
        <v>14.27</v>
      </c>
    </row>
    <row r="123" spans="1:4" ht="28.5">
      <c r="A123" s="274">
        <v>30119</v>
      </c>
      <c r="B123" s="274" t="s">
        <v>133</v>
      </c>
      <c r="C123" s="269" t="s">
        <v>25</v>
      </c>
      <c r="D123" s="466">
        <v>23.89</v>
      </c>
    </row>
    <row r="124" spans="1:4" ht="15">
      <c r="A124" s="273">
        <v>302</v>
      </c>
      <c r="B124" s="273" t="s">
        <v>1930</v>
      </c>
      <c r="C124" s="269"/>
      <c r="D124" s="466"/>
    </row>
    <row r="125" spans="1:4" ht="28.5">
      <c r="A125" s="274">
        <v>30201</v>
      </c>
      <c r="B125" s="274" t="s">
        <v>134</v>
      </c>
      <c r="C125" s="269" t="s">
        <v>34</v>
      </c>
      <c r="D125" s="466">
        <v>49.18</v>
      </c>
    </row>
    <row r="126" spans="1:4" ht="28.5">
      <c r="A126" s="274">
        <v>30202</v>
      </c>
      <c r="B126" s="274" t="s">
        <v>135</v>
      </c>
      <c r="C126" s="269" t="s">
        <v>34</v>
      </c>
      <c r="D126" s="466">
        <v>107.33</v>
      </c>
    </row>
    <row r="127" spans="1:4" ht="14.25">
      <c r="A127" s="274">
        <v>30203</v>
      </c>
      <c r="B127" s="274" t="s">
        <v>136</v>
      </c>
      <c r="C127" s="269" t="s">
        <v>34</v>
      </c>
      <c r="D127" s="466">
        <v>158.32</v>
      </c>
    </row>
    <row r="128" spans="1:4" ht="14.25">
      <c r="A128" s="274">
        <v>30204</v>
      </c>
      <c r="B128" s="274" t="s">
        <v>137</v>
      </c>
      <c r="C128" s="269" t="s">
        <v>34</v>
      </c>
      <c r="D128" s="466">
        <v>156.51</v>
      </c>
    </row>
    <row r="129" spans="1:4" ht="42.75">
      <c r="A129" s="274">
        <v>30206</v>
      </c>
      <c r="B129" s="274" t="s">
        <v>138</v>
      </c>
      <c r="C129" s="269" t="s">
        <v>34</v>
      </c>
      <c r="D129" s="466">
        <v>137.35</v>
      </c>
    </row>
    <row r="130" spans="1:4" ht="42.75">
      <c r="A130" s="274">
        <v>30208</v>
      </c>
      <c r="B130" s="274" t="s">
        <v>139</v>
      </c>
      <c r="C130" s="269" t="s">
        <v>34</v>
      </c>
      <c r="D130" s="466">
        <v>139.06</v>
      </c>
    </row>
    <row r="131" spans="1:4" ht="28.5">
      <c r="A131" s="274">
        <v>30209</v>
      </c>
      <c r="B131" s="274" t="s">
        <v>140</v>
      </c>
      <c r="C131" s="269" t="s">
        <v>34</v>
      </c>
      <c r="D131" s="466">
        <v>116.02</v>
      </c>
    </row>
    <row r="132" spans="1:4" ht="42.75">
      <c r="A132" s="274">
        <v>30210</v>
      </c>
      <c r="B132" s="274" t="s">
        <v>141</v>
      </c>
      <c r="C132" s="269" t="s">
        <v>34</v>
      </c>
      <c r="D132" s="466">
        <v>24.67</v>
      </c>
    </row>
    <row r="133" spans="1:4" ht="14.25">
      <c r="A133" s="274">
        <v>30211</v>
      </c>
      <c r="B133" s="274" t="s">
        <v>142</v>
      </c>
      <c r="C133" s="269" t="s">
        <v>34</v>
      </c>
      <c r="D133" s="466">
        <v>6.32</v>
      </c>
    </row>
    <row r="134" spans="1:4" ht="15">
      <c r="A134" s="273">
        <v>303</v>
      </c>
      <c r="B134" s="273" t="s">
        <v>1931</v>
      </c>
      <c r="C134" s="269"/>
      <c r="D134" s="466"/>
    </row>
    <row r="135" spans="1:4" ht="71.25">
      <c r="A135" s="274">
        <v>30304</v>
      </c>
      <c r="B135" s="274" t="s">
        <v>143</v>
      </c>
      <c r="C135" s="269" t="s">
        <v>34</v>
      </c>
      <c r="D135" s="466">
        <v>73.319999999999993</v>
      </c>
    </row>
    <row r="136" spans="1:4" ht="57">
      <c r="A136" s="274">
        <v>30305</v>
      </c>
      <c r="B136" s="274" t="s">
        <v>144</v>
      </c>
      <c r="C136" s="269" t="s">
        <v>23</v>
      </c>
      <c r="D136" s="466">
        <v>21.08</v>
      </c>
    </row>
    <row r="137" spans="1:4" ht="57">
      <c r="A137" s="274">
        <v>30306</v>
      </c>
      <c r="B137" s="274" t="s">
        <v>145</v>
      </c>
      <c r="C137" s="269" t="s">
        <v>23</v>
      </c>
      <c r="D137" s="466">
        <v>14.05</v>
      </c>
    </row>
    <row r="138" spans="1:4" ht="15">
      <c r="A138" s="273">
        <v>4</v>
      </c>
      <c r="B138" s="273" t="s">
        <v>20</v>
      </c>
      <c r="C138" s="269"/>
      <c r="D138" s="466"/>
    </row>
    <row r="139" spans="1:4" ht="15">
      <c r="A139" s="273">
        <v>402</v>
      </c>
      <c r="B139" s="273" t="s">
        <v>1932</v>
      </c>
      <c r="C139" s="269"/>
      <c r="D139" s="466"/>
    </row>
    <row r="140" spans="1:4" ht="42.75">
      <c r="A140" s="274">
        <v>40202</v>
      </c>
      <c r="B140" s="274" t="s">
        <v>146</v>
      </c>
      <c r="C140" s="269" t="s">
        <v>34</v>
      </c>
      <c r="D140" s="466">
        <v>521.59</v>
      </c>
    </row>
    <row r="141" spans="1:4" ht="57">
      <c r="A141" s="274">
        <v>40206</v>
      </c>
      <c r="B141" s="274" t="s">
        <v>147</v>
      </c>
      <c r="C141" s="269" t="s">
        <v>25</v>
      </c>
      <c r="D141" s="466">
        <v>69.349999999999994</v>
      </c>
    </row>
    <row r="142" spans="1:4" ht="42.75">
      <c r="A142" s="274">
        <v>40224</v>
      </c>
      <c r="B142" s="274" t="s">
        <v>148</v>
      </c>
      <c r="C142" s="269" t="s">
        <v>34</v>
      </c>
      <c r="D142" s="466">
        <v>596.82000000000005</v>
      </c>
    </row>
    <row r="143" spans="1:4" ht="57">
      <c r="A143" s="274">
        <v>40231</v>
      </c>
      <c r="B143" s="274" t="s">
        <v>149</v>
      </c>
      <c r="C143" s="269" t="s">
        <v>34</v>
      </c>
      <c r="D143" s="466">
        <v>677.51</v>
      </c>
    </row>
    <row r="144" spans="1:4" ht="42.75">
      <c r="A144" s="274">
        <v>40233</v>
      </c>
      <c r="B144" s="274" t="s">
        <v>150</v>
      </c>
      <c r="C144" s="269" t="s">
        <v>34</v>
      </c>
      <c r="D144" s="466">
        <v>542.03</v>
      </c>
    </row>
    <row r="145" spans="1:4" ht="42.75">
      <c r="A145" s="274">
        <v>40235</v>
      </c>
      <c r="B145" s="274" t="s">
        <v>151</v>
      </c>
      <c r="C145" s="269" t="s">
        <v>34</v>
      </c>
      <c r="D145" s="466">
        <v>559.92999999999995</v>
      </c>
    </row>
    <row r="146" spans="1:4" ht="42.75">
      <c r="A146" s="274">
        <v>40237</v>
      </c>
      <c r="B146" s="274" t="s">
        <v>152</v>
      </c>
      <c r="C146" s="269" t="s">
        <v>34</v>
      </c>
      <c r="D146" s="466">
        <v>579.5</v>
      </c>
    </row>
    <row r="147" spans="1:4" ht="57">
      <c r="A147" s="274">
        <v>40238</v>
      </c>
      <c r="B147" s="274" t="s">
        <v>153</v>
      </c>
      <c r="C147" s="269" t="s">
        <v>25</v>
      </c>
      <c r="D147" s="466">
        <v>80.180000000000007</v>
      </c>
    </row>
    <row r="148" spans="1:4" ht="57">
      <c r="A148" s="274">
        <v>40239</v>
      </c>
      <c r="B148" s="274" t="s">
        <v>154</v>
      </c>
      <c r="C148" s="269" t="s">
        <v>34</v>
      </c>
      <c r="D148" s="466">
        <v>498.44</v>
      </c>
    </row>
    <row r="149" spans="1:4" ht="57">
      <c r="A149" s="274">
        <v>40240</v>
      </c>
      <c r="B149" s="274" t="s">
        <v>155</v>
      </c>
      <c r="C149" s="269" t="s">
        <v>34</v>
      </c>
      <c r="D149" s="466">
        <v>518.74</v>
      </c>
    </row>
    <row r="150" spans="1:4" ht="42.75">
      <c r="A150" s="274">
        <v>40243</v>
      </c>
      <c r="B150" s="274" t="s">
        <v>156</v>
      </c>
      <c r="C150" s="269" t="s">
        <v>157</v>
      </c>
      <c r="D150" s="466">
        <v>13.56</v>
      </c>
    </row>
    <row r="151" spans="1:4" ht="42.75">
      <c r="A151" s="274">
        <v>40245</v>
      </c>
      <c r="B151" s="274" t="s">
        <v>158</v>
      </c>
      <c r="C151" s="269" t="s">
        <v>157</v>
      </c>
      <c r="D151" s="466">
        <v>13.86</v>
      </c>
    </row>
    <row r="152" spans="1:4" ht="42.75">
      <c r="A152" s="274">
        <v>40246</v>
      </c>
      <c r="B152" s="274" t="s">
        <v>159</v>
      </c>
      <c r="C152" s="269" t="s">
        <v>157</v>
      </c>
      <c r="D152" s="466">
        <v>17.66</v>
      </c>
    </row>
    <row r="153" spans="1:4" ht="57">
      <c r="A153" s="274">
        <v>40249</v>
      </c>
      <c r="B153" s="274" t="s">
        <v>160</v>
      </c>
      <c r="C153" s="269" t="s">
        <v>25</v>
      </c>
      <c r="D153" s="466">
        <v>114.36</v>
      </c>
    </row>
    <row r="154" spans="1:4" ht="57">
      <c r="A154" s="274">
        <v>40250</v>
      </c>
      <c r="B154" s="274" t="s">
        <v>161</v>
      </c>
      <c r="C154" s="269" t="s">
        <v>25</v>
      </c>
      <c r="D154" s="466">
        <v>84.27</v>
      </c>
    </row>
    <row r="155" spans="1:4" ht="57">
      <c r="A155" s="274">
        <v>40253</v>
      </c>
      <c r="B155" s="274" t="s">
        <v>162</v>
      </c>
      <c r="C155" s="269" t="s">
        <v>34</v>
      </c>
      <c r="D155" s="466">
        <v>539.04</v>
      </c>
    </row>
    <row r="156" spans="1:4" ht="15">
      <c r="A156" s="273">
        <v>403</v>
      </c>
      <c r="B156" s="273" t="s">
        <v>1933</v>
      </c>
      <c r="C156" s="269"/>
      <c r="D156" s="466"/>
    </row>
    <row r="157" spans="1:4" ht="42.75">
      <c r="A157" s="274">
        <v>40315</v>
      </c>
      <c r="B157" s="274" t="s">
        <v>148</v>
      </c>
      <c r="C157" s="269" t="s">
        <v>34</v>
      </c>
      <c r="D157" s="466">
        <v>686.56</v>
      </c>
    </row>
    <row r="158" spans="1:4" ht="42.75">
      <c r="A158" s="274">
        <v>40320</v>
      </c>
      <c r="B158" s="274" t="s">
        <v>150</v>
      </c>
      <c r="C158" s="269" t="s">
        <v>34</v>
      </c>
      <c r="D158" s="466">
        <v>631.77</v>
      </c>
    </row>
    <row r="159" spans="1:4" ht="42.75">
      <c r="A159" s="274">
        <v>40322</v>
      </c>
      <c r="B159" s="274" t="s">
        <v>151</v>
      </c>
      <c r="C159" s="269" t="s">
        <v>34</v>
      </c>
      <c r="D159" s="466">
        <v>649.66999999999996</v>
      </c>
    </row>
    <row r="160" spans="1:4" ht="42.75">
      <c r="A160" s="274">
        <v>40324</v>
      </c>
      <c r="B160" s="274" t="s">
        <v>152</v>
      </c>
      <c r="C160" s="269" t="s">
        <v>34</v>
      </c>
      <c r="D160" s="466">
        <v>853.47</v>
      </c>
    </row>
    <row r="161" spans="1:4" ht="42.75">
      <c r="A161" s="274">
        <v>40328</v>
      </c>
      <c r="B161" s="274" t="s">
        <v>156</v>
      </c>
      <c r="C161" s="269" t="s">
        <v>157</v>
      </c>
      <c r="D161" s="466">
        <v>11.65</v>
      </c>
    </row>
    <row r="162" spans="1:4" ht="57">
      <c r="A162" s="274">
        <v>40329</v>
      </c>
      <c r="B162" s="274" t="s">
        <v>163</v>
      </c>
      <c r="C162" s="269" t="s">
        <v>34</v>
      </c>
      <c r="D162" s="466">
        <v>436.58</v>
      </c>
    </row>
    <row r="163" spans="1:4" ht="57">
      <c r="A163" s="274">
        <v>40330</v>
      </c>
      <c r="B163" s="274" t="s">
        <v>164</v>
      </c>
      <c r="C163" s="269" t="s">
        <v>34</v>
      </c>
      <c r="D163" s="466">
        <v>458.04</v>
      </c>
    </row>
    <row r="164" spans="1:4" ht="57">
      <c r="A164" s="274">
        <v>40331</v>
      </c>
      <c r="B164" s="274" t="s">
        <v>165</v>
      </c>
      <c r="C164" s="269" t="s">
        <v>34</v>
      </c>
      <c r="D164" s="466">
        <v>479.51</v>
      </c>
    </row>
    <row r="165" spans="1:4" ht="42.75">
      <c r="A165" s="274">
        <v>40332</v>
      </c>
      <c r="B165" s="274" t="s">
        <v>166</v>
      </c>
      <c r="C165" s="269" t="s">
        <v>157</v>
      </c>
      <c r="D165" s="466">
        <v>13.86</v>
      </c>
    </row>
    <row r="166" spans="1:4" ht="42.75">
      <c r="A166" s="274">
        <v>40333</v>
      </c>
      <c r="B166" s="274" t="s">
        <v>159</v>
      </c>
      <c r="C166" s="269" t="s">
        <v>157</v>
      </c>
      <c r="D166" s="466">
        <v>17.66</v>
      </c>
    </row>
    <row r="167" spans="1:4" ht="71.25">
      <c r="A167" s="274">
        <v>40337</v>
      </c>
      <c r="B167" s="274" t="s">
        <v>167</v>
      </c>
      <c r="C167" s="269" t="s">
        <v>25</v>
      </c>
      <c r="D167" s="466">
        <v>90.15</v>
      </c>
    </row>
    <row r="168" spans="1:4" ht="71.25">
      <c r="A168" s="274">
        <v>40339</v>
      </c>
      <c r="B168" s="274" t="s">
        <v>168</v>
      </c>
      <c r="C168" s="269" t="s">
        <v>25</v>
      </c>
      <c r="D168" s="466">
        <v>105.88</v>
      </c>
    </row>
    <row r="169" spans="1:4" ht="15">
      <c r="A169" s="273">
        <v>404</v>
      </c>
      <c r="B169" s="273" t="s">
        <v>1934</v>
      </c>
      <c r="C169" s="269"/>
      <c r="D169" s="466"/>
    </row>
    <row r="170" spans="1:4" ht="28.5">
      <c r="A170" s="274">
        <v>40405</v>
      </c>
      <c r="B170" s="274" t="s">
        <v>169</v>
      </c>
      <c r="C170" s="269" t="s">
        <v>25</v>
      </c>
      <c r="D170" s="466">
        <v>99.8</v>
      </c>
    </row>
    <row r="171" spans="1:4" ht="15">
      <c r="A171" s="273">
        <v>406</v>
      </c>
      <c r="B171" s="273" t="s">
        <v>1935</v>
      </c>
      <c r="C171" s="269"/>
      <c r="D171" s="466"/>
    </row>
    <row r="172" spans="1:4" ht="42.75">
      <c r="A172" s="274">
        <v>40601</v>
      </c>
      <c r="B172" s="274" t="s">
        <v>170</v>
      </c>
      <c r="C172" s="269" t="s">
        <v>25</v>
      </c>
      <c r="D172" s="466">
        <v>99.04</v>
      </c>
    </row>
    <row r="173" spans="1:4" ht="42.75">
      <c r="A173" s="274">
        <v>40602</v>
      </c>
      <c r="B173" s="274" t="s">
        <v>171</v>
      </c>
      <c r="C173" s="269" t="s">
        <v>25</v>
      </c>
      <c r="D173" s="466">
        <v>109.36</v>
      </c>
    </row>
    <row r="174" spans="1:4" ht="15">
      <c r="A174" s="273">
        <v>407</v>
      </c>
      <c r="B174" s="273" t="s">
        <v>1187</v>
      </c>
      <c r="C174" s="269"/>
      <c r="D174" s="466"/>
    </row>
    <row r="175" spans="1:4" ht="57">
      <c r="A175" s="274">
        <v>40705</v>
      </c>
      <c r="B175" s="274" t="s">
        <v>172</v>
      </c>
      <c r="C175" s="269" t="s">
        <v>41</v>
      </c>
      <c r="D175" s="466">
        <v>65.53</v>
      </c>
    </row>
    <row r="176" spans="1:4" ht="15">
      <c r="A176" s="273">
        <v>408</v>
      </c>
      <c r="B176" s="273" t="s">
        <v>1936</v>
      </c>
      <c r="C176" s="269"/>
      <c r="D176" s="466"/>
    </row>
    <row r="177" spans="1:4" ht="28.5">
      <c r="A177" s="274">
        <v>40801</v>
      </c>
      <c r="B177" s="274" t="s">
        <v>173</v>
      </c>
      <c r="C177" s="269" t="s">
        <v>34</v>
      </c>
      <c r="D177" s="466">
        <v>2379.89</v>
      </c>
    </row>
    <row r="178" spans="1:4" ht="42.75">
      <c r="A178" s="274">
        <v>40802</v>
      </c>
      <c r="B178" s="274" t="s">
        <v>174</v>
      </c>
      <c r="C178" s="269" t="s">
        <v>25</v>
      </c>
      <c r="D178" s="466">
        <v>118.99</v>
      </c>
    </row>
    <row r="179" spans="1:4" ht="42.75">
      <c r="A179" s="274">
        <v>40803</v>
      </c>
      <c r="B179" s="274" t="s">
        <v>175</v>
      </c>
      <c r="C179" s="269" t="s">
        <v>25</v>
      </c>
      <c r="D179" s="466">
        <v>70.25</v>
      </c>
    </row>
    <row r="180" spans="1:4" ht="57">
      <c r="A180" s="274">
        <v>40806</v>
      </c>
      <c r="B180" s="274" t="s">
        <v>176</v>
      </c>
      <c r="C180" s="269" t="s">
        <v>25</v>
      </c>
      <c r="D180" s="466">
        <v>23.78</v>
      </c>
    </row>
    <row r="181" spans="1:4" ht="42.75">
      <c r="A181" s="274">
        <v>40807</v>
      </c>
      <c r="B181" s="274" t="s">
        <v>177</v>
      </c>
      <c r="C181" s="269" t="s">
        <v>25</v>
      </c>
      <c r="D181" s="466">
        <v>61.44</v>
      </c>
    </row>
    <row r="182" spans="1:4" ht="14.25">
      <c r="A182" s="274">
        <v>40808</v>
      </c>
      <c r="B182" s="274" t="s">
        <v>178</v>
      </c>
      <c r="C182" s="269" t="s">
        <v>157</v>
      </c>
      <c r="D182" s="466">
        <v>4.2300000000000004</v>
      </c>
    </row>
    <row r="183" spans="1:4" ht="42.75">
      <c r="A183" s="274">
        <v>40809</v>
      </c>
      <c r="B183" s="274" t="s">
        <v>179</v>
      </c>
      <c r="C183" s="269" t="s">
        <v>25</v>
      </c>
      <c r="D183" s="466">
        <v>363.11</v>
      </c>
    </row>
    <row r="184" spans="1:4" ht="42.75">
      <c r="A184" s="274">
        <v>40810</v>
      </c>
      <c r="B184" s="274" t="s">
        <v>180</v>
      </c>
      <c r="C184" s="269" t="s">
        <v>34</v>
      </c>
      <c r="D184" s="466">
        <v>6800.53</v>
      </c>
    </row>
    <row r="185" spans="1:4" ht="28.5">
      <c r="A185" s="274">
        <v>40813</v>
      </c>
      <c r="B185" s="274" t="s">
        <v>181</v>
      </c>
      <c r="C185" s="269" t="s">
        <v>25</v>
      </c>
      <c r="D185" s="466">
        <v>73.94</v>
      </c>
    </row>
    <row r="186" spans="1:4" ht="28.5">
      <c r="A186" s="274">
        <v>40816</v>
      </c>
      <c r="B186" s="274" t="s">
        <v>182</v>
      </c>
      <c r="C186" s="269" t="s">
        <v>25</v>
      </c>
      <c r="D186" s="466">
        <v>13.52</v>
      </c>
    </row>
    <row r="187" spans="1:4" ht="57">
      <c r="A187" s="274">
        <v>40817</v>
      </c>
      <c r="B187" s="274" t="s">
        <v>183</v>
      </c>
      <c r="C187" s="269" t="s">
        <v>34</v>
      </c>
      <c r="D187" s="466">
        <v>3106.23</v>
      </c>
    </row>
    <row r="188" spans="1:4" ht="42.75">
      <c r="A188" s="274">
        <v>40818</v>
      </c>
      <c r="B188" s="274" t="s">
        <v>184</v>
      </c>
      <c r="C188" s="269" t="s">
        <v>25</v>
      </c>
      <c r="D188" s="466">
        <v>74.319999999999993</v>
      </c>
    </row>
    <row r="189" spans="1:4" ht="75">
      <c r="A189" s="273">
        <v>409</v>
      </c>
      <c r="B189" s="273" t="s">
        <v>1937</v>
      </c>
      <c r="C189" s="269"/>
      <c r="D189" s="466"/>
    </row>
    <row r="190" spans="1:4" ht="85.5">
      <c r="A190" s="274">
        <v>40901</v>
      </c>
      <c r="B190" s="274" t="s">
        <v>185</v>
      </c>
      <c r="C190" s="269" t="s">
        <v>41</v>
      </c>
      <c r="D190" s="466">
        <v>581.08000000000004</v>
      </c>
    </row>
    <row r="191" spans="1:4" ht="85.5">
      <c r="A191" s="274">
        <v>40902</v>
      </c>
      <c r="B191" s="274" t="s">
        <v>186</v>
      </c>
      <c r="C191" s="269" t="s">
        <v>41</v>
      </c>
      <c r="D191" s="466">
        <v>913.9</v>
      </c>
    </row>
    <row r="192" spans="1:4" ht="85.5">
      <c r="A192" s="274">
        <v>40903</v>
      </c>
      <c r="B192" s="274" t="s">
        <v>187</v>
      </c>
      <c r="C192" s="269" t="s">
        <v>41</v>
      </c>
      <c r="D192" s="466">
        <v>1288.3499999999999</v>
      </c>
    </row>
    <row r="193" spans="1:4" ht="85.5">
      <c r="A193" s="274">
        <v>40904</v>
      </c>
      <c r="B193" s="274" t="s">
        <v>188</v>
      </c>
      <c r="C193" s="269" t="s">
        <v>41</v>
      </c>
      <c r="D193" s="466">
        <v>1684.85</v>
      </c>
    </row>
    <row r="194" spans="1:4" ht="15">
      <c r="A194" s="273">
        <v>5</v>
      </c>
      <c r="B194" s="273" t="s">
        <v>1938</v>
      </c>
      <c r="C194" s="269"/>
      <c r="D194" s="466"/>
    </row>
    <row r="195" spans="1:4" ht="15">
      <c r="A195" s="273">
        <v>501</v>
      </c>
      <c r="B195" s="273" t="s">
        <v>1939</v>
      </c>
      <c r="C195" s="269"/>
      <c r="D195" s="466"/>
    </row>
    <row r="196" spans="1:4" ht="42.75">
      <c r="A196" s="274">
        <v>50112</v>
      </c>
      <c r="B196" s="274" t="s">
        <v>189</v>
      </c>
      <c r="C196" s="269" t="s">
        <v>25</v>
      </c>
      <c r="D196" s="466">
        <v>131.51</v>
      </c>
    </row>
    <row r="197" spans="1:4" ht="28.5">
      <c r="A197" s="274">
        <v>50115</v>
      </c>
      <c r="B197" s="274" t="s">
        <v>190</v>
      </c>
      <c r="C197" s="269" t="s">
        <v>34</v>
      </c>
      <c r="D197" s="466">
        <v>437.49</v>
      </c>
    </row>
    <row r="198" spans="1:4" ht="71.25">
      <c r="A198" s="274">
        <v>50122</v>
      </c>
      <c r="B198" s="274" t="s">
        <v>191</v>
      </c>
      <c r="C198" s="269" t="s">
        <v>25</v>
      </c>
      <c r="D198" s="466">
        <v>154.04</v>
      </c>
    </row>
    <row r="199" spans="1:4" ht="15">
      <c r="A199" s="273">
        <v>502</v>
      </c>
      <c r="B199" s="273" t="s">
        <v>1940</v>
      </c>
      <c r="C199" s="269"/>
      <c r="D199" s="466"/>
    </row>
    <row r="200" spans="1:4" ht="71.25">
      <c r="A200" s="274">
        <v>50202</v>
      </c>
      <c r="B200" s="274" t="s">
        <v>192</v>
      </c>
      <c r="C200" s="269" t="s">
        <v>25</v>
      </c>
      <c r="D200" s="466">
        <v>98.24</v>
      </c>
    </row>
    <row r="201" spans="1:4" ht="42.75">
      <c r="A201" s="274">
        <v>50203</v>
      </c>
      <c r="B201" s="274" t="s">
        <v>193</v>
      </c>
      <c r="C201" s="269" t="s">
        <v>23</v>
      </c>
      <c r="D201" s="466">
        <v>353.75</v>
      </c>
    </row>
    <row r="202" spans="1:4" ht="42.75">
      <c r="A202" s="274">
        <v>50205</v>
      </c>
      <c r="B202" s="274" t="s">
        <v>194</v>
      </c>
      <c r="C202" s="269" t="s">
        <v>25</v>
      </c>
      <c r="D202" s="466">
        <v>437.56</v>
      </c>
    </row>
    <row r="203" spans="1:4" ht="42.75">
      <c r="A203" s="274">
        <v>50206</v>
      </c>
      <c r="B203" s="274" t="s">
        <v>195</v>
      </c>
      <c r="C203" s="269" t="s">
        <v>25</v>
      </c>
      <c r="D203" s="466">
        <v>371.65</v>
      </c>
    </row>
    <row r="204" spans="1:4" ht="57">
      <c r="A204" s="274">
        <v>50208</v>
      </c>
      <c r="B204" s="274" t="s">
        <v>196</v>
      </c>
      <c r="C204" s="269" t="s">
        <v>25</v>
      </c>
      <c r="D204" s="466">
        <v>117.14</v>
      </c>
    </row>
    <row r="205" spans="1:4" ht="15">
      <c r="A205" s="273">
        <v>503</v>
      </c>
      <c r="B205" s="273" t="s">
        <v>1941</v>
      </c>
      <c r="C205" s="269"/>
      <c r="D205" s="466"/>
    </row>
    <row r="206" spans="1:4" ht="42.75">
      <c r="A206" s="274">
        <v>50301</v>
      </c>
      <c r="B206" s="274" t="s">
        <v>197</v>
      </c>
      <c r="C206" s="269" t="s">
        <v>41</v>
      </c>
      <c r="D206" s="466">
        <v>9.9</v>
      </c>
    </row>
    <row r="207" spans="1:4" ht="42.75">
      <c r="A207" s="274">
        <v>50303</v>
      </c>
      <c r="B207" s="274" t="s">
        <v>198</v>
      </c>
      <c r="C207" s="269" t="s">
        <v>41</v>
      </c>
      <c r="D207" s="466">
        <v>69.97</v>
      </c>
    </row>
    <row r="208" spans="1:4" ht="15">
      <c r="A208" s="273">
        <v>505</v>
      </c>
      <c r="B208" s="273" t="s">
        <v>1942</v>
      </c>
      <c r="C208" s="269"/>
      <c r="D208" s="466"/>
    </row>
    <row r="209" spans="1:4" ht="71.25">
      <c r="A209" s="274">
        <v>50501</v>
      </c>
      <c r="B209" s="274" t="s">
        <v>199</v>
      </c>
      <c r="C209" s="269" t="s">
        <v>25</v>
      </c>
      <c r="D209" s="466">
        <v>127.53</v>
      </c>
    </row>
    <row r="210" spans="1:4" ht="71.25">
      <c r="A210" s="274">
        <v>50502</v>
      </c>
      <c r="B210" s="274" t="s">
        <v>200</v>
      </c>
      <c r="C210" s="269" t="s">
        <v>25</v>
      </c>
      <c r="D210" s="466">
        <v>191.63</v>
      </c>
    </row>
    <row r="211" spans="1:4" ht="71.25">
      <c r="A211" s="274">
        <v>50503</v>
      </c>
      <c r="B211" s="274" t="s">
        <v>201</v>
      </c>
      <c r="C211" s="269" t="s">
        <v>25</v>
      </c>
      <c r="D211" s="466">
        <v>72.06</v>
      </c>
    </row>
    <row r="212" spans="1:4" ht="30">
      <c r="A212" s="273">
        <v>506</v>
      </c>
      <c r="B212" s="273" t="s">
        <v>1943</v>
      </c>
      <c r="C212" s="269"/>
      <c r="D212" s="466"/>
    </row>
    <row r="213" spans="1:4" ht="71.25">
      <c r="A213" s="274">
        <v>50601</v>
      </c>
      <c r="B213" s="274" t="s">
        <v>202</v>
      </c>
      <c r="C213" s="269" t="s">
        <v>25</v>
      </c>
      <c r="D213" s="466">
        <v>54.25</v>
      </c>
    </row>
    <row r="214" spans="1:4" ht="71.25">
      <c r="A214" s="274">
        <v>50602</v>
      </c>
      <c r="B214" s="274" t="s">
        <v>203</v>
      </c>
      <c r="C214" s="269" t="s">
        <v>25</v>
      </c>
      <c r="D214" s="466">
        <v>65.959999999999994</v>
      </c>
    </row>
    <row r="215" spans="1:4" ht="71.25">
      <c r="A215" s="274">
        <v>50603</v>
      </c>
      <c r="B215" s="274" t="s">
        <v>204</v>
      </c>
      <c r="C215" s="269" t="s">
        <v>25</v>
      </c>
      <c r="D215" s="466">
        <v>78.84</v>
      </c>
    </row>
    <row r="216" spans="1:4" ht="85.5">
      <c r="A216" s="274">
        <v>50605</v>
      </c>
      <c r="B216" s="274" t="s">
        <v>205</v>
      </c>
      <c r="C216" s="269" t="s">
        <v>25</v>
      </c>
      <c r="D216" s="466">
        <v>78.25</v>
      </c>
    </row>
    <row r="217" spans="1:4" ht="85.5">
      <c r="A217" s="274">
        <v>50606</v>
      </c>
      <c r="B217" s="274" t="s">
        <v>206</v>
      </c>
      <c r="C217" s="269" t="s">
        <v>25</v>
      </c>
      <c r="D217" s="466">
        <v>57.54</v>
      </c>
    </row>
    <row r="218" spans="1:4" ht="85.5">
      <c r="A218" s="274">
        <v>50607</v>
      </c>
      <c r="B218" s="274" t="s">
        <v>207</v>
      </c>
      <c r="C218" s="269" t="s">
        <v>25</v>
      </c>
      <c r="D218" s="466">
        <v>111</v>
      </c>
    </row>
    <row r="219" spans="1:4" ht="85.5">
      <c r="A219" s="274">
        <v>50608</v>
      </c>
      <c r="B219" s="274" t="s">
        <v>208</v>
      </c>
      <c r="C219" s="269" t="s">
        <v>25</v>
      </c>
      <c r="D219" s="466">
        <v>99.72</v>
      </c>
    </row>
    <row r="220" spans="1:4" ht="15">
      <c r="A220" s="273">
        <v>6</v>
      </c>
      <c r="B220" s="273" t="s">
        <v>1944</v>
      </c>
      <c r="C220" s="269"/>
      <c r="D220" s="466"/>
    </row>
    <row r="221" spans="1:4" ht="15">
      <c r="A221" s="273">
        <v>601</v>
      </c>
      <c r="B221" s="273" t="s">
        <v>1945</v>
      </c>
      <c r="C221" s="269"/>
      <c r="D221" s="466"/>
    </row>
    <row r="222" spans="1:4" ht="42.75">
      <c r="A222" s="274">
        <v>60101</v>
      </c>
      <c r="B222" s="274" t="s">
        <v>209</v>
      </c>
      <c r="C222" s="269" t="s">
        <v>23</v>
      </c>
      <c r="D222" s="466">
        <v>307.37</v>
      </c>
    </row>
    <row r="223" spans="1:4" ht="42.75">
      <c r="A223" s="274">
        <v>60102</v>
      </c>
      <c r="B223" s="274" t="s">
        <v>210</v>
      </c>
      <c r="C223" s="269" t="s">
        <v>23</v>
      </c>
      <c r="D223" s="466">
        <v>307.37</v>
      </c>
    </row>
    <row r="224" spans="1:4" ht="42.75">
      <c r="A224" s="274">
        <v>60103</v>
      </c>
      <c r="B224" s="274" t="s">
        <v>211</v>
      </c>
      <c r="C224" s="269" t="s">
        <v>23</v>
      </c>
      <c r="D224" s="466">
        <v>418.85</v>
      </c>
    </row>
    <row r="225" spans="1:4" ht="28.5">
      <c r="A225" s="274">
        <v>60107</v>
      </c>
      <c r="B225" s="274" t="s">
        <v>212</v>
      </c>
      <c r="C225" s="269" t="s">
        <v>41</v>
      </c>
      <c r="D225" s="466">
        <v>15.35</v>
      </c>
    </row>
    <row r="226" spans="1:4" ht="42.75">
      <c r="A226" s="274">
        <v>60108</v>
      </c>
      <c r="B226" s="274" t="s">
        <v>213</v>
      </c>
      <c r="C226" s="269" t="s">
        <v>23</v>
      </c>
      <c r="D226" s="466">
        <v>307.37</v>
      </c>
    </row>
    <row r="227" spans="1:4" ht="42.75">
      <c r="A227" s="274">
        <v>60110</v>
      </c>
      <c r="B227" s="274" t="s">
        <v>214</v>
      </c>
      <c r="C227" s="269" t="s">
        <v>41</v>
      </c>
      <c r="D227" s="466">
        <v>78.42</v>
      </c>
    </row>
    <row r="228" spans="1:4" ht="42.75">
      <c r="A228" s="274">
        <v>60112</v>
      </c>
      <c r="B228" s="274" t="s">
        <v>215</v>
      </c>
      <c r="C228" s="269" t="s">
        <v>41</v>
      </c>
      <c r="D228" s="466">
        <v>67.67</v>
      </c>
    </row>
    <row r="229" spans="1:4" ht="28.5">
      <c r="A229" s="274">
        <v>60113</v>
      </c>
      <c r="B229" s="274" t="s">
        <v>216</v>
      </c>
      <c r="C229" s="269" t="s">
        <v>41</v>
      </c>
      <c r="D229" s="466">
        <v>21.85</v>
      </c>
    </row>
    <row r="230" spans="1:4" ht="15">
      <c r="A230" s="273">
        <v>611</v>
      </c>
      <c r="B230" s="273" t="s">
        <v>1946</v>
      </c>
      <c r="C230" s="269"/>
      <c r="D230" s="466"/>
    </row>
    <row r="231" spans="1:4" ht="42.75">
      <c r="A231" s="274">
        <v>61101</v>
      </c>
      <c r="B231" s="274" t="s">
        <v>217</v>
      </c>
      <c r="C231" s="269" t="s">
        <v>23</v>
      </c>
      <c r="D231" s="466">
        <v>9.84</v>
      </c>
    </row>
    <row r="232" spans="1:4" ht="42.75">
      <c r="A232" s="274">
        <v>61102</v>
      </c>
      <c r="B232" s="274" t="s">
        <v>218</v>
      </c>
      <c r="C232" s="269" t="s">
        <v>23</v>
      </c>
      <c r="D232" s="466">
        <v>126.7</v>
      </c>
    </row>
    <row r="233" spans="1:4" ht="42.75">
      <c r="A233" s="274">
        <v>61103</v>
      </c>
      <c r="B233" s="274" t="s">
        <v>219</v>
      </c>
      <c r="C233" s="269" t="s">
        <v>23</v>
      </c>
      <c r="D233" s="466">
        <v>251.1</v>
      </c>
    </row>
    <row r="234" spans="1:4" ht="28.5">
      <c r="A234" s="274">
        <v>61104</v>
      </c>
      <c r="B234" s="274" t="s">
        <v>220</v>
      </c>
      <c r="C234" s="269" t="s">
        <v>23</v>
      </c>
      <c r="D234" s="466">
        <v>71.27</v>
      </c>
    </row>
    <row r="235" spans="1:4" ht="42.75">
      <c r="A235" s="274">
        <v>61106</v>
      </c>
      <c r="B235" s="274" t="s">
        <v>221</v>
      </c>
      <c r="C235" s="269" t="s">
        <v>23</v>
      </c>
      <c r="D235" s="466">
        <v>187.88</v>
      </c>
    </row>
    <row r="236" spans="1:4" ht="42.75">
      <c r="A236" s="274">
        <v>61107</v>
      </c>
      <c r="B236" s="274" t="s">
        <v>222</v>
      </c>
      <c r="C236" s="269" t="s">
        <v>23</v>
      </c>
      <c r="D236" s="466">
        <v>103.56</v>
      </c>
    </row>
    <row r="237" spans="1:4" ht="42.75">
      <c r="A237" s="274">
        <v>61108</v>
      </c>
      <c r="B237" s="274" t="s">
        <v>223</v>
      </c>
      <c r="C237" s="269" t="s">
        <v>23</v>
      </c>
      <c r="D237" s="466">
        <v>81.84</v>
      </c>
    </row>
    <row r="238" spans="1:4" ht="42.75">
      <c r="A238" s="274">
        <v>61112</v>
      </c>
      <c r="B238" s="274" t="s">
        <v>224</v>
      </c>
      <c r="C238" s="269" t="s">
        <v>23</v>
      </c>
      <c r="D238" s="466">
        <v>50.46</v>
      </c>
    </row>
    <row r="239" spans="1:4" ht="75">
      <c r="A239" s="273">
        <v>613</v>
      </c>
      <c r="B239" s="273" t="s">
        <v>1947</v>
      </c>
      <c r="C239" s="269"/>
      <c r="D239" s="466"/>
    </row>
    <row r="240" spans="1:4" ht="85.5">
      <c r="A240" s="274">
        <v>61301</v>
      </c>
      <c r="B240" s="274" t="s">
        <v>225</v>
      </c>
      <c r="C240" s="269" t="s">
        <v>23</v>
      </c>
      <c r="D240" s="466">
        <v>826.87</v>
      </c>
    </row>
    <row r="241" spans="1:4" ht="85.5">
      <c r="A241" s="274">
        <v>61302</v>
      </c>
      <c r="B241" s="274" t="s">
        <v>1948</v>
      </c>
      <c r="C241" s="269" t="s">
        <v>23</v>
      </c>
      <c r="D241" s="466">
        <v>835.49</v>
      </c>
    </row>
    <row r="242" spans="1:4" ht="85.5">
      <c r="A242" s="274">
        <v>61303</v>
      </c>
      <c r="B242" s="274" t="s">
        <v>1949</v>
      </c>
      <c r="C242" s="269" t="s">
        <v>23</v>
      </c>
      <c r="D242" s="466">
        <v>854.27</v>
      </c>
    </row>
    <row r="243" spans="1:4" ht="85.5">
      <c r="A243" s="274">
        <v>61304</v>
      </c>
      <c r="B243" s="274" t="s">
        <v>1950</v>
      </c>
      <c r="C243" s="269" t="s">
        <v>23</v>
      </c>
      <c r="D243" s="466">
        <v>902.75</v>
      </c>
    </row>
    <row r="244" spans="1:4" ht="75">
      <c r="A244" s="273">
        <v>614</v>
      </c>
      <c r="B244" s="273" t="s">
        <v>1951</v>
      </c>
      <c r="C244" s="269"/>
      <c r="D244" s="466"/>
    </row>
    <row r="245" spans="1:4" ht="85.5">
      <c r="A245" s="274">
        <v>61401</v>
      </c>
      <c r="B245" s="274" t="s">
        <v>1952</v>
      </c>
      <c r="C245" s="269" t="s">
        <v>23</v>
      </c>
      <c r="D245" s="466">
        <v>731.51</v>
      </c>
    </row>
    <row r="246" spans="1:4" ht="85.5">
      <c r="A246" s="274">
        <v>61402</v>
      </c>
      <c r="B246" s="274" t="s">
        <v>1953</v>
      </c>
      <c r="C246" s="269" t="s">
        <v>23</v>
      </c>
      <c r="D246" s="466">
        <v>743.18</v>
      </c>
    </row>
    <row r="247" spans="1:4" ht="85.5">
      <c r="A247" s="274">
        <v>61403</v>
      </c>
      <c r="B247" s="274" t="s">
        <v>1954</v>
      </c>
      <c r="C247" s="269" t="s">
        <v>23</v>
      </c>
      <c r="D247" s="466">
        <v>726.51</v>
      </c>
    </row>
    <row r="248" spans="1:4" ht="85.5">
      <c r="A248" s="274">
        <v>61404</v>
      </c>
      <c r="B248" s="274" t="s">
        <v>1955</v>
      </c>
      <c r="C248" s="269" t="s">
        <v>23</v>
      </c>
      <c r="D248" s="466">
        <v>739.84</v>
      </c>
    </row>
    <row r="249" spans="1:4" ht="45">
      <c r="A249" s="273">
        <v>617</v>
      </c>
      <c r="B249" s="273" t="s">
        <v>1956</v>
      </c>
      <c r="C249" s="269"/>
      <c r="D249" s="466"/>
    </row>
    <row r="250" spans="1:4" ht="42.75">
      <c r="A250" s="274">
        <v>61701</v>
      </c>
      <c r="B250" s="274" t="s">
        <v>1957</v>
      </c>
      <c r="C250" s="269" t="s">
        <v>23</v>
      </c>
      <c r="D250" s="466">
        <v>782.24</v>
      </c>
    </row>
    <row r="251" spans="1:4" ht="42.75">
      <c r="A251" s="274">
        <v>61702</v>
      </c>
      <c r="B251" s="274" t="s">
        <v>1958</v>
      </c>
      <c r="C251" s="269" t="s">
        <v>23</v>
      </c>
      <c r="D251" s="466">
        <v>811.5</v>
      </c>
    </row>
    <row r="252" spans="1:4" ht="42.75">
      <c r="A252" s="274">
        <v>61703</v>
      </c>
      <c r="B252" s="274" t="s">
        <v>1959</v>
      </c>
      <c r="C252" s="269" t="s">
        <v>23</v>
      </c>
      <c r="D252" s="466">
        <v>850.55</v>
      </c>
    </row>
    <row r="253" spans="1:4" ht="90">
      <c r="A253" s="273">
        <v>619</v>
      </c>
      <c r="B253" s="273" t="s">
        <v>1960</v>
      </c>
      <c r="C253" s="269"/>
      <c r="D253" s="466"/>
    </row>
    <row r="254" spans="1:4" ht="85.5">
      <c r="A254" s="274">
        <v>61901</v>
      </c>
      <c r="B254" s="274" t="s">
        <v>1961</v>
      </c>
      <c r="C254" s="269" t="s">
        <v>23</v>
      </c>
      <c r="D254" s="466">
        <v>1144.3</v>
      </c>
    </row>
    <row r="255" spans="1:4" ht="85.5">
      <c r="A255" s="274">
        <v>61902</v>
      </c>
      <c r="B255" s="274" t="s">
        <v>1962</v>
      </c>
      <c r="C255" s="269" t="s">
        <v>23</v>
      </c>
      <c r="D255" s="466">
        <v>1163.07</v>
      </c>
    </row>
    <row r="256" spans="1:4" ht="85.5">
      <c r="A256" s="274">
        <v>61903</v>
      </c>
      <c r="B256" s="274" t="s">
        <v>1963</v>
      </c>
      <c r="C256" s="269" t="s">
        <v>23</v>
      </c>
      <c r="D256" s="466">
        <v>1191.8</v>
      </c>
    </row>
    <row r="257" spans="1:4" ht="15">
      <c r="A257" s="273">
        <v>622</v>
      </c>
      <c r="B257" s="273" t="s">
        <v>1964</v>
      </c>
      <c r="C257" s="269"/>
      <c r="D257" s="466"/>
    </row>
    <row r="258" spans="1:4" ht="28.5">
      <c r="A258" s="274">
        <v>62201</v>
      </c>
      <c r="B258" s="274" t="s">
        <v>226</v>
      </c>
      <c r="C258" s="269" t="s">
        <v>23</v>
      </c>
      <c r="D258" s="466">
        <v>66.760000000000005</v>
      </c>
    </row>
    <row r="259" spans="1:4" ht="28.5">
      <c r="A259" s="274">
        <v>62202</v>
      </c>
      <c r="B259" s="274" t="s">
        <v>227</v>
      </c>
      <c r="C259" s="269" t="s">
        <v>23</v>
      </c>
      <c r="D259" s="466">
        <v>227.58</v>
      </c>
    </row>
    <row r="260" spans="1:4" ht="28.5">
      <c r="A260" s="274">
        <v>62203</v>
      </c>
      <c r="B260" s="274" t="s">
        <v>228</v>
      </c>
      <c r="C260" s="269" t="s">
        <v>23</v>
      </c>
      <c r="D260" s="466">
        <v>164.36</v>
      </c>
    </row>
    <row r="261" spans="1:4" ht="28.5">
      <c r="A261" s="274">
        <v>62204</v>
      </c>
      <c r="B261" s="274" t="s">
        <v>229</v>
      </c>
      <c r="C261" s="269" t="s">
        <v>23</v>
      </c>
      <c r="D261" s="466">
        <v>74.31</v>
      </c>
    </row>
    <row r="262" spans="1:4" ht="14.25">
      <c r="A262" s="274">
        <v>62205</v>
      </c>
      <c r="B262" s="274" t="s">
        <v>230</v>
      </c>
      <c r="C262" s="269" t="s">
        <v>23</v>
      </c>
      <c r="D262" s="466">
        <v>59.58</v>
      </c>
    </row>
    <row r="263" spans="1:4" ht="14.25">
      <c r="A263" s="274">
        <v>62206</v>
      </c>
      <c r="B263" s="274" t="s">
        <v>231</v>
      </c>
      <c r="C263" s="269" t="s">
        <v>23</v>
      </c>
      <c r="D263" s="466">
        <v>8.19</v>
      </c>
    </row>
    <row r="264" spans="1:4" ht="14.25">
      <c r="A264" s="274">
        <v>62207</v>
      </c>
      <c r="B264" s="274" t="s">
        <v>232</v>
      </c>
      <c r="C264" s="269" t="s">
        <v>23</v>
      </c>
      <c r="D264" s="466">
        <v>45.62</v>
      </c>
    </row>
    <row r="265" spans="1:4" ht="28.5">
      <c r="A265" s="274">
        <v>62208</v>
      </c>
      <c r="B265" s="274" t="s">
        <v>233</v>
      </c>
      <c r="C265" s="269" t="s">
        <v>23</v>
      </c>
      <c r="D265" s="466">
        <v>60.67</v>
      </c>
    </row>
    <row r="266" spans="1:4" ht="14.25">
      <c r="A266" s="274">
        <v>62211</v>
      </c>
      <c r="B266" s="274" t="s">
        <v>234</v>
      </c>
      <c r="C266" s="269" t="s">
        <v>41</v>
      </c>
      <c r="D266" s="466">
        <v>2.58</v>
      </c>
    </row>
    <row r="267" spans="1:4" ht="28.5">
      <c r="A267" s="274">
        <v>62212</v>
      </c>
      <c r="B267" s="274" t="s">
        <v>235</v>
      </c>
      <c r="C267" s="269" t="s">
        <v>41</v>
      </c>
      <c r="D267" s="466">
        <v>12.44</v>
      </c>
    </row>
    <row r="268" spans="1:4" ht="75">
      <c r="A268" s="273">
        <v>623</v>
      </c>
      <c r="B268" s="273" t="s">
        <v>1965</v>
      </c>
      <c r="C268" s="269"/>
      <c r="D268" s="466"/>
    </row>
    <row r="269" spans="1:4" ht="85.5">
      <c r="A269" s="274">
        <v>62301</v>
      </c>
      <c r="B269" s="274" t="s">
        <v>1966</v>
      </c>
      <c r="C269" s="269" t="s">
        <v>23</v>
      </c>
      <c r="D269" s="466">
        <v>590.66</v>
      </c>
    </row>
    <row r="270" spans="1:4" ht="85.5">
      <c r="A270" s="274">
        <v>62302</v>
      </c>
      <c r="B270" s="274" t="s">
        <v>1967</v>
      </c>
      <c r="C270" s="269" t="s">
        <v>23</v>
      </c>
      <c r="D270" s="466">
        <v>603.99</v>
      </c>
    </row>
    <row r="271" spans="1:4" ht="75">
      <c r="A271" s="273">
        <v>625</v>
      </c>
      <c r="B271" s="273" t="s">
        <v>1968</v>
      </c>
      <c r="C271" s="269"/>
      <c r="D271" s="466"/>
    </row>
    <row r="272" spans="1:4" ht="85.5">
      <c r="A272" s="274">
        <v>62501</v>
      </c>
      <c r="B272" s="274" t="s">
        <v>1969</v>
      </c>
      <c r="C272" s="269" t="s">
        <v>23</v>
      </c>
      <c r="D272" s="466">
        <v>1416.43</v>
      </c>
    </row>
    <row r="273" spans="1:4" ht="85.5">
      <c r="A273" s="274">
        <v>62502</v>
      </c>
      <c r="B273" s="274" t="s">
        <v>1970</v>
      </c>
      <c r="C273" s="269" t="s">
        <v>23</v>
      </c>
      <c r="D273" s="466">
        <v>1528.1</v>
      </c>
    </row>
    <row r="274" spans="1:4" ht="85.5">
      <c r="A274" s="274">
        <v>62503</v>
      </c>
      <c r="B274" s="274" t="s">
        <v>1971</v>
      </c>
      <c r="C274" s="269" t="s">
        <v>23</v>
      </c>
      <c r="D274" s="466">
        <v>1613.05</v>
      </c>
    </row>
    <row r="275" spans="1:4" ht="85.5">
      <c r="A275" s="274">
        <v>62504</v>
      </c>
      <c r="B275" s="274" t="s">
        <v>1972</v>
      </c>
      <c r="C275" s="269" t="s">
        <v>23</v>
      </c>
      <c r="D275" s="466">
        <v>1716.37</v>
      </c>
    </row>
    <row r="276" spans="1:4" ht="85.5">
      <c r="A276" s="274">
        <v>62505</v>
      </c>
      <c r="B276" s="274" t="s">
        <v>1973</v>
      </c>
      <c r="C276" s="269" t="s">
        <v>23</v>
      </c>
      <c r="D276" s="466">
        <v>2721.28</v>
      </c>
    </row>
    <row r="277" spans="1:4" ht="15">
      <c r="A277" s="273">
        <v>7</v>
      </c>
      <c r="B277" s="273" t="s">
        <v>1974</v>
      </c>
      <c r="C277" s="269"/>
      <c r="D277" s="466"/>
    </row>
    <row r="278" spans="1:4" ht="15">
      <c r="A278" s="273">
        <v>711</v>
      </c>
      <c r="B278" s="273" t="s">
        <v>1975</v>
      </c>
      <c r="C278" s="269"/>
      <c r="D278" s="466"/>
    </row>
    <row r="279" spans="1:4" ht="57">
      <c r="A279" s="274">
        <v>71101</v>
      </c>
      <c r="B279" s="274" t="s">
        <v>236</v>
      </c>
      <c r="C279" s="269" t="s">
        <v>25</v>
      </c>
      <c r="D279" s="466">
        <v>798.52</v>
      </c>
    </row>
    <row r="280" spans="1:4" ht="42.75">
      <c r="A280" s="274">
        <v>71103</v>
      </c>
      <c r="B280" s="274" t="s">
        <v>237</v>
      </c>
      <c r="C280" s="269" t="s">
        <v>25</v>
      </c>
      <c r="D280" s="466">
        <v>135.06</v>
      </c>
    </row>
    <row r="281" spans="1:4" ht="28.5">
      <c r="A281" s="274">
        <v>71104</v>
      </c>
      <c r="B281" s="274" t="s">
        <v>238</v>
      </c>
      <c r="C281" s="269" t="s">
        <v>25</v>
      </c>
      <c r="D281" s="466">
        <v>618.84</v>
      </c>
    </row>
    <row r="282" spans="1:4" ht="28.5">
      <c r="A282" s="274">
        <v>71105</v>
      </c>
      <c r="B282" s="274" t="s">
        <v>239</v>
      </c>
      <c r="C282" s="269" t="s">
        <v>25</v>
      </c>
      <c r="D282" s="466">
        <v>374.16</v>
      </c>
    </row>
    <row r="283" spans="1:4" ht="28.5">
      <c r="A283" s="274">
        <v>71106</v>
      </c>
      <c r="B283" s="274" t="s">
        <v>240</v>
      </c>
      <c r="C283" s="269" t="s">
        <v>25</v>
      </c>
      <c r="D283" s="466">
        <v>768.4</v>
      </c>
    </row>
    <row r="284" spans="1:4" ht="28.5">
      <c r="A284" s="274">
        <v>71107</v>
      </c>
      <c r="B284" s="274" t="s">
        <v>241</v>
      </c>
      <c r="C284" s="269" t="s">
        <v>25</v>
      </c>
      <c r="D284" s="466">
        <v>1057.1099999999999</v>
      </c>
    </row>
    <row r="285" spans="1:4" ht="15">
      <c r="A285" s="273">
        <v>717</v>
      </c>
      <c r="B285" s="273" t="s">
        <v>1976</v>
      </c>
      <c r="C285" s="269"/>
      <c r="D285" s="466"/>
    </row>
    <row r="286" spans="1:4" ht="57">
      <c r="A286" s="274">
        <v>71701</v>
      </c>
      <c r="B286" s="274" t="s">
        <v>242</v>
      </c>
      <c r="C286" s="269" t="s">
        <v>25</v>
      </c>
      <c r="D286" s="466">
        <v>520.33000000000004</v>
      </c>
    </row>
    <row r="287" spans="1:4" ht="42.75">
      <c r="A287" s="274">
        <v>71702</v>
      </c>
      <c r="B287" s="274" t="s">
        <v>243</v>
      </c>
      <c r="C287" s="269" t="s">
        <v>25</v>
      </c>
      <c r="D287" s="466">
        <v>684.29</v>
      </c>
    </row>
    <row r="288" spans="1:4" ht="57">
      <c r="A288" s="274">
        <v>71703</v>
      </c>
      <c r="B288" s="274" t="s">
        <v>244</v>
      </c>
      <c r="C288" s="269" t="s">
        <v>25</v>
      </c>
      <c r="D288" s="466">
        <v>460.51</v>
      </c>
    </row>
    <row r="289" spans="1:4" ht="42.75">
      <c r="A289" s="274">
        <v>71704</v>
      </c>
      <c r="B289" s="274" t="s">
        <v>245</v>
      </c>
      <c r="C289" s="269" t="s">
        <v>25</v>
      </c>
      <c r="D289" s="466">
        <v>949.4</v>
      </c>
    </row>
    <row r="290" spans="1:4" ht="42.75">
      <c r="A290" s="274">
        <v>71706</v>
      </c>
      <c r="B290" s="274" t="s">
        <v>246</v>
      </c>
      <c r="C290" s="269" t="s">
        <v>25</v>
      </c>
      <c r="D290" s="466">
        <v>262.31</v>
      </c>
    </row>
    <row r="291" spans="1:4" ht="15">
      <c r="A291" s="273">
        <v>718</v>
      </c>
      <c r="B291" s="273" t="s">
        <v>1964</v>
      </c>
      <c r="C291" s="269"/>
      <c r="D291" s="466"/>
    </row>
    <row r="292" spans="1:4" ht="28.5">
      <c r="A292" s="274">
        <v>71801</v>
      </c>
      <c r="B292" s="274" t="s">
        <v>247</v>
      </c>
      <c r="C292" s="269" t="s">
        <v>25</v>
      </c>
      <c r="D292" s="466">
        <v>21.08</v>
      </c>
    </row>
    <row r="293" spans="1:4" ht="15">
      <c r="A293" s="273">
        <v>8</v>
      </c>
      <c r="B293" s="273" t="s">
        <v>1977</v>
      </c>
      <c r="C293" s="269"/>
      <c r="D293" s="466"/>
    </row>
    <row r="294" spans="1:4" ht="15">
      <c r="A294" s="273">
        <v>801</v>
      </c>
      <c r="B294" s="273" t="s">
        <v>1978</v>
      </c>
      <c r="C294" s="269"/>
      <c r="D294" s="466"/>
    </row>
    <row r="295" spans="1:4" ht="28.5">
      <c r="A295" s="274">
        <v>80102</v>
      </c>
      <c r="B295" s="274" t="s">
        <v>248</v>
      </c>
      <c r="C295" s="269" t="s">
        <v>25</v>
      </c>
      <c r="D295" s="466">
        <v>315.7</v>
      </c>
    </row>
    <row r="296" spans="1:4" ht="28.5">
      <c r="A296" s="274">
        <v>80103</v>
      </c>
      <c r="B296" s="274" t="s">
        <v>249</v>
      </c>
      <c r="C296" s="269" t="s">
        <v>25</v>
      </c>
      <c r="D296" s="466">
        <v>294.67</v>
      </c>
    </row>
    <row r="297" spans="1:4" ht="14.25">
      <c r="A297" s="274">
        <v>80107</v>
      </c>
      <c r="B297" s="274" t="s">
        <v>250</v>
      </c>
      <c r="C297" s="269" t="s">
        <v>25</v>
      </c>
      <c r="D297" s="466">
        <v>937</v>
      </c>
    </row>
    <row r="298" spans="1:4" ht="15">
      <c r="A298" s="273">
        <v>802</v>
      </c>
      <c r="B298" s="273" t="s">
        <v>1979</v>
      </c>
      <c r="C298" s="269"/>
      <c r="D298" s="466"/>
    </row>
    <row r="299" spans="1:4" ht="57">
      <c r="A299" s="274">
        <v>80201</v>
      </c>
      <c r="B299" s="274" t="s">
        <v>251</v>
      </c>
      <c r="C299" s="269" t="s">
        <v>25</v>
      </c>
      <c r="D299" s="466">
        <v>37.82</v>
      </c>
    </row>
    <row r="300" spans="1:4" ht="57">
      <c r="A300" s="274">
        <v>80202</v>
      </c>
      <c r="B300" s="274" t="s">
        <v>252</v>
      </c>
      <c r="C300" s="269" t="s">
        <v>25</v>
      </c>
      <c r="D300" s="466">
        <v>771.78</v>
      </c>
    </row>
    <row r="301" spans="1:4" ht="57">
      <c r="A301" s="274">
        <v>80203</v>
      </c>
      <c r="B301" s="274" t="s">
        <v>253</v>
      </c>
      <c r="C301" s="269" t="s">
        <v>25</v>
      </c>
      <c r="D301" s="466">
        <v>608</v>
      </c>
    </row>
    <row r="302" spans="1:4" ht="15">
      <c r="A302" s="273">
        <v>9</v>
      </c>
      <c r="B302" s="273" t="s">
        <v>6</v>
      </c>
      <c r="C302" s="269"/>
      <c r="D302" s="466"/>
    </row>
    <row r="303" spans="1:4" ht="15">
      <c r="A303" s="273">
        <v>901</v>
      </c>
      <c r="B303" s="273" t="s">
        <v>1980</v>
      </c>
      <c r="C303" s="269"/>
      <c r="D303" s="466"/>
    </row>
    <row r="304" spans="1:4" ht="85.5">
      <c r="A304" s="274">
        <v>90101</v>
      </c>
      <c r="B304" s="274" t="s">
        <v>254</v>
      </c>
      <c r="C304" s="269" t="s">
        <v>25</v>
      </c>
      <c r="D304" s="466">
        <v>231.97</v>
      </c>
    </row>
    <row r="305" spans="1:4" ht="71.25">
      <c r="A305" s="274">
        <v>90102</v>
      </c>
      <c r="B305" s="274" t="s">
        <v>255</v>
      </c>
      <c r="C305" s="269" t="s">
        <v>25</v>
      </c>
      <c r="D305" s="466">
        <v>108.24</v>
      </c>
    </row>
    <row r="306" spans="1:4" ht="57">
      <c r="A306" s="274">
        <v>90103</v>
      </c>
      <c r="B306" s="274" t="s">
        <v>256</v>
      </c>
      <c r="C306" s="269" t="s">
        <v>25</v>
      </c>
      <c r="D306" s="466">
        <v>96.23</v>
      </c>
    </row>
    <row r="307" spans="1:4" ht="71.25">
      <c r="A307" s="274">
        <v>90104</v>
      </c>
      <c r="B307" s="274" t="s">
        <v>257</v>
      </c>
      <c r="C307" s="269" t="s">
        <v>25</v>
      </c>
      <c r="D307" s="466">
        <v>471.04</v>
      </c>
    </row>
    <row r="308" spans="1:4" ht="71.25">
      <c r="A308" s="274">
        <v>90105</v>
      </c>
      <c r="B308" s="274" t="s">
        <v>258</v>
      </c>
      <c r="C308" s="269" t="s">
        <v>25</v>
      </c>
      <c r="D308" s="466">
        <v>241.66</v>
      </c>
    </row>
    <row r="309" spans="1:4" ht="15">
      <c r="A309" s="273">
        <v>902</v>
      </c>
      <c r="B309" s="273" t="s">
        <v>1981</v>
      </c>
      <c r="C309" s="269"/>
      <c r="D309" s="466"/>
    </row>
    <row r="310" spans="1:4" ht="42.75">
      <c r="A310" s="274">
        <v>90202</v>
      </c>
      <c r="B310" s="274" t="s">
        <v>259</v>
      </c>
      <c r="C310" s="269" t="s">
        <v>25</v>
      </c>
      <c r="D310" s="466">
        <v>62.65</v>
      </c>
    </row>
    <row r="311" spans="1:4" ht="42.75">
      <c r="A311" s="274">
        <v>90203</v>
      </c>
      <c r="B311" s="274" t="s">
        <v>260</v>
      </c>
      <c r="C311" s="269" t="s">
        <v>25</v>
      </c>
      <c r="D311" s="466">
        <v>72.33</v>
      </c>
    </row>
    <row r="312" spans="1:4" ht="42.75">
      <c r="A312" s="274">
        <v>90206</v>
      </c>
      <c r="B312" s="274" t="s">
        <v>261</v>
      </c>
      <c r="C312" s="269" t="s">
        <v>25</v>
      </c>
      <c r="D312" s="466">
        <v>80.23</v>
      </c>
    </row>
    <row r="313" spans="1:4" ht="57">
      <c r="A313" s="274">
        <v>90211</v>
      </c>
      <c r="B313" s="274" t="s">
        <v>262</v>
      </c>
      <c r="C313" s="269" t="s">
        <v>25</v>
      </c>
      <c r="D313" s="466">
        <v>160.19999999999999</v>
      </c>
    </row>
    <row r="314" spans="1:4" ht="42.75">
      <c r="A314" s="274">
        <v>90212</v>
      </c>
      <c r="B314" s="274" t="s">
        <v>263</v>
      </c>
      <c r="C314" s="269" t="s">
        <v>25</v>
      </c>
      <c r="D314" s="466">
        <v>120.76</v>
      </c>
    </row>
    <row r="315" spans="1:4" ht="28.5">
      <c r="A315" s="274">
        <v>90215</v>
      </c>
      <c r="B315" s="274" t="s">
        <v>264</v>
      </c>
      <c r="C315" s="269" t="s">
        <v>41</v>
      </c>
      <c r="D315" s="466">
        <v>31.06</v>
      </c>
    </row>
    <row r="316" spans="1:4" ht="28.5">
      <c r="A316" s="274">
        <v>90216</v>
      </c>
      <c r="B316" s="274" t="s">
        <v>265</v>
      </c>
      <c r="C316" s="269" t="s">
        <v>41</v>
      </c>
      <c r="D316" s="466">
        <v>76.44</v>
      </c>
    </row>
    <row r="317" spans="1:4" ht="28.5">
      <c r="A317" s="274">
        <v>90219</v>
      </c>
      <c r="B317" s="274" t="s">
        <v>266</v>
      </c>
      <c r="C317" s="269" t="s">
        <v>25</v>
      </c>
      <c r="D317" s="466">
        <v>94.83</v>
      </c>
    </row>
    <row r="318" spans="1:4" ht="57">
      <c r="A318" s="274">
        <v>90228</v>
      </c>
      <c r="B318" s="274" t="s">
        <v>17963</v>
      </c>
      <c r="C318" s="269" t="s">
        <v>25</v>
      </c>
      <c r="D318" s="466">
        <v>105.55</v>
      </c>
    </row>
    <row r="319" spans="1:4" ht="15">
      <c r="A319" s="273">
        <v>903</v>
      </c>
      <c r="B319" s="273" t="s">
        <v>1982</v>
      </c>
      <c r="C319" s="269"/>
      <c r="D319" s="466"/>
    </row>
    <row r="320" spans="1:4" ht="28.5">
      <c r="A320" s="274">
        <v>90301</v>
      </c>
      <c r="B320" s="274" t="s">
        <v>267</v>
      </c>
      <c r="C320" s="269" t="s">
        <v>41</v>
      </c>
      <c r="D320" s="466">
        <v>101.16</v>
      </c>
    </row>
    <row r="321" spans="1:4" ht="28.5">
      <c r="A321" s="274">
        <v>90302</v>
      </c>
      <c r="B321" s="274" t="s">
        <v>268</v>
      </c>
      <c r="C321" s="269" t="s">
        <v>41</v>
      </c>
      <c r="D321" s="466">
        <v>41.36</v>
      </c>
    </row>
    <row r="322" spans="1:4" ht="42.75">
      <c r="A322" s="274">
        <v>90305</v>
      </c>
      <c r="B322" s="274" t="s">
        <v>269</v>
      </c>
      <c r="C322" s="269" t="s">
        <v>41</v>
      </c>
      <c r="D322" s="466">
        <v>239.32</v>
      </c>
    </row>
    <row r="323" spans="1:4" ht="28.5">
      <c r="A323" s="274">
        <v>90312</v>
      </c>
      <c r="B323" s="274" t="s">
        <v>270</v>
      </c>
      <c r="C323" s="269" t="s">
        <v>41</v>
      </c>
      <c r="D323" s="466">
        <v>203.8</v>
      </c>
    </row>
    <row r="324" spans="1:4" ht="28.5">
      <c r="A324" s="274">
        <v>90314</v>
      </c>
      <c r="B324" s="274" t="s">
        <v>271</v>
      </c>
      <c r="C324" s="269" t="s">
        <v>41</v>
      </c>
      <c r="D324" s="466">
        <v>45.05</v>
      </c>
    </row>
    <row r="325" spans="1:4" ht="15">
      <c r="A325" s="273">
        <v>904</v>
      </c>
      <c r="B325" s="273" t="s">
        <v>1983</v>
      </c>
      <c r="C325" s="269"/>
      <c r="D325" s="466"/>
    </row>
    <row r="326" spans="1:4" ht="71.25">
      <c r="A326" s="274">
        <v>90403</v>
      </c>
      <c r="B326" s="274" t="s">
        <v>272</v>
      </c>
      <c r="C326" s="269" t="s">
        <v>41</v>
      </c>
      <c r="D326" s="466">
        <v>109.42</v>
      </c>
    </row>
    <row r="327" spans="1:4" ht="15">
      <c r="A327" s="273">
        <v>905</v>
      </c>
      <c r="B327" s="273" t="s">
        <v>1964</v>
      </c>
      <c r="C327" s="269"/>
      <c r="D327" s="466"/>
    </row>
    <row r="328" spans="1:4" ht="57">
      <c r="A328" s="274">
        <v>90501</v>
      </c>
      <c r="B328" s="274" t="s">
        <v>273</v>
      </c>
      <c r="C328" s="269" t="s">
        <v>25</v>
      </c>
      <c r="D328" s="466">
        <v>53.96</v>
      </c>
    </row>
    <row r="329" spans="1:4" ht="57">
      <c r="A329" s="274">
        <v>90502</v>
      </c>
      <c r="B329" s="274" t="s">
        <v>274</v>
      </c>
      <c r="C329" s="269" t="s">
        <v>25</v>
      </c>
      <c r="D329" s="466">
        <v>18.48</v>
      </c>
    </row>
    <row r="330" spans="1:4" ht="28.5">
      <c r="A330" s="274">
        <v>90506</v>
      </c>
      <c r="B330" s="274" t="s">
        <v>275</v>
      </c>
      <c r="C330" s="269" t="s">
        <v>25</v>
      </c>
      <c r="D330" s="466">
        <v>14.43</v>
      </c>
    </row>
    <row r="331" spans="1:4" ht="28.5">
      <c r="A331" s="274">
        <v>90509</v>
      </c>
      <c r="B331" s="274" t="s">
        <v>276</v>
      </c>
      <c r="C331" s="269" t="s">
        <v>25</v>
      </c>
      <c r="D331" s="466">
        <v>75.94</v>
      </c>
    </row>
    <row r="332" spans="1:4" ht="28.5">
      <c r="A332" s="274">
        <v>90511</v>
      </c>
      <c r="B332" s="274" t="s">
        <v>277</v>
      </c>
      <c r="C332" s="269" t="s">
        <v>25</v>
      </c>
      <c r="D332" s="466">
        <v>38.53</v>
      </c>
    </row>
    <row r="333" spans="1:4" ht="28.5">
      <c r="A333" s="274">
        <v>90512</v>
      </c>
      <c r="B333" s="274" t="s">
        <v>278</v>
      </c>
      <c r="C333" s="269" t="s">
        <v>34</v>
      </c>
      <c r="D333" s="466">
        <v>19.32</v>
      </c>
    </row>
    <row r="334" spans="1:4" ht="15">
      <c r="A334" s="273">
        <v>10</v>
      </c>
      <c r="B334" s="273" t="s">
        <v>21</v>
      </c>
      <c r="C334" s="269"/>
      <c r="D334" s="466"/>
    </row>
    <row r="335" spans="1:4" ht="15">
      <c r="A335" s="273">
        <v>1001</v>
      </c>
      <c r="B335" s="273" t="s">
        <v>1984</v>
      </c>
      <c r="C335" s="269"/>
      <c r="D335" s="466"/>
    </row>
    <row r="336" spans="1:4" ht="71.25">
      <c r="A336" s="274">
        <v>100102</v>
      </c>
      <c r="B336" s="274" t="s">
        <v>1985</v>
      </c>
      <c r="C336" s="269" t="s">
        <v>25</v>
      </c>
      <c r="D336" s="466">
        <v>67.319999999999993</v>
      </c>
    </row>
    <row r="337" spans="1:4" ht="71.25">
      <c r="A337" s="274">
        <v>100105</v>
      </c>
      <c r="B337" s="274" t="s">
        <v>279</v>
      </c>
      <c r="C337" s="269" t="s">
        <v>25</v>
      </c>
      <c r="D337" s="466">
        <v>232.33</v>
      </c>
    </row>
    <row r="338" spans="1:4" ht="45">
      <c r="A338" s="273">
        <v>1002</v>
      </c>
      <c r="B338" s="273" t="s">
        <v>1986</v>
      </c>
      <c r="C338" s="269"/>
      <c r="D338" s="466"/>
    </row>
    <row r="339" spans="1:4" ht="28.5">
      <c r="A339" s="274">
        <v>100202</v>
      </c>
      <c r="B339" s="274" t="s">
        <v>280</v>
      </c>
      <c r="C339" s="269" t="s">
        <v>25</v>
      </c>
      <c r="D339" s="466">
        <v>48.56</v>
      </c>
    </row>
    <row r="340" spans="1:4" ht="28.5">
      <c r="A340" s="274">
        <v>100203</v>
      </c>
      <c r="B340" s="274" t="s">
        <v>281</v>
      </c>
      <c r="C340" s="269" t="s">
        <v>25</v>
      </c>
      <c r="D340" s="466">
        <v>41.74</v>
      </c>
    </row>
    <row r="341" spans="1:4" ht="57">
      <c r="A341" s="274">
        <v>100204</v>
      </c>
      <c r="B341" s="274" t="s">
        <v>282</v>
      </c>
      <c r="C341" s="269" t="s">
        <v>25</v>
      </c>
      <c r="D341" s="466">
        <v>36.9</v>
      </c>
    </row>
    <row r="342" spans="1:4" ht="71.25">
      <c r="A342" s="274">
        <v>100208</v>
      </c>
      <c r="B342" s="274" t="s">
        <v>283</v>
      </c>
      <c r="C342" s="269" t="s">
        <v>25</v>
      </c>
      <c r="D342" s="466">
        <v>224.58</v>
      </c>
    </row>
    <row r="343" spans="1:4" ht="15">
      <c r="A343" s="273">
        <v>1003</v>
      </c>
      <c r="B343" s="273" t="s">
        <v>1987</v>
      </c>
      <c r="C343" s="269"/>
      <c r="D343" s="466"/>
    </row>
    <row r="344" spans="1:4" ht="85.5">
      <c r="A344" s="274">
        <v>100301</v>
      </c>
      <c r="B344" s="274" t="s">
        <v>1988</v>
      </c>
      <c r="C344" s="269" t="s">
        <v>25</v>
      </c>
      <c r="D344" s="466">
        <v>77.03</v>
      </c>
    </row>
    <row r="345" spans="1:4" ht="15">
      <c r="A345" s="273">
        <v>11</v>
      </c>
      <c r="B345" s="273" t="s">
        <v>1989</v>
      </c>
      <c r="C345" s="269"/>
      <c r="D345" s="466"/>
    </row>
    <row r="346" spans="1:4" ht="15">
      <c r="A346" s="273">
        <v>1101</v>
      </c>
      <c r="B346" s="273" t="s">
        <v>1990</v>
      </c>
      <c r="C346" s="269"/>
      <c r="D346" s="466"/>
    </row>
    <row r="347" spans="1:4" ht="42.75">
      <c r="A347" s="274">
        <v>110101</v>
      </c>
      <c r="B347" s="274" t="s">
        <v>284</v>
      </c>
      <c r="C347" s="269" t="s">
        <v>25</v>
      </c>
      <c r="D347" s="466">
        <v>11.16</v>
      </c>
    </row>
    <row r="348" spans="1:4" ht="15">
      <c r="A348" s="273">
        <v>1102</v>
      </c>
      <c r="B348" s="273" t="s">
        <v>1991</v>
      </c>
      <c r="C348" s="269"/>
      <c r="D348" s="466"/>
    </row>
    <row r="349" spans="1:4" ht="14.25">
      <c r="A349" s="274">
        <v>110201</v>
      </c>
      <c r="B349" s="274" t="s">
        <v>285</v>
      </c>
      <c r="C349" s="269" t="s">
        <v>25</v>
      </c>
      <c r="D349" s="466">
        <v>35</v>
      </c>
    </row>
    <row r="350" spans="1:4" ht="14.25">
      <c r="A350" s="274">
        <v>110210</v>
      </c>
      <c r="B350" s="274" t="s">
        <v>286</v>
      </c>
      <c r="C350" s="269" t="s">
        <v>25</v>
      </c>
      <c r="D350" s="466">
        <v>97.67</v>
      </c>
    </row>
    <row r="351" spans="1:4" ht="30">
      <c r="A351" s="273">
        <v>1103</v>
      </c>
      <c r="B351" s="273" t="s">
        <v>1992</v>
      </c>
      <c r="C351" s="269"/>
      <c r="D351" s="466"/>
    </row>
    <row r="352" spans="1:4" ht="42.75">
      <c r="A352" s="274">
        <v>110301</v>
      </c>
      <c r="B352" s="274" t="s">
        <v>287</v>
      </c>
      <c r="C352" s="269" t="s">
        <v>25</v>
      </c>
      <c r="D352" s="466">
        <v>31.17</v>
      </c>
    </row>
    <row r="353" spans="1:4" ht="42.75">
      <c r="A353" s="274">
        <v>110302</v>
      </c>
      <c r="B353" s="274" t="s">
        <v>288</v>
      </c>
      <c r="C353" s="269" t="s">
        <v>25</v>
      </c>
      <c r="D353" s="466">
        <v>53.75</v>
      </c>
    </row>
    <row r="354" spans="1:4" ht="15">
      <c r="A354" s="273">
        <v>1104</v>
      </c>
      <c r="B354" s="273" t="s">
        <v>1964</v>
      </c>
      <c r="C354" s="269"/>
      <c r="D354" s="466"/>
    </row>
    <row r="355" spans="1:4" ht="28.5">
      <c r="A355" s="274">
        <v>110401</v>
      </c>
      <c r="B355" s="274" t="s">
        <v>289</v>
      </c>
      <c r="C355" s="269" t="s">
        <v>25</v>
      </c>
      <c r="D355" s="466">
        <v>48.7</v>
      </c>
    </row>
    <row r="356" spans="1:4" ht="15">
      <c r="A356" s="273">
        <v>12</v>
      </c>
      <c r="B356" s="273" t="s">
        <v>1993</v>
      </c>
      <c r="C356" s="269"/>
      <c r="D356" s="466"/>
    </row>
    <row r="357" spans="1:4" ht="15">
      <c r="A357" s="273">
        <v>1201</v>
      </c>
      <c r="B357" s="273" t="s">
        <v>1990</v>
      </c>
      <c r="C357" s="269"/>
      <c r="D357" s="466"/>
    </row>
    <row r="358" spans="1:4" ht="42.75">
      <c r="A358" s="274">
        <v>120101</v>
      </c>
      <c r="B358" s="274" t="s">
        <v>290</v>
      </c>
      <c r="C358" s="269" t="s">
        <v>25</v>
      </c>
      <c r="D358" s="466">
        <v>6.88</v>
      </c>
    </row>
    <row r="359" spans="1:4" ht="15">
      <c r="A359" s="273">
        <v>1202</v>
      </c>
      <c r="B359" s="273" t="s">
        <v>1994</v>
      </c>
      <c r="C359" s="269"/>
      <c r="D359" s="466"/>
    </row>
    <row r="360" spans="1:4" ht="71.25">
      <c r="A360" s="274">
        <v>120201</v>
      </c>
      <c r="B360" s="274" t="s">
        <v>291</v>
      </c>
      <c r="C360" s="269" t="s">
        <v>25</v>
      </c>
      <c r="D360" s="466">
        <v>79.16</v>
      </c>
    </row>
    <row r="361" spans="1:4" ht="42.75">
      <c r="A361" s="274">
        <v>120205</v>
      </c>
      <c r="B361" s="274" t="s">
        <v>292</v>
      </c>
      <c r="C361" s="269" t="s">
        <v>41</v>
      </c>
      <c r="D361" s="466">
        <v>42.5</v>
      </c>
    </row>
    <row r="362" spans="1:4" ht="42.75">
      <c r="A362" s="274">
        <v>120207</v>
      </c>
      <c r="B362" s="274" t="s">
        <v>293</v>
      </c>
      <c r="C362" s="269" t="s">
        <v>41</v>
      </c>
      <c r="D362" s="466">
        <v>56.56</v>
      </c>
    </row>
    <row r="363" spans="1:4" ht="28.5">
      <c r="A363" s="274">
        <v>120208</v>
      </c>
      <c r="B363" s="274" t="s">
        <v>294</v>
      </c>
      <c r="C363" s="269" t="s">
        <v>41</v>
      </c>
      <c r="D363" s="466">
        <v>16.559999999999999</v>
      </c>
    </row>
    <row r="364" spans="1:4" ht="28.5">
      <c r="A364" s="274">
        <v>120216</v>
      </c>
      <c r="B364" s="274" t="s">
        <v>295</v>
      </c>
      <c r="C364" s="269" t="s">
        <v>41</v>
      </c>
      <c r="D364" s="466">
        <v>16.25</v>
      </c>
    </row>
    <row r="365" spans="1:4" ht="57">
      <c r="A365" s="274">
        <v>120220</v>
      </c>
      <c r="B365" s="274" t="s">
        <v>296</v>
      </c>
      <c r="C365" s="269" t="s">
        <v>25</v>
      </c>
      <c r="D365" s="466">
        <v>100.13</v>
      </c>
    </row>
    <row r="366" spans="1:4" ht="57">
      <c r="A366" s="274">
        <v>120221</v>
      </c>
      <c r="B366" s="274" t="s">
        <v>297</v>
      </c>
      <c r="C366" s="269" t="s">
        <v>25</v>
      </c>
      <c r="D366" s="466">
        <v>163.93</v>
      </c>
    </row>
    <row r="367" spans="1:4" ht="28.5">
      <c r="A367" s="274">
        <v>120224</v>
      </c>
      <c r="B367" s="274" t="s">
        <v>298</v>
      </c>
      <c r="C367" s="269" t="s">
        <v>25</v>
      </c>
      <c r="D367" s="466">
        <v>13.41</v>
      </c>
    </row>
    <row r="368" spans="1:4" ht="42.75">
      <c r="A368" s="274">
        <v>120227</v>
      </c>
      <c r="B368" s="274" t="s">
        <v>299</v>
      </c>
      <c r="C368" s="269" t="s">
        <v>41</v>
      </c>
      <c r="D368" s="466">
        <v>52.49</v>
      </c>
    </row>
    <row r="369" spans="1:4" ht="57">
      <c r="A369" s="274">
        <v>120232</v>
      </c>
      <c r="B369" s="274" t="s">
        <v>300</v>
      </c>
      <c r="C369" s="269" t="s">
        <v>25</v>
      </c>
      <c r="D369" s="466">
        <v>83.09</v>
      </c>
    </row>
    <row r="370" spans="1:4" ht="30">
      <c r="A370" s="273">
        <v>1203</v>
      </c>
      <c r="B370" s="273" t="s">
        <v>1992</v>
      </c>
      <c r="C370" s="269"/>
      <c r="D370" s="466"/>
    </row>
    <row r="371" spans="1:4" ht="42.75">
      <c r="A371" s="274">
        <v>120301</v>
      </c>
      <c r="B371" s="274" t="s">
        <v>302</v>
      </c>
      <c r="C371" s="269" t="s">
        <v>25</v>
      </c>
      <c r="D371" s="466">
        <v>27.85</v>
      </c>
    </row>
    <row r="372" spans="1:4" ht="42.75">
      <c r="A372" s="274">
        <v>120302</v>
      </c>
      <c r="B372" s="274" t="s">
        <v>303</v>
      </c>
      <c r="C372" s="269" t="s">
        <v>25</v>
      </c>
      <c r="D372" s="466">
        <v>22.39</v>
      </c>
    </row>
    <row r="373" spans="1:4" ht="42.75">
      <c r="A373" s="274">
        <v>120303</v>
      </c>
      <c r="B373" s="274" t="s">
        <v>304</v>
      </c>
      <c r="C373" s="269" t="s">
        <v>25</v>
      </c>
      <c r="D373" s="466">
        <v>47.64</v>
      </c>
    </row>
    <row r="374" spans="1:4" ht="71.25">
      <c r="A374" s="274">
        <v>120304</v>
      </c>
      <c r="B374" s="274" t="s">
        <v>305</v>
      </c>
      <c r="C374" s="269" t="s">
        <v>25</v>
      </c>
      <c r="D374" s="466">
        <v>52.39</v>
      </c>
    </row>
    <row r="375" spans="1:4" ht="57">
      <c r="A375" s="274">
        <v>120308</v>
      </c>
      <c r="B375" s="274" t="s">
        <v>306</v>
      </c>
      <c r="C375" s="269" t="s">
        <v>25</v>
      </c>
      <c r="D375" s="466">
        <v>6.38</v>
      </c>
    </row>
    <row r="376" spans="1:4" ht="15">
      <c r="A376" s="273">
        <v>13</v>
      </c>
      <c r="B376" s="273" t="s">
        <v>1995</v>
      </c>
      <c r="C376" s="269"/>
      <c r="D376" s="466"/>
    </row>
    <row r="377" spans="1:4" ht="15">
      <c r="A377" s="273">
        <v>1301</v>
      </c>
      <c r="B377" s="273" t="s">
        <v>1996</v>
      </c>
      <c r="C377" s="269"/>
      <c r="D377" s="466"/>
    </row>
    <row r="378" spans="1:4" ht="42.75">
      <c r="A378" s="274">
        <v>130103</v>
      </c>
      <c r="B378" s="274" t="s">
        <v>307</v>
      </c>
      <c r="C378" s="269" t="s">
        <v>25</v>
      </c>
      <c r="D378" s="466">
        <v>24.57</v>
      </c>
    </row>
    <row r="379" spans="1:4" ht="42.75">
      <c r="A379" s="274">
        <v>130104</v>
      </c>
      <c r="B379" s="274" t="s">
        <v>308</v>
      </c>
      <c r="C379" s="269" t="s">
        <v>25</v>
      </c>
      <c r="D379" s="466">
        <v>31.03</v>
      </c>
    </row>
    <row r="380" spans="1:4" ht="28.5">
      <c r="A380" s="274">
        <v>130109</v>
      </c>
      <c r="B380" s="274" t="s">
        <v>309</v>
      </c>
      <c r="C380" s="269" t="s">
        <v>25</v>
      </c>
      <c r="D380" s="466">
        <v>62.7</v>
      </c>
    </row>
    <row r="381" spans="1:4" ht="28.5">
      <c r="A381" s="274">
        <v>130110</v>
      </c>
      <c r="B381" s="274" t="s">
        <v>310</v>
      </c>
      <c r="C381" s="269" t="s">
        <v>25</v>
      </c>
      <c r="D381" s="466">
        <v>52.81</v>
      </c>
    </row>
    <row r="382" spans="1:4" ht="28.5">
      <c r="A382" s="274">
        <v>130111</v>
      </c>
      <c r="B382" s="274" t="s">
        <v>311</v>
      </c>
      <c r="C382" s="269" t="s">
        <v>25</v>
      </c>
      <c r="D382" s="466">
        <v>47.51</v>
      </c>
    </row>
    <row r="383" spans="1:4" ht="28.5">
      <c r="A383" s="274">
        <v>130112</v>
      </c>
      <c r="B383" s="274" t="s">
        <v>312</v>
      </c>
      <c r="C383" s="269" t="s">
        <v>25</v>
      </c>
      <c r="D383" s="466">
        <v>40.090000000000003</v>
      </c>
    </row>
    <row r="384" spans="1:4" ht="28.5">
      <c r="A384" s="274">
        <v>130113</v>
      </c>
      <c r="B384" s="274" t="s">
        <v>313</v>
      </c>
      <c r="C384" s="269" t="s">
        <v>25</v>
      </c>
      <c r="D384" s="466">
        <v>63.18</v>
      </c>
    </row>
    <row r="385" spans="1:4" ht="15">
      <c r="A385" s="273">
        <v>1302</v>
      </c>
      <c r="B385" s="273" t="s">
        <v>1994</v>
      </c>
      <c r="C385" s="269"/>
      <c r="D385" s="466"/>
    </row>
    <row r="386" spans="1:4" ht="42.75">
      <c r="A386" s="274">
        <v>130202</v>
      </c>
      <c r="B386" s="274" t="s">
        <v>314</v>
      </c>
      <c r="C386" s="269" t="s">
        <v>25</v>
      </c>
      <c r="D386" s="466">
        <v>45.17</v>
      </c>
    </row>
    <row r="387" spans="1:4" ht="57">
      <c r="A387" s="274">
        <v>130205</v>
      </c>
      <c r="B387" s="274" t="s">
        <v>315</v>
      </c>
      <c r="C387" s="269" t="s">
        <v>25</v>
      </c>
      <c r="D387" s="466">
        <v>383.75</v>
      </c>
    </row>
    <row r="388" spans="1:4" ht="28.5">
      <c r="A388" s="274">
        <v>130208</v>
      </c>
      <c r="B388" s="274" t="s">
        <v>316</v>
      </c>
      <c r="C388" s="269" t="s">
        <v>41</v>
      </c>
      <c r="D388" s="466">
        <v>8.01</v>
      </c>
    </row>
    <row r="389" spans="1:4" ht="42.75">
      <c r="A389" s="274">
        <v>130209</v>
      </c>
      <c r="B389" s="274" t="s">
        <v>317</v>
      </c>
      <c r="C389" s="269" t="s">
        <v>25</v>
      </c>
      <c r="D389" s="466">
        <v>80.040000000000006</v>
      </c>
    </row>
    <row r="390" spans="1:4" ht="57">
      <c r="A390" s="274">
        <v>130210</v>
      </c>
      <c r="B390" s="274" t="s">
        <v>318</v>
      </c>
      <c r="C390" s="269" t="s">
        <v>25</v>
      </c>
      <c r="D390" s="466">
        <v>50.63</v>
      </c>
    </row>
    <row r="391" spans="1:4" ht="42.75">
      <c r="A391" s="274">
        <v>130211</v>
      </c>
      <c r="B391" s="274" t="s">
        <v>319</v>
      </c>
      <c r="C391" s="269" t="s">
        <v>25</v>
      </c>
      <c r="D391" s="466">
        <v>160.26</v>
      </c>
    </row>
    <row r="392" spans="1:4" ht="57">
      <c r="A392" s="274">
        <v>130219</v>
      </c>
      <c r="B392" s="274" t="s">
        <v>320</v>
      </c>
      <c r="C392" s="269" t="s">
        <v>25</v>
      </c>
      <c r="D392" s="466">
        <v>72.510000000000005</v>
      </c>
    </row>
    <row r="393" spans="1:4" ht="42.75">
      <c r="A393" s="274">
        <v>130222</v>
      </c>
      <c r="B393" s="274" t="s">
        <v>321</v>
      </c>
      <c r="C393" s="269" t="s">
        <v>25</v>
      </c>
      <c r="D393" s="466">
        <v>97.77</v>
      </c>
    </row>
    <row r="394" spans="1:4" ht="42.75">
      <c r="A394" s="274">
        <v>130223</v>
      </c>
      <c r="B394" s="274" t="s">
        <v>322</v>
      </c>
      <c r="C394" s="269" t="s">
        <v>25</v>
      </c>
      <c r="D394" s="466">
        <v>11.98</v>
      </c>
    </row>
    <row r="395" spans="1:4" ht="42.75">
      <c r="A395" s="274">
        <v>130225</v>
      </c>
      <c r="B395" s="274" t="s">
        <v>323</v>
      </c>
      <c r="C395" s="269" t="s">
        <v>25</v>
      </c>
      <c r="D395" s="466">
        <v>8.56</v>
      </c>
    </row>
    <row r="396" spans="1:4" ht="28.5">
      <c r="A396" s="274">
        <v>130226</v>
      </c>
      <c r="B396" s="274" t="s">
        <v>324</v>
      </c>
      <c r="C396" s="269" t="s">
        <v>25</v>
      </c>
      <c r="D396" s="466">
        <v>13.34</v>
      </c>
    </row>
    <row r="397" spans="1:4" ht="71.25">
      <c r="A397" s="274">
        <v>130228</v>
      </c>
      <c r="B397" s="274" t="s">
        <v>325</v>
      </c>
      <c r="C397" s="269" t="s">
        <v>25</v>
      </c>
      <c r="D397" s="466">
        <v>44.89</v>
      </c>
    </row>
    <row r="398" spans="1:4" ht="71.25">
      <c r="A398" s="274">
        <v>130230</v>
      </c>
      <c r="B398" s="274" t="s">
        <v>326</v>
      </c>
      <c r="C398" s="269" t="s">
        <v>25</v>
      </c>
      <c r="D398" s="466">
        <v>107.91</v>
      </c>
    </row>
    <row r="399" spans="1:4" ht="71.25">
      <c r="A399" s="274">
        <v>130231</v>
      </c>
      <c r="B399" s="274" t="s">
        <v>327</v>
      </c>
      <c r="C399" s="269" t="s">
        <v>25</v>
      </c>
      <c r="D399" s="466">
        <v>119.24</v>
      </c>
    </row>
    <row r="400" spans="1:4" ht="71.25">
      <c r="A400" s="274">
        <v>130232</v>
      </c>
      <c r="B400" s="274" t="s">
        <v>328</v>
      </c>
      <c r="C400" s="269" t="s">
        <v>25</v>
      </c>
      <c r="D400" s="466">
        <v>144.32</v>
      </c>
    </row>
    <row r="401" spans="1:4" ht="71.25">
      <c r="A401" s="274">
        <v>130233</v>
      </c>
      <c r="B401" s="274" t="s">
        <v>329</v>
      </c>
      <c r="C401" s="269" t="s">
        <v>25</v>
      </c>
      <c r="D401" s="466">
        <v>107.73</v>
      </c>
    </row>
    <row r="402" spans="1:4" ht="71.25">
      <c r="A402" s="274">
        <v>130234</v>
      </c>
      <c r="B402" s="274" t="s">
        <v>330</v>
      </c>
      <c r="C402" s="269" t="s">
        <v>25</v>
      </c>
      <c r="D402" s="466">
        <v>148.36000000000001</v>
      </c>
    </row>
    <row r="403" spans="1:4" ht="71.25">
      <c r="A403" s="274">
        <v>130236</v>
      </c>
      <c r="B403" s="274" t="s">
        <v>331</v>
      </c>
      <c r="C403" s="269" t="s">
        <v>25</v>
      </c>
      <c r="D403" s="466">
        <v>71.56</v>
      </c>
    </row>
    <row r="404" spans="1:4" ht="71.25">
      <c r="A404" s="274">
        <v>130237</v>
      </c>
      <c r="B404" s="274" t="s">
        <v>301</v>
      </c>
      <c r="C404" s="269" t="s">
        <v>25</v>
      </c>
      <c r="D404" s="466">
        <v>44.89</v>
      </c>
    </row>
    <row r="405" spans="1:4" ht="15">
      <c r="A405" s="273">
        <v>1303</v>
      </c>
      <c r="B405" s="273" t="s">
        <v>1997</v>
      </c>
      <c r="C405" s="269"/>
      <c r="D405" s="466"/>
    </row>
    <row r="406" spans="1:4" ht="28.5">
      <c r="A406" s="274">
        <v>130301</v>
      </c>
      <c r="B406" s="274" t="s">
        <v>332</v>
      </c>
      <c r="C406" s="269" t="s">
        <v>41</v>
      </c>
      <c r="D406" s="466">
        <v>11.82</v>
      </c>
    </row>
    <row r="407" spans="1:4" ht="42.75">
      <c r="A407" s="274">
        <v>130303</v>
      </c>
      <c r="B407" s="274" t="s">
        <v>19640</v>
      </c>
      <c r="C407" s="269" t="s">
        <v>41</v>
      </c>
      <c r="D407" s="466">
        <v>13.67</v>
      </c>
    </row>
    <row r="408" spans="1:4" ht="28.5">
      <c r="A408" s="274">
        <v>130304</v>
      </c>
      <c r="B408" s="274" t="s">
        <v>333</v>
      </c>
      <c r="C408" s="269" t="s">
        <v>41</v>
      </c>
      <c r="D408" s="466">
        <v>29.43</v>
      </c>
    </row>
    <row r="409" spans="1:4" ht="28.5">
      <c r="A409" s="274">
        <v>130307</v>
      </c>
      <c r="B409" s="274" t="s">
        <v>334</v>
      </c>
      <c r="C409" s="269" t="s">
        <v>41</v>
      </c>
      <c r="D409" s="466">
        <v>102.23</v>
      </c>
    </row>
    <row r="410" spans="1:4" ht="14.25">
      <c r="A410" s="274">
        <v>130308</v>
      </c>
      <c r="B410" s="274" t="s">
        <v>335</v>
      </c>
      <c r="C410" s="269" t="s">
        <v>41</v>
      </c>
      <c r="D410" s="466">
        <v>51.12</v>
      </c>
    </row>
    <row r="411" spans="1:4" ht="28.5">
      <c r="A411" s="274">
        <v>130311</v>
      </c>
      <c r="B411" s="274" t="s">
        <v>336</v>
      </c>
      <c r="C411" s="269" t="s">
        <v>41</v>
      </c>
      <c r="D411" s="466">
        <v>16.32</v>
      </c>
    </row>
    <row r="412" spans="1:4" ht="57">
      <c r="A412" s="274">
        <v>130315</v>
      </c>
      <c r="B412" s="274" t="s">
        <v>337</v>
      </c>
      <c r="C412" s="269" t="s">
        <v>41</v>
      </c>
      <c r="D412" s="466">
        <v>38.159999999999997</v>
      </c>
    </row>
    <row r="413" spans="1:4" ht="14.25">
      <c r="A413" s="274">
        <v>130317</v>
      </c>
      <c r="B413" s="274" t="s">
        <v>338</v>
      </c>
      <c r="C413" s="269" t="s">
        <v>41</v>
      </c>
      <c r="D413" s="466">
        <v>81.78</v>
      </c>
    </row>
    <row r="414" spans="1:4" ht="42.75">
      <c r="A414" s="274">
        <v>130320</v>
      </c>
      <c r="B414" s="274" t="s">
        <v>339</v>
      </c>
      <c r="C414" s="269" t="s">
        <v>41</v>
      </c>
      <c r="D414" s="466">
        <v>27.77</v>
      </c>
    </row>
    <row r="415" spans="1:4" ht="57">
      <c r="A415" s="274">
        <v>130321</v>
      </c>
      <c r="B415" s="274" t="s">
        <v>340</v>
      </c>
      <c r="C415" s="269" t="s">
        <v>41</v>
      </c>
      <c r="D415" s="466">
        <v>40.01</v>
      </c>
    </row>
    <row r="416" spans="1:4" ht="85.5">
      <c r="A416" s="274">
        <v>130322</v>
      </c>
      <c r="B416" s="274" t="s">
        <v>341</v>
      </c>
      <c r="C416" s="269" t="s">
        <v>41</v>
      </c>
      <c r="D416" s="466">
        <v>23.86</v>
      </c>
    </row>
    <row r="417" spans="1:4" ht="57">
      <c r="A417" s="274">
        <v>130323</v>
      </c>
      <c r="B417" s="274" t="s">
        <v>342</v>
      </c>
      <c r="C417" s="269" t="s">
        <v>41</v>
      </c>
      <c r="D417" s="466">
        <v>40.94</v>
      </c>
    </row>
    <row r="418" spans="1:4" ht="15">
      <c r="A418" s="273">
        <v>1304</v>
      </c>
      <c r="B418" s="273" t="s">
        <v>1964</v>
      </c>
      <c r="C418" s="269"/>
      <c r="D418" s="466"/>
    </row>
    <row r="419" spans="1:4" ht="42.75">
      <c r="A419" s="274">
        <v>130403</v>
      </c>
      <c r="B419" s="274" t="s">
        <v>343</v>
      </c>
      <c r="C419" s="269" t="s">
        <v>25</v>
      </c>
      <c r="D419" s="466">
        <v>105.08</v>
      </c>
    </row>
    <row r="420" spans="1:4" ht="15">
      <c r="A420" s="273">
        <v>14</v>
      </c>
      <c r="B420" s="273" t="s">
        <v>1998</v>
      </c>
      <c r="C420" s="269"/>
      <c r="D420" s="466"/>
    </row>
    <row r="421" spans="1:4" ht="30">
      <c r="A421" s="273">
        <v>1401</v>
      </c>
      <c r="B421" s="273" t="s">
        <v>1999</v>
      </c>
      <c r="C421" s="269"/>
      <c r="D421" s="466"/>
    </row>
    <row r="422" spans="1:4" ht="71.25">
      <c r="A422" s="274">
        <v>140102</v>
      </c>
      <c r="B422" s="274" t="s">
        <v>344</v>
      </c>
      <c r="C422" s="269" t="s">
        <v>23</v>
      </c>
      <c r="D422" s="466">
        <v>1858.9</v>
      </c>
    </row>
    <row r="423" spans="1:4" ht="71.25">
      <c r="A423" s="274">
        <v>140103</v>
      </c>
      <c r="B423" s="274" t="s">
        <v>345</v>
      </c>
      <c r="C423" s="269" t="s">
        <v>23</v>
      </c>
      <c r="D423" s="466">
        <v>2410.7399999999998</v>
      </c>
    </row>
    <row r="424" spans="1:4" ht="71.25">
      <c r="A424" s="274">
        <v>140108</v>
      </c>
      <c r="B424" s="274" t="s">
        <v>346</v>
      </c>
      <c r="C424" s="269" t="s">
        <v>23</v>
      </c>
      <c r="D424" s="466">
        <v>5217.7700000000004</v>
      </c>
    </row>
    <row r="425" spans="1:4" ht="71.25">
      <c r="A425" s="274">
        <v>140109</v>
      </c>
      <c r="B425" s="274" t="s">
        <v>347</v>
      </c>
      <c r="C425" s="269" t="s">
        <v>23</v>
      </c>
      <c r="D425" s="466">
        <v>5479.57</v>
      </c>
    </row>
    <row r="426" spans="1:4" ht="15">
      <c r="A426" s="273">
        <v>1402</v>
      </c>
      <c r="B426" s="273" t="s">
        <v>2000</v>
      </c>
      <c r="C426" s="269"/>
      <c r="D426" s="466"/>
    </row>
    <row r="427" spans="1:4" ht="85.5">
      <c r="A427" s="274">
        <v>140201</v>
      </c>
      <c r="B427" s="274" t="s">
        <v>19641</v>
      </c>
      <c r="C427" s="269" t="s">
        <v>23</v>
      </c>
      <c r="D427" s="466">
        <v>311.22000000000003</v>
      </c>
    </row>
    <row r="428" spans="1:4" ht="85.5">
      <c r="A428" s="274">
        <v>140207</v>
      </c>
      <c r="B428" s="274" t="s">
        <v>19642</v>
      </c>
      <c r="C428" s="269" t="s">
        <v>23</v>
      </c>
      <c r="D428" s="466">
        <v>443.57</v>
      </c>
    </row>
    <row r="429" spans="1:4" ht="85.5">
      <c r="A429" s="274">
        <v>140208</v>
      </c>
      <c r="B429" s="274" t="s">
        <v>19643</v>
      </c>
      <c r="C429" s="269" t="s">
        <v>23</v>
      </c>
      <c r="D429" s="466">
        <v>583.21</v>
      </c>
    </row>
    <row r="430" spans="1:4" ht="85.5">
      <c r="A430" s="274">
        <v>140209</v>
      </c>
      <c r="B430" s="274" t="s">
        <v>348</v>
      </c>
      <c r="C430" s="269" t="s">
        <v>23</v>
      </c>
      <c r="D430" s="466">
        <v>225.32</v>
      </c>
    </row>
    <row r="431" spans="1:4" ht="15">
      <c r="A431" s="273">
        <v>1407</v>
      </c>
      <c r="B431" s="273" t="s">
        <v>2001</v>
      </c>
      <c r="C431" s="269"/>
      <c r="D431" s="466"/>
    </row>
    <row r="432" spans="1:4" ht="28.5">
      <c r="A432" s="274">
        <v>140701</v>
      </c>
      <c r="B432" s="274" t="s">
        <v>349</v>
      </c>
      <c r="C432" s="269" t="s">
        <v>350</v>
      </c>
      <c r="D432" s="466">
        <v>99.25</v>
      </c>
    </row>
    <row r="433" spans="1:4" ht="28.5">
      <c r="A433" s="274">
        <v>140702</v>
      </c>
      <c r="B433" s="274" t="s">
        <v>351</v>
      </c>
      <c r="C433" s="269" t="s">
        <v>350</v>
      </c>
      <c r="D433" s="466">
        <v>238.91</v>
      </c>
    </row>
    <row r="434" spans="1:4" ht="14.25">
      <c r="A434" s="274">
        <v>140703</v>
      </c>
      <c r="B434" s="274" t="s">
        <v>352</v>
      </c>
      <c r="C434" s="269" t="s">
        <v>350</v>
      </c>
      <c r="D434" s="466">
        <v>325.8</v>
      </c>
    </row>
    <row r="435" spans="1:4" ht="28.5">
      <c r="A435" s="274">
        <v>140704</v>
      </c>
      <c r="B435" s="274" t="s">
        <v>353</v>
      </c>
      <c r="C435" s="269" t="s">
        <v>350</v>
      </c>
      <c r="D435" s="466">
        <v>342.05</v>
      </c>
    </row>
    <row r="436" spans="1:4" ht="14.25">
      <c r="A436" s="274">
        <v>140705</v>
      </c>
      <c r="B436" s="274" t="s">
        <v>354</v>
      </c>
      <c r="C436" s="269" t="s">
        <v>350</v>
      </c>
      <c r="D436" s="466">
        <v>134.6</v>
      </c>
    </row>
    <row r="437" spans="1:4" ht="28.5">
      <c r="A437" s="274">
        <v>140706</v>
      </c>
      <c r="B437" s="274" t="s">
        <v>355</v>
      </c>
      <c r="C437" s="269" t="s">
        <v>350</v>
      </c>
      <c r="D437" s="466">
        <v>95.61</v>
      </c>
    </row>
    <row r="438" spans="1:4" ht="42.75">
      <c r="A438" s="274">
        <v>140707</v>
      </c>
      <c r="B438" s="274" t="s">
        <v>356</v>
      </c>
      <c r="C438" s="269" t="s">
        <v>350</v>
      </c>
      <c r="D438" s="466">
        <v>145.16</v>
      </c>
    </row>
    <row r="439" spans="1:4" ht="28.5">
      <c r="A439" s="274">
        <v>140708</v>
      </c>
      <c r="B439" s="274" t="s">
        <v>357</v>
      </c>
      <c r="C439" s="269" t="s">
        <v>350</v>
      </c>
      <c r="D439" s="466">
        <v>77.58</v>
      </c>
    </row>
    <row r="440" spans="1:4" ht="28.5">
      <c r="A440" s="274">
        <v>140709</v>
      </c>
      <c r="B440" s="274" t="s">
        <v>358</v>
      </c>
      <c r="C440" s="269" t="s">
        <v>350</v>
      </c>
      <c r="D440" s="466">
        <v>77.36</v>
      </c>
    </row>
    <row r="441" spans="1:4" ht="42.75">
      <c r="A441" s="274">
        <v>140710</v>
      </c>
      <c r="B441" s="274" t="s">
        <v>359</v>
      </c>
      <c r="C441" s="269" t="s">
        <v>23</v>
      </c>
      <c r="D441" s="466">
        <v>178.61</v>
      </c>
    </row>
    <row r="442" spans="1:4" ht="28.5">
      <c r="A442" s="274">
        <v>140711</v>
      </c>
      <c r="B442" s="274" t="s">
        <v>360</v>
      </c>
      <c r="C442" s="269" t="s">
        <v>23</v>
      </c>
      <c r="D442" s="466">
        <v>115.04</v>
      </c>
    </row>
    <row r="443" spans="1:4" ht="42.75">
      <c r="A443" s="274">
        <v>140712</v>
      </c>
      <c r="B443" s="274" t="s">
        <v>361</v>
      </c>
      <c r="C443" s="269" t="s">
        <v>23</v>
      </c>
      <c r="D443" s="466">
        <v>687.82</v>
      </c>
    </row>
    <row r="444" spans="1:4" ht="71.25">
      <c r="A444" s="274">
        <v>140713</v>
      </c>
      <c r="B444" s="274" t="s">
        <v>362</v>
      </c>
      <c r="C444" s="269" t="s">
        <v>23</v>
      </c>
      <c r="D444" s="466">
        <v>1169.4000000000001</v>
      </c>
    </row>
    <row r="445" spans="1:4" ht="71.25">
      <c r="A445" s="274">
        <v>140714</v>
      </c>
      <c r="B445" s="274" t="s">
        <v>363</v>
      </c>
      <c r="C445" s="269" t="s">
        <v>23</v>
      </c>
      <c r="D445" s="466">
        <v>1141.8800000000001</v>
      </c>
    </row>
    <row r="446" spans="1:4" ht="15">
      <c r="A446" s="273">
        <v>1409</v>
      </c>
      <c r="B446" s="273" t="s">
        <v>2002</v>
      </c>
      <c r="C446" s="269"/>
      <c r="D446" s="466"/>
    </row>
    <row r="447" spans="1:4" ht="71.25">
      <c r="A447" s="274">
        <v>140901</v>
      </c>
      <c r="B447" s="274" t="s">
        <v>364</v>
      </c>
      <c r="C447" s="269" t="s">
        <v>41</v>
      </c>
      <c r="D447" s="466">
        <v>92.82</v>
      </c>
    </row>
    <row r="448" spans="1:4" ht="71.25">
      <c r="A448" s="274">
        <v>140902</v>
      </c>
      <c r="B448" s="274" t="s">
        <v>365</v>
      </c>
      <c r="C448" s="269" t="s">
        <v>41</v>
      </c>
      <c r="D448" s="466">
        <v>119.87</v>
      </c>
    </row>
    <row r="449" spans="1:4" ht="28.5">
      <c r="A449" s="274">
        <v>140903</v>
      </c>
      <c r="B449" s="274" t="s">
        <v>366</v>
      </c>
      <c r="C449" s="269" t="s">
        <v>41</v>
      </c>
      <c r="D449" s="466">
        <v>53.35</v>
      </c>
    </row>
    <row r="450" spans="1:4" ht="28.5">
      <c r="A450" s="274">
        <v>140904</v>
      </c>
      <c r="B450" s="274" t="s">
        <v>367</v>
      </c>
      <c r="C450" s="269" t="s">
        <v>41</v>
      </c>
      <c r="D450" s="466">
        <v>89.11</v>
      </c>
    </row>
    <row r="451" spans="1:4" ht="28.5">
      <c r="A451" s="274">
        <v>140905</v>
      </c>
      <c r="B451" s="274" t="s">
        <v>368</v>
      </c>
      <c r="C451" s="269" t="s">
        <v>41</v>
      </c>
      <c r="D451" s="466">
        <v>133.29</v>
      </c>
    </row>
    <row r="452" spans="1:4" ht="28.5">
      <c r="A452" s="274">
        <v>140906</v>
      </c>
      <c r="B452" s="274" t="s">
        <v>369</v>
      </c>
      <c r="C452" s="269" t="s">
        <v>41</v>
      </c>
      <c r="D452" s="466">
        <v>49.55</v>
      </c>
    </row>
    <row r="453" spans="1:4" ht="30">
      <c r="A453" s="273">
        <v>1411</v>
      </c>
      <c r="B453" s="273" t="s">
        <v>2003</v>
      </c>
      <c r="C453" s="269"/>
      <c r="D453" s="466"/>
    </row>
    <row r="454" spans="1:4" ht="85.5">
      <c r="A454" s="274">
        <v>141101</v>
      </c>
      <c r="B454" s="274" t="s">
        <v>370</v>
      </c>
      <c r="C454" s="269" t="s">
        <v>23</v>
      </c>
      <c r="D454" s="466">
        <v>474.71</v>
      </c>
    </row>
    <row r="455" spans="1:4" ht="85.5">
      <c r="A455" s="274">
        <v>141102</v>
      </c>
      <c r="B455" s="274" t="s">
        <v>371</v>
      </c>
      <c r="C455" s="269" t="s">
        <v>23</v>
      </c>
      <c r="D455" s="466">
        <v>468.16</v>
      </c>
    </row>
    <row r="456" spans="1:4" ht="85.5">
      <c r="A456" s="274">
        <v>141103</v>
      </c>
      <c r="B456" s="274" t="s">
        <v>372</v>
      </c>
      <c r="C456" s="269" t="s">
        <v>23</v>
      </c>
      <c r="D456" s="466">
        <v>537.24</v>
      </c>
    </row>
    <row r="457" spans="1:4" ht="85.5">
      <c r="A457" s="274">
        <v>141104</v>
      </c>
      <c r="B457" s="274" t="s">
        <v>373</v>
      </c>
      <c r="C457" s="269" t="s">
        <v>23</v>
      </c>
      <c r="D457" s="466">
        <v>514.30999999999995</v>
      </c>
    </row>
    <row r="458" spans="1:4" ht="71.25">
      <c r="A458" s="274">
        <v>141105</v>
      </c>
      <c r="B458" s="274" t="s">
        <v>374</v>
      </c>
      <c r="C458" s="269" t="s">
        <v>23</v>
      </c>
      <c r="D458" s="466">
        <v>504.2</v>
      </c>
    </row>
    <row r="459" spans="1:4" ht="85.5">
      <c r="A459" s="274">
        <v>141106</v>
      </c>
      <c r="B459" s="274" t="s">
        <v>375</v>
      </c>
      <c r="C459" s="269" t="s">
        <v>23</v>
      </c>
      <c r="D459" s="466">
        <v>683.4</v>
      </c>
    </row>
    <row r="460" spans="1:4" ht="85.5">
      <c r="A460" s="274">
        <v>141107</v>
      </c>
      <c r="B460" s="274" t="s">
        <v>376</v>
      </c>
      <c r="C460" s="269" t="s">
        <v>23</v>
      </c>
      <c r="D460" s="466">
        <v>678.22</v>
      </c>
    </row>
    <row r="461" spans="1:4" ht="85.5">
      <c r="A461" s="274">
        <v>141108</v>
      </c>
      <c r="B461" s="274" t="s">
        <v>377</v>
      </c>
      <c r="C461" s="269" t="s">
        <v>23</v>
      </c>
      <c r="D461" s="466">
        <v>981.65</v>
      </c>
    </row>
    <row r="462" spans="1:4" ht="42.75">
      <c r="A462" s="274">
        <v>141109</v>
      </c>
      <c r="B462" s="274" t="s">
        <v>378</v>
      </c>
      <c r="C462" s="269" t="s">
        <v>41</v>
      </c>
      <c r="D462" s="466">
        <v>226.65</v>
      </c>
    </row>
    <row r="463" spans="1:4" ht="85.5">
      <c r="A463" s="274">
        <v>141110</v>
      </c>
      <c r="B463" s="274" t="s">
        <v>379</v>
      </c>
      <c r="C463" s="269" t="s">
        <v>23</v>
      </c>
      <c r="D463" s="466">
        <v>671.87</v>
      </c>
    </row>
    <row r="464" spans="1:4" ht="71.25">
      <c r="A464" s="274">
        <v>141111</v>
      </c>
      <c r="B464" s="274" t="s">
        <v>380</v>
      </c>
      <c r="C464" s="269" t="s">
        <v>23</v>
      </c>
      <c r="D464" s="466">
        <v>665.32</v>
      </c>
    </row>
    <row r="465" spans="1:4" ht="85.5">
      <c r="A465" s="274">
        <v>141112</v>
      </c>
      <c r="B465" s="274" t="s">
        <v>381</v>
      </c>
      <c r="C465" s="269" t="s">
        <v>23</v>
      </c>
      <c r="D465" s="466">
        <v>734.39</v>
      </c>
    </row>
    <row r="466" spans="1:4" ht="71.25">
      <c r="A466" s="274">
        <v>141113</v>
      </c>
      <c r="B466" s="274" t="s">
        <v>382</v>
      </c>
      <c r="C466" s="269" t="s">
        <v>23</v>
      </c>
      <c r="D466" s="466">
        <v>711.46</v>
      </c>
    </row>
    <row r="467" spans="1:4" ht="71.25">
      <c r="A467" s="274">
        <v>141114</v>
      </c>
      <c r="B467" s="274" t="s">
        <v>383</v>
      </c>
      <c r="C467" s="269" t="s">
        <v>23</v>
      </c>
      <c r="D467" s="466">
        <v>688.12</v>
      </c>
    </row>
    <row r="468" spans="1:4" ht="15">
      <c r="A468" s="273">
        <v>1412</v>
      </c>
      <c r="B468" s="273" t="s">
        <v>2004</v>
      </c>
      <c r="C468" s="269"/>
      <c r="D468" s="466"/>
    </row>
    <row r="469" spans="1:4" ht="28.5">
      <c r="A469" s="274">
        <v>141210</v>
      </c>
      <c r="B469" s="274" t="s">
        <v>384</v>
      </c>
      <c r="C469" s="269" t="s">
        <v>41</v>
      </c>
      <c r="D469" s="466">
        <v>64.78</v>
      </c>
    </row>
    <row r="470" spans="1:4" ht="28.5">
      <c r="A470" s="274">
        <v>141211</v>
      </c>
      <c r="B470" s="274" t="s">
        <v>385</v>
      </c>
      <c r="C470" s="269" t="s">
        <v>41</v>
      </c>
      <c r="D470" s="466">
        <v>79.010000000000005</v>
      </c>
    </row>
    <row r="471" spans="1:4" ht="28.5">
      <c r="A471" s="274">
        <v>141212</v>
      </c>
      <c r="B471" s="274" t="s">
        <v>386</v>
      </c>
      <c r="C471" s="269" t="s">
        <v>41</v>
      </c>
      <c r="D471" s="466">
        <v>105.69</v>
      </c>
    </row>
    <row r="472" spans="1:4" ht="28.5">
      <c r="A472" s="274">
        <v>141213</v>
      </c>
      <c r="B472" s="274" t="s">
        <v>387</v>
      </c>
      <c r="C472" s="269" t="s">
        <v>41</v>
      </c>
      <c r="D472" s="466">
        <v>131.24</v>
      </c>
    </row>
    <row r="473" spans="1:4" ht="28.5">
      <c r="A473" s="274">
        <v>141214</v>
      </c>
      <c r="B473" s="274" t="s">
        <v>388</v>
      </c>
      <c r="C473" s="269" t="s">
        <v>41</v>
      </c>
      <c r="D473" s="466">
        <v>152.53</v>
      </c>
    </row>
    <row r="474" spans="1:4" ht="28.5">
      <c r="A474" s="274">
        <v>141215</v>
      </c>
      <c r="B474" s="274" t="s">
        <v>389</v>
      </c>
      <c r="C474" s="269" t="s">
        <v>41</v>
      </c>
      <c r="D474" s="466">
        <v>187.74</v>
      </c>
    </row>
    <row r="475" spans="1:4" ht="28.5">
      <c r="A475" s="274">
        <v>141216</v>
      </c>
      <c r="B475" s="274" t="s">
        <v>390</v>
      </c>
      <c r="C475" s="269" t="s">
        <v>41</v>
      </c>
      <c r="D475" s="466">
        <v>242.45</v>
      </c>
    </row>
    <row r="476" spans="1:4" ht="28.5">
      <c r="A476" s="274">
        <v>141217</v>
      </c>
      <c r="B476" s="274" t="s">
        <v>391</v>
      </c>
      <c r="C476" s="269" t="s">
        <v>41</v>
      </c>
      <c r="D476" s="466">
        <v>264.20999999999998</v>
      </c>
    </row>
    <row r="477" spans="1:4" ht="28.5">
      <c r="A477" s="274">
        <v>141218</v>
      </c>
      <c r="B477" s="274" t="s">
        <v>392</v>
      </c>
      <c r="C477" s="269" t="s">
        <v>41</v>
      </c>
      <c r="D477" s="466">
        <v>373.62</v>
      </c>
    </row>
    <row r="478" spans="1:4" ht="15">
      <c r="A478" s="273">
        <v>1414</v>
      </c>
      <c r="B478" s="273" t="s">
        <v>2005</v>
      </c>
      <c r="C478" s="269"/>
      <c r="D478" s="466"/>
    </row>
    <row r="479" spans="1:4" ht="28.5">
      <c r="A479" s="274">
        <v>141409</v>
      </c>
      <c r="B479" s="274" t="s">
        <v>393</v>
      </c>
      <c r="C479" s="269" t="s">
        <v>41</v>
      </c>
      <c r="D479" s="466">
        <v>17.55</v>
      </c>
    </row>
    <row r="480" spans="1:4" ht="28.5">
      <c r="A480" s="274">
        <v>141410</v>
      </c>
      <c r="B480" s="274" t="s">
        <v>394</v>
      </c>
      <c r="C480" s="269" t="s">
        <v>41</v>
      </c>
      <c r="D480" s="466">
        <v>20.76</v>
      </c>
    </row>
    <row r="481" spans="1:4" ht="28.5">
      <c r="A481" s="274">
        <v>141411</v>
      </c>
      <c r="B481" s="274" t="s">
        <v>395</v>
      </c>
      <c r="C481" s="269" t="s">
        <v>41</v>
      </c>
      <c r="D481" s="466">
        <v>26.95</v>
      </c>
    </row>
    <row r="482" spans="1:4" ht="28.5">
      <c r="A482" s="274">
        <v>141412</v>
      </c>
      <c r="B482" s="274" t="s">
        <v>396</v>
      </c>
      <c r="C482" s="269" t="s">
        <v>41</v>
      </c>
      <c r="D482" s="466">
        <v>34.94</v>
      </c>
    </row>
    <row r="483" spans="1:4" ht="28.5">
      <c r="A483" s="274">
        <v>141413</v>
      </c>
      <c r="B483" s="274" t="s">
        <v>397</v>
      </c>
      <c r="C483" s="269" t="s">
        <v>41</v>
      </c>
      <c r="D483" s="466">
        <v>42.27</v>
      </c>
    </row>
    <row r="484" spans="1:4" ht="28.5">
      <c r="A484" s="274">
        <v>141414</v>
      </c>
      <c r="B484" s="274" t="s">
        <v>398</v>
      </c>
      <c r="C484" s="269" t="s">
        <v>41</v>
      </c>
      <c r="D484" s="466">
        <v>62.24</v>
      </c>
    </row>
    <row r="485" spans="1:4" ht="28.5">
      <c r="A485" s="274">
        <v>141415</v>
      </c>
      <c r="B485" s="274" t="s">
        <v>399</v>
      </c>
      <c r="C485" s="269" t="s">
        <v>41</v>
      </c>
      <c r="D485" s="466">
        <v>100.18</v>
      </c>
    </row>
    <row r="486" spans="1:4" ht="28.5">
      <c r="A486" s="274">
        <v>141416</v>
      </c>
      <c r="B486" s="274" t="s">
        <v>400</v>
      </c>
      <c r="C486" s="269" t="s">
        <v>41</v>
      </c>
      <c r="D486" s="466">
        <v>120.61</v>
      </c>
    </row>
    <row r="487" spans="1:4" ht="30">
      <c r="A487" s="273">
        <v>1415</v>
      </c>
      <c r="B487" s="273" t="s">
        <v>2006</v>
      </c>
      <c r="C487" s="269"/>
      <c r="D487" s="466"/>
    </row>
    <row r="488" spans="1:4" ht="28.5">
      <c r="A488" s="274">
        <v>141522</v>
      </c>
      <c r="B488" s="274" t="s">
        <v>19644</v>
      </c>
      <c r="C488" s="269" t="s">
        <v>23</v>
      </c>
      <c r="D488" s="466">
        <v>19.75</v>
      </c>
    </row>
    <row r="489" spans="1:4" ht="28.5">
      <c r="A489" s="274">
        <v>141524</v>
      </c>
      <c r="B489" s="274" t="s">
        <v>19645</v>
      </c>
      <c r="C489" s="269" t="s">
        <v>23</v>
      </c>
      <c r="D489" s="466">
        <v>38.67</v>
      </c>
    </row>
    <row r="490" spans="1:4" ht="28.5">
      <c r="A490" s="274">
        <v>141525</v>
      </c>
      <c r="B490" s="274" t="s">
        <v>19646</v>
      </c>
      <c r="C490" s="269" t="s">
        <v>23</v>
      </c>
      <c r="D490" s="466">
        <v>44.54</v>
      </c>
    </row>
    <row r="491" spans="1:4" ht="28.5">
      <c r="A491" s="274">
        <v>141526</v>
      </c>
      <c r="B491" s="274" t="s">
        <v>19647</v>
      </c>
      <c r="C491" s="269" t="s">
        <v>23</v>
      </c>
      <c r="D491" s="466">
        <v>58.19</v>
      </c>
    </row>
    <row r="492" spans="1:4" ht="28.5">
      <c r="A492" s="274">
        <v>141527</v>
      </c>
      <c r="B492" s="274" t="s">
        <v>19648</v>
      </c>
      <c r="C492" s="269" t="s">
        <v>23</v>
      </c>
      <c r="D492" s="466">
        <v>177.91</v>
      </c>
    </row>
    <row r="493" spans="1:4" ht="28.5">
      <c r="A493" s="274">
        <v>141529</v>
      </c>
      <c r="B493" s="274" t="s">
        <v>401</v>
      </c>
      <c r="C493" s="269" t="s">
        <v>23</v>
      </c>
      <c r="D493" s="466">
        <v>7.98</v>
      </c>
    </row>
    <row r="494" spans="1:4" ht="15">
      <c r="A494" s="273">
        <v>1419</v>
      </c>
      <c r="B494" s="273" t="s">
        <v>2007</v>
      </c>
      <c r="C494" s="269"/>
      <c r="D494" s="466"/>
    </row>
    <row r="495" spans="1:4" ht="42.75">
      <c r="A495" s="274">
        <v>141906</v>
      </c>
      <c r="B495" s="274" t="s">
        <v>402</v>
      </c>
      <c r="C495" s="269" t="s">
        <v>41</v>
      </c>
      <c r="D495" s="466">
        <v>31.28</v>
      </c>
    </row>
    <row r="496" spans="1:4" ht="42.75">
      <c r="A496" s="274">
        <v>141907</v>
      </c>
      <c r="B496" s="274" t="s">
        <v>403</v>
      </c>
      <c r="C496" s="269" t="s">
        <v>41</v>
      </c>
      <c r="D496" s="466">
        <v>39.58</v>
      </c>
    </row>
    <row r="497" spans="1:4" ht="42.75">
      <c r="A497" s="274">
        <v>141908</v>
      </c>
      <c r="B497" s="274" t="s">
        <v>404</v>
      </c>
      <c r="C497" s="269" t="s">
        <v>41</v>
      </c>
      <c r="D497" s="466">
        <v>59.04</v>
      </c>
    </row>
    <row r="498" spans="1:4" ht="42.75">
      <c r="A498" s="274">
        <v>141909</v>
      </c>
      <c r="B498" s="274" t="s">
        <v>405</v>
      </c>
      <c r="C498" s="269" t="s">
        <v>41</v>
      </c>
      <c r="D498" s="466">
        <v>84.67</v>
      </c>
    </row>
    <row r="499" spans="1:4" ht="42.75">
      <c r="A499" s="274">
        <v>141910</v>
      </c>
      <c r="B499" s="274" t="s">
        <v>406</v>
      </c>
      <c r="C499" s="269" t="s">
        <v>41</v>
      </c>
      <c r="D499" s="466">
        <v>101.78</v>
      </c>
    </row>
    <row r="500" spans="1:4" ht="15">
      <c r="A500" s="273">
        <v>1421</v>
      </c>
      <c r="B500" s="273" t="s">
        <v>2008</v>
      </c>
      <c r="C500" s="269"/>
      <c r="D500" s="466"/>
    </row>
    <row r="501" spans="1:4" ht="14.25">
      <c r="A501" s="274">
        <v>142103</v>
      </c>
      <c r="B501" s="274" t="s">
        <v>407</v>
      </c>
      <c r="C501" s="269" t="s">
        <v>23</v>
      </c>
      <c r="D501" s="466">
        <v>72.37</v>
      </c>
    </row>
    <row r="502" spans="1:4" ht="28.5">
      <c r="A502" s="274">
        <v>142104</v>
      </c>
      <c r="B502" s="274" t="s">
        <v>408</v>
      </c>
      <c r="C502" s="269" t="s">
        <v>23</v>
      </c>
      <c r="D502" s="466">
        <v>32.15</v>
      </c>
    </row>
    <row r="503" spans="1:4" ht="14.25">
      <c r="A503" s="274">
        <v>142106</v>
      </c>
      <c r="B503" s="274" t="s">
        <v>409</v>
      </c>
      <c r="C503" s="269" t="s">
        <v>23</v>
      </c>
      <c r="D503" s="466">
        <v>33.67</v>
      </c>
    </row>
    <row r="504" spans="1:4" ht="28.5">
      <c r="A504" s="274">
        <v>142107</v>
      </c>
      <c r="B504" s="274" t="s">
        <v>410</v>
      </c>
      <c r="C504" s="269" t="s">
        <v>23</v>
      </c>
      <c r="D504" s="466">
        <v>52.52</v>
      </c>
    </row>
    <row r="505" spans="1:4" ht="28.5">
      <c r="A505" s="274">
        <v>142109</v>
      </c>
      <c r="B505" s="274" t="s">
        <v>411</v>
      </c>
      <c r="C505" s="269" t="s">
        <v>23</v>
      </c>
      <c r="D505" s="466">
        <v>48.75</v>
      </c>
    </row>
    <row r="506" spans="1:4" ht="28.5">
      <c r="A506" s="274">
        <v>142111</v>
      </c>
      <c r="B506" s="274" t="s">
        <v>412</v>
      </c>
      <c r="C506" s="269" t="s">
        <v>23</v>
      </c>
      <c r="D506" s="466">
        <v>104.35</v>
      </c>
    </row>
    <row r="507" spans="1:4" ht="28.5">
      <c r="A507" s="274">
        <v>142112</v>
      </c>
      <c r="B507" s="274" t="s">
        <v>19750</v>
      </c>
      <c r="C507" s="269" t="s">
        <v>23</v>
      </c>
      <c r="D507" s="466">
        <v>61.75</v>
      </c>
    </row>
    <row r="508" spans="1:4" ht="28.5">
      <c r="A508" s="274">
        <v>142114</v>
      </c>
      <c r="B508" s="274" t="s">
        <v>413</v>
      </c>
      <c r="C508" s="269" t="s">
        <v>23</v>
      </c>
      <c r="D508" s="466">
        <v>10.5</v>
      </c>
    </row>
    <row r="509" spans="1:4" ht="28.5">
      <c r="A509" s="274">
        <v>142115</v>
      </c>
      <c r="B509" s="274" t="s">
        <v>414</v>
      </c>
      <c r="C509" s="269" t="s">
        <v>23</v>
      </c>
      <c r="D509" s="466">
        <v>28.93</v>
      </c>
    </row>
    <row r="510" spans="1:4" ht="14.25">
      <c r="A510" s="274">
        <v>142116</v>
      </c>
      <c r="B510" s="274" t="s">
        <v>415</v>
      </c>
      <c r="C510" s="269" t="s">
        <v>23</v>
      </c>
      <c r="D510" s="466">
        <v>6.02</v>
      </c>
    </row>
    <row r="511" spans="1:4" ht="14.25">
      <c r="A511" s="274">
        <v>142117</v>
      </c>
      <c r="B511" s="274" t="s">
        <v>416</v>
      </c>
      <c r="C511" s="269" t="s">
        <v>23</v>
      </c>
      <c r="D511" s="466">
        <v>17.72</v>
      </c>
    </row>
    <row r="512" spans="1:4" ht="14.25">
      <c r="A512" s="274">
        <v>142118</v>
      </c>
      <c r="B512" s="274" t="s">
        <v>417</v>
      </c>
      <c r="C512" s="269" t="s">
        <v>23</v>
      </c>
      <c r="D512" s="466">
        <v>14.78</v>
      </c>
    </row>
    <row r="513" spans="1:4" ht="14.25">
      <c r="A513" s="274">
        <v>142119</v>
      </c>
      <c r="B513" s="274" t="s">
        <v>418</v>
      </c>
      <c r="C513" s="269" t="s">
        <v>23</v>
      </c>
      <c r="D513" s="466">
        <v>87.89</v>
      </c>
    </row>
    <row r="514" spans="1:4" ht="14.25">
      <c r="A514" s="274">
        <v>142120</v>
      </c>
      <c r="B514" s="274" t="s">
        <v>419</v>
      </c>
      <c r="C514" s="269" t="s">
        <v>23</v>
      </c>
      <c r="D514" s="466">
        <v>120.18</v>
      </c>
    </row>
    <row r="515" spans="1:4" ht="14.25">
      <c r="A515" s="274">
        <v>142121</v>
      </c>
      <c r="B515" s="274" t="s">
        <v>420</v>
      </c>
      <c r="C515" s="269" t="s">
        <v>23</v>
      </c>
      <c r="D515" s="466">
        <v>209.62</v>
      </c>
    </row>
    <row r="516" spans="1:4" ht="14.25">
      <c r="A516" s="274">
        <v>142122</v>
      </c>
      <c r="B516" s="274" t="s">
        <v>421</v>
      </c>
      <c r="C516" s="269" t="s">
        <v>23</v>
      </c>
      <c r="D516" s="466">
        <v>84.36</v>
      </c>
    </row>
    <row r="517" spans="1:4" ht="28.5">
      <c r="A517" s="274">
        <v>142123</v>
      </c>
      <c r="B517" s="274" t="s">
        <v>19649</v>
      </c>
      <c r="C517" s="269" t="s">
        <v>23</v>
      </c>
      <c r="D517" s="466">
        <v>15.96</v>
      </c>
    </row>
    <row r="518" spans="1:4" ht="28.5">
      <c r="A518" s="274">
        <v>142124</v>
      </c>
      <c r="B518" s="274" t="s">
        <v>19650</v>
      </c>
      <c r="C518" s="269" t="s">
        <v>23</v>
      </c>
      <c r="D518" s="466">
        <v>19.75</v>
      </c>
    </row>
    <row r="519" spans="1:4" ht="28.5">
      <c r="A519" s="274">
        <v>142125</v>
      </c>
      <c r="B519" s="274" t="s">
        <v>19651</v>
      </c>
      <c r="C519" s="269" t="s">
        <v>23</v>
      </c>
      <c r="D519" s="466">
        <v>23.85</v>
      </c>
    </row>
    <row r="520" spans="1:4" ht="30">
      <c r="A520" s="273">
        <v>1422</v>
      </c>
      <c r="B520" s="273" t="s">
        <v>2009</v>
      </c>
      <c r="C520" s="269"/>
      <c r="D520" s="466"/>
    </row>
    <row r="521" spans="1:4" ht="28.5">
      <c r="A521" s="274">
        <v>142201</v>
      </c>
      <c r="B521" s="274" t="s">
        <v>422</v>
      </c>
      <c r="C521" s="269" t="s">
        <v>41</v>
      </c>
      <c r="D521" s="466">
        <v>10.27</v>
      </c>
    </row>
    <row r="522" spans="1:4" ht="28.5">
      <c r="A522" s="274">
        <v>142202</v>
      </c>
      <c r="B522" s="274" t="s">
        <v>423</v>
      </c>
      <c r="C522" s="269" t="s">
        <v>41</v>
      </c>
      <c r="D522" s="466">
        <v>15.38</v>
      </c>
    </row>
    <row r="523" spans="1:4" ht="28.5">
      <c r="A523" s="274">
        <v>142203</v>
      </c>
      <c r="B523" s="274" t="s">
        <v>424</v>
      </c>
      <c r="C523" s="269" t="s">
        <v>41</v>
      </c>
      <c r="D523" s="466">
        <v>23.16</v>
      </c>
    </row>
    <row r="524" spans="1:4" ht="28.5">
      <c r="A524" s="274">
        <v>142204</v>
      </c>
      <c r="B524" s="274" t="s">
        <v>425</v>
      </c>
      <c r="C524" s="269" t="s">
        <v>41</v>
      </c>
      <c r="D524" s="466">
        <v>19.59</v>
      </c>
    </row>
    <row r="525" spans="1:4" ht="28.5">
      <c r="A525" s="274">
        <v>142205</v>
      </c>
      <c r="B525" s="274" t="s">
        <v>426</v>
      </c>
      <c r="C525" s="269" t="s">
        <v>41</v>
      </c>
      <c r="D525" s="466">
        <v>29.84</v>
      </c>
    </row>
    <row r="526" spans="1:4" ht="28.5">
      <c r="A526" s="274">
        <v>142206</v>
      </c>
      <c r="B526" s="274" t="s">
        <v>427</v>
      </c>
      <c r="C526" s="269" t="s">
        <v>41</v>
      </c>
      <c r="D526" s="466">
        <v>43.42</v>
      </c>
    </row>
    <row r="527" spans="1:4" ht="15">
      <c r="A527" s="273">
        <v>1423</v>
      </c>
      <c r="B527" s="273" t="s">
        <v>1964</v>
      </c>
      <c r="C527" s="269"/>
      <c r="D527" s="466"/>
    </row>
    <row r="528" spans="1:4" ht="14.25">
      <c r="A528" s="274">
        <v>142301</v>
      </c>
      <c r="B528" s="274" t="s">
        <v>428</v>
      </c>
      <c r="C528" s="269" t="s">
        <v>23</v>
      </c>
      <c r="D528" s="466">
        <v>17.63</v>
      </c>
    </row>
    <row r="529" spans="1:4" ht="14.25">
      <c r="A529" s="274">
        <v>142302</v>
      </c>
      <c r="B529" s="274" t="s">
        <v>429</v>
      </c>
      <c r="C529" s="269" t="s">
        <v>23</v>
      </c>
      <c r="D529" s="466">
        <v>24.68</v>
      </c>
    </row>
    <row r="530" spans="1:4" ht="14.25">
      <c r="A530" s="274">
        <v>142303</v>
      </c>
      <c r="B530" s="274" t="s">
        <v>430</v>
      </c>
      <c r="C530" s="269" t="s">
        <v>23</v>
      </c>
      <c r="D530" s="466">
        <v>17.63</v>
      </c>
    </row>
    <row r="531" spans="1:4" ht="14.25">
      <c r="A531" s="274">
        <v>142304</v>
      </c>
      <c r="B531" s="274" t="s">
        <v>431</v>
      </c>
      <c r="C531" s="269" t="s">
        <v>23</v>
      </c>
      <c r="D531" s="466">
        <v>15.58</v>
      </c>
    </row>
    <row r="532" spans="1:4" ht="15">
      <c r="A532" s="273">
        <v>15</v>
      </c>
      <c r="B532" s="273" t="s">
        <v>2010</v>
      </c>
      <c r="C532" s="269"/>
      <c r="D532" s="466"/>
    </row>
    <row r="533" spans="1:4" ht="15">
      <c r="A533" s="273">
        <v>1501</v>
      </c>
      <c r="B533" s="273" t="s">
        <v>2011</v>
      </c>
      <c r="C533" s="269"/>
      <c r="D533" s="466"/>
    </row>
    <row r="534" spans="1:4" ht="85.5">
      <c r="A534" s="274">
        <v>150122</v>
      </c>
      <c r="B534" s="274" t="s">
        <v>432</v>
      </c>
      <c r="C534" s="269" t="s">
        <v>23</v>
      </c>
      <c r="D534" s="466">
        <v>1256.96</v>
      </c>
    </row>
    <row r="535" spans="1:4" ht="71.25">
      <c r="A535" s="274">
        <v>150123</v>
      </c>
      <c r="B535" s="274" t="s">
        <v>433</v>
      </c>
      <c r="C535" s="269" t="s">
        <v>23</v>
      </c>
      <c r="D535" s="466">
        <v>2244.5</v>
      </c>
    </row>
    <row r="536" spans="1:4" ht="15">
      <c r="A536" s="273">
        <v>1503</v>
      </c>
      <c r="B536" s="273" t="s">
        <v>2012</v>
      </c>
      <c r="C536" s="269"/>
      <c r="D536" s="466"/>
    </row>
    <row r="537" spans="1:4" ht="42.75">
      <c r="A537" s="274">
        <v>150302</v>
      </c>
      <c r="B537" s="274" t="s">
        <v>19652</v>
      </c>
      <c r="C537" s="269" t="s">
        <v>23</v>
      </c>
      <c r="D537" s="466">
        <v>364.05</v>
      </c>
    </row>
    <row r="538" spans="1:4" ht="42.75">
      <c r="A538" s="274">
        <v>150306</v>
      </c>
      <c r="B538" s="274" t="s">
        <v>19653</v>
      </c>
      <c r="C538" s="269" t="s">
        <v>23</v>
      </c>
      <c r="D538" s="466">
        <v>267.05</v>
      </c>
    </row>
    <row r="539" spans="1:4" ht="28.5">
      <c r="A539" s="274">
        <v>150307</v>
      </c>
      <c r="B539" s="274" t="s">
        <v>434</v>
      </c>
      <c r="C539" s="269" t="s">
        <v>23</v>
      </c>
      <c r="D539" s="466">
        <v>552.16</v>
      </c>
    </row>
    <row r="540" spans="1:4" ht="28.5">
      <c r="A540" s="274">
        <v>150308</v>
      </c>
      <c r="B540" s="274" t="s">
        <v>435</v>
      </c>
      <c r="C540" s="269" t="s">
        <v>23</v>
      </c>
      <c r="D540" s="466">
        <v>603.23</v>
      </c>
    </row>
    <row r="541" spans="1:4" ht="28.5">
      <c r="A541" s="274">
        <v>150309</v>
      </c>
      <c r="B541" s="274" t="s">
        <v>436</v>
      </c>
      <c r="C541" s="269" t="s">
        <v>23</v>
      </c>
      <c r="D541" s="466">
        <v>788.42</v>
      </c>
    </row>
    <row r="542" spans="1:4" ht="14.25">
      <c r="A542" s="274">
        <v>150310</v>
      </c>
      <c r="B542" s="274" t="s">
        <v>437</v>
      </c>
      <c r="C542" s="269" t="s">
        <v>23</v>
      </c>
      <c r="D542" s="466">
        <v>81.64</v>
      </c>
    </row>
    <row r="543" spans="1:4" ht="28.5">
      <c r="A543" s="274">
        <v>150311</v>
      </c>
      <c r="B543" s="274" t="s">
        <v>438</v>
      </c>
      <c r="C543" s="269" t="s">
        <v>23</v>
      </c>
      <c r="D543" s="466">
        <v>134.72999999999999</v>
      </c>
    </row>
    <row r="544" spans="1:4" ht="28.5">
      <c r="A544" s="274">
        <v>150312</v>
      </c>
      <c r="B544" s="274" t="s">
        <v>439</v>
      </c>
      <c r="C544" s="269" t="s">
        <v>23</v>
      </c>
      <c r="D544" s="466">
        <v>94.83</v>
      </c>
    </row>
    <row r="545" spans="1:4" ht="42.75">
      <c r="A545" s="274">
        <v>150313</v>
      </c>
      <c r="B545" s="274" t="s">
        <v>19654</v>
      </c>
      <c r="C545" s="269" t="s">
        <v>23</v>
      </c>
      <c r="D545" s="466">
        <v>198.23</v>
      </c>
    </row>
    <row r="546" spans="1:4" ht="85.5">
      <c r="A546" s="274">
        <v>150315</v>
      </c>
      <c r="B546" s="274" t="s">
        <v>440</v>
      </c>
      <c r="C546" s="269" t="s">
        <v>23</v>
      </c>
      <c r="D546" s="466">
        <v>1206.49</v>
      </c>
    </row>
    <row r="547" spans="1:4" ht="85.5">
      <c r="A547" s="274">
        <v>150316</v>
      </c>
      <c r="B547" s="274" t="s">
        <v>441</v>
      </c>
      <c r="C547" s="269" t="s">
        <v>23</v>
      </c>
      <c r="D547" s="466">
        <v>1329.44</v>
      </c>
    </row>
    <row r="548" spans="1:4" ht="71.25">
      <c r="A548" s="274">
        <v>150317</v>
      </c>
      <c r="B548" s="274" t="s">
        <v>442</v>
      </c>
      <c r="C548" s="269" t="s">
        <v>23</v>
      </c>
      <c r="D548" s="466">
        <v>1867.59</v>
      </c>
    </row>
    <row r="549" spans="1:4" ht="15">
      <c r="A549" s="273">
        <v>1506</v>
      </c>
      <c r="B549" s="273" t="s">
        <v>2013</v>
      </c>
      <c r="C549" s="269"/>
      <c r="D549" s="466"/>
    </row>
    <row r="550" spans="1:4" ht="42.75">
      <c r="A550" s="274">
        <v>150609</v>
      </c>
      <c r="B550" s="274" t="s">
        <v>443</v>
      </c>
      <c r="C550" s="269" t="s">
        <v>23</v>
      </c>
      <c r="D550" s="466">
        <v>191.16</v>
      </c>
    </row>
    <row r="551" spans="1:4" ht="71.25">
      <c r="A551" s="274">
        <v>150610</v>
      </c>
      <c r="B551" s="274" t="s">
        <v>444</v>
      </c>
      <c r="C551" s="269" t="s">
        <v>23</v>
      </c>
      <c r="D551" s="466">
        <v>215.65</v>
      </c>
    </row>
    <row r="552" spans="1:4" ht="28.5">
      <c r="A552" s="274">
        <v>150612</v>
      </c>
      <c r="B552" s="274" t="s">
        <v>19751</v>
      </c>
      <c r="C552" s="269" t="s">
        <v>23</v>
      </c>
      <c r="D552" s="466">
        <v>43.29</v>
      </c>
    </row>
    <row r="553" spans="1:4" ht="71.25">
      <c r="A553" s="274">
        <v>150614</v>
      </c>
      <c r="B553" s="274" t="s">
        <v>445</v>
      </c>
      <c r="C553" s="269" t="s">
        <v>23</v>
      </c>
      <c r="D553" s="466">
        <v>120.31</v>
      </c>
    </row>
    <row r="554" spans="1:4" ht="71.25">
      <c r="A554" s="274">
        <v>150615</v>
      </c>
      <c r="B554" s="274" t="s">
        <v>446</v>
      </c>
      <c r="C554" s="269" t="s">
        <v>23</v>
      </c>
      <c r="D554" s="466">
        <v>154.54</v>
      </c>
    </row>
    <row r="555" spans="1:4" ht="71.25">
      <c r="A555" s="274">
        <v>150616</v>
      </c>
      <c r="B555" s="274" t="s">
        <v>447</v>
      </c>
      <c r="C555" s="269" t="s">
        <v>23</v>
      </c>
      <c r="D555" s="466">
        <v>215.25</v>
      </c>
    </row>
    <row r="556" spans="1:4" ht="71.25">
      <c r="A556" s="274">
        <v>150626</v>
      </c>
      <c r="B556" s="274" t="s">
        <v>448</v>
      </c>
      <c r="C556" s="269" t="s">
        <v>23</v>
      </c>
      <c r="D556" s="466">
        <v>121.22</v>
      </c>
    </row>
    <row r="557" spans="1:4" ht="28.5">
      <c r="A557" s="274">
        <v>150628</v>
      </c>
      <c r="B557" s="274" t="s">
        <v>449</v>
      </c>
      <c r="C557" s="269" t="s">
        <v>23</v>
      </c>
      <c r="D557" s="466">
        <v>7.64</v>
      </c>
    </row>
    <row r="558" spans="1:4" ht="28.5">
      <c r="A558" s="274">
        <v>150629</v>
      </c>
      <c r="B558" s="274" t="s">
        <v>450</v>
      </c>
      <c r="C558" s="269" t="s">
        <v>23</v>
      </c>
      <c r="D558" s="466">
        <v>12.87</v>
      </c>
    </row>
    <row r="559" spans="1:4" ht="28.5">
      <c r="A559" s="274">
        <v>150632</v>
      </c>
      <c r="B559" s="274" t="s">
        <v>451</v>
      </c>
      <c r="C559" s="269" t="s">
        <v>23</v>
      </c>
      <c r="D559" s="466">
        <v>57.77</v>
      </c>
    </row>
    <row r="560" spans="1:4" ht="28.5">
      <c r="A560" s="274">
        <v>150633</v>
      </c>
      <c r="B560" s="274" t="s">
        <v>452</v>
      </c>
      <c r="C560" s="269" t="s">
        <v>23</v>
      </c>
      <c r="D560" s="466">
        <v>88.01</v>
      </c>
    </row>
    <row r="561" spans="1:4" ht="28.5">
      <c r="A561" s="274">
        <v>150634</v>
      </c>
      <c r="B561" s="274" t="s">
        <v>453</v>
      </c>
      <c r="C561" s="269" t="s">
        <v>23</v>
      </c>
      <c r="D561" s="466">
        <v>137.74</v>
      </c>
    </row>
    <row r="562" spans="1:4" ht="28.5">
      <c r="A562" s="274">
        <v>150635</v>
      </c>
      <c r="B562" s="274" t="s">
        <v>454</v>
      </c>
      <c r="C562" s="269" t="s">
        <v>23</v>
      </c>
      <c r="D562" s="466">
        <v>157.41</v>
      </c>
    </row>
    <row r="563" spans="1:4" ht="28.5">
      <c r="A563" s="274">
        <v>150636</v>
      </c>
      <c r="B563" s="274" t="s">
        <v>455</v>
      </c>
      <c r="C563" s="269" t="s">
        <v>23</v>
      </c>
      <c r="D563" s="466">
        <v>9.51</v>
      </c>
    </row>
    <row r="564" spans="1:4" ht="15">
      <c r="A564" s="273">
        <v>1507</v>
      </c>
      <c r="B564" s="273" t="s">
        <v>2014</v>
      </c>
      <c r="C564" s="269"/>
      <c r="D564" s="466"/>
    </row>
    <row r="565" spans="1:4" ht="71.25">
      <c r="A565" s="274">
        <v>150701</v>
      </c>
      <c r="B565" s="274" t="s">
        <v>456</v>
      </c>
      <c r="C565" s="269" t="s">
        <v>41</v>
      </c>
      <c r="D565" s="466">
        <v>46.09</v>
      </c>
    </row>
    <row r="566" spans="1:4" ht="71.25">
      <c r="A566" s="274">
        <v>150702</v>
      </c>
      <c r="B566" s="274" t="s">
        <v>457</v>
      </c>
      <c r="C566" s="269" t="s">
        <v>41</v>
      </c>
      <c r="D566" s="466">
        <v>55.3</v>
      </c>
    </row>
    <row r="567" spans="1:4" ht="71.25">
      <c r="A567" s="274">
        <v>150703</v>
      </c>
      <c r="B567" s="274" t="s">
        <v>458</v>
      </c>
      <c r="C567" s="269" t="s">
        <v>41</v>
      </c>
      <c r="D567" s="466">
        <v>144.34</v>
      </c>
    </row>
    <row r="568" spans="1:4" ht="71.25">
      <c r="A568" s="274">
        <v>150704</v>
      </c>
      <c r="B568" s="274" t="s">
        <v>459</v>
      </c>
      <c r="C568" s="269" t="s">
        <v>41</v>
      </c>
      <c r="D568" s="466">
        <v>154.85</v>
      </c>
    </row>
    <row r="569" spans="1:4" ht="15">
      <c r="A569" s="273">
        <v>1508</v>
      </c>
      <c r="B569" s="273" t="s">
        <v>2015</v>
      </c>
      <c r="C569" s="269"/>
      <c r="D569" s="466"/>
    </row>
    <row r="570" spans="1:4" ht="28.5">
      <c r="A570" s="274">
        <v>150801</v>
      </c>
      <c r="B570" s="274" t="s">
        <v>460</v>
      </c>
      <c r="C570" s="269" t="s">
        <v>41</v>
      </c>
      <c r="D570" s="466">
        <v>13.96</v>
      </c>
    </row>
    <row r="571" spans="1:4" ht="42.75">
      <c r="A571" s="274">
        <v>150802</v>
      </c>
      <c r="B571" s="274" t="s">
        <v>461</v>
      </c>
      <c r="C571" s="269" t="s">
        <v>23</v>
      </c>
      <c r="D571" s="466">
        <v>19.5</v>
      </c>
    </row>
    <row r="572" spans="1:4" ht="42.75">
      <c r="A572" s="274">
        <v>150803</v>
      </c>
      <c r="B572" s="274" t="s">
        <v>462</v>
      </c>
      <c r="C572" s="269" t="s">
        <v>23</v>
      </c>
      <c r="D572" s="466">
        <v>24.05</v>
      </c>
    </row>
    <row r="573" spans="1:4" ht="42.75">
      <c r="A573" s="274">
        <v>150804</v>
      </c>
      <c r="B573" s="274" t="s">
        <v>463</v>
      </c>
      <c r="C573" s="269" t="s">
        <v>23</v>
      </c>
      <c r="D573" s="466">
        <v>23.97</v>
      </c>
    </row>
    <row r="574" spans="1:4" ht="42.75">
      <c r="A574" s="274">
        <v>150805</v>
      </c>
      <c r="B574" s="274" t="s">
        <v>464</v>
      </c>
      <c r="C574" s="269" t="s">
        <v>23</v>
      </c>
      <c r="D574" s="466">
        <v>27.01</v>
      </c>
    </row>
    <row r="575" spans="1:4" ht="28.5">
      <c r="A575" s="274">
        <v>150806</v>
      </c>
      <c r="B575" s="274" t="s">
        <v>465</v>
      </c>
      <c r="C575" s="269" t="s">
        <v>41</v>
      </c>
      <c r="D575" s="466">
        <v>23</v>
      </c>
    </row>
    <row r="576" spans="1:4" ht="28.5">
      <c r="A576" s="274">
        <v>150807</v>
      </c>
      <c r="B576" s="274" t="s">
        <v>466</v>
      </c>
      <c r="C576" s="269" t="s">
        <v>41</v>
      </c>
      <c r="D576" s="466">
        <v>13.73</v>
      </c>
    </row>
    <row r="577" spans="1:4" ht="28.5">
      <c r="A577" s="274">
        <v>150835</v>
      </c>
      <c r="B577" s="274" t="s">
        <v>467</v>
      </c>
      <c r="C577" s="269" t="s">
        <v>41</v>
      </c>
      <c r="D577" s="466">
        <v>66.72</v>
      </c>
    </row>
    <row r="578" spans="1:4" ht="28.5">
      <c r="A578" s="274">
        <v>150836</v>
      </c>
      <c r="B578" s="274" t="s">
        <v>468</v>
      </c>
      <c r="C578" s="269" t="s">
        <v>41</v>
      </c>
      <c r="D578" s="466">
        <v>93.74</v>
      </c>
    </row>
    <row r="579" spans="1:4" ht="28.5">
      <c r="A579" s="274">
        <v>150837</v>
      </c>
      <c r="B579" s="274" t="s">
        <v>469</v>
      </c>
      <c r="C579" s="269" t="s">
        <v>41</v>
      </c>
      <c r="D579" s="466">
        <v>123.17</v>
      </c>
    </row>
    <row r="580" spans="1:4" ht="28.5">
      <c r="A580" s="274">
        <v>150838</v>
      </c>
      <c r="B580" s="274" t="s">
        <v>470</v>
      </c>
      <c r="C580" s="269" t="s">
        <v>41</v>
      </c>
      <c r="D580" s="466">
        <v>143.93</v>
      </c>
    </row>
    <row r="581" spans="1:4" ht="28.5">
      <c r="A581" s="274">
        <v>150843</v>
      </c>
      <c r="B581" s="274" t="s">
        <v>471</v>
      </c>
      <c r="C581" s="269" t="s">
        <v>23</v>
      </c>
      <c r="D581" s="466">
        <v>51.63</v>
      </c>
    </row>
    <row r="582" spans="1:4" ht="28.5">
      <c r="A582" s="274">
        <v>150844</v>
      </c>
      <c r="B582" s="274" t="s">
        <v>472</v>
      </c>
      <c r="C582" s="269" t="s">
        <v>23</v>
      </c>
      <c r="D582" s="466">
        <v>65.55</v>
      </c>
    </row>
    <row r="583" spans="1:4" ht="28.5">
      <c r="A583" s="274">
        <v>150845</v>
      </c>
      <c r="B583" s="274" t="s">
        <v>473</v>
      </c>
      <c r="C583" s="269" t="s">
        <v>23</v>
      </c>
      <c r="D583" s="466">
        <v>96.68</v>
      </c>
    </row>
    <row r="584" spans="1:4" ht="14.25">
      <c r="A584" s="274">
        <v>150850</v>
      </c>
      <c r="B584" s="274" t="s">
        <v>474</v>
      </c>
      <c r="C584" s="269" t="s">
        <v>23</v>
      </c>
      <c r="D584" s="466">
        <v>9.84</v>
      </c>
    </row>
    <row r="585" spans="1:4" ht="14.25">
      <c r="A585" s="274">
        <v>150851</v>
      </c>
      <c r="B585" s="274" t="s">
        <v>475</v>
      </c>
      <c r="C585" s="269" t="s">
        <v>23</v>
      </c>
      <c r="D585" s="466">
        <v>9.91</v>
      </c>
    </row>
    <row r="586" spans="1:4" ht="14.25">
      <c r="A586" s="274">
        <v>150852</v>
      </c>
      <c r="B586" s="274" t="s">
        <v>476</v>
      </c>
      <c r="C586" s="269" t="s">
        <v>23</v>
      </c>
      <c r="D586" s="466">
        <v>12.25</v>
      </c>
    </row>
    <row r="587" spans="1:4" ht="28.5">
      <c r="A587" s="274">
        <v>150860</v>
      </c>
      <c r="B587" s="274" t="s">
        <v>477</v>
      </c>
      <c r="C587" s="269" t="s">
        <v>23</v>
      </c>
      <c r="D587" s="466">
        <v>33.200000000000003</v>
      </c>
    </row>
    <row r="588" spans="1:4" ht="28.5">
      <c r="A588" s="274">
        <v>150861</v>
      </c>
      <c r="B588" s="274" t="s">
        <v>478</v>
      </c>
      <c r="C588" s="269" t="s">
        <v>23</v>
      </c>
      <c r="D588" s="466">
        <v>41.19</v>
      </c>
    </row>
    <row r="589" spans="1:4" ht="28.5">
      <c r="A589" s="274">
        <v>150862</v>
      </c>
      <c r="B589" s="274" t="s">
        <v>479</v>
      </c>
      <c r="C589" s="269" t="s">
        <v>23</v>
      </c>
      <c r="D589" s="466">
        <v>56.99</v>
      </c>
    </row>
    <row r="590" spans="1:4" ht="28.5">
      <c r="A590" s="274">
        <v>150863</v>
      </c>
      <c r="B590" s="274" t="s">
        <v>480</v>
      </c>
      <c r="C590" s="269" t="s">
        <v>23</v>
      </c>
      <c r="D590" s="466">
        <v>73.650000000000006</v>
      </c>
    </row>
    <row r="591" spans="1:4" ht="42.75">
      <c r="A591" s="274">
        <v>150866</v>
      </c>
      <c r="B591" s="274" t="s">
        <v>481</v>
      </c>
      <c r="C591" s="269" t="s">
        <v>23</v>
      </c>
      <c r="D591" s="466">
        <v>13.02</v>
      </c>
    </row>
    <row r="592" spans="1:4" ht="42.75">
      <c r="A592" s="274">
        <v>150867</v>
      </c>
      <c r="B592" s="274" t="s">
        <v>482</v>
      </c>
      <c r="C592" s="269" t="s">
        <v>23</v>
      </c>
      <c r="D592" s="466">
        <v>16.079999999999998</v>
      </c>
    </row>
    <row r="593" spans="1:4" ht="42.75">
      <c r="A593" s="274">
        <v>150870</v>
      </c>
      <c r="B593" s="274" t="s">
        <v>483</v>
      </c>
      <c r="C593" s="269" t="s">
        <v>23</v>
      </c>
      <c r="D593" s="466">
        <v>117.81</v>
      </c>
    </row>
    <row r="594" spans="1:4" ht="42.75">
      <c r="A594" s="274">
        <v>150871</v>
      </c>
      <c r="B594" s="274" t="s">
        <v>484</v>
      </c>
      <c r="C594" s="269" t="s">
        <v>23</v>
      </c>
      <c r="D594" s="466">
        <v>154.87</v>
      </c>
    </row>
    <row r="595" spans="1:4" ht="28.5">
      <c r="A595" s="274">
        <v>150875</v>
      </c>
      <c r="B595" s="274" t="s">
        <v>485</v>
      </c>
      <c r="C595" s="269" t="s">
        <v>23</v>
      </c>
      <c r="D595" s="466">
        <v>105.32</v>
      </c>
    </row>
    <row r="596" spans="1:4" ht="28.5">
      <c r="A596" s="274">
        <v>150876</v>
      </c>
      <c r="B596" s="274" t="s">
        <v>486</v>
      </c>
      <c r="C596" s="269" t="s">
        <v>23</v>
      </c>
      <c r="D596" s="466">
        <v>154.75</v>
      </c>
    </row>
    <row r="597" spans="1:4" ht="57">
      <c r="A597" s="274">
        <v>150880</v>
      </c>
      <c r="B597" s="274" t="s">
        <v>487</v>
      </c>
      <c r="C597" s="269" t="s">
        <v>23</v>
      </c>
      <c r="D597" s="466">
        <v>21.38</v>
      </c>
    </row>
    <row r="598" spans="1:4" ht="57">
      <c r="A598" s="274">
        <v>150881</v>
      </c>
      <c r="B598" s="274" t="s">
        <v>488</v>
      </c>
      <c r="C598" s="269" t="s">
        <v>23</v>
      </c>
      <c r="D598" s="466">
        <v>29.03</v>
      </c>
    </row>
    <row r="599" spans="1:4" ht="57">
      <c r="A599" s="274">
        <v>150882</v>
      </c>
      <c r="B599" s="274" t="s">
        <v>489</v>
      </c>
      <c r="C599" s="269" t="s">
        <v>23</v>
      </c>
      <c r="D599" s="466">
        <v>64.459999999999994</v>
      </c>
    </row>
    <row r="600" spans="1:4" ht="57">
      <c r="A600" s="274">
        <v>150883</v>
      </c>
      <c r="B600" s="274" t="s">
        <v>490</v>
      </c>
      <c r="C600" s="269" t="s">
        <v>23</v>
      </c>
      <c r="D600" s="466">
        <v>78.05</v>
      </c>
    </row>
    <row r="601" spans="1:4" ht="71.25">
      <c r="A601" s="274">
        <v>150884</v>
      </c>
      <c r="B601" s="274" t="s">
        <v>491</v>
      </c>
      <c r="C601" s="269" t="s">
        <v>23</v>
      </c>
      <c r="D601" s="466">
        <v>37.01</v>
      </c>
    </row>
    <row r="602" spans="1:4" ht="85.5">
      <c r="A602" s="274">
        <v>150885</v>
      </c>
      <c r="B602" s="274" t="s">
        <v>19655</v>
      </c>
      <c r="C602" s="269" t="s">
        <v>23</v>
      </c>
      <c r="D602" s="466">
        <v>52.11</v>
      </c>
    </row>
    <row r="603" spans="1:4" ht="85.5">
      <c r="A603" s="274">
        <v>150886</v>
      </c>
      <c r="B603" s="274" t="s">
        <v>19656</v>
      </c>
      <c r="C603" s="269" t="s">
        <v>23</v>
      </c>
      <c r="D603" s="466">
        <v>53.79</v>
      </c>
    </row>
    <row r="604" spans="1:4" ht="15">
      <c r="A604" s="273">
        <v>1509</v>
      </c>
      <c r="B604" s="273" t="s">
        <v>2016</v>
      </c>
      <c r="C604" s="269"/>
      <c r="D604" s="466"/>
    </row>
    <row r="605" spans="1:4" ht="14.25">
      <c r="A605" s="274">
        <v>150906</v>
      </c>
      <c r="B605" s="274" t="s">
        <v>492</v>
      </c>
      <c r="C605" s="269" t="s">
        <v>41</v>
      </c>
      <c r="D605" s="466">
        <v>1.86</v>
      </c>
    </row>
    <row r="606" spans="1:4" ht="14.25">
      <c r="A606" s="274">
        <v>150910</v>
      </c>
      <c r="B606" s="274" t="s">
        <v>493</v>
      </c>
      <c r="C606" s="269" t="s">
        <v>23</v>
      </c>
      <c r="D606" s="466">
        <v>10.42</v>
      </c>
    </row>
    <row r="607" spans="1:4" ht="42.75">
      <c r="A607" s="274">
        <v>150916</v>
      </c>
      <c r="B607" s="274" t="s">
        <v>494</v>
      </c>
      <c r="C607" s="269" t="s">
        <v>23</v>
      </c>
      <c r="D607" s="466">
        <v>30.43</v>
      </c>
    </row>
    <row r="608" spans="1:4" ht="28.5">
      <c r="A608" s="274">
        <v>150918</v>
      </c>
      <c r="B608" s="274" t="s">
        <v>495</v>
      </c>
      <c r="C608" s="269" t="s">
        <v>23</v>
      </c>
      <c r="D608" s="466">
        <v>25.58</v>
      </c>
    </row>
    <row r="609" spans="1:4" ht="28.5">
      <c r="A609" s="274">
        <v>150932</v>
      </c>
      <c r="B609" s="274" t="s">
        <v>496</v>
      </c>
      <c r="C609" s="269" t="s">
        <v>23</v>
      </c>
      <c r="D609" s="466">
        <v>7.88</v>
      </c>
    </row>
    <row r="610" spans="1:4" ht="14.25">
      <c r="A610" s="274">
        <v>150934</v>
      </c>
      <c r="B610" s="274" t="s">
        <v>497</v>
      </c>
      <c r="C610" s="269" t="s">
        <v>23</v>
      </c>
      <c r="D610" s="466">
        <v>15.17</v>
      </c>
    </row>
    <row r="611" spans="1:4" ht="14.25">
      <c r="A611" s="274">
        <v>150937</v>
      </c>
      <c r="B611" s="274" t="s">
        <v>498</v>
      </c>
      <c r="C611" s="269" t="s">
        <v>41</v>
      </c>
      <c r="D611" s="466">
        <v>4</v>
      </c>
    </row>
    <row r="612" spans="1:4" ht="14.25">
      <c r="A612" s="274">
        <v>150964</v>
      </c>
      <c r="B612" s="274" t="s">
        <v>499</v>
      </c>
      <c r="C612" s="269" t="s">
        <v>23</v>
      </c>
      <c r="D612" s="466">
        <v>15.17</v>
      </c>
    </row>
    <row r="613" spans="1:4" ht="14.25">
      <c r="A613" s="274">
        <v>150967</v>
      </c>
      <c r="B613" s="274" t="s">
        <v>500</v>
      </c>
      <c r="C613" s="269" t="s">
        <v>23</v>
      </c>
      <c r="D613" s="466">
        <v>6.7</v>
      </c>
    </row>
    <row r="614" spans="1:4" ht="30">
      <c r="A614" s="273">
        <v>1510</v>
      </c>
      <c r="B614" s="273" t="s">
        <v>2017</v>
      </c>
      <c r="C614" s="269"/>
      <c r="D614" s="466"/>
    </row>
    <row r="615" spans="1:4" ht="71.25">
      <c r="A615" s="274">
        <v>151001</v>
      </c>
      <c r="B615" s="274" t="s">
        <v>501</v>
      </c>
      <c r="C615" s="269" t="s">
        <v>23</v>
      </c>
      <c r="D615" s="466">
        <v>109.4</v>
      </c>
    </row>
    <row r="616" spans="1:4" ht="71.25">
      <c r="A616" s="274">
        <v>151002</v>
      </c>
      <c r="B616" s="274" t="s">
        <v>502</v>
      </c>
      <c r="C616" s="269" t="s">
        <v>23</v>
      </c>
      <c r="D616" s="466">
        <v>249.86</v>
      </c>
    </row>
    <row r="617" spans="1:4" ht="71.25">
      <c r="A617" s="274">
        <v>151003</v>
      </c>
      <c r="B617" s="274" t="s">
        <v>503</v>
      </c>
      <c r="C617" s="269" t="s">
        <v>23</v>
      </c>
      <c r="D617" s="466">
        <v>107.63</v>
      </c>
    </row>
    <row r="618" spans="1:4" ht="85.5">
      <c r="A618" s="274">
        <v>151004</v>
      </c>
      <c r="B618" s="274" t="s">
        <v>2018</v>
      </c>
      <c r="C618" s="269" t="s">
        <v>23</v>
      </c>
      <c r="D618" s="466">
        <v>240.9</v>
      </c>
    </row>
    <row r="619" spans="1:4" ht="71.25">
      <c r="A619" s="274">
        <v>151015</v>
      </c>
      <c r="B619" s="274" t="s">
        <v>504</v>
      </c>
      <c r="C619" s="269" t="s">
        <v>23</v>
      </c>
      <c r="D619" s="466">
        <v>194.15</v>
      </c>
    </row>
    <row r="620" spans="1:4" ht="71.25">
      <c r="A620" s="274">
        <v>151016</v>
      </c>
      <c r="B620" s="274" t="s">
        <v>505</v>
      </c>
      <c r="C620" s="269" t="s">
        <v>23</v>
      </c>
      <c r="D620" s="466">
        <v>570.42999999999995</v>
      </c>
    </row>
    <row r="621" spans="1:4" ht="71.25">
      <c r="A621" s="274">
        <v>151017</v>
      </c>
      <c r="B621" s="274" t="s">
        <v>506</v>
      </c>
      <c r="C621" s="269" t="s">
        <v>23</v>
      </c>
      <c r="D621" s="466">
        <v>865.1</v>
      </c>
    </row>
    <row r="622" spans="1:4" ht="15">
      <c r="A622" s="273">
        <v>1511</v>
      </c>
      <c r="B622" s="273" t="s">
        <v>2019</v>
      </c>
      <c r="C622" s="269"/>
      <c r="D622" s="466"/>
    </row>
    <row r="623" spans="1:4" ht="28.5">
      <c r="A623" s="274">
        <v>151125</v>
      </c>
      <c r="B623" s="274" t="s">
        <v>507</v>
      </c>
      <c r="C623" s="269" t="s">
        <v>41</v>
      </c>
      <c r="D623" s="466">
        <v>14.53</v>
      </c>
    </row>
    <row r="624" spans="1:4" ht="28.5">
      <c r="A624" s="274">
        <v>151126</v>
      </c>
      <c r="B624" s="274" t="s">
        <v>508</v>
      </c>
      <c r="C624" s="269" t="s">
        <v>41</v>
      </c>
      <c r="D624" s="466">
        <v>15.55</v>
      </c>
    </row>
    <row r="625" spans="1:4" ht="28.5">
      <c r="A625" s="274">
        <v>151127</v>
      </c>
      <c r="B625" s="274" t="s">
        <v>509</v>
      </c>
      <c r="C625" s="269" t="s">
        <v>41</v>
      </c>
      <c r="D625" s="466">
        <v>23.23</v>
      </c>
    </row>
    <row r="626" spans="1:4" ht="28.5">
      <c r="A626" s="274">
        <v>151128</v>
      </c>
      <c r="B626" s="274" t="s">
        <v>510</v>
      </c>
      <c r="C626" s="269" t="s">
        <v>41</v>
      </c>
      <c r="D626" s="466">
        <v>28.31</v>
      </c>
    </row>
    <row r="627" spans="1:4" ht="28.5">
      <c r="A627" s="274">
        <v>151129</v>
      </c>
      <c r="B627" s="274" t="s">
        <v>511</v>
      </c>
      <c r="C627" s="269" t="s">
        <v>41</v>
      </c>
      <c r="D627" s="466">
        <v>34.35</v>
      </c>
    </row>
    <row r="628" spans="1:4" ht="28.5">
      <c r="A628" s="274">
        <v>151130</v>
      </c>
      <c r="B628" s="274" t="s">
        <v>512</v>
      </c>
      <c r="C628" s="269" t="s">
        <v>41</v>
      </c>
      <c r="D628" s="466">
        <v>46.1</v>
      </c>
    </row>
    <row r="629" spans="1:4" ht="28.5">
      <c r="A629" s="274">
        <v>151131</v>
      </c>
      <c r="B629" s="274" t="s">
        <v>513</v>
      </c>
      <c r="C629" s="269" t="s">
        <v>41</v>
      </c>
      <c r="D629" s="466">
        <v>77.11</v>
      </c>
    </row>
    <row r="630" spans="1:4" ht="28.5">
      <c r="A630" s="274">
        <v>151132</v>
      </c>
      <c r="B630" s="274" t="s">
        <v>514</v>
      </c>
      <c r="C630" s="269" t="s">
        <v>41</v>
      </c>
      <c r="D630" s="466">
        <v>8.9</v>
      </c>
    </row>
    <row r="631" spans="1:4" ht="28.5">
      <c r="A631" s="274">
        <v>151133</v>
      </c>
      <c r="B631" s="274" t="s">
        <v>515</v>
      </c>
      <c r="C631" s="269" t="s">
        <v>41</v>
      </c>
      <c r="D631" s="466">
        <v>10.210000000000001</v>
      </c>
    </row>
    <row r="632" spans="1:4" ht="28.5">
      <c r="A632" s="274">
        <v>151135</v>
      </c>
      <c r="B632" s="274" t="s">
        <v>516</v>
      </c>
      <c r="C632" s="269" t="s">
        <v>41</v>
      </c>
      <c r="D632" s="466">
        <v>115.41</v>
      </c>
    </row>
    <row r="633" spans="1:4" ht="28.5">
      <c r="A633" s="274">
        <v>151136</v>
      </c>
      <c r="B633" s="274" t="s">
        <v>517</v>
      </c>
      <c r="C633" s="269" t="s">
        <v>41</v>
      </c>
      <c r="D633" s="466">
        <v>255.66</v>
      </c>
    </row>
    <row r="634" spans="1:4" ht="28.5">
      <c r="A634" s="274">
        <v>151137</v>
      </c>
      <c r="B634" s="274" t="s">
        <v>518</v>
      </c>
      <c r="C634" s="269" t="s">
        <v>41</v>
      </c>
      <c r="D634" s="466">
        <v>22.42</v>
      </c>
    </row>
    <row r="635" spans="1:4" ht="28.5">
      <c r="A635" s="274">
        <v>151138</v>
      </c>
      <c r="B635" s="274" t="s">
        <v>519</v>
      </c>
      <c r="C635" s="269" t="s">
        <v>41</v>
      </c>
      <c r="D635" s="466">
        <v>19.350000000000001</v>
      </c>
    </row>
    <row r="636" spans="1:4" ht="28.5">
      <c r="A636" s="274">
        <v>151139</v>
      </c>
      <c r="B636" s="274" t="s">
        <v>520</v>
      </c>
      <c r="C636" s="269" t="s">
        <v>41</v>
      </c>
      <c r="D636" s="466">
        <v>23.92</v>
      </c>
    </row>
    <row r="637" spans="1:4" ht="28.5">
      <c r="A637" s="274">
        <v>151140</v>
      </c>
      <c r="B637" s="274" t="s">
        <v>521</v>
      </c>
      <c r="C637" s="269" t="s">
        <v>41</v>
      </c>
      <c r="D637" s="466">
        <v>37.64</v>
      </c>
    </row>
    <row r="638" spans="1:4" ht="28.5">
      <c r="A638" s="274">
        <v>151141</v>
      </c>
      <c r="B638" s="274" t="s">
        <v>522</v>
      </c>
      <c r="C638" s="269" t="s">
        <v>41</v>
      </c>
      <c r="D638" s="466">
        <v>50.31</v>
      </c>
    </row>
    <row r="639" spans="1:4" ht="28.5">
      <c r="A639" s="274">
        <v>151142</v>
      </c>
      <c r="B639" s="274" t="s">
        <v>523</v>
      </c>
      <c r="C639" s="269" t="s">
        <v>41</v>
      </c>
      <c r="D639" s="466">
        <v>95.17</v>
      </c>
    </row>
    <row r="640" spans="1:4" ht="15">
      <c r="A640" s="273">
        <v>1513</v>
      </c>
      <c r="B640" s="273" t="s">
        <v>2020</v>
      </c>
      <c r="C640" s="269"/>
      <c r="D640" s="466"/>
    </row>
    <row r="641" spans="1:4" ht="42.75">
      <c r="A641" s="274">
        <v>151301</v>
      </c>
      <c r="B641" s="274" t="s">
        <v>524</v>
      </c>
      <c r="C641" s="269" t="s">
        <v>23</v>
      </c>
      <c r="D641" s="466">
        <v>19</v>
      </c>
    </row>
    <row r="642" spans="1:4" ht="42.75">
      <c r="A642" s="274">
        <v>151302</v>
      </c>
      <c r="B642" s="274" t="s">
        <v>525</v>
      </c>
      <c r="C642" s="269" t="s">
        <v>23</v>
      </c>
      <c r="D642" s="466">
        <v>19</v>
      </c>
    </row>
    <row r="643" spans="1:4" ht="42.75">
      <c r="A643" s="274">
        <v>151303</v>
      </c>
      <c r="B643" s="274" t="s">
        <v>526</v>
      </c>
      <c r="C643" s="269" t="s">
        <v>23</v>
      </c>
      <c r="D643" s="466">
        <v>19</v>
      </c>
    </row>
    <row r="644" spans="1:4" ht="42.75">
      <c r="A644" s="274">
        <v>151304</v>
      </c>
      <c r="B644" s="274" t="s">
        <v>527</v>
      </c>
      <c r="C644" s="269" t="s">
        <v>23</v>
      </c>
      <c r="D644" s="466">
        <v>19</v>
      </c>
    </row>
    <row r="645" spans="1:4" ht="42.75">
      <c r="A645" s="274">
        <v>151305</v>
      </c>
      <c r="B645" s="274" t="s">
        <v>528</v>
      </c>
      <c r="C645" s="269" t="s">
        <v>23</v>
      </c>
      <c r="D645" s="466">
        <v>23.1</v>
      </c>
    </row>
    <row r="646" spans="1:4" ht="42.75">
      <c r="A646" s="274">
        <v>151306</v>
      </c>
      <c r="B646" s="274" t="s">
        <v>529</v>
      </c>
      <c r="C646" s="269" t="s">
        <v>23</v>
      </c>
      <c r="D646" s="466">
        <v>53.36</v>
      </c>
    </row>
    <row r="647" spans="1:4" ht="42.75">
      <c r="A647" s="274">
        <v>151307</v>
      </c>
      <c r="B647" s="274" t="s">
        <v>530</v>
      </c>
      <c r="C647" s="269" t="s">
        <v>23</v>
      </c>
      <c r="D647" s="466">
        <v>53.36</v>
      </c>
    </row>
    <row r="648" spans="1:4" ht="42.75">
      <c r="A648" s="274">
        <v>151308</v>
      </c>
      <c r="B648" s="274" t="s">
        <v>531</v>
      </c>
      <c r="C648" s="269" t="s">
        <v>23</v>
      </c>
      <c r="D648" s="466">
        <v>65.150000000000006</v>
      </c>
    </row>
    <row r="649" spans="1:4" ht="42.75">
      <c r="A649" s="274">
        <v>151309</v>
      </c>
      <c r="B649" s="274" t="s">
        <v>532</v>
      </c>
      <c r="C649" s="269" t="s">
        <v>23</v>
      </c>
      <c r="D649" s="466">
        <v>78.95</v>
      </c>
    </row>
    <row r="650" spans="1:4" ht="42.75">
      <c r="A650" s="274">
        <v>151310</v>
      </c>
      <c r="B650" s="274" t="s">
        <v>533</v>
      </c>
      <c r="C650" s="269" t="s">
        <v>23</v>
      </c>
      <c r="D650" s="466">
        <v>87.1</v>
      </c>
    </row>
    <row r="651" spans="1:4" ht="42.75">
      <c r="A651" s="274">
        <v>151311</v>
      </c>
      <c r="B651" s="274" t="s">
        <v>534</v>
      </c>
      <c r="C651" s="269" t="s">
        <v>23</v>
      </c>
      <c r="D651" s="466">
        <v>94.79</v>
      </c>
    </row>
    <row r="652" spans="1:4" ht="42.75">
      <c r="A652" s="274">
        <v>151313</v>
      </c>
      <c r="B652" s="274" t="s">
        <v>535</v>
      </c>
      <c r="C652" s="269" t="s">
        <v>23</v>
      </c>
      <c r="D652" s="466">
        <v>153.77000000000001</v>
      </c>
    </row>
    <row r="653" spans="1:4" ht="57">
      <c r="A653" s="274">
        <v>151314</v>
      </c>
      <c r="B653" s="274" t="s">
        <v>536</v>
      </c>
      <c r="C653" s="269" t="s">
        <v>23</v>
      </c>
      <c r="D653" s="466">
        <v>365.32</v>
      </c>
    </row>
    <row r="654" spans="1:4" ht="28.5">
      <c r="A654" s="274">
        <v>151315</v>
      </c>
      <c r="B654" s="274" t="s">
        <v>537</v>
      </c>
      <c r="C654" s="269" t="s">
        <v>23</v>
      </c>
      <c r="D654" s="466">
        <v>2292.52</v>
      </c>
    </row>
    <row r="655" spans="1:4" ht="42.75">
      <c r="A655" s="274">
        <v>151316</v>
      </c>
      <c r="B655" s="274" t="s">
        <v>538</v>
      </c>
      <c r="C655" s="269" t="s">
        <v>23</v>
      </c>
      <c r="D655" s="466">
        <v>132.81</v>
      </c>
    </row>
    <row r="656" spans="1:4" ht="42.75">
      <c r="A656" s="274">
        <v>151317</v>
      </c>
      <c r="B656" s="274" t="s">
        <v>539</v>
      </c>
      <c r="C656" s="269" t="s">
        <v>23</v>
      </c>
      <c r="D656" s="466">
        <v>24.04</v>
      </c>
    </row>
    <row r="657" spans="1:4" ht="42.75">
      <c r="A657" s="274">
        <v>151318</v>
      </c>
      <c r="B657" s="274" t="s">
        <v>540</v>
      </c>
      <c r="C657" s="269" t="s">
        <v>23</v>
      </c>
      <c r="D657" s="466">
        <v>25.94</v>
      </c>
    </row>
    <row r="658" spans="1:4" ht="42.75">
      <c r="A658" s="274">
        <v>151319</v>
      </c>
      <c r="B658" s="274" t="s">
        <v>541</v>
      </c>
      <c r="C658" s="269" t="s">
        <v>23</v>
      </c>
      <c r="D658" s="466">
        <v>25.31</v>
      </c>
    </row>
    <row r="659" spans="1:4" ht="42.75">
      <c r="A659" s="274">
        <v>151320</v>
      </c>
      <c r="B659" s="274" t="s">
        <v>542</v>
      </c>
      <c r="C659" s="269" t="s">
        <v>23</v>
      </c>
      <c r="D659" s="466">
        <v>29.13</v>
      </c>
    </row>
    <row r="660" spans="1:4" ht="42.75">
      <c r="A660" s="274">
        <v>151321</v>
      </c>
      <c r="B660" s="274" t="s">
        <v>543</v>
      </c>
      <c r="C660" s="269" t="s">
        <v>23</v>
      </c>
      <c r="D660" s="466">
        <v>53.36</v>
      </c>
    </row>
    <row r="661" spans="1:4" ht="42.75">
      <c r="A661" s="274">
        <v>151322</v>
      </c>
      <c r="B661" s="274" t="s">
        <v>544</v>
      </c>
      <c r="C661" s="269" t="s">
        <v>23</v>
      </c>
      <c r="D661" s="466">
        <v>53.36</v>
      </c>
    </row>
    <row r="662" spans="1:4" ht="42.75">
      <c r="A662" s="274">
        <v>151323</v>
      </c>
      <c r="B662" s="274" t="s">
        <v>545</v>
      </c>
      <c r="C662" s="269" t="s">
        <v>23</v>
      </c>
      <c r="D662" s="466">
        <v>65.150000000000006</v>
      </c>
    </row>
    <row r="663" spans="1:4" ht="42.75">
      <c r="A663" s="274">
        <v>151324</v>
      </c>
      <c r="B663" s="274" t="s">
        <v>546</v>
      </c>
      <c r="C663" s="269" t="s">
        <v>23</v>
      </c>
      <c r="D663" s="466">
        <v>86.8</v>
      </c>
    </row>
    <row r="664" spans="1:4" ht="42.75">
      <c r="A664" s="274">
        <v>151325</v>
      </c>
      <c r="B664" s="274" t="s">
        <v>547</v>
      </c>
      <c r="C664" s="269" t="s">
        <v>23</v>
      </c>
      <c r="D664" s="466">
        <v>93.49</v>
      </c>
    </row>
    <row r="665" spans="1:4" ht="42.75">
      <c r="A665" s="274">
        <v>151326</v>
      </c>
      <c r="B665" s="274" t="s">
        <v>548</v>
      </c>
      <c r="C665" s="269" t="s">
        <v>23</v>
      </c>
      <c r="D665" s="466">
        <v>123.7</v>
      </c>
    </row>
    <row r="666" spans="1:4" ht="42.75">
      <c r="A666" s="274">
        <v>151327</v>
      </c>
      <c r="B666" s="274" t="s">
        <v>549</v>
      </c>
      <c r="C666" s="269" t="s">
        <v>23</v>
      </c>
      <c r="D666" s="466">
        <v>78.95</v>
      </c>
    </row>
    <row r="667" spans="1:4" ht="42.75">
      <c r="A667" s="274">
        <v>151328</v>
      </c>
      <c r="B667" s="274" t="s">
        <v>550</v>
      </c>
      <c r="C667" s="269" t="s">
        <v>23</v>
      </c>
      <c r="D667" s="466">
        <v>78.95</v>
      </c>
    </row>
    <row r="668" spans="1:4" ht="42.75">
      <c r="A668" s="274">
        <v>151329</v>
      </c>
      <c r="B668" s="274" t="s">
        <v>551</v>
      </c>
      <c r="C668" s="269" t="s">
        <v>23</v>
      </c>
      <c r="D668" s="466">
        <v>78.95</v>
      </c>
    </row>
    <row r="669" spans="1:4" ht="42.75">
      <c r="A669" s="274">
        <v>151330</v>
      </c>
      <c r="B669" s="274" t="s">
        <v>552</v>
      </c>
      <c r="C669" s="269" t="s">
        <v>23</v>
      </c>
      <c r="D669" s="466">
        <v>127.35</v>
      </c>
    </row>
    <row r="670" spans="1:4" ht="42.75">
      <c r="A670" s="274">
        <v>151331</v>
      </c>
      <c r="B670" s="274" t="s">
        <v>553</v>
      </c>
      <c r="C670" s="269" t="s">
        <v>23</v>
      </c>
      <c r="D670" s="466">
        <v>151.56</v>
      </c>
    </row>
    <row r="671" spans="1:4" ht="28.5">
      <c r="A671" s="274">
        <v>151332</v>
      </c>
      <c r="B671" s="274" t="s">
        <v>554</v>
      </c>
      <c r="C671" s="269" t="s">
        <v>23</v>
      </c>
      <c r="D671" s="466">
        <v>393.67</v>
      </c>
    </row>
    <row r="672" spans="1:4" ht="57">
      <c r="A672" s="274">
        <v>151333</v>
      </c>
      <c r="B672" s="274" t="s">
        <v>555</v>
      </c>
      <c r="C672" s="269" t="s">
        <v>23</v>
      </c>
      <c r="D672" s="466">
        <v>405.83</v>
      </c>
    </row>
    <row r="673" spans="1:4" ht="57">
      <c r="A673" s="274">
        <v>151334</v>
      </c>
      <c r="B673" s="274" t="s">
        <v>556</v>
      </c>
      <c r="C673" s="269" t="s">
        <v>23</v>
      </c>
      <c r="D673" s="466">
        <v>866.61</v>
      </c>
    </row>
    <row r="674" spans="1:4" ht="57">
      <c r="A674" s="274">
        <v>151335</v>
      </c>
      <c r="B674" s="274" t="s">
        <v>557</v>
      </c>
      <c r="C674" s="269" t="s">
        <v>23</v>
      </c>
      <c r="D674" s="466">
        <v>1972.71</v>
      </c>
    </row>
    <row r="675" spans="1:4" ht="28.5">
      <c r="A675" s="274">
        <v>151336</v>
      </c>
      <c r="B675" s="274" t="s">
        <v>558</v>
      </c>
      <c r="C675" s="269" t="s">
        <v>23</v>
      </c>
      <c r="D675" s="466">
        <v>148.1</v>
      </c>
    </row>
    <row r="676" spans="1:4" ht="42.75">
      <c r="A676" s="274">
        <v>151337</v>
      </c>
      <c r="B676" s="274" t="s">
        <v>559</v>
      </c>
      <c r="C676" s="269" t="s">
        <v>23</v>
      </c>
      <c r="D676" s="466">
        <v>164.91</v>
      </c>
    </row>
    <row r="677" spans="1:4" ht="42.75">
      <c r="A677" s="274">
        <v>151338</v>
      </c>
      <c r="B677" s="274" t="s">
        <v>560</v>
      </c>
      <c r="C677" s="269" t="s">
        <v>23</v>
      </c>
      <c r="D677" s="466">
        <v>19</v>
      </c>
    </row>
    <row r="678" spans="1:4" ht="42.75">
      <c r="A678" s="274">
        <v>151339</v>
      </c>
      <c r="B678" s="274" t="s">
        <v>561</v>
      </c>
      <c r="C678" s="269" t="s">
        <v>23</v>
      </c>
      <c r="D678" s="466">
        <v>373.85</v>
      </c>
    </row>
    <row r="679" spans="1:4" ht="14.25">
      <c r="A679" s="274">
        <v>151340</v>
      </c>
      <c r="B679" s="274" t="s">
        <v>562</v>
      </c>
      <c r="C679" s="269" t="s">
        <v>23</v>
      </c>
      <c r="D679" s="466">
        <v>1291.74</v>
      </c>
    </row>
    <row r="680" spans="1:4" ht="14.25">
      <c r="A680" s="274">
        <v>151341</v>
      </c>
      <c r="B680" s="274" t="s">
        <v>563</v>
      </c>
      <c r="C680" s="269" t="s">
        <v>23</v>
      </c>
      <c r="D680" s="466">
        <v>2640.93</v>
      </c>
    </row>
    <row r="681" spans="1:4" ht="14.25">
      <c r="A681" s="274">
        <v>151342</v>
      </c>
      <c r="B681" s="274" t="s">
        <v>564</v>
      </c>
      <c r="C681" s="269" t="s">
        <v>23</v>
      </c>
      <c r="D681" s="466">
        <v>3841.56</v>
      </c>
    </row>
    <row r="682" spans="1:4" ht="14.25">
      <c r="A682" s="274">
        <v>151343</v>
      </c>
      <c r="B682" s="274" t="s">
        <v>565</v>
      </c>
      <c r="C682" s="269" t="s">
        <v>23</v>
      </c>
      <c r="D682" s="466">
        <v>8367.66</v>
      </c>
    </row>
    <row r="683" spans="1:4" ht="14.25">
      <c r="A683" s="274">
        <v>151344</v>
      </c>
      <c r="B683" s="274" t="s">
        <v>566</v>
      </c>
      <c r="C683" s="269" t="s">
        <v>23</v>
      </c>
      <c r="D683" s="466">
        <v>51.16</v>
      </c>
    </row>
    <row r="684" spans="1:4" ht="14.25">
      <c r="A684" s="274">
        <v>151345</v>
      </c>
      <c r="B684" s="274" t="s">
        <v>567</v>
      </c>
      <c r="C684" s="269" t="s">
        <v>23</v>
      </c>
      <c r="D684" s="466">
        <v>51.16</v>
      </c>
    </row>
    <row r="685" spans="1:4" ht="14.25">
      <c r="A685" s="274">
        <v>151346</v>
      </c>
      <c r="B685" s="274" t="s">
        <v>568</v>
      </c>
      <c r="C685" s="269" t="s">
        <v>23</v>
      </c>
      <c r="D685" s="466">
        <v>94.43</v>
      </c>
    </row>
    <row r="686" spans="1:4" ht="14.25">
      <c r="A686" s="274">
        <v>151347</v>
      </c>
      <c r="B686" s="274" t="s">
        <v>569</v>
      </c>
      <c r="C686" s="269" t="s">
        <v>23</v>
      </c>
      <c r="D686" s="466">
        <v>94.43</v>
      </c>
    </row>
    <row r="687" spans="1:4" ht="14.25">
      <c r="A687" s="274">
        <v>151348</v>
      </c>
      <c r="B687" s="274" t="s">
        <v>570</v>
      </c>
      <c r="C687" s="269" t="s">
        <v>23</v>
      </c>
      <c r="D687" s="466">
        <v>94.43</v>
      </c>
    </row>
    <row r="688" spans="1:4" ht="14.25">
      <c r="A688" s="274">
        <v>151349</v>
      </c>
      <c r="B688" s="274" t="s">
        <v>571</v>
      </c>
      <c r="C688" s="269" t="s">
        <v>23</v>
      </c>
      <c r="D688" s="466">
        <v>51.16</v>
      </c>
    </row>
    <row r="689" spans="1:4" ht="28.5">
      <c r="A689" s="274">
        <v>151350</v>
      </c>
      <c r="B689" s="274" t="s">
        <v>572</v>
      </c>
      <c r="C689" s="269" t="s">
        <v>23</v>
      </c>
      <c r="D689" s="466">
        <v>148.1</v>
      </c>
    </row>
    <row r="690" spans="1:4" ht="28.5">
      <c r="A690" s="274">
        <v>151351</v>
      </c>
      <c r="B690" s="274" t="s">
        <v>573</v>
      </c>
      <c r="C690" s="269" t="s">
        <v>23</v>
      </c>
      <c r="D690" s="466">
        <v>148.1</v>
      </c>
    </row>
    <row r="691" spans="1:4" ht="15">
      <c r="A691" s="273">
        <v>1514</v>
      </c>
      <c r="B691" s="273" t="s">
        <v>1382</v>
      </c>
      <c r="C691" s="269"/>
      <c r="D691" s="466"/>
    </row>
    <row r="692" spans="1:4" ht="28.5">
      <c r="A692" s="274">
        <v>151401</v>
      </c>
      <c r="B692" s="274" t="s">
        <v>574</v>
      </c>
      <c r="C692" s="269" t="s">
        <v>41</v>
      </c>
      <c r="D692" s="466">
        <v>5.33</v>
      </c>
    </row>
    <row r="693" spans="1:4" ht="28.5">
      <c r="A693" s="274">
        <v>151402</v>
      </c>
      <c r="B693" s="274" t="s">
        <v>575</v>
      </c>
      <c r="C693" s="269" t="s">
        <v>41</v>
      </c>
      <c r="D693" s="466">
        <v>6.67</v>
      </c>
    </row>
    <row r="694" spans="1:4" ht="28.5">
      <c r="A694" s="274">
        <v>151403</v>
      </c>
      <c r="B694" s="274" t="s">
        <v>576</v>
      </c>
      <c r="C694" s="269" t="s">
        <v>41</v>
      </c>
      <c r="D694" s="466">
        <v>8.9</v>
      </c>
    </row>
    <row r="695" spans="1:4" ht="28.5">
      <c r="A695" s="274">
        <v>151404</v>
      </c>
      <c r="B695" s="274" t="s">
        <v>577</v>
      </c>
      <c r="C695" s="269" t="s">
        <v>41</v>
      </c>
      <c r="D695" s="466">
        <v>11.27</v>
      </c>
    </row>
    <row r="696" spans="1:4" ht="28.5">
      <c r="A696" s="274">
        <v>151405</v>
      </c>
      <c r="B696" s="274" t="s">
        <v>578</v>
      </c>
      <c r="C696" s="269" t="s">
        <v>41</v>
      </c>
      <c r="D696" s="466">
        <v>17.29</v>
      </c>
    </row>
    <row r="697" spans="1:4" ht="28.5">
      <c r="A697" s="274">
        <v>151406</v>
      </c>
      <c r="B697" s="274" t="s">
        <v>579</v>
      </c>
      <c r="C697" s="269" t="s">
        <v>41</v>
      </c>
      <c r="D697" s="466">
        <v>25.82</v>
      </c>
    </row>
    <row r="698" spans="1:4" ht="28.5">
      <c r="A698" s="274">
        <v>151407</v>
      </c>
      <c r="B698" s="274" t="s">
        <v>580</v>
      </c>
      <c r="C698" s="269" t="s">
        <v>41</v>
      </c>
      <c r="D698" s="466">
        <v>37.83</v>
      </c>
    </row>
    <row r="699" spans="1:4" ht="14.25">
      <c r="A699" s="274">
        <v>151413</v>
      </c>
      <c r="B699" s="274" t="s">
        <v>581</v>
      </c>
      <c r="C699" s="269" t="s">
        <v>41</v>
      </c>
      <c r="D699" s="466">
        <v>36.729999999999997</v>
      </c>
    </row>
    <row r="700" spans="1:4" ht="14.25">
      <c r="A700" s="274">
        <v>151414</v>
      </c>
      <c r="B700" s="274" t="s">
        <v>582</v>
      </c>
      <c r="C700" s="269" t="s">
        <v>41</v>
      </c>
      <c r="D700" s="466">
        <v>17.850000000000001</v>
      </c>
    </row>
    <row r="701" spans="1:4" ht="28.5">
      <c r="A701" s="274">
        <v>151417</v>
      </c>
      <c r="B701" s="274" t="s">
        <v>583</v>
      </c>
      <c r="C701" s="269" t="s">
        <v>41</v>
      </c>
      <c r="D701" s="466">
        <v>7.86</v>
      </c>
    </row>
    <row r="702" spans="1:4" ht="28.5">
      <c r="A702" s="274">
        <v>151418</v>
      </c>
      <c r="B702" s="274" t="s">
        <v>584</v>
      </c>
      <c r="C702" s="269" t="s">
        <v>41</v>
      </c>
      <c r="D702" s="466">
        <v>10.25</v>
      </c>
    </row>
    <row r="703" spans="1:4" ht="28.5">
      <c r="A703" s="274">
        <v>151419</v>
      </c>
      <c r="B703" s="274" t="s">
        <v>2021</v>
      </c>
      <c r="C703" s="269" t="s">
        <v>41</v>
      </c>
      <c r="D703" s="466">
        <v>12.8</v>
      </c>
    </row>
    <row r="704" spans="1:4" ht="28.5">
      <c r="A704" s="274">
        <v>151420</v>
      </c>
      <c r="B704" s="274" t="s">
        <v>2022</v>
      </c>
      <c r="C704" s="269" t="s">
        <v>41</v>
      </c>
      <c r="D704" s="466">
        <v>18</v>
      </c>
    </row>
    <row r="705" spans="1:4" ht="28.5">
      <c r="A705" s="274">
        <v>151421</v>
      </c>
      <c r="B705" s="274" t="s">
        <v>2023</v>
      </c>
      <c r="C705" s="269" t="s">
        <v>41</v>
      </c>
      <c r="D705" s="466">
        <v>25.87</v>
      </c>
    </row>
    <row r="706" spans="1:4" ht="28.5">
      <c r="A706" s="274">
        <v>151422</v>
      </c>
      <c r="B706" s="274" t="s">
        <v>585</v>
      </c>
      <c r="C706" s="269" t="s">
        <v>41</v>
      </c>
      <c r="D706" s="466">
        <v>38.71</v>
      </c>
    </row>
    <row r="707" spans="1:4" ht="28.5">
      <c r="A707" s="274">
        <v>151423</v>
      </c>
      <c r="B707" s="274" t="s">
        <v>586</v>
      </c>
      <c r="C707" s="269" t="s">
        <v>41</v>
      </c>
      <c r="D707" s="466">
        <v>50.93</v>
      </c>
    </row>
    <row r="708" spans="1:4" ht="28.5">
      <c r="A708" s="274">
        <v>151425</v>
      </c>
      <c r="B708" s="274" t="s">
        <v>587</v>
      </c>
      <c r="C708" s="269" t="s">
        <v>41</v>
      </c>
      <c r="D708" s="466">
        <v>73.650000000000006</v>
      </c>
    </row>
    <row r="709" spans="1:4" ht="28.5">
      <c r="A709" s="274">
        <v>151426</v>
      </c>
      <c r="B709" s="274" t="s">
        <v>588</v>
      </c>
      <c r="C709" s="269" t="s">
        <v>41</v>
      </c>
      <c r="D709" s="466">
        <v>129.53</v>
      </c>
    </row>
    <row r="710" spans="1:4" ht="28.5">
      <c r="A710" s="274">
        <v>151427</v>
      </c>
      <c r="B710" s="274" t="s">
        <v>589</v>
      </c>
      <c r="C710" s="269" t="s">
        <v>41</v>
      </c>
      <c r="D710" s="466">
        <v>165.79</v>
      </c>
    </row>
    <row r="711" spans="1:4" ht="28.5">
      <c r="A711" s="274">
        <v>151428</v>
      </c>
      <c r="B711" s="274" t="s">
        <v>590</v>
      </c>
      <c r="C711" s="269" t="s">
        <v>41</v>
      </c>
      <c r="D711" s="466">
        <v>428.17</v>
      </c>
    </row>
    <row r="712" spans="1:4" ht="28.5">
      <c r="A712" s="274">
        <v>151429</v>
      </c>
      <c r="B712" s="274" t="s">
        <v>591</v>
      </c>
      <c r="C712" s="269" t="s">
        <v>41</v>
      </c>
      <c r="D712" s="466">
        <v>96.44</v>
      </c>
    </row>
    <row r="713" spans="1:4" ht="28.5">
      <c r="A713" s="274">
        <v>151430</v>
      </c>
      <c r="B713" s="274" t="s">
        <v>592</v>
      </c>
      <c r="C713" s="269" t="s">
        <v>41</v>
      </c>
      <c r="D713" s="466">
        <v>193.85</v>
      </c>
    </row>
    <row r="714" spans="1:4" ht="28.5">
      <c r="A714" s="274">
        <v>151431</v>
      </c>
      <c r="B714" s="274" t="s">
        <v>593</v>
      </c>
      <c r="C714" s="269" t="s">
        <v>41</v>
      </c>
      <c r="D714" s="466">
        <v>253.16</v>
      </c>
    </row>
    <row r="715" spans="1:4" ht="28.5">
      <c r="A715" s="274">
        <v>151432</v>
      </c>
      <c r="B715" s="274" t="s">
        <v>594</v>
      </c>
      <c r="C715" s="269" t="s">
        <v>41</v>
      </c>
      <c r="D715" s="466">
        <v>339.59</v>
      </c>
    </row>
    <row r="716" spans="1:4" ht="28.5">
      <c r="A716" s="274">
        <v>151433</v>
      </c>
      <c r="B716" s="274" t="s">
        <v>595</v>
      </c>
      <c r="C716" s="269" t="s">
        <v>41</v>
      </c>
      <c r="D716" s="466">
        <v>83.69</v>
      </c>
    </row>
    <row r="717" spans="1:4" ht="28.5">
      <c r="A717" s="274">
        <v>151434</v>
      </c>
      <c r="B717" s="274" t="s">
        <v>596</v>
      </c>
      <c r="C717" s="269" t="s">
        <v>41</v>
      </c>
      <c r="D717" s="466">
        <v>99</v>
      </c>
    </row>
    <row r="718" spans="1:4" ht="28.5">
      <c r="A718" s="274">
        <v>151438</v>
      </c>
      <c r="B718" s="274" t="s">
        <v>19657</v>
      </c>
      <c r="C718" s="269" t="s">
        <v>41</v>
      </c>
      <c r="D718" s="466">
        <v>29.33</v>
      </c>
    </row>
    <row r="719" spans="1:4" ht="28.5">
      <c r="A719" s="274">
        <v>151439</v>
      </c>
      <c r="B719" s="274" t="s">
        <v>19658</v>
      </c>
      <c r="C719" s="269" t="s">
        <v>41</v>
      </c>
      <c r="D719" s="466">
        <v>15.62</v>
      </c>
    </row>
    <row r="720" spans="1:4" ht="28.5">
      <c r="A720" s="274">
        <v>151440</v>
      </c>
      <c r="B720" s="274" t="s">
        <v>19659</v>
      </c>
      <c r="C720" s="269" t="s">
        <v>41</v>
      </c>
      <c r="D720" s="466">
        <v>21.94</v>
      </c>
    </row>
    <row r="721" spans="1:4" ht="15">
      <c r="A721" s="273">
        <v>1515</v>
      </c>
      <c r="B721" s="273" t="s">
        <v>2024</v>
      </c>
      <c r="C721" s="269"/>
      <c r="D721" s="466"/>
    </row>
    <row r="722" spans="1:4" ht="14.25">
      <c r="A722" s="274">
        <v>151503</v>
      </c>
      <c r="B722" s="274" t="s">
        <v>597</v>
      </c>
      <c r="C722" s="269" t="s">
        <v>23</v>
      </c>
      <c r="D722" s="466">
        <v>15.6</v>
      </c>
    </row>
    <row r="723" spans="1:4" ht="14.25">
      <c r="A723" s="274">
        <v>151504</v>
      </c>
      <c r="B723" s="274" t="s">
        <v>598</v>
      </c>
      <c r="C723" s="269" t="s">
        <v>23</v>
      </c>
      <c r="D723" s="466">
        <v>16.059999999999999</v>
      </c>
    </row>
    <row r="724" spans="1:4" ht="28.5">
      <c r="A724" s="274">
        <v>151506</v>
      </c>
      <c r="B724" s="274" t="s">
        <v>599</v>
      </c>
      <c r="C724" s="269" t="s">
        <v>23</v>
      </c>
      <c r="D724" s="466">
        <v>136.88</v>
      </c>
    </row>
    <row r="725" spans="1:4" ht="14.25">
      <c r="A725" s="274">
        <v>151507</v>
      </c>
      <c r="B725" s="274" t="s">
        <v>600</v>
      </c>
      <c r="C725" s="269" t="s">
        <v>23</v>
      </c>
      <c r="D725" s="466">
        <v>10.72</v>
      </c>
    </row>
    <row r="726" spans="1:4" ht="28.5">
      <c r="A726" s="274">
        <v>151508</v>
      </c>
      <c r="B726" s="274" t="s">
        <v>601</v>
      </c>
      <c r="C726" s="269" t="s">
        <v>23</v>
      </c>
      <c r="D726" s="466">
        <v>2.13</v>
      </c>
    </row>
    <row r="727" spans="1:4" ht="28.5">
      <c r="A727" s="274">
        <v>151509</v>
      </c>
      <c r="B727" s="274" t="s">
        <v>602</v>
      </c>
      <c r="C727" s="269" t="s">
        <v>23</v>
      </c>
      <c r="D727" s="466">
        <v>3.02</v>
      </c>
    </row>
    <row r="728" spans="1:4" ht="28.5">
      <c r="A728" s="274">
        <v>151510</v>
      </c>
      <c r="B728" s="274" t="s">
        <v>603</v>
      </c>
      <c r="C728" s="269" t="s">
        <v>23</v>
      </c>
      <c r="D728" s="466">
        <v>6.04</v>
      </c>
    </row>
    <row r="729" spans="1:4" ht="28.5">
      <c r="A729" s="274">
        <v>151511</v>
      </c>
      <c r="B729" s="274" t="s">
        <v>604</v>
      </c>
      <c r="C729" s="269" t="s">
        <v>23</v>
      </c>
      <c r="D729" s="466">
        <v>22.94</v>
      </c>
    </row>
    <row r="730" spans="1:4" ht="14.25">
      <c r="A730" s="274">
        <v>151512</v>
      </c>
      <c r="B730" s="274" t="s">
        <v>605</v>
      </c>
      <c r="C730" s="269" t="s">
        <v>23</v>
      </c>
      <c r="D730" s="466">
        <v>84.36</v>
      </c>
    </row>
    <row r="731" spans="1:4" ht="28.5">
      <c r="A731" s="274">
        <v>151513</v>
      </c>
      <c r="B731" s="274" t="s">
        <v>606</v>
      </c>
      <c r="C731" s="269" t="s">
        <v>23</v>
      </c>
      <c r="D731" s="466">
        <v>12.84</v>
      </c>
    </row>
    <row r="732" spans="1:4" ht="30">
      <c r="A732" s="273">
        <v>1516</v>
      </c>
      <c r="B732" s="273" t="s">
        <v>2009</v>
      </c>
      <c r="C732" s="269"/>
      <c r="D732" s="466"/>
    </row>
    <row r="733" spans="1:4" ht="28.5">
      <c r="A733" s="274">
        <v>151601</v>
      </c>
      <c r="B733" s="274" t="s">
        <v>607</v>
      </c>
      <c r="C733" s="269" t="s">
        <v>41</v>
      </c>
      <c r="D733" s="466">
        <v>10.28</v>
      </c>
    </row>
    <row r="734" spans="1:4" ht="28.5">
      <c r="A734" s="274">
        <v>151602</v>
      </c>
      <c r="B734" s="274" t="s">
        <v>608</v>
      </c>
      <c r="C734" s="269" t="s">
        <v>41</v>
      </c>
      <c r="D734" s="466">
        <v>15.38</v>
      </c>
    </row>
    <row r="735" spans="1:4" ht="28.5">
      <c r="A735" s="274">
        <v>151603</v>
      </c>
      <c r="B735" s="274" t="s">
        <v>609</v>
      </c>
      <c r="C735" s="269" t="s">
        <v>41</v>
      </c>
      <c r="D735" s="466">
        <v>23.16</v>
      </c>
    </row>
    <row r="736" spans="1:4" ht="28.5">
      <c r="A736" s="274">
        <v>151604</v>
      </c>
      <c r="B736" s="274" t="s">
        <v>610</v>
      </c>
      <c r="C736" s="269" t="s">
        <v>41</v>
      </c>
      <c r="D736" s="466">
        <v>19.600000000000001</v>
      </c>
    </row>
    <row r="737" spans="1:4" ht="28.5">
      <c r="A737" s="274">
        <v>151605</v>
      </c>
      <c r="B737" s="274" t="s">
        <v>611</v>
      </c>
      <c r="C737" s="269" t="s">
        <v>41</v>
      </c>
      <c r="D737" s="466">
        <v>29.84</v>
      </c>
    </row>
    <row r="738" spans="1:4" ht="28.5">
      <c r="A738" s="274">
        <v>151606</v>
      </c>
      <c r="B738" s="274" t="s">
        <v>612</v>
      </c>
      <c r="C738" s="269" t="s">
        <v>41</v>
      </c>
      <c r="D738" s="466">
        <v>43.42</v>
      </c>
    </row>
    <row r="739" spans="1:4" ht="30">
      <c r="A739" s="273">
        <v>1517</v>
      </c>
      <c r="B739" s="273" t="s">
        <v>2025</v>
      </c>
      <c r="C739" s="269"/>
      <c r="D739" s="466"/>
    </row>
    <row r="740" spans="1:4" ht="57">
      <c r="A740" s="274">
        <v>151701</v>
      </c>
      <c r="B740" s="274" t="s">
        <v>2026</v>
      </c>
      <c r="C740" s="269" t="s">
        <v>23</v>
      </c>
      <c r="D740" s="466">
        <v>2012.97</v>
      </c>
    </row>
    <row r="741" spans="1:4" ht="42.75">
      <c r="A741" s="274">
        <v>151702</v>
      </c>
      <c r="B741" s="274" t="s">
        <v>2027</v>
      </c>
      <c r="C741" s="269" t="s">
        <v>23</v>
      </c>
      <c r="D741" s="466">
        <v>2758.63</v>
      </c>
    </row>
    <row r="742" spans="1:4" ht="42.75">
      <c r="A742" s="274">
        <v>151703</v>
      </c>
      <c r="B742" s="274" t="s">
        <v>2028</v>
      </c>
      <c r="C742" s="269" t="s">
        <v>23</v>
      </c>
      <c r="D742" s="466">
        <v>3022.99</v>
      </c>
    </row>
    <row r="743" spans="1:4" ht="42.75">
      <c r="A743" s="274">
        <v>151704</v>
      </c>
      <c r="B743" s="274" t="s">
        <v>2029</v>
      </c>
      <c r="C743" s="269" t="s">
        <v>23</v>
      </c>
      <c r="D743" s="466">
        <v>3428.63</v>
      </c>
    </row>
    <row r="744" spans="1:4" ht="42.75">
      <c r="A744" s="274">
        <v>151705</v>
      </c>
      <c r="B744" s="274" t="s">
        <v>2030</v>
      </c>
      <c r="C744" s="269" t="s">
        <v>23</v>
      </c>
      <c r="D744" s="466">
        <v>3766.55</v>
      </c>
    </row>
    <row r="745" spans="1:4" ht="42.75">
      <c r="A745" s="274">
        <v>151706</v>
      </c>
      <c r="B745" s="274" t="s">
        <v>2031</v>
      </c>
      <c r="C745" s="269" t="s">
        <v>23</v>
      </c>
      <c r="D745" s="466">
        <v>7453.75</v>
      </c>
    </row>
    <row r="746" spans="1:4" ht="71.25">
      <c r="A746" s="274">
        <v>151707</v>
      </c>
      <c r="B746" s="274" t="s">
        <v>2032</v>
      </c>
      <c r="C746" s="269" t="s">
        <v>23</v>
      </c>
      <c r="D746" s="466">
        <v>5700.79</v>
      </c>
    </row>
    <row r="747" spans="1:4" ht="42.75">
      <c r="A747" s="274">
        <v>151708</v>
      </c>
      <c r="B747" s="274" t="s">
        <v>2033</v>
      </c>
      <c r="C747" s="269" t="s">
        <v>23</v>
      </c>
      <c r="D747" s="466">
        <v>9079.67</v>
      </c>
    </row>
    <row r="748" spans="1:4" ht="71.25">
      <c r="A748" s="274">
        <v>151709</v>
      </c>
      <c r="B748" s="274" t="s">
        <v>2034</v>
      </c>
      <c r="C748" s="269" t="s">
        <v>23</v>
      </c>
      <c r="D748" s="466">
        <v>7595.98</v>
      </c>
    </row>
    <row r="749" spans="1:4" ht="42.75">
      <c r="A749" s="274">
        <v>151710</v>
      </c>
      <c r="B749" s="274" t="s">
        <v>2035</v>
      </c>
      <c r="C749" s="269" t="s">
        <v>23</v>
      </c>
      <c r="D749" s="466">
        <v>10487.28</v>
      </c>
    </row>
    <row r="750" spans="1:4" ht="71.25">
      <c r="A750" s="274">
        <v>151711</v>
      </c>
      <c r="B750" s="274" t="s">
        <v>2036</v>
      </c>
      <c r="C750" s="269" t="s">
        <v>23</v>
      </c>
      <c r="D750" s="466">
        <v>9118.59</v>
      </c>
    </row>
    <row r="751" spans="1:4" ht="71.25">
      <c r="A751" s="274">
        <v>151712</v>
      </c>
      <c r="B751" s="274" t="s">
        <v>613</v>
      </c>
      <c r="C751" s="269" t="s">
        <v>23</v>
      </c>
      <c r="D751" s="466">
        <v>31844.84</v>
      </c>
    </row>
    <row r="752" spans="1:4" ht="85.5">
      <c r="A752" s="274">
        <v>151713</v>
      </c>
      <c r="B752" s="274" t="s">
        <v>614</v>
      </c>
      <c r="C752" s="269" t="s">
        <v>23</v>
      </c>
      <c r="D752" s="466">
        <v>41272.050000000003</v>
      </c>
    </row>
    <row r="753" spans="1:4" ht="85.5">
      <c r="A753" s="274">
        <v>151714</v>
      </c>
      <c r="B753" s="274" t="s">
        <v>615</v>
      </c>
      <c r="C753" s="269" t="s">
        <v>23</v>
      </c>
      <c r="D753" s="466">
        <v>59706.29</v>
      </c>
    </row>
    <row r="754" spans="1:4" ht="85.5">
      <c r="A754" s="274">
        <v>151715</v>
      </c>
      <c r="B754" s="274" t="s">
        <v>616</v>
      </c>
      <c r="C754" s="269" t="s">
        <v>23</v>
      </c>
      <c r="D754" s="466">
        <v>81222.740000000005</v>
      </c>
    </row>
    <row r="755" spans="1:4" ht="15">
      <c r="A755" s="273">
        <v>1518</v>
      </c>
      <c r="B755" s="273" t="s">
        <v>2037</v>
      </c>
      <c r="C755" s="269"/>
      <c r="D755" s="466"/>
    </row>
    <row r="756" spans="1:4" ht="57">
      <c r="A756" s="274">
        <v>151801</v>
      </c>
      <c r="B756" s="274" t="s">
        <v>19660</v>
      </c>
      <c r="C756" s="269" t="s">
        <v>23</v>
      </c>
      <c r="D756" s="466">
        <v>211.3</v>
      </c>
    </row>
    <row r="757" spans="1:4" ht="57">
      <c r="A757" s="274">
        <v>151802</v>
      </c>
      <c r="B757" s="274" t="s">
        <v>19661</v>
      </c>
      <c r="C757" s="269" t="s">
        <v>23</v>
      </c>
      <c r="D757" s="466">
        <v>174.66</v>
      </c>
    </row>
    <row r="758" spans="1:4" ht="57">
      <c r="A758" s="274">
        <v>151803</v>
      </c>
      <c r="B758" s="274" t="s">
        <v>19662</v>
      </c>
      <c r="C758" s="269" t="s">
        <v>23</v>
      </c>
      <c r="D758" s="466">
        <v>214.33</v>
      </c>
    </row>
    <row r="759" spans="1:4" ht="57">
      <c r="A759" s="274">
        <v>151805</v>
      </c>
      <c r="B759" s="274" t="s">
        <v>19663</v>
      </c>
      <c r="C759" s="269" t="s">
        <v>23</v>
      </c>
      <c r="D759" s="466">
        <v>518.22</v>
      </c>
    </row>
    <row r="760" spans="1:4" ht="57">
      <c r="A760" s="274">
        <v>151806</v>
      </c>
      <c r="B760" s="274" t="s">
        <v>19664</v>
      </c>
      <c r="C760" s="269" t="s">
        <v>23</v>
      </c>
      <c r="D760" s="466">
        <v>311.22000000000003</v>
      </c>
    </row>
    <row r="761" spans="1:4" ht="57">
      <c r="A761" s="274">
        <v>151807</v>
      </c>
      <c r="B761" s="274" t="s">
        <v>19665</v>
      </c>
      <c r="C761" s="269" t="s">
        <v>23</v>
      </c>
      <c r="D761" s="466">
        <v>250</v>
      </c>
    </row>
    <row r="762" spans="1:4" ht="57">
      <c r="A762" s="274">
        <v>151809</v>
      </c>
      <c r="B762" s="274" t="s">
        <v>19666</v>
      </c>
      <c r="C762" s="269" t="s">
        <v>23</v>
      </c>
      <c r="D762" s="466">
        <v>177.79</v>
      </c>
    </row>
    <row r="763" spans="1:4" ht="57">
      <c r="A763" s="274">
        <v>151810</v>
      </c>
      <c r="B763" s="274" t="s">
        <v>19667</v>
      </c>
      <c r="C763" s="269" t="s">
        <v>23</v>
      </c>
      <c r="D763" s="466">
        <v>360.19</v>
      </c>
    </row>
    <row r="764" spans="1:4" ht="71.25">
      <c r="A764" s="274">
        <v>151811</v>
      </c>
      <c r="B764" s="274" t="s">
        <v>19668</v>
      </c>
      <c r="C764" s="269" t="s">
        <v>23</v>
      </c>
      <c r="D764" s="466">
        <v>210.78</v>
      </c>
    </row>
    <row r="765" spans="1:4" ht="71.25">
      <c r="A765" s="274">
        <v>151812</v>
      </c>
      <c r="B765" s="274" t="s">
        <v>19669</v>
      </c>
      <c r="C765" s="269" t="s">
        <v>23</v>
      </c>
      <c r="D765" s="466">
        <v>234.09</v>
      </c>
    </row>
    <row r="766" spans="1:4" ht="57">
      <c r="A766" s="274">
        <v>151813</v>
      </c>
      <c r="B766" s="274" t="s">
        <v>19670</v>
      </c>
      <c r="C766" s="269" t="s">
        <v>23</v>
      </c>
      <c r="D766" s="466">
        <v>178.4</v>
      </c>
    </row>
    <row r="767" spans="1:4" ht="57">
      <c r="A767" s="274">
        <v>151814</v>
      </c>
      <c r="B767" s="274" t="s">
        <v>617</v>
      </c>
      <c r="C767" s="269" t="s">
        <v>23</v>
      </c>
      <c r="D767" s="466">
        <v>292.62</v>
      </c>
    </row>
    <row r="768" spans="1:4" ht="57">
      <c r="A768" s="274">
        <v>151815</v>
      </c>
      <c r="B768" s="274" t="s">
        <v>19671</v>
      </c>
      <c r="C768" s="269" t="s">
        <v>23</v>
      </c>
      <c r="D768" s="466">
        <v>154.04</v>
      </c>
    </row>
    <row r="769" spans="1:4" ht="57">
      <c r="A769" s="274">
        <v>151816</v>
      </c>
      <c r="B769" s="274" t="s">
        <v>19672</v>
      </c>
      <c r="C769" s="269" t="s">
        <v>23</v>
      </c>
      <c r="D769" s="466">
        <v>253.75</v>
      </c>
    </row>
    <row r="770" spans="1:4" ht="71.25">
      <c r="A770" s="274">
        <v>151817</v>
      </c>
      <c r="B770" s="274" t="s">
        <v>618</v>
      </c>
      <c r="C770" s="269" t="s">
        <v>23</v>
      </c>
      <c r="D770" s="466">
        <v>232.83</v>
      </c>
    </row>
    <row r="771" spans="1:4" ht="57">
      <c r="A771" s="274">
        <v>151819</v>
      </c>
      <c r="B771" s="274" t="s">
        <v>19673</v>
      </c>
      <c r="C771" s="269" t="s">
        <v>23</v>
      </c>
      <c r="D771" s="466">
        <v>91.53</v>
      </c>
    </row>
    <row r="772" spans="1:4" ht="71.25">
      <c r="A772" s="274">
        <v>151820</v>
      </c>
      <c r="B772" s="274" t="s">
        <v>19674</v>
      </c>
      <c r="C772" s="269" t="s">
        <v>23</v>
      </c>
      <c r="D772" s="466">
        <v>168.48</v>
      </c>
    </row>
    <row r="773" spans="1:4" ht="30">
      <c r="A773" s="273">
        <v>1519</v>
      </c>
      <c r="B773" s="273" t="s">
        <v>2038</v>
      </c>
      <c r="C773" s="269"/>
      <c r="D773" s="466"/>
    </row>
    <row r="774" spans="1:4" ht="85.5">
      <c r="A774" s="274">
        <v>151901</v>
      </c>
      <c r="B774" s="274" t="s">
        <v>619</v>
      </c>
      <c r="C774" s="269" t="s">
        <v>23</v>
      </c>
      <c r="D774" s="466">
        <v>520.22</v>
      </c>
    </row>
    <row r="775" spans="1:4" ht="85.5">
      <c r="A775" s="274">
        <v>151902</v>
      </c>
      <c r="B775" s="274" t="s">
        <v>620</v>
      </c>
      <c r="C775" s="269" t="s">
        <v>23</v>
      </c>
      <c r="D775" s="466">
        <v>640.04</v>
      </c>
    </row>
    <row r="776" spans="1:4" ht="85.5">
      <c r="A776" s="274">
        <v>151903</v>
      </c>
      <c r="B776" s="274" t="s">
        <v>621</v>
      </c>
      <c r="C776" s="269" t="s">
        <v>23</v>
      </c>
      <c r="D776" s="466">
        <v>795.76</v>
      </c>
    </row>
    <row r="777" spans="1:4" ht="85.5">
      <c r="A777" s="274">
        <v>151904</v>
      </c>
      <c r="B777" s="274" t="s">
        <v>622</v>
      </c>
      <c r="C777" s="269" t="s">
        <v>23</v>
      </c>
      <c r="D777" s="466">
        <v>830.9</v>
      </c>
    </row>
    <row r="778" spans="1:4" ht="71.25">
      <c r="A778" s="274">
        <v>151905</v>
      </c>
      <c r="B778" s="274" t="s">
        <v>623</v>
      </c>
      <c r="C778" s="269" t="s">
        <v>23</v>
      </c>
      <c r="D778" s="466">
        <v>1358.08</v>
      </c>
    </row>
    <row r="779" spans="1:4" ht="15">
      <c r="A779" s="273">
        <v>1520</v>
      </c>
      <c r="B779" s="273" t="s">
        <v>2039</v>
      </c>
      <c r="C779" s="269"/>
      <c r="D779" s="466"/>
    </row>
    <row r="780" spans="1:4" ht="28.5">
      <c r="A780" s="274">
        <v>152001</v>
      </c>
      <c r="B780" s="274" t="s">
        <v>624</v>
      </c>
      <c r="C780" s="269" t="s">
        <v>23</v>
      </c>
      <c r="D780" s="466">
        <v>11.52</v>
      </c>
    </row>
    <row r="781" spans="1:4" ht="28.5">
      <c r="A781" s="274">
        <v>152002</v>
      </c>
      <c r="B781" s="274" t="s">
        <v>625</v>
      </c>
      <c r="C781" s="269" t="s">
        <v>23</v>
      </c>
      <c r="D781" s="466">
        <v>13.58</v>
      </c>
    </row>
    <row r="782" spans="1:4" ht="28.5">
      <c r="A782" s="274">
        <v>152003</v>
      </c>
      <c r="B782" s="274" t="s">
        <v>626</v>
      </c>
      <c r="C782" s="269" t="s">
        <v>23</v>
      </c>
      <c r="D782" s="466">
        <v>22.04</v>
      </c>
    </row>
    <row r="783" spans="1:4" ht="28.5">
      <c r="A783" s="274">
        <v>152004</v>
      </c>
      <c r="B783" s="274" t="s">
        <v>627</v>
      </c>
      <c r="C783" s="269" t="s">
        <v>23</v>
      </c>
      <c r="D783" s="466">
        <v>22.27</v>
      </c>
    </row>
    <row r="784" spans="1:4" ht="28.5">
      <c r="A784" s="274">
        <v>152005</v>
      </c>
      <c r="B784" s="274" t="s">
        <v>628</v>
      </c>
      <c r="C784" s="269" t="s">
        <v>23</v>
      </c>
      <c r="D784" s="466">
        <v>23.62</v>
      </c>
    </row>
    <row r="785" spans="1:4" ht="28.5">
      <c r="A785" s="274">
        <v>152006</v>
      </c>
      <c r="B785" s="274" t="s">
        <v>629</v>
      </c>
      <c r="C785" s="269" t="s">
        <v>23</v>
      </c>
      <c r="D785" s="466">
        <v>26.88</v>
      </c>
    </row>
    <row r="786" spans="1:4" ht="28.5">
      <c r="A786" s="274">
        <v>152007</v>
      </c>
      <c r="B786" s="274" t="s">
        <v>630</v>
      </c>
      <c r="C786" s="269" t="s">
        <v>23</v>
      </c>
      <c r="D786" s="466">
        <v>35.06</v>
      </c>
    </row>
    <row r="787" spans="1:4" ht="28.5">
      <c r="A787" s="274">
        <v>152010</v>
      </c>
      <c r="B787" s="274" t="s">
        <v>631</v>
      </c>
      <c r="C787" s="269" t="s">
        <v>23</v>
      </c>
      <c r="D787" s="466">
        <v>35.549999999999997</v>
      </c>
    </row>
    <row r="788" spans="1:4" ht="28.5">
      <c r="A788" s="274">
        <v>152011</v>
      </c>
      <c r="B788" s="274" t="s">
        <v>632</v>
      </c>
      <c r="C788" s="269" t="s">
        <v>23</v>
      </c>
      <c r="D788" s="466">
        <v>43.68</v>
      </c>
    </row>
    <row r="789" spans="1:4" ht="28.5">
      <c r="A789" s="274">
        <v>152012</v>
      </c>
      <c r="B789" s="274" t="s">
        <v>633</v>
      </c>
      <c r="C789" s="269" t="s">
        <v>23</v>
      </c>
      <c r="D789" s="466">
        <v>77.23</v>
      </c>
    </row>
    <row r="790" spans="1:4" ht="28.5">
      <c r="A790" s="274">
        <v>152013</v>
      </c>
      <c r="B790" s="274" t="s">
        <v>634</v>
      </c>
      <c r="C790" s="269" t="s">
        <v>23</v>
      </c>
      <c r="D790" s="466">
        <v>80.39</v>
      </c>
    </row>
    <row r="791" spans="1:4" ht="28.5">
      <c r="A791" s="274">
        <v>152014</v>
      </c>
      <c r="B791" s="274" t="s">
        <v>635</v>
      </c>
      <c r="C791" s="269" t="s">
        <v>23</v>
      </c>
      <c r="D791" s="466">
        <v>90.26</v>
      </c>
    </row>
    <row r="792" spans="1:4" ht="28.5">
      <c r="A792" s="274">
        <v>152015</v>
      </c>
      <c r="B792" s="274" t="s">
        <v>636</v>
      </c>
      <c r="C792" s="269" t="s">
        <v>23</v>
      </c>
      <c r="D792" s="466">
        <v>97.08</v>
      </c>
    </row>
    <row r="793" spans="1:4" ht="28.5">
      <c r="A793" s="274">
        <v>152016</v>
      </c>
      <c r="B793" s="274" t="s">
        <v>637</v>
      </c>
      <c r="C793" s="269" t="s">
        <v>23</v>
      </c>
      <c r="D793" s="466">
        <v>100.25</v>
      </c>
    </row>
    <row r="794" spans="1:4" ht="28.5">
      <c r="A794" s="274">
        <v>152025</v>
      </c>
      <c r="B794" s="274" t="s">
        <v>638</v>
      </c>
      <c r="C794" s="269" t="s">
        <v>23</v>
      </c>
      <c r="D794" s="466">
        <v>318.22000000000003</v>
      </c>
    </row>
    <row r="795" spans="1:4" ht="28.5">
      <c r="A795" s="274">
        <v>152026</v>
      </c>
      <c r="B795" s="274" t="s">
        <v>639</v>
      </c>
      <c r="C795" s="269" t="s">
        <v>23</v>
      </c>
      <c r="D795" s="466">
        <v>357.56</v>
      </c>
    </row>
    <row r="796" spans="1:4" ht="28.5">
      <c r="A796" s="274">
        <v>152027</v>
      </c>
      <c r="B796" s="274" t="s">
        <v>640</v>
      </c>
      <c r="C796" s="269" t="s">
        <v>23</v>
      </c>
      <c r="D796" s="466">
        <v>380.6</v>
      </c>
    </row>
    <row r="797" spans="1:4" ht="14.25">
      <c r="A797" s="274">
        <v>152030</v>
      </c>
      <c r="B797" s="274" t="s">
        <v>641</v>
      </c>
      <c r="C797" s="269" t="s">
        <v>23</v>
      </c>
      <c r="D797" s="466">
        <v>12.83</v>
      </c>
    </row>
    <row r="798" spans="1:4" ht="14.25">
      <c r="A798" s="274">
        <v>152031</v>
      </c>
      <c r="B798" s="274" t="s">
        <v>642</v>
      </c>
      <c r="C798" s="269" t="s">
        <v>23</v>
      </c>
      <c r="D798" s="466">
        <v>22.09</v>
      </c>
    </row>
    <row r="799" spans="1:4" ht="28.5">
      <c r="A799" s="274">
        <v>152033</v>
      </c>
      <c r="B799" s="274" t="s">
        <v>643</v>
      </c>
      <c r="C799" s="269" t="s">
        <v>23</v>
      </c>
      <c r="D799" s="466">
        <v>12.67</v>
      </c>
    </row>
    <row r="800" spans="1:4" ht="28.5">
      <c r="A800" s="274">
        <v>152034</v>
      </c>
      <c r="B800" s="274" t="s">
        <v>644</v>
      </c>
      <c r="C800" s="269" t="s">
        <v>23</v>
      </c>
      <c r="D800" s="466">
        <v>13</v>
      </c>
    </row>
    <row r="801" spans="1:4" ht="28.5">
      <c r="A801" s="274">
        <v>152035</v>
      </c>
      <c r="B801" s="274" t="s">
        <v>645</v>
      </c>
      <c r="C801" s="269" t="s">
        <v>23</v>
      </c>
      <c r="D801" s="466">
        <v>15.63</v>
      </c>
    </row>
    <row r="802" spans="1:4" ht="14.25">
      <c r="A802" s="274">
        <v>152040</v>
      </c>
      <c r="B802" s="274" t="s">
        <v>646</v>
      </c>
      <c r="C802" s="269" t="s">
        <v>23</v>
      </c>
      <c r="D802" s="466">
        <v>25.75</v>
      </c>
    </row>
    <row r="803" spans="1:4" ht="14.25">
      <c r="A803" s="274">
        <v>152041</v>
      </c>
      <c r="B803" s="274" t="s">
        <v>647</v>
      </c>
      <c r="C803" s="269" t="s">
        <v>23</v>
      </c>
      <c r="D803" s="466">
        <v>27.1</v>
      </c>
    </row>
    <row r="804" spans="1:4" ht="14.25">
      <c r="A804" s="274">
        <v>152042</v>
      </c>
      <c r="B804" s="274" t="s">
        <v>648</v>
      </c>
      <c r="C804" s="269" t="s">
        <v>23</v>
      </c>
      <c r="D804" s="466">
        <v>33.43</v>
      </c>
    </row>
    <row r="805" spans="1:4" ht="15">
      <c r="A805" s="273">
        <v>16</v>
      </c>
      <c r="B805" s="273" t="s">
        <v>2040</v>
      </c>
      <c r="C805" s="269"/>
      <c r="D805" s="466"/>
    </row>
    <row r="806" spans="1:4" ht="15">
      <c r="A806" s="273">
        <v>1601</v>
      </c>
      <c r="B806" s="273" t="s">
        <v>2041</v>
      </c>
      <c r="C806" s="269"/>
      <c r="D806" s="466"/>
    </row>
    <row r="807" spans="1:4" ht="42.75">
      <c r="A807" s="274">
        <v>160105</v>
      </c>
      <c r="B807" s="274" t="s">
        <v>649</v>
      </c>
      <c r="C807" s="269" t="s">
        <v>23</v>
      </c>
      <c r="D807" s="466">
        <v>1478.88</v>
      </c>
    </row>
    <row r="808" spans="1:4" ht="42.75">
      <c r="A808" s="274">
        <v>160106</v>
      </c>
      <c r="B808" s="274" t="s">
        <v>650</v>
      </c>
      <c r="C808" s="269" t="s">
        <v>23</v>
      </c>
      <c r="D808" s="466">
        <v>404.41</v>
      </c>
    </row>
    <row r="809" spans="1:4" ht="28.5">
      <c r="A809" s="274">
        <v>160108</v>
      </c>
      <c r="B809" s="274" t="s">
        <v>651</v>
      </c>
      <c r="C809" s="269" t="s">
        <v>23</v>
      </c>
      <c r="D809" s="466">
        <v>136.5</v>
      </c>
    </row>
    <row r="810" spans="1:4" ht="28.5">
      <c r="A810" s="274">
        <v>160110</v>
      </c>
      <c r="B810" s="274" t="s">
        <v>652</v>
      </c>
      <c r="C810" s="269" t="s">
        <v>23</v>
      </c>
      <c r="D810" s="466">
        <v>426.57</v>
      </c>
    </row>
    <row r="811" spans="1:4" ht="57">
      <c r="A811" s="274">
        <v>160111</v>
      </c>
      <c r="B811" s="274" t="s">
        <v>653</v>
      </c>
      <c r="C811" s="269" t="s">
        <v>23</v>
      </c>
      <c r="D811" s="466">
        <v>1046.3800000000001</v>
      </c>
    </row>
    <row r="812" spans="1:4" ht="28.5">
      <c r="A812" s="274">
        <v>160115</v>
      </c>
      <c r="B812" s="274" t="s">
        <v>654</v>
      </c>
      <c r="C812" s="269" t="s">
        <v>41</v>
      </c>
      <c r="D812" s="466">
        <v>28.04</v>
      </c>
    </row>
    <row r="813" spans="1:4" ht="14.25">
      <c r="A813" s="274">
        <v>160120</v>
      </c>
      <c r="B813" s="274" t="s">
        <v>655</v>
      </c>
      <c r="C813" s="269" t="s">
        <v>23</v>
      </c>
      <c r="D813" s="466">
        <v>40.799999999999997</v>
      </c>
    </row>
    <row r="814" spans="1:4" ht="15">
      <c r="A814" s="273">
        <v>1602</v>
      </c>
      <c r="B814" s="273" t="s">
        <v>2042</v>
      </c>
      <c r="C814" s="269"/>
      <c r="D814" s="466"/>
    </row>
    <row r="815" spans="1:4" ht="71.25">
      <c r="A815" s="274">
        <v>160207</v>
      </c>
      <c r="B815" s="274" t="s">
        <v>2043</v>
      </c>
      <c r="C815" s="269" t="s">
        <v>23</v>
      </c>
      <c r="D815" s="466">
        <v>7392.66</v>
      </c>
    </row>
    <row r="816" spans="1:4" ht="71.25">
      <c r="A816" s="274">
        <v>160208</v>
      </c>
      <c r="B816" s="274" t="s">
        <v>656</v>
      </c>
      <c r="C816" s="269" t="s">
        <v>23</v>
      </c>
      <c r="D816" s="466">
        <v>13155.73</v>
      </c>
    </row>
    <row r="817" spans="1:4" ht="15">
      <c r="A817" s="273">
        <v>1603</v>
      </c>
      <c r="B817" s="273" t="s">
        <v>2044</v>
      </c>
      <c r="C817" s="269"/>
      <c r="D817" s="466"/>
    </row>
    <row r="818" spans="1:4" ht="42.75">
      <c r="A818" s="274">
        <v>160303</v>
      </c>
      <c r="B818" s="274" t="s">
        <v>657</v>
      </c>
      <c r="C818" s="269" t="s">
        <v>23</v>
      </c>
      <c r="D818" s="466">
        <v>372.66</v>
      </c>
    </row>
    <row r="819" spans="1:4" ht="71.25">
      <c r="A819" s="274">
        <v>160304</v>
      </c>
      <c r="B819" s="274" t="s">
        <v>658</v>
      </c>
      <c r="C819" s="269" t="s">
        <v>23</v>
      </c>
      <c r="D819" s="466">
        <v>915.05</v>
      </c>
    </row>
    <row r="820" spans="1:4" ht="42.75">
      <c r="A820" s="274">
        <v>160305</v>
      </c>
      <c r="B820" s="274" t="s">
        <v>659</v>
      </c>
      <c r="C820" s="269" t="s">
        <v>41</v>
      </c>
      <c r="D820" s="466">
        <v>92.39</v>
      </c>
    </row>
    <row r="821" spans="1:4" ht="42.75">
      <c r="A821" s="274">
        <v>160308</v>
      </c>
      <c r="B821" s="274" t="s">
        <v>660</v>
      </c>
      <c r="C821" s="269" t="s">
        <v>41</v>
      </c>
      <c r="D821" s="466">
        <v>75.3</v>
      </c>
    </row>
    <row r="822" spans="1:4" ht="71.25">
      <c r="A822" s="274">
        <v>160309</v>
      </c>
      <c r="B822" s="274" t="s">
        <v>19752</v>
      </c>
      <c r="C822" s="269" t="s">
        <v>23</v>
      </c>
      <c r="D822" s="466">
        <v>81.459999999999994</v>
      </c>
    </row>
    <row r="823" spans="1:4" ht="42.75">
      <c r="A823" s="274">
        <v>160310</v>
      </c>
      <c r="B823" s="274" t="s">
        <v>661</v>
      </c>
      <c r="C823" s="269" t="s">
        <v>23</v>
      </c>
      <c r="D823" s="466">
        <v>54.15</v>
      </c>
    </row>
    <row r="824" spans="1:4" ht="28.5">
      <c r="A824" s="274">
        <v>160311</v>
      </c>
      <c r="B824" s="274" t="s">
        <v>599</v>
      </c>
      <c r="C824" s="269" t="s">
        <v>23</v>
      </c>
      <c r="D824" s="466">
        <v>136.88</v>
      </c>
    </row>
    <row r="825" spans="1:4" ht="71.25">
      <c r="A825" s="274">
        <v>160312</v>
      </c>
      <c r="B825" s="274" t="s">
        <v>2045</v>
      </c>
      <c r="C825" s="269" t="s">
        <v>23</v>
      </c>
      <c r="D825" s="466">
        <v>41.9</v>
      </c>
    </row>
    <row r="826" spans="1:4" ht="71.25">
      <c r="A826" s="274">
        <v>160313</v>
      </c>
      <c r="B826" s="274" t="s">
        <v>662</v>
      </c>
      <c r="C826" s="269" t="s">
        <v>23</v>
      </c>
      <c r="D826" s="466">
        <v>52.07</v>
      </c>
    </row>
    <row r="827" spans="1:4" ht="85.5">
      <c r="A827" s="274">
        <v>160314</v>
      </c>
      <c r="B827" s="274" t="s">
        <v>663</v>
      </c>
      <c r="C827" s="269" t="s">
        <v>23</v>
      </c>
      <c r="D827" s="466">
        <v>787.12</v>
      </c>
    </row>
    <row r="828" spans="1:4" ht="85.5">
      <c r="A828" s="274">
        <v>160315</v>
      </c>
      <c r="B828" s="274" t="s">
        <v>664</v>
      </c>
      <c r="C828" s="269" t="s">
        <v>23</v>
      </c>
      <c r="D828" s="466">
        <v>1250.83</v>
      </c>
    </row>
    <row r="829" spans="1:4" ht="42.75">
      <c r="A829" s="274">
        <v>160316</v>
      </c>
      <c r="B829" s="274" t="s">
        <v>665</v>
      </c>
      <c r="C829" s="269" t="s">
        <v>23</v>
      </c>
      <c r="D829" s="466">
        <v>80.180000000000007</v>
      </c>
    </row>
    <row r="830" spans="1:4" ht="42.75">
      <c r="A830" s="274">
        <v>160317</v>
      </c>
      <c r="B830" s="274" t="s">
        <v>666</v>
      </c>
      <c r="C830" s="269" t="s">
        <v>41</v>
      </c>
      <c r="D830" s="466">
        <v>75.3</v>
      </c>
    </row>
    <row r="831" spans="1:4" ht="42.75">
      <c r="A831" s="274">
        <v>160318</v>
      </c>
      <c r="B831" s="274" t="s">
        <v>667</v>
      </c>
      <c r="C831" s="269" t="s">
        <v>41</v>
      </c>
      <c r="D831" s="466">
        <v>52.08</v>
      </c>
    </row>
    <row r="832" spans="1:4" ht="57">
      <c r="A832" s="274">
        <v>160319</v>
      </c>
      <c r="B832" s="274" t="s">
        <v>668</v>
      </c>
      <c r="C832" s="269" t="s">
        <v>23</v>
      </c>
      <c r="D832" s="466">
        <v>9.1199999999999992</v>
      </c>
    </row>
    <row r="833" spans="1:4" ht="57">
      <c r="A833" s="274">
        <v>160321</v>
      </c>
      <c r="B833" s="274" t="s">
        <v>669</v>
      </c>
      <c r="C833" s="269" t="s">
        <v>23</v>
      </c>
      <c r="D833" s="466">
        <v>117.36</v>
      </c>
    </row>
    <row r="834" spans="1:4" ht="42.75">
      <c r="A834" s="274">
        <v>160322</v>
      </c>
      <c r="B834" s="274" t="s">
        <v>670</v>
      </c>
      <c r="C834" s="269" t="s">
        <v>23</v>
      </c>
      <c r="D834" s="466">
        <v>5.45</v>
      </c>
    </row>
    <row r="835" spans="1:4" ht="42.75">
      <c r="A835" s="274">
        <v>160323</v>
      </c>
      <c r="B835" s="274" t="s">
        <v>671</v>
      </c>
      <c r="C835" s="269" t="s">
        <v>23</v>
      </c>
      <c r="D835" s="466">
        <v>8.51</v>
      </c>
    </row>
    <row r="836" spans="1:4" ht="71.25">
      <c r="A836" s="274">
        <v>160324</v>
      </c>
      <c r="B836" s="274" t="s">
        <v>672</v>
      </c>
      <c r="C836" s="269" t="s">
        <v>23</v>
      </c>
      <c r="D836" s="466">
        <v>260.25</v>
      </c>
    </row>
    <row r="837" spans="1:4" ht="71.25">
      <c r="A837" s="274">
        <v>160325</v>
      </c>
      <c r="B837" s="274" t="s">
        <v>673</v>
      </c>
      <c r="C837" s="269" t="s">
        <v>23</v>
      </c>
      <c r="D837" s="466">
        <v>423.13</v>
      </c>
    </row>
    <row r="838" spans="1:4" ht="42.75">
      <c r="A838" s="274">
        <v>160326</v>
      </c>
      <c r="B838" s="274" t="s">
        <v>674</v>
      </c>
      <c r="C838" s="269" t="s">
        <v>41</v>
      </c>
      <c r="D838" s="466">
        <v>36.83</v>
      </c>
    </row>
    <row r="839" spans="1:4" ht="57">
      <c r="A839" s="274">
        <v>160327</v>
      </c>
      <c r="B839" s="274" t="s">
        <v>675</v>
      </c>
      <c r="C839" s="269" t="s">
        <v>41</v>
      </c>
      <c r="D839" s="466">
        <v>37.880000000000003</v>
      </c>
    </row>
    <row r="840" spans="1:4" ht="42.75">
      <c r="A840" s="274">
        <v>160328</v>
      </c>
      <c r="B840" s="274" t="s">
        <v>676</v>
      </c>
      <c r="C840" s="269" t="s">
        <v>23</v>
      </c>
      <c r="D840" s="466">
        <v>23.4</v>
      </c>
    </row>
    <row r="841" spans="1:4" ht="42.75">
      <c r="A841" s="274">
        <v>160329</v>
      </c>
      <c r="B841" s="274" t="s">
        <v>677</v>
      </c>
      <c r="C841" s="269" t="s">
        <v>23</v>
      </c>
      <c r="D841" s="466">
        <v>17.75</v>
      </c>
    </row>
    <row r="842" spans="1:4" ht="71.25">
      <c r="A842" s="274">
        <v>160330</v>
      </c>
      <c r="B842" s="274" t="s">
        <v>678</v>
      </c>
      <c r="C842" s="269" t="s">
        <v>23</v>
      </c>
      <c r="D842" s="466">
        <v>10.81</v>
      </c>
    </row>
    <row r="843" spans="1:4" ht="42.75">
      <c r="A843" s="274">
        <v>160331</v>
      </c>
      <c r="B843" s="274" t="s">
        <v>679</v>
      </c>
      <c r="C843" s="269" t="s">
        <v>23</v>
      </c>
      <c r="D843" s="466">
        <v>33.450000000000003</v>
      </c>
    </row>
    <row r="844" spans="1:4" ht="57">
      <c r="A844" s="274">
        <v>160332</v>
      </c>
      <c r="B844" s="274" t="s">
        <v>680</v>
      </c>
      <c r="C844" s="269" t="s">
        <v>41</v>
      </c>
      <c r="D844" s="466">
        <v>28.51</v>
      </c>
    </row>
    <row r="845" spans="1:4" ht="57">
      <c r="A845" s="274">
        <v>160333</v>
      </c>
      <c r="B845" s="274" t="s">
        <v>681</v>
      </c>
      <c r="C845" s="269" t="s">
        <v>41</v>
      </c>
      <c r="D845" s="466">
        <v>86.06</v>
      </c>
    </row>
    <row r="846" spans="1:4" ht="42.75">
      <c r="A846" s="274">
        <v>160334</v>
      </c>
      <c r="B846" s="274" t="s">
        <v>682</v>
      </c>
      <c r="C846" s="269" t="s">
        <v>23</v>
      </c>
      <c r="D846" s="466">
        <v>32.71</v>
      </c>
    </row>
    <row r="847" spans="1:4" ht="57">
      <c r="A847" s="274">
        <v>160335</v>
      </c>
      <c r="B847" s="274" t="s">
        <v>19753</v>
      </c>
      <c r="C847" s="269" t="s">
        <v>41</v>
      </c>
      <c r="D847" s="466">
        <v>53.03</v>
      </c>
    </row>
    <row r="848" spans="1:4" ht="15">
      <c r="A848" s="273">
        <v>1606</v>
      </c>
      <c r="B848" s="273" t="s">
        <v>2046</v>
      </c>
      <c r="C848" s="269"/>
      <c r="D848" s="466"/>
    </row>
    <row r="849" spans="1:4" ht="71.25">
      <c r="A849" s="274">
        <v>160602</v>
      </c>
      <c r="B849" s="274" t="s">
        <v>683</v>
      </c>
      <c r="C849" s="269" t="s">
        <v>23</v>
      </c>
      <c r="D849" s="466">
        <v>1528.76</v>
      </c>
    </row>
    <row r="850" spans="1:4" ht="57">
      <c r="A850" s="274">
        <v>160603</v>
      </c>
      <c r="B850" s="274" t="s">
        <v>684</v>
      </c>
      <c r="C850" s="269" t="s">
        <v>23</v>
      </c>
      <c r="D850" s="466">
        <v>683.6</v>
      </c>
    </row>
    <row r="851" spans="1:4" ht="57">
      <c r="A851" s="274">
        <v>160604</v>
      </c>
      <c r="B851" s="274" t="s">
        <v>685</v>
      </c>
      <c r="C851" s="269" t="s">
        <v>23</v>
      </c>
      <c r="D851" s="466">
        <v>165.85</v>
      </c>
    </row>
    <row r="852" spans="1:4" ht="57">
      <c r="A852" s="274">
        <v>160605</v>
      </c>
      <c r="B852" s="274" t="s">
        <v>686</v>
      </c>
      <c r="C852" s="269" t="s">
        <v>23</v>
      </c>
      <c r="D852" s="466">
        <v>212.58</v>
      </c>
    </row>
    <row r="853" spans="1:4" ht="57">
      <c r="A853" s="274">
        <v>160606</v>
      </c>
      <c r="B853" s="274" t="s">
        <v>687</v>
      </c>
      <c r="C853" s="269" t="s">
        <v>23</v>
      </c>
      <c r="D853" s="466">
        <v>482.06</v>
      </c>
    </row>
    <row r="854" spans="1:4" ht="57">
      <c r="A854" s="274">
        <v>160607</v>
      </c>
      <c r="B854" s="274" t="s">
        <v>688</v>
      </c>
      <c r="C854" s="269" t="s">
        <v>23</v>
      </c>
      <c r="D854" s="466">
        <v>195.31</v>
      </c>
    </row>
    <row r="855" spans="1:4" ht="71.25">
      <c r="A855" s="274">
        <v>160608</v>
      </c>
      <c r="B855" s="274" t="s">
        <v>689</v>
      </c>
      <c r="C855" s="269" t="s">
        <v>23</v>
      </c>
      <c r="D855" s="466">
        <v>292.27</v>
      </c>
    </row>
    <row r="856" spans="1:4" ht="57">
      <c r="A856" s="274">
        <v>160612</v>
      </c>
      <c r="B856" s="274" t="s">
        <v>690</v>
      </c>
      <c r="C856" s="269" t="s">
        <v>23</v>
      </c>
      <c r="D856" s="466">
        <v>25.42</v>
      </c>
    </row>
    <row r="857" spans="1:4" ht="42.75">
      <c r="A857" s="274">
        <v>160613</v>
      </c>
      <c r="B857" s="274" t="s">
        <v>691</v>
      </c>
      <c r="C857" s="269" t="s">
        <v>23</v>
      </c>
      <c r="D857" s="466">
        <v>237.77</v>
      </c>
    </row>
    <row r="858" spans="1:4" ht="71.25">
      <c r="A858" s="274">
        <v>160625</v>
      </c>
      <c r="B858" s="274" t="s">
        <v>692</v>
      </c>
      <c r="C858" s="269" t="s">
        <v>23</v>
      </c>
      <c r="D858" s="466">
        <v>716.26</v>
      </c>
    </row>
    <row r="859" spans="1:4" ht="42.75">
      <c r="A859" s="274">
        <v>160663</v>
      </c>
      <c r="B859" s="274" t="s">
        <v>693</v>
      </c>
      <c r="C859" s="269" t="s">
        <v>23</v>
      </c>
      <c r="D859" s="466">
        <v>432.57</v>
      </c>
    </row>
    <row r="860" spans="1:4" ht="85.5">
      <c r="A860" s="274">
        <v>160665</v>
      </c>
      <c r="B860" s="274" t="s">
        <v>2047</v>
      </c>
      <c r="C860" s="269" t="s">
        <v>23</v>
      </c>
      <c r="D860" s="466">
        <v>2943.92</v>
      </c>
    </row>
    <row r="861" spans="1:4" ht="71.25">
      <c r="A861" s="274">
        <v>160671</v>
      </c>
      <c r="B861" s="274" t="s">
        <v>694</v>
      </c>
      <c r="C861" s="269" t="s">
        <v>23</v>
      </c>
      <c r="D861" s="466">
        <v>2110.04</v>
      </c>
    </row>
    <row r="862" spans="1:4" ht="57">
      <c r="A862" s="274">
        <v>160673</v>
      </c>
      <c r="B862" s="274" t="s">
        <v>2048</v>
      </c>
      <c r="C862" s="269" t="s">
        <v>23</v>
      </c>
      <c r="D862" s="466">
        <v>2092.56</v>
      </c>
    </row>
    <row r="863" spans="1:4" ht="42.75">
      <c r="A863" s="274">
        <v>160674</v>
      </c>
      <c r="B863" s="274" t="s">
        <v>695</v>
      </c>
      <c r="C863" s="269" t="s">
        <v>23</v>
      </c>
      <c r="D863" s="466">
        <v>128.63</v>
      </c>
    </row>
    <row r="864" spans="1:4" ht="42.75">
      <c r="A864" s="274">
        <v>160675</v>
      </c>
      <c r="B864" s="274" t="s">
        <v>696</v>
      </c>
      <c r="C864" s="269" t="s">
        <v>23</v>
      </c>
      <c r="D864" s="466">
        <v>177.17</v>
      </c>
    </row>
    <row r="865" spans="1:4" ht="28.5">
      <c r="A865" s="274">
        <v>160676</v>
      </c>
      <c r="B865" s="274" t="s">
        <v>697</v>
      </c>
      <c r="C865" s="269" t="s">
        <v>23</v>
      </c>
      <c r="D865" s="466">
        <v>128.6</v>
      </c>
    </row>
    <row r="866" spans="1:4" ht="15">
      <c r="A866" s="273">
        <v>1607</v>
      </c>
      <c r="B866" s="273" t="s">
        <v>2049</v>
      </c>
      <c r="C866" s="269"/>
      <c r="D866" s="466"/>
    </row>
    <row r="867" spans="1:4" ht="42.75">
      <c r="A867" s="274">
        <v>160702</v>
      </c>
      <c r="B867" s="274" t="s">
        <v>698</v>
      </c>
      <c r="C867" s="269" t="s">
        <v>25</v>
      </c>
      <c r="D867" s="466">
        <v>5.71</v>
      </c>
    </row>
    <row r="868" spans="1:4" ht="42.75">
      <c r="A868" s="274">
        <v>160704</v>
      </c>
      <c r="B868" s="274" t="s">
        <v>699</v>
      </c>
      <c r="C868" s="269" t="s">
        <v>34</v>
      </c>
      <c r="D868" s="466">
        <v>2355.7800000000002</v>
      </c>
    </row>
    <row r="869" spans="1:4" ht="42.75">
      <c r="A869" s="274">
        <v>160707</v>
      </c>
      <c r="B869" s="274" t="s">
        <v>700</v>
      </c>
      <c r="C869" s="269" t="s">
        <v>25</v>
      </c>
      <c r="D869" s="466">
        <v>25.55</v>
      </c>
    </row>
    <row r="870" spans="1:4" ht="42.75">
      <c r="A870" s="274">
        <v>160708</v>
      </c>
      <c r="B870" s="274" t="s">
        <v>701</v>
      </c>
      <c r="C870" s="269" t="s">
        <v>25</v>
      </c>
      <c r="D870" s="466">
        <v>25.42</v>
      </c>
    </row>
    <row r="871" spans="1:4" ht="28.5">
      <c r="A871" s="274">
        <v>160709</v>
      </c>
      <c r="B871" s="274" t="s">
        <v>702</v>
      </c>
      <c r="C871" s="269" t="s">
        <v>25</v>
      </c>
      <c r="D871" s="466">
        <v>1436.67</v>
      </c>
    </row>
    <row r="872" spans="1:4" ht="71.25">
      <c r="A872" s="274">
        <v>160710</v>
      </c>
      <c r="B872" s="274" t="s">
        <v>703</v>
      </c>
      <c r="C872" s="269" t="s">
        <v>25</v>
      </c>
      <c r="D872" s="466">
        <v>54.25</v>
      </c>
    </row>
    <row r="873" spans="1:4" ht="42.75">
      <c r="A873" s="274">
        <v>160711</v>
      </c>
      <c r="B873" s="274" t="s">
        <v>704</v>
      </c>
      <c r="C873" s="269" t="s">
        <v>25</v>
      </c>
      <c r="D873" s="466">
        <v>47.64</v>
      </c>
    </row>
    <row r="874" spans="1:4" ht="42.75">
      <c r="A874" s="274">
        <v>160712</v>
      </c>
      <c r="B874" s="274" t="s">
        <v>705</v>
      </c>
      <c r="C874" s="269" t="s">
        <v>25</v>
      </c>
      <c r="D874" s="466">
        <v>208.33</v>
      </c>
    </row>
    <row r="875" spans="1:4" ht="57">
      <c r="A875" s="274">
        <v>160713</v>
      </c>
      <c r="B875" s="274" t="s">
        <v>706</v>
      </c>
      <c r="C875" s="269" t="s">
        <v>25</v>
      </c>
      <c r="D875" s="466">
        <v>568.11</v>
      </c>
    </row>
    <row r="876" spans="1:4" ht="28.5">
      <c r="A876" s="274">
        <v>160714</v>
      </c>
      <c r="B876" s="274" t="s">
        <v>707</v>
      </c>
      <c r="C876" s="269" t="s">
        <v>25</v>
      </c>
      <c r="D876" s="466">
        <v>62.7</v>
      </c>
    </row>
    <row r="877" spans="1:4" ht="71.25">
      <c r="A877" s="274">
        <v>160715</v>
      </c>
      <c r="B877" s="274" t="s">
        <v>708</v>
      </c>
      <c r="C877" s="269" t="s">
        <v>25</v>
      </c>
      <c r="D877" s="466">
        <v>224.58</v>
      </c>
    </row>
    <row r="878" spans="1:4" ht="28.5">
      <c r="A878" s="274">
        <v>160716</v>
      </c>
      <c r="B878" s="274" t="s">
        <v>709</v>
      </c>
      <c r="C878" s="269" t="s">
        <v>34</v>
      </c>
      <c r="D878" s="466">
        <v>542.03</v>
      </c>
    </row>
    <row r="879" spans="1:4" ht="42.75">
      <c r="A879" s="274">
        <v>160718</v>
      </c>
      <c r="B879" s="274" t="s">
        <v>710</v>
      </c>
      <c r="C879" s="269" t="s">
        <v>25</v>
      </c>
      <c r="D879" s="466">
        <v>19.14</v>
      </c>
    </row>
    <row r="880" spans="1:4" ht="15">
      <c r="A880" s="273">
        <v>1608</v>
      </c>
      <c r="B880" s="273" t="s">
        <v>2050</v>
      </c>
      <c r="C880" s="269"/>
      <c r="D880" s="466"/>
    </row>
    <row r="881" spans="1:4" ht="28.5">
      <c r="A881" s="274">
        <v>160806</v>
      </c>
      <c r="B881" s="274" t="s">
        <v>2051</v>
      </c>
      <c r="C881" s="269" t="s">
        <v>23</v>
      </c>
      <c r="D881" s="466">
        <v>27.27</v>
      </c>
    </row>
    <row r="882" spans="1:4" ht="14.25">
      <c r="A882" s="274">
        <v>160807</v>
      </c>
      <c r="B882" s="274" t="s">
        <v>711</v>
      </c>
      <c r="C882" s="269" t="s">
        <v>23</v>
      </c>
      <c r="D882" s="466">
        <v>10.11</v>
      </c>
    </row>
    <row r="883" spans="1:4" ht="28.5">
      <c r="A883" s="274">
        <v>160808</v>
      </c>
      <c r="B883" s="274" t="s">
        <v>2052</v>
      </c>
      <c r="C883" s="269" t="s">
        <v>41</v>
      </c>
      <c r="D883" s="466">
        <v>4.03</v>
      </c>
    </row>
    <row r="884" spans="1:4" ht="15">
      <c r="A884" s="273">
        <v>17</v>
      </c>
      <c r="B884" s="273" t="s">
        <v>2053</v>
      </c>
      <c r="C884" s="269"/>
      <c r="D884" s="466"/>
    </row>
    <row r="885" spans="1:4" ht="15">
      <c r="A885" s="273">
        <v>1701</v>
      </c>
      <c r="B885" s="273" t="s">
        <v>2054</v>
      </c>
      <c r="C885" s="269"/>
      <c r="D885" s="466"/>
    </row>
    <row r="886" spans="1:4" ht="57">
      <c r="A886" s="274">
        <v>170101</v>
      </c>
      <c r="B886" s="274" t="s">
        <v>712</v>
      </c>
      <c r="C886" s="269" t="s">
        <v>23</v>
      </c>
      <c r="D886" s="466">
        <v>696.36</v>
      </c>
    </row>
    <row r="887" spans="1:4" ht="42.75">
      <c r="A887" s="274">
        <v>170107</v>
      </c>
      <c r="B887" s="274" t="s">
        <v>713</v>
      </c>
      <c r="C887" s="269" t="s">
        <v>23</v>
      </c>
      <c r="D887" s="466">
        <v>628.24</v>
      </c>
    </row>
    <row r="888" spans="1:4" ht="42.75">
      <c r="A888" s="274">
        <v>170108</v>
      </c>
      <c r="B888" s="274" t="s">
        <v>714</v>
      </c>
      <c r="C888" s="269" t="s">
        <v>23</v>
      </c>
      <c r="D888" s="466">
        <v>88.44</v>
      </c>
    </row>
    <row r="889" spans="1:4" ht="42.75">
      <c r="A889" s="274">
        <v>170110</v>
      </c>
      <c r="B889" s="274" t="s">
        <v>715</v>
      </c>
      <c r="C889" s="269" t="s">
        <v>23</v>
      </c>
      <c r="D889" s="466">
        <v>73.569999999999993</v>
      </c>
    </row>
    <row r="890" spans="1:4" ht="28.5">
      <c r="A890" s="274">
        <v>170111</v>
      </c>
      <c r="B890" s="274" t="s">
        <v>716</v>
      </c>
      <c r="C890" s="269" t="s">
        <v>23</v>
      </c>
      <c r="D890" s="466">
        <v>91.13</v>
      </c>
    </row>
    <row r="891" spans="1:4" ht="42.75">
      <c r="A891" s="274">
        <v>170114</v>
      </c>
      <c r="B891" s="274" t="s">
        <v>717</v>
      </c>
      <c r="C891" s="269" t="s">
        <v>23</v>
      </c>
      <c r="D891" s="466">
        <v>1000.88</v>
      </c>
    </row>
    <row r="892" spans="1:4" ht="57">
      <c r="A892" s="274">
        <v>170115</v>
      </c>
      <c r="B892" s="274" t="s">
        <v>718</v>
      </c>
      <c r="C892" s="269" t="s">
        <v>23</v>
      </c>
      <c r="D892" s="466">
        <v>336.1</v>
      </c>
    </row>
    <row r="893" spans="1:4" ht="57">
      <c r="A893" s="274">
        <v>170116</v>
      </c>
      <c r="B893" s="274" t="s">
        <v>719</v>
      </c>
      <c r="C893" s="269" t="s">
        <v>23</v>
      </c>
      <c r="D893" s="466">
        <v>422.74</v>
      </c>
    </row>
    <row r="894" spans="1:4" ht="57">
      <c r="A894" s="274">
        <v>170117</v>
      </c>
      <c r="B894" s="274" t="s">
        <v>720</v>
      </c>
      <c r="C894" s="269" t="s">
        <v>23</v>
      </c>
      <c r="D894" s="466">
        <v>244.33</v>
      </c>
    </row>
    <row r="895" spans="1:4" ht="42.75">
      <c r="A895" s="274">
        <v>170118</v>
      </c>
      <c r="B895" s="274" t="s">
        <v>721</v>
      </c>
      <c r="C895" s="269" t="s">
        <v>23</v>
      </c>
      <c r="D895" s="466">
        <v>83.31</v>
      </c>
    </row>
    <row r="896" spans="1:4" ht="42.75">
      <c r="A896" s="274">
        <v>170119</v>
      </c>
      <c r="B896" s="274" t="s">
        <v>722</v>
      </c>
      <c r="C896" s="269" t="s">
        <v>23</v>
      </c>
      <c r="D896" s="466">
        <v>58.57</v>
      </c>
    </row>
    <row r="897" spans="1:4" ht="57">
      <c r="A897" s="274">
        <v>170120</v>
      </c>
      <c r="B897" s="274" t="s">
        <v>723</v>
      </c>
      <c r="C897" s="269" t="s">
        <v>23</v>
      </c>
      <c r="D897" s="466">
        <v>321.76</v>
      </c>
    </row>
    <row r="898" spans="1:4" ht="71.25">
      <c r="A898" s="274">
        <v>170121</v>
      </c>
      <c r="B898" s="274" t="s">
        <v>724</v>
      </c>
      <c r="C898" s="269" t="s">
        <v>23</v>
      </c>
      <c r="D898" s="466">
        <v>199.47</v>
      </c>
    </row>
    <row r="899" spans="1:4" ht="42.75">
      <c r="A899" s="274">
        <v>170122</v>
      </c>
      <c r="B899" s="274" t="s">
        <v>725</v>
      </c>
      <c r="C899" s="269" t="s">
        <v>23</v>
      </c>
      <c r="D899" s="466">
        <v>345.01</v>
      </c>
    </row>
    <row r="900" spans="1:4" ht="42.75">
      <c r="A900" s="274">
        <v>170123</v>
      </c>
      <c r="B900" s="274" t="s">
        <v>726</v>
      </c>
      <c r="C900" s="269" t="s">
        <v>23</v>
      </c>
      <c r="D900" s="466">
        <v>135.33000000000001</v>
      </c>
    </row>
    <row r="901" spans="1:4" ht="42.75">
      <c r="A901" s="274">
        <v>170124</v>
      </c>
      <c r="B901" s="274" t="s">
        <v>727</v>
      </c>
      <c r="C901" s="269" t="s">
        <v>23</v>
      </c>
      <c r="D901" s="466">
        <v>518.14</v>
      </c>
    </row>
    <row r="902" spans="1:4" ht="85.5">
      <c r="A902" s="274">
        <v>170126</v>
      </c>
      <c r="B902" s="274" t="s">
        <v>728</v>
      </c>
      <c r="C902" s="269" t="s">
        <v>23</v>
      </c>
      <c r="D902" s="466">
        <v>3164.71</v>
      </c>
    </row>
    <row r="903" spans="1:4" ht="71.25">
      <c r="A903" s="274">
        <v>170127</v>
      </c>
      <c r="B903" s="274" t="s">
        <v>729</v>
      </c>
      <c r="C903" s="269" t="s">
        <v>23</v>
      </c>
      <c r="D903" s="466">
        <v>1053.01</v>
      </c>
    </row>
    <row r="904" spans="1:4" ht="85.5">
      <c r="A904" s="274">
        <v>170128</v>
      </c>
      <c r="B904" s="274" t="s">
        <v>730</v>
      </c>
      <c r="C904" s="269" t="s">
        <v>23</v>
      </c>
      <c r="D904" s="466">
        <v>1045.48</v>
      </c>
    </row>
    <row r="905" spans="1:4" ht="28.5">
      <c r="A905" s="274">
        <v>170129</v>
      </c>
      <c r="B905" s="274" t="s">
        <v>731</v>
      </c>
      <c r="C905" s="269" t="s">
        <v>23</v>
      </c>
      <c r="D905" s="466">
        <v>663.36</v>
      </c>
    </row>
    <row r="906" spans="1:4" ht="42.75">
      <c r="A906" s="274">
        <v>170304</v>
      </c>
      <c r="B906" s="274" t="s">
        <v>744</v>
      </c>
      <c r="C906" s="269" t="s">
        <v>23</v>
      </c>
      <c r="D906" s="466">
        <v>196.09</v>
      </c>
    </row>
    <row r="907" spans="1:4" ht="42.75">
      <c r="A907" s="274">
        <v>170130</v>
      </c>
      <c r="B907" s="274" t="s">
        <v>732</v>
      </c>
      <c r="C907" s="269" t="s">
        <v>23</v>
      </c>
      <c r="D907" s="466">
        <v>657.04</v>
      </c>
    </row>
    <row r="908" spans="1:4" ht="57">
      <c r="A908" s="274">
        <v>170131</v>
      </c>
      <c r="B908" s="274" t="s">
        <v>733</v>
      </c>
      <c r="C908" s="269" t="s">
        <v>23</v>
      </c>
      <c r="D908" s="466">
        <v>1312.58</v>
      </c>
    </row>
    <row r="909" spans="1:4" ht="57">
      <c r="A909" s="274">
        <v>170132</v>
      </c>
      <c r="B909" s="274" t="s">
        <v>734</v>
      </c>
      <c r="C909" s="269" t="s">
        <v>23</v>
      </c>
      <c r="D909" s="466">
        <v>1410.44</v>
      </c>
    </row>
    <row r="910" spans="1:4" ht="42.75">
      <c r="A910" s="274">
        <v>170133</v>
      </c>
      <c r="B910" s="274" t="s">
        <v>735</v>
      </c>
      <c r="C910" s="269" t="s">
        <v>23</v>
      </c>
      <c r="D910" s="466">
        <v>359.08</v>
      </c>
    </row>
    <row r="911" spans="1:4" ht="57">
      <c r="A911" s="274">
        <v>170134</v>
      </c>
      <c r="B911" s="274" t="s">
        <v>736</v>
      </c>
      <c r="C911" s="269" t="s">
        <v>23</v>
      </c>
      <c r="D911" s="466">
        <v>527.23</v>
      </c>
    </row>
    <row r="912" spans="1:4" ht="71.25">
      <c r="A912" s="274">
        <v>170135</v>
      </c>
      <c r="B912" s="274" t="s">
        <v>737</v>
      </c>
      <c r="C912" s="269" t="s">
        <v>23</v>
      </c>
      <c r="D912" s="466">
        <v>2129.67</v>
      </c>
    </row>
    <row r="913" spans="1:4" ht="57">
      <c r="A913" s="274">
        <v>170136</v>
      </c>
      <c r="B913" s="274" t="s">
        <v>738</v>
      </c>
      <c r="C913" s="269" t="s">
        <v>23</v>
      </c>
      <c r="D913" s="466">
        <v>938.26</v>
      </c>
    </row>
    <row r="914" spans="1:4" ht="42.75">
      <c r="A914" s="274">
        <v>170137</v>
      </c>
      <c r="B914" s="274" t="s">
        <v>739</v>
      </c>
      <c r="C914" s="269" t="s">
        <v>23</v>
      </c>
      <c r="D914" s="466">
        <v>901.17</v>
      </c>
    </row>
    <row r="915" spans="1:4" ht="15">
      <c r="A915" s="273">
        <v>1702</v>
      </c>
      <c r="B915" s="273" t="s">
        <v>2055</v>
      </c>
      <c r="C915" s="269"/>
      <c r="D915" s="466"/>
    </row>
    <row r="916" spans="1:4" ht="14.25">
      <c r="A916" s="274">
        <v>170205</v>
      </c>
      <c r="B916" s="274" t="s">
        <v>740</v>
      </c>
      <c r="C916" s="269" t="s">
        <v>25</v>
      </c>
      <c r="D916" s="466">
        <v>388.5</v>
      </c>
    </row>
    <row r="917" spans="1:4" ht="14.25">
      <c r="A917" s="274">
        <v>170220</v>
      </c>
      <c r="B917" s="274" t="s">
        <v>741</v>
      </c>
      <c r="C917" s="269" t="s">
        <v>25</v>
      </c>
      <c r="D917" s="466">
        <v>369.2</v>
      </c>
    </row>
    <row r="918" spans="1:4" ht="28.5">
      <c r="A918" s="274">
        <v>170221</v>
      </c>
      <c r="B918" s="274" t="s">
        <v>742</v>
      </c>
      <c r="C918" s="269" t="s">
        <v>25</v>
      </c>
      <c r="D918" s="466">
        <v>25.04</v>
      </c>
    </row>
    <row r="919" spans="1:4" ht="71.25">
      <c r="A919" s="274">
        <v>170222</v>
      </c>
      <c r="B919" s="274" t="s">
        <v>743</v>
      </c>
      <c r="C919" s="269" t="s">
        <v>23</v>
      </c>
      <c r="D919" s="466">
        <v>1602.43</v>
      </c>
    </row>
    <row r="920" spans="1:4" ht="15">
      <c r="A920" s="273">
        <v>1703</v>
      </c>
      <c r="B920" s="273" t="s">
        <v>2056</v>
      </c>
      <c r="C920" s="269"/>
      <c r="D920" s="466"/>
    </row>
    <row r="921" spans="1:4" ht="42.75">
      <c r="A921" s="274">
        <v>170304</v>
      </c>
      <c r="B921" s="274" t="s">
        <v>744</v>
      </c>
      <c r="C921" s="269" t="s">
        <v>23</v>
      </c>
      <c r="D921" s="466">
        <v>196.09</v>
      </c>
    </row>
    <row r="922" spans="1:4" ht="28.5">
      <c r="A922" s="274">
        <v>170306</v>
      </c>
      <c r="B922" s="274" t="s">
        <v>745</v>
      </c>
      <c r="C922" s="269" t="s">
        <v>23</v>
      </c>
      <c r="D922" s="466">
        <v>133.94</v>
      </c>
    </row>
    <row r="923" spans="1:4" ht="28.5">
      <c r="A923" s="274">
        <v>170309</v>
      </c>
      <c r="B923" s="274" t="s">
        <v>746</v>
      </c>
      <c r="C923" s="269" t="s">
        <v>23</v>
      </c>
      <c r="D923" s="466">
        <v>92.16</v>
      </c>
    </row>
    <row r="924" spans="1:4" ht="42.75">
      <c r="A924" s="274">
        <v>170310</v>
      </c>
      <c r="B924" s="274" t="s">
        <v>747</v>
      </c>
      <c r="C924" s="269" t="s">
        <v>23</v>
      </c>
      <c r="D924" s="466">
        <v>157.79</v>
      </c>
    </row>
    <row r="925" spans="1:4" ht="28.5">
      <c r="A925" s="274">
        <v>170311</v>
      </c>
      <c r="B925" s="274" t="s">
        <v>748</v>
      </c>
      <c r="C925" s="269" t="s">
        <v>23</v>
      </c>
      <c r="D925" s="466">
        <v>53.69</v>
      </c>
    </row>
    <row r="926" spans="1:4" ht="42.75">
      <c r="A926" s="274">
        <v>170313</v>
      </c>
      <c r="B926" s="274" t="s">
        <v>749</v>
      </c>
      <c r="C926" s="269" t="s">
        <v>23</v>
      </c>
      <c r="D926" s="466">
        <v>133.94</v>
      </c>
    </row>
    <row r="927" spans="1:4" ht="28.5">
      <c r="A927" s="274">
        <v>170315</v>
      </c>
      <c r="B927" s="274" t="s">
        <v>750</v>
      </c>
      <c r="C927" s="269" t="s">
        <v>23</v>
      </c>
      <c r="D927" s="466">
        <v>178.2</v>
      </c>
    </row>
    <row r="928" spans="1:4" ht="42.75">
      <c r="A928" s="274">
        <v>170316</v>
      </c>
      <c r="B928" s="274" t="s">
        <v>751</v>
      </c>
      <c r="C928" s="269" t="s">
        <v>23</v>
      </c>
      <c r="D928" s="466">
        <v>108.49</v>
      </c>
    </row>
    <row r="929" spans="1:4" ht="42.75">
      <c r="A929" s="274">
        <v>170317</v>
      </c>
      <c r="B929" s="274" t="s">
        <v>752</v>
      </c>
      <c r="C929" s="269" t="s">
        <v>23</v>
      </c>
      <c r="D929" s="466">
        <v>110.54</v>
      </c>
    </row>
    <row r="930" spans="1:4" ht="14.25">
      <c r="A930" s="274">
        <v>170318</v>
      </c>
      <c r="B930" s="274" t="s">
        <v>753</v>
      </c>
      <c r="C930" s="269" t="s">
        <v>23</v>
      </c>
      <c r="D930" s="466">
        <v>62.44</v>
      </c>
    </row>
    <row r="931" spans="1:4" ht="14.25">
      <c r="A931" s="274">
        <v>170319</v>
      </c>
      <c r="B931" s="274" t="s">
        <v>754</v>
      </c>
      <c r="C931" s="269" t="s">
        <v>23</v>
      </c>
      <c r="D931" s="466">
        <v>45.94</v>
      </c>
    </row>
    <row r="932" spans="1:4" ht="14.25">
      <c r="A932" s="274">
        <v>170320</v>
      </c>
      <c r="B932" s="274" t="s">
        <v>755</v>
      </c>
      <c r="C932" s="269" t="s">
        <v>23</v>
      </c>
      <c r="D932" s="466">
        <v>58.2</v>
      </c>
    </row>
    <row r="933" spans="1:4" ht="14.25">
      <c r="A933" s="274">
        <v>170321</v>
      </c>
      <c r="B933" s="274" t="s">
        <v>756</v>
      </c>
      <c r="C933" s="269" t="s">
        <v>23</v>
      </c>
      <c r="D933" s="466">
        <v>65.12</v>
      </c>
    </row>
    <row r="934" spans="1:4" ht="14.25">
      <c r="A934" s="274">
        <v>170322</v>
      </c>
      <c r="B934" s="274" t="s">
        <v>757</v>
      </c>
      <c r="C934" s="269" t="s">
        <v>23</v>
      </c>
      <c r="D934" s="466">
        <v>94.84</v>
      </c>
    </row>
    <row r="935" spans="1:4" ht="14.25">
      <c r="A935" s="274">
        <v>170323</v>
      </c>
      <c r="B935" s="274" t="s">
        <v>758</v>
      </c>
      <c r="C935" s="269" t="s">
        <v>23</v>
      </c>
      <c r="D935" s="466">
        <v>111.32</v>
      </c>
    </row>
    <row r="936" spans="1:4" ht="14.25">
      <c r="A936" s="274">
        <v>170324</v>
      </c>
      <c r="B936" s="274" t="s">
        <v>759</v>
      </c>
      <c r="C936" s="269" t="s">
        <v>23</v>
      </c>
      <c r="D936" s="466">
        <v>161.44999999999999</v>
      </c>
    </row>
    <row r="937" spans="1:4" ht="14.25">
      <c r="A937" s="274">
        <v>170325</v>
      </c>
      <c r="B937" s="274" t="s">
        <v>760</v>
      </c>
      <c r="C937" s="269" t="s">
        <v>23</v>
      </c>
      <c r="D937" s="466">
        <v>323.19</v>
      </c>
    </row>
    <row r="938" spans="1:4" ht="14.25">
      <c r="A938" s="274">
        <v>170326</v>
      </c>
      <c r="B938" s="274" t="s">
        <v>761</v>
      </c>
      <c r="C938" s="269" t="s">
        <v>23</v>
      </c>
      <c r="D938" s="466">
        <v>481.53</v>
      </c>
    </row>
    <row r="939" spans="1:4" ht="42.75">
      <c r="A939" s="274">
        <v>170327</v>
      </c>
      <c r="B939" s="274" t="s">
        <v>762</v>
      </c>
      <c r="C939" s="269" t="s">
        <v>23</v>
      </c>
      <c r="D939" s="466">
        <v>104.63</v>
      </c>
    </row>
    <row r="940" spans="1:4" ht="42.75">
      <c r="A940" s="274">
        <v>170328</v>
      </c>
      <c r="B940" s="274" t="s">
        <v>763</v>
      </c>
      <c r="C940" s="269" t="s">
        <v>23</v>
      </c>
      <c r="D940" s="466">
        <v>109.77</v>
      </c>
    </row>
    <row r="941" spans="1:4" ht="42.75">
      <c r="A941" s="274">
        <v>170329</v>
      </c>
      <c r="B941" s="274" t="s">
        <v>764</v>
      </c>
      <c r="C941" s="269" t="s">
        <v>23</v>
      </c>
      <c r="D941" s="466">
        <v>124.22</v>
      </c>
    </row>
    <row r="942" spans="1:4" ht="42.75">
      <c r="A942" s="274">
        <v>170330</v>
      </c>
      <c r="B942" s="274" t="s">
        <v>765</v>
      </c>
      <c r="C942" s="269" t="s">
        <v>23</v>
      </c>
      <c r="D942" s="466">
        <v>236.01</v>
      </c>
    </row>
    <row r="943" spans="1:4" ht="42.75">
      <c r="A943" s="274">
        <v>170331</v>
      </c>
      <c r="B943" s="274" t="s">
        <v>766</v>
      </c>
      <c r="C943" s="269" t="s">
        <v>23</v>
      </c>
      <c r="D943" s="466">
        <v>251.74</v>
      </c>
    </row>
    <row r="944" spans="1:4" ht="28.5">
      <c r="A944" s="274">
        <v>170332</v>
      </c>
      <c r="B944" s="274" t="s">
        <v>767</v>
      </c>
      <c r="C944" s="269" t="s">
        <v>23</v>
      </c>
      <c r="D944" s="466">
        <v>70.959999999999994</v>
      </c>
    </row>
    <row r="945" spans="1:4" ht="28.5">
      <c r="A945" s="274">
        <v>170333</v>
      </c>
      <c r="B945" s="274" t="s">
        <v>768</v>
      </c>
      <c r="C945" s="269" t="s">
        <v>23</v>
      </c>
      <c r="D945" s="466">
        <v>82.93</v>
      </c>
    </row>
    <row r="946" spans="1:4" ht="28.5">
      <c r="A946" s="274">
        <v>170334</v>
      </c>
      <c r="B946" s="274" t="s">
        <v>769</v>
      </c>
      <c r="C946" s="269" t="s">
        <v>23</v>
      </c>
      <c r="D946" s="466">
        <v>99.49</v>
      </c>
    </row>
    <row r="947" spans="1:4" ht="28.5">
      <c r="A947" s="274">
        <v>170335</v>
      </c>
      <c r="B947" s="274" t="s">
        <v>770</v>
      </c>
      <c r="C947" s="269" t="s">
        <v>23</v>
      </c>
      <c r="D947" s="466">
        <v>163.19999999999999</v>
      </c>
    </row>
    <row r="948" spans="1:4" ht="28.5">
      <c r="A948" s="274">
        <v>170336</v>
      </c>
      <c r="B948" s="274" t="s">
        <v>771</v>
      </c>
      <c r="C948" s="269" t="s">
        <v>23</v>
      </c>
      <c r="D948" s="466">
        <v>180.44</v>
      </c>
    </row>
    <row r="949" spans="1:4" ht="28.5">
      <c r="A949" s="274">
        <v>170337</v>
      </c>
      <c r="B949" s="274" t="s">
        <v>772</v>
      </c>
      <c r="C949" s="269" t="s">
        <v>23</v>
      </c>
      <c r="D949" s="466">
        <v>223.88</v>
      </c>
    </row>
    <row r="950" spans="1:4" ht="28.5">
      <c r="A950" s="274">
        <v>170338</v>
      </c>
      <c r="B950" s="274" t="s">
        <v>773</v>
      </c>
      <c r="C950" s="269" t="s">
        <v>23</v>
      </c>
      <c r="D950" s="466">
        <v>397.09</v>
      </c>
    </row>
    <row r="951" spans="1:4" ht="28.5">
      <c r="A951" s="274">
        <v>170339</v>
      </c>
      <c r="B951" s="274" t="s">
        <v>774</v>
      </c>
      <c r="C951" s="269" t="s">
        <v>23</v>
      </c>
      <c r="D951" s="466">
        <v>522.33000000000004</v>
      </c>
    </row>
    <row r="952" spans="1:4" ht="42.75">
      <c r="A952" s="274">
        <v>170345</v>
      </c>
      <c r="B952" s="274" t="s">
        <v>775</v>
      </c>
      <c r="C952" s="269" t="s">
        <v>23</v>
      </c>
      <c r="D952" s="466">
        <v>389.31</v>
      </c>
    </row>
    <row r="953" spans="1:4" ht="42.75">
      <c r="A953" s="274">
        <v>170346</v>
      </c>
      <c r="B953" s="274" t="s">
        <v>776</v>
      </c>
      <c r="C953" s="269" t="s">
        <v>23</v>
      </c>
      <c r="D953" s="466">
        <v>389.31</v>
      </c>
    </row>
    <row r="954" spans="1:4" ht="28.5">
      <c r="A954" s="274">
        <v>170347</v>
      </c>
      <c r="B954" s="274" t="s">
        <v>777</v>
      </c>
      <c r="C954" s="269" t="s">
        <v>23</v>
      </c>
      <c r="D954" s="466">
        <v>7.86</v>
      </c>
    </row>
    <row r="955" spans="1:4" ht="28.5">
      <c r="A955" s="274">
        <v>170348</v>
      </c>
      <c r="B955" s="274" t="s">
        <v>778</v>
      </c>
      <c r="C955" s="269" t="s">
        <v>23</v>
      </c>
      <c r="D955" s="466">
        <v>11.81</v>
      </c>
    </row>
    <row r="956" spans="1:4" ht="28.5">
      <c r="A956" s="274">
        <v>170349</v>
      </c>
      <c r="B956" s="274" t="s">
        <v>779</v>
      </c>
      <c r="C956" s="269" t="s">
        <v>23</v>
      </c>
      <c r="D956" s="466">
        <v>131.28</v>
      </c>
    </row>
    <row r="957" spans="1:4" ht="28.5">
      <c r="A957" s="274">
        <v>170350</v>
      </c>
      <c r="B957" s="274" t="s">
        <v>780</v>
      </c>
      <c r="C957" s="269" t="s">
        <v>23</v>
      </c>
      <c r="D957" s="466">
        <v>24.57</v>
      </c>
    </row>
    <row r="958" spans="1:4" ht="42.75">
      <c r="A958" s="274">
        <v>170351</v>
      </c>
      <c r="B958" s="274" t="s">
        <v>781</v>
      </c>
      <c r="C958" s="269" t="s">
        <v>23</v>
      </c>
      <c r="D958" s="466">
        <v>329.77</v>
      </c>
    </row>
    <row r="959" spans="1:4" ht="42.75">
      <c r="A959" s="274">
        <v>170352</v>
      </c>
      <c r="B959" s="274" t="s">
        <v>782</v>
      </c>
      <c r="C959" s="269" t="s">
        <v>23</v>
      </c>
      <c r="D959" s="466">
        <v>549.36</v>
      </c>
    </row>
    <row r="960" spans="1:4" ht="28.5">
      <c r="A960" s="274">
        <v>170353</v>
      </c>
      <c r="B960" s="274" t="s">
        <v>783</v>
      </c>
      <c r="C960" s="269" t="s">
        <v>23</v>
      </c>
      <c r="D960" s="466">
        <v>728.96</v>
      </c>
    </row>
    <row r="961" spans="1:4" ht="28.5">
      <c r="A961" s="274">
        <v>170354</v>
      </c>
      <c r="B961" s="274" t="s">
        <v>784</v>
      </c>
      <c r="C961" s="269" t="s">
        <v>23</v>
      </c>
      <c r="D961" s="466">
        <v>747.6</v>
      </c>
    </row>
    <row r="962" spans="1:4" ht="28.5">
      <c r="A962" s="274">
        <v>170357</v>
      </c>
      <c r="B962" s="274" t="s">
        <v>785</v>
      </c>
      <c r="C962" s="269" t="s">
        <v>23</v>
      </c>
      <c r="D962" s="466">
        <v>921.53</v>
      </c>
    </row>
    <row r="963" spans="1:4" ht="15">
      <c r="A963" s="273">
        <v>1705</v>
      </c>
      <c r="B963" s="273" t="s">
        <v>2057</v>
      </c>
      <c r="C963" s="269"/>
      <c r="D963" s="466"/>
    </row>
    <row r="964" spans="1:4" ht="28.5">
      <c r="A964" s="274">
        <v>170502</v>
      </c>
      <c r="B964" s="274" t="s">
        <v>786</v>
      </c>
      <c r="C964" s="269" t="s">
        <v>23</v>
      </c>
      <c r="D964" s="466">
        <v>157.65</v>
      </c>
    </row>
    <row r="965" spans="1:4" ht="42.75">
      <c r="A965" s="274">
        <v>170506</v>
      </c>
      <c r="B965" s="274" t="s">
        <v>787</v>
      </c>
      <c r="C965" s="269" t="s">
        <v>23</v>
      </c>
      <c r="D965" s="466">
        <v>650.9</v>
      </c>
    </row>
    <row r="966" spans="1:4" ht="71.25">
      <c r="A966" s="274">
        <v>170507</v>
      </c>
      <c r="B966" s="274" t="s">
        <v>788</v>
      </c>
      <c r="C966" s="269" t="s">
        <v>41</v>
      </c>
      <c r="D966" s="466">
        <v>1252.31</v>
      </c>
    </row>
    <row r="967" spans="1:4" ht="71.25">
      <c r="A967" s="274">
        <v>170508</v>
      </c>
      <c r="B967" s="274" t="s">
        <v>789</v>
      </c>
      <c r="C967" s="269" t="s">
        <v>41</v>
      </c>
      <c r="D967" s="466">
        <v>1252.31</v>
      </c>
    </row>
    <row r="968" spans="1:4" ht="42.75">
      <c r="A968" s="274">
        <v>170509</v>
      </c>
      <c r="B968" s="274" t="s">
        <v>790</v>
      </c>
      <c r="C968" s="269" t="s">
        <v>23</v>
      </c>
      <c r="D968" s="466">
        <v>1966.76</v>
      </c>
    </row>
    <row r="969" spans="1:4" ht="57">
      <c r="A969" s="274">
        <v>170510</v>
      </c>
      <c r="B969" s="274" t="s">
        <v>791</v>
      </c>
      <c r="C969" s="269" t="s">
        <v>23</v>
      </c>
      <c r="D969" s="466">
        <v>4341.07</v>
      </c>
    </row>
    <row r="970" spans="1:4" ht="57">
      <c r="A970" s="274">
        <v>170511</v>
      </c>
      <c r="B970" s="274" t="s">
        <v>792</v>
      </c>
      <c r="C970" s="269" t="s">
        <v>23</v>
      </c>
      <c r="D970" s="466">
        <v>1756.19</v>
      </c>
    </row>
    <row r="971" spans="1:4" ht="57">
      <c r="A971" s="274">
        <v>170512</v>
      </c>
      <c r="B971" s="274" t="s">
        <v>793</v>
      </c>
      <c r="C971" s="269" t="s">
        <v>23</v>
      </c>
      <c r="D971" s="466">
        <v>531.34</v>
      </c>
    </row>
    <row r="972" spans="1:4" ht="57">
      <c r="A972" s="274">
        <v>170514</v>
      </c>
      <c r="B972" s="274" t="s">
        <v>794</v>
      </c>
      <c r="C972" s="269" t="s">
        <v>23</v>
      </c>
      <c r="D972" s="466">
        <v>1487.8</v>
      </c>
    </row>
    <row r="973" spans="1:4" ht="57">
      <c r="A973" s="274">
        <v>170515</v>
      </c>
      <c r="B973" s="274" t="s">
        <v>795</v>
      </c>
      <c r="C973" s="269" t="s">
        <v>23</v>
      </c>
      <c r="D973" s="466">
        <v>1537.85</v>
      </c>
    </row>
    <row r="974" spans="1:4" ht="57">
      <c r="A974" s="274">
        <v>170516</v>
      </c>
      <c r="B974" s="274" t="s">
        <v>796</v>
      </c>
      <c r="C974" s="269" t="s">
        <v>23</v>
      </c>
      <c r="D974" s="466">
        <v>3062.78</v>
      </c>
    </row>
    <row r="975" spans="1:4" ht="42.75">
      <c r="A975" s="274">
        <v>170519</v>
      </c>
      <c r="B975" s="274" t="s">
        <v>797</v>
      </c>
      <c r="C975" s="269" t="s">
        <v>23</v>
      </c>
      <c r="D975" s="466">
        <v>264.97000000000003</v>
      </c>
    </row>
    <row r="976" spans="1:4" ht="42.75">
      <c r="A976" s="274">
        <v>170524</v>
      </c>
      <c r="B976" s="274" t="s">
        <v>798</v>
      </c>
      <c r="C976" s="269" t="s">
        <v>23</v>
      </c>
      <c r="D976" s="466">
        <v>72.180000000000007</v>
      </c>
    </row>
    <row r="977" spans="1:4" ht="42.75">
      <c r="A977" s="274">
        <v>170528</v>
      </c>
      <c r="B977" s="274" t="s">
        <v>799</v>
      </c>
      <c r="C977" s="269" t="s">
        <v>23</v>
      </c>
      <c r="D977" s="466">
        <v>3638.72</v>
      </c>
    </row>
    <row r="978" spans="1:4" ht="57">
      <c r="A978" s="274">
        <v>170530</v>
      </c>
      <c r="B978" s="274" t="s">
        <v>800</v>
      </c>
      <c r="C978" s="269" t="s">
        <v>23</v>
      </c>
      <c r="D978" s="466">
        <v>477.9</v>
      </c>
    </row>
    <row r="979" spans="1:4" ht="42.75">
      <c r="A979" s="274">
        <v>170533</v>
      </c>
      <c r="B979" s="274" t="s">
        <v>801</v>
      </c>
      <c r="C979" s="269" t="s">
        <v>23</v>
      </c>
      <c r="D979" s="466">
        <v>1479.13</v>
      </c>
    </row>
    <row r="980" spans="1:4" ht="42.75">
      <c r="A980" s="274">
        <v>170534</v>
      </c>
      <c r="B980" s="274" t="s">
        <v>802</v>
      </c>
      <c r="C980" s="269" t="s">
        <v>23</v>
      </c>
      <c r="D980" s="466">
        <v>2703.54</v>
      </c>
    </row>
    <row r="981" spans="1:4" ht="42.75">
      <c r="A981" s="274">
        <v>170535</v>
      </c>
      <c r="B981" s="274" t="s">
        <v>803</v>
      </c>
      <c r="C981" s="269" t="s">
        <v>23</v>
      </c>
      <c r="D981" s="466">
        <v>1726.04</v>
      </c>
    </row>
    <row r="982" spans="1:4" ht="42.75">
      <c r="A982" s="274">
        <v>170536</v>
      </c>
      <c r="B982" s="274" t="s">
        <v>804</v>
      </c>
      <c r="C982" s="269" t="s">
        <v>23</v>
      </c>
      <c r="D982" s="466">
        <v>2367.48</v>
      </c>
    </row>
    <row r="983" spans="1:4" ht="28.5">
      <c r="A983" s="274">
        <v>170537</v>
      </c>
      <c r="B983" s="274" t="s">
        <v>805</v>
      </c>
      <c r="C983" s="269" t="s">
        <v>23</v>
      </c>
      <c r="D983" s="466">
        <v>42.91</v>
      </c>
    </row>
    <row r="984" spans="1:4" ht="28.5">
      <c r="A984" s="274">
        <v>170538</v>
      </c>
      <c r="B984" s="274" t="s">
        <v>806</v>
      </c>
      <c r="C984" s="269" t="s">
        <v>23</v>
      </c>
      <c r="D984" s="466">
        <v>25.35</v>
      </c>
    </row>
    <row r="985" spans="1:4" ht="42.75">
      <c r="A985" s="274">
        <v>170539</v>
      </c>
      <c r="B985" s="274" t="s">
        <v>807</v>
      </c>
      <c r="C985" s="269" t="s">
        <v>23</v>
      </c>
      <c r="D985" s="466">
        <v>796.87</v>
      </c>
    </row>
    <row r="986" spans="1:4" ht="42.75">
      <c r="A986" s="274">
        <v>170540</v>
      </c>
      <c r="B986" s="274" t="s">
        <v>808</v>
      </c>
      <c r="C986" s="269" t="s">
        <v>23</v>
      </c>
      <c r="D986" s="466">
        <v>956.2</v>
      </c>
    </row>
    <row r="987" spans="1:4" ht="28.5">
      <c r="A987" s="274">
        <v>170541</v>
      </c>
      <c r="B987" s="274" t="s">
        <v>809</v>
      </c>
      <c r="C987" s="269" t="s">
        <v>23</v>
      </c>
      <c r="D987" s="466">
        <v>150.33000000000001</v>
      </c>
    </row>
    <row r="988" spans="1:4" ht="71.25">
      <c r="A988" s="274">
        <v>170545</v>
      </c>
      <c r="B988" s="274" t="s">
        <v>810</v>
      </c>
      <c r="C988" s="269" t="s">
        <v>41</v>
      </c>
      <c r="D988" s="466">
        <v>1229.99</v>
      </c>
    </row>
    <row r="989" spans="1:4" ht="28.5">
      <c r="A989" s="274">
        <v>170546</v>
      </c>
      <c r="B989" s="274" t="s">
        <v>811</v>
      </c>
      <c r="C989" s="269" t="s">
        <v>23</v>
      </c>
      <c r="D989" s="466">
        <v>364.58</v>
      </c>
    </row>
    <row r="990" spans="1:4" ht="42.75">
      <c r="A990" s="274">
        <v>170547</v>
      </c>
      <c r="B990" s="274" t="s">
        <v>812</v>
      </c>
      <c r="C990" s="269" t="s">
        <v>23</v>
      </c>
      <c r="D990" s="466">
        <v>774.87</v>
      </c>
    </row>
    <row r="991" spans="1:4" ht="42.75">
      <c r="A991" s="274">
        <v>170548</v>
      </c>
      <c r="B991" s="274" t="s">
        <v>813</v>
      </c>
      <c r="C991" s="269" t="s">
        <v>23</v>
      </c>
      <c r="D991" s="466">
        <v>1374.06</v>
      </c>
    </row>
    <row r="992" spans="1:4" ht="42.75">
      <c r="A992" s="274">
        <v>170549</v>
      </c>
      <c r="B992" s="274" t="s">
        <v>814</v>
      </c>
      <c r="C992" s="269" t="s">
        <v>23</v>
      </c>
      <c r="D992" s="466">
        <v>2655.93</v>
      </c>
    </row>
    <row r="993" spans="1:4" ht="42.75">
      <c r="A993" s="274">
        <v>170550</v>
      </c>
      <c r="B993" s="274" t="s">
        <v>815</v>
      </c>
      <c r="C993" s="269" t="s">
        <v>23</v>
      </c>
      <c r="D993" s="466">
        <v>1889.47</v>
      </c>
    </row>
    <row r="994" spans="1:4" ht="28.5">
      <c r="A994" s="274">
        <v>170555</v>
      </c>
      <c r="B994" s="274" t="s">
        <v>816</v>
      </c>
      <c r="C994" s="269" t="s">
        <v>23</v>
      </c>
      <c r="D994" s="466">
        <v>259.43</v>
      </c>
    </row>
    <row r="995" spans="1:4" ht="85.5">
      <c r="A995" s="274">
        <v>170557</v>
      </c>
      <c r="B995" s="274" t="s">
        <v>817</v>
      </c>
      <c r="C995" s="269" t="s">
        <v>41</v>
      </c>
      <c r="D995" s="466">
        <v>1596.07</v>
      </c>
    </row>
    <row r="996" spans="1:4" ht="42.75">
      <c r="A996" s="274">
        <v>170561</v>
      </c>
      <c r="B996" s="274" t="s">
        <v>818</v>
      </c>
      <c r="C996" s="269" t="s">
        <v>23</v>
      </c>
      <c r="D996" s="466">
        <v>11207.9</v>
      </c>
    </row>
    <row r="997" spans="1:4" ht="42.75">
      <c r="A997" s="274">
        <v>170562</v>
      </c>
      <c r="B997" s="274" t="s">
        <v>819</v>
      </c>
      <c r="C997" s="269" t="s">
        <v>23</v>
      </c>
      <c r="D997" s="466">
        <v>2911.19</v>
      </c>
    </row>
    <row r="998" spans="1:4" ht="15">
      <c r="A998" s="273">
        <v>18</v>
      </c>
      <c r="B998" s="273" t="s">
        <v>1451</v>
      </c>
      <c r="C998" s="269"/>
      <c r="D998" s="466"/>
    </row>
    <row r="999" spans="1:4" ht="15">
      <c r="A999" s="273">
        <v>1801</v>
      </c>
      <c r="B999" s="273" t="s">
        <v>2058</v>
      </c>
      <c r="C999" s="269"/>
      <c r="D999" s="466"/>
    </row>
    <row r="1000" spans="1:4" ht="57">
      <c r="A1000" s="274">
        <v>180101</v>
      </c>
      <c r="B1000" s="274" t="s">
        <v>820</v>
      </c>
      <c r="C1000" s="269" t="s">
        <v>23</v>
      </c>
      <c r="D1000" s="466">
        <v>164.58</v>
      </c>
    </row>
    <row r="1001" spans="1:4" ht="57">
      <c r="A1001" s="274">
        <v>180102</v>
      </c>
      <c r="B1001" s="274" t="s">
        <v>821</v>
      </c>
      <c r="C1001" s="269" t="s">
        <v>23</v>
      </c>
      <c r="D1001" s="466">
        <v>180.74</v>
      </c>
    </row>
    <row r="1002" spans="1:4" ht="42.75">
      <c r="A1002" s="274">
        <v>180107</v>
      </c>
      <c r="B1002" s="274" t="s">
        <v>822</v>
      </c>
      <c r="C1002" s="269" t="s">
        <v>23</v>
      </c>
      <c r="D1002" s="466">
        <v>561.20000000000005</v>
      </c>
    </row>
    <row r="1003" spans="1:4" ht="57">
      <c r="A1003" s="274">
        <v>180108</v>
      </c>
      <c r="B1003" s="274" t="s">
        <v>823</v>
      </c>
      <c r="C1003" s="269" t="s">
        <v>23</v>
      </c>
      <c r="D1003" s="466">
        <v>119.42</v>
      </c>
    </row>
    <row r="1004" spans="1:4" ht="57">
      <c r="A1004" s="274">
        <v>180109</v>
      </c>
      <c r="B1004" s="274" t="s">
        <v>824</v>
      </c>
      <c r="C1004" s="269" t="s">
        <v>23</v>
      </c>
      <c r="D1004" s="466">
        <v>132.71</v>
      </c>
    </row>
    <row r="1005" spans="1:4" ht="28.5">
      <c r="A1005" s="274">
        <v>180110</v>
      </c>
      <c r="B1005" s="274" t="s">
        <v>825</v>
      </c>
      <c r="C1005" s="269" t="s">
        <v>23</v>
      </c>
      <c r="D1005" s="466">
        <v>80.16</v>
      </c>
    </row>
    <row r="1006" spans="1:4" ht="71.25">
      <c r="A1006" s="274">
        <v>180111</v>
      </c>
      <c r="B1006" s="274" t="s">
        <v>826</v>
      </c>
      <c r="C1006" s="269" t="s">
        <v>23</v>
      </c>
      <c r="D1006" s="466">
        <v>354.84</v>
      </c>
    </row>
    <row r="1007" spans="1:4" ht="28.5">
      <c r="A1007" s="274">
        <v>180115</v>
      </c>
      <c r="B1007" s="274" t="s">
        <v>827</v>
      </c>
      <c r="C1007" s="269" t="s">
        <v>23</v>
      </c>
      <c r="D1007" s="466">
        <v>62.43</v>
      </c>
    </row>
    <row r="1008" spans="1:4" ht="15">
      <c r="A1008" s="273">
        <v>1802</v>
      </c>
      <c r="B1008" s="273" t="s">
        <v>2059</v>
      </c>
      <c r="C1008" s="269"/>
      <c r="D1008" s="466"/>
    </row>
    <row r="1009" spans="1:4" ht="42.75">
      <c r="A1009" s="274">
        <v>180201</v>
      </c>
      <c r="B1009" s="274" t="s">
        <v>828</v>
      </c>
      <c r="C1009" s="269" t="s">
        <v>23</v>
      </c>
      <c r="D1009" s="466">
        <v>37.82</v>
      </c>
    </row>
    <row r="1010" spans="1:4" ht="42.75">
      <c r="A1010" s="274">
        <v>180202</v>
      </c>
      <c r="B1010" s="274" t="s">
        <v>829</v>
      </c>
      <c r="C1010" s="269" t="s">
        <v>23</v>
      </c>
      <c r="D1010" s="466">
        <v>39.96</v>
      </c>
    </row>
    <row r="1011" spans="1:4" ht="28.5">
      <c r="A1011" s="274">
        <v>180204</v>
      </c>
      <c r="B1011" s="274" t="s">
        <v>830</v>
      </c>
      <c r="C1011" s="269" t="s">
        <v>23</v>
      </c>
      <c r="D1011" s="466">
        <v>34.299999999999997</v>
      </c>
    </row>
    <row r="1012" spans="1:4" ht="28.5">
      <c r="A1012" s="274">
        <v>180205</v>
      </c>
      <c r="B1012" s="274" t="s">
        <v>831</v>
      </c>
      <c r="C1012" s="269" t="s">
        <v>23</v>
      </c>
      <c r="D1012" s="466">
        <v>56.89</v>
      </c>
    </row>
    <row r="1013" spans="1:4" ht="28.5">
      <c r="A1013" s="274">
        <v>180206</v>
      </c>
      <c r="B1013" s="274" t="s">
        <v>832</v>
      </c>
      <c r="C1013" s="269" t="s">
        <v>23</v>
      </c>
      <c r="D1013" s="466">
        <v>40.409999999999997</v>
      </c>
    </row>
    <row r="1014" spans="1:4" ht="57">
      <c r="A1014" s="274">
        <v>180207</v>
      </c>
      <c r="B1014" s="274" t="s">
        <v>833</v>
      </c>
      <c r="C1014" s="269" t="s">
        <v>23</v>
      </c>
      <c r="D1014" s="466">
        <v>58.88</v>
      </c>
    </row>
    <row r="1015" spans="1:4" ht="42.75">
      <c r="A1015" s="274">
        <v>180208</v>
      </c>
      <c r="B1015" s="274" t="s">
        <v>834</v>
      </c>
      <c r="C1015" s="269" t="s">
        <v>23</v>
      </c>
      <c r="D1015" s="466">
        <v>82.97</v>
      </c>
    </row>
    <row r="1016" spans="1:4" ht="28.5">
      <c r="A1016" s="274">
        <v>180209</v>
      </c>
      <c r="B1016" s="274" t="s">
        <v>835</v>
      </c>
      <c r="C1016" s="269" t="s">
        <v>23</v>
      </c>
      <c r="D1016" s="466">
        <v>33.36</v>
      </c>
    </row>
    <row r="1017" spans="1:4" ht="14.25">
      <c r="A1017" s="274">
        <v>180210</v>
      </c>
      <c r="B1017" s="274" t="s">
        <v>836</v>
      </c>
      <c r="C1017" s="269" t="s">
        <v>23</v>
      </c>
      <c r="D1017" s="466">
        <v>39.32</v>
      </c>
    </row>
    <row r="1018" spans="1:4" ht="28.5">
      <c r="A1018" s="274">
        <v>180211</v>
      </c>
      <c r="B1018" s="274" t="s">
        <v>837</v>
      </c>
      <c r="C1018" s="269" t="s">
        <v>23</v>
      </c>
      <c r="D1018" s="466">
        <v>140.34</v>
      </c>
    </row>
    <row r="1019" spans="1:4" ht="28.5">
      <c r="A1019" s="274">
        <v>180212</v>
      </c>
      <c r="B1019" s="274" t="s">
        <v>838</v>
      </c>
      <c r="C1019" s="269" t="s">
        <v>23</v>
      </c>
      <c r="D1019" s="466">
        <v>81.680000000000007</v>
      </c>
    </row>
    <row r="1020" spans="1:4" ht="14.25">
      <c r="A1020" s="274">
        <v>180217</v>
      </c>
      <c r="B1020" s="274" t="s">
        <v>839</v>
      </c>
      <c r="C1020" s="269" t="s">
        <v>23</v>
      </c>
      <c r="D1020" s="466">
        <v>7.64</v>
      </c>
    </row>
    <row r="1021" spans="1:4" ht="14.25">
      <c r="A1021" s="274">
        <v>180218</v>
      </c>
      <c r="B1021" s="274" t="s">
        <v>840</v>
      </c>
      <c r="C1021" s="269" t="s">
        <v>23</v>
      </c>
      <c r="D1021" s="466">
        <v>16.37</v>
      </c>
    </row>
    <row r="1022" spans="1:4" ht="14.25">
      <c r="A1022" s="274">
        <v>180220</v>
      </c>
      <c r="B1022" s="274" t="s">
        <v>841</v>
      </c>
      <c r="C1022" s="269" t="s">
        <v>23</v>
      </c>
      <c r="D1022" s="466">
        <v>28.54</v>
      </c>
    </row>
    <row r="1023" spans="1:4" ht="15">
      <c r="A1023" s="273">
        <v>1803</v>
      </c>
      <c r="B1023" s="273" t="s">
        <v>2060</v>
      </c>
      <c r="C1023" s="269"/>
      <c r="D1023" s="466"/>
    </row>
    <row r="1024" spans="1:4" ht="28.5">
      <c r="A1024" s="274">
        <v>180301</v>
      </c>
      <c r="B1024" s="274" t="s">
        <v>2061</v>
      </c>
      <c r="C1024" s="269" t="s">
        <v>23</v>
      </c>
      <c r="D1024" s="466">
        <v>3399.6</v>
      </c>
    </row>
    <row r="1025" spans="1:4" ht="14.25">
      <c r="A1025" s="274">
        <v>180302</v>
      </c>
      <c r="B1025" s="274" t="s">
        <v>842</v>
      </c>
      <c r="C1025" s="269" t="s">
        <v>23</v>
      </c>
      <c r="D1025" s="466">
        <v>817.48</v>
      </c>
    </row>
    <row r="1026" spans="1:4" ht="14.25">
      <c r="A1026" s="274">
        <v>180303</v>
      </c>
      <c r="B1026" s="274" t="s">
        <v>843</v>
      </c>
      <c r="C1026" s="269" t="s">
        <v>23</v>
      </c>
      <c r="D1026" s="466">
        <v>1381.63</v>
      </c>
    </row>
    <row r="1027" spans="1:4" ht="14.25">
      <c r="A1027" s="274">
        <v>180304</v>
      </c>
      <c r="B1027" s="274" t="s">
        <v>844</v>
      </c>
      <c r="C1027" s="269" t="s">
        <v>23</v>
      </c>
      <c r="D1027" s="466">
        <v>1361.1</v>
      </c>
    </row>
    <row r="1028" spans="1:4" ht="14.25">
      <c r="A1028" s="274">
        <v>180305</v>
      </c>
      <c r="B1028" s="274" t="s">
        <v>845</v>
      </c>
      <c r="C1028" s="269" t="s">
        <v>23</v>
      </c>
      <c r="D1028" s="466">
        <v>1449.61</v>
      </c>
    </row>
    <row r="1029" spans="1:4" ht="15">
      <c r="A1029" s="273">
        <v>1804</v>
      </c>
      <c r="B1029" s="273" t="s">
        <v>1325</v>
      </c>
      <c r="C1029" s="269"/>
      <c r="D1029" s="466"/>
    </row>
    <row r="1030" spans="1:4" ht="71.25">
      <c r="A1030" s="274">
        <v>180405</v>
      </c>
      <c r="B1030" s="274" t="s">
        <v>846</v>
      </c>
      <c r="C1030" s="269" t="s">
        <v>23</v>
      </c>
      <c r="D1030" s="466">
        <v>3880.63</v>
      </c>
    </row>
    <row r="1031" spans="1:4" ht="71.25">
      <c r="A1031" s="274">
        <v>180408</v>
      </c>
      <c r="B1031" s="274" t="s">
        <v>847</v>
      </c>
      <c r="C1031" s="269" t="s">
        <v>23</v>
      </c>
      <c r="D1031" s="466">
        <v>4769.95</v>
      </c>
    </row>
    <row r="1032" spans="1:4" ht="15">
      <c r="A1032" s="273">
        <v>1807</v>
      </c>
      <c r="B1032" s="273" t="s">
        <v>2062</v>
      </c>
      <c r="C1032" s="269"/>
      <c r="D1032" s="466"/>
    </row>
    <row r="1033" spans="1:4" ht="71.25">
      <c r="A1033" s="274">
        <v>180702</v>
      </c>
      <c r="B1033" s="274" t="s">
        <v>848</v>
      </c>
      <c r="C1033" s="269" t="s">
        <v>23</v>
      </c>
      <c r="D1033" s="466">
        <v>277.63</v>
      </c>
    </row>
    <row r="1034" spans="1:4" ht="15">
      <c r="A1034" s="273">
        <v>1808</v>
      </c>
      <c r="B1034" s="273" t="s">
        <v>2057</v>
      </c>
      <c r="C1034" s="269"/>
      <c r="D1034" s="466"/>
    </row>
    <row r="1035" spans="1:4" ht="28.5">
      <c r="A1035" s="274">
        <v>180803</v>
      </c>
      <c r="B1035" s="274" t="s">
        <v>849</v>
      </c>
      <c r="C1035" s="269" t="s">
        <v>23</v>
      </c>
      <c r="D1035" s="466">
        <v>108.5</v>
      </c>
    </row>
    <row r="1036" spans="1:4" ht="14.25">
      <c r="A1036" s="274">
        <v>180804</v>
      </c>
      <c r="B1036" s="274" t="s">
        <v>850</v>
      </c>
      <c r="C1036" s="269" t="s">
        <v>23</v>
      </c>
      <c r="D1036" s="466">
        <v>806.84</v>
      </c>
    </row>
    <row r="1037" spans="1:4" ht="28.5">
      <c r="A1037" s="274">
        <v>180809</v>
      </c>
      <c r="B1037" s="274" t="s">
        <v>851</v>
      </c>
      <c r="C1037" s="269" t="s">
        <v>23</v>
      </c>
      <c r="D1037" s="466">
        <v>144.22999999999999</v>
      </c>
    </row>
    <row r="1038" spans="1:4" ht="15">
      <c r="A1038" s="273">
        <v>1810</v>
      </c>
      <c r="B1038" s="273" t="s">
        <v>18584</v>
      </c>
      <c r="C1038" s="269"/>
      <c r="D1038" s="466"/>
    </row>
    <row r="1039" spans="1:4" ht="85.5">
      <c r="A1039" s="274">
        <v>181001</v>
      </c>
      <c r="B1039" s="274" t="s">
        <v>19675</v>
      </c>
      <c r="C1039" s="269" t="s">
        <v>23</v>
      </c>
      <c r="D1039" s="466">
        <v>125.12</v>
      </c>
    </row>
    <row r="1040" spans="1:4" ht="85.5">
      <c r="A1040" s="274">
        <v>181002</v>
      </c>
      <c r="B1040" s="274" t="s">
        <v>19676</v>
      </c>
      <c r="C1040" s="269" t="s">
        <v>23</v>
      </c>
      <c r="D1040" s="466">
        <v>189.45</v>
      </c>
    </row>
    <row r="1041" spans="1:4" ht="85.5">
      <c r="A1041" s="274">
        <v>181003</v>
      </c>
      <c r="B1041" s="274" t="s">
        <v>19677</v>
      </c>
      <c r="C1041" s="269" t="s">
        <v>23</v>
      </c>
      <c r="D1041" s="466">
        <v>125.57</v>
      </c>
    </row>
    <row r="1042" spans="1:4" ht="85.5">
      <c r="A1042" s="274">
        <v>181004</v>
      </c>
      <c r="B1042" s="274" t="s">
        <v>19678</v>
      </c>
      <c r="C1042" s="269" t="s">
        <v>23</v>
      </c>
      <c r="D1042" s="466">
        <v>170.66</v>
      </c>
    </row>
    <row r="1043" spans="1:4" ht="85.5">
      <c r="A1043" s="274">
        <v>181005</v>
      </c>
      <c r="B1043" s="274" t="s">
        <v>19679</v>
      </c>
      <c r="C1043" s="269" t="s">
        <v>23</v>
      </c>
      <c r="D1043" s="466">
        <v>244.04</v>
      </c>
    </row>
    <row r="1044" spans="1:4" ht="85.5">
      <c r="A1044" s="274">
        <v>181007</v>
      </c>
      <c r="B1044" s="274" t="s">
        <v>19680</v>
      </c>
      <c r="C1044" s="269" t="s">
        <v>23</v>
      </c>
      <c r="D1044" s="466">
        <v>244.04</v>
      </c>
    </row>
    <row r="1045" spans="1:4" ht="15">
      <c r="A1045" s="273">
        <v>19</v>
      </c>
      <c r="B1045" s="273" t="s">
        <v>2063</v>
      </c>
      <c r="C1045" s="269"/>
      <c r="D1045" s="466"/>
    </row>
    <row r="1046" spans="1:4" ht="15">
      <c r="A1046" s="273">
        <v>1901</v>
      </c>
      <c r="B1046" s="273" t="s">
        <v>2064</v>
      </c>
      <c r="C1046" s="269"/>
      <c r="D1046" s="466"/>
    </row>
    <row r="1047" spans="1:4" ht="42.75">
      <c r="A1047" s="274">
        <v>190101</v>
      </c>
      <c r="B1047" s="274" t="s">
        <v>852</v>
      </c>
      <c r="C1047" s="269" t="s">
        <v>25</v>
      </c>
      <c r="D1047" s="466">
        <v>13.09</v>
      </c>
    </row>
    <row r="1048" spans="1:4" ht="42.75">
      <c r="A1048" s="274">
        <v>190102</v>
      </c>
      <c r="B1048" s="274" t="s">
        <v>853</v>
      </c>
      <c r="C1048" s="269" t="s">
        <v>25</v>
      </c>
      <c r="D1048" s="466">
        <v>17.440000000000001</v>
      </c>
    </row>
    <row r="1049" spans="1:4" ht="42.75">
      <c r="A1049" s="274">
        <v>190103</v>
      </c>
      <c r="B1049" s="274" t="s">
        <v>854</v>
      </c>
      <c r="C1049" s="269" t="s">
        <v>25</v>
      </c>
      <c r="D1049" s="466">
        <v>14.67</v>
      </c>
    </row>
    <row r="1050" spans="1:4" ht="42.75">
      <c r="A1050" s="274">
        <v>190104</v>
      </c>
      <c r="B1050" s="274" t="s">
        <v>855</v>
      </c>
      <c r="C1050" s="269" t="s">
        <v>25</v>
      </c>
      <c r="D1050" s="466">
        <v>20.65</v>
      </c>
    </row>
    <row r="1051" spans="1:4" ht="42.75">
      <c r="A1051" s="274">
        <v>190105</v>
      </c>
      <c r="B1051" s="274" t="s">
        <v>856</v>
      </c>
      <c r="C1051" s="269" t="s">
        <v>25</v>
      </c>
      <c r="D1051" s="466">
        <v>24.3</v>
      </c>
    </row>
    <row r="1052" spans="1:4" ht="42.75">
      <c r="A1052" s="274">
        <v>190106</v>
      </c>
      <c r="B1052" s="274" t="s">
        <v>857</v>
      </c>
      <c r="C1052" s="269" t="s">
        <v>25</v>
      </c>
      <c r="D1052" s="466">
        <v>20.73</v>
      </c>
    </row>
    <row r="1053" spans="1:4" ht="28.5">
      <c r="A1053" s="274">
        <v>190107</v>
      </c>
      <c r="B1053" s="274" t="s">
        <v>858</v>
      </c>
      <c r="C1053" s="269" t="s">
        <v>25</v>
      </c>
      <c r="D1053" s="466">
        <v>3.27</v>
      </c>
    </row>
    <row r="1054" spans="1:4" ht="28.5">
      <c r="A1054" s="274">
        <v>190108</v>
      </c>
      <c r="B1054" s="274" t="s">
        <v>859</v>
      </c>
      <c r="C1054" s="269" t="s">
        <v>25</v>
      </c>
      <c r="D1054" s="466">
        <v>11.68</v>
      </c>
    </row>
    <row r="1055" spans="1:4" ht="42.75">
      <c r="A1055" s="274">
        <v>190109</v>
      </c>
      <c r="B1055" s="274" t="s">
        <v>860</v>
      </c>
      <c r="C1055" s="269" t="s">
        <v>23</v>
      </c>
      <c r="D1055" s="466">
        <v>75.319999999999993</v>
      </c>
    </row>
    <row r="1056" spans="1:4" ht="28.5">
      <c r="A1056" s="274">
        <v>190114</v>
      </c>
      <c r="B1056" s="274" t="s">
        <v>861</v>
      </c>
      <c r="C1056" s="269" t="s">
        <v>25</v>
      </c>
      <c r="D1056" s="466">
        <v>4.7699999999999996</v>
      </c>
    </row>
    <row r="1057" spans="1:4" ht="42.75">
      <c r="A1057" s="274">
        <v>190115</v>
      </c>
      <c r="B1057" s="274" t="s">
        <v>862</v>
      </c>
      <c r="C1057" s="269" t="s">
        <v>25</v>
      </c>
      <c r="D1057" s="466">
        <v>16.829999999999998</v>
      </c>
    </row>
    <row r="1058" spans="1:4" ht="42.75">
      <c r="A1058" s="274">
        <v>190116</v>
      </c>
      <c r="B1058" s="274" t="s">
        <v>863</v>
      </c>
      <c r="C1058" s="269" t="s">
        <v>25</v>
      </c>
      <c r="D1058" s="466">
        <v>19.600000000000001</v>
      </c>
    </row>
    <row r="1059" spans="1:4" ht="42.75">
      <c r="A1059" s="274">
        <v>190117</v>
      </c>
      <c r="B1059" s="274" t="s">
        <v>864</v>
      </c>
      <c r="C1059" s="269" t="s">
        <v>25</v>
      </c>
      <c r="D1059" s="466">
        <v>16.89</v>
      </c>
    </row>
    <row r="1060" spans="1:4" ht="42.75">
      <c r="A1060" s="274">
        <v>190121</v>
      </c>
      <c r="B1060" s="274" t="s">
        <v>865</v>
      </c>
      <c r="C1060" s="269" t="s">
        <v>25</v>
      </c>
      <c r="D1060" s="466">
        <v>2.0699999999999998</v>
      </c>
    </row>
    <row r="1061" spans="1:4" ht="30">
      <c r="A1061" s="273">
        <v>1902</v>
      </c>
      <c r="B1061" s="273" t="s">
        <v>2065</v>
      </c>
      <c r="C1061" s="269"/>
      <c r="D1061" s="466"/>
    </row>
    <row r="1062" spans="1:4" ht="42.75">
      <c r="A1062" s="274">
        <v>190201</v>
      </c>
      <c r="B1062" s="274" t="s">
        <v>866</v>
      </c>
      <c r="C1062" s="269" t="s">
        <v>25</v>
      </c>
      <c r="D1062" s="466">
        <v>9.1</v>
      </c>
    </row>
    <row r="1063" spans="1:4" ht="57">
      <c r="A1063" s="274">
        <v>190202</v>
      </c>
      <c r="B1063" s="274" t="s">
        <v>867</v>
      </c>
      <c r="C1063" s="269" t="s">
        <v>25</v>
      </c>
      <c r="D1063" s="466">
        <v>18.77</v>
      </c>
    </row>
    <row r="1064" spans="1:4" ht="57">
      <c r="A1064" s="274">
        <v>190203</v>
      </c>
      <c r="B1064" s="274" t="s">
        <v>868</v>
      </c>
      <c r="C1064" s="269" t="s">
        <v>25</v>
      </c>
      <c r="D1064" s="466">
        <v>19.239999999999998</v>
      </c>
    </row>
    <row r="1065" spans="1:4" ht="57">
      <c r="A1065" s="274">
        <v>190204</v>
      </c>
      <c r="B1065" s="274" t="s">
        <v>869</v>
      </c>
      <c r="C1065" s="269" t="s">
        <v>25</v>
      </c>
      <c r="D1065" s="466">
        <v>25.71</v>
      </c>
    </row>
    <row r="1066" spans="1:4" ht="14.25">
      <c r="A1066" s="274">
        <v>190205</v>
      </c>
      <c r="B1066" s="274" t="s">
        <v>870</v>
      </c>
      <c r="C1066" s="269" t="s">
        <v>25</v>
      </c>
      <c r="D1066" s="466">
        <v>9.3000000000000007</v>
      </c>
    </row>
    <row r="1067" spans="1:4" ht="42.75">
      <c r="A1067" s="274">
        <v>190211</v>
      </c>
      <c r="B1067" s="274" t="s">
        <v>871</v>
      </c>
      <c r="C1067" s="269" t="s">
        <v>25</v>
      </c>
      <c r="D1067" s="466">
        <v>16.829999999999998</v>
      </c>
    </row>
    <row r="1068" spans="1:4" ht="15">
      <c r="A1068" s="273">
        <v>1903</v>
      </c>
      <c r="B1068" s="273" t="s">
        <v>2066</v>
      </c>
      <c r="C1068" s="269"/>
      <c r="D1068" s="466"/>
    </row>
    <row r="1069" spans="1:4" ht="57">
      <c r="A1069" s="274">
        <v>190301</v>
      </c>
      <c r="B1069" s="274" t="s">
        <v>872</v>
      </c>
      <c r="C1069" s="269" t="s">
        <v>25</v>
      </c>
      <c r="D1069" s="466">
        <v>16.84</v>
      </c>
    </row>
    <row r="1070" spans="1:4" ht="57">
      <c r="A1070" s="274">
        <v>190302</v>
      </c>
      <c r="B1070" s="274" t="s">
        <v>873</v>
      </c>
      <c r="C1070" s="269" t="s">
        <v>25</v>
      </c>
      <c r="D1070" s="466">
        <v>28.25</v>
      </c>
    </row>
    <row r="1071" spans="1:4" ht="42.75">
      <c r="A1071" s="274">
        <v>190303</v>
      </c>
      <c r="B1071" s="274" t="s">
        <v>874</v>
      </c>
      <c r="C1071" s="269" t="s">
        <v>25</v>
      </c>
      <c r="D1071" s="466">
        <v>30.6</v>
      </c>
    </row>
    <row r="1072" spans="1:4" ht="42.75">
      <c r="A1072" s="274">
        <v>190306</v>
      </c>
      <c r="B1072" s="274" t="s">
        <v>875</v>
      </c>
      <c r="C1072" s="269" t="s">
        <v>25</v>
      </c>
      <c r="D1072" s="466">
        <v>20.63</v>
      </c>
    </row>
    <row r="1073" spans="1:4" ht="15">
      <c r="A1073" s="273">
        <v>1904</v>
      </c>
      <c r="B1073" s="273" t="s">
        <v>2067</v>
      </c>
      <c r="C1073" s="269"/>
      <c r="D1073" s="466"/>
    </row>
    <row r="1074" spans="1:4" ht="57">
      <c r="A1074" s="274">
        <v>190417</v>
      </c>
      <c r="B1074" s="274" t="s">
        <v>876</v>
      </c>
      <c r="C1074" s="269" t="s">
        <v>25</v>
      </c>
      <c r="D1074" s="466">
        <v>25.01</v>
      </c>
    </row>
    <row r="1075" spans="1:4" ht="42.75">
      <c r="A1075" s="274">
        <v>190418</v>
      </c>
      <c r="B1075" s="274" t="s">
        <v>877</v>
      </c>
      <c r="C1075" s="269" t="s">
        <v>25</v>
      </c>
      <c r="D1075" s="466">
        <v>31.83</v>
      </c>
    </row>
    <row r="1076" spans="1:4" ht="15">
      <c r="A1076" s="273">
        <v>1905</v>
      </c>
      <c r="B1076" s="273" t="s">
        <v>2068</v>
      </c>
      <c r="C1076" s="269"/>
      <c r="D1076" s="466"/>
    </row>
    <row r="1077" spans="1:4" ht="57">
      <c r="A1077" s="274">
        <v>190501</v>
      </c>
      <c r="B1077" s="274" t="s">
        <v>878</v>
      </c>
      <c r="C1077" s="269" t="s">
        <v>23</v>
      </c>
      <c r="D1077" s="466">
        <v>4.6100000000000003</v>
      </c>
    </row>
    <row r="1078" spans="1:4" ht="15">
      <c r="A1078" s="273">
        <v>1906</v>
      </c>
      <c r="B1078" s="273" t="s">
        <v>2069</v>
      </c>
      <c r="C1078" s="269"/>
      <c r="D1078" s="466"/>
    </row>
    <row r="1079" spans="1:4" ht="57">
      <c r="A1079" s="274">
        <v>190601</v>
      </c>
      <c r="B1079" s="274" t="s">
        <v>879</v>
      </c>
      <c r="C1079" s="269" t="s">
        <v>41</v>
      </c>
      <c r="D1079" s="466">
        <v>29.09</v>
      </c>
    </row>
    <row r="1080" spans="1:4" ht="57">
      <c r="A1080" s="274">
        <v>190602</v>
      </c>
      <c r="B1080" s="274" t="s">
        <v>880</v>
      </c>
      <c r="C1080" s="269" t="s">
        <v>25</v>
      </c>
      <c r="D1080" s="466">
        <v>31.71</v>
      </c>
    </row>
    <row r="1081" spans="1:4" ht="42.75">
      <c r="A1081" s="274">
        <v>190603</v>
      </c>
      <c r="B1081" s="274" t="s">
        <v>2070</v>
      </c>
      <c r="C1081" s="269" t="s">
        <v>25</v>
      </c>
      <c r="D1081" s="466">
        <v>17.98</v>
      </c>
    </row>
    <row r="1082" spans="1:4" ht="57">
      <c r="A1082" s="274">
        <v>190604</v>
      </c>
      <c r="B1082" s="274" t="s">
        <v>881</v>
      </c>
      <c r="C1082" s="269" t="s">
        <v>41</v>
      </c>
      <c r="D1082" s="466">
        <v>53.13</v>
      </c>
    </row>
    <row r="1083" spans="1:4" ht="71.25">
      <c r="A1083" s="274">
        <v>190605</v>
      </c>
      <c r="B1083" s="274" t="s">
        <v>2071</v>
      </c>
      <c r="C1083" s="269" t="s">
        <v>25</v>
      </c>
      <c r="D1083" s="466">
        <v>55.97</v>
      </c>
    </row>
    <row r="1084" spans="1:4" ht="15">
      <c r="A1084" s="273">
        <v>20</v>
      </c>
      <c r="B1084" s="273" t="s">
        <v>2072</v>
      </c>
      <c r="C1084" s="269"/>
      <c r="D1084" s="466"/>
    </row>
    <row r="1085" spans="1:4" ht="15">
      <c r="A1085" s="273">
        <v>2001</v>
      </c>
      <c r="B1085" s="273" t="s">
        <v>2073</v>
      </c>
      <c r="C1085" s="269"/>
      <c r="D1085" s="466"/>
    </row>
    <row r="1086" spans="1:4" ht="71.25">
      <c r="A1086" s="274">
        <v>200101</v>
      </c>
      <c r="B1086" s="274" t="s">
        <v>882</v>
      </c>
      <c r="C1086" s="269" t="s">
        <v>25</v>
      </c>
      <c r="D1086" s="466">
        <v>247.45</v>
      </c>
    </row>
    <row r="1087" spans="1:4" ht="42.75">
      <c r="A1087" s="274">
        <v>200104</v>
      </c>
      <c r="B1087" s="274" t="s">
        <v>883</v>
      </c>
      <c r="C1087" s="269" t="s">
        <v>41</v>
      </c>
      <c r="D1087" s="466">
        <v>296.45</v>
      </c>
    </row>
    <row r="1088" spans="1:4" ht="71.25">
      <c r="A1088" s="274">
        <v>200105</v>
      </c>
      <c r="B1088" s="274" t="s">
        <v>884</v>
      </c>
      <c r="C1088" s="269" t="s">
        <v>41</v>
      </c>
      <c r="D1088" s="466">
        <v>225.9</v>
      </c>
    </row>
    <row r="1089" spans="1:4" ht="57">
      <c r="A1089" s="274">
        <v>200107</v>
      </c>
      <c r="B1089" s="274" t="s">
        <v>885</v>
      </c>
      <c r="C1089" s="269" t="s">
        <v>41</v>
      </c>
      <c r="D1089" s="466">
        <v>126.95</v>
      </c>
    </row>
    <row r="1090" spans="1:4" ht="42.75">
      <c r="A1090" s="274">
        <v>200108</v>
      </c>
      <c r="B1090" s="274" t="s">
        <v>886</v>
      </c>
      <c r="C1090" s="269" t="s">
        <v>34</v>
      </c>
      <c r="D1090" s="466">
        <v>888.4</v>
      </c>
    </row>
    <row r="1091" spans="1:4" ht="85.5">
      <c r="A1091" s="274">
        <v>200120</v>
      </c>
      <c r="B1091" s="274" t="s">
        <v>887</v>
      </c>
      <c r="C1091" s="269" t="s">
        <v>41</v>
      </c>
      <c r="D1091" s="466">
        <v>240.14</v>
      </c>
    </row>
    <row r="1092" spans="1:4" ht="71.25">
      <c r="A1092" s="274">
        <v>200124</v>
      </c>
      <c r="B1092" s="274" t="s">
        <v>888</v>
      </c>
      <c r="C1092" s="269" t="s">
        <v>41</v>
      </c>
      <c r="D1092" s="466">
        <v>916.72</v>
      </c>
    </row>
    <row r="1093" spans="1:4" ht="71.25">
      <c r="A1093" s="274">
        <v>200128</v>
      </c>
      <c r="B1093" s="274" t="s">
        <v>889</v>
      </c>
      <c r="C1093" s="269" t="s">
        <v>25</v>
      </c>
      <c r="D1093" s="466">
        <v>340.84</v>
      </c>
    </row>
    <row r="1094" spans="1:4" ht="57">
      <c r="A1094" s="274">
        <v>200129</v>
      </c>
      <c r="B1094" s="274" t="s">
        <v>890</v>
      </c>
      <c r="C1094" s="269" t="s">
        <v>41</v>
      </c>
      <c r="D1094" s="466">
        <v>104.56</v>
      </c>
    </row>
    <row r="1095" spans="1:4" ht="57">
      <c r="A1095" s="274">
        <v>200130</v>
      </c>
      <c r="B1095" s="274" t="s">
        <v>891</v>
      </c>
      <c r="C1095" s="269" t="s">
        <v>41</v>
      </c>
      <c r="D1095" s="466">
        <v>1069.6199999999999</v>
      </c>
    </row>
    <row r="1096" spans="1:4" ht="57">
      <c r="A1096" s="274">
        <v>200131</v>
      </c>
      <c r="B1096" s="274" t="s">
        <v>892</v>
      </c>
      <c r="C1096" s="269" t="s">
        <v>41</v>
      </c>
      <c r="D1096" s="466">
        <v>1870.46</v>
      </c>
    </row>
    <row r="1097" spans="1:4" ht="15">
      <c r="A1097" s="273">
        <v>2002</v>
      </c>
      <c r="B1097" s="273" t="s">
        <v>2074</v>
      </c>
      <c r="C1097" s="269"/>
      <c r="D1097" s="466"/>
    </row>
    <row r="1098" spans="1:4" ht="57">
      <c r="A1098" s="274">
        <v>200202</v>
      </c>
      <c r="B1098" s="274" t="s">
        <v>893</v>
      </c>
      <c r="C1098" s="269" t="s">
        <v>41</v>
      </c>
      <c r="D1098" s="466">
        <v>50.05</v>
      </c>
    </row>
    <row r="1099" spans="1:4" ht="71.25">
      <c r="A1099" s="274">
        <v>200206</v>
      </c>
      <c r="B1099" s="274" t="s">
        <v>894</v>
      </c>
      <c r="C1099" s="269" t="s">
        <v>25</v>
      </c>
      <c r="D1099" s="466">
        <v>69.27</v>
      </c>
    </row>
    <row r="1100" spans="1:4" ht="57">
      <c r="A1100" s="274">
        <v>200209</v>
      </c>
      <c r="B1100" s="274" t="s">
        <v>895</v>
      </c>
      <c r="C1100" s="269" t="s">
        <v>25</v>
      </c>
      <c r="D1100" s="466">
        <v>127.24</v>
      </c>
    </row>
    <row r="1101" spans="1:4" ht="71.25">
      <c r="A1101" s="274">
        <v>200214</v>
      </c>
      <c r="B1101" s="274" t="s">
        <v>896</v>
      </c>
      <c r="C1101" s="269" t="s">
        <v>25</v>
      </c>
      <c r="D1101" s="466">
        <v>85.59</v>
      </c>
    </row>
    <row r="1102" spans="1:4" ht="28.5">
      <c r="A1102" s="274">
        <v>200223</v>
      </c>
      <c r="B1102" s="274" t="s">
        <v>897</v>
      </c>
      <c r="C1102" s="269" t="s">
        <v>34</v>
      </c>
      <c r="D1102" s="466">
        <v>188.38</v>
      </c>
    </row>
    <row r="1103" spans="1:4" ht="57">
      <c r="A1103" s="274">
        <v>200229</v>
      </c>
      <c r="B1103" s="274" t="s">
        <v>898</v>
      </c>
      <c r="C1103" s="269" t="s">
        <v>41</v>
      </c>
      <c r="D1103" s="466">
        <v>67.98</v>
      </c>
    </row>
    <row r="1104" spans="1:4" ht="71.25">
      <c r="A1104" s="274">
        <v>200237</v>
      </c>
      <c r="B1104" s="274" t="s">
        <v>899</v>
      </c>
      <c r="C1104" s="269" t="s">
        <v>25</v>
      </c>
      <c r="D1104" s="466">
        <v>62.55</v>
      </c>
    </row>
    <row r="1105" spans="1:4" ht="71.25">
      <c r="A1105" s="274">
        <v>200243</v>
      </c>
      <c r="B1105" s="274" t="s">
        <v>900</v>
      </c>
      <c r="C1105" s="269" t="s">
        <v>41</v>
      </c>
      <c r="D1105" s="466">
        <v>290.63</v>
      </c>
    </row>
    <row r="1106" spans="1:4" ht="57">
      <c r="A1106" s="274">
        <v>200253</v>
      </c>
      <c r="B1106" s="274" t="s">
        <v>901</v>
      </c>
      <c r="C1106" s="269" t="s">
        <v>25</v>
      </c>
      <c r="D1106" s="466">
        <v>97.74</v>
      </c>
    </row>
    <row r="1107" spans="1:4" ht="57">
      <c r="A1107" s="274">
        <v>200254</v>
      </c>
      <c r="B1107" s="274" t="s">
        <v>902</v>
      </c>
      <c r="C1107" s="269" t="s">
        <v>25</v>
      </c>
      <c r="D1107" s="466">
        <v>74.930000000000007</v>
      </c>
    </row>
    <row r="1108" spans="1:4" ht="15">
      <c r="A1108" s="273">
        <v>2003</v>
      </c>
      <c r="B1108" s="273" t="s">
        <v>1309</v>
      </c>
      <c r="C1108" s="269"/>
      <c r="D1108" s="466"/>
    </row>
    <row r="1109" spans="1:4" ht="42.75">
      <c r="A1109" s="274">
        <v>200303</v>
      </c>
      <c r="B1109" s="274" t="s">
        <v>903</v>
      </c>
      <c r="C1109" s="269" t="s">
        <v>25</v>
      </c>
      <c r="D1109" s="466">
        <v>9.32</v>
      </c>
    </row>
    <row r="1110" spans="1:4" ht="28.5">
      <c r="A1110" s="274">
        <v>200305</v>
      </c>
      <c r="B1110" s="274" t="s">
        <v>904</v>
      </c>
      <c r="C1110" s="269" t="s">
        <v>34</v>
      </c>
      <c r="D1110" s="466">
        <v>156.51</v>
      </c>
    </row>
    <row r="1111" spans="1:4" ht="14.25">
      <c r="A1111" s="274">
        <v>200306</v>
      </c>
      <c r="B1111" s="274" t="s">
        <v>905</v>
      </c>
      <c r="C1111" s="269" t="s">
        <v>34</v>
      </c>
      <c r="D1111" s="466">
        <v>152.75</v>
      </c>
    </row>
    <row r="1112" spans="1:4" ht="14.25">
      <c r="A1112" s="274">
        <v>200307</v>
      </c>
      <c r="B1112" s="274" t="s">
        <v>906</v>
      </c>
      <c r="C1112" s="269" t="s">
        <v>34</v>
      </c>
      <c r="D1112" s="466">
        <v>196.71</v>
      </c>
    </row>
    <row r="1113" spans="1:4" ht="14.25">
      <c r="A1113" s="274">
        <v>200323</v>
      </c>
      <c r="B1113" s="274" t="s">
        <v>907</v>
      </c>
      <c r="C1113" s="269" t="s">
        <v>34</v>
      </c>
      <c r="D1113" s="466">
        <v>118.99</v>
      </c>
    </row>
    <row r="1114" spans="1:4" ht="42.75">
      <c r="A1114" s="274">
        <v>200326</v>
      </c>
      <c r="B1114" s="274" t="s">
        <v>908</v>
      </c>
      <c r="C1114" s="269" t="s">
        <v>25</v>
      </c>
      <c r="D1114" s="466">
        <v>22.39</v>
      </c>
    </row>
    <row r="1115" spans="1:4" ht="15">
      <c r="A1115" s="273">
        <v>2004</v>
      </c>
      <c r="B1115" s="273" t="s">
        <v>2075</v>
      </c>
      <c r="C1115" s="269"/>
      <c r="D1115" s="466"/>
    </row>
    <row r="1116" spans="1:4" ht="14.25">
      <c r="A1116" s="274">
        <v>200401</v>
      </c>
      <c r="B1116" s="274" t="s">
        <v>2076</v>
      </c>
      <c r="C1116" s="269" t="s">
        <v>25</v>
      </c>
      <c r="D1116" s="466">
        <v>11.1</v>
      </c>
    </row>
    <row r="1117" spans="1:4" ht="28.5">
      <c r="A1117" s="274">
        <v>200402</v>
      </c>
      <c r="B1117" s="274" t="s">
        <v>909</v>
      </c>
      <c r="C1117" s="269" t="s">
        <v>25</v>
      </c>
      <c r="D1117" s="466">
        <v>0.98</v>
      </c>
    </row>
    <row r="1118" spans="1:4" ht="14.25">
      <c r="A1118" s="274">
        <v>200404</v>
      </c>
      <c r="B1118" s="274" t="s">
        <v>910</v>
      </c>
      <c r="C1118" s="269" t="s">
        <v>25</v>
      </c>
      <c r="D1118" s="466">
        <v>19.11</v>
      </c>
    </row>
    <row r="1119" spans="1:4" ht="15">
      <c r="A1119" s="273">
        <v>2005</v>
      </c>
      <c r="B1119" s="273" t="s">
        <v>2077</v>
      </c>
      <c r="C1119" s="269"/>
      <c r="D1119" s="466"/>
    </row>
    <row r="1120" spans="1:4" ht="42.75">
      <c r="A1120" s="274">
        <v>200511</v>
      </c>
      <c r="B1120" s="274" t="s">
        <v>911</v>
      </c>
      <c r="C1120" s="269" t="s">
        <v>23</v>
      </c>
      <c r="D1120" s="466">
        <v>144.57</v>
      </c>
    </row>
    <row r="1121" spans="1:4" ht="71.25">
      <c r="A1121" s="274">
        <v>200512</v>
      </c>
      <c r="B1121" s="274" t="s">
        <v>912</v>
      </c>
      <c r="C1121" s="269" t="s">
        <v>23</v>
      </c>
      <c r="D1121" s="466">
        <v>418.18</v>
      </c>
    </row>
    <row r="1122" spans="1:4" ht="57">
      <c r="A1122" s="274">
        <v>200513</v>
      </c>
      <c r="B1122" s="274" t="s">
        <v>19681</v>
      </c>
      <c r="C1122" s="269" t="s">
        <v>23</v>
      </c>
      <c r="D1122" s="466">
        <v>2020.06</v>
      </c>
    </row>
    <row r="1123" spans="1:4" ht="57">
      <c r="A1123" s="274">
        <v>200549</v>
      </c>
      <c r="B1123" s="274" t="s">
        <v>913</v>
      </c>
      <c r="C1123" s="269" t="s">
        <v>23</v>
      </c>
      <c r="D1123" s="466">
        <v>79.489999999999995</v>
      </c>
    </row>
    <row r="1124" spans="1:4" ht="28.5">
      <c r="A1124" s="274">
        <v>200562</v>
      </c>
      <c r="B1124" s="274" t="s">
        <v>914</v>
      </c>
      <c r="C1124" s="269" t="s">
        <v>23</v>
      </c>
      <c r="D1124" s="466">
        <v>348.27</v>
      </c>
    </row>
    <row r="1125" spans="1:4" ht="57">
      <c r="A1125" s="274">
        <v>200563</v>
      </c>
      <c r="B1125" s="274" t="s">
        <v>915</v>
      </c>
      <c r="C1125" s="269" t="s">
        <v>41</v>
      </c>
      <c r="D1125" s="466">
        <v>156.28</v>
      </c>
    </row>
    <row r="1126" spans="1:4" ht="28.5">
      <c r="A1126" s="274">
        <v>200572</v>
      </c>
      <c r="B1126" s="274" t="s">
        <v>916</v>
      </c>
      <c r="C1126" s="269" t="s">
        <v>23</v>
      </c>
      <c r="D1126" s="466">
        <v>2424.42</v>
      </c>
    </row>
    <row r="1127" spans="1:4" ht="42.75">
      <c r="A1127" s="274">
        <v>200573</v>
      </c>
      <c r="B1127" s="274" t="s">
        <v>917</v>
      </c>
      <c r="C1127" s="269" t="s">
        <v>41</v>
      </c>
      <c r="D1127" s="466">
        <v>297.81</v>
      </c>
    </row>
    <row r="1128" spans="1:4" ht="57">
      <c r="A1128" s="274">
        <v>200576</v>
      </c>
      <c r="B1128" s="274" t="s">
        <v>918</v>
      </c>
      <c r="C1128" s="269" t="s">
        <v>23</v>
      </c>
      <c r="D1128" s="466">
        <v>803.85</v>
      </c>
    </row>
    <row r="1129" spans="1:4" ht="15">
      <c r="A1129" s="273">
        <v>2007</v>
      </c>
      <c r="B1129" s="273" t="s">
        <v>2078</v>
      </c>
      <c r="C1129" s="269"/>
      <c r="D1129" s="466"/>
    </row>
    <row r="1130" spans="1:4" ht="85.5">
      <c r="A1130" s="274">
        <v>200702</v>
      </c>
      <c r="B1130" s="274" t="s">
        <v>919</v>
      </c>
      <c r="C1130" s="269" t="s">
        <v>25</v>
      </c>
      <c r="D1130" s="466">
        <v>120.42</v>
      </c>
    </row>
    <row r="1131" spans="1:4" ht="57">
      <c r="A1131" s="274">
        <v>200703</v>
      </c>
      <c r="B1131" s="274" t="s">
        <v>920</v>
      </c>
      <c r="C1131" s="269" t="s">
        <v>41</v>
      </c>
      <c r="D1131" s="466">
        <v>29.09</v>
      </c>
    </row>
    <row r="1132" spans="1:4" ht="42.75">
      <c r="A1132" s="274">
        <v>200704</v>
      </c>
      <c r="B1132" s="274" t="s">
        <v>921</v>
      </c>
      <c r="C1132" s="269" t="s">
        <v>25</v>
      </c>
      <c r="D1132" s="466">
        <v>31.71</v>
      </c>
    </row>
    <row r="1133" spans="1:4" ht="28.5">
      <c r="A1133" s="274">
        <v>200705</v>
      </c>
      <c r="B1133" s="274" t="s">
        <v>922</v>
      </c>
      <c r="C1133" s="269" t="s">
        <v>23</v>
      </c>
      <c r="D1133" s="466">
        <v>204.72</v>
      </c>
    </row>
    <row r="1134" spans="1:4" ht="42.75">
      <c r="A1134" s="274">
        <v>200706</v>
      </c>
      <c r="B1134" s="274" t="s">
        <v>923</v>
      </c>
      <c r="C1134" s="269" t="s">
        <v>23</v>
      </c>
      <c r="D1134" s="466">
        <v>3768.43</v>
      </c>
    </row>
    <row r="1135" spans="1:4" ht="42.75">
      <c r="A1135" s="274">
        <v>200707</v>
      </c>
      <c r="B1135" s="274" t="s">
        <v>924</v>
      </c>
      <c r="C1135" s="269" t="s">
        <v>23</v>
      </c>
      <c r="D1135" s="466">
        <v>1742.27</v>
      </c>
    </row>
    <row r="1136" spans="1:4" ht="57">
      <c r="A1136" s="274">
        <v>200708</v>
      </c>
      <c r="B1136" s="274" t="s">
        <v>925</v>
      </c>
      <c r="C1136" s="269" t="s">
        <v>23</v>
      </c>
      <c r="D1136" s="466">
        <v>1269.46</v>
      </c>
    </row>
    <row r="1137" spans="1:4" ht="28.5">
      <c r="A1137" s="274">
        <v>200709</v>
      </c>
      <c r="B1137" s="274" t="s">
        <v>926</v>
      </c>
      <c r="C1137" s="269" t="s">
        <v>23</v>
      </c>
      <c r="D1137" s="466">
        <v>838.63</v>
      </c>
    </row>
    <row r="1138" spans="1:4" ht="57">
      <c r="A1138" s="274">
        <v>200711</v>
      </c>
      <c r="B1138" s="274" t="s">
        <v>927</v>
      </c>
      <c r="C1138" s="269" t="s">
        <v>25</v>
      </c>
      <c r="D1138" s="466">
        <v>360.6</v>
      </c>
    </row>
    <row r="1139" spans="1:4" ht="14.25">
      <c r="A1139" s="274">
        <v>200713</v>
      </c>
      <c r="B1139" s="274" t="s">
        <v>928</v>
      </c>
      <c r="C1139" s="269" t="s">
        <v>23</v>
      </c>
      <c r="D1139" s="466">
        <v>170.8</v>
      </c>
    </row>
    <row r="1140" spans="1:4" ht="42.75">
      <c r="A1140" s="274">
        <v>200714</v>
      </c>
      <c r="B1140" s="274" t="s">
        <v>929</v>
      </c>
      <c r="C1140" s="269" t="s">
        <v>25</v>
      </c>
      <c r="D1140" s="466">
        <v>13.04</v>
      </c>
    </row>
    <row r="1141" spans="1:4" ht="57">
      <c r="A1141" s="274">
        <v>200715</v>
      </c>
      <c r="B1141" s="274" t="s">
        <v>930</v>
      </c>
      <c r="C1141" s="269" t="s">
        <v>25</v>
      </c>
      <c r="D1141" s="466">
        <v>163.41</v>
      </c>
    </row>
    <row r="1142" spans="1:4" ht="71.25">
      <c r="A1142" s="274">
        <v>200716</v>
      </c>
      <c r="B1142" s="274" t="s">
        <v>931</v>
      </c>
      <c r="C1142" s="269" t="s">
        <v>25</v>
      </c>
      <c r="D1142" s="466">
        <v>133.02000000000001</v>
      </c>
    </row>
    <row r="1143" spans="1:4" ht="28.5">
      <c r="A1143" s="274">
        <v>200717</v>
      </c>
      <c r="B1143" s="274" t="s">
        <v>932</v>
      </c>
      <c r="C1143" s="269" t="s">
        <v>41</v>
      </c>
      <c r="D1143" s="466">
        <v>5.05</v>
      </c>
    </row>
    <row r="1144" spans="1:4" ht="85.5">
      <c r="A1144" s="274">
        <v>200720</v>
      </c>
      <c r="B1144" s="274" t="s">
        <v>933</v>
      </c>
      <c r="C1144" s="269" t="s">
        <v>25</v>
      </c>
      <c r="D1144" s="466">
        <v>76.709999999999994</v>
      </c>
    </row>
    <row r="1145" spans="1:4" ht="28.5">
      <c r="A1145" s="274">
        <v>200721</v>
      </c>
      <c r="B1145" s="274" t="s">
        <v>934</v>
      </c>
      <c r="C1145" s="269" t="s">
        <v>25</v>
      </c>
      <c r="D1145" s="466">
        <v>15.62</v>
      </c>
    </row>
    <row r="1146" spans="1:4" ht="28.5">
      <c r="A1146" s="274">
        <v>200722</v>
      </c>
      <c r="B1146" s="274" t="s">
        <v>935</v>
      </c>
      <c r="C1146" s="269" t="s">
        <v>23</v>
      </c>
      <c r="D1146" s="466">
        <v>517.4</v>
      </c>
    </row>
    <row r="1147" spans="1:4" ht="42.75">
      <c r="A1147" s="274">
        <v>200725</v>
      </c>
      <c r="B1147" s="274" t="s">
        <v>936</v>
      </c>
      <c r="C1147" s="269" t="s">
        <v>41</v>
      </c>
      <c r="D1147" s="466">
        <v>46.53</v>
      </c>
    </row>
    <row r="1148" spans="1:4" ht="42.75">
      <c r="A1148" s="274">
        <v>200726</v>
      </c>
      <c r="B1148" s="274" t="s">
        <v>937</v>
      </c>
      <c r="C1148" s="269" t="s">
        <v>25</v>
      </c>
      <c r="D1148" s="466">
        <v>161.94999999999999</v>
      </c>
    </row>
    <row r="1149" spans="1:4" ht="71.25">
      <c r="A1149" s="274">
        <v>200728</v>
      </c>
      <c r="B1149" s="274" t="s">
        <v>938</v>
      </c>
      <c r="C1149" s="269" t="s">
        <v>25</v>
      </c>
      <c r="D1149" s="466">
        <v>259.14</v>
      </c>
    </row>
    <row r="1150" spans="1:4" ht="71.25">
      <c r="A1150" s="274">
        <v>200738</v>
      </c>
      <c r="B1150" s="274" t="s">
        <v>939</v>
      </c>
      <c r="C1150" s="269" t="s">
        <v>157</v>
      </c>
      <c r="D1150" s="466">
        <v>33.590000000000003</v>
      </c>
    </row>
    <row r="1151" spans="1:4" ht="15">
      <c r="A1151" s="273">
        <v>21</v>
      </c>
      <c r="B1151" s="273" t="s">
        <v>2079</v>
      </c>
      <c r="C1151" s="269"/>
      <c r="D1151" s="466"/>
    </row>
    <row r="1152" spans="1:4" ht="15">
      <c r="A1152" s="273">
        <v>2101</v>
      </c>
      <c r="B1152" s="273" t="s">
        <v>2080</v>
      </c>
      <c r="C1152" s="269"/>
      <c r="D1152" s="466"/>
    </row>
    <row r="1153" spans="1:4" ht="42.75">
      <c r="A1153" s="274">
        <v>210102</v>
      </c>
      <c r="B1153" s="274" t="s">
        <v>940</v>
      </c>
      <c r="C1153" s="269" t="s">
        <v>25</v>
      </c>
      <c r="D1153" s="466">
        <v>366.99</v>
      </c>
    </row>
    <row r="1154" spans="1:4" ht="14.25">
      <c r="A1154" s="274">
        <v>210105</v>
      </c>
      <c r="B1154" s="274" t="s">
        <v>941</v>
      </c>
      <c r="C1154" s="269" t="s">
        <v>25</v>
      </c>
      <c r="D1154" s="466">
        <v>105.43</v>
      </c>
    </row>
    <row r="1155" spans="1:4" ht="57">
      <c r="A1155" s="274">
        <v>210107</v>
      </c>
      <c r="B1155" s="274" t="s">
        <v>942</v>
      </c>
      <c r="C1155" s="269" t="s">
        <v>23</v>
      </c>
      <c r="D1155" s="466">
        <v>3119.52</v>
      </c>
    </row>
    <row r="1156" spans="1:4" ht="42.75">
      <c r="A1156" s="274">
        <v>210109</v>
      </c>
      <c r="B1156" s="274" t="s">
        <v>943</v>
      </c>
      <c r="C1156" s="269" t="s">
        <v>23</v>
      </c>
      <c r="D1156" s="466">
        <v>690.8</v>
      </c>
    </row>
    <row r="1157" spans="1:4" ht="57">
      <c r="A1157" s="274">
        <v>210113</v>
      </c>
      <c r="B1157" s="274" t="s">
        <v>944</v>
      </c>
      <c r="C1157" s="269" t="s">
        <v>23</v>
      </c>
      <c r="D1157" s="466">
        <v>2737.09</v>
      </c>
    </row>
    <row r="1158" spans="1:4" ht="85.5">
      <c r="A1158" s="274">
        <v>210114</v>
      </c>
      <c r="B1158" s="274" t="s">
        <v>27761</v>
      </c>
      <c r="C1158" s="269" t="s">
        <v>23</v>
      </c>
      <c r="D1158" s="466">
        <v>4605.67</v>
      </c>
    </row>
    <row r="1159" spans="1:4" ht="15">
      <c r="A1159" s="273">
        <v>2102</v>
      </c>
      <c r="B1159" s="273" t="s">
        <v>2081</v>
      </c>
      <c r="C1159" s="269"/>
      <c r="D1159" s="466"/>
    </row>
    <row r="1160" spans="1:4" ht="28.5">
      <c r="A1160" s="274">
        <v>210210</v>
      </c>
      <c r="B1160" s="274" t="s">
        <v>945</v>
      </c>
      <c r="C1160" s="269" t="s">
        <v>25</v>
      </c>
      <c r="D1160" s="466">
        <v>399.13</v>
      </c>
    </row>
    <row r="1161" spans="1:4" ht="15">
      <c r="A1161" s="273">
        <v>2103</v>
      </c>
      <c r="B1161" s="273" t="s">
        <v>2082</v>
      </c>
      <c r="C1161" s="269"/>
      <c r="D1161" s="466"/>
    </row>
    <row r="1162" spans="1:4" ht="42.75">
      <c r="A1162" s="274">
        <v>210301</v>
      </c>
      <c r="B1162" s="274" t="s">
        <v>946</v>
      </c>
      <c r="C1162" s="269" t="s">
        <v>41</v>
      </c>
      <c r="D1162" s="466">
        <v>460.05</v>
      </c>
    </row>
    <row r="1163" spans="1:4" ht="42.75">
      <c r="A1163" s="274">
        <v>210302</v>
      </c>
      <c r="B1163" s="274" t="s">
        <v>947</v>
      </c>
      <c r="C1163" s="269" t="s">
        <v>41</v>
      </c>
      <c r="D1163" s="466">
        <v>220.14</v>
      </c>
    </row>
    <row r="1164" spans="1:4" ht="42.75">
      <c r="A1164" s="274">
        <v>210304</v>
      </c>
      <c r="B1164" s="274" t="s">
        <v>948</v>
      </c>
      <c r="C1164" s="269" t="s">
        <v>41</v>
      </c>
      <c r="D1164" s="466">
        <v>209.38</v>
      </c>
    </row>
    <row r="1165" spans="1:4" ht="57">
      <c r="A1165" s="274">
        <v>210316</v>
      </c>
      <c r="B1165" s="274" t="s">
        <v>949</v>
      </c>
      <c r="C1165" s="269" t="s">
        <v>23</v>
      </c>
      <c r="D1165" s="466">
        <v>647.16</v>
      </c>
    </row>
    <row r="1166" spans="1:4" ht="42.75">
      <c r="A1166" s="274">
        <v>210321</v>
      </c>
      <c r="B1166" s="274" t="s">
        <v>950</v>
      </c>
      <c r="C1166" s="269" t="s">
        <v>23</v>
      </c>
      <c r="D1166" s="466">
        <v>179.21</v>
      </c>
    </row>
    <row r="1167" spans="1:4" ht="28.5">
      <c r="A1167" s="274">
        <v>210322</v>
      </c>
      <c r="B1167" s="274" t="s">
        <v>951</v>
      </c>
      <c r="C1167" s="269" t="s">
        <v>41</v>
      </c>
      <c r="D1167" s="466">
        <v>186.76</v>
      </c>
    </row>
    <row r="1168" spans="1:4" ht="15">
      <c r="A1168" s="273">
        <v>22</v>
      </c>
      <c r="B1168" s="273" t="s">
        <v>2083</v>
      </c>
      <c r="C1168" s="269"/>
      <c r="D1168" s="466"/>
    </row>
    <row r="1169" spans="1:4" ht="45">
      <c r="A1169" s="273">
        <v>2208</v>
      </c>
      <c r="B1169" s="273" t="s">
        <v>2084</v>
      </c>
      <c r="C1169" s="269"/>
      <c r="D1169" s="466"/>
    </row>
    <row r="1170" spans="1:4" ht="85.5">
      <c r="A1170" s="274">
        <v>220803</v>
      </c>
      <c r="B1170" s="274" t="s">
        <v>952</v>
      </c>
      <c r="C1170" s="269" t="s">
        <v>92</v>
      </c>
      <c r="D1170" s="466">
        <v>3960.1</v>
      </c>
    </row>
    <row r="1171" spans="1:4" ht="15">
      <c r="A1171" s="273">
        <v>31</v>
      </c>
      <c r="B1171" s="273" t="s">
        <v>2085</v>
      </c>
      <c r="C1171" s="269"/>
      <c r="D1171" s="466"/>
    </row>
    <row r="1172" spans="1:4" ht="30">
      <c r="A1172" s="273">
        <v>3106</v>
      </c>
      <c r="B1172" s="273" t="s">
        <v>2086</v>
      </c>
      <c r="C1172" s="269"/>
      <c r="D1172" s="466"/>
    </row>
    <row r="1173" spans="1:4" ht="14.25">
      <c r="A1173" s="274">
        <v>310601</v>
      </c>
      <c r="B1173" s="274" t="s">
        <v>953</v>
      </c>
      <c r="C1173" s="269" t="s">
        <v>954</v>
      </c>
      <c r="D1173" s="466">
        <v>1155</v>
      </c>
    </row>
    <row r="1174" spans="1:4" ht="30">
      <c r="A1174" s="273">
        <v>3108</v>
      </c>
      <c r="B1174" s="273" t="s">
        <v>2087</v>
      </c>
      <c r="C1174" s="269"/>
      <c r="D1174" s="466"/>
    </row>
    <row r="1175" spans="1:4" ht="14.25">
      <c r="A1175" s="274">
        <v>310801</v>
      </c>
      <c r="B1175" s="274" t="s">
        <v>955</v>
      </c>
      <c r="C1175" s="269" t="s">
        <v>23</v>
      </c>
      <c r="D1175" s="466">
        <v>11.02</v>
      </c>
    </row>
    <row r="1176" spans="1:4" ht="14.25">
      <c r="A1176" s="274">
        <v>310802</v>
      </c>
      <c r="B1176" s="274" t="s">
        <v>956</v>
      </c>
      <c r="C1176" s="269" t="s">
        <v>23</v>
      </c>
      <c r="D1176" s="466">
        <v>128.66999999999999</v>
      </c>
    </row>
    <row r="1177" spans="1:4" ht="14.25">
      <c r="A1177" s="274">
        <v>310803</v>
      </c>
      <c r="B1177" s="274" t="s">
        <v>957</v>
      </c>
      <c r="C1177" s="269" t="s">
        <v>23</v>
      </c>
      <c r="D1177" s="466">
        <v>30.3</v>
      </c>
    </row>
    <row r="1178" spans="1:4" ht="14.25">
      <c r="A1178" s="274">
        <v>310804</v>
      </c>
      <c r="B1178" s="274" t="s">
        <v>958</v>
      </c>
      <c r="C1178" s="269" t="s">
        <v>23</v>
      </c>
      <c r="D1178" s="466">
        <v>54.79</v>
      </c>
    </row>
    <row r="1179" spans="1:4" ht="14.25">
      <c r="A1179" s="274">
        <v>310805</v>
      </c>
      <c r="B1179" s="274" t="s">
        <v>959</v>
      </c>
      <c r="C1179" s="269" t="s">
        <v>23</v>
      </c>
      <c r="D1179" s="466">
        <v>4.55</v>
      </c>
    </row>
    <row r="1180" spans="1:4" ht="14.25">
      <c r="A1180" s="274">
        <v>310806</v>
      </c>
      <c r="B1180" s="274" t="s">
        <v>960</v>
      </c>
      <c r="C1180" s="269" t="s">
        <v>23</v>
      </c>
      <c r="D1180" s="466">
        <v>10.029999999999999</v>
      </c>
    </row>
    <row r="1181" spans="1:4" ht="14.25">
      <c r="A1181" s="274">
        <v>310807</v>
      </c>
      <c r="B1181" s="274" t="s">
        <v>961</v>
      </c>
      <c r="C1181" s="269" t="s">
        <v>23</v>
      </c>
      <c r="D1181" s="466">
        <v>18.440000000000001</v>
      </c>
    </row>
    <row r="1182" spans="1:4" ht="14.25">
      <c r="A1182" s="274">
        <v>310808</v>
      </c>
      <c r="B1182" s="274" t="s">
        <v>962</v>
      </c>
      <c r="C1182" s="269" t="s">
        <v>23</v>
      </c>
      <c r="D1182" s="466">
        <v>3.06</v>
      </c>
    </row>
    <row r="1183" spans="1:4" ht="14.25">
      <c r="A1183" s="274">
        <v>310809</v>
      </c>
      <c r="B1183" s="274" t="s">
        <v>963</v>
      </c>
      <c r="C1183" s="269" t="s">
        <v>23</v>
      </c>
      <c r="D1183" s="466">
        <v>79.45</v>
      </c>
    </row>
    <row r="1184" spans="1:4" ht="30">
      <c r="A1184" s="273">
        <v>3109</v>
      </c>
      <c r="B1184" s="273" t="s">
        <v>2088</v>
      </c>
      <c r="C1184" s="269"/>
      <c r="D1184" s="466"/>
    </row>
    <row r="1185" spans="1:4" ht="14.25">
      <c r="A1185" s="274">
        <v>310901</v>
      </c>
      <c r="B1185" s="274" t="s">
        <v>964</v>
      </c>
      <c r="C1185" s="269" t="s">
        <v>23</v>
      </c>
      <c r="D1185" s="466">
        <v>84.67</v>
      </c>
    </row>
    <row r="1186" spans="1:4" ht="14.25">
      <c r="A1186" s="274">
        <v>310902</v>
      </c>
      <c r="B1186" s="274" t="s">
        <v>965</v>
      </c>
      <c r="C1186" s="269" t="s">
        <v>23</v>
      </c>
      <c r="D1186" s="466">
        <v>27.46</v>
      </c>
    </row>
    <row r="1187" spans="1:4" ht="14.25">
      <c r="A1187" s="274">
        <v>310903</v>
      </c>
      <c r="B1187" s="274" t="s">
        <v>966</v>
      </c>
      <c r="C1187" s="269" t="s">
        <v>23</v>
      </c>
      <c r="D1187" s="466">
        <v>45.63</v>
      </c>
    </row>
    <row r="1188" spans="1:4" ht="14.25">
      <c r="A1188" s="274">
        <v>310904</v>
      </c>
      <c r="B1188" s="274" t="s">
        <v>967</v>
      </c>
      <c r="C1188" s="269" t="s">
        <v>23</v>
      </c>
      <c r="D1188" s="466">
        <v>63.59</v>
      </c>
    </row>
    <row r="1189" spans="1:4" ht="14.25">
      <c r="A1189" s="274">
        <v>310905</v>
      </c>
      <c r="B1189" s="274" t="s">
        <v>968</v>
      </c>
      <c r="C1189" s="269" t="s">
        <v>23</v>
      </c>
      <c r="D1189" s="466">
        <v>28.78</v>
      </c>
    </row>
    <row r="1190" spans="1:4" ht="14.25">
      <c r="A1190" s="274">
        <v>310906</v>
      </c>
      <c r="B1190" s="274" t="s">
        <v>969</v>
      </c>
      <c r="C1190" s="269" t="s">
        <v>23</v>
      </c>
      <c r="D1190" s="466">
        <v>28.65</v>
      </c>
    </row>
    <row r="1191" spans="1:4" ht="14.25">
      <c r="A1191" s="274">
        <v>310907</v>
      </c>
      <c r="B1191" s="274" t="s">
        <v>970</v>
      </c>
      <c r="C1191" s="269" t="s">
        <v>23</v>
      </c>
      <c r="D1191" s="466">
        <v>37.72</v>
      </c>
    </row>
    <row r="1192" spans="1:4" ht="14.25">
      <c r="A1192" s="274">
        <v>310908</v>
      </c>
      <c r="B1192" s="274" t="s">
        <v>971</v>
      </c>
      <c r="C1192" s="269" t="s">
        <v>23</v>
      </c>
      <c r="D1192" s="466">
        <v>108.99</v>
      </c>
    </row>
    <row r="1193" spans="1:4" ht="14.25">
      <c r="A1193" s="274">
        <v>310909</v>
      </c>
      <c r="B1193" s="274" t="s">
        <v>972</v>
      </c>
      <c r="C1193" s="269" t="s">
        <v>23</v>
      </c>
      <c r="D1193" s="466">
        <v>58.75</v>
      </c>
    </row>
    <row r="1194" spans="1:4" ht="14.25">
      <c r="A1194" s="274">
        <v>310910</v>
      </c>
      <c r="B1194" s="274" t="s">
        <v>973</v>
      </c>
      <c r="C1194" s="269" t="s">
        <v>23</v>
      </c>
      <c r="D1194" s="466">
        <v>56.67</v>
      </c>
    </row>
    <row r="1195" spans="1:4" ht="14.25">
      <c r="A1195" s="274">
        <v>310911</v>
      </c>
      <c r="B1195" s="274" t="s">
        <v>974</v>
      </c>
      <c r="C1195" s="269" t="s">
        <v>23</v>
      </c>
      <c r="D1195" s="466">
        <v>49.27</v>
      </c>
    </row>
    <row r="1196" spans="1:4" ht="14.25">
      <c r="A1196" s="274">
        <v>310912</v>
      </c>
      <c r="B1196" s="274" t="s">
        <v>975</v>
      </c>
      <c r="C1196" s="269" t="s">
        <v>23</v>
      </c>
      <c r="D1196" s="466">
        <v>511.9</v>
      </c>
    </row>
    <row r="1197" spans="1:4" ht="14.25">
      <c r="A1197" s="274">
        <v>310913</v>
      </c>
      <c r="B1197" s="274" t="s">
        <v>976</v>
      </c>
      <c r="C1197" s="269" t="s">
        <v>23</v>
      </c>
      <c r="D1197" s="466">
        <v>756.92</v>
      </c>
    </row>
    <row r="1198" spans="1:4" ht="14.25">
      <c r="A1198" s="274">
        <v>310914</v>
      </c>
      <c r="B1198" s="274" t="s">
        <v>977</v>
      </c>
      <c r="C1198" s="269" t="s">
        <v>23</v>
      </c>
      <c r="D1198" s="466">
        <v>265.66000000000003</v>
      </c>
    </row>
    <row r="1199" spans="1:4" ht="30">
      <c r="A1199" s="273">
        <v>3125</v>
      </c>
      <c r="B1199" s="273" t="s">
        <v>19019</v>
      </c>
      <c r="C1199" s="269"/>
      <c r="D1199" s="466"/>
    </row>
    <row r="1200" spans="1:4" ht="28.5">
      <c r="A1200" s="274">
        <v>312501</v>
      </c>
      <c r="B1200" s="274" t="s">
        <v>19020</v>
      </c>
      <c r="C1200" s="269" t="s">
        <v>92</v>
      </c>
      <c r="D1200" s="466">
        <v>5495.45</v>
      </c>
    </row>
    <row r="1201" spans="1:4" ht="14.25">
      <c r="A1201" s="274">
        <v>312502</v>
      </c>
      <c r="B1201" s="274" t="s">
        <v>19021</v>
      </c>
      <c r="C1201" s="269" t="s">
        <v>92</v>
      </c>
      <c r="D1201" s="466">
        <v>20666.650000000001</v>
      </c>
    </row>
    <row r="1202" spans="1:4" ht="14.25">
      <c r="A1202" s="274">
        <v>312503</v>
      </c>
      <c r="B1202" s="274" t="s">
        <v>19022</v>
      </c>
      <c r="C1202" s="269" t="s">
        <v>92</v>
      </c>
      <c r="D1202" s="466">
        <v>8603.65</v>
      </c>
    </row>
    <row r="1203" spans="1:4" ht="14.25">
      <c r="A1203" s="274">
        <v>312504</v>
      </c>
      <c r="B1203" s="274" t="s">
        <v>19023</v>
      </c>
      <c r="C1203" s="269" t="s">
        <v>92</v>
      </c>
      <c r="D1203" s="466">
        <v>2633.28</v>
      </c>
    </row>
    <row r="1204" spans="1:4" ht="14.25">
      <c r="A1204" s="274">
        <v>312505</v>
      </c>
      <c r="B1204" s="274" t="s">
        <v>19024</v>
      </c>
      <c r="C1204" s="269" t="s">
        <v>92</v>
      </c>
      <c r="D1204" s="466">
        <v>14761.89</v>
      </c>
    </row>
    <row r="1205" spans="1:4" ht="28.5">
      <c r="A1205" s="274">
        <v>312506</v>
      </c>
      <c r="B1205" s="274" t="s">
        <v>19025</v>
      </c>
      <c r="C1205" s="269" t="s">
        <v>92</v>
      </c>
      <c r="D1205" s="466">
        <v>4391.29</v>
      </c>
    </row>
    <row r="1206" spans="1:4" ht="28.5">
      <c r="A1206" s="274">
        <v>312507</v>
      </c>
      <c r="B1206" s="274" t="s">
        <v>19026</v>
      </c>
      <c r="C1206" s="269" t="s">
        <v>92</v>
      </c>
      <c r="D1206" s="466">
        <v>3976.76</v>
      </c>
    </row>
    <row r="1207" spans="1:4" ht="14.25">
      <c r="A1207" s="274">
        <v>312508</v>
      </c>
      <c r="B1207" s="274" t="s">
        <v>19027</v>
      </c>
      <c r="C1207" s="269" t="s">
        <v>92</v>
      </c>
      <c r="D1207" s="466">
        <v>11779.69</v>
      </c>
    </row>
    <row r="1208" spans="1:4" ht="14.25">
      <c r="A1208" s="274">
        <v>312509</v>
      </c>
      <c r="B1208" s="274" t="s">
        <v>19028</v>
      </c>
      <c r="C1208" s="269" t="s">
        <v>92</v>
      </c>
      <c r="D1208" s="466">
        <v>9781.6200000000008</v>
      </c>
    </row>
    <row r="1209" spans="1:4" ht="28.5">
      <c r="A1209" s="274">
        <v>312510</v>
      </c>
      <c r="B1209" s="274" t="s">
        <v>19029</v>
      </c>
      <c r="C1209" s="269" t="s">
        <v>92</v>
      </c>
      <c r="D1209" s="466">
        <v>9781.6200000000008</v>
      </c>
    </row>
    <row r="1210" spans="1:4" ht="28.5">
      <c r="A1210" s="274">
        <v>312511</v>
      </c>
      <c r="B1210" s="274" t="s">
        <v>19030</v>
      </c>
      <c r="C1210" s="269" t="s">
        <v>92</v>
      </c>
      <c r="D1210" s="466">
        <v>9990.3700000000008</v>
      </c>
    </row>
    <row r="1211" spans="1:4" ht="14.25">
      <c r="A1211" s="274">
        <v>312512</v>
      </c>
      <c r="B1211" s="274" t="s">
        <v>19031</v>
      </c>
      <c r="C1211" s="269" t="s">
        <v>92</v>
      </c>
      <c r="D1211" s="466">
        <v>9155.35</v>
      </c>
    </row>
    <row r="1212" spans="1:4" ht="28.5">
      <c r="A1212" s="274">
        <v>312513</v>
      </c>
      <c r="B1212" s="274" t="s">
        <v>19032</v>
      </c>
      <c r="C1212" s="269" t="s">
        <v>92</v>
      </c>
      <c r="D1212" s="466">
        <v>9785.34</v>
      </c>
    </row>
    <row r="1213" spans="1:4" ht="28.5">
      <c r="A1213" s="274">
        <v>312514</v>
      </c>
      <c r="B1213" s="274" t="s">
        <v>19033</v>
      </c>
      <c r="C1213" s="269" t="s">
        <v>92</v>
      </c>
      <c r="D1213" s="466">
        <v>21173.62</v>
      </c>
    </row>
    <row r="1214" spans="1:4" ht="14.25">
      <c r="A1214" s="274">
        <v>312515</v>
      </c>
      <c r="B1214" s="274" t="s">
        <v>19034</v>
      </c>
      <c r="C1214" s="269" t="s">
        <v>92</v>
      </c>
      <c r="D1214" s="466">
        <v>5487.25</v>
      </c>
    </row>
    <row r="1215" spans="1:4" ht="14.25">
      <c r="A1215" s="274">
        <v>312516</v>
      </c>
      <c r="B1215" s="274" t="s">
        <v>19035</v>
      </c>
      <c r="C1215" s="269" t="s">
        <v>92</v>
      </c>
      <c r="D1215" s="466">
        <v>11846.79</v>
      </c>
    </row>
    <row r="1216" spans="1:4" ht="14.25">
      <c r="A1216" s="274">
        <v>312517</v>
      </c>
      <c r="B1216" s="274" t="s">
        <v>19036</v>
      </c>
      <c r="C1216" s="269" t="s">
        <v>92</v>
      </c>
      <c r="D1216" s="466">
        <v>17714.27</v>
      </c>
    </row>
    <row r="1217" spans="1:4" ht="14.25">
      <c r="A1217" s="274">
        <v>312518</v>
      </c>
      <c r="B1217" s="274" t="s">
        <v>19037</v>
      </c>
      <c r="C1217" s="269" t="s">
        <v>92</v>
      </c>
      <c r="D1217" s="466">
        <v>2450.77</v>
      </c>
    </row>
    <row r="1218" spans="1:4" ht="14.25">
      <c r="A1218" s="274">
        <v>312519</v>
      </c>
      <c r="B1218" s="274" t="s">
        <v>19038</v>
      </c>
      <c r="C1218" s="269" t="s">
        <v>92</v>
      </c>
      <c r="D1218" s="466">
        <v>4409.62</v>
      </c>
    </row>
    <row r="1219" spans="1:4" ht="14.25">
      <c r="A1219" s="274">
        <v>312520</v>
      </c>
      <c r="B1219" s="274" t="s">
        <v>19039</v>
      </c>
      <c r="C1219" s="269" t="s">
        <v>92</v>
      </c>
      <c r="D1219" s="466">
        <v>1791.11</v>
      </c>
    </row>
    <row r="1220" spans="1:4" ht="14.25">
      <c r="A1220" s="274">
        <v>312522</v>
      </c>
      <c r="B1220" s="274" t="s">
        <v>19040</v>
      </c>
      <c r="C1220" s="269" t="s">
        <v>92</v>
      </c>
      <c r="D1220" s="466">
        <v>3391.95</v>
      </c>
    </row>
    <row r="1221" spans="1:4" ht="30">
      <c r="A1221" s="273">
        <v>3126</v>
      </c>
      <c r="B1221" s="273" t="s">
        <v>19041</v>
      </c>
      <c r="C1221" s="269"/>
      <c r="D1221" s="466"/>
    </row>
    <row r="1222" spans="1:4" ht="28.5">
      <c r="A1222" s="274">
        <v>312601</v>
      </c>
      <c r="B1222" s="274" t="s">
        <v>19042</v>
      </c>
      <c r="C1222" s="269" t="s">
        <v>92</v>
      </c>
      <c r="D1222" s="466">
        <v>6364.12</v>
      </c>
    </row>
    <row r="1223" spans="1:4" ht="14.25">
      <c r="A1223" s="274">
        <v>312602</v>
      </c>
      <c r="B1223" s="274" t="s">
        <v>19043</v>
      </c>
      <c r="C1223" s="269" t="s">
        <v>92</v>
      </c>
      <c r="D1223" s="466">
        <v>23933.45</v>
      </c>
    </row>
    <row r="1224" spans="1:4" ht="14.25">
      <c r="A1224" s="274">
        <v>312603</v>
      </c>
      <c r="B1224" s="274" t="s">
        <v>19044</v>
      </c>
      <c r="C1224" s="269" t="s">
        <v>92</v>
      </c>
      <c r="D1224" s="466">
        <v>9963.64</v>
      </c>
    </row>
    <row r="1225" spans="1:4" ht="14.25">
      <c r="A1225" s="274">
        <v>312604</v>
      </c>
      <c r="B1225" s="274" t="s">
        <v>19045</v>
      </c>
      <c r="C1225" s="269" t="s">
        <v>92</v>
      </c>
      <c r="D1225" s="466">
        <v>3049.53</v>
      </c>
    </row>
    <row r="1226" spans="1:4" ht="14.25">
      <c r="A1226" s="274">
        <v>312605</v>
      </c>
      <c r="B1226" s="274" t="s">
        <v>19046</v>
      </c>
      <c r="C1226" s="269" t="s">
        <v>92</v>
      </c>
      <c r="D1226" s="466">
        <v>17095.32</v>
      </c>
    </row>
    <row r="1227" spans="1:4" ht="28.5">
      <c r="A1227" s="274">
        <v>312606</v>
      </c>
      <c r="B1227" s="274" t="s">
        <v>19047</v>
      </c>
      <c r="C1227" s="269" t="s">
        <v>92</v>
      </c>
      <c r="D1227" s="466">
        <v>5085.43</v>
      </c>
    </row>
    <row r="1228" spans="1:4" ht="28.5">
      <c r="A1228" s="274">
        <v>312607</v>
      </c>
      <c r="B1228" s="274" t="s">
        <v>19048</v>
      </c>
      <c r="C1228" s="269" t="s">
        <v>92</v>
      </c>
      <c r="D1228" s="466">
        <v>4605.38</v>
      </c>
    </row>
    <row r="1229" spans="1:4" ht="14.25">
      <c r="A1229" s="274">
        <v>312608</v>
      </c>
      <c r="B1229" s="274" t="s">
        <v>19049</v>
      </c>
      <c r="C1229" s="269" t="s">
        <v>92</v>
      </c>
      <c r="D1229" s="466">
        <v>13641.72</v>
      </c>
    </row>
    <row r="1230" spans="1:4" ht="14.25">
      <c r="A1230" s="274">
        <v>312609</v>
      </c>
      <c r="B1230" s="274" t="s">
        <v>19050</v>
      </c>
      <c r="C1230" s="269" t="s">
        <v>92</v>
      </c>
      <c r="D1230" s="466">
        <v>11327.81</v>
      </c>
    </row>
    <row r="1231" spans="1:4" ht="28.5">
      <c r="A1231" s="274">
        <v>312610</v>
      </c>
      <c r="B1231" s="274" t="s">
        <v>19051</v>
      </c>
      <c r="C1231" s="269" t="s">
        <v>92</v>
      </c>
      <c r="D1231" s="466">
        <v>11327.81</v>
      </c>
    </row>
    <row r="1232" spans="1:4" ht="28.5">
      <c r="A1232" s="274">
        <v>312611</v>
      </c>
      <c r="B1232" s="274" t="s">
        <v>19052</v>
      </c>
      <c r="C1232" s="269" t="s">
        <v>92</v>
      </c>
      <c r="D1232" s="466">
        <v>11569.56</v>
      </c>
    </row>
    <row r="1233" spans="1:4" ht="14.25">
      <c r="A1233" s="274">
        <v>312612</v>
      </c>
      <c r="B1233" s="274" t="s">
        <v>19053</v>
      </c>
      <c r="C1233" s="269" t="s">
        <v>92</v>
      </c>
      <c r="D1233" s="466">
        <v>10602.55</v>
      </c>
    </row>
    <row r="1234" spans="1:4" ht="28.5">
      <c r="A1234" s="274">
        <v>312613</v>
      </c>
      <c r="B1234" s="274" t="s">
        <v>19054</v>
      </c>
      <c r="C1234" s="269" t="s">
        <v>92</v>
      </c>
      <c r="D1234" s="466">
        <v>11332.13</v>
      </c>
    </row>
    <row r="1235" spans="1:4" ht="28.5">
      <c r="A1235" s="274">
        <v>312614</v>
      </c>
      <c r="B1235" s="274" t="s">
        <v>19055</v>
      </c>
      <c r="C1235" s="269" t="s">
        <v>92</v>
      </c>
      <c r="D1235" s="466">
        <v>24520.560000000001</v>
      </c>
    </row>
    <row r="1236" spans="1:4" ht="14.25">
      <c r="A1236" s="274">
        <v>312615</v>
      </c>
      <c r="B1236" s="274" t="s">
        <v>19056</v>
      </c>
      <c r="C1236" s="269" t="s">
        <v>92</v>
      </c>
      <c r="D1236" s="466">
        <v>6354.62</v>
      </c>
    </row>
    <row r="1237" spans="1:4" ht="14.25">
      <c r="A1237" s="274">
        <v>312616</v>
      </c>
      <c r="B1237" s="274" t="s">
        <v>19057</v>
      </c>
      <c r="C1237" s="269" t="s">
        <v>92</v>
      </c>
      <c r="D1237" s="466">
        <v>13719.43</v>
      </c>
    </row>
    <row r="1238" spans="1:4" ht="14.25">
      <c r="A1238" s="274">
        <v>312617</v>
      </c>
      <c r="B1238" s="274" t="s">
        <v>19058</v>
      </c>
      <c r="C1238" s="269" t="s">
        <v>92</v>
      </c>
      <c r="D1238" s="466">
        <v>20514.38</v>
      </c>
    </row>
    <row r="1239" spans="1:4" ht="14.25">
      <c r="A1239" s="274">
        <v>312618</v>
      </c>
      <c r="B1239" s="274" t="s">
        <v>19059</v>
      </c>
      <c r="C1239" s="269" t="s">
        <v>92</v>
      </c>
      <c r="D1239" s="466">
        <v>2838.17</v>
      </c>
    </row>
    <row r="1240" spans="1:4" ht="14.25">
      <c r="A1240" s="274">
        <v>312619</v>
      </c>
      <c r="B1240" s="274" t="s">
        <v>19060</v>
      </c>
      <c r="C1240" s="269" t="s">
        <v>92</v>
      </c>
      <c r="D1240" s="466">
        <v>5106.6499999999996</v>
      </c>
    </row>
    <row r="1241" spans="1:4" ht="14.25">
      <c r="A1241" s="274">
        <v>312620</v>
      </c>
      <c r="B1241" s="274" t="s">
        <v>19061</v>
      </c>
      <c r="C1241" s="269" t="s">
        <v>92</v>
      </c>
      <c r="D1241" s="466">
        <v>2074.23</v>
      </c>
    </row>
    <row r="1242" spans="1:4" ht="14.25">
      <c r="A1242" s="274">
        <v>312621</v>
      </c>
      <c r="B1242" s="274" t="s">
        <v>19062</v>
      </c>
      <c r="C1242" s="269" t="s">
        <v>92</v>
      </c>
      <c r="D1242" s="466">
        <v>2074.23</v>
      </c>
    </row>
    <row r="1243" spans="1:4" ht="14.25">
      <c r="A1243" s="274">
        <v>312622</v>
      </c>
      <c r="B1243" s="274" t="s">
        <v>19063</v>
      </c>
      <c r="C1243" s="269" t="s">
        <v>92</v>
      </c>
      <c r="D1243" s="466">
        <v>3928.12</v>
      </c>
    </row>
    <row r="1244" spans="1:4" ht="14.25">
      <c r="A1244" s="274">
        <v>312620</v>
      </c>
      <c r="B1244" s="274" t="s">
        <v>19061</v>
      </c>
      <c r="C1244" s="269" t="s">
        <v>92</v>
      </c>
      <c r="D1244" s="466">
        <v>2074.23</v>
      </c>
    </row>
    <row r="1245" spans="1:4" ht="14.25">
      <c r="A1245" s="274">
        <v>312621</v>
      </c>
      <c r="B1245" s="274" t="s">
        <v>19062</v>
      </c>
      <c r="C1245" s="269" t="s">
        <v>92</v>
      </c>
      <c r="D1245" s="466">
        <v>2074.23</v>
      </c>
    </row>
    <row r="1246" spans="1:4" ht="14.25">
      <c r="A1246" s="274">
        <v>312622</v>
      </c>
      <c r="B1246" s="274" t="s">
        <v>19063</v>
      </c>
      <c r="C1246" s="269" t="s">
        <v>92</v>
      </c>
      <c r="D1246" s="466">
        <v>3928.12</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B1543"/>
  <sheetViews>
    <sheetView workbookViewId="0">
      <pane ySplit="2" topLeftCell="A18" activePane="bottomLeft" state="frozen"/>
      <selection pane="bottomLeft" activeCell="D34" sqref="D34"/>
    </sheetView>
  </sheetViews>
  <sheetFormatPr defaultColWidth="0" defaultRowHeight="11.25"/>
  <cols>
    <col min="1" max="1" width="15.625" style="489" customWidth="1"/>
    <col min="2" max="2" width="40.625" style="13" customWidth="1"/>
    <col min="3" max="3" width="5.625" style="190" customWidth="1"/>
    <col min="4" max="4" width="15.625" style="467" customWidth="1"/>
    <col min="5" max="16382" width="21.75" style="13" hidden="1"/>
    <col min="16383" max="16383" width="3.625" style="13" hidden="1" customWidth="1"/>
    <col min="16384" max="16384" width="3.625" style="13" hidden="1"/>
  </cols>
  <sheetData>
    <row r="1" spans="1:5" s="14" customFormat="1" ht="11.25" customHeight="1">
      <c r="A1" s="362" t="s">
        <v>1921</v>
      </c>
      <c r="B1" s="188">
        <v>44866</v>
      </c>
      <c r="C1" s="513" t="s">
        <v>18585</v>
      </c>
      <c r="D1" s="513"/>
    </row>
    <row r="2" spans="1:5">
      <c r="A2" s="479" t="s">
        <v>2096</v>
      </c>
      <c r="B2" s="183" t="s">
        <v>1030</v>
      </c>
      <c r="C2" s="183" t="s">
        <v>19</v>
      </c>
      <c r="D2" s="464" t="s">
        <v>2090</v>
      </c>
    </row>
    <row r="3" spans="1:5" ht="15">
      <c r="A3" s="483" t="s">
        <v>19126</v>
      </c>
      <c r="B3" s="266" t="s">
        <v>19127</v>
      </c>
      <c r="C3" s="267" t="s">
        <v>19128</v>
      </c>
      <c r="D3" s="482" t="s">
        <v>19129</v>
      </c>
      <c r="E3" s="267"/>
    </row>
    <row r="4" spans="1:5" ht="15">
      <c r="A4" s="484">
        <v>1</v>
      </c>
      <c r="B4" s="514" t="s">
        <v>19130</v>
      </c>
      <c r="C4" s="515"/>
      <c r="D4" s="515"/>
      <c r="E4" s="516"/>
    </row>
    <row r="5" spans="1:5" ht="15">
      <c r="A5" s="484">
        <v>101</v>
      </c>
      <c r="B5" s="514" t="s">
        <v>19131</v>
      </c>
      <c r="C5" s="515"/>
      <c r="D5" s="515"/>
      <c r="E5" s="516"/>
    </row>
    <row r="6" spans="1:5" ht="15">
      <c r="A6" s="483" t="s">
        <v>19126</v>
      </c>
      <c r="B6" s="266" t="s">
        <v>19127</v>
      </c>
      <c r="C6" s="267" t="s">
        <v>19128</v>
      </c>
      <c r="D6" s="482" t="s">
        <v>29469</v>
      </c>
      <c r="E6" s="267"/>
    </row>
    <row r="7" spans="1:5" ht="15">
      <c r="A7" s="484">
        <v>1</v>
      </c>
      <c r="B7" s="471" t="s">
        <v>19130</v>
      </c>
      <c r="C7" s="472"/>
      <c r="D7" s="480"/>
      <c r="E7" s="473"/>
    </row>
    <row r="8" spans="1:5" ht="15">
      <c r="A8" s="484">
        <v>101</v>
      </c>
      <c r="B8" s="471" t="s">
        <v>19131</v>
      </c>
      <c r="C8" s="472"/>
      <c r="D8" s="480"/>
      <c r="E8" s="473"/>
    </row>
    <row r="9" spans="1:5" ht="28.5">
      <c r="A9" s="485">
        <v>10101</v>
      </c>
      <c r="B9" s="268" t="s">
        <v>17966</v>
      </c>
      <c r="C9" s="269" t="s">
        <v>5</v>
      </c>
      <c r="D9" s="466">
        <v>18.010000000000002</v>
      </c>
      <c r="E9" s="271"/>
    </row>
    <row r="10" spans="1:5" ht="14.25">
      <c r="A10" s="485">
        <v>10106</v>
      </c>
      <c r="B10" s="268" t="s">
        <v>17967</v>
      </c>
      <c r="C10" s="269" t="s">
        <v>5</v>
      </c>
      <c r="D10" s="466">
        <v>21.35</v>
      </c>
      <c r="E10" s="271"/>
    </row>
    <row r="11" spans="1:5" ht="28.5">
      <c r="A11" s="485">
        <v>10108</v>
      </c>
      <c r="B11" s="268" t="s">
        <v>17968</v>
      </c>
      <c r="C11" s="269" t="s">
        <v>5</v>
      </c>
      <c r="D11" s="466">
        <v>21.35</v>
      </c>
      <c r="E11" s="271"/>
    </row>
    <row r="12" spans="1:5" ht="14.25">
      <c r="A12" s="485">
        <v>10111</v>
      </c>
      <c r="B12" s="268" t="s">
        <v>17969</v>
      </c>
      <c r="C12" s="269" t="s">
        <v>5</v>
      </c>
      <c r="D12" s="466">
        <v>21.35</v>
      </c>
      <c r="E12" s="271"/>
    </row>
    <row r="13" spans="1:5" ht="14.25">
      <c r="A13" s="485">
        <v>10115</v>
      </c>
      <c r="B13" s="268" t="s">
        <v>17970</v>
      </c>
      <c r="C13" s="269" t="s">
        <v>5</v>
      </c>
      <c r="D13" s="466">
        <v>21.35</v>
      </c>
      <c r="E13" s="271"/>
    </row>
    <row r="14" spans="1:5" ht="28.5">
      <c r="A14" s="485">
        <v>10117</v>
      </c>
      <c r="B14" s="268" t="s">
        <v>17971</v>
      </c>
      <c r="C14" s="269" t="s">
        <v>5</v>
      </c>
      <c r="D14" s="466">
        <v>15.75</v>
      </c>
      <c r="E14" s="271"/>
    </row>
    <row r="15" spans="1:5" ht="14.25">
      <c r="A15" s="485">
        <v>10118</v>
      </c>
      <c r="B15" s="268" t="s">
        <v>17972</v>
      </c>
      <c r="C15" s="269" t="s">
        <v>5</v>
      </c>
      <c r="D15" s="466">
        <v>21.35</v>
      </c>
      <c r="E15" s="271"/>
    </row>
    <row r="16" spans="1:5" ht="14.25">
      <c r="A16" s="485">
        <v>10121</v>
      </c>
      <c r="B16" s="268" t="s">
        <v>17973</v>
      </c>
      <c r="C16" s="269" t="s">
        <v>5</v>
      </c>
      <c r="D16" s="466">
        <v>21.35</v>
      </c>
      <c r="E16" s="271"/>
    </row>
    <row r="17" spans="1:5" ht="28.5">
      <c r="A17" s="485">
        <v>10124</v>
      </c>
      <c r="B17" s="268" t="s">
        <v>17974</v>
      </c>
      <c r="C17" s="269" t="s">
        <v>5</v>
      </c>
      <c r="D17" s="466">
        <v>21.35</v>
      </c>
      <c r="E17" s="271"/>
    </row>
    <row r="18" spans="1:5" ht="14.25">
      <c r="A18" s="485">
        <v>10128</v>
      </c>
      <c r="B18" s="268" t="s">
        <v>17975</v>
      </c>
      <c r="C18" s="269" t="s">
        <v>5</v>
      </c>
      <c r="D18" s="466">
        <v>21.35</v>
      </c>
      <c r="E18" s="271"/>
    </row>
    <row r="19" spans="1:5" ht="14.25">
      <c r="A19" s="485">
        <v>10130</v>
      </c>
      <c r="B19" s="268" t="s">
        <v>17976</v>
      </c>
      <c r="C19" s="269" t="s">
        <v>5</v>
      </c>
      <c r="D19" s="466">
        <v>12.66</v>
      </c>
      <c r="E19" s="271"/>
    </row>
    <row r="20" spans="1:5" ht="14.25">
      <c r="A20" s="485">
        <v>10132</v>
      </c>
      <c r="B20" s="268" t="s">
        <v>27764</v>
      </c>
      <c r="C20" s="269" t="s">
        <v>5</v>
      </c>
      <c r="D20" s="466">
        <v>49.58</v>
      </c>
      <c r="E20" s="271"/>
    </row>
    <row r="21" spans="1:5" ht="14.25">
      <c r="A21" s="485">
        <v>10138</v>
      </c>
      <c r="B21" s="268" t="s">
        <v>17977</v>
      </c>
      <c r="C21" s="269" t="s">
        <v>5</v>
      </c>
      <c r="D21" s="466">
        <v>21.35</v>
      </c>
      <c r="E21" s="271"/>
    </row>
    <row r="22" spans="1:5" ht="14.25">
      <c r="A22" s="485">
        <v>10139</v>
      </c>
      <c r="B22" s="268" t="s">
        <v>17978</v>
      </c>
      <c r="C22" s="269" t="s">
        <v>5</v>
      </c>
      <c r="D22" s="466">
        <v>21.35</v>
      </c>
      <c r="E22" s="271"/>
    </row>
    <row r="23" spans="1:5" ht="14.25">
      <c r="A23" s="485">
        <v>10140</v>
      </c>
      <c r="B23" s="268" t="s">
        <v>17979</v>
      </c>
      <c r="C23" s="269" t="s">
        <v>5</v>
      </c>
      <c r="D23" s="466">
        <v>21.35</v>
      </c>
      <c r="E23" s="271"/>
    </row>
    <row r="24" spans="1:5" ht="28.5">
      <c r="A24" s="485">
        <v>10146</v>
      </c>
      <c r="B24" s="268" t="s">
        <v>17980</v>
      </c>
      <c r="C24" s="269" t="s">
        <v>5</v>
      </c>
      <c r="D24" s="466">
        <v>15.85</v>
      </c>
      <c r="E24" s="271"/>
    </row>
    <row r="25" spans="1:5" ht="15">
      <c r="A25" s="485">
        <v>10147</v>
      </c>
      <c r="B25" s="268" t="s">
        <v>27765</v>
      </c>
      <c r="C25" s="269" t="s">
        <v>5</v>
      </c>
      <c r="D25" s="466">
        <v>21.35</v>
      </c>
      <c r="E25" s="473"/>
    </row>
    <row r="26" spans="1:5" ht="14.25">
      <c r="A26" s="485">
        <v>10150</v>
      </c>
      <c r="B26" s="268" t="s">
        <v>17981</v>
      </c>
      <c r="C26" s="269" t="s">
        <v>5</v>
      </c>
      <c r="D26" s="466">
        <v>21.35</v>
      </c>
      <c r="E26" s="271"/>
    </row>
    <row r="27" spans="1:5" ht="15">
      <c r="A27" s="484">
        <v>102</v>
      </c>
      <c r="B27" s="471" t="s">
        <v>19132</v>
      </c>
      <c r="C27" s="472"/>
      <c r="D27" s="480"/>
      <c r="E27" s="271"/>
    </row>
    <row r="28" spans="1:5" ht="28.5">
      <c r="A28" s="485">
        <v>10209</v>
      </c>
      <c r="B28" s="268" t="s">
        <v>1032</v>
      </c>
      <c r="C28" s="269" t="s">
        <v>5</v>
      </c>
      <c r="D28" s="466">
        <v>13.33</v>
      </c>
      <c r="E28" s="271"/>
    </row>
    <row r="29" spans="1:5" ht="14.25">
      <c r="A29" s="485">
        <v>10233</v>
      </c>
      <c r="B29" s="268" t="s">
        <v>17982</v>
      </c>
      <c r="C29" s="269" t="s">
        <v>5</v>
      </c>
      <c r="D29" s="466">
        <v>5.51</v>
      </c>
      <c r="E29" s="271"/>
    </row>
    <row r="30" spans="1:5" ht="14.25">
      <c r="A30" s="485">
        <v>10235</v>
      </c>
      <c r="B30" s="268" t="s">
        <v>17983</v>
      </c>
      <c r="C30" s="269" t="s">
        <v>5</v>
      </c>
      <c r="D30" s="466">
        <v>5.51</v>
      </c>
      <c r="E30" s="272"/>
    </row>
    <row r="31" spans="1:5" ht="14.25">
      <c r="A31" s="485">
        <v>10237</v>
      </c>
      <c r="B31" s="268" t="s">
        <v>27766</v>
      </c>
      <c r="C31" s="269" t="s">
        <v>5</v>
      </c>
      <c r="D31" s="466">
        <v>11.26</v>
      </c>
      <c r="E31" s="475"/>
    </row>
    <row r="32" spans="1:5" ht="28.5">
      <c r="A32" s="486">
        <v>10260</v>
      </c>
      <c r="B32" s="268" t="s">
        <v>17984</v>
      </c>
      <c r="C32" s="269" t="s">
        <v>5</v>
      </c>
      <c r="D32" s="466">
        <v>6.47</v>
      </c>
      <c r="E32" s="473"/>
    </row>
    <row r="33" spans="1:5" ht="28.5">
      <c r="A33" s="485">
        <v>10278</v>
      </c>
      <c r="B33" s="268" t="s">
        <v>17985</v>
      </c>
      <c r="C33" s="269" t="s">
        <v>5</v>
      </c>
      <c r="D33" s="466">
        <v>32.57</v>
      </c>
      <c r="E33" s="475"/>
    </row>
    <row r="34" spans="1:5" ht="28.5">
      <c r="A34" s="485">
        <v>10281</v>
      </c>
      <c r="B34" s="268" t="s">
        <v>27767</v>
      </c>
      <c r="C34" s="269" t="s">
        <v>5</v>
      </c>
      <c r="D34" s="466">
        <v>8.49</v>
      </c>
      <c r="E34" s="267"/>
    </row>
    <row r="35" spans="1:5" ht="15">
      <c r="A35" s="485">
        <v>10282</v>
      </c>
      <c r="B35" s="268" t="s">
        <v>27768</v>
      </c>
      <c r="C35" s="269" t="s">
        <v>5</v>
      </c>
      <c r="D35" s="466">
        <v>14.51</v>
      </c>
      <c r="E35" s="473"/>
    </row>
    <row r="36" spans="1:5" ht="15">
      <c r="A36" s="487"/>
      <c r="B36" s="474"/>
      <c r="C36" s="474"/>
      <c r="D36" s="481"/>
      <c r="E36" s="473"/>
    </row>
    <row r="37" spans="1:5" ht="30">
      <c r="A37" s="488" t="s">
        <v>19133</v>
      </c>
      <c r="B37" s="472"/>
      <c r="C37" s="472"/>
      <c r="D37" s="480"/>
      <c r="E37" s="271"/>
    </row>
    <row r="38" spans="1:5" ht="15">
      <c r="A38" s="487"/>
      <c r="B38" s="474"/>
      <c r="C38" s="474"/>
      <c r="D38" s="481"/>
      <c r="E38" s="473"/>
    </row>
    <row r="39" spans="1:5" ht="15">
      <c r="A39" s="483" t="s">
        <v>19126</v>
      </c>
      <c r="B39" s="266" t="s">
        <v>19127</v>
      </c>
      <c r="C39" s="267" t="s">
        <v>19128</v>
      </c>
      <c r="D39" s="465" t="s">
        <v>19129</v>
      </c>
      <c r="E39" s="271"/>
    </row>
    <row r="40" spans="1:5" ht="15">
      <c r="A40" s="484">
        <v>2</v>
      </c>
      <c r="B40" s="471" t="s">
        <v>19134</v>
      </c>
      <c r="C40" s="472"/>
      <c r="D40" s="480"/>
      <c r="E40" s="271"/>
    </row>
    <row r="41" spans="1:5" ht="15">
      <c r="A41" s="484">
        <v>203</v>
      </c>
      <c r="B41" s="471" t="s">
        <v>19135</v>
      </c>
      <c r="C41" s="472"/>
      <c r="D41" s="480"/>
      <c r="E41" s="271"/>
    </row>
    <row r="42" spans="1:5" ht="28.5">
      <c r="A42" s="485">
        <v>20356</v>
      </c>
      <c r="B42" s="268" t="s">
        <v>1033</v>
      </c>
      <c r="C42" s="269" t="s">
        <v>2</v>
      </c>
      <c r="D42" s="466">
        <v>68.430000000000007</v>
      </c>
      <c r="E42" s="473"/>
    </row>
    <row r="43" spans="1:5" ht="15">
      <c r="A43" s="484">
        <v>204</v>
      </c>
      <c r="B43" s="471" t="s">
        <v>19136</v>
      </c>
      <c r="C43" s="472"/>
      <c r="D43" s="480"/>
      <c r="E43" s="271"/>
    </row>
    <row r="44" spans="1:5" ht="28.5">
      <c r="A44" s="485">
        <v>20416</v>
      </c>
      <c r="B44" s="268" t="s">
        <v>27769</v>
      </c>
      <c r="C44" s="269" t="s">
        <v>7</v>
      </c>
      <c r="D44" s="466">
        <v>543.42999999999995</v>
      </c>
      <c r="E44" s="271"/>
    </row>
    <row r="45" spans="1:5" ht="14.25">
      <c r="A45" s="485">
        <v>20437</v>
      </c>
      <c r="B45" s="268" t="s">
        <v>27770</v>
      </c>
      <c r="C45" s="269" t="s">
        <v>3</v>
      </c>
      <c r="D45" s="466">
        <v>85.8</v>
      </c>
      <c r="E45" s="271"/>
    </row>
    <row r="46" spans="1:5" ht="14.25">
      <c r="A46" s="485">
        <v>20463</v>
      </c>
      <c r="B46" s="268" t="s">
        <v>1034</v>
      </c>
      <c r="C46" s="269" t="s">
        <v>3</v>
      </c>
      <c r="D46" s="466">
        <v>7.44</v>
      </c>
      <c r="E46" s="271"/>
    </row>
    <row r="47" spans="1:5" ht="14.25">
      <c r="A47" s="485">
        <v>20468</v>
      </c>
      <c r="B47" s="268" t="s">
        <v>1035</v>
      </c>
      <c r="C47" s="269" t="s">
        <v>3</v>
      </c>
      <c r="D47" s="466">
        <v>16.27</v>
      </c>
      <c r="E47" s="271"/>
    </row>
    <row r="48" spans="1:5" ht="15">
      <c r="A48" s="484">
        <v>205</v>
      </c>
      <c r="B48" s="471" t="s">
        <v>19137</v>
      </c>
      <c r="C48" s="472"/>
      <c r="D48" s="480"/>
      <c r="E48" s="271"/>
    </row>
    <row r="49" spans="1:5" ht="14.25">
      <c r="A49" s="485">
        <v>20503</v>
      </c>
      <c r="B49" s="268" t="s">
        <v>1036</v>
      </c>
      <c r="C49" s="269" t="s">
        <v>7</v>
      </c>
      <c r="D49" s="466">
        <v>136.66999999999999</v>
      </c>
      <c r="E49" s="271"/>
    </row>
    <row r="50" spans="1:5" ht="14.25">
      <c r="A50" s="485">
        <v>20505</v>
      </c>
      <c r="B50" s="268" t="s">
        <v>1037</v>
      </c>
      <c r="C50" s="269" t="s">
        <v>3</v>
      </c>
      <c r="D50" s="466">
        <v>0.81</v>
      </c>
      <c r="E50" s="271"/>
    </row>
    <row r="51" spans="1:5" ht="14.25">
      <c r="A51" s="485">
        <v>20508</v>
      </c>
      <c r="B51" s="268" t="s">
        <v>1038</v>
      </c>
      <c r="C51" s="269" t="s">
        <v>3</v>
      </c>
      <c r="D51" s="466">
        <v>0.63</v>
      </c>
      <c r="E51" s="271"/>
    </row>
    <row r="52" spans="1:5" ht="14.25">
      <c r="A52" s="485">
        <v>20509</v>
      </c>
      <c r="B52" s="268" t="s">
        <v>1039</v>
      </c>
      <c r="C52" s="269" t="s">
        <v>3</v>
      </c>
      <c r="D52" s="466">
        <v>5.83</v>
      </c>
      <c r="E52" s="271"/>
    </row>
    <row r="53" spans="1:5" ht="14.25">
      <c r="A53" s="485">
        <v>20510</v>
      </c>
      <c r="B53" s="268" t="s">
        <v>1040</v>
      </c>
      <c r="C53" s="269" t="s">
        <v>3</v>
      </c>
      <c r="D53" s="466">
        <v>0.69</v>
      </c>
      <c r="E53" s="271"/>
    </row>
    <row r="54" spans="1:5" ht="28.5">
      <c r="A54" s="485">
        <v>20514</v>
      </c>
      <c r="B54" s="268" t="s">
        <v>27771</v>
      </c>
      <c r="C54" s="269" t="s">
        <v>7</v>
      </c>
      <c r="D54" s="466">
        <v>503.41</v>
      </c>
      <c r="E54" s="271"/>
    </row>
    <row r="55" spans="1:5" ht="14.25">
      <c r="A55" s="485">
        <v>20517</v>
      </c>
      <c r="B55" s="268" t="s">
        <v>1041</v>
      </c>
      <c r="C55" s="269" t="s">
        <v>7</v>
      </c>
      <c r="D55" s="466">
        <v>152.6</v>
      </c>
      <c r="E55" s="271"/>
    </row>
    <row r="56" spans="1:5" ht="14.25">
      <c r="A56" s="485">
        <v>20518</v>
      </c>
      <c r="B56" s="268" t="s">
        <v>1043</v>
      </c>
      <c r="C56" s="269" t="s">
        <v>7</v>
      </c>
      <c r="D56" s="466">
        <v>152.6</v>
      </c>
      <c r="E56" s="271"/>
    </row>
    <row r="57" spans="1:5" ht="14.25">
      <c r="A57" s="485">
        <v>20519</v>
      </c>
      <c r="B57" s="268" t="s">
        <v>1044</v>
      </c>
      <c r="C57" s="269" t="s">
        <v>7</v>
      </c>
      <c r="D57" s="466">
        <v>152.6</v>
      </c>
      <c r="E57" s="271"/>
    </row>
    <row r="58" spans="1:5" ht="14.25">
      <c r="A58" s="485">
        <v>20520</v>
      </c>
      <c r="B58" s="268" t="s">
        <v>1045</v>
      </c>
      <c r="C58" s="269" t="s">
        <v>7</v>
      </c>
      <c r="D58" s="466">
        <v>152.6</v>
      </c>
      <c r="E58" s="271"/>
    </row>
    <row r="59" spans="1:5" ht="14.25">
      <c r="A59" s="485">
        <v>20521</v>
      </c>
      <c r="B59" s="268" t="s">
        <v>1046</v>
      </c>
      <c r="C59" s="269" t="s">
        <v>7</v>
      </c>
      <c r="D59" s="466">
        <v>144.15</v>
      </c>
      <c r="E59" s="271"/>
    </row>
    <row r="60" spans="1:5" ht="14.25">
      <c r="A60" s="485">
        <v>20522</v>
      </c>
      <c r="B60" s="268" t="s">
        <v>1047</v>
      </c>
      <c r="C60" s="269" t="s">
        <v>7</v>
      </c>
      <c r="D60" s="466">
        <v>209.05</v>
      </c>
      <c r="E60" s="271"/>
    </row>
    <row r="61" spans="1:5" ht="14.25">
      <c r="A61" s="485">
        <v>20524</v>
      </c>
      <c r="B61" s="268" t="s">
        <v>1048</v>
      </c>
      <c r="C61" s="269" t="s">
        <v>7</v>
      </c>
      <c r="D61" s="466">
        <v>106.78</v>
      </c>
      <c r="E61" s="271"/>
    </row>
    <row r="62" spans="1:5" ht="14.25">
      <c r="A62" s="485">
        <v>20553</v>
      </c>
      <c r="B62" s="268" t="s">
        <v>1049</v>
      </c>
      <c r="C62" s="269" t="s">
        <v>7</v>
      </c>
      <c r="D62" s="466">
        <v>152.6</v>
      </c>
      <c r="E62" s="271"/>
    </row>
    <row r="63" spans="1:5" ht="14.25">
      <c r="A63" s="485">
        <v>20554</v>
      </c>
      <c r="B63" s="268" t="s">
        <v>1050</v>
      </c>
      <c r="C63" s="269" t="s">
        <v>7</v>
      </c>
      <c r="D63" s="466">
        <v>56.67</v>
      </c>
      <c r="E63" s="271"/>
    </row>
    <row r="64" spans="1:5" ht="28.5">
      <c r="A64" s="485">
        <v>20567</v>
      </c>
      <c r="B64" s="268" t="s">
        <v>27772</v>
      </c>
      <c r="C64" s="269" t="s">
        <v>7</v>
      </c>
      <c r="D64" s="466">
        <v>525.70000000000005</v>
      </c>
      <c r="E64" s="271"/>
    </row>
    <row r="65" spans="1:5" ht="15">
      <c r="A65" s="485">
        <v>20571</v>
      </c>
      <c r="B65" s="268" t="s">
        <v>1051</v>
      </c>
      <c r="C65" s="269" t="s">
        <v>7</v>
      </c>
      <c r="D65" s="466">
        <v>152.6</v>
      </c>
      <c r="E65" s="473"/>
    </row>
    <row r="66" spans="1:5" ht="28.5">
      <c r="A66" s="485">
        <v>20572</v>
      </c>
      <c r="B66" s="268" t="s">
        <v>1052</v>
      </c>
      <c r="C66" s="269" t="s">
        <v>3</v>
      </c>
      <c r="D66" s="466">
        <v>5.57</v>
      </c>
      <c r="E66" s="271"/>
    </row>
    <row r="67" spans="1:5" ht="14.25">
      <c r="A67" s="485">
        <v>20578</v>
      </c>
      <c r="B67" s="268" t="s">
        <v>1053</v>
      </c>
      <c r="C67" s="269" t="s">
        <v>7</v>
      </c>
      <c r="D67" s="466">
        <v>155</v>
      </c>
      <c r="E67" s="271"/>
    </row>
    <row r="68" spans="1:5" ht="15">
      <c r="A68" s="485">
        <v>20580</v>
      </c>
      <c r="B68" s="268" t="s">
        <v>1054</v>
      </c>
      <c r="C68" s="269" t="s">
        <v>7</v>
      </c>
      <c r="D68" s="466">
        <v>106.67</v>
      </c>
      <c r="E68" s="473"/>
    </row>
    <row r="69" spans="1:5" ht="28.5">
      <c r="A69" s="485">
        <v>20584</v>
      </c>
      <c r="B69" s="268" t="s">
        <v>1055</v>
      </c>
      <c r="C69" s="269" t="s">
        <v>3</v>
      </c>
      <c r="D69" s="466">
        <v>2.0099999999999998</v>
      </c>
      <c r="E69" s="271"/>
    </row>
    <row r="70" spans="1:5" ht="14.25">
      <c r="A70" s="485">
        <v>20588</v>
      </c>
      <c r="B70" s="268" t="s">
        <v>1056</v>
      </c>
      <c r="C70" s="269" t="s">
        <v>3</v>
      </c>
      <c r="D70" s="466">
        <v>7.44</v>
      </c>
      <c r="E70" s="271"/>
    </row>
    <row r="71" spans="1:5" ht="15">
      <c r="A71" s="484">
        <v>207</v>
      </c>
      <c r="B71" s="471" t="s">
        <v>19137</v>
      </c>
      <c r="C71" s="472"/>
      <c r="D71" s="480"/>
      <c r="E71" s="271"/>
    </row>
    <row r="72" spans="1:5" ht="42.75">
      <c r="A72" s="485">
        <v>20732</v>
      </c>
      <c r="B72" s="268" t="s">
        <v>1057</v>
      </c>
      <c r="C72" s="269" t="s">
        <v>3</v>
      </c>
      <c r="D72" s="466">
        <v>2.31</v>
      </c>
      <c r="E72" s="271"/>
    </row>
    <row r="73" spans="1:5" ht="28.5">
      <c r="A73" s="485">
        <v>20746</v>
      </c>
      <c r="B73" s="268" t="s">
        <v>1058</v>
      </c>
      <c r="C73" s="269" t="s">
        <v>3</v>
      </c>
      <c r="D73" s="466">
        <v>6.69</v>
      </c>
      <c r="E73" s="271"/>
    </row>
    <row r="74" spans="1:5" ht="15">
      <c r="A74" s="484">
        <v>209</v>
      </c>
      <c r="B74" s="471" t="s">
        <v>19138</v>
      </c>
      <c r="C74" s="472"/>
      <c r="D74" s="480"/>
      <c r="E74" s="271"/>
    </row>
    <row r="75" spans="1:5" ht="28.5">
      <c r="A75" s="485" t="s">
        <v>27773</v>
      </c>
      <c r="B75" s="268" t="s">
        <v>1059</v>
      </c>
      <c r="C75" s="269" t="s">
        <v>4</v>
      </c>
      <c r="D75" s="466">
        <v>53.79</v>
      </c>
      <c r="E75" s="271"/>
    </row>
    <row r="76" spans="1:5" ht="28.5">
      <c r="A76" s="485" t="s">
        <v>27774</v>
      </c>
      <c r="B76" s="268" t="s">
        <v>1060</v>
      </c>
      <c r="C76" s="269" t="s">
        <v>1</v>
      </c>
      <c r="D76" s="466">
        <v>4.5199999999999996</v>
      </c>
      <c r="E76" s="473"/>
    </row>
    <row r="77" spans="1:5" ht="14.25">
      <c r="A77" s="485" t="s">
        <v>27775</v>
      </c>
      <c r="B77" s="268" t="s">
        <v>1061</v>
      </c>
      <c r="C77" s="269" t="s">
        <v>1</v>
      </c>
      <c r="D77" s="466">
        <v>7.3</v>
      </c>
      <c r="E77" s="271"/>
    </row>
    <row r="78" spans="1:5" ht="14.25">
      <c r="A78" s="485" t="s">
        <v>27776</v>
      </c>
      <c r="B78" s="268" t="s">
        <v>1062</v>
      </c>
      <c r="C78" s="269" t="s">
        <v>1</v>
      </c>
      <c r="D78" s="466">
        <v>12.67</v>
      </c>
      <c r="E78" s="271"/>
    </row>
    <row r="79" spans="1:5" ht="14.25">
      <c r="A79" s="485" t="s">
        <v>27777</v>
      </c>
      <c r="B79" s="268" t="s">
        <v>1063</v>
      </c>
      <c r="C79" s="269" t="s">
        <v>1</v>
      </c>
      <c r="D79" s="466">
        <v>5.46</v>
      </c>
      <c r="E79" s="271"/>
    </row>
    <row r="80" spans="1:5" ht="28.5">
      <c r="A80" s="485" t="s">
        <v>27778</v>
      </c>
      <c r="B80" s="268" t="s">
        <v>1064</v>
      </c>
      <c r="C80" s="269" t="s">
        <v>4</v>
      </c>
      <c r="D80" s="466">
        <v>55.2</v>
      </c>
      <c r="E80" s="271"/>
    </row>
    <row r="81" spans="1:5" ht="14.25">
      <c r="A81" s="485" t="s">
        <v>27779</v>
      </c>
      <c r="B81" s="268" t="s">
        <v>1065</v>
      </c>
      <c r="C81" s="269" t="s">
        <v>1</v>
      </c>
      <c r="D81" s="466">
        <v>15.47</v>
      </c>
      <c r="E81" s="271"/>
    </row>
    <row r="82" spans="1:5" ht="15">
      <c r="A82" s="484" t="s">
        <v>27780</v>
      </c>
      <c r="B82" s="471" t="s">
        <v>19138</v>
      </c>
      <c r="C82" s="472"/>
      <c r="D82" s="480"/>
      <c r="E82" s="271"/>
    </row>
    <row r="83" spans="1:5" ht="28.5">
      <c r="A83" s="485" t="s">
        <v>27781</v>
      </c>
      <c r="B83" s="268" t="s">
        <v>19139</v>
      </c>
      <c r="C83" s="269" t="s">
        <v>7</v>
      </c>
      <c r="D83" s="466">
        <v>7875</v>
      </c>
      <c r="E83" s="271"/>
    </row>
    <row r="84" spans="1:5" ht="28.5">
      <c r="A84" s="485" t="s">
        <v>27782</v>
      </c>
      <c r="B84" s="268" t="s">
        <v>1066</v>
      </c>
      <c r="C84" s="269" t="s">
        <v>1</v>
      </c>
      <c r="D84" s="466">
        <v>13.08</v>
      </c>
      <c r="E84" s="271"/>
    </row>
    <row r="85" spans="1:5" ht="28.5">
      <c r="A85" s="485" t="s">
        <v>27783</v>
      </c>
      <c r="B85" s="268" t="s">
        <v>1067</v>
      </c>
      <c r="C85" s="269" t="s">
        <v>1</v>
      </c>
      <c r="D85" s="466">
        <v>19.23</v>
      </c>
      <c r="E85" s="271"/>
    </row>
    <row r="86" spans="1:5" ht="28.5">
      <c r="A86" s="485" t="s">
        <v>27784</v>
      </c>
      <c r="B86" s="268" t="s">
        <v>1068</v>
      </c>
      <c r="C86" s="269" t="s">
        <v>2</v>
      </c>
      <c r="D86" s="466">
        <v>5.1100000000000003</v>
      </c>
      <c r="E86" s="271"/>
    </row>
    <row r="87" spans="1:5" ht="28.5">
      <c r="A87" s="485" t="s">
        <v>27785</v>
      </c>
      <c r="B87" s="268" t="s">
        <v>1069</v>
      </c>
      <c r="C87" s="269" t="s">
        <v>1070</v>
      </c>
      <c r="D87" s="466">
        <v>241.69</v>
      </c>
      <c r="E87" s="271"/>
    </row>
    <row r="88" spans="1:5" ht="14.25">
      <c r="A88" s="485" t="s">
        <v>27786</v>
      </c>
      <c r="B88" s="268" t="s">
        <v>1071</v>
      </c>
      <c r="C88" s="269" t="s">
        <v>4</v>
      </c>
      <c r="D88" s="466">
        <v>23.9</v>
      </c>
      <c r="E88" s="271"/>
    </row>
    <row r="89" spans="1:5" ht="28.5">
      <c r="A89" s="485" t="s">
        <v>27787</v>
      </c>
      <c r="B89" s="268" t="s">
        <v>1072</v>
      </c>
      <c r="C89" s="269" t="s">
        <v>4</v>
      </c>
      <c r="D89" s="466">
        <v>31.15</v>
      </c>
      <c r="E89" s="271"/>
    </row>
    <row r="90" spans="1:5" ht="28.5">
      <c r="A90" s="485" t="s">
        <v>27788</v>
      </c>
      <c r="B90" s="268" t="s">
        <v>1073</v>
      </c>
      <c r="C90" s="269" t="s">
        <v>4</v>
      </c>
      <c r="D90" s="466">
        <v>38.47</v>
      </c>
      <c r="E90" s="271"/>
    </row>
    <row r="91" spans="1:5" ht="28.5">
      <c r="A91" s="485" t="s">
        <v>27789</v>
      </c>
      <c r="B91" s="268" t="s">
        <v>1074</v>
      </c>
      <c r="C91" s="269" t="s">
        <v>4</v>
      </c>
      <c r="D91" s="466">
        <v>52.03</v>
      </c>
      <c r="E91" s="271"/>
    </row>
    <row r="92" spans="1:5" ht="14.25">
      <c r="A92" s="485" t="s">
        <v>27790</v>
      </c>
      <c r="B92" s="268" t="s">
        <v>1075</v>
      </c>
      <c r="C92" s="269" t="s">
        <v>1</v>
      </c>
      <c r="D92" s="466">
        <v>41.38</v>
      </c>
      <c r="E92" s="271"/>
    </row>
    <row r="93" spans="1:5" ht="28.5">
      <c r="A93" s="485" t="s">
        <v>27791</v>
      </c>
      <c r="B93" s="268" t="s">
        <v>1076</v>
      </c>
      <c r="C93" s="269" t="s">
        <v>1</v>
      </c>
      <c r="D93" s="466">
        <v>29.66</v>
      </c>
      <c r="E93" s="271"/>
    </row>
    <row r="94" spans="1:5" ht="28.5">
      <c r="A94" s="485" t="s">
        <v>27792</v>
      </c>
      <c r="B94" s="268" t="s">
        <v>1077</v>
      </c>
      <c r="C94" s="269" t="s">
        <v>1</v>
      </c>
      <c r="D94" s="466">
        <v>70.66</v>
      </c>
      <c r="E94" s="271"/>
    </row>
    <row r="95" spans="1:5" ht="28.5">
      <c r="A95" s="485" t="s">
        <v>27793</v>
      </c>
      <c r="B95" s="268" t="s">
        <v>1078</v>
      </c>
      <c r="C95" s="269" t="s">
        <v>1</v>
      </c>
      <c r="D95" s="466">
        <v>387.5</v>
      </c>
      <c r="E95" s="271"/>
    </row>
    <row r="96" spans="1:5" ht="14.25">
      <c r="A96" s="485" t="s">
        <v>27794</v>
      </c>
      <c r="B96" s="268" t="s">
        <v>1079</v>
      </c>
      <c r="C96" s="269" t="s">
        <v>1</v>
      </c>
      <c r="D96" s="466">
        <v>5.46</v>
      </c>
      <c r="E96" s="271"/>
    </row>
    <row r="97" spans="1:5" ht="15">
      <c r="A97" s="485" t="s">
        <v>27795</v>
      </c>
      <c r="B97" s="268" t="s">
        <v>1080</v>
      </c>
      <c r="C97" s="269" t="s">
        <v>1</v>
      </c>
      <c r="D97" s="466">
        <v>4.8099999999999996</v>
      </c>
      <c r="E97" s="473"/>
    </row>
    <row r="98" spans="1:5" ht="14.25">
      <c r="A98" s="485" t="s">
        <v>27796</v>
      </c>
      <c r="B98" s="268" t="s">
        <v>19140</v>
      </c>
      <c r="C98" s="269" t="s">
        <v>7</v>
      </c>
      <c r="D98" s="466">
        <v>7875</v>
      </c>
      <c r="E98" s="271"/>
    </row>
    <row r="99" spans="1:5" ht="14.25">
      <c r="A99" s="485" t="s">
        <v>27797</v>
      </c>
      <c r="B99" s="268" t="s">
        <v>1081</v>
      </c>
      <c r="C99" s="269" t="s">
        <v>1</v>
      </c>
      <c r="D99" s="466">
        <v>15.47</v>
      </c>
      <c r="E99" s="271"/>
    </row>
    <row r="100" spans="1:5" ht="14.25">
      <c r="A100" s="485" t="s">
        <v>27798</v>
      </c>
      <c r="B100" s="268" t="s">
        <v>1082</v>
      </c>
      <c r="C100" s="269" t="s">
        <v>4</v>
      </c>
      <c r="D100" s="466">
        <v>51.21</v>
      </c>
      <c r="E100" s="271"/>
    </row>
    <row r="101" spans="1:5" ht="15">
      <c r="A101" s="484" t="s">
        <v>27799</v>
      </c>
      <c r="B101" s="471" t="s">
        <v>19141</v>
      </c>
      <c r="C101" s="472"/>
      <c r="D101" s="480"/>
      <c r="E101" s="271"/>
    </row>
    <row r="102" spans="1:5" ht="28.5">
      <c r="A102" s="485" t="s">
        <v>27800</v>
      </c>
      <c r="B102" s="268" t="s">
        <v>1083</v>
      </c>
      <c r="C102" s="269" t="s">
        <v>1</v>
      </c>
      <c r="D102" s="466">
        <v>62.75</v>
      </c>
      <c r="E102" s="271"/>
    </row>
    <row r="103" spans="1:5" ht="14.25">
      <c r="A103" s="485" t="s">
        <v>27801</v>
      </c>
      <c r="B103" s="268" t="s">
        <v>1084</v>
      </c>
      <c r="C103" s="269" t="s">
        <v>1085</v>
      </c>
      <c r="D103" s="466">
        <v>137.93</v>
      </c>
      <c r="E103" s="271"/>
    </row>
    <row r="104" spans="1:5" ht="14.25">
      <c r="A104" s="485" t="s">
        <v>27802</v>
      </c>
      <c r="B104" s="268" t="s">
        <v>1086</v>
      </c>
      <c r="C104" s="269" t="s">
        <v>1</v>
      </c>
      <c r="D104" s="466">
        <v>79.63</v>
      </c>
      <c r="E104" s="271"/>
    </row>
    <row r="105" spans="1:5" ht="15">
      <c r="A105" s="485" t="s">
        <v>27803</v>
      </c>
      <c r="B105" s="268" t="s">
        <v>1087</v>
      </c>
      <c r="C105" s="269" t="s">
        <v>1</v>
      </c>
      <c r="D105" s="466">
        <v>63.1</v>
      </c>
      <c r="E105" s="473"/>
    </row>
    <row r="106" spans="1:5" ht="14.25">
      <c r="A106" s="485" t="s">
        <v>27804</v>
      </c>
      <c r="B106" s="268" t="s">
        <v>1088</v>
      </c>
      <c r="C106" s="269" t="s">
        <v>1</v>
      </c>
      <c r="D106" s="466">
        <v>26.32</v>
      </c>
      <c r="E106" s="271"/>
    </row>
    <row r="107" spans="1:5" ht="14.25">
      <c r="A107" s="485" t="s">
        <v>27805</v>
      </c>
      <c r="B107" s="268" t="s">
        <v>1089</v>
      </c>
      <c r="C107" s="269" t="s">
        <v>1</v>
      </c>
      <c r="D107" s="466">
        <v>5.73</v>
      </c>
      <c r="E107" s="271"/>
    </row>
    <row r="108" spans="1:5" ht="28.5">
      <c r="A108" s="485" t="s">
        <v>27806</v>
      </c>
      <c r="B108" s="268" t="s">
        <v>1090</v>
      </c>
      <c r="C108" s="269" t="s">
        <v>1</v>
      </c>
      <c r="D108" s="466">
        <v>17.87</v>
      </c>
      <c r="E108" s="473"/>
    </row>
    <row r="109" spans="1:5" ht="15">
      <c r="A109" s="484" t="s">
        <v>27807</v>
      </c>
      <c r="B109" s="471" t="s">
        <v>19142</v>
      </c>
      <c r="C109" s="472"/>
      <c r="D109" s="480"/>
      <c r="E109" s="271"/>
    </row>
    <row r="110" spans="1:5" ht="28.5">
      <c r="A110" s="485" t="s">
        <v>27808</v>
      </c>
      <c r="B110" s="268" t="s">
        <v>1091</v>
      </c>
      <c r="C110" s="269" t="s">
        <v>1</v>
      </c>
      <c r="D110" s="466">
        <v>14.09</v>
      </c>
      <c r="E110" s="271"/>
    </row>
    <row r="111" spans="1:5" ht="28.5">
      <c r="A111" s="485" t="s">
        <v>27809</v>
      </c>
      <c r="B111" s="268" t="s">
        <v>1092</v>
      </c>
      <c r="C111" s="269" t="s">
        <v>4</v>
      </c>
      <c r="D111" s="466">
        <v>16.350000000000001</v>
      </c>
      <c r="E111" s="473"/>
    </row>
    <row r="112" spans="1:5" ht="15">
      <c r="A112" s="484" t="s">
        <v>27810</v>
      </c>
      <c r="B112" s="471" t="s">
        <v>19141</v>
      </c>
      <c r="C112" s="472"/>
      <c r="D112" s="480"/>
      <c r="E112" s="271"/>
    </row>
    <row r="113" spans="1:5" ht="28.5">
      <c r="A113" s="485" t="s">
        <v>27811</v>
      </c>
      <c r="B113" s="268" t="s">
        <v>27812</v>
      </c>
      <c r="C113" s="269" t="s">
        <v>1</v>
      </c>
      <c r="D113" s="466">
        <v>30.48</v>
      </c>
      <c r="E113" s="271"/>
    </row>
    <row r="114" spans="1:5" ht="28.5">
      <c r="A114" s="485" t="s">
        <v>27813</v>
      </c>
      <c r="B114" s="268" t="s">
        <v>1093</v>
      </c>
      <c r="C114" s="269" t="s">
        <v>1</v>
      </c>
      <c r="D114" s="466">
        <v>4.32</v>
      </c>
      <c r="E114" s="271"/>
    </row>
    <row r="115" spans="1:5" ht="15">
      <c r="A115" s="484" t="s">
        <v>27814</v>
      </c>
      <c r="B115" s="471" t="s">
        <v>19143</v>
      </c>
      <c r="C115" s="472"/>
      <c r="D115" s="480"/>
      <c r="E115" s="271"/>
    </row>
    <row r="116" spans="1:5" ht="14.25">
      <c r="A116" s="485" t="s">
        <v>27815</v>
      </c>
      <c r="B116" s="268" t="s">
        <v>1094</v>
      </c>
      <c r="C116" s="269" t="s">
        <v>3</v>
      </c>
      <c r="D116" s="466">
        <v>7.48</v>
      </c>
      <c r="E116" s="271"/>
    </row>
    <row r="117" spans="1:5" ht="15">
      <c r="A117" s="485" t="s">
        <v>27816</v>
      </c>
      <c r="B117" s="268" t="s">
        <v>1095</v>
      </c>
      <c r="C117" s="269" t="s">
        <v>3</v>
      </c>
      <c r="D117" s="466">
        <v>7.39</v>
      </c>
      <c r="E117" s="473"/>
    </row>
    <row r="118" spans="1:5" ht="14.25">
      <c r="A118" s="485" t="s">
        <v>27817</v>
      </c>
      <c r="B118" s="268" t="s">
        <v>1096</v>
      </c>
      <c r="C118" s="269" t="s">
        <v>3</v>
      </c>
      <c r="D118" s="466">
        <v>6.9</v>
      </c>
      <c r="E118" s="271"/>
    </row>
    <row r="119" spans="1:5" ht="14.25">
      <c r="A119" s="485" t="s">
        <v>27818</v>
      </c>
      <c r="B119" s="268" t="s">
        <v>1097</v>
      </c>
      <c r="C119" s="269" t="s">
        <v>3</v>
      </c>
      <c r="D119" s="466">
        <v>8.02</v>
      </c>
      <c r="E119" s="271"/>
    </row>
    <row r="120" spans="1:5" ht="28.5">
      <c r="A120" s="485" t="s">
        <v>27819</v>
      </c>
      <c r="B120" s="268" t="s">
        <v>1098</v>
      </c>
      <c r="C120" s="269" t="s">
        <v>4</v>
      </c>
      <c r="D120" s="466">
        <v>23.63</v>
      </c>
      <c r="E120" s="473"/>
    </row>
    <row r="121" spans="1:5" ht="15">
      <c r="A121" s="484" t="s">
        <v>27820</v>
      </c>
      <c r="B121" s="471" t="s">
        <v>19144</v>
      </c>
      <c r="C121" s="472"/>
      <c r="D121" s="480"/>
      <c r="E121" s="271"/>
    </row>
    <row r="122" spans="1:5" ht="42.75">
      <c r="A122" s="485" t="s">
        <v>27821</v>
      </c>
      <c r="B122" s="268" t="s">
        <v>1099</v>
      </c>
      <c r="C122" s="269" t="s">
        <v>4</v>
      </c>
      <c r="D122" s="466">
        <v>58.98</v>
      </c>
      <c r="E122" s="271"/>
    </row>
    <row r="123" spans="1:5" ht="42.75">
      <c r="A123" s="485" t="s">
        <v>27822</v>
      </c>
      <c r="B123" s="268" t="s">
        <v>1100</v>
      </c>
      <c r="C123" s="269" t="s">
        <v>4</v>
      </c>
      <c r="D123" s="466">
        <v>64.31</v>
      </c>
      <c r="E123" s="271"/>
    </row>
    <row r="124" spans="1:5" ht="15">
      <c r="A124" s="484" t="s">
        <v>27823</v>
      </c>
      <c r="B124" s="471" t="s">
        <v>19145</v>
      </c>
      <c r="C124" s="472"/>
      <c r="D124" s="480"/>
      <c r="E124" s="271"/>
    </row>
    <row r="125" spans="1:5" ht="28.5">
      <c r="A125" s="485" t="s">
        <v>27824</v>
      </c>
      <c r="B125" s="268" t="s">
        <v>1101</v>
      </c>
      <c r="C125" s="269" t="s">
        <v>2</v>
      </c>
      <c r="D125" s="466">
        <v>2.89</v>
      </c>
      <c r="E125" s="271"/>
    </row>
    <row r="126" spans="1:5" ht="28.5">
      <c r="A126" s="485" t="s">
        <v>27825</v>
      </c>
      <c r="B126" s="268" t="s">
        <v>1102</v>
      </c>
      <c r="C126" s="269" t="s">
        <v>2</v>
      </c>
      <c r="D126" s="466">
        <v>3.82</v>
      </c>
      <c r="E126" s="271"/>
    </row>
    <row r="127" spans="1:5" ht="28.5">
      <c r="A127" s="485" t="s">
        <v>27826</v>
      </c>
      <c r="B127" s="268" t="s">
        <v>1103</v>
      </c>
      <c r="C127" s="269" t="s">
        <v>2</v>
      </c>
      <c r="D127" s="466">
        <v>4.8</v>
      </c>
      <c r="E127" s="271"/>
    </row>
    <row r="128" spans="1:5" ht="28.5">
      <c r="A128" s="485" t="s">
        <v>27827</v>
      </c>
      <c r="B128" s="268" t="s">
        <v>1104</v>
      </c>
      <c r="C128" s="269" t="s">
        <v>2</v>
      </c>
      <c r="D128" s="466">
        <v>4.04</v>
      </c>
      <c r="E128" s="271"/>
    </row>
    <row r="129" spans="1:5" ht="28.5">
      <c r="A129" s="485" t="s">
        <v>27828</v>
      </c>
      <c r="B129" s="268" t="s">
        <v>1105</v>
      </c>
      <c r="C129" s="269" t="s">
        <v>2</v>
      </c>
      <c r="D129" s="466">
        <v>5.47</v>
      </c>
      <c r="E129" s="473"/>
    </row>
    <row r="130" spans="1:5" ht="28.5">
      <c r="A130" s="485" t="s">
        <v>27829</v>
      </c>
      <c r="B130" s="268" t="s">
        <v>1106</v>
      </c>
      <c r="C130" s="269" t="s">
        <v>2</v>
      </c>
      <c r="D130" s="466">
        <v>2.93</v>
      </c>
      <c r="E130" s="271"/>
    </row>
    <row r="131" spans="1:5" ht="28.5">
      <c r="A131" s="485" t="s">
        <v>27830</v>
      </c>
      <c r="B131" s="268" t="s">
        <v>1107</v>
      </c>
      <c r="C131" s="269" t="s">
        <v>2</v>
      </c>
      <c r="D131" s="466">
        <v>1.42</v>
      </c>
      <c r="E131" s="271"/>
    </row>
    <row r="132" spans="1:5" ht="28.5">
      <c r="A132" s="485" t="s">
        <v>27831</v>
      </c>
      <c r="B132" s="268" t="s">
        <v>1108</v>
      </c>
      <c r="C132" s="269" t="s">
        <v>2</v>
      </c>
      <c r="D132" s="466">
        <v>0.81</v>
      </c>
      <c r="E132" s="473"/>
    </row>
    <row r="133" spans="1:5" ht="15">
      <c r="A133" s="484" t="s">
        <v>27832</v>
      </c>
      <c r="B133" s="471" t="s">
        <v>19146</v>
      </c>
      <c r="C133" s="472"/>
      <c r="D133" s="480"/>
      <c r="E133" s="271"/>
    </row>
    <row r="134" spans="1:5" ht="28.5">
      <c r="A134" s="485" t="s">
        <v>27833</v>
      </c>
      <c r="B134" s="268" t="s">
        <v>1109</v>
      </c>
      <c r="C134" s="269" t="s">
        <v>2</v>
      </c>
      <c r="D134" s="466">
        <v>6.35</v>
      </c>
      <c r="E134" s="271"/>
    </row>
    <row r="135" spans="1:5" ht="28.5">
      <c r="A135" s="485" t="s">
        <v>27834</v>
      </c>
      <c r="B135" s="268" t="s">
        <v>1110</v>
      </c>
      <c r="C135" s="269" t="s">
        <v>2</v>
      </c>
      <c r="D135" s="466">
        <v>17.5</v>
      </c>
      <c r="E135" s="271"/>
    </row>
    <row r="136" spans="1:5" ht="15">
      <c r="A136" s="484" t="s">
        <v>27835</v>
      </c>
      <c r="B136" s="471" t="s">
        <v>19147</v>
      </c>
      <c r="C136" s="472"/>
      <c r="D136" s="480"/>
      <c r="E136" s="473"/>
    </row>
    <row r="137" spans="1:5" ht="42.75">
      <c r="A137" s="485" t="s">
        <v>27836</v>
      </c>
      <c r="B137" s="268" t="s">
        <v>27837</v>
      </c>
      <c r="C137" s="269" t="s">
        <v>4</v>
      </c>
      <c r="D137" s="466">
        <v>149.83000000000001</v>
      </c>
      <c r="E137" s="271"/>
    </row>
    <row r="138" spans="1:5" ht="28.5">
      <c r="A138" s="485" t="s">
        <v>27838</v>
      </c>
      <c r="B138" s="268" t="s">
        <v>27839</v>
      </c>
      <c r="C138" s="269" t="s">
        <v>2</v>
      </c>
      <c r="D138" s="466">
        <v>496.25</v>
      </c>
      <c r="E138" s="271"/>
    </row>
    <row r="139" spans="1:5" ht="28.5">
      <c r="A139" s="485" t="s">
        <v>27840</v>
      </c>
      <c r="B139" s="268" t="s">
        <v>1111</v>
      </c>
      <c r="C139" s="269" t="s">
        <v>4</v>
      </c>
      <c r="D139" s="466">
        <v>304.60000000000002</v>
      </c>
      <c r="E139" s="271"/>
    </row>
    <row r="140" spans="1:5" ht="15">
      <c r="A140" s="484" t="s">
        <v>27841</v>
      </c>
      <c r="B140" s="471" t="s">
        <v>19148</v>
      </c>
      <c r="C140" s="472"/>
      <c r="D140" s="480"/>
      <c r="E140" s="271"/>
    </row>
    <row r="141" spans="1:5" ht="42.75">
      <c r="A141" s="485" t="s">
        <v>27842</v>
      </c>
      <c r="B141" s="268" t="s">
        <v>27843</v>
      </c>
      <c r="C141" s="269" t="s">
        <v>3</v>
      </c>
      <c r="D141" s="466">
        <v>8.48</v>
      </c>
      <c r="E141" s="271"/>
    </row>
    <row r="142" spans="1:5" ht="14.25">
      <c r="A142" s="485" t="s">
        <v>27844</v>
      </c>
      <c r="B142" s="268" t="s">
        <v>1112</v>
      </c>
      <c r="C142" s="269" t="s">
        <v>3</v>
      </c>
      <c r="D142" s="466">
        <v>13.54</v>
      </c>
      <c r="E142" s="271"/>
    </row>
    <row r="143" spans="1:5" ht="28.5">
      <c r="A143" s="485" t="s">
        <v>27845</v>
      </c>
      <c r="B143" s="268" t="s">
        <v>1113</v>
      </c>
      <c r="C143" s="269" t="s">
        <v>4</v>
      </c>
      <c r="D143" s="466">
        <v>10.63</v>
      </c>
      <c r="E143" s="271"/>
    </row>
    <row r="144" spans="1:5" ht="28.5">
      <c r="A144" s="485" t="s">
        <v>27846</v>
      </c>
      <c r="B144" s="268" t="s">
        <v>1114</v>
      </c>
      <c r="C144" s="269" t="s">
        <v>3</v>
      </c>
      <c r="D144" s="466">
        <v>16.66</v>
      </c>
      <c r="E144" s="473"/>
    </row>
    <row r="145" spans="1:5" ht="28.5">
      <c r="A145" s="485" t="s">
        <v>27847</v>
      </c>
      <c r="B145" s="268" t="s">
        <v>1115</v>
      </c>
      <c r="C145" s="269" t="s">
        <v>3</v>
      </c>
      <c r="D145" s="466">
        <v>19.829999999999998</v>
      </c>
      <c r="E145" s="271"/>
    </row>
    <row r="146" spans="1:5" ht="14.25">
      <c r="A146" s="485" t="s">
        <v>27848</v>
      </c>
      <c r="B146" s="268" t="s">
        <v>1116</v>
      </c>
      <c r="C146" s="269" t="s">
        <v>9</v>
      </c>
      <c r="D146" s="466">
        <v>0.28000000000000003</v>
      </c>
      <c r="E146" s="271"/>
    </row>
    <row r="147" spans="1:5" ht="28.5">
      <c r="A147" s="485" t="s">
        <v>27849</v>
      </c>
      <c r="B147" s="268" t="s">
        <v>1117</v>
      </c>
      <c r="C147" s="269" t="s">
        <v>3</v>
      </c>
      <c r="D147" s="466">
        <v>36.35</v>
      </c>
      <c r="E147" s="271"/>
    </row>
    <row r="148" spans="1:5" ht="15">
      <c r="A148" s="484" t="s">
        <v>27850</v>
      </c>
      <c r="B148" s="471" t="s">
        <v>19149</v>
      </c>
      <c r="C148" s="472"/>
      <c r="D148" s="480"/>
      <c r="E148" s="271"/>
    </row>
    <row r="149" spans="1:5" ht="14.25">
      <c r="A149" s="485" t="s">
        <v>27851</v>
      </c>
      <c r="B149" s="268" t="s">
        <v>1118</v>
      </c>
      <c r="C149" s="269" t="s">
        <v>4</v>
      </c>
      <c r="D149" s="466">
        <v>0.76</v>
      </c>
      <c r="E149" s="271"/>
    </row>
    <row r="150" spans="1:5" ht="42.75">
      <c r="A150" s="485" t="s">
        <v>27852</v>
      </c>
      <c r="B150" s="268" t="s">
        <v>1119</v>
      </c>
      <c r="C150" s="269" t="s">
        <v>4</v>
      </c>
      <c r="D150" s="466">
        <v>297.16000000000003</v>
      </c>
      <c r="E150" s="473"/>
    </row>
    <row r="151" spans="1:5" ht="42.75">
      <c r="A151" s="485" t="s">
        <v>27853</v>
      </c>
      <c r="B151" s="268" t="s">
        <v>1120</v>
      </c>
      <c r="C151" s="269" t="s">
        <v>4</v>
      </c>
      <c r="D151" s="466">
        <v>334.09</v>
      </c>
      <c r="E151" s="271"/>
    </row>
    <row r="152" spans="1:5" ht="14.25">
      <c r="A152" s="485" t="s">
        <v>27854</v>
      </c>
      <c r="B152" s="268" t="s">
        <v>1121</v>
      </c>
      <c r="C152" s="269" t="s">
        <v>3</v>
      </c>
      <c r="D152" s="466">
        <v>17.690000000000001</v>
      </c>
      <c r="E152" s="271"/>
    </row>
    <row r="153" spans="1:5" ht="28.5">
      <c r="A153" s="485" t="s">
        <v>27855</v>
      </c>
      <c r="B153" s="268" t="s">
        <v>1122</v>
      </c>
      <c r="C153" s="269" t="s">
        <v>2</v>
      </c>
      <c r="D153" s="466">
        <v>29.46</v>
      </c>
      <c r="E153" s="271"/>
    </row>
    <row r="154" spans="1:5" ht="15">
      <c r="A154" s="484" t="s">
        <v>27856</v>
      </c>
      <c r="B154" s="471" t="s">
        <v>19150</v>
      </c>
      <c r="C154" s="472"/>
      <c r="D154" s="480"/>
      <c r="E154" s="271"/>
    </row>
    <row r="155" spans="1:5" ht="14.25">
      <c r="A155" s="485" t="s">
        <v>27857</v>
      </c>
      <c r="B155" s="268" t="s">
        <v>1123</v>
      </c>
      <c r="C155" s="269" t="s">
        <v>4</v>
      </c>
      <c r="D155" s="466">
        <v>37.39</v>
      </c>
      <c r="E155" s="271"/>
    </row>
    <row r="156" spans="1:5" ht="14.25">
      <c r="A156" s="485" t="s">
        <v>27858</v>
      </c>
      <c r="B156" s="268" t="s">
        <v>1124</v>
      </c>
      <c r="C156" s="269" t="s">
        <v>4</v>
      </c>
      <c r="D156" s="466">
        <v>62.67</v>
      </c>
      <c r="E156" s="271"/>
    </row>
    <row r="157" spans="1:5" ht="14.25">
      <c r="A157" s="485" t="s">
        <v>27859</v>
      </c>
      <c r="B157" s="268" t="s">
        <v>1125</v>
      </c>
      <c r="C157" s="269" t="s">
        <v>4</v>
      </c>
      <c r="D157" s="466">
        <v>88.43</v>
      </c>
      <c r="E157" s="271"/>
    </row>
    <row r="158" spans="1:5" ht="28.5">
      <c r="A158" s="485" t="s">
        <v>27860</v>
      </c>
      <c r="B158" s="268" t="s">
        <v>1126</v>
      </c>
      <c r="C158" s="269" t="s">
        <v>4</v>
      </c>
      <c r="D158" s="466">
        <v>30.5</v>
      </c>
      <c r="E158" s="271"/>
    </row>
    <row r="159" spans="1:5" ht="28.5">
      <c r="A159" s="485" t="s">
        <v>27861</v>
      </c>
      <c r="B159" s="268" t="s">
        <v>1126</v>
      </c>
      <c r="C159" s="269" t="s">
        <v>4</v>
      </c>
      <c r="D159" s="466">
        <v>74.900000000000006</v>
      </c>
      <c r="E159" s="473"/>
    </row>
    <row r="160" spans="1:5" ht="28.5">
      <c r="A160" s="485" t="s">
        <v>27862</v>
      </c>
      <c r="B160" s="268" t="s">
        <v>1127</v>
      </c>
      <c r="C160" s="269" t="s">
        <v>2</v>
      </c>
      <c r="D160" s="466">
        <v>2.0099999999999998</v>
      </c>
      <c r="E160" s="271"/>
    </row>
    <row r="161" spans="1:5" ht="28.5">
      <c r="A161" s="485" t="s">
        <v>27863</v>
      </c>
      <c r="B161" s="268" t="s">
        <v>1128</v>
      </c>
      <c r="C161" s="269" t="s">
        <v>2</v>
      </c>
      <c r="D161" s="466">
        <v>4.9800000000000004</v>
      </c>
      <c r="E161" s="473"/>
    </row>
    <row r="162" spans="1:5" ht="28.5">
      <c r="A162" s="485" t="s">
        <v>27864</v>
      </c>
      <c r="B162" s="268" t="s">
        <v>1129</v>
      </c>
      <c r="C162" s="269" t="s">
        <v>4</v>
      </c>
      <c r="D162" s="466">
        <v>84.44</v>
      </c>
      <c r="E162" s="271"/>
    </row>
    <row r="163" spans="1:5" ht="15">
      <c r="A163" s="484" t="s">
        <v>27865</v>
      </c>
      <c r="B163" s="471" t="s">
        <v>19150</v>
      </c>
      <c r="C163" s="472"/>
      <c r="D163" s="480"/>
      <c r="E163" s="271"/>
    </row>
    <row r="164" spans="1:5" ht="28.5">
      <c r="A164" s="485" t="s">
        <v>27866</v>
      </c>
      <c r="B164" s="268" t="s">
        <v>1130</v>
      </c>
      <c r="C164" s="269" t="s">
        <v>4</v>
      </c>
      <c r="D164" s="466">
        <v>53.17</v>
      </c>
      <c r="E164" s="473"/>
    </row>
    <row r="165" spans="1:5" ht="15">
      <c r="A165" s="484" t="s">
        <v>27867</v>
      </c>
      <c r="B165" s="471" t="s">
        <v>19150</v>
      </c>
      <c r="C165" s="472"/>
      <c r="D165" s="480"/>
      <c r="E165" s="271"/>
    </row>
    <row r="166" spans="1:5" ht="15" customHeight="1">
      <c r="A166" s="485" t="s">
        <v>27868</v>
      </c>
      <c r="B166" s="268" t="s">
        <v>27869</v>
      </c>
      <c r="C166" s="269" t="s">
        <v>4</v>
      </c>
      <c r="D166" s="466">
        <v>75.41</v>
      </c>
      <c r="E166" s="271"/>
    </row>
    <row r="167" spans="1:5" ht="42.75">
      <c r="A167" s="485" t="s">
        <v>27870</v>
      </c>
      <c r="B167" s="268" t="s">
        <v>27871</v>
      </c>
      <c r="C167" s="269" t="s">
        <v>4</v>
      </c>
      <c r="D167" s="466">
        <v>86.63</v>
      </c>
      <c r="E167" s="271"/>
    </row>
    <row r="168" spans="1:5" ht="15">
      <c r="A168" s="484" t="s">
        <v>27872</v>
      </c>
      <c r="B168" s="471" t="s">
        <v>19151</v>
      </c>
      <c r="C168" s="472"/>
      <c r="D168" s="480"/>
      <c r="E168" s="271"/>
    </row>
    <row r="169" spans="1:5" ht="15" customHeight="1">
      <c r="A169" s="485" t="s">
        <v>27873</v>
      </c>
      <c r="B169" s="268" t="s">
        <v>1131</v>
      </c>
      <c r="C169" s="269" t="s">
        <v>1</v>
      </c>
      <c r="D169" s="466">
        <v>32.44</v>
      </c>
      <c r="E169" s="473"/>
    </row>
    <row r="170" spans="1:5" ht="28.5">
      <c r="A170" s="485" t="s">
        <v>27874</v>
      </c>
      <c r="B170" s="268" t="s">
        <v>1132</v>
      </c>
      <c r="C170" s="269" t="s">
        <v>1</v>
      </c>
      <c r="D170" s="466">
        <v>75.27</v>
      </c>
      <c r="E170" s="271"/>
    </row>
    <row r="171" spans="1:5" ht="28.5">
      <c r="A171" s="485" t="s">
        <v>27875</v>
      </c>
      <c r="B171" s="268" t="s">
        <v>6838</v>
      </c>
      <c r="C171" s="269" t="s">
        <v>1</v>
      </c>
      <c r="D171" s="466">
        <v>6.13</v>
      </c>
      <c r="E171" s="271"/>
    </row>
    <row r="172" spans="1:5" ht="28.5">
      <c r="A172" s="485" t="s">
        <v>27876</v>
      </c>
      <c r="B172" s="268" t="s">
        <v>1133</v>
      </c>
      <c r="C172" s="269" t="s">
        <v>1</v>
      </c>
      <c r="D172" s="466">
        <v>5.46</v>
      </c>
      <c r="E172" s="271"/>
    </row>
    <row r="173" spans="1:5" ht="30">
      <c r="A173" s="484" t="s">
        <v>27877</v>
      </c>
      <c r="B173" s="471" t="s">
        <v>19152</v>
      </c>
      <c r="C173" s="472"/>
      <c r="D173" s="480"/>
      <c r="E173" s="271"/>
    </row>
    <row r="174" spans="1:5" ht="14.25">
      <c r="A174" s="485" t="s">
        <v>27878</v>
      </c>
      <c r="B174" s="268" t="s">
        <v>1134</v>
      </c>
      <c r="C174" s="269" t="s">
        <v>2</v>
      </c>
      <c r="D174" s="466">
        <v>0.54</v>
      </c>
      <c r="E174" s="271"/>
    </row>
    <row r="175" spans="1:5" ht="14.25">
      <c r="A175" s="485" t="s">
        <v>27879</v>
      </c>
      <c r="B175" s="268" t="s">
        <v>1135</v>
      </c>
      <c r="C175" s="269" t="s">
        <v>2</v>
      </c>
      <c r="D175" s="466">
        <v>217.66</v>
      </c>
      <c r="E175" s="271"/>
    </row>
    <row r="176" spans="1:5" ht="28.5">
      <c r="A176" s="485" t="s">
        <v>27880</v>
      </c>
      <c r="B176" s="268" t="s">
        <v>1136</v>
      </c>
      <c r="C176" s="269" t="s">
        <v>1</v>
      </c>
      <c r="D176" s="466">
        <v>8.1199999999999992</v>
      </c>
      <c r="E176" s="271"/>
    </row>
    <row r="177" spans="1:5" ht="14.25">
      <c r="A177" s="485" t="s">
        <v>27881</v>
      </c>
      <c r="B177" s="268" t="s">
        <v>1137</v>
      </c>
      <c r="C177" s="269" t="s">
        <v>2</v>
      </c>
      <c r="D177" s="466">
        <v>1.53</v>
      </c>
      <c r="E177" s="271"/>
    </row>
    <row r="178" spans="1:5" ht="28.5">
      <c r="A178" s="485" t="s">
        <v>27882</v>
      </c>
      <c r="B178" s="268" t="s">
        <v>27883</v>
      </c>
      <c r="C178" s="269" t="s">
        <v>2</v>
      </c>
      <c r="D178" s="466">
        <v>1.83</v>
      </c>
      <c r="E178" s="271"/>
    </row>
    <row r="179" spans="1:5" ht="14.25">
      <c r="A179" s="485" t="s">
        <v>27884</v>
      </c>
      <c r="B179" s="268" t="s">
        <v>1138</v>
      </c>
      <c r="C179" s="269" t="s">
        <v>2</v>
      </c>
      <c r="D179" s="466">
        <v>0.39</v>
      </c>
      <c r="E179" s="271"/>
    </row>
    <row r="180" spans="1:5" ht="14.25">
      <c r="A180" s="485" t="s">
        <v>27885</v>
      </c>
      <c r="B180" s="268" t="s">
        <v>1139</v>
      </c>
      <c r="C180" s="269" t="s">
        <v>2</v>
      </c>
      <c r="D180" s="466">
        <v>0.48</v>
      </c>
      <c r="E180" s="271"/>
    </row>
    <row r="181" spans="1:5" ht="14.25">
      <c r="A181" s="485" t="s">
        <v>27886</v>
      </c>
      <c r="B181" s="268" t="s">
        <v>1140</v>
      </c>
      <c r="C181" s="269" t="s">
        <v>2</v>
      </c>
      <c r="D181" s="466">
        <v>0.17</v>
      </c>
      <c r="E181" s="271"/>
    </row>
    <row r="182" spans="1:5" ht="28.5">
      <c r="A182" s="485" t="s">
        <v>27887</v>
      </c>
      <c r="B182" s="268" t="s">
        <v>1141</v>
      </c>
      <c r="C182" s="269" t="s">
        <v>2</v>
      </c>
      <c r="D182" s="466">
        <v>13.85</v>
      </c>
      <c r="E182" s="271"/>
    </row>
    <row r="183" spans="1:5" ht="14.25">
      <c r="A183" s="485" t="s">
        <v>27888</v>
      </c>
      <c r="B183" s="268" t="s">
        <v>1142</v>
      </c>
      <c r="C183" s="269" t="s">
        <v>2</v>
      </c>
      <c r="D183" s="466">
        <v>0.41</v>
      </c>
      <c r="E183" s="271"/>
    </row>
    <row r="184" spans="1:5" ht="14.25">
      <c r="A184" s="485" t="s">
        <v>27889</v>
      </c>
      <c r="B184" s="268" t="s">
        <v>17986</v>
      </c>
      <c r="C184" s="269" t="s">
        <v>2</v>
      </c>
      <c r="D184" s="466">
        <v>0.16</v>
      </c>
      <c r="E184" s="271"/>
    </row>
    <row r="185" spans="1:5" ht="14.25">
      <c r="A185" s="485" t="s">
        <v>27890</v>
      </c>
      <c r="B185" s="268" t="s">
        <v>1143</v>
      </c>
      <c r="C185" s="269" t="s">
        <v>2</v>
      </c>
      <c r="D185" s="466">
        <v>0.17</v>
      </c>
      <c r="E185" s="271"/>
    </row>
    <row r="186" spans="1:5" ht="14.25">
      <c r="A186" s="485" t="s">
        <v>27891</v>
      </c>
      <c r="B186" s="268" t="s">
        <v>1144</v>
      </c>
      <c r="C186" s="269" t="s">
        <v>3</v>
      </c>
      <c r="D186" s="466">
        <v>18.86</v>
      </c>
      <c r="E186" s="271"/>
    </row>
    <row r="187" spans="1:5" ht="14.25">
      <c r="A187" s="485" t="s">
        <v>27892</v>
      </c>
      <c r="B187" s="268" t="s">
        <v>1145</v>
      </c>
      <c r="C187" s="269" t="s">
        <v>3</v>
      </c>
      <c r="D187" s="466">
        <v>28.28</v>
      </c>
      <c r="E187" s="271"/>
    </row>
    <row r="188" spans="1:5" ht="14.25">
      <c r="A188" s="485" t="s">
        <v>27893</v>
      </c>
      <c r="B188" s="268" t="s">
        <v>1146</v>
      </c>
      <c r="C188" s="269" t="s">
        <v>3</v>
      </c>
      <c r="D188" s="466">
        <v>19.68</v>
      </c>
      <c r="E188" s="271"/>
    </row>
    <row r="189" spans="1:5" ht="14.25">
      <c r="A189" s="485" t="s">
        <v>27894</v>
      </c>
      <c r="B189" s="268" t="s">
        <v>1147</v>
      </c>
      <c r="C189" s="269" t="s">
        <v>3</v>
      </c>
      <c r="D189" s="466">
        <v>17.28</v>
      </c>
      <c r="E189" s="271"/>
    </row>
    <row r="190" spans="1:5" ht="14.25">
      <c r="A190" s="485" t="s">
        <v>27895</v>
      </c>
      <c r="B190" s="268" t="s">
        <v>1148</v>
      </c>
      <c r="C190" s="269" t="s">
        <v>3</v>
      </c>
      <c r="D190" s="466">
        <v>17.28</v>
      </c>
      <c r="E190" s="271"/>
    </row>
    <row r="191" spans="1:5" ht="14.25">
      <c r="A191" s="485" t="s">
        <v>27896</v>
      </c>
      <c r="B191" s="268" t="s">
        <v>1149</v>
      </c>
      <c r="C191" s="269" t="s">
        <v>3</v>
      </c>
      <c r="D191" s="466">
        <v>32.479999999999997</v>
      </c>
      <c r="E191" s="271"/>
    </row>
    <row r="192" spans="1:5" ht="14.25">
      <c r="A192" s="485" t="s">
        <v>27897</v>
      </c>
      <c r="B192" s="268" t="s">
        <v>27898</v>
      </c>
      <c r="C192" s="269" t="s">
        <v>3</v>
      </c>
      <c r="D192" s="466">
        <v>21.72</v>
      </c>
      <c r="E192" s="271"/>
    </row>
    <row r="193" spans="1:5" ht="15">
      <c r="A193" s="485" t="s">
        <v>27899</v>
      </c>
      <c r="B193" s="268" t="s">
        <v>1150</v>
      </c>
      <c r="C193" s="269" t="s">
        <v>2</v>
      </c>
      <c r="D193" s="466">
        <v>0.16</v>
      </c>
      <c r="E193" s="473"/>
    </row>
    <row r="194" spans="1:5" ht="14.25">
      <c r="A194" s="485" t="s">
        <v>27900</v>
      </c>
      <c r="B194" s="268" t="s">
        <v>1151</v>
      </c>
      <c r="C194" s="269" t="s">
        <v>2</v>
      </c>
      <c r="D194" s="466">
        <v>0.35</v>
      </c>
      <c r="E194" s="271"/>
    </row>
    <row r="195" spans="1:5" ht="14.25">
      <c r="A195" s="485" t="s">
        <v>27901</v>
      </c>
      <c r="B195" s="268" t="s">
        <v>17987</v>
      </c>
      <c r="C195" s="269" t="s">
        <v>2</v>
      </c>
      <c r="D195" s="466">
        <v>0.08</v>
      </c>
      <c r="E195" s="271"/>
    </row>
    <row r="196" spans="1:5" ht="14.25">
      <c r="A196" s="485" t="s">
        <v>27902</v>
      </c>
      <c r="B196" s="268" t="s">
        <v>17988</v>
      </c>
      <c r="C196" s="269" t="s">
        <v>2</v>
      </c>
      <c r="D196" s="466">
        <v>0.17</v>
      </c>
      <c r="E196" s="271"/>
    </row>
    <row r="197" spans="1:5" ht="15">
      <c r="A197" s="484" t="s">
        <v>27903</v>
      </c>
      <c r="B197" s="471" t="s">
        <v>19153</v>
      </c>
      <c r="C197" s="472"/>
      <c r="D197" s="480"/>
      <c r="E197" s="271"/>
    </row>
    <row r="198" spans="1:5" ht="28.5">
      <c r="A198" s="485" t="s">
        <v>27904</v>
      </c>
      <c r="B198" s="268" t="s">
        <v>1152</v>
      </c>
      <c r="C198" s="269" t="s">
        <v>2</v>
      </c>
      <c r="D198" s="466">
        <v>1.91</v>
      </c>
      <c r="E198" s="271"/>
    </row>
    <row r="199" spans="1:5" ht="28.5">
      <c r="A199" s="485" t="s">
        <v>27905</v>
      </c>
      <c r="B199" s="268" t="s">
        <v>1153</v>
      </c>
      <c r="C199" s="269" t="s">
        <v>2</v>
      </c>
      <c r="D199" s="466">
        <v>0.48</v>
      </c>
      <c r="E199" s="271"/>
    </row>
    <row r="200" spans="1:5" ht="14.25">
      <c r="A200" s="485" t="s">
        <v>27906</v>
      </c>
      <c r="B200" s="268" t="s">
        <v>1154</v>
      </c>
      <c r="C200" s="269" t="s">
        <v>2</v>
      </c>
      <c r="D200" s="466">
        <v>0.62</v>
      </c>
      <c r="E200" s="271"/>
    </row>
    <row r="201" spans="1:5" ht="28.5">
      <c r="A201" s="485" t="s">
        <v>27907</v>
      </c>
      <c r="B201" s="268" t="s">
        <v>1155</v>
      </c>
      <c r="C201" s="269" t="s">
        <v>1</v>
      </c>
      <c r="D201" s="466">
        <v>22.02</v>
      </c>
      <c r="E201" s="271"/>
    </row>
    <row r="202" spans="1:5" ht="28.5">
      <c r="A202" s="485" t="s">
        <v>27908</v>
      </c>
      <c r="B202" s="268" t="s">
        <v>1156</v>
      </c>
      <c r="C202" s="269" t="s">
        <v>2</v>
      </c>
      <c r="D202" s="466">
        <v>18.39</v>
      </c>
      <c r="E202" s="271"/>
    </row>
    <row r="203" spans="1:5" ht="14.25">
      <c r="A203" s="485" t="s">
        <v>27909</v>
      </c>
      <c r="B203" s="268" t="s">
        <v>1157</v>
      </c>
      <c r="C203" s="269" t="s">
        <v>2</v>
      </c>
      <c r="D203" s="466">
        <v>0.28999999999999998</v>
      </c>
      <c r="E203" s="271"/>
    </row>
    <row r="204" spans="1:5" ht="14.25">
      <c r="A204" s="485" t="s">
        <v>27910</v>
      </c>
      <c r="B204" s="268" t="s">
        <v>17989</v>
      </c>
      <c r="C204" s="269" t="s">
        <v>2</v>
      </c>
      <c r="D204" s="466">
        <v>0.28999999999999998</v>
      </c>
      <c r="E204" s="271"/>
    </row>
    <row r="205" spans="1:5" ht="42.75">
      <c r="A205" s="485" t="s">
        <v>27911</v>
      </c>
      <c r="B205" s="268" t="s">
        <v>1158</v>
      </c>
      <c r="C205" s="269" t="s">
        <v>2</v>
      </c>
      <c r="D205" s="466">
        <v>70.790000000000006</v>
      </c>
      <c r="E205" s="271"/>
    </row>
    <row r="206" spans="1:5" ht="28.5">
      <c r="A206" s="485" t="s">
        <v>27912</v>
      </c>
      <c r="B206" s="268" t="s">
        <v>1159</v>
      </c>
      <c r="C206" s="269" t="s">
        <v>2</v>
      </c>
      <c r="D206" s="466">
        <v>12.89</v>
      </c>
      <c r="E206" s="271"/>
    </row>
    <row r="207" spans="1:5" ht="42.75">
      <c r="A207" s="485" t="s">
        <v>27913</v>
      </c>
      <c r="B207" s="268" t="s">
        <v>1160</v>
      </c>
      <c r="C207" s="269" t="s">
        <v>2</v>
      </c>
      <c r="D207" s="466">
        <v>156.80000000000001</v>
      </c>
      <c r="E207" s="473"/>
    </row>
    <row r="208" spans="1:5" ht="42.75">
      <c r="A208" s="485" t="s">
        <v>27914</v>
      </c>
      <c r="B208" s="268" t="s">
        <v>1161</v>
      </c>
      <c r="C208" s="269" t="s">
        <v>2</v>
      </c>
      <c r="D208" s="466">
        <v>76.11</v>
      </c>
      <c r="E208" s="271"/>
    </row>
    <row r="209" spans="1:5" ht="15">
      <c r="A209" s="485" t="s">
        <v>27915</v>
      </c>
      <c r="B209" s="268" t="s">
        <v>1162</v>
      </c>
      <c r="C209" s="269" t="s">
        <v>2</v>
      </c>
      <c r="D209" s="466">
        <v>0.42</v>
      </c>
      <c r="E209" s="473"/>
    </row>
    <row r="210" spans="1:5" ht="28.5">
      <c r="A210" s="485" t="s">
        <v>27916</v>
      </c>
      <c r="B210" s="268" t="s">
        <v>1163</v>
      </c>
      <c r="C210" s="269" t="s">
        <v>2</v>
      </c>
      <c r="D210" s="466">
        <v>0.42</v>
      </c>
      <c r="E210" s="271"/>
    </row>
    <row r="211" spans="1:5" ht="15">
      <c r="A211" s="484" t="s">
        <v>27917</v>
      </c>
      <c r="B211" s="471" t="s">
        <v>19153</v>
      </c>
      <c r="C211" s="472"/>
      <c r="D211" s="480"/>
      <c r="E211" s="271"/>
    </row>
    <row r="212" spans="1:5" ht="28.5">
      <c r="A212" s="485" t="s">
        <v>27918</v>
      </c>
      <c r="B212" s="268" t="s">
        <v>27919</v>
      </c>
      <c r="C212" s="269" t="s">
        <v>2</v>
      </c>
      <c r="D212" s="466">
        <v>10.27</v>
      </c>
      <c r="E212" s="271"/>
    </row>
    <row r="213" spans="1:5" ht="15">
      <c r="A213" s="484" t="s">
        <v>27920</v>
      </c>
      <c r="B213" s="471" t="s">
        <v>19153</v>
      </c>
      <c r="C213" s="472"/>
      <c r="D213" s="480"/>
      <c r="E213" s="473"/>
    </row>
    <row r="214" spans="1:5" ht="28.5">
      <c r="A214" s="485" t="s">
        <v>27921</v>
      </c>
      <c r="B214" s="268" t="s">
        <v>1164</v>
      </c>
      <c r="C214" s="269" t="s">
        <v>2</v>
      </c>
      <c r="D214" s="466">
        <v>0.54</v>
      </c>
      <c r="E214" s="271"/>
    </row>
    <row r="215" spans="1:5" ht="15">
      <c r="A215" s="485" t="s">
        <v>27922</v>
      </c>
      <c r="B215" s="268" t="s">
        <v>1165</v>
      </c>
      <c r="C215" s="269" t="s">
        <v>2</v>
      </c>
      <c r="D215" s="466">
        <v>0.54</v>
      </c>
      <c r="E215" s="473"/>
    </row>
    <row r="216" spans="1:5" ht="14.25">
      <c r="A216" s="485" t="s">
        <v>27923</v>
      </c>
      <c r="B216" s="268" t="s">
        <v>1166</v>
      </c>
      <c r="C216" s="269" t="s">
        <v>2</v>
      </c>
      <c r="D216" s="466">
        <v>0.14000000000000001</v>
      </c>
      <c r="E216" s="271"/>
    </row>
    <row r="217" spans="1:5" ht="15">
      <c r="A217" s="484" t="s">
        <v>27924</v>
      </c>
      <c r="B217" s="471" t="s">
        <v>19154</v>
      </c>
      <c r="C217" s="472"/>
      <c r="D217" s="480"/>
      <c r="E217" s="271"/>
    </row>
    <row r="218" spans="1:5" ht="28.5">
      <c r="A218" s="485" t="s">
        <v>27925</v>
      </c>
      <c r="B218" s="268" t="s">
        <v>27926</v>
      </c>
      <c r="C218" s="269" t="s">
        <v>2</v>
      </c>
      <c r="D218" s="466">
        <v>89.2</v>
      </c>
      <c r="E218" s="271"/>
    </row>
    <row r="219" spans="1:5" ht="28.5">
      <c r="A219" s="485" t="s">
        <v>27927</v>
      </c>
      <c r="B219" s="268" t="s">
        <v>1167</v>
      </c>
      <c r="C219" s="269" t="s">
        <v>2</v>
      </c>
      <c r="D219" s="466">
        <v>37.44</v>
      </c>
      <c r="E219" s="271"/>
    </row>
    <row r="220" spans="1:5" ht="15">
      <c r="A220" s="484">
        <v>270</v>
      </c>
      <c r="B220" s="471" t="s">
        <v>19155</v>
      </c>
      <c r="C220" s="472"/>
      <c r="D220" s="480"/>
      <c r="E220" s="271"/>
    </row>
    <row r="221" spans="1:5" ht="14.25">
      <c r="A221" s="485">
        <v>27002</v>
      </c>
      <c r="B221" s="268" t="s">
        <v>1168</v>
      </c>
      <c r="C221" s="269" t="s">
        <v>3</v>
      </c>
      <c r="D221" s="466">
        <v>16.64</v>
      </c>
      <c r="E221" s="271"/>
    </row>
    <row r="222" spans="1:5" ht="14.25">
      <c r="A222" s="485">
        <v>27003</v>
      </c>
      <c r="B222" s="268" t="s">
        <v>1169</v>
      </c>
      <c r="C222" s="269" t="s">
        <v>3</v>
      </c>
      <c r="D222" s="466">
        <v>17.37</v>
      </c>
      <c r="E222" s="271"/>
    </row>
    <row r="223" spans="1:5" ht="14.25">
      <c r="A223" s="485">
        <v>27004</v>
      </c>
      <c r="B223" s="268" t="s">
        <v>1170</v>
      </c>
      <c r="C223" s="269" t="s">
        <v>3</v>
      </c>
      <c r="D223" s="466">
        <v>19.48</v>
      </c>
      <c r="E223" s="271"/>
    </row>
    <row r="224" spans="1:5" ht="15">
      <c r="A224" s="485">
        <v>27005</v>
      </c>
      <c r="B224" s="268" t="s">
        <v>1171</v>
      </c>
      <c r="C224" s="269" t="s">
        <v>3</v>
      </c>
      <c r="D224" s="466">
        <v>20.75</v>
      </c>
      <c r="E224" s="473"/>
    </row>
    <row r="225" spans="1:5" ht="14.25">
      <c r="A225" s="485">
        <v>27006</v>
      </c>
      <c r="B225" s="268" t="s">
        <v>1172</v>
      </c>
      <c r="C225" s="269" t="s">
        <v>3</v>
      </c>
      <c r="D225" s="466">
        <v>29.4</v>
      </c>
      <c r="E225" s="271"/>
    </row>
    <row r="226" spans="1:5" ht="14.25">
      <c r="A226" s="485">
        <v>27010</v>
      </c>
      <c r="B226" s="268" t="s">
        <v>1173</v>
      </c>
      <c r="C226" s="269" t="s">
        <v>3</v>
      </c>
      <c r="D226" s="466">
        <v>18.3</v>
      </c>
      <c r="E226" s="271"/>
    </row>
    <row r="227" spans="1:5" ht="14.25">
      <c r="A227" s="485">
        <v>27020</v>
      </c>
      <c r="B227" s="268" t="s">
        <v>1174</v>
      </c>
      <c r="C227" s="269" t="s">
        <v>1</v>
      </c>
      <c r="D227" s="466">
        <v>0.54</v>
      </c>
      <c r="E227" s="271"/>
    </row>
    <row r="228" spans="1:5" ht="14.25">
      <c r="A228" s="485">
        <v>27022</v>
      </c>
      <c r="B228" s="268" t="s">
        <v>1175</v>
      </c>
      <c r="C228" s="269" t="s">
        <v>1</v>
      </c>
      <c r="D228" s="466">
        <v>0.91</v>
      </c>
      <c r="E228" s="271"/>
    </row>
    <row r="229" spans="1:5" ht="15">
      <c r="A229" s="484">
        <v>275</v>
      </c>
      <c r="B229" s="471" t="s">
        <v>19156</v>
      </c>
      <c r="C229" s="472"/>
      <c r="D229" s="480"/>
      <c r="E229" s="473"/>
    </row>
    <row r="230" spans="1:5" ht="28.5">
      <c r="A230" s="485">
        <v>27504</v>
      </c>
      <c r="B230" s="268" t="s">
        <v>1176</v>
      </c>
      <c r="C230" s="269" t="s">
        <v>2</v>
      </c>
      <c r="D230" s="466">
        <v>81.290000000000006</v>
      </c>
      <c r="E230" s="271"/>
    </row>
    <row r="231" spans="1:5" ht="28.5">
      <c r="A231" s="485">
        <v>27520</v>
      </c>
      <c r="B231" s="268" t="s">
        <v>1177</v>
      </c>
      <c r="C231" s="269" t="s">
        <v>4</v>
      </c>
      <c r="D231" s="466">
        <v>19.170000000000002</v>
      </c>
      <c r="E231" s="271"/>
    </row>
    <row r="232" spans="1:5" ht="28.5">
      <c r="A232" s="485">
        <v>27532</v>
      </c>
      <c r="B232" s="268" t="s">
        <v>1178</v>
      </c>
      <c r="C232" s="269" t="s">
        <v>4</v>
      </c>
      <c r="D232" s="466">
        <v>130.69</v>
      </c>
      <c r="E232" s="271"/>
    </row>
    <row r="233" spans="1:5" ht="42.75">
      <c r="A233" s="485">
        <v>27546</v>
      </c>
      <c r="B233" s="268" t="s">
        <v>1179</v>
      </c>
      <c r="C233" s="269" t="s">
        <v>4</v>
      </c>
      <c r="D233" s="466">
        <v>59.82</v>
      </c>
      <c r="E233" s="271"/>
    </row>
    <row r="234" spans="1:5" ht="15">
      <c r="A234" s="484" t="s">
        <v>27928</v>
      </c>
      <c r="B234" s="471" t="s">
        <v>19157</v>
      </c>
      <c r="C234" s="472"/>
      <c r="D234" s="480"/>
      <c r="E234" s="271"/>
    </row>
    <row r="235" spans="1:5" ht="42.75">
      <c r="A235" s="485" t="s">
        <v>27929</v>
      </c>
      <c r="B235" s="268" t="s">
        <v>1180</v>
      </c>
      <c r="C235" s="269" t="s">
        <v>4</v>
      </c>
      <c r="D235" s="466">
        <v>41.45</v>
      </c>
      <c r="E235" s="271"/>
    </row>
    <row r="236" spans="1:5" ht="28.5">
      <c r="A236" s="485" t="s">
        <v>27930</v>
      </c>
      <c r="B236" s="268" t="s">
        <v>1181</v>
      </c>
      <c r="C236" s="269" t="s">
        <v>4</v>
      </c>
      <c r="D236" s="466">
        <v>84.88</v>
      </c>
      <c r="E236" s="271"/>
    </row>
    <row r="237" spans="1:5" ht="28.5">
      <c r="A237" s="485" t="s">
        <v>27931</v>
      </c>
      <c r="B237" s="268" t="s">
        <v>1182</v>
      </c>
      <c r="C237" s="269" t="s">
        <v>4</v>
      </c>
      <c r="D237" s="466">
        <v>68.95</v>
      </c>
      <c r="E237" s="473"/>
    </row>
    <row r="238" spans="1:5" ht="28.5">
      <c r="A238" s="485" t="s">
        <v>27932</v>
      </c>
      <c r="B238" s="268" t="s">
        <v>1183</v>
      </c>
      <c r="C238" s="269" t="s">
        <v>4</v>
      </c>
      <c r="D238" s="466">
        <v>9.2899999999999991</v>
      </c>
      <c r="E238" s="271"/>
    </row>
    <row r="239" spans="1:5" ht="28.5">
      <c r="A239" s="485" t="s">
        <v>27933</v>
      </c>
      <c r="B239" s="268" t="s">
        <v>1184</v>
      </c>
      <c r="C239" s="269" t="s">
        <v>4</v>
      </c>
      <c r="D239" s="466">
        <v>60.25</v>
      </c>
      <c r="E239" s="271"/>
    </row>
    <row r="240" spans="1:5" ht="28.5">
      <c r="A240" s="485" t="s">
        <v>27934</v>
      </c>
      <c r="B240" s="268" t="s">
        <v>1185</v>
      </c>
      <c r="C240" s="269" t="s">
        <v>4</v>
      </c>
      <c r="D240" s="466">
        <v>154.37</v>
      </c>
      <c r="E240" s="271"/>
    </row>
    <row r="241" spans="1:5" ht="28.5">
      <c r="A241" s="485" t="s">
        <v>27935</v>
      </c>
      <c r="B241" s="268" t="s">
        <v>1186</v>
      </c>
      <c r="C241" s="269" t="s">
        <v>4</v>
      </c>
      <c r="D241" s="466">
        <v>112.6</v>
      </c>
      <c r="E241" s="271"/>
    </row>
    <row r="242" spans="1:5" ht="15">
      <c r="A242" s="484" t="s">
        <v>27936</v>
      </c>
      <c r="B242" s="471" t="s">
        <v>1187</v>
      </c>
      <c r="C242" s="472"/>
      <c r="D242" s="480"/>
      <c r="E242" s="271"/>
    </row>
    <row r="243" spans="1:5" ht="14.25">
      <c r="A243" s="485" t="s">
        <v>27937</v>
      </c>
      <c r="B243" s="268" t="s">
        <v>1188</v>
      </c>
      <c r="C243" s="269" t="s">
        <v>7</v>
      </c>
      <c r="D243" s="466">
        <v>56.67</v>
      </c>
      <c r="E243" s="271"/>
    </row>
    <row r="244" spans="1:5" ht="28.5">
      <c r="A244" s="485" t="s">
        <v>27938</v>
      </c>
      <c r="B244" s="268" t="s">
        <v>1189</v>
      </c>
      <c r="C244" s="269" t="s">
        <v>2</v>
      </c>
      <c r="D244" s="466">
        <v>95.67</v>
      </c>
      <c r="E244" s="271"/>
    </row>
    <row r="245" spans="1:5" ht="28.5">
      <c r="A245" s="485" t="s">
        <v>27939</v>
      </c>
      <c r="B245" s="268" t="s">
        <v>1190</v>
      </c>
      <c r="C245" s="269" t="s">
        <v>3</v>
      </c>
      <c r="D245" s="466">
        <v>26.42</v>
      </c>
      <c r="E245" s="271"/>
    </row>
    <row r="246" spans="1:5" ht="14.25">
      <c r="A246" s="485" t="s">
        <v>27940</v>
      </c>
      <c r="B246" s="268" t="s">
        <v>1191</v>
      </c>
      <c r="C246" s="269" t="s">
        <v>10</v>
      </c>
      <c r="D246" s="466">
        <v>15.21</v>
      </c>
      <c r="E246" s="271"/>
    </row>
    <row r="247" spans="1:5" ht="28.5">
      <c r="A247" s="485" t="s">
        <v>27941</v>
      </c>
      <c r="B247" s="268" t="s">
        <v>1192</v>
      </c>
      <c r="C247" s="269" t="s">
        <v>1</v>
      </c>
      <c r="D247" s="466">
        <v>10.83</v>
      </c>
      <c r="E247" s="473"/>
    </row>
    <row r="248" spans="1:5" ht="14.25">
      <c r="A248" s="485" t="s">
        <v>27942</v>
      </c>
      <c r="B248" s="268" t="s">
        <v>1193</v>
      </c>
      <c r="C248" s="269" t="s">
        <v>1</v>
      </c>
      <c r="D248" s="466">
        <v>2.2400000000000002</v>
      </c>
      <c r="E248" s="271"/>
    </row>
    <row r="249" spans="1:5" ht="15">
      <c r="A249" s="485" t="s">
        <v>27943</v>
      </c>
      <c r="B249" s="268" t="s">
        <v>1194</v>
      </c>
      <c r="C249" s="269" t="s">
        <v>1</v>
      </c>
      <c r="D249" s="466">
        <v>6.81</v>
      </c>
      <c r="E249" s="473"/>
    </row>
    <row r="250" spans="1:5" ht="28.5">
      <c r="A250" s="485" t="s">
        <v>27944</v>
      </c>
      <c r="B250" s="268" t="s">
        <v>1195</v>
      </c>
      <c r="C250" s="269" t="s">
        <v>1</v>
      </c>
      <c r="D250" s="466">
        <v>8.25</v>
      </c>
      <c r="E250" s="271"/>
    </row>
    <row r="251" spans="1:5" ht="15">
      <c r="A251" s="484" t="s">
        <v>27945</v>
      </c>
      <c r="B251" s="471" t="s">
        <v>19158</v>
      </c>
      <c r="C251" s="472"/>
      <c r="D251" s="480"/>
      <c r="E251" s="473"/>
    </row>
    <row r="252" spans="1:5" ht="28.5">
      <c r="A252" s="485" t="s">
        <v>27946</v>
      </c>
      <c r="B252" s="268" t="s">
        <v>1196</v>
      </c>
      <c r="C252" s="269" t="s">
        <v>1</v>
      </c>
      <c r="D252" s="466">
        <v>11.41</v>
      </c>
      <c r="E252" s="271"/>
    </row>
    <row r="253" spans="1:5" ht="15">
      <c r="A253" s="484" t="s">
        <v>27947</v>
      </c>
      <c r="B253" s="471" t="s">
        <v>19158</v>
      </c>
      <c r="C253" s="472"/>
      <c r="D253" s="480"/>
      <c r="E253" s="271"/>
    </row>
    <row r="254" spans="1:5" ht="28.5">
      <c r="A254" s="485" t="s">
        <v>27948</v>
      </c>
      <c r="B254" s="268" t="s">
        <v>27949</v>
      </c>
      <c r="C254" s="269" t="s">
        <v>2</v>
      </c>
      <c r="D254" s="466">
        <v>102.03</v>
      </c>
      <c r="E254" s="271"/>
    </row>
    <row r="255" spans="1:5" ht="14.25">
      <c r="A255" s="485" t="s">
        <v>27950</v>
      </c>
      <c r="B255" s="268" t="s">
        <v>1197</v>
      </c>
      <c r="C255" s="269" t="s">
        <v>1</v>
      </c>
      <c r="D255" s="466">
        <v>0.24</v>
      </c>
      <c r="E255" s="271"/>
    </row>
    <row r="256" spans="1:5" ht="28.5">
      <c r="A256" s="485" t="s">
        <v>27951</v>
      </c>
      <c r="B256" s="268" t="s">
        <v>27952</v>
      </c>
      <c r="C256" s="269" t="s">
        <v>2</v>
      </c>
      <c r="D256" s="466">
        <v>153.57</v>
      </c>
      <c r="E256" s="473"/>
    </row>
    <row r="257" spans="1:5" ht="15">
      <c r="A257" s="484" t="s">
        <v>27953</v>
      </c>
      <c r="B257" s="471" t="s">
        <v>19158</v>
      </c>
      <c r="C257" s="472"/>
      <c r="D257" s="480"/>
      <c r="E257" s="271"/>
    </row>
    <row r="258" spans="1:5" ht="28.5">
      <c r="A258" s="485" t="s">
        <v>27954</v>
      </c>
      <c r="B258" s="268" t="s">
        <v>19159</v>
      </c>
      <c r="C258" s="269" t="s">
        <v>2</v>
      </c>
      <c r="D258" s="466">
        <v>773.6</v>
      </c>
      <c r="E258" s="473"/>
    </row>
    <row r="259" spans="1:5" ht="15">
      <c r="A259" s="485" t="s">
        <v>27955</v>
      </c>
      <c r="B259" s="268" t="s">
        <v>1198</v>
      </c>
      <c r="C259" s="269" t="s">
        <v>2</v>
      </c>
      <c r="D259" s="466">
        <v>33.950000000000003</v>
      </c>
      <c r="E259" s="473"/>
    </row>
    <row r="260" spans="1:5" ht="28.5">
      <c r="A260" s="485" t="s">
        <v>27956</v>
      </c>
      <c r="B260" s="268" t="s">
        <v>1199</v>
      </c>
      <c r="C260" s="269" t="s">
        <v>2</v>
      </c>
      <c r="D260" s="466">
        <v>1.87</v>
      </c>
      <c r="E260" s="271"/>
    </row>
    <row r="261" spans="1:5" ht="28.5">
      <c r="A261" s="485" t="s">
        <v>27957</v>
      </c>
      <c r="B261" s="268" t="s">
        <v>1200</v>
      </c>
      <c r="C261" s="269" t="s">
        <v>2</v>
      </c>
      <c r="D261" s="466">
        <v>31.48</v>
      </c>
      <c r="E261" s="271"/>
    </row>
    <row r="262" spans="1:5" ht="15">
      <c r="A262" s="484" t="s">
        <v>27958</v>
      </c>
      <c r="B262" s="471" t="s">
        <v>19158</v>
      </c>
      <c r="C262" s="472"/>
      <c r="D262" s="480"/>
      <c r="E262" s="271"/>
    </row>
    <row r="263" spans="1:5" ht="28.5">
      <c r="A263" s="485" t="s">
        <v>27959</v>
      </c>
      <c r="B263" s="268" t="s">
        <v>27960</v>
      </c>
      <c r="C263" s="269" t="s">
        <v>2</v>
      </c>
      <c r="D263" s="466">
        <v>128.63999999999999</v>
      </c>
      <c r="E263" s="271"/>
    </row>
    <row r="264" spans="1:5" ht="15">
      <c r="A264" s="484" t="s">
        <v>27961</v>
      </c>
      <c r="B264" s="471" t="s">
        <v>19158</v>
      </c>
      <c r="C264" s="472"/>
      <c r="D264" s="480"/>
      <c r="E264" s="271"/>
    </row>
    <row r="265" spans="1:5" ht="28.5">
      <c r="A265" s="485" t="s">
        <v>27962</v>
      </c>
      <c r="B265" s="268" t="s">
        <v>27963</v>
      </c>
      <c r="C265" s="269" t="s">
        <v>1</v>
      </c>
      <c r="D265" s="466">
        <v>0.51</v>
      </c>
      <c r="E265" s="271"/>
    </row>
    <row r="266" spans="1:5" ht="28.5">
      <c r="A266" s="485" t="s">
        <v>27964</v>
      </c>
      <c r="B266" s="268" t="s">
        <v>27965</v>
      </c>
      <c r="C266" s="269" t="s">
        <v>2</v>
      </c>
      <c r="D266" s="466">
        <v>132.63</v>
      </c>
      <c r="E266" s="271"/>
    </row>
    <row r="267" spans="1:5" ht="28.5">
      <c r="A267" s="485" t="s">
        <v>27966</v>
      </c>
      <c r="B267" s="268" t="s">
        <v>27967</v>
      </c>
      <c r="C267" s="269" t="s">
        <v>2</v>
      </c>
      <c r="D267" s="466">
        <v>121.43</v>
      </c>
      <c r="E267" s="473"/>
    </row>
    <row r="268" spans="1:5" ht="15">
      <c r="A268" s="484" t="s">
        <v>27968</v>
      </c>
      <c r="B268" s="471" t="s">
        <v>1187</v>
      </c>
      <c r="C268" s="472"/>
      <c r="D268" s="480"/>
      <c r="E268" s="271"/>
    </row>
    <row r="269" spans="1:5" ht="42.75">
      <c r="A269" s="485" t="s">
        <v>27969</v>
      </c>
      <c r="B269" s="268" t="s">
        <v>1201</v>
      </c>
      <c r="C269" s="269" t="s">
        <v>2</v>
      </c>
      <c r="D269" s="466">
        <v>58.41</v>
      </c>
      <c r="E269" s="271"/>
    </row>
    <row r="270" spans="1:5" ht="15">
      <c r="A270" s="484" t="s">
        <v>27970</v>
      </c>
      <c r="B270" s="471" t="s">
        <v>19160</v>
      </c>
      <c r="C270" s="472"/>
      <c r="D270" s="480"/>
      <c r="E270" s="271"/>
    </row>
    <row r="271" spans="1:5" ht="15">
      <c r="A271" s="484" t="s">
        <v>27971</v>
      </c>
      <c r="B271" s="471" t="s">
        <v>19161</v>
      </c>
      <c r="C271" s="472"/>
      <c r="D271" s="480"/>
      <c r="E271" s="271"/>
    </row>
    <row r="272" spans="1:5" ht="28.5">
      <c r="A272" s="485" t="s">
        <v>27972</v>
      </c>
      <c r="B272" s="268" t="s">
        <v>1202</v>
      </c>
      <c r="C272" s="269" t="s">
        <v>1</v>
      </c>
      <c r="D272" s="466">
        <v>16</v>
      </c>
      <c r="E272" s="271"/>
    </row>
    <row r="273" spans="1:5" ht="42.75">
      <c r="A273" s="485" t="s">
        <v>27973</v>
      </c>
      <c r="B273" s="268" t="s">
        <v>1203</v>
      </c>
      <c r="C273" s="269" t="s">
        <v>2</v>
      </c>
      <c r="D273" s="466">
        <v>306.33</v>
      </c>
      <c r="E273" s="271"/>
    </row>
    <row r="274" spans="1:5" ht="28.5">
      <c r="A274" s="485" t="s">
        <v>27974</v>
      </c>
      <c r="B274" s="268" t="s">
        <v>1204</v>
      </c>
      <c r="C274" s="269" t="s">
        <v>2</v>
      </c>
      <c r="D274" s="466">
        <v>330</v>
      </c>
      <c r="E274" s="271"/>
    </row>
    <row r="275" spans="1:5" ht="28.5">
      <c r="A275" s="485" t="s">
        <v>27975</v>
      </c>
      <c r="B275" s="268" t="s">
        <v>1205</v>
      </c>
      <c r="C275" s="269" t="s">
        <v>2</v>
      </c>
      <c r="D275" s="466">
        <v>323</v>
      </c>
      <c r="E275" s="271"/>
    </row>
    <row r="276" spans="1:5" ht="28.5">
      <c r="A276" s="485" t="s">
        <v>27976</v>
      </c>
      <c r="B276" s="268" t="s">
        <v>1206</v>
      </c>
      <c r="C276" s="269" t="s">
        <v>2</v>
      </c>
      <c r="D276" s="466">
        <v>323</v>
      </c>
      <c r="E276" s="271"/>
    </row>
    <row r="277" spans="1:5" ht="28.5">
      <c r="A277" s="485" t="s">
        <v>27977</v>
      </c>
      <c r="B277" s="268" t="s">
        <v>1207</v>
      </c>
      <c r="C277" s="269" t="s">
        <v>2</v>
      </c>
      <c r="D277" s="466">
        <v>323</v>
      </c>
      <c r="E277" s="271"/>
    </row>
    <row r="278" spans="1:5" ht="15">
      <c r="A278" s="485" t="s">
        <v>27978</v>
      </c>
      <c r="B278" s="268" t="s">
        <v>1208</v>
      </c>
      <c r="C278" s="269" t="s">
        <v>1</v>
      </c>
      <c r="D278" s="466">
        <v>68</v>
      </c>
      <c r="E278" s="473"/>
    </row>
    <row r="279" spans="1:5" ht="15">
      <c r="A279" s="484" t="s">
        <v>27979</v>
      </c>
      <c r="B279" s="471" t="s">
        <v>19162</v>
      </c>
      <c r="C279" s="472"/>
      <c r="D279" s="480"/>
      <c r="E279" s="271"/>
    </row>
    <row r="280" spans="1:5" ht="28.5">
      <c r="A280" s="485" t="s">
        <v>27980</v>
      </c>
      <c r="B280" s="268" t="s">
        <v>1209</v>
      </c>
      <c r="C280" s="269" t="s">
        <v>2</v>
      </c>
      <c r="D280" s="466">
        <v>212.82</v>
      </c>
      <c r="E280" s="473"/>
    </row>
    <row r="281" spans="1:5" ht="42.75">
      <c r="A281" s="485" t="s">
        <v>27981</v>
      </c>
      <c r="B281" s="268" t="s">
        <v>1210</v>
      </c>
      <c r="C281" s="269" t="s">
        <v>2</v>
      </c>
      <c r="D281" s="466">
        <v>229.25</v>
      </c>
      <c r="E281" s="271"/>
    </row>
    <row r="282" spans="1:5" ht="42.75">
      <c r="A282" s="485" t="s">
        <v>27982</v>
      </c>
      <c r="B282" s="268" t="s">
        <v>1211</v>
      </c>
      <c r="C282" s="269" t="s">
        <v>2</v>
      </c>
      <c r="D282" s="466">
        <v>249.25</v>
      </c>
      <c r="E282" s="271"/>
    </row>
    <row r="283" spans="1:5" ht="42.75">
      <c r="A283" s="485" t="s">
        <v>27983</v>
      </c>
      <c r="B283" s="268" t="s">
        <v>1212</v>
      </c>
      <c r="C283" s="269" t="s">
        <v>2</v>
      </c>
      <c r="D283" s="466">
        <v>254.25</v>
      </c>
      <c r="E283" s="473"/>
    </row>
    <row r="284" spans="1:5" ht="42.75">
      <c r="A284" s="485" t="s">
        <v>27984</v>
      </c>
      <c r="B284" s="268" t="s">
        <v>1213</v>
      </c>
      <c r="C284" s="269" t="s">
        <v>2</v>
      </c>
      <c r="D284" s="466">
        <v>305.75</v>
      </c>
      <c r="E284" s="271"/>
    </row>
    <row r="285" spans="1:5" ht="28.5">
      <c r="A285" s="485" t="s">
        <v>27985</v>
      </c>
      <c r="B285" s="268" t="s">
        <v>1214</v>
      </c>
      <c r="C285" s="269" t="s">
        <v>2</v>
      </c>
      <c r="D285" s="466">
        <v>306.33</v>
      </c>
      <c r="E285" s="271"/>
    </row>
    <row r="286" spans="1:5" ht="42.75">
      <c r="A286" s="485" t="s">
        <v>27986</v>
      </c>
      <c r="B286" s="268" t="s">
        <v>1215</v>
      </c>
      <c r="C286" s="269" t="s">
        <v>2</v>
      </c>
      <c r="D286" s="466">
        <v>306.33</v>
      </c>
      <c r="E286" s="271"/>
    </row>
    <row r="287" spans="1:5" ht="28.5">
      <c r="A287" s="485" t="s">
        <v>27987</v>
      </c>
      <c r="B287" s="268" t="s">
        <v>1216</v>
      </c>
      <c r="C287" s="269" t="s">
        <v>2</v>
      </c>
      <c r="D287" s="466">
        <v>798.33</v>
      </c>
      <c r="E287" s="271"/>
    </row>
    <row r="288" spans="1:5" ht="28.5">
      <c r="A288" s="485" t="s">
        <v>27988</v>
      </c>
      <c r="B288" s="268" t="s">
        <v>1217</v>
      </c>
      <c r="C288" s="269" t="s">
        <v>2</v>
      </c>
      <c r="D288" s="466">
        <v>695.33</v>
      </c>
      <c r="E288" s="473"/>
    </row>
    <row r="289" spans="1:5" ht="28.5">
      <c r="A289" s="485" t="s">
        <v>27989</v>
      </c>
      <c r="B289" s="268" t="s">
        <v>1218</v>
      </c>
      <c r="C289" s="269" t="s">
        <v>2</v>
      </c>
      <c r="D289" s="466">
        <v>883.33</v>
      </c>
      <c r="E289" s="271"/>
    </row>
    <row r="290" spans="1:5" ht="15">
      <c r="A290" s="484" t="s">
        <v>27990</v>
      </c>
      <c r="B290" s="471" t="s">
        <v>19162</v>
      </c>
      <c r="C290" s="472"/>
      <c r="D290" s="480"/>
      <c r="E290" s="473"/>
    </row>
    <row r="291" spans="1:5" ht="28.5">
      <c r="A291" s="485" t="s">
        <v>27991</v>
      </c>
      <c r="B291" s="268" t="s">
        <v>1219</v>
      </c>
      <c r="C291" s="269" t="s">
        <v>1</v>
      </c>
      <c r="D291" s="466">
        <v>18.88</v>
      </c>
      <c r="E291" s="271"/>
    </row>
    <row r="292" spans="1:5" ht="15">
      <c r="A292" s="484" t="s">
        <v>27992</v>
      </c>
      <c r="B292" s="471" t="s">
        <v>19162</v>
      </c>
      <c r="C292" s="472"/>
      <c r="D292" s="480"/>
      <c r="E292" s="473"/>
    </row>
    <row r="293" spans="1:5" ht="42.75">
      <c r="A293" s="485" t="s">
        <v>27993</v>
      </c>
      <c r="B293" s="268" t="s">
        <v>1220</v>
      </c>
      <c r="C293" s="269" t="s">
        <v>2</v>
      </c>
      <c r="D293" s="466">
        <v>306.33</v>
      </c>
      <c r="E293" s="271"/>
    </row>
    <row r="294" spans="1:5" ht="28.5">
      <c r="A294" s="485" t="s">
        <v>27994</v>
      </c>
      <c r="B294" s="268" t="s">
        <v>1221</v>
      </c>
      <c r="C294" s="269" t="s">
        <v>1</v>
      </c>
      <c r="D294" s="466">
        <v>26.25</v>
      </c>
      <c r="E294" s="473"/>
    </row>
    <row r="295" spans="1:5" ht="15">
      <c r="A295" s="484" t="s">
        <v>27995</v>
      </c>
      <c r="B295" s="471" t="s">
        <v>19162</v>
      </c>
      <c r="C295" s="472"/>
      <c r="D295" s="480"/>
      <c r="E295" s="271"/>
    </row>
    <row r="296" spans="1:5" ht="28.5">
      <c r="A296" s="485" t="s">
        <v>27996</v>
      </c>
      <c r="B296" s="268" t="s">
        <v>1222</v>
      </c>
      <c r="C296" s="269" t="s">
        <v>1</v>
      </c>
      <c r="D296" s="466">
        <v>42.45</v>
      </c>
      <c r="E296" s="271"/>
    </row>
    <row r="297" spans="1:5" ht="28.5">
      <c r="A297" s="485" t="s">
        <v>27997</v>
      </c>
      <c r="B297" s="268" t="s">
        <v>1223</v>
      </c>
      <c r="C297" s="269" t="s">
        <v>2</v>
      </c>
      <c r="D297" s="466">
        <v>455.55</v>
      </c>
      <c r="E297" s="271"/>
    </row>
    <row r="298" spans="1:5" ht="28.5">
      <c r="A298" s="485" t="s">
        <v>27998</v>
      </c>
      <c r="B298" s="268" t="s">
        <v>1224</v>
      </c>
      <c r="C298" s="269" t="s">
        <v>2</v>
      </c>
      <c r="D298" s="466">
        <v>463.05</v>
      </c>
      <c r="E298" s="271"/>
    </row>
    <row r="299" spans="1:5" ht="28.5">
      <c r="A299" s="485" t="s">
        <v>27999</v>
      </c>
      <c r="B299" s="268" t="s">
        <v>1225</v>
      </c>
      <c r="C299" s="269" t="s">
        <v>2</v>
      </c>
      <c r="D299" s="466">
        <v>545.54999999999995</v>
      </c>
      <c r="E299" s="271"/>
    </row>
    <row r="300" spans="1:5" ht="15">
      <c r="A300" s="484" t="s">
        <v>28000</v>
      </c>
      <c r="B300" s="471" t="s">
        <v>19163</v>
      </c>
      <c r="C300" s="472"/>
      <c r="D300" s="480"/>
      <c r="E300" s="271"/>
    </row>
    <row r="301" spans="1:5" ht="28.5">
      <c r="A301" s="485" t="s">
        <v>28001</v>
      </c>
      <c r="B301" s="268" t="s">
        <v>1226</v>
      </c>
      <c r="C301" s="269" t="s">
        <v>4</v>
      </c>
      <c r="D301" s="466">
        <v>899.61</v>
      </c>
      <c r="E301" s="271"/>
    </row>
    <row r="302" spans="1:5" ht="15">
      <c r="A302" s="484" t="s">
        <v>28002</v>
      </c>
      <c r="B302" s="471" t="s">
        <v>19163</v>
      </c>
      <c r="C302" s="472"/>
      <c r="D302" s="480"/>
      <c r="E302" s="271"/>
    </row>
    <row r="303" spans="1:5" ht="28.5">
      <c r="A303" s="485" t="s">
        <v>28003</v>
      </c>
      <c r="B303" s="268" t="s">
        <v>1227</v>
      </c>
      <c r="C303" s="269" t="s">
        <v>4</v>
      </c>
      <c r="D303" s="466">
        <v>410.72</v>
      </c>
      <c r="E303" s="271"/>
    </row>
    <row r="304" spans="1:5" ht="15">
      <c r="A304" s="484" t="s">
        <v>28004</v>
      </c>
      <c r="B304" s="471" t="s">
        <v>19163</v>
      </c>
      <c r="C304" s="472"/>
      <c r="D304" s="480"/>
      <c r="E304" s="271"/>
    </row>
    <row r="305" spans="1:5" ht="28.5">
      <c r="A305" s="485" t="s">
        <v>28005</v>
      </c>
      <c r="B305" s="268" t="s">
        <v>28006</v>
      </c>
      <c r="C305" s="269" t="s">
        <v>2</v>
      </c>
      <c r="D305" s="466">
        <v>1571.01</v>
      </c>
      <c r="E305" s="271"/>
    </row>
    <row r="306" spans="1:5" ht="15">
      <c r="A306" s="484" t="s">
        <v>28007</v>
      </c>
      <c r="B306" s="471" t="s">
        <v>19163</v>
      </c>
      <c r="C306" s="472"/>
      <c r="D306" s="480"/>
      <c r="E306" s="271"/>
    </row>
    <row r="307" spans="1:5" ht="28.5">
      <c r="A307" s="485" t="s">
        <v>28008</v>
      </c>
      <c r="B307" s="268" t="s">
        <v>28009</v>
      </c>
      <c r="C307" s="269" t="s">
        <v>2</v>
      </c>
      <c r="D307" s="466">
        <v>1602.17</v>
      </c>
      <c r="E307" s="271"/>
    </row>
    <row r="308" spans="1:5" ht="15">
      <c r="A308" s="484" t="s">
        <v>28010</v>
      </c>
      <c r="B308" s="471" t="s">
        <v>19163</v>
      </c>
      <c r="C308" s="472"/>
      <c r="D308" s="480"/>
      <c r="E308" s="473"/>
    </row>
    <row r="309" spans="1:5" ht="28.5">
      <c r="A309" s="485" t="s">
        <v>28011</v>
      </c>
      <c r="B309" s="268" t="s">
        <v>28012</v>
      </c>
      <c r="C309" s="269" t="s">
        <v>2</v>
      </c>
      <c r="D309" s="466">
        <v>2336.83</v>
      </c>
      <c r="E309" s="271"/>
    </row>
    <row r="310" spans="1:5" ht="15">
      <c r="A310" s="484" t="s">
        <v>28013</v>
      </c>
      <c r="B310" s="471" t="s">
        <v>19163</v>
      </c>
      <c r="C310" s="472"/>
      <c r="D310" s="480"/>
      <c r="E310" s="271"/>
    </row>
    <row r="311" spans="1:5" ht="28.5">
      <c r="A311" s="485" t="s">
        <v>28014</v>
      </c>
      <c r="B311" s="268" t="s">
        <v>1228</v>
      </c>
      <c r="C311" s="269" t="s">
        <v>4</v>
      </c>
      <c r="D311" s="466">
        <v>470.54</v>
      </c>
      <c r="E311" s="473"/>
    </row>
    <row r="312" spans="1:5" ht="15">
      <c r="A312" s="484" t="s">
        <v>28015</v>
      </c>
      <c r="B312" s="471" t="s">
        <v>19164</v>
      </c>
      <c r="C312" s="472"/>
      <c r="D312" s="480"/>
      <c r="E312" s="271"/>
    </row>
    <row r="313" spans="1:5" ht="28.5">
      <c r="A313" s="485" t="s">
        <v>28016</v>
      </c>
      <c r="B313" s="268" t="s">
        <v>1229</v>
      </c>
      <c r="C313" s="269" t="s">
        <v>2</v>
      </c>
      <c r="D313" s="466">
        <v>305.07</v>
      </c>
      <c r="E313" s="473"/>
    </row>
    <row r="314" spans="1:5" ht="14.25">
      <c r="A314" s="485" t="s">
        <v>28017</v>
      </c>
      <c r="B314" s="268" t="s">
        <v>1230</v>
      </c>
      <c r="C314" s="269" t="s">
        <v>2</v>
      </c>
      <c r="D314" s="466">
        <v>358.4</v>
      </c>
      <c r="E314" s="271"/>
    </row>
    <row r="315" spans="1:5" ht="14.25">
      <c r="A315" s="485" t="s">
        <v>28018</v>
      </c>
      <c r="B315" s="268" t="s">
        <v>1231</v>
      </c>
      <c r="C315" s="269" t="s">
        <v>2</v>
      </c>
      <c r="D315" s="466">
        <v>6.64</v>
      </c>
      <c r="E315" s="271"/>
    </row>
    <row r="316" spans="1:5" ht="14.25">
      <c r="A316" s="485" t="s">
        <v>28019</v>
      </c>
      <c r="B316" s="268" t="s">
        <v>1232</v>
      </c>
      <c r="C316" s="269" t="s">
        <v>2</v>
      </c>
      <c r="D316" s="466">
        <v>83.52</v>
      </c>
      <c r="E316" s="271"/>
    </row>
    <row r="317" spans="1:5" ht="15">
      <c r="A317" s="485" t="s">
        <v>28020</v>
      </c>
      <c r="B317" s="268" t="s">
        <v>1233</v>
      </c>
      <c r="C317" s="269" t="s">
        <v>2</v>
      </c>
      <c r="D317" s="466">
        <v>5.36</v>
      </c>
      <c r="E317" s="473"/>
    </row>
    <row r="318" spans="1:5" ht="14.25">
      <c r="A318" s="485" t="s">
        <v>28021</v>
      </c>
      <c r="B318" s="268" t="s">
        <v>1234</v>
      </c>
      <c r="C318" s="269" t="s">
        <v>2</v>
      </c>
      <c r="D318" s="466">
        <v>82.93</v>
      </c>
      <c r="E318" s="271"/>
    </row>
    <row r="319" spans="1:5" ht="28.5">
      <c r="A319" s="485" t="s">
        <v>28022</v>
      </c>
      <c r="B319" s="268" t="s">
        <v>1235</v>
      </c>
      <c r="C319" s="269" t="s">
        <v>2</v>
      </c>
      <c r="D319" s="466">
        <v>59.19</v>
      </c>
      <c r="E319" s="473"/>
    </row>
    <row r="320" spans="1:5" ht="14.25">
      <c r="A320" s="485" t="s">
        <v>28023</v>
      </c>
      <c r="B320" s="268" t="s">
        <v>1236</v>
      </c>
      <c r="C320" s="269" t="s">
        <v>2</v>
      </c>
      <c r="D320" s="466">
        <v>38.17</v>
      </c>
      <c r="E320" s="271"/>
    </row>
    <row r="321" spans="1:5" ht="15">
      <c r="A321" s="485" t="s">
        <v>28024</v>
      </c>
      <c r="B321" s="268" t="s">
        <v>1237</v>
      </c>
      <c r="C321" s="269" t="s">
        <v>2</v>
      </c>
      <c r="D321" s="466">
        <v>25.47</v>
      </c>
      <c r="E321" s="473"/>
    </row>
    <row r="322" spans="1:5" ht="28.5">
      <c r="A322" s="485" t="s">
        <v>28025</v>
      </c>
      <c r="B322" s="268" t="s">
        <v>1238</v>
      </c>
      <c r="C322" s="269" t="s">
        <v>2</v>
      </c>
      <c r="D322" s="466">
        <v>5.49</v>
      </c>
      <c r="E322" s="271"/>
    </row>
    <row r="323" spans="1:5" ht="28.5">
      <c r="A323" s="485" t="s">
        <v>28026</v>
      </c>
      <c r="B323" s="268" t="s">
        <v>1239</v>
      </c>
      <c r="C323" s="269" t="s">
        <v>2</v>
      </c>
      <c r="D323" s="466">
        <v>10.3</v>
      </c>
      <c r="E323" s="271"/>
    </row>
    <row r="324" spans="1:5" ht="15">
      <c r="A324" s="485" t="s">
        <v>28027</v>
      </c>
      <c r="B324" s="268" t="s">
        <v>1240</v>
      </c>
      <c r="C324" s="269" t="s">
        <v>2</v>
      </c>
      <c r="D324" s="466">
        <v>61.72</v>
      </c>
      <c r="E324" s="473"/>
    </row>
    <row r="325" spans="1:5" ht="28.5">
      <c r="A325" s="485" t="s">
        <v>28028</v>
      </c>
      <c r="B325" s="268" t="s">
        <v>1241</v>
      </c>
      <c r="C325" s="269" t="s">
        <v>2</v>
      </c>
      <c r="D325" s="466">
        <v>11.25</v>
      </c>
      <c r="E325" s="271"/>
    </row>
    <row r="326" spans="1:5" ht="15">
      <c r="A326" s="484" t="s">
        <v>28029</v>
      </c>
      <c r="B326" s="471" t="s">
        <v>19165</v>
      </c>
      <c r="C326" s="472"/>
      <c r="D326" s="480"/>
      <c r="E326" s="271"/>
    </row>
    <row r="327" spans="1:5" ht="28.5">
      <c r="A327" s="485" t="s">
        <v>28030</v>
      </c>
      <c r="B327" s="268" t="s">
        <v>1242</v>
      </c>
      <c r="C327" s="269" t="s">
        <v>2</v>
      </c>
      <c r="D327" s="466">
        <v>37.49</v>
      </c>
      <c r="E327" s="473"/>
    </row>
    <row r="328" spans="1:5" ht="28.5">
      <c r="A328" s="485" t="s">
        <v>28031</v>
      </c>
      <c r="B328" s="268" t="s">
        <v>1243</v>
      </c>
      <c r="C328" s="269" t="s">
        <v>2</v>
      </c>
      <c r="D328" s="466">
        <v>47.75</v>
      </c>
      <c r="E328" s="271"/>
    </row>
    <row r="329" spans="1:5" ht="15">
      <c r="A329" s="484" t="s">
        <v>28032</v>
      </c>
      <c r="B329" s="471" t="s">
        <v>19163</v>
      </c>
      <c r="C329" s="472"/>
      <c r="D329" s="480"/>
      <c r="E329" s="473"/>
    </row>
    <row r="330" spans="1:5" ht="28.5">
      <c r="A330" s="485" t="s">
        <v>28033</v>
      </c>
      <c r="B330" s="268" t="s">
        <v>1244</v>
      </c>
      <c r="C330" s="269" t="s">
        <v>4</v>
      </c>
      <c r="D330" s="466">
        <v>559.61</v>
      </c>
      <c r="E330" s="271"/>
    </row>
    <row r="331" spans="1:5" ht="15">
      <c r="A331" s="484" t="s">
        <v>28034</v>
      </c>
      <c r="B331" s="471" t="s">
        <v>19165</v>
      </c>
      <c r="C331" s="472"/>
      <c r="D331" s="480"/>
      <c r="E331" s="271"/>
    </row>
    <row r="332" spans="1:5" ht="28.5">
      <c r="A332" s="485" t="s">
        <v>28035</v>
      </c>
      <c r="B332" s="268" t="s">
        <v>1245</v>
      </c>
      <c r="C332" s="269" t="s">
        <v>2</v>
      </c>
      <c r="D332" s="466">
        <v>156.37</v>
      </c>
      <c r="E332" s="271"/>
    </row>
    <row r="333" spans="1:5" ht="28.5">
      <c r="A333" s="485" t="s">
        <v>28036</v>
      </c>
      <c r="B333" s="268" t="s">
        <v>1246</v>
      </c>
      <c r="C333" s="269" t="s">
        <v>2</v>
      </c>
      <c r="D333" s="466">
        <v>37.76</v>
      </c>
      <c r="E333" s="271"/>
    </row>
    <row r="334" spans="1:5" ht="28.5">
      <c r="A334" s="485" t="s">
        <v>28037</v>
      </c>
      <c r="B334" s="268" t="s">
        <v>1247</v>
      </c>
      <c r="C334" s="269" t="s">
        <v>2</v>
      </c>
      <c r="D334" s="466">
        <v>68.900000000000006</v>
      </c>
      <c r="E334" s="271"/>
    </row>
    <row r="335" spans="1:5" ht="15">
      <c r="A335" s="484" t="s">
        <v>28038</v>
      </c>
      <c r="B335" s="471" t="s">
        <v>19166</v>
      </c>
      <c r="C335" s="472"/>
      <c r="D335" s="480"/>
      <c r="E335" s="271"/>
    </row>
    <row r="336" spans="1:5" ht="14.25">
      <c r="A336" s="485" t="s">
        <v>28039</v>
      </c>
      <c r="B336" s="268" t="s">
        <v>1248</v>
      </c>
      <c r="C336" s="269" t="s">
        <v>4</v>
      </c>
      <c r="D336" s="466">
        <v>78.7</v>
      </c>
      <c r="E336" s="271"/>
    </row>
    <row r="337" spans="1:5" ht="15">
      <c r="A337" s="484" t="s">
        <v>28040</v>
      </c>
      <c r="B337" s="471" t="s">
        <v>19167</v>
      </c>
      <c r="C337" s="472"/>
      <c r="D337" s="480"/>
      <c r="E337" s="473"/>
    </row>
    <row r="338" spans="1:5" ht="28.5">
      <c r="A338" s="485" t="s">
        <v>28041</v>
      </c>
      <c r="B338" s="268" t="s">
        <v>1249</v>
      </c>
      <c r="C338" s="269" t="s">
        <v>4</v>
      </c>
      <c r="D338" s="466">
        <v>79.56</v>
      </c>
      <c r="E338" s="271"/>
    </row>
    <row r="339" spans="1:5" ht="15">
      <c r="A339" s="484" t="s">
        <v>28042</v>
      </c>
      <c r="B339" s="471" t="s">
        <v>19167</v>
      </c>
      <c r="C339" s="472"/>
      <c r="D339" s="480"/>
      <c r="E339" s="473"/>
    </row>
    <row r="340" spans="1:5" ht="14.25">
      <c r="A340" s="485" t="s">
        <v>28043</v>
      </c>
      <c r="B340" s="268" t="s">
        <v>1250</v>
      </c>
      <c r="C340" s="269" t="s">
        <v>4</v>
      </c>
      <c r="D340" s="466">
        <v>142.9</v>
      </c>
      <c r="E340" s="271"/>
    </row>
    <row r="341" spans="1:5" ht="28.5">
      <c r="A341" s="485" t="s">
        <v>28044</v>
      </c>
      <c r="B341" s="268" t="s">
        <v>1251</v>
      </c>
      <c r="C341" s="269" t="s">
        <v>4</v>
      </c>
      <c r="D341" s="466">
        <v>79.56</v>
      </c>
      <c r="E341" s="473"/>
    </row>
    <row r="342" spans="1:5" ht="15">
      <c r="A342" s="484" t="s">
        <v>28045</v>
      </c>
      <c r="B342" s="471" t="s">
        <v>19168</v>
      </c>
      <c r="C342" s="472"/>
      <c r="D342" s="480"/>
      <c r="E342" s="271"/>
    </row>
    <row r="343" spans="1:5" ht="14.25">
      <c r="A343" s="485" t="s">
        <v>28046</v>
      </c>
      <c r="B343" s="268" t="s">
        <v>1252</v>
      </c>
      <c r="C343" s="269" t="s">
        <v>4</v>
      </c>
      <c r="D343" s="466">
        <v>395.78</v>
      </c>
      <c r="E343" s="271"/>
    </row>
    <row r="344" spans="1:5" ht="28.5">
      <c r="A344" s="485" t="s">
        <v>28047</v>
      </c>
      <c r="B344" s="268" t="s">
        <v>1253</v>
      </c>
      <c r="C344" s="269" t="s">
        <v>4</v>
      </c>
      <c r="D344" s="466">
        <v>241.64</v>
      </c>
      <c r="E344" s="473"/>
    </row>
    <row r="345" spans="1:5" ht="15">
      <c r="A345" s="484" t="s">
        <v>28048</v>
      </c>
      <c r="B345" s="471" t="s">
        <v>19169</v>
      </c>
      <c r="C345" s="472"/>
      <c r="D345" s="480"/>
      <c r="E345" s="271"/>
    </row>
    <row r="346" spans="1:5" ht="28.5">
      <c r="A346" s="485" t="s">
        <v>28049</v>
      </c>
      <c r="B346" s="268" t="s">
        <v>1254</v>
      </c>
      <c r="C346" s="269" t="s">
        <v>1</v>
      </c>
      <c r="D346" s="466">
        <v>5.77</v>
      </c>
      <c r="E346" s="473"/>
    </row>
    <row r="347" spans="1:5" ht="28.5">
      <c r="A347" s="485" t="s">
        <v>28050</v>
      </c>
      <c r="B347" s="268" t="s">
        <v>1255</v>
      </c>
      <c r="C347" s="269" t="s">
        <v>1</v>
      </c>
      <c r="D347" s="466">
        <v>79.33</v>
      </c>
      <c r="E347" s="271"/>
    </row>
    <row r="348" spans="1:5" ht="28.5">
      <c r="A348" s="485" t="s">
        <v>28051</v>
      </c>
      <c r="B348" s="268" t="s">
        <v>1256</v>
      </c>
      <c r="C348" s="269" t="s">
        <v>1</v>
      </c>
      <c r="D348" s="466">
        <v>45.6</v>
      </c>
      <c r="E348" s="271"/>
    </row>
    <row r="349" spans="1:5" ht="14.25">
      <c r="A349" s="485" t="s">
        <v>28052</v>
      </c>
      <c r="B349" s="268" t="s">
        <v>1257</v>
      </c>
      <c r="C349" s="269" t="s">
        <v>1</v>
      </c>
      <c r="D349" s="466">
        <v>123.79</v>
      </c>
      <c r="E349" s="271"/>
    </row>
    <row r="350" spans="1:5" ht="28.5">
      <c r="A350" s="485" t="s">
        <v>28053</v>
      </c>
      <c r="B350" s="268" t="s">
        <v>19682</v>
      </c>
      <c r="C350" s="269" t="s">
        <v>1</v>
      </c>
      <c r="D350" s="466">
        <v>6.37</v>
      </c>
      <c r="E350" s="473"/>
    </row>
    <row r="351" spans="1:5" ht="28.5">
      <c r="A351" s="485" t="s">
        <v>28054</v>
      </c>
      <c r="B351" s="268" t="s">
        <v>1258</v>
      </c>
      <c r="C351" s="269" t="s">
        <v>1</v>
      </c>
      <c r="D351" s="466">
        <v>23.49</v>
      </c>
      <c r="E351" s="271"/>
    </row>
    <row r="352" spans="1:5" ht="15">
      <c r="A352" s="484" t="s">
        <v>28055</v>
      </c>
      <c r="B352" s="471" t="s">
        <v>19170</v>
      </c>
      <c r="C352" s="472"/>
      <c r="D352" s="480"/>
      <c r="E352" s="473"/>
    </row>
    <row r="353" spans="1:5" ht="28.5">
      <c r="A353" s="485" t="s">
        <v>28056</v>
      </c>
      <c r="B353" s="268" t="s">
        <v>1259</v>
      </c>
      <c r="C353" s="269" t="s">
        <v>4</v>
      </c>
      <c r="D353" s="466">
        <v>53</v>
      </c>
      <c r="E353" s="271"/>
    </row>
    <row r="354" spans="1:5" ht="15">
      <c r="A354" s="484" t="s">
        <v>28057</v>
      </c>
      <c r="B354" s="471" t="s">
        <v>19171</v>
      </c>
      <c r="C354" s="472"/>
      <c r="D354" s="480"/>
      <c r="E354" s="473"/>
    </row>
    <row r="355" spans="1:5" ht="28.5">
      <c r="A355" s="485" t="s">
        <v>28058</v>
      </c>
      <c r="B355" s="268" t="s">
        <v>1260</v>
      </c>
      <c r="C355" s="269" t="s">
        <v>4</v>
      </c>
      <c r="D355" s="466">
        <v>82.33</v>
      </c>
      <c r="E355" s="271"/>
    </row>
    <row r="356" spans="1:5" ht="15">
      <c r="A356" s="484" t="s">
        <v>28059</v>
      </c>
      <c r="B356" s="471" t="s">
        <v>19172</v>
      </c>
      <c r="C356" s="472"/>
      <c r="D356" s="480"/>
      <c r="E356" s="271"/>
    </row>
    <row r="357" spans="1:5" ht="28.5">
      <c r="A357" s="485" t="s">
        <v>28060</v>
      </c>
      <c r="B357" s="268" t="s">
        <v>1261</v>
      </c>
      <c r="C357" s="269" t="s">
        <v>2</v>
      </c>
      <c r="D357" s="466">
        <v>43.1</v>
      </c>
      <c r="E357" s="271"/>
    </row>
    <row r="358" spans="1:5" ht="14.25">
      <c r="A358" s="485" t="s">
        <v>28061</v>
      </c>
      <c r="B358" s="268" t="s">
        <v>1262</v>
      </c>
      <c r="C358" s="269" t="s">
        <v>2</v>
      </c>
      <c r="D358" s="466">
        <v>48.33</v>
      </c>
      <c r="E358" s="271"/>
    </row>
    <row r="359" spans="1:5" ht="15">
      <c r="A359" s="484" t="s">
        <v>28062</v>
      </c>
      <c r="B359" s="471" t="s">
        <v>19173</v>
      </c>
      <c r="C359" s="472"/>
      <c r="D359" s="480"/>
      <c r="E359" s="473"/>
    </row>
    <row r="360" spans="1:5" ht="28.5">
      <c r="A360" s="485" t="s">
        <v>28063</v>
      </c>
      <c r="B360" s="268" t="s">
        <v>1263</v>
      </c>
      <c r="C360" s="269" t="s">
        <v>3</v>
      </c>
      <c r="D360" s="466">
        <v>56.05</v>
      </c>
      <c r="E360" s="271"/>
    </row>
    <row r="361" spans="1:5" ht="15">
      <c r="A361" s="484" t="s">
        <v>28064</v>
      </c>
      <c r="B361" s="471" t="s">
        <v>19174</v>
      </c>
      <c r="C361" s="472"/>
      <c r="D361" s="480"/>
      <c r="E361" s="473"/>
    </row>
    <row r="362" spans="1:5" ht="28.5">
      <c r="A362" s="485" t="s">
        <v>28065</v>
      </c>
      <c r="B362" s="268" t="s">
        <v>1264</v>
      </c>
      <c r="C362" s="269" t="s">
        <v>4</v>
      </c>
      <c r="D362" s="466">
        <v>77.13</v>
      </c>
      <c r="E362" s="271"/>
    </row>
    <row r="363" spans="1:5" ht="28.5">
      <c r="A363" s="485" t="s">
        <v>28066</v>
      </c>
      <c r="B363" s="268" t="s">
        <v>1265</v>
      </c>
      <c r="C363" s="269" t="s">
        <v>4</v>
      </c>
      <c r="D363" s="466">
        <v>77.13</v>
      </c>
      <c r="E363" s="271"/>
    </row>
    <row r="364" spans="1:5" ht="15">
      <c r="A364" s="484" t="s">
        <v>28067</v>
      </c>
      <c r="B364" s="471" t="s">
        <v>19174</v>
      </c>
      <c r="C364" s="472"/>
      <c r="D364" s="480"/>
      <c r="E364" s="271"/>
    </row>
    <row r="365" spans="1:5" ht="28.5">
      <c r="A365" s="485" t="s">
        <v>28068</v>
      </c>
      <c r="B365" s="268" t="s">
        <v>1266</v>
      </c>
      <c r="C365" s="269" t="s">
        <v>4</v>
      </c>
      <c r="D365" s="466">
        <v>46.28</v>
      </c>
      <c r="E365" s="473"/>
    </row>
    <row r="366" spans="1:5" ht="15">
      <c r="A366" s="484" t="s">
        <v>28069</v>
      </c>
      <c r="B366" s="471" t="s">
        <v>19175</v>
      </c>
      <c r="C366" s="472"/>
      <c r="D366" s="480"/>
      <c r="E366" s="271"/>
    </row>
    <row r="367" spans="1:5" ht="42.75">
      <c r="A367" s="485" t="s">
        <v>28070</v>
      </c>
      <c r="B367" s="268" t="s">
        <v>1267</v>
      </c>
      <c r="C367" s="269" t="s">
        <v>10</v>
      </c>
      <c r="D367" s="466">
        <v>123.17</v>
      </c>
      <c r="E367" s="473"/>
    </row>
    <row r="368" spans="1:5" ht="15">
      <c r="A368" s="484" t="s">
        <v>28071</v>
      </c>
      <c r="B368" s="471" t="s">
        <v>19176</v>
      </c>
      <c r="C368" s="472"/>
      <c r="D368" s="480"/>
      <c r="E368" s="271"/>
    </row>
    <row r="369" spans="1:5" ht="14.25">
      <c r="A369" s="485" t="s">
        <v>28072</v>
      </c>
      <c r="B369" s="268" t="s">
        <v>1268</v>
      </c>
      <c r="C369" s="269" t="s">
        <v>1</v>
      </c>
      <c r="D369" s="466">
        <v>1.32</v>
      </c>
      <c r="E369" s="271"/>
    </row>
    <row r="370" spans="1:5" ht="28.5">
      <c r="A370" s="485" t="s">
        <v>28073</v>
      </c>
      <c r="B370" s="268" t="s">
        <v>1269</v>
      </c>
      <c r="C370" s="269" t="s">
        <v>4</v>
      </c>
      <c r="D370" s="466">
        <v>69.98</v>
      </c>
      <c r="E370" s="271"/>
    </row>
    <row r="371" spans="1:5" ht="28.5">
      <c r="A371" s="485" t="s">
        <v>28074</v>
      </c>
      <c r="B371" s="268" t="s">
        <v>1270</v>
      </c>
      <c r="C371" s="269" t="s">
        <v>4</v>
      </c>
      <c r="D371" s="466">
        <v>108.54</v>
      </c>
      <c r="E371" s="271"/>
    </row>
    <row r="372" spans="1:5" ht="15">
      <c r="A372" s="484" t="s">
        <v>28075</v>
      </c>
      <c r="B372" s="471" t="s">
        <v>19177</v>
      </c>
      <c r="C372" s="472"/>
      <c r="D372" s="480"/>
      <c r="E372" s="271"/>
    </row>
    <row r="373" spans="1:5" ht="28.5">
      <c r="A373" s="485" t="s">
        <v>28076</v>
      </c>
      <c r="B373" s="268" t="s">
        <v>1271</v>
      </c>
      <c r="C373" s="269" t="s">
        <v>11</v>
      </c>
      <c r="D373" s="466">
        <v>26.4</v>
      </c>
      <c r="E373" s="271"/>
    </row>
    <row r="374" spans="1:5" ht="15">
      <c r="A374" s="484" t="s">
        <v>28077</v>
      </c>
      <c r="B374" s="471" t="s">
        <v>19178</v>
      </c>
      <c r="C374" s="472"/>
      <c r="D374" s="480"/>
      <c r="E374" s="271"/>
    </row>
    <row r="375" spans="1:5" ht="28.5">
      <c r="A375" s="485" t="s">
        <v>28078</v>
      </c>
      <c r="B375" s="268" t="s">
        <v>1272</v>
      </c>
      <c r="C375" s="269" t="s">
        <v>3</v>
      </c>
      <c r="D375" s="466">
        <v>1.08</v>
      </c>
      <c r="E375" s="473"/>
    </row>
    <row r="376" spans="1:5" ht="57">
      <c r="A376" s="485" t="s">
        <v>28079</v>
      </c>
      <c r="B376" s="268" t="s">
        <v>28080</v>
      </c>
      <c r="C376" s="269" t="s">
        <v>4</v>
      </c>
      <c r="D376" s="466">
        <v>214.25</v>
      </c>
      <c r="E376" s="271"/>
    </row>
    <row r="377" spans="1:5" ht="28.5">
      <c r="A377" s="485" t="s">
        <v>28081</v>
      </c>
      <c r="B377" s="268" t="s">
        <v>28082</v>
      </c>
      <c r="C377" s="269" t="s">
        <v>4</v>
      </c>
      <c r="D377" s="466">
        <v>241.6</v>
      </c>
      <c r="E377" s="473"/>
    </row>
    <row r="378" spans="1:5" ht="15">
      <c r="A378" s="484" t="s">
        <v>28083</v>
      </c>
      <c r="B378" s="471" t="s">
        <v>19179</v>
      </c>
      <c r="C378" s="472"/>
      <c r="D378" s="480"/>
      <c r="E378" s="271"/>
    </row>
    <row r="379" spans="1:5" ht="28.5">
      <c r="A379" s="485" t="s">
        <v>28084</v>
      </c>
      <c r="B379" s="268" t="s">
        <v>1273</v>
      </c>
      <c r="C379" s="269" t="s">
        <v>4</v>
      </c>
      <c r="D379" s="466">
        <v>165.67</v>
      </c>
      <c r="E379" s="271"/>
    </row>
    <row r="380" spans="1:5" ht="15">
      <c r="A380" s="484" t="s">
        <v>28085</v>
      </c>
      <c r="B380" s="471" t="s">
        <v>19180</v>
      </c>
      <c r="C380" s="472"/>
      <c r="D380" s="480"/>
      <c r="E380" s="271"/>
    </row>
    <row r="381" spans="1:5" ht="14.25">
      <c r="A381" s="485" t="s">
        <v>28086</v>
      </c>
      <c r="B381" s="268" t="s">
        <v>1274</v>
      </c>
      <c r="C381" s="269" t="s">
        <v>1</v>
      </c>
      <c r="D381" s="466">
        <v>14.23</v>
      </c>
      <c r="E381" s="271"/>
    </row>
    <row r="382" spans="1:5" ht="28.5">
      <c r="A382" s="485" t="s">
        <v>28087</v>
      </c>
      <c r="B382" s="268" t="s">
        <v>1275</v>
      </c>
      <c r="C382" s="269" t="s">
        <v>1</v>
      </c>
      <c r="D382" s="466">
        <v>24.99</v>
      </c>
      <c r="E382" s="473"/>
    </row>
    <row r="383" spans="1:5" ht="14.25">
      <c r="A383" s="485" t="s">
        <v>28088</v>
      </c>
      <c r="B383" s="268" t="s">
        <v>1276</v>
      </c>
      <c r="C383" s="269" t="s">
        <v>1</v>
      </c>
      <c r="D383" s="466">
        <v>4.68</v>
      </c>
      <c r="E383" s="271"/>
    </row>
    <row r="384" spans="1:5" ht="28.5">
      <c r="A384" s="485" t="s">
        <v>28089</v>
      </c>
      <c r="B384" s="268" t="s">
        <v>1277</v>
      </c>
      <c r="C384" s="269" t="s">
        <v>1</v>
      </c>
      <c r="D384" s="466">
        <v>22</v>
      </c>
      <c r="E384" s="473"/>
    </row>
    <row r="385" spans="1:5" ht="28.5">
      <c r="A385" s="485" t="s">
        <v>28090</v>
      </c>
      <c r="B385" s="268" t="s">
        <v>1278</v>
      </c>
      <c r="C385" s="269" t="s">
        <v>1</v>
      </c>
      <c r="D385" s="466">
        <v>33.57</v>
      </c>
      <c r="E385" s="271"/>
    </row>
    <row r="386" spans="1:5" ht="28.5">
      <c r="A386" s="485" t="s">
        <v>28091</v>
      </c>
      <c r="B386" s="268" t="s">
        <v>1279</v>
      </c>
      <c r="C386" s="269" t="s">
        <v>1</v>
      </c>
      <c r="D386" s="466">
        <v>39.799999999999997</v>
      </c>
      <c r="E386" s="271"/>
    </row>
    <row r="387" spans="1:5" ht="28.5">
      <c r="A387" s="485" t="s">
        <v>28092</v>
      </c>
      <c r="B387" s="268" t="s">
        <v>1280</v>
      </c>
      <c r="C387" s="269" t="s">
        <v>1</v>
      </c>
      <c r="D387" s="466">
        <v>24.49</v>
      </c>
      <c r="E387" s="271"/>
    </row>
    <row r="388" spans="1:5" ht="15">
      <c r="A388" s="484" t="s">
        <v>28093</v>
      </c>
      <c r="B388" s="471" t="s">
        <v>19181</v>
      </c>
      <c r="C388" s="472"/>
      <c r="D388" s="480"/>
      <c r="E388" s="271"/>
    </row>
    <row r="389" spans="1:5" ht="14.25">
      <c r="A389" s="485" t="s">
        <v>28094</v>
      </c>
      <c r="B389" s="268" t="s">
        <v>1281</v>
      </c>
      <c r="C389" s="269" t="s">
        <v>1</v>
      </c>
      <c r="D389" s="466">
        <v>24.01</v>
      </c>
      <c r="E389" s="271"/>
    </row>
    <row r="390" spans="1:5" ht="15">
      <c r="A390" s="484" t="s">
        <v>28095</v>
      </c>
      <c r="B390" s="471" t="s">
        <v>19182</v>
      </c>
      <c r="C390" s="472"/>
      <c r="D390" s="480"/>
      <c r="E390" s="473"/>
    </row>
    <row r="391" spans="1:5" ht="28.5">
      <c r="A391" s="485" t="s">
        <v>28096</v>
      </c>
      <c r="B391" s="268" t="s">
        <v>1282</v>
      </c>
      <c r="C391" s="269" t="s">
        <v>1</v>
      </c>
      <c r="D391" s="466">
        <v>32.79</v>
      </c>
      <c r="E391" s="271"/>
    </row>
    <row r="392" spans="1:5" ht="28.5">
      <c r="A392" s="485" t="s">
        <v>28097</v>
      </c>
      <c r="B392" s="268" t="s">
        <v>1283</v>
      </c>
      <c r="C392" s="269" t="s">
        <v>2</v>
      </c>
      <c r="D392" s="466">
        <v>1.56</v>
      </c>
      <c r="E392" s="473"/>
    </row>
    <row r="393" spans="1:5" ht="28.5">
      <c r="A393" s="485" t="s">
        <v>28098</v>
      </c>
      <c r="B393" s="268" t="s">
        <v>1284</v>
      </c>
      <c r="C393" s="269" t="s">
        <v>2</v>
      </c>
      <c r="D393" s="466">
        <v>2.0499999999999998</v>
      </c>
      <c r="E393" s="271"/>
    </row>
    <row r="394" spans="1:5" ht="28.5">
      <c r="A394" s="485" t="s">
        <v>28099</v>
      </c>
      <c r="B394" s="268" t="s">
        <v>1285</v>
      </c>
      <c r="C394" s="269" t="s">
        <v>2</v>
      </c>
      <c r="D394" s="466">
        <v>1.37</v>
      </c>
      <c r="E394" s="271"/>
    </row>
    <row r="395" spans="1:5" ht="15">
      <c r="A395" s="484" t="s">
        <v>28100</v>
      </c>
      <c r="B395" s="471" t="s">
        <v>19175</v>
      </c>
      <c r="C395" s="472"/>
      <c r="D395" s="480"/>
      <c r="E395" s="271"/>
    </row>
    <row r="396" spans="1:5" ht="57">
      <c r="A396" s="485" t="s">
        <v>28101</v>
      </c>
      <c r="B396" s="268" t="s">
        <v>1286</v>
      </c>
      <c r="C396" s="269" t="s">
        <v>10</v>
      </c>
      <c r="D396" s="466">
        <v>102.18</v>
      </c>
      <c r="E396" s="271"/>
    </row>
    <row r="397" spans="1:5" ht="15">
      <c r="A397" s="484" t="s">
        <v>28102</v>
      </c>
      <c r="B397" s="471" t="s">
        <v>19183</v>
      </c>
      <c r="C397" s="472"/>
      <c r="D397" s="480"/>
      <c r="E397" s="271"/>
    </row>
    <row r="398" spans="1:5" ht="28.5">
      <c r="A398" s="485" t="s">
        <v>28103</v>
      </c>
      <c r="B398" s="268" t="s">
        <v>28104</v>
      </c>
      <c r="C398" s="269" t="s">
        <v>4</v>
      </c>
      <c r="D398" s="466">
        <v>315.7</v>
      </c>
      <c r="E398" s="271"/>
    </row>
    <row r="399" spans="1:5" ht="14.25">
      <c r="A399" s="485" t="s">
        <v>28105</v>
      </c>
      <c r="B399" s="268" t="s">
        <v>1287</v>
      </c>
      <c r="C399" s="269" t="s">
        <v>4</v>
      </c>
      <c r="D399" s="466">
        <v>303.81</v>
      </c>
      <c r="E399" s="271"/>
    </row>
    <row r="400" spans="1:5" ht="14.25">
      <c r="A400" s="485" t="s">
        <v>28106</v>
      </c>
      <c r="B400" s="268" t="s">
        <v>14</v>
      </c>
      <c r="C400" s="269" t="s">
        <v>3</v>
      </c>
      <c r="D400" s="466">
        <v>13.36</v>
      </c>
      <c r="E400" s="271"/>
    </row>
    <row r="401" spans="1:5" ht="15">
      <c r="A401" s="485" t="s">
        <v>28107</v>
      </c>
      <c r="B401" s="268" t="s">
        <v>1288</v>
      </c>
      <c r="C401" s="269" t="s">
        <v>4</v>
      </c>
      <c r="D401" s="466">
        <v>444.33</v>
      </c>
      <c r="E401" s="473"/>
    </row>
    <row r="402" spans="1:5" ht="28.5">
      <c r="A402" s="485" t="s">
        <v>28108</v>
      </c>
      <c r="B402" s="268" t="s">
        <v>1289</v>
      </c>
      <c r="C402" s="269" t="s">
        <v>2</v>
      </c>
      <c r="D402" s="466">
        <v>2.77</v>
      </c>
      <c r="E402" s="271"/>
    </row>
    <row r="403" spans="1:5" ht="15">
      <c r="A403" s="484" t="s">
        <v>28109</v>
      </c>
      <c r="B403" s="471" t="s">
        <v>19184</v>
      </c>
      <c r="C403" s="472"/>
      <c r="D403" s="480"/>
      <c r="E403" s="473"/>
    </row>
    <row r="404" spans="1:5" ht="14.25">
      <c r="A404" s="485" t="s">
        <v>28110</v>
      </c>
      <c r="B404" s="268" t="s">
        <v>1290</v>
      </c>
      <c r="C404" s="269" t="s">
        <v>4</v>
      </c>
      <c r="D404" s="466">
        <v>1815.83</v>
      </c>
      <c r="E404" s="271"/>
    </row>
    <row r="405" spans="1:5" ht="15">
      <c r="A405" s="484" t="s">
        <v>28111</v>
      </c>
      <c r="B405" s="471" t="s">
        <v>19185</v>
      </c>
      <c r="C405" s="472"/>
      <c r="D405" s="480"/>
      <c r="E405" s="271"/>
    </row>
    <row r="406" spans="1:5" ht="28.5">
      <c r="A406" s="485" t="s">
        <v>28112</v>
      </c>
      <c r="B406" s="268" t="s">
        <v>28113</v>
      </c>
      <c r="C406" s="269" t="s">
        <v>10</v>
      </c>
      <c r="D406" s="466">
        <v>45.05</v>
      </c>
      <c r="E406" s="271"/>
    </row>
    <row r="407" spans="1:5" ht="28.5">
      <c r="A407" s="485" t="s">
        <v>28114</v>
      </c>
      <c r="B407" s="268" t="s">
        <v>28115</v>
      </c>
      <c r="C407" s="269" t="s">
        <v>10</v>
      </c>
      <c r="D407" s="466">
        <v>95.05</v>
      </c>
      <c r="E407" s="271"/>
    </row>
    <row r="408" spans="1:5" ht="14.25">
      <c r="A408" s="485" t="s">
        <v>28116</v>
      </c>
      <c r="B408" s="268" t="s">
        <v>28117</v>
      </c>
      <c r="C408" s="269" t="s">
        <v>10</v>
      </c>
      <c r="D408" s="466">
        <v>27.08</v>
      </c>
      <c r="E408" s="271"/>
    </row>
    <row r="409" spans="1:5" ht="28.5">
      <c r="A409" s="485" t="s">
        <v>28118</v>
      </c>
      <c r="B409" s="268" t="s">
        <v>28119</v>
      </c>
      <c r="C409" s="269" t="s">
        <v>10</v>
      </c>
      <c r="D409" s="466">
        <v>26.64</v>
      </c>
      <c r="E409" s="271"/>
    </row>
    <row r="410" spans="1:5" ht="28.5">
      <c r="A410" s="485" t="s">
        <v>28120</v>
      </c>
      <c r="B410" s="268" t="s">
        <v>1291</v>
      </c>
      <c r="C410" s="269" t="s">
        <v>10</v>
      </c>
      <c r="D410" s="466">
        <v>17.02</v>
      </c>
      <c r="E410" s="271"/>
    </row>
    <row r="411" spans="1:5" ht="14.25">
      <c r="A411" s="485" t="s">
        <v>28121</v>
      </c>
      <c r="B411" s="268" t="s">
        <v>1292</v>
      </c>
      <c r="C411" s="269" t="s">
        <v>10</v>
      </c>
      <c r="D411" s="466">
        <v>7.37</v>
      </c>
      <c r="E411" s="271"/>
    </row>
    <row r="412" spans="1:5" ht="14.25">
      <c r="A412" s="485" t="s">
        <v>28122</v>
      </c>
      <c r="B412" s="268" t="s">
        <v>1293</v>
      </c>
      <c r="C412" s="269" t="s">
        <v>10</v>
      </c>
      <c r="D412" s="466">
        <v>40.11</v>
      </c>
      <c r="E412" s="271"/>
    </row>
    <row r="413" spans="1:5" ht="14.25">
      <c r="A413" s="485" t="s">
        <v>28123</v>
      </c>
      <c r="B413" s="268" t="s">
        <v>1294</v>
      </c>
      <c r="C413" s="269" t="s">
        <v>10</v>
      </c>
      <c r="D413" s="466">
        <v>16.82</v>
      </c>
      <c r="E413" s="271"/>
    </row>
    <row r="414" spans="1:5" ht="15">
      <c r="A414" s="484" t="s">
        <v>28124</v>
      </c>
      <c r="B414" s="471" t="s">
        <v>19185</v>
      </c>
      <c r="C414" s="472"/>
      <c r="D414" s="480"/>
      <c r="E414" s="271"/>
    </row>
    <row r="415" spans="1:5" ht="42.75">
      <c r="A415" s="485" t="s">
        <v>28125</v>
      </c>
      <c r="B415" s="268" t="s">
        <v>28126</v>
      </c>
      <c r="C415" s="269" t="s">
        <v>10</v>
      </c>
      <c r="D415" s="466">
        <v>38.86</v>
      </c>
      <c r="E415" s="271"/>
    </row>
    <row r="416" spans="1:5" ht="15">
      <c r="A416" s="484" t="s">
        <v>28127</v>
      </c>
      <c r="B416" s="471" t="s">
        <v>19186</v>
      </c>
      <c r="C416" s="472"/>
      <c r="D416" s="480"/>
      <c r="E416" s="271"/>
    </row>
    <row r="417" spans="1:5" ht="14.25">
      <c r="A417" s="485" t="s">
        <v>28128</v>
      </c>
      <c r="B417" s="268" t="s">
        <v>1295</v>
      </c>
      <c r="C417" s="269" t="s">
        <v>10</v>
      </c>
      <c r="D417" s="466">
        <v>18.63</v>
      </c>
      <c r="E417" s="271"/>
    </row>
    <row r="418" spans="1:5" ht="14.25">
      <c r="A418" s="485" t="s">
        <v>28129</v>
      </c>
      <c r="B418" s="268" t="s">
        <v>1296</v>
      </c>
      <c r="C418" s="269" t="s">
        <v>3</v>
      </c>
      <c r="D418" s="466">
        <v>1.56</v>
      </c>
      <c r="E418" s="271"/>
    </row>
    <row r="419" spans="1:5" ht="28.5">
      <c r="A419" s="485" t="s">
        <v>28130</v>
      </c>
      <c r="B419" s="268" t="s">
        <v>1297</v>
      </c>
      <c r="C419" s="269" t="s">
        <v>10</v>
      </c>
      <c r="D419" s="466">
        <v>38.75</v>
      </c>
      <c r="E419" s="271"/>
    </row>
    <row r="420" spans="1:5" ht="28.5">
      <c r="A420" s="485" t="s">
        <v>28131</v>
      </c>
      <c r="B420" s="268" t="s">
        <v>1298</v>
      </c>
      <c r="C420" s="269" t="s">
        <v>10</v>
      </c>
      <c r="D420" s="466">
        <v>7.58</v>
      </c>
      <c r="E420" s="271"/>
    </row>
    <row r="421" spans="1:5" ht="28.5">
      <c r="A421" s="485" t="s">
        <v>28132</v>
      </c>
      <c r="B421" s="268" t="s">
        <v>1299</v>
      </c>
      <c r="C421" s="269" t="s">
        <v>2</v>
      </c>
      <c r="D421" s="466">
        <v>3.34</v>
      </c>
      <c r="E421" s="271"/>
    </row>
    <row r="422" spans="1:5" ht="14.25">
      <c r="A422" s="485" t="s">
        <v>28133</v>
      </c>
      <c r="B422" s="268" t="s">
        <v>1300</v>
      </c>
      <c r="C422" s="269" t="s">
        <v>2</v>
      </c>
      <c r="D422" s="466">
        <v>1.04</v>
      </c>
      <c r="E422" s="271"/>
    </row>
    <row r="423" spans="1:5" ht="28.5">
      <c r="A423" s="485" t="s">
        <v>28134</v>
      </c>
      <c r="B423" s="268" t="s">
        <v>28135</v>
      </c>
      <c r="C423" s="269" t="s">
        <v>3</v>
      </c>
      <c r="D423" s="466">
        <v>6.16</v>
      </c>
      <c r="E423" s="473"/>
    </row>
    <row r="424" spans="1:5" ht="28.5">
      <c r="A424" s="485" t="s">
        <v>28136</v>
      </c>
      <c r="B424" s="268" t="s">
        <v>28137</v>
      </c>
      <c r="C424" s="269" t="s">
        <v>3</v>
      </c>
      <c r="D424" s="466">
        <v>15.88</v>
      </c>
      <c r="E424" s="271"/>
    </row>
    <row r="425" spans="1:5" ht="14.25">
      <c r="A425" s="485" t="s">
        <v>28138</v>
      </c>
      <c r="B425" s="268" t="s">
        <v>1301</v>
      </c>
      <c r="C425" s="269" t="s">
        <v>3</v>
      </c>
      <c r="D425" s="466">
        <v>3.8</v>
      </c>
      <c r="E425" s="271"/>
    </row>
    <row r="426" spans="1:5" ht="15">
      <c r="A426" s="485" t="s">
        <v>28139</v>
      </c>
      <c r="B426" s="268" t="s">
        <v>15</v>
      </c>
      <c r="C426" s="269" t="s">
        <v>3</v>
      </c>
      <c r="D426" s="466">
        <v>44.39</v>
      </c>
      <c r="E426" s="473"/>
    </row>
    <row r="427" spans="1:5" ht="14.25">
      <c r="A427" s="485" t="s">
        <v>28140</v>
      </c>
      <c r="B427" s="268" t="s">
        <v>1302</v>
      </c>
      <c r="C427" s="269" t="s">
        <v>10</v>
      </c>
      <c r="D427" s="466">
        <v>119.24</v>
      </c>
      <c r="E427" s="271"/>
    </row>
    <row r="428" spans="1:5" ht="14.25">
      <c r="A428" s="485" t="s">
        <v>28141</v>
      </c>
      <c r="B428" s="268" t="s">
        <v>1303</v>
      </c>
      <c r="C428" s="269" t="s">
        <v>10</v>
      </c>
      <c r="D428" s="466">
        <v>42.97</v>
      </c>
      <c r="E428" s="271"/>
    </row>
    <row r="429" spans="1:5" ht="14.25">
      <c r="A429" s="485" t="s">
        <v>28142</v>
      </c>
      <c r="B429" s="268" t="s">
        <v>1304</v>
      </c>
      <c r="C429" s="269" t="s">
        <v>2</v>
      </c>
      <c r="D429" s="466">
        <v>7.03</v>
      </c>
      <c r="E429" s="271"/>
    </row>
    <row r="430" spans="1:5" ht="14.25">
      <c r="A430" s="485" t="s">
        <v>28143</v>
      </c>
      <c r="B430" s="268" t="s">
        <v>1305</v>
      </c>
      <c r="C430" s="269" t="s">
        <v>10</v>
      </c>
      <c r="D430" s="466">
        <v>34.97</v>
      </c>
      <c r="E430" s="271"/>
    </row>
    <row r="431" spans="1:5" ht="14.25">
      <c r="A431" s="485" t="s">
        <v>28144</v>
      </c>
      <c r="B431" s="268" t="s">
        <v>1306</v>
      </c>
      <c r="C431" s="269" t="s">
        <v>10</v>
      </c>
      <c r="D431" s="466">
        <v>32.25</v>
      </c>
      <c r="E431" s="271"/>
    </row>
    <row r="432" spans="1:5" ht="14.25">
      <c r="A432" s="485" t="s">
        <v>28145</v>
      </c>
      <c r="B432" s="268" t="s">
        <v>1307</v>
      </c>
      <c r="C432" s="269" t="s">
        <v>10</v>
      </c>
      <c r="D432" s="466">
        <v>44.43</v>
      </c>
      <c r="E432" s="271"/>
    </row>
    <row r="433" spans="1:5" ht="14.25">
      <c r="A433" s="485" t="s">
        <v>28146</v>
      </c>
      <c r="B433" s="268" t="s">
        <v>1308</v>
      </c>
      <c r="C433" s="269" t="s">
        <v>10</v>
      </c>
      <c r="D433" s="466">
        <v>33.15</v>
      </c>
      <c r="E433" s="271"/>
    </row>
    <row r="434" spans="1:5" ht="42.75">
      <c r="A434" s="485" t="s">
        <v>28147</v>
      </c>
      <c r="B434" s="268" t="s">
        <v>28148</v>
      </c>
      <c r="C434" s="269" t="s">
        <v>10</v>
      </c>
      <c r="D434" s="466">
        <v>41.72</v>
      </c>
      <c r="E434" s="271"/>
    </row>
    <row r="435" spans="1:5" ht="42.75">
      <c r="A435" s="485" t="s">
        <v>28149</v>
      </c>
      <c r="B435" s="268" t="s">
        <v>28150</v>
      </c>
      <c r="C435" s="269" t="s">
        <v>10</v>
      </c>
      <c r="D435" s="466">
        <v>43.23</v>
      </c>
      <c r="E435" s="473"/>
    </row>
    <row r="436" spans="1:5" ht="15">
      <c r="A436" s="484" t="s">
        <v>28151</v>
      </c>
      <c r="B436" s="471" t="s">
        <v>1309</v>
      </c>
      <c r="C436" s="472"/>
      <c r="D436" s="480"/>
      <c r="E436" s="271"/>
    </row>
    <row r="437" spans="1:5" ht="14.25">
      <c r="A437" s="485" t="s">
        <v>28152</v>
      </c>
      <c r="B437" s="268" t="s">
        <v>1310</v>
      </c>
      <c r="C437" s="269" t="s">
        <v>4</v>
      </c>
      <c r="D437" s="466">
        <v>15.71</v>
      </c>
      <c r="E437" s="271"/>
    </row>
    <row r="438" spans="1:5" ht="14.25">
      <c r="A438" s="485" t="s">
        <v>28153</v>
      </c>
      <c r="B438" s="268" t="s">
        <v>1311</v>
      </c>
      <c r="C438" s="269" t="s">
        <v>7</v>
      </c>
      <c r="D438" s="466">
        <v>179.71</v>
      </c>
      <c r="E438" s="271"/>
    </row>
    <row r="439" spans="1:5" ht="15">
      <c r="A439" s="484" t="s">
        <v>28154</v>
      </c>
      <c r="B439" s="471" t="s">
        <v>1187</v>
      </c>
      <c r="C439" s="472"/>
      <c r="D439" s="480"/>
      <c r="E439" s="271"/>
    </row>
    <row r="440" spans="1:5" ht="42.75">
      <c r="A440" s="485" t="s">
        <v>28155</v>
      </c>
      <c r="B440" s="268" t="s">
        <v>28156</v>
      </c>
      <c r="C440" s="269" t="s">
        <v>4</v>
      </c>
      <c r="D440" s="466">
        <v>200.38</v>
      </c>
      <c r="E440" s="271"/>
    </row>
    <row r="441" spans="1:5" ht="14.25">
      <c r="A441" s="485" t="s">
        <v>28157</v>
      </c>
      <c r="B441" s="268" t="s">
        <v>1312</v>
      </c>
      <c r="C441" s="269" t="s">
        <v>10</v>
      </c>
      <c r="D441" s="466">
        <v>13.24</v>
      </c>
      <c r="E441" s="271"/>
    </row>
    <row r="442" spans="1:5" ht="15">
      <c r="A442" s="485" t="s">
        <v>28158</v>
      </c>
      <c r="B442" s="268" t="s">
        <v>1313</v>
      </c>
      <c r="C442" s="269" t="s">
        <v>3</v>
      </c>
      <c r="D442" s="466">
        <v>23.4</v>
      </c>
      <c r="E442" s="473"/>
    </row>
    <row r="443" spans="1:5" ht="15" customHeight="1">
      <c r="A443" s="485" t="s">
        <v>28159</v>
      </c>
      <c r="B443" s="268" t="s">
        <v>1314</v>
      </c>
      <c r="C443" s="269" t="s">
        <v>4</v>
      </c>
      <c r="D443" s="466">
        <v>1474.21</v>
      </c>
      <c r="E443" s="271"/>
    </row>
    <row r="444" spans="1:5" ht="28.5">
      <c r="A444" s="485" t="s">
        <v>28160</v>
      </c>
      <c r="B444" s="268" t="s">
        <v>1315</v>
      </c>
      <c r="C444" s="269" t="s">
        <v>2</v>
      </c>
      <c r="D444" s="466">
        <v>1742.27</v>
      </c>
      <c r="E444" s="473"/>
    </row>
    <row r="445" spans="1:5" ht="28.5">
      <c r="A445" s="485" t="s">
        <v>28161</v>
      </c>
      <c r="B445" s="268" t="s">
        <v>1316</v>
      </c>
      <c r="C445" s="269" t="s">
        <v>12</v>
      </c>
      <c r="D445" s="466">
        <v>1434.98</v>
      </c>
      <c r="E445" s="271"/>
    </row>
    <row r="446" spans="1:5" ht="15" customHeight="1">
      <c r="A446" s="484" t="s">
        <v>28162</v>
      </c>
      <c r="B446" s="471" t="s">
        <v>19187</v>
      </c>
      <c r="C446" s="472"/>
      <c r="D446" s="480"/>
      <c r="E446" s="473"/>
    </row>
    <row r="447" spans="1:5" ht="28.5">
      <c r="A447" s="485" t="s">
        <v>28163</v>
      </c>
      <c r="B447" s="268" t="s">
        <v>1317</v>
      </c>
      <c r="C447" s="269" t="s">
        <v>2</v>
      </c>
      <c r="D447" s="466">
        <v>170.8</v>
      </c>
      <c r="E447" s="271"/>
    </row>
    <row r="448" spans="1:5" ht="15">
      <c r="A448" s="485" t="s">
        <v>28164</v>
      </c>
      <c r="B448" s="268" t="s">
        <v>1318</v>
      </c>
      <c r="C448" s="269" t="s">
        <v>2</v>
      </c>
      <c r="D448" s="466">
        <v>46.63</v>
      </c>
      <c r="E448" s="473"/>
    </row>
    <row r="449" spans="1:5" ht="28.5">
      <c r="A449" s="485" t="s">
        <v>28165</v>
      </c>
      <c r="B449" s="268" t="s">
        <v>1319</v>
      </c>
      <c r="C449" s="269" t="s">
        <v>2</v>
      </c>
      <c r="D449" s="466">
        <v>197.29</v>
      </c>
      <c r="E449" s="473"/>
    </row>
    <row r="450" spans="1:5" ht="28.5">
      <c r="A450" s="485" t="s">
        <v>28166</v>
      </c>
      <c r="B450" s="268" t="s">
        <v>1320</v>
      </c>
      <c r="C450" s="269" t="s">
        <v>1</v>
      </c>
      <c r="D450" s="466">
        <v>11.16</v>
      </c>
      <c r="E450" s="271"/>
    </row>
    <row r="451" spans="1:5" ht="28.5">
      <c r="A451" s="485" t="s">
        <v>28167</v>
      </c>
      <c r="B451" s="268" t="s">
        <v>1321</v>
      </c>
      <c r="C451" s="269" t="s">
        <v>1</v>
      </c>
      <c r="D451" s="466">
        <v>31.82</v>
      </c>
      <c r="E451" s="271"/>
    </row>
    <row r="452" spans="1:5" ht="28.5">
      <c r="A452" s="485" t="s">
        <v>28168</v>
      </c>
      <c r="B452" s="268" t="s">
        <v>1322</v>
      </c>
      <c r="C452" s="269" t="s">
        <v>2</v>
      </c>
      <c r="D452" s="466">
        <v>217.75</v>
      </c>
      <c r="E452" s="271"/>
    </row>
    <row r="453" spans="1:5" ht="15">
      <c r="A453" s="484" t="s">
        <v>28169</v>
      </c>
      <c r="B453" s="471" t="s">
        <v>19187</v>
      </c>
      <c r="C453" s="472"/>
      <c r="D453" s="480"/>
      <c r="E453" s="473"/>
    </row>
    <row r="454" spans="1:5" ht="28.5">
      <c r="A454" s="485" t="s">
        <v>28170</v>
      </c>
      <c r="B454" s="268" t="s">
        <v>1323</v>
      </c>
      <c r="C454" s="269" t="s">
        <v>2</v>
      </c>
      <c r="D454" s="466">
        <v>13.32</v>
      </c>
      <c r="E454" s="271"/>
    </row>
    <row r="455" spans="1:5" ht="30">
      <c r="A455" s="484" t="s">
        <v>28171</v>
      </c>
      <c r="B455" s="471" t="s">
        <v>19188</v>
      </c>
      <c r="C455" s="472"/>
      <c r="D455" s="480"/>
      <c r="E455" s="473"/>
    </row>
    <row r="456" spans="1:5" ht="28.5">
      <c r="A456" s="485" t="s">
        <v>28172</v>
      </c>
      <c r="B456" s="268" t="s">
        <v>1324</v>
      </c>
      <c r="C456" s="269" t="s">
        <v>4</v>
      </c>
      <c r="D456" s="466">
        <v>271.56</v>
      </c>
      <c r="E456" s="271"/>
    </row>
    <row r="457" spans="1:5" ht="15">
      <c r="A457" s="484" t="s">
        <v>28173</v>
      </c>
      <c r="B457" s="471" t="s">
        <v>19189</v>
      </c>
      <c r="C457" s="472"/>
      <c r="D457" s="480"/>
      <c r="E457" s="271"/>
    </row>
    <row r="458" spans="1:5" ht="15">
      <c r="A458" s="484" t="s">
        <v>28174</v>
      </c>
      <c r="B458" s="471" t="s">
        <v>1325</v>
      </c>
      <c r="C458" s="472"/>
      <c r="D458" s="480"/>
      <c r="E458" s="271"/>
    </row>
    <row r="459" spans="1:5" ht="28.5">
      <c r="A459" s="485" t="s">
        <v>28175</v>
      </c>
      <c r="B459" s="268" t="s">
        <v>1326</v>
      </c>
      <c r="C459" s="269" t="s">
        <v>2</v>
      </c>
      <c r="D459" s="466">
        <v>2208.25</v>
      </c>
      <c r="E459" s="271"/>
    </row>
    <row r="460" spans="1:5" ht="28.5">
      <c r="A460" s="485" t="s">
        <v>28176</v>
      </c>
      <c r="B460" s="268" t="s">
        <v>1327</v>
      </c>
      <c r="C460" s="269" t="s">
        <v>2</v>
      </c>
      <c r="D460" s="466">
        <v>2900.73</v>
      </c>
      <c r="E460" s="473"/>
    </row>
    <row r="461" spans="1:5" ht="15">
      <c r="A461" s="484" t="s">
        <v>28177</v>
      </c>
      <c r="B461" s="471" t="s">
        <v>19190</v>
      </c>
      <c r="C461" s="472"/>
      <c r="D461" s="480"/>
      <c r="E461" s="271"/>
    </row>
    <row r="462" spans="1:5" ht="28.5">
      <c r="A462" s="485" t="s">
        <v>28178</v>
      </c>
      <c r="B462" s="268" t="s">
        <v>1328</v>
      </c>
      <c r="C462" s="269" t="s">
        <v>2</v>
      </c>
      <c r="D462" s="466">
        <v>48.62</v>
      </c>
      <c r="E462" s="473"/>
    </row>
    <row r="463" spans="1:5" ht="28.5">
      <c r="A463" s="485" t="s">
        <v>28179</v>
      </c>
      <c r="B463" s="268" t="s">
        <v>28180</v>
      </c>
      <c r="C463" s="269" t="s">
        <v>2</v>
      </c>
      <c r="D463" s="466">
        <v>867.28</v>
      </c>
      <c r="E463" s="271"/>
    </row>
    <row r="464" spans="1:5" ht="15">
      <c r="A464" s="484" t="s">
        <v>28181</v>
      </c>
      <c r="B464" s="471" t="s">
        <v>1187</v>
      </c>
      <c r="C464" s="472"/>
      <c r="D464" s="480"/>
      <c r="E464" s="271"/>
    </row>
    <row r="465" spans="1:5" ht="28.5">
      <c r="A465" s="485" t="s">
        <v>28182</v>
      </c>
      <c r="B465" s="268" t="s">
        <v>1329</v>
      </c>
      <c r="C465" s="269" t="s">
        <v>2</v>
      </c>
      <c r="D465" s="466">
        <v>65.209999999999994</v>
      </c>
      <c r="E465" s="271"/>
    </row>
    <row r="466" spans="1:5" ht="28.5">
      <c r="A466" s="485" t="s">
        <v>28183</v>
      </c>
      <c r="B466" s="268" t="s">
        <v>1330</v>
      </c>
      <c r="C466" s="269" t="s">
        <v>2</v>
      </c>
      <c r="D466" s="466">
        <v>89.49</v>
      </c>
      <c r="E466" s="271"/>
    </row>
    <row r="467" spans="1:5" ht="28.5">
      <c r="A467" s="485" t="s">
        <v>28184</v>
      </c>
      <c r="B467" s="268" t="s">
        <v>1331</v>
      </c>
      <c r="C467" s="269" t="s">
        <v>2</v>
      </c>
      <c r="D467" s="466">
        <v>106.3</v>
      </c>
      <c r="E467" s="473"/>
    </row>
    <row r="468" spans="1:5" ht="28.5">
      <c r="A468" s="485" t="s">
        <v>28185</v>
      </c>
      <c r="B468" s="268" t="s">
        <v>1332</v>
      </c>
      <c r="C468" s="269" t="s">
        <v>2</v>
      </c>
      <c r="D468" s="466">
        <v>21.54</v>
      </c>
      <c r="E468" s="271"/>
    </row>
    <row r="469" spans="1:5" ht="15">
      <c r="A469" s="484" t="s">
        <v>28186</v>
      </c>
      <c r="B469" s="471" t="s">
        <v>19191</v>
      </c>
      <c r="C469" s="472"/>
      <c r="D469" s="480"/>
      <c r="E469" s="473"/>
    </row>
    <row r="470" spans="1:5" ht="28.5">
      <c r="A470" s="485" t="s">
        <v>28187</v>
      </c>
      <c r="B470" s="268" t="s">
        <v>1333</v>
      </c>
      <c r="C470" s="269" t="s">
        <v>2</v>
      </c>
      <c r="D470" s="466">
        <v>16.12</v>
      </c>
      <c r="E470" s="271"/>
    </row>
    <row r="471" spans="1:5" ht="15">
      <c r="A471" s="484" t="s">
        <v>28188</v>
      </c>
      <c r="B471" s="471" t="s">
        <v>19192</v>
      </c>
      <c r="C471" s="472"/>
      <c r="D471" s="480"/>
      <c r="E471" s="473"/>
    </row>
    <row r="472" spans="1:5" ht="28.5">
      <c r="A472" s="485" t="s">
        <v>28189</v>
      </c>
      <c r="B472" s="268" t="s">
        <v>1334</v>
      </c>
      <c r="C472" s="269" t="s">
        <v>2</v>
      </c>
      <c r="D472" s="466">
        <v>37.67</v>
      </c>
      <c r="E472" s="271"/>
    </row>
    <row r="473" spans="1:5" ht="15">
      <c r="A473" s="485" t="s">
        <v>28190</v>
      </c>
      <c r="B473" s="268" t="s">
        <v>1335</v>
      </c>
      <c r="C473" s="269" t="s">
        <v>2</v>
      </c>
      <c r="D473" s="466">
        <v>8</v>
      </c>
      <c r="E473" s="473"/>
    </row>
    <row r="474" spans="1:5" ht="14.25">
      <c r="A474" s="485" t="s">
        <v>28191</v>
      </c>
      <c r="B474" s="268" t="s">
        <v>1336</v>
      </c>
      <c r="C474" s="269" t="s">
        <v>2</v>
      </c>
      <c r="D474" s="466">
        <v>5.38</v>
      </c>
      <c r="E474" s="271"/>
    </row>
    <row r="475" spans="1:5" ht="14.25">
      <c r="A475" s="485" t="s">
        <v>28192</v>
      </c>
      <c r="B475" s="268" t="s">
        <v>1337</v>
      </c>
      <c r="C475" s="269" t="s">
        <v>2</v>
      </c>
      <c r="D475" s="466">
        <v>4.71</v>
      </c>
      <c r="E475" s="271"/>
    </row>
    <row r="476" spans="1:5" ht="15">
      <c r="A476" s="484" t="s">
        <v>28193</v>
      </c>
      <c r="B476" s="471" t="s">
        <v>19193</v>
      </c>
      <c r="C476" s="472"/>
      <c r="D476" s="480"/>
      <c r="E476" s="271"/>
    </row>
    <row r="477" spans="1:5" ht="28.5">
      <c r="A477" s="485" t="s">
        <v>28194</v>
      </c>
      <c r="B477" s="268" t="s">
        <v>18586</v>
      </c>
      <c r="C477" s="269" t="s">
        <v>2</v>
      </c>
      <c r="D477" s="466">
        <v>16.71</v>
      </c>
      <c r="E477" s="271"/>
    </row>
    <row r="478" spans="1:5" ht="15">
      <c r="A478" s="484" t="s">
        <v>28195</v>
      </c>
      <c r="B478" s="471" t="s">
        <v>19194</v>
      </c>
      <c r="C478" s="472"/>
      <c r="D478" s="480"/>
      <c r="E478" s="473"/>
    </row>
    <row r="479" spans="1:5" ht="28.5">
      <c r="A479" s="485" t="s">
        <v>28196</v>
      </c>
      <c r="B479" s="268" t="s">
        <v>1338</v>
      </c>
      <c r="C479" s="269" t="s">
        <v>2</v>
      </c>
      <c r="D479" s="466">
        <v>521.08000000000004</v>
      </c>
      <c r="E479" s="271"/>
    </row>
    <row r="480" spans="1:5" ht="15">
      <c r="A480" s="484" t="s">
        <v>28197</v>
      </c>
      <c r="B480" s="471" t="s">
        <v>1187</v>
      </c>
      <c r="C480" s="472"/>
      <c r="D480" s="480"/>
      <c r="E480" s="473"/>
    </row>
    <row r="481" spans="1:5" ht="28.5">
      <c r="A481" s="485" t="s">
        <v>28198</v>
      </c>
      <c r="B481" s="268" t="s">
        <v>1339</v>
      </c>
      <c r="C481" s="269" t="s">
        <v>2</v>
      </c>
      <c r="D481" s="466">
        <v>63.03</v>
      </c>
      <c r="E481" s="271"/>
    </row>
    <row r="482" spans="1:5" ht="15">
      <c r="A482" s="484" t="s">
        <v>28199</v>
      </c>
      <c r="B482" s="471" t="s">
        <v>19195</v>
      </c>
      <c r="C482" s="472"/>
      <c r="D482" s="480"/>
      <c r="E482" s="271"/>
    </row>
    <row r="483" spans="1:5" ht="28.5">
      <c r="A483" s="485" t="s">
        <v>28200</v>
      </c>
      <c r="B483" s="268" t="s">
        <v>28201</v>
      </c>
      <c r="C483" s="269" t="s">
        <v>2</v>
      </c>
      <c r="D483" s="466">
        <v>31005.08</v>
      </c>
      <c r="E483" s="271"/>
    </row>
    <row r="484" spans="1:5" ht="28.5">
      <c r="A484" s="485" t="s">
        <v>28202</v>
      </c>
      <c r="B484" s="268" t="s">
        <v>28203</v>
      </c>
      <c r="C484" s="269" t="s">
        <v>2</v>
      </c>
      <c r="D484" s="466">
        <v>15137.05</v>
      </c>
      <c r="E484" s="271"/>
    </row>
    <row r="485" spans="1:5" ht="28.5">
      <c r="A485" s="485" t="s">
        <v>28204</v>
      </c>
      <c r="B485" s="268" t="s">
        <v>28205</v>
      </c>
      <c r="C485" s="269" t="s">
        <v>2</v>
      </c>
      <c r="D485" s="466">
        <v>23774</v>
      </c>
      <c r="E485" s="271"/>
    </row>
    <row r="486" spans="1:5" ht="28.5">
      <c r="A486" s="485" t="s">
        <v>28206</v>
      </c>
      <c r="B486" s="268" t="s">
        <v>28207</v>
      </c>
      <c r="C486" s="269" t="s">
        <v>2</v>
      </c>
      <c r="D486" s="466">
        <v>18869.04</v>
      </c>
      <c r="E486" s="271"/>
    </row>
    <row r="487" spans="1:5" ht="15">
      <c r="A487" s="484" t="s">
        <v>28208</v>
      </c>
      <c r="B487" s="471" t="s">
        <v>19196</v>
      </c>
      <c r="C487" s="472"/>
      <c r="D487" s="480"/>
      <c r="E487" s="271"/>
    </row>
    <row r="488" spans="1:5" ht="28.5">
      <c r="A488" s="485" t="s">
        <v>28209</v>
      </c>
      <c r="B488" s="268" t="s">
        <v>28210</v>
      </c>
      <c r="C488" s="269" t="s">
        <v>1</v>
      </c>
      <c r="D488" s="466">
        <v>42.06</v>
      </c>
      <c r="E488" s="271"/>
    </row>
    <row r="489" spans="1:5" ht="15">
      <c r="A489" s="484" t="s">
        <v>28211</v>
      </c>
      <c r="B489" s="471" t="s">
        <v>19197</v>
      </c>
      <c r="C489" s="472"/>
      <c r="D489" s="480"/>
      <c r="E489" s="271"/>
    </row>
    <row r="490" spans="1:5" ht="28.5">
      <c r="A490" s="485" t="s">
        <v>28212</v>
      </c>
      <c r="B490" s="268" t="s">
        <v>1340</v>
      </c>
      <c r="C490" s="269" t="s">
        <v>2</v>
      </c>
      <c r="D490" s="466">
        <v>1350.61</v>
      </c>
      <c r="E490" s="271"/>
    </row>
    <row r="491" spans="1:5" ht="42.75">
      <c r="A491" s="485" t="s">
        <v>28213</v>
      </c>
      <c r="B491" s="268" t="s">
        <v>1341</v>
      </c>
      <c r="C491" s="269" t="s">
        <v>2</v>
      </c>
      <c r="D491" s="466">
        <v>506.86</v>
      </c>
      <c r="E491" s="271"/>
    </row>
    <row r="492" spans="1:5" ht="42.75">
      <c r="A492" s="485" t="s">
        <v>28214</v>
      </c>
      <c r="B492" s="268" t="s">
        <v>1342</v>
      </c>
      <c r="C492" s="269" t="s">
        <v>2</v>
      </c>
      <c r="D492" s="466">
        <v>683.14</v>
      </c>
      <c r="E492" s="473"/>
    </row>
    <row r="493" spans="1:5" ht="42.75">
      <c r="A493" s="485" t="s">
        <v>28215</v>
      </c>
      <c r="B493" s="268" t="s">
        <v>1343</v>
      </c>
      <c r="C493" s="269" t="s">
        <v>2</v>
      </c>
      <c r="D493" s="466">
        <v>522.67999999999995</v>
      </c>
      <c r="E493" s="271"/>
    </row>
    <row r="494" spans="1:5" ht="42.75">
      <c r="A494" s="485" t="s">
        <v>28216</v>
      </c>
      <c r="B494" s="268" t="s">
        <v>1344</v>
      </c>
      <c r="C494" s="269" t="s">
        <v>2</v>
      </c>
      <c r="D494" s="466">
        <v>572.22</v>
      </c>
      <c r="E494" s="473"/>
    </row>
    <row r="495" spans="1:5" ht="28.5">
      <c r="A495" s="485" t="s">
        <v>28217</v>
      </c>
      <c r="B495" s="268" t="s">
        <v>1345</v>
      </c>
      <c r="C495" s="269" t="s">
        <v>2</v>
      </c>
      <c r="D495" s="466">
        <v>31.51</v>
      </c>
      <c r="E495" s="271"/>
    </row>
    <row r="496" spans="1:5" ht="28.5">
      <c r="A496" s="485" t="s">
        <v>28218</v>
      </c>
      <c r="B496" s="268" t="s">
        <v>1346</v>
      </c>
      <c r="C496" s="269" t="s">
        <v>2</v>
      </c>
      <c r="D496" s="466">
        <v>712.18</v>
      </c>
      <c r="E496" s="271"/>
    </row>
    <row r="497" spans="1:5" ht="28.5">
      <c r="A497" s="485" t="s">
        <v>28219</v>
      </c>
      <c r="B497" s="268" t="s">
        <v>1347</v>
      </c>
      <c r="C497" s="269" t="s">
        <v>2</v>
      </c>
      <c r="D497" s="466">
        <v>259.2</v>
      </c>
      <c r="E497" s="473"/>
    </row>
    <row r="498" spans="1:5" ht="28.5">
      <c r="A498" s="485" t="s">
        <v>28220</v>
      </c>
      <c r="B498" s="268" t="s">
        <v>28221</v>
      </c>
      <c r="C498" s="269" t="s">
        <v>2</v>
      </c>
      <c r="D498" s="466">
        <v>1289.6400000000001</v>
      </c>
      <c r="E498" s="271"/>
    </row>
    <row r="499" spans="1:5" ht="28.5">
      <c r="A499" s="485" t="s">
        <v>28222</v>
      </c>
      <c r="B499" s="268" t="s">
        <v>28223</v>
      </c>
      <c r="C499" s="269" t="s">
        <v>2</v>
      </c>
      <c r="D499" s="466">
        <v>3.57</v>
      </c>
      <c r="E499" s="271"/>
    </row>
    <row r="500" spans="1:5" ht="15">
      <c r="A500" s="484" t="s">
        <v>28224</v>
      </c>
      <c r="B500" s="471" t="s">
        <v>19198</v>
      </c>
      <c r="C500" s="472"/>
      <c r="D500" s="480"/>
      <c r="E500" s="271"/>
    </row>
    <row r="501" spans="1:5" ht="14.25">
      <c r="A501" s="485" t="s">
        <v>28225</v>
      </c>
      <c r="B501" s="268" t="s">
        <v>1348</v>
      </c>
      <c r="C501" s="269" t="s">
        <v>2</v>
      </c>
      <c r="D501" s="466">
        <v>5.27</v>
      </c>
      <c r="E501" s="271"/>
    </row>
    <row r="502" spans="1:5" ht="15">
      <c r="A502" s="484" t="s">
        <v>28226</v>
      </c>
      <c r="B502" s="471" t="s">
        <v>19198</v>
      </c>
      <c r="C502" s="472"/>
      <c r="D502" s="480"/>
      <c r="E502" s="271"/>
    </row>
    <row r="503" spans="1:5" ht="42.75">
      <c r="A503" s="485" t="s">
        <v>28227</v>
      </c>
      <c r="B503" s="268" t="s">
        <v>1349</v>
      </c>
      <c r="C503" s="269" t="s">
        <v>2</v>
      </c>
      <c r="D503" s="466">
        <v>445.07</v>
      </c>
      <c r="E503" s="271"/>
    </row>
    <row r="504" spans="1:5" ht="42.75">
      <c r="A504" s="485" t="s">
        <v>28228</v>
      </c>
      <c r="B504" s="268" t="s">
        <v>1350</v>
      </c>
      <c r="C504" s="269" t="s">
        <v>2</v>
      </c>
      <c r="D504" s="466">
        <v>528.42999999999995</v>
      </c>
      <c r="E504" s="473"/>
    </row>
    <row r="505" spans="1:5" ht="15">
      <c r="A505" s="484" t="s">
        <v>28229</v>
      </c>
      <c r="B505" s="471" t="s">
        <v>19198</v>
      </c>
      <c r="C505" s="472"/>
      <c r="D505" s="480"/>
      <c r="E505" s="271"/>
    </row>
    <row r="506" spans="1:5" ht="42.75">
      <c r="A506" s="485" t="s">
        <v>28230</v>
      </c>
      <c r="B506" s="268" t="s">
        <v>1351</v>
      </c>
      <c r="C506" s="269" t="s">
        <v>2</v>
      </c>
      <c r="D506" s="466">
        <v>1228.19</v>
      </c>
      <c r="E506" s="473"/>
    </row>
    <row r="507" spans="1:5" ht="42.75">
      <c r="A507" s="485" t="s">
        <v>28231</v>
      </c>
      <c r="B507" s="268" t="s">
        <v>1352</v>
      </c>
      <c r="C507" s="269" t="s">
        <v>2</v>
      </c>
      <c r="D507" s="466">
        <v>1266.49</v>
      </c>
      <c r="E507" s="271"/>
    </row>
    <row r="508" spans="1:5" ht="42.75">
      <c r="A508" s="485" t="s">
        <v>28232</v>
      </c>
      <c r="B508" s="268" t="s">
        <v>1353</v>
      </c>
      <c r="C508" s="269" t="s">
        <v>2</v>
      </c>
      <c r="D508" s="466">
        <v>692.53</v>
      </c>
      <c r="E508" s="271"/>
    </row>
    <row r="509" spans="1:5" ht="28.5">
      <c r="A509" s="485" t="s">
        <v>28233</v>
      </c>
      <c r="B509" s="268" t="s">
        <v>1354</v>
      </c>
      <c r="C509" s="269" t="s">
        <v>2</v>
      </c>
      <c r="D509" s="466">
        <v>1349.94</v>
      </c>
      <c r="E509" s="271"/>
    </row>
    <row r="510" spans="1:5" ht="28.5">
      <c r="A510" s="485" t="s">
        <v>28234</v>
      </c>
      <c r="B510" s="268" t="s">
        <v>1355</v>
      </c>
      <c r="C510" s="269" t="s">
        <v>2</v>
      </c>
      <c r="D510" s="466">
        <v>103.1</v>
      </c>
      <c r="E510" s="271"/>
    </row>
    <row r="511" spans="1:5" ht="28.5">
      <c r="A511" s="485" t="s">
        <v>28235</v>
      </c>
      <c r="B511" s="268" t="s">
        <v>19683</v>
      </c>
      <c r="C511" s="269" t="s">
        <v>2</v>
      </c>
      <c r="D511" s="466">
        <v>178.81</v>
      </c>
      <c r="E511" s="271"/>
    </row>
    <row r="512" spans="1:5" ht="15" customHeight="1">
      <c r="A512" s="484" t="s">
        <v>28236</v>
      </c>
      <c r="B512" s="471" t="s">
        <v>19198</v>
      </c>
      <c r="C512" s="472"/>
      <c r="D512" s="480"/>
      <c r="E512" s="271"/>
    </row>
    <row r="513" spans="1:5" ht="15" customHeight="1">
      <c r="A513" s="485" t="s">
        <v>28237</v>
      </c>
      <c r="B513" s="268" t="s">
        <v>1356</v>
      </c>
      <c r="C513" s="269" t="s">
        <v>2</v>
      </c>
      <c r="D513" s="466">
        <v>581.44000000000005</v>
      </c>
      <c r="E513" s="473"/>
    </row>
    <row r="514" spans="1:5" ht="15">
      <c r="A514" s="484" t="s">
        <v>28238</v>
      </c>
      <c r="B514" s="471" t="s">
        <v>19199</v>
      </c>
      <c r="C514" s="472"/>
      <c r="D514" s="480"/>
      <c r="E514" s="271"/>
    </row>
    <row r="515" spans="1:5" ht="14.25">
      <c r="A515" s="485" t="s">
        <v>28239</v>
      </c>
      <c r="B515" s="268" t="s">
        <v>28240</v>
      </c>
      <c r="C515" s="269" t="s">
        <v>1</v>
      </c>
      <c r="D515" s="466">
        <v>610.48</v>
      </c>
      <c r="E515" s="271"/>
    </row>
    <row r="516" spans="1:5" ht="28.5">
      <c r="A516" s="485" t="s">
        <v>28241</v>
      </c>
      <c r="B516" s="268" t="s">
        <v>28242</v>
      </c>
      <c r="C516" s="269" t="s">
        <v>1</v>
      </c>
      <c r="D516" s="466">
        <v>69.92</v>
      </c>
      <c r="E516" s="271"/>
    </row>
    <row r="517" spans="1:5" ht="15">
      <c r="A517" s="485" t="s">
        <v>28243</v>
      </c>
      <c r="B517" s="268" t="s">
        <v>28244</v>
      </c>
      <c r="C517" s="269" t="s">
        <v>1</v>
      </c>
      <c r="D517" s="466">
        <v>129.71</v>
      </c>
      <c r="E517" s="473"/>
    </row>
    <row r="518" spans="1:5" ht="28.5">
      <c r="A518" s="485" t="s">
        <v>28245</v>
      </c>
      <c r="B518" s="268" t="s">
        <v>28246</v>
      </c>
      <c r="C518" s="269" t="s">
        <v>2</v>
      </c>
      <c r="D518" s="466">
        <v>99.58</v>
      </c>
      <c r="E518" s="271"/>
    </row>
    <row r="519" spans="1:5" ht="14.25">
      <c r="A519" s="485" t="s">
        <v>28247</v>
      </c>
      <c r="B519" s="268" t="s">
        <v>28248</v>
      </c>
      <c r="C519" s="269" t="s">
        <v>1</v>
      </c>
      <c r="D519" s="466">
        <v>89.03</v>
      </c>
      <c r="E519" s="271"/>
    </row>
    <row r="520" spans="1:5" ht="28.5">
      <c r="A520" s="485" t="s">
        <v>28249</v>
      </c>
      <c r="B520" s="268" t="s">
        <v>1357</v>
      </c>
      <c r="C520" s="269" t="s">
        <v>2</v>
      </c>
      <c r="D520" s="466">
        <v>19.25</v>
      </c>
      <c r="E520" s="271"/>
    </row>
    <row r="521" spans="1:5" ht="30">
      <c r="A521" s="484" t="s">
        <v>28250</v>
      </c>
      <c r="B521" s="471" t="s">
        <v>19200</v>
      </c>
      <c r="C521" s="472"/>
      <c r="D521" s="480"/>
      <c r="E521" s="271"/>
    </row>
    <row r="522" spans="1:5" ht="28.5">
      <c r="A522" s="485" t="s">
        <v>28251</v>
      </c>
      <c r="B522" s="268" t="s">
        <v>28252</v>
      </c>
      <c r="C522" s="269" t="s">
        <v>2</v>
      </c>
      <c r="D522" s="466">
        <v>13.91</v>
      </c>
      <c r="E522" s="271"/>
    </row>
    <row r="523" spans="1:5" ht="28.5">
      <c r="A523" s="485" t="s">
        <v>28253</v>
      </c>
      <c r="B523" s="268" t="s">
        <v>28254</v>
      </c>
      <c r="C523" s="269" t="s">
        <v>2</v>
      </c>
      <c r="D523" s="466">
        <v>14.03</v>
      </c>
      <c r="E523" s="271"/>
    </row>
    <row r="524" spans="1:5" ht="28.5">
      <c r="A524" s="485" t="s">
        <v>28255</v>
      </c>
      <c r="B524" s="268" t="s">
        <v>28256</v>
      </c>
      <c r="C524" s="269" t="s">
        <v>2</v>
      </c>
      <c r="D524" s="466">
        <v>16.2</v>
      </c>
      <c r="E524" s="271"/>
    </row>
    <row r="525" spans="1:5" ht="15">
      <c r="A525" s="484" t="s">
        <v>28257</v>
      </c>
      <c r="B525" s="471" t="s">
        <v>19201</v>
      </c>
      <c r="C525" s="472"/>
      <c r="D525" s="480"/>
      <c r="E525" s="271"/>
    </row>
    <row r="526" spans="1:5" ht="28.5">
      <c r="A526" s="485" t="s">
        <v>28258</v>
      </c>
      <c r="B526" s="268" t="s">
        <v>1358</v>
      </c>
      <c r="C526" s="269" t="s">
        <v>1</v>
      </c>
      <c r="D526" s="466">
        <v>3.56</v>
      </c>
      <c r="E526" s="271"/>
    </row>
    <row r="527" spans="1:5" ht="28.5">
      <c r="A527" s="485" t="s">
        <v>28259</v>
      </c>
      <c r="B527" s="268" t="s">
        <v>1359</v>
      </c>
      <c r="C527" s="269" t="s">
        <v>1</v>
      </c>
      <c r="D527" s="466">
        <v>4.26</v>
      </c>
      <c r="E527" s="271"/>
    </row>
    <row r="528" spans="1:5" ht="28.5">
      <c r="A528" s="485" t="s">
        <v>28260</v>
      </c>
      <c r="B528" s="268" t="s">
        <v>1360</v>
      </c>
      <c r="C528" s="269" t="s">
        <v>1</v>
      </c>
      <c r="D528" s="466">
        <v>6.23</v>
      </c>
      <c r="E528" s="271"/>
    </row>
    <row r="529" spans="1:5" ht="28.5">
      <c r="A529" s="485" t="s">
        <v>28261</v>
      </c>
      <c r="B529" s="268" t="s">
        <v>1361</v>
      </c>
      <c r="C529" s="269" t="s">
        <v>1</v>
      </c>
      <c r="D529" s="466">
        <v>9.91</v>
      </c>
      <c r="E529" s="271"/>
    </row>
    <row r="530" spans="1:5" ht="28.5">
      <c r="A530" s="485" t="s">
        <v>28262</v>
      </c>
      <c r="B530" s="268" t="s">
        <v>1362</v>
      </c>
      <c r="C530" s="269" t="s">
        <v>1</v>
      </c>
      <c r="D530" s="466">
        <v>12.55</v>
      </c>
      <c r="E530" s="271"/>
    </row>
    <row r="531" spans="1:5" ht="28.5">
      <c r="A531" s="485" t="s">
        <v>28263</v>
      </c>
      <c r="B531" s="268" t="s">
        <v>1363</v>
      </c>
      <c r="C531" s="269" t="s">
        <v>1</v>
      </c>
      <c r="D531" s="466">
        <v>15.5</v>
      </c>
      <c r="E531" s="271"/>
    </row>
    <row r="532" spans="1:5" ht="28.5">
      <c r="A532" s="485" t="s">
        <v>28264</v>
      </c>
      <c r="B532" s="268" t="s">
        <v>1364</v>
      </c>
      <c r="C532" s="269" t="s">
        <v>1</v>
      </c>
      <c r="D532" s="466">
        <v>33.46</v>
      </c>
      <c r="E532" s="271"/>
    </row>
    <row r="533" spans="1:5" ht="28.5">
      <c r="A533" s="485" t="s">
        <v>28265</v>
      </c>
      <c r="B533" s="268" t="s">
        <v>1365</v>
      </c>
      <c r="C533" s="269" t="s">
        <v>1</v>
      </c>
      <c r="D533" s="466">
        <v>57.07</v>
      </c>
      <c r="E533" s="271"/>
    </row>
    <row r="534" spans="1:5" ht="28.5">
      <c r="A534" s="485" t="s">
        <v>28266</v>
      </c>
      <c r="B534" s="268" t="s">
        <v>1366</v>
      </c>
      <c r="C534" s="269" t="s">
        <v>2</v>
      </c>
      <c r="D534" s="466">
        <v>4.66</v>
      </c>
      <c r="E534" s="271"/>
    </row>
    <row r="535" spans="1:5" ht="28.5">
      <c r="A535" s="485" t="s">
        <v>28267</v>
      </c>
      <c r="B535" s="268" t="s">
        <v>1367</v>
      </c>
      <c r="C535" s="269" t="s">
        <v>2</v>
      </c>
      <c r="D535" s="466">
        <v>1.89</v>
      </c>
      <c r="E535" s="271"/>
    </row>
    <row r="536" spans="1:5" ht="15" customHeight="1">
      <c r="A536" s="485" t="s">
        <v>28268</v>
      </c>
      <c r="B536" s="268" t="s">
        <v>1368</v>
      </c>
      <c r="C536" s="269" t="s">
        <v>1</v>
      </c>
      <c r="D536" s="466">
        <v>6.23</v>
      </c>
      <c r="E536" s="271"/>
    </row>
    <row r="537" spans="1:5" ht="15" customHeight="1">
      <c r="A537" s="485" t="s">
        <v>28269</v>
      </c>
      <c r="B537" s="268" t="s">
        <v>1369</v>
      </c>
      <c r="C537" s="269" t="s">
        <v>2</v>
      </c>
      <c r="D537" s="466">
        <v>51.42</v>
      </c>
      <c r="E537" s="473"/>
    </row>
    <row r="538" spans="1:5" ht="28.5">
      <c r="A538" s="485" t="s">
        <v>28270</v>
      </c>
      <c r="B538" s="268" t="s">
        <v>1370</v>
      </c>
      <c r="C538" s="269" t="s">
        <v>1</v>
      </c>
      <c r="D538" s="466">
        <v>4.68</v>
      </c>
      <c r="E538" s="271"/>
    </row>
    <row r="539" spans="1:5" ht="28.5">
      <c r="A539" s="485" t="s">
        <v>28271</v>
      </c>
      <c r="B539" s="268" t="s">
        <v>1371</v>
      </c>
      <c r="C539" s="269" t="s">
        <v>1</v>
      </c>
      <c r="D539" s="466">
        <v>9.75</v>
      </c>
      <c r="E539" s="271"/>
    </row>
    <row r="540" spans="1:5" ht="14.25">
      <c r="A540" s="485" t="s">
        <v>28272</v>
      </c>
      <c r="B540" s="268" t="s">
        <v>1372</v>
      </c>
      <c r="C540" s="269" t="s">
        <v>1</v>
      </c>
      <c r="D540" s="466">
        <v>168.17</v>
      </c>
      <c r="E540" s="271"/>
    </row>
    <row r="541" spans="1:5" ht="28.5">
      <c r="A541" s="485" t="s">
        <v>28273</v>
      </c>
      <c r="B541" s="268" t="s">
        <v>1373</v>
      </c>
      <c r="C541" s="269" t="s">
        <v>2</v>
      </c>
      <c r="D541" s="466">
        <v>4</v>
      </c>
      <c r="E541" s="271"/>
    </row>
    <row r="542" spans="1:5" ht="57">
      <c r="A542" s="485" t="s">
        <v>28274</v>
      </c>
      <c r="B542" s="268" t="s">
        <v>17964</v>
      </c>
      <c r="C542" s="269" t="s">
        <v>2</v>
      </c>
      <c r="D542" s="466">
        <v>9.3000000000000007</v>
      </c>
      <c r="E542" s="473"/>
    </row>
    <row r="543" spans="1:5" ht="28.5">
      <c r="A543" s="485" t="s">
        <v>28275</v>
      </c>
      <c r="B543" s="268" t="s">
        <v>1374</v>
      </c>
      <c r="C543" s="269" t="s">
        <v>1</v>
      </c>
      <c r="D543" s="466">
        <v>3.06</v>
      </c>
      <c r="E543" s="271"/>
    </row>
    <row r="544" spans="1:5" ht="28.5">
      <c r="A544" s="485" t="s">
        <v>28276</v>
      </c>
      <c r="B544" s="268" t="s">
        <v>1375</v>
      </c>
      <c r="C544" s="269" t="s">
        <v>1</v>
      </c>
      <c r="D544" s="466">
        <v>3.85</v>
      </c>
      <c r="E544" s="271"/>
    </row>
    <row r="545" spans="1:5" ht="30">
      <c r="A545" s="484" t="s">
        <v>28277</v>
      </c>
      <c r="B545" s="471" t="s">
        <v>19202</v>
      </c>
      <c r="C545" s="472"/>
      <c r="D545" s="480"/>
      <c r="E545" s="473"/>
    </row>
    <row r="546" spans="1:5" ht="28.5">
      <c r="A546" s="485" t="s">
        <v>28278</v>
      </c>
      <c r="B546" s="268" t="s">
        <v>1376</v>
      </c>
      <c r="C546" s="269" t="s">
        <v>1</v>
      </c>
      <c r="D546" s="466">
        <v>29.88</v>
      </c>
      <c r="E546" s="271"/>
    </row>
    <row r="547" spans="1:5" ht="28.5">
      <c r="A547" s="485" t="s">
        <v>28279</v>
      </c>
      <c r="B547" s="268" t="s">
        <v>1377</v>
      </c>
      <c r="C547" s="269" t="s">
        <v>1</v>
      </c>
      <c r="D547" s="466">
        <v>4.5199999999999996</v>
      </c>
      <c r="E547" s="473"/>
    </row>
    <row r="548" spans="1:5" ht="28.5">
      <c r="A548" s="485" t="s">
        <v>28280</v>
      </c>
      <c r="B548" s="268" t="s">
        <v>1378</v>
      </c>
      <c r="C548" s="269" t="s">
        <v>1</v>
      </c>
      <c r="D548" s="466">
        <v>5.69</v>
      </c>
      <c r="E548" s="271"/>
    </row>
    <row r="549" spans="1:5" ht="28.5">
      <c r="A549" s="485" t="s">
        <v>28281</v>
      </c>
      <c r="B549" s="268" t="s">
        <v>1379</v>
      </c>
      <c r="C549" s="269" t="s">
        <v>1</v>
      </c>
      <c r="D549" s="466">
        <v>12.66</v>
      </c>
      <c r="E549" s="271"/>
    </row>
    <row r="550" spans="1:5" ht="15">
      <c r="A550" s="484" t="s">
        <v>28282</v>
      </c>
      <c r="B550" s="471" t="s">
        <v>19203</v>
      </c>
      <c r="C550" s="472"/>
      <c r="D550" s="480"/>
      <c r="E550" s="271"/>
    </row>
    <row r="551" spans="1:5" ht="28.5">
      <c r="A551" s="485" t="s">
        <v>28283</v>
      </c>
      <c r="B551" s="268" t="s">
        <v>1380</v>
      </c>
      <c r="C551" s="269" t="s">
        <v>1</v>
      </c>
      <c r="D551" s="466">
        <v>9.4</v>
      </c>
      <c r="E551" s="271"/>
    </row>
    <row r="552" spans="1:5" ht="28.5">
      <c r="A552" s="485" t="s">
        <v>28284</v>
      </c>
      <c r="B552" s="268" t="s">
        <v>1381</v>
      </c>
      <c r="C552" s="269" t="s">
        <v>1</v>
      </c>
      <c r="D552" s="466">
        <v>3.53</v>
      </c>
      <c r="E552" s="271"/>
    </row>
    <row r="553" spans="1:5" ht="15">
      <c r="A553" s="484" t="s">
        <v>28285</v>
      </c>
      <c r="B553" s="471" t="s">
        <v>19211</v>
      </c>
      <c r="C553" s="472"/>
      <c r="D553" s="480"/>
      <c r="E553" s="271"/>
    </row>
    <row r="554" spans="1:5" ht="28.5">
      <c r="A554" s="485" t="s">
        <v>28286</v>
      </c>
      <c r="B554" s="268" t="s">
        <v>28287</v>
      </c>
      <c r="C554" s="269" t="s">
        <v>2</v>
      </c>
      <c r="D554" s="466">
        <v>6.2</v>
      </c>
      <c r="E554" s="271"/>
    </row>
    <row r="555" spans="1:5" ht="15">
      <c r="A555" s="484" t="s">
        <v>28288</v>
      </c>
      <c r="B555" s="471" t="s">
        <v>1382</v>
      </c>
      <c r="C555" s="472"/>
      <c r="D555" s="480"/>
      <c r="E555" s="271"/>
    </row>
    <row r="556" spans="1:5" ht="28.5">
      <c r="A556" s="485" t="s">
        <v>28289</v>
      </c>
      <c r="B556" s="268" t="s">
        <v>1383</v>
      </c>
      <c r="C556" s="269" t="s">
        <v>1</v>
      </c>
      <c r="D556" s="466">
        <v>1.65</v>
      </c>
      <c r="E556" s="271"/>
    </row>
    <row r="557" spans="1:5" ht="28.5">
      <c r="A557" s="485" t="s">
        <v>28290</v>
      </c>
      <c r="B557" s="268" t="s">
        <v>1384</v>
      </c>
      <c r="C557" s="269" t="s">
        <v>1</v>
      </c>
      <c r="D557" s="466">
        <v>2.78</v>
      </c>
      <c r="E557" s="271"/>
    </row>
    <row r="558" spans="1:5" ht="28.5">
      <c r="A558" s="485" t="s">
        <v>28291</v>
      </c>
      <c r="B558" s="268" t="s">
        <v>1385</v>
      </c>
      <c r="C558" s="269" t="s">
        <v>1</v>
      </c>
      <c r="D558" s="466">
        <v>4.51</v>
      </c>
      <c r="E558" s="271"/>
    </row>
    <row r="559" spans="1:5" ht="28.5">
      <c r="A559" s="485" t="s">
        <v>28292</v>
      </c>
      <c r="B559" s="268" t="s">
        <v>1386</v>
      </c>
      <c r="C559" s="269" t="s">
        <v>1</v>
      </c>
      <c r="D559" s="466">
        <v>6.36</v>
      </c>
      <c r="E559" s="271"/>
    </row>
    <row r="560" spans="1:5" ht="28.5">
      <c r="A560" s="485" t="s">
        <v>28293</v>
      </c>
      <c r="B560" s="268" t="s">
        <v>28294</v>
      </c>
      <c r="C560" s="269" t="s">
        <v>1</v>
      </c>
      <c r="D560" s="466">
        <v>115.51</v>
      </c>
      <c r="E560" s="271"/>
    </row>
    <row r="561" spans="1:5" ht="28.5">
      <c r="A561" s="485" t="s">
        <v>28295</v>
      </c>
      <c r="B561" s="268" t="s">
        <v>1387</v>
      </c>
      <c r="C561" s="269" t="s">
        <v>1</v>
      </c>
      <c r="D561" s="466">
        <v>19.190000000000001</v>
      </c>
      <c r="E561" s="271"/>
    </row>
    <row r="562" spans="1:5" ht="28.5">
      <c r="A562" s="485" t="s">
        <v>28296</v>
      </c>
      <c r="B562" s="268" t="s">
        <v>1388</v>
      </c>
      <c r="C562" s="269" t="s">
        <v>1</v>
      </c>
      <c r="D562" s="466">
        <v>26.03</v>
      </c>
      <c r="E562" s="271"/>
    </row>
    <row r="563" spans="1:5" ht="28.5">
      <c r="A563" s="485" t="s">
        <v>28297</v>
      </c>
      <c r="B563" s="268" t="s">
        <v>28298</v>
      </c>
      <c r="C563" s="269" t="s">
        <v>1</v>
      </c>
      <c r="D563" s="466">
        <v>223.12</v>
      </c>
      <c r="E563" s="271"/>
    </row>
    <row r="564" spans="1:5" ht="28.5">
      <c r="A564" s="485" t="s">
        <v>28299</v>
      </c>
      <c r="B564" s="268" t="s">
        <v>28300</v>
      </c>
      <c r="C564" s="269" t="s">
        <v>1</v>
      </c>
      <c r="D564" s="466">
        <v>8.5</v>
      </c>
      <c r="E564" s="473"/>
    </row>
    <row r="565" spans="1:5" ht="28.5">
      <c r="A565" s="485" t="s">
        <v>28301</v>
      </c>
      <c r="B565" s="268" t="s">
        <v>28302</v>
      </c>
      <c r="C565" s="269" t="s">
        <v>1</v>
      </c>
      <c r="D565" s="466">
        <v>21.48</v>
      </c>
      <c r="E565" s="271"/>
    </row>
    <row r="566" spans="1:5" ht="28.5">
      <c r="A566" s="485" t="s">
        <v>28303</v>
      </c>
      <c r="B566" s="268" t="s">
        <v>28304</v>
      </c>
      <c r="C566" s="269" t="s">
        <v>1</v>
      </c>
      <c r="D566" s="466">
        <v>13.45</v>
      </c>
      <c r="E566" s="271"/>
    </row>
    <row r="567" spans="1:5" ht="28.5">
      <c r="A567" s="485" t="s">
        <v>28305</v>
      </c>
      <c r="B567" s="268" t="s">
        <v>28306</v>
      </c>
      <c r="C567" s="269" t="s">
        <v>1</v>
      </c>
      <c r="D567" s="466">
        <v>29.36</v>
      </c>
      <c r="E567" s="271"/>
    </row>
    <row r="568" spans="1:5" ht="28.5">
      <c r="A568" s="485" t="s">
        <v>28307</v>
      </c>
      <c r="B568" s="268" t="s">
        <v>28308</v>
      </c>
      <c r="C568" s="269" t="s">
        <v>1</v>
      </c>
      <c r="D568" s="466">
        <v>41.76</v>
      </c>
      <c r="E568" s="271"/>
    </row>
    <row r="569" spans="1:5" ht="28.5">
      <c r="A569" s="485" t="s">
        <v>28309</v>
      </c>
      <c r="B569" s="268" t="s">
        <v>28310</v>
      </c>
      <c r="C569" s="269" t="s">
        <v>1</v>
      </c>
      <c r="D569" s="466">
        <v>62.25</v>
      </c>
      <c r="E569" s="271"/>
    </row>
    <row r="570" spans="1:5" ht="28.5">
      <c r="A570" s="485" t="s">
        <v>28311</v>
      </c>
      <c r="B570" s="268" t="s">
        <v>1389</v>
      </c>
      <c r="C570" s="269" t="s">
        <v>1</v>
      </c>
      <c r="D570" s="466">
        <v>24.18</v>
      </c>
      <c r="E570" s="271"/>
    </row>
    <row r="571" spans="1:5" ht="28.5">
      <c r="A571" s="485" t="s">
        <v>28312</v>
      </c>
      <c r="B571" s="268" t="s">
        <v>28313</v>
      </c>
      <c r="C571" s="269" t="s">
        <v>1</v>
      </c>
      <c r="D571" s="466">
        <v>19.239999999999998</v>
      </c>
      <c r="E571" s="271"/>
    </row>
    <row r="572" spans="1:5" ht="15">
      <c r="A572" s="484" t="s">
        <v>28314</v>
      </c>
      <c r="B572" s="471" t="s">
        <v>19204</v>
      </c>
      <c r="C572" s="472"/>
      <c r="D572" s="480"/>
      <c r="E572" s="271"/>
    </row>
    <row r="573" spans="1:5" ht="28.5">
      <c r="A573" s="485" t="s">
        <v>28315</v>
      </c>
      <c r="B573" s="268" t="s">
        <v>1390</v>
      </c>
      <c r="C573" s="269" t="s">
        <v>1</v>
      </c>
      <c r="D573" s="466">
        <v>71.37</v>
      </c>
      <c r="E573" s="271"/>
    </row>
    <row r="574" spans="1:5" ht="14.25">
      <c r="A574" s="485" t="s">
        <v>28316</v>
      </c>
      <c r="B574" s="268" t="s">
        <v>1391</v>
      </c>
      <c r="C574" s="269" t="s">
        <v>1</v>
      </c>
      <c r="D574" s="466">
        <v>2.67</v>
      </c>
      <c r="E574" s="271"/>
    </row>
    <row r="575" spans="1:5" ht="28.5">
      <c r="A575" s="485" t="s">
        <v>28317</v>
      </c>
      <c r="B575" s="268" t="s">
        <v>28318</v>
      </c>
      <c r="C575" s="269" t="s">
        <v>1</v>
      </c>
      <c r="D575" s="466">
        <v>81.33</v>
      </c>
      <c r="E575" s="271"/>
    </row>
    <row r="576" spans="1:5" ht="28.5">
      <c r="A576" s="485" t="s">
        <v>28319</v>
      </c>
      <c r="B576" s="268" t="s">
        <v>28320</v>
      </c>
      <c r="C576" s="269" t="s">
        <v>1</v>
      </c>
      <c r="D576" s="466">
        <v>21.62</v>
      </c>
      <c r="E576" s="271"/>
    </row>
    <row r="577" spans="1:5" ht="14.25">
      <c r="A577" s="485" t="s">
        <v>28321</v>
      </c>
      <c r="B577" s="268" t="s">
        <v>28322</v>
      </c>
      <c r="C577" s="269" t="s">
        <v>1</v>
      </c>
      <c r="D577" s="466">
        <v>79.959999999999994</v>
      </c>
      <c r="E577" s="271"/>
    </row>
    <row r="578" spans="1:5" ht="28.5">
      <c r="A578" s="485" t="s">
        <v>28323</v>
      </c>
      <c r="B578" s="268" t="s">
        <v>28324</v>
      </c>
      <c r="C578" s="269" t="s">
        <v>1</v>
      </c>
      <c r="D578" s="466">
        <v>31.04</v>
      </c>
      <c r="E578" s="271"/>
    </row>
    <row r="579" spans="1:5" ht="28.5">
      <c r="A579" s="485" t="s">
        <v>28325</v>
      </c>
      <c r="B579" s="268" t="s">
        <v>28326</v>
      </c>
      <c r="C579" s="269" t="s">
        <v>1</v>
      </c>
      <c r="D579" s="466">
        <v>41.23</v>
      </c>
      <c r="E579" s="473"/>
    </row>
    <row r="580" spans="1:5" ht="28.5">
      <c r="A580" s="485" t="s">
        <v>28327</v>
      </c>
      <c r="B580" s="268" t="s">
        <v>28328</v>
      </c>
      <c r="C580" s="269" t="s">
        <v>1</v>
      </c>
      <c r="D580" s="466">
        <v>7.67</v>
      </c>
      <c r="E580" s="271"/>
    </row>
    <row r="581" spans="1:5" ht="28.5">
      <c r="A581" s="485" t="s">
        <v>28329</v>
      </c>
      <c r="B581" s="268" t="s">
        <v>28330</v>
      </c>
      <c r="C581" s="269" t="s">
        <v>1</v>
      </c>
      <c r="D581" s="466">
        <v>12.93</v>
      </c>
      <c r="E581" s="271"/>
    </row>
    <row r="582" spans="1:5" ht="28.5">
      <c r="A582" s="485" t="s">
        <v>28331</v>
      </c>
      <c r="B582" s="268" t="s">
        <v>19684</v>
      </c>
      <c r="C582" s="269" t="s">
        <v>1</v>
      </c>
      <c r="D582" s="466">
        <v>17.27</v>
      </c>
      <c r="E582" s="271"/>
    </row>
    <row r="583" spans="1:5" ht="28.5">
      <c r="A583" s="485" t="s">
        <v>28332</v>
      </c>
      <c r="B583" s="268" t="s">
        <v>28333</v>
      </c>
      <c r="C583" s="269" t="s">
        <v>1</v>
      </c>
      <c r="D583" s="466">
        <v>56.55</v>
      </c>
      <c r="E583" s="271"/>
    </row>
    <row r="584" spans="1:5" ht="28.5">
      <c r="A584" s="485" t="s">
        <v>28334</v>
      </c>
      <c r="B584" s="268" t="s">
        <v>1392</v>
      </c>
      <c r="C584" s="269" t="s">
        <v>1</v>
      </c>
      <c r="D584" s="466">
        <v>11.34</v>
      </c>
      <c r="E584" s="271"/>
    </row>
    <row r="585" spans="1:5" ht="28.5">
      <c r="A585" s="485" t="s">
        <v>28335</v>
      </c>
      <c r="B585" s="268" t="s">
        <v>28336</v>
      </c>
      <c r="C585" s="269" t="s">
        <v>1</v>
      </c>
      <c r="D585" s="466">
        <v>291.42</v>
      </c>
      <c r="E585" s="271"/>
    </row>
    <row r="586" spans="1:5" ht="28.5">
      <c r="A586" s="485" t="s">
        <v>28337</v>
      </c>
      <c r="B586" s="268" t="s">
        <v>28338</v>
      </c>
      <c r="C586" s="269" t="s">
        <v>1</v>
      </c>
      <c r="D586" s="466">
        <v>168.47</v>
      </c>
      <c r="E586" s="473"/>
    </row>
    <row r="587" spans="1:5" ht="15">
      <c r="A587" s="484" t="s">
        <v>28339</v>
      </c>
      <c r="B587" s="471" t="s">
        <v>19204</v>
      </c>
      <c r="C587" s="472"/>
      <c r="D587" s="480"/>
      <c r="E587" s="271"/>
    </row>
    <row r="588" spans="1:5" ht="28.5">
      <c r="A588" s="485" t="s">
        <v>28340</v>
      </c>
      <c r="B588" s="268" t="s">
        <v>1393</v>
      </c>
      <c r="C588" s="269" t="s">
        <v>1</v>
      </c>
      <c r="D588" s="466">
        <v>88.64</v>
      </c>
      <c r="E588" s="271"/>
    </row>
    <row r="589" spans="1:5" ht="28.5">
      <c r="A589" s="485" t="s">
        <v>28341</v>
      </c>
      <c r="B589" s="268" t="s">
        <v>28342</v>
      </c>
      <c r="C589" s="269" t="s">
        <v>1</v>
      </c>
      <c r="D589" s="466">
        <v>3.85</v>
      </c>
      <c r="E589" s="271"/>
    </row>
    <row r="590" spans="1:5" ht="28.5">
      <c r="A590" s="485" t="s">
        <v>28343</v>
      </c>
      <c r="B590" s="268" t="s">
        <v>28344</v>
      </c>
      <c r="C590" s="269" t="s">
        <v>1</v>
      </c>
      <c r="D590" s="466">
        <v>5.78</v>
      </c>
      <c r="E590" s="473"/>
    </row>
    <row r="591" spans="1:5" ht="28.5">
      <c r="A591" s="485" t="s">
        <v>28345</v>
      </c>
      <c r="B591" s="268" t="s">
        <v>28346</v>
      </c>
      <c r="C591" s="269" t="s">
        <v>1</v>
      </c>
      <c r="D591" s="466">
        <v>146</v>
      </c>
      <c r="E591" s="271"/>
    </row>
    <row r="592" spans="1:5" ht="28.5">
      <c r="A592" s="485" t="s">
        <v>28347</v>
      </c>
      <c r="B592" s="268" t="s">
        <v>1394</v>
      </c>
      <c r="C592" s="269" t="s">
        <v>3</v>
      </c>
      <c r="D592" s="466">
        <v>101.57</v>
      </c>
      <c r="E592" s="271"/>
    </row>
    <row r="593" spans="1:5" ht="28.5">
      <c r="A593" s="485" t="s">
        <v>28348</v>
      </c>
      <c r="B593" s="268" t="s">
        <v>28349</v>
      </c>
      <c r="C593" s="269" t="s">
        <v>1</v>
      </c>
      <c r="D593" s="466">
        <v>367.15</v>
      </c>
      <c r="E593" s="271"/>
    </row>
    <row r="594" spans="1:5" ht="14.25">
      <c r="A594" s="485" t="s">
        <v>28350</v>
      </c>
      <c r="B594" s="268" t="s">
        <v>28351</v>
      </c>
      <c r="C594" s="269" t="s">
        <v>1</v>
      </c>
      <c r="D594" s="466">
        <v>4.28</v>
      </c>
      <c r="E594" s="271"/>
    </row>
    <row r="595" spans="1:5" ht="15">
      <c r="A595" s="484" t="s">
        <v>28352</v>
      </c>
      <c r="B595" s="471" t="s">
        <v>28353</v>
      </c>
      <c r="C595" s="472"/>
      <c r="D595" s="480"/>
      <c r="E595" s="271"/>
    </row>
    <row r="596" spans="1:5" ht="28.5">
      <c r="A596" s="485" t="s">
        <v>28354</v>
      </c>
      <c r="B596" s="268" t="s">
        <v>28355</v>
      </c>
      <c r="C596" s="269" t="s">
        <v>1</v>
      </c>
      <c r="D596" s="466">
        <v>16.22</v>
      </c>
      <c r="E596" s="473"/>
    </row>
    <row r="597" spans="1:5" ht="15">
      <c r="A597" s="484" t="s">
        <v>28356</v>
      </c>
      <c r="B597" s="471" t="s">
        <v>19205</v>
      </c>
      <c r="C597" s="472"/>
      <c r="D597" s="480"/>
      <c r="E597" s="271"/>
    </row>
    <row r="598" spans="1:5" ht="28.5">
      <c r="A598" s="485" t="s">
        <v>28357</v>
      </c>
      <c r="B598" s="268" t="s">
        <v>19685</v>
      </c>
      <c r="C598" s="269" t="s">
        <v>1</v>
      </c>
      <c r="D598" s="466">
        <v>8.3000000000000007</v>
      </c>
      <c r="E598" s="271"/>
    </row>
    <row r="599" spans="1:5" ht="28.5">
      <c r="A599" s="485" t="s">
        <v>28358</v>
      </c>
      <c r="B599" s="268" t="s">
        <v>28359</v>
      </c>
      <c r="C599" s="269" t="s">
        <v>1</v>
      </c>
      <c r="D599" s="466">
        <v>2.08</v>
      </c>
      <c r="E599" s="271"/>
    </row>
    <row r="600" spans="1:5" ht="28.5">
      <c r="A600" s="485" t="s">
        <v>28360</v>
      </c>
      <c r="B600" s="268" t="s">
        <v>28361</v>
      </c>
      <c r="C600" s="269" t="s">
        <v>1</v>
      </c>
      <c r="D600" s="466">
        <v>11.45</v>
      </c>
      <c r="E600" s="271"/>
    </row>
    <row r="601" spans="1:5" ht="15">
      <c r="A601" s="484" t="s">
        <v>28362</v>
      </c>
      <c r="B601" s="471" t="s">
        <v>19158</v>
      </c>
      <c r="C601" s="472"/>
      <c r="D601" s="480"/>
      <c r="E601" s="473"/>
    </row>
    <row r="602" spans="1:5" ht="14.25">
      <c r="A602" s="485" t="s">
        <v>28363</v>
      </c>
      <c r="B602" s="268" t="s">
        <v>1395</v>
      </c>
      <c r="C602" s="269" t="s">
        <v>2</v>
      </c>
      <c r="D602" s="466">
        <v>6.7</v>
      </c>
      <c r="E602" s="271"/>
    </row>
    <row r="603" spans="1:5" ht="28.5">
      <c r="A603" s="485" t="s">
        <v>28364</v>
      </c>
      <c r="B603" s="268" t="s">
        <v>1396</v>
      </c>
      <c r="C603" s="269" t="s">
        <v>2</v>
      </c>
      <c r="D603" s="466">
        <v>7.06</v>
      </c>
      <c r="E603" s="271"/>
    </row>
    <row r="604" spans="1:5" ht="28.5">
      <c r="A604" s="485" t="s">
        <v>28365</v>
      </c>
      <c r="B604" s="268" t="s">
        <v>1397</v>
      </c>
      <c r="C604" s="269" t="s">
        <v>2</v>
      </c>
      <c r="D604" s="466">
        <v>4.51</v>
      </c>
      <c r="E604" s="271"/>
    </row>
    <row r="605" spans="1:5" ht="15">
      <c r="A605" s="484" t="s">
        <v>28366</v>
      </c>
      <c r="B605" s="471" t="s">
        <v>19198</v>
      </c>
      <c r="C605" s="472"/>
      <c r="D605" s="480"/>
      <c r="E605" s="473"/>
    </row>
    <row r="606" spans="1:5" ht="28.5">
      <c r="A606" s="485" t="s">
        <v>28367</v>
      </c>
      <c r="B606" s="268" t="s">
        <v>1398</v>
      </c>
      <c r="C606" s="269" t="s">
        <v>2</v>
      </c>
      <c r="D606" s="466">
        <v>775.99</v>
      </c>
      <c r="E606" s="271"/>
    </row>
    <row r="607" spans="1:5" ht="28.5">
      <c r="A607" s="485" t="s">
        <v>28368</v>
      </c>
      <c r="B607" s="268" t="s">
        <v>1399</v>
      </c>
      <c r="C607" s="269" t="s">
        <v>2</v>
      </c>
      <c r="D607" s="466">
        <v>97.88</v>
      </c>
      <c r="E607" s="271"/>
    </row>
    <row r="608" spans="1:5" ht="28.5">
      <c r="A608" s="485" t="s">
        <v>28369</v>
      </c>
      <c r="B608" s="268" t="s">
        <v>1400</v>
      </c>
      <c r="C608" s="269" t="s">
        <v>2</v>
      </c>
      <c r="D608" s="466">
        <v>262.5</v>
      </c>
      <c r="E608" s="271"/>
    </row>
    <row r="609" spans="1:5" ht="28.5">
      <c r="A609" s="485" t="s">
        <v>28370</v>
      </c>
      <c r="B609" s="268" t="s">
        <v>1401</v>
      </c>
      <c r="C609" s="269" t="s">
        <v>2</v>
      </c>
      <c r="D609" s="466">
        <v>862.91</v>
      </c>
      <c r="E609" s="271"/>
    </row>
    <row r="610" spans="1:5" ht="28.5">
      <c r="A610" s="485" t="s">
        <v>28371</v>
      </c>
      <c r="B610" s="268" t="s">
        <v>1402</v>
      </c>
      <c r="C610" s="269" t="s">
        <v>2</v>
      </c>
      <c r="D610" s="466">
        <v>862.91</v>
      </c>
      <c r="E610" s="271"/>
    </row>
    <row r="611" spans="1:5" ht="15">
      <c r="A611" s="484" t="s">
        <v>28372</v>
      </c>
      <c r="B611" s="471" t="s">
        <v>19206</v>
      </c>
      <c r="C611" s="472"/>
      <c r="D611" s="480"/>
      <c r="E611" s="473"/>
    </row>
    <row r="612" spans="1:5" ht="14.25">
      <c r="A612" s="485" t="s">
        <v>28373</v>
      </c>
      <c r="B612" s="268" t="s">
        <v>1403</v>
      </c>
      <c r="C612" s="269" t="s">
        <v>2</v>
      </c>
      <c r="D612" s="466">
        <v>65.36</v>
      </c>
      <c r="E612" s="271"/>
    </row>
    <row r="613" spans="1:5" ht="14.25">
      <c r="A613" s="485" t="s">
        <v>28374</v>
      </c>
      <c r="B613" s="268" t="s">
        <v>1404</v>
      </c>
      <c r="C613" s="269" t="s">
        <v>2</v>
      </c>
      <c r="D613" s="466">
        <v>65.36</v>
      </c>
      <c r="E613" s="271"/>
    </row>
    <row r="614" spans="1:5" ht="14.25">
      <c r="A614" s="485" t="s">
        <v>28375</v>
      </c>
      <c r="B614" s="268" t="s">
        <v>1405</v>
      </c>
      <c r="C614" s="269" t="s">
        <v>2</v>
      </c>
      <c r="D614" s="466">
        <v>65.36</v>
      </c>
      <c r="E614" s="271"/>
    </row>
    <row r="615" spans="1:5" ht="14.25">
      <c r="A615" s="485" t="s">
        <v>28376</v>
      </c>
      <c r="B615" s="268" t="s">
        <v>1406</v>
      </c>
      <c r="C615" s="269" t="s">
        <v>2</v>
      </c>
      <c r="D615" s="466">
        <v>93.12</v>
      </c>
      <c r="E615" s="271"/>
    </row>
    <row r="616" spans="1:5" ht="15">
      <c r="A616" s="484" t="s">
        <v>28377</v>
      </c>
      <c r="B616" s="471" t="s">
        <v>19207</v>
      </c>
      <c r="C616" s="472"/>
      <c r="D616" s="480"/>
      <c r="E616" s="473"/>
    </row>
    <row r="617" spans="1:5" ht="14.25">
      <c r="A617" s="485" t="s">
        <v>28378</v>
      </c>
      <c r="B617" s="268" t="s">
        <v>1407</v>
      </c>
      <c r="C617" s="269" t="s">
        <v>2</v>
      </c>
      <c r="D617" s="466">
        <v>93.12</v>
      </c>
      <c r="E617" s="271"/>
    </row>
    <row r="618" spans="1:5" ht="14.25">
      <c r="A618" s="485" t="s">
        <v>28379</v>
      </c>
      <c r="B618" s="268" t="s">
        <v>1408</v>
      </c>
      <c r="C618" s="269" t="s">
        <v>2</v>
      </c>
      <c r="D618" s="466">
        <v>93.12</v>
      </c>
      <c r="E618" s="271"/>
    </row>
    <row r="619" spans="1:5" ht="15">
      <c r="A619" s="484" t="s">
        <v>28380</v>
      </c>
      <c r="B619" s="471" t="s">
        <v>19208</v>
      </c>
      <c r="C619" s="472"/>
      <c r="D619" s="480"/>
      <c r="E619" s="473"/>
    </row>
    <row r="620" spans="1:5" ht="28.5">
      <c r="A620" s="485" t="s">
        <v>28381</v>
      </c>
      <c r="B620" s="268" t="s">
        <v>1409</v>
      </c>
      <c r="C620" s="269" t="s">
        <v>2</v>
      </c>
      <c r="D620" s="466">
        <v>984.33</v>
      </c>
      <c r="E620" s="271"/>
    </row>
    <row r="621" spans="1:5" ht="15">
      <c r="A621" s="484" t="s">
        <v>28382</v>
      </c>
      <c r="B621" s="471" t="s">
        <v>19209</v>
      </c>
      <c r="C621" s="472"/>
      <c r="D621" s="480"/>
      <c r="E621" s="473"/>
    </row>
    <row r="622" spans="1:5" ht="28.5">
      <c r="A622" s="485" t="s">
        <v>28383</v>
      </c>
      <c r="B622" s="268" t="s">
        <v>28384</v>
      </c>
      <c r="C622" s="269" t="s">
        <v>2</v>
      </c>
      <c r="D622" s="466">
        <v>340.54</v>
      </c>
      <c r="E622" s="271"/>
    </row>
    <row r="623" spans="1:5" ht="28.5">
      <c r="A623" s="485" t="s">
        <v>28385</v>
      </c>
      <c r="B623" s="268" t="s">
        <v>1410</v>
      </c>
      <c r="C623" s="269" t="s">
        <v>2</v>
      </c>
      <c r="D623" s="466">
        <v>120.77</v>
      </c>
      <c r="E623" s="271"/>
    </row>
    <row r="624" spans="1:5" ht="28.5">
      <c r="A624" s="485" t="s">
        <v>28386</v>
      </c>
      <c r="B624" s="268" t="s">
        <v>28387</v>
      </c>
      <c r="C624" s="269" t="s">
        <v>2</v>
      </c>
      <c r="D624" s="466">
        <v>324.67</v>
      </c>
      <c r="E624" s="271"/>
    </row>
    <row r="625" spans="1:5" ht="15">
      <c r="A625" s="484" t="s">
        <v>28388</v>
      </c>
      <c r="B625" s="471" t="s">
        <v>19208</v>
      </c>
      <c r="C625" s="472"/>
      <c r="D625" s="480"/>
      <c r="E625" s="271"/>
    </row>
    <row r="626" spans="1:5" ht="28.5">
      <c r="A626" s="485" t="s">
        <v>28389</v>
      </c>
      <c r="B626" s="268" t="s">
        <v>28390</v>
      </c>
      <c r="C626" s="269" t="s">
        <v>2</v>
      </c>
      <c r="D626" s="466">
        <v>84.72</v>
      </c>
      <c r="E626" s="271"/>
    </row>
    <row r="627" spans="1:5" ht="28.5">
      <c r="A627" s="485" t="s">
        <v>28391</v>
      </c>
      <c r="B627" s="268" t="s">
        <v>1411</v>
      </c>
      <c r="C627" s="269" t="s">
        <v>2</v>
      </c>
      <c r="D627" s="466">
        <v>9.4600000000000009</v>
      </c>
      <c r="E627" s="271"/>
    </row>
    <row r="628" spans="1:5" ht="28.5">
      <c r="A628" s="485" t="s">
        <v>28392</v>
      </c>
      <c r="B628" s="268" t="s">
        <v>1412</v>
      </c>
      <c r="C628" s="269" t="s">
        <v>2</v>
      </c>
      <c r="D628" s="466">
        <v>9.4600000000000009</v>
      </c>
      <c r="E628" s="271"/>
    </row>
    <row r="629" spans="1:5" ht="28.5">
      <c r="A629" s="485" t="s">
        <v>28393</v>
      </c>
      <c r="B629" s="268" t="s">
        <v>1413</v>
      </c>
      <c r="C629" s="269" t="s">
        <v>2</v>
      </c>
      <c r="D629" s="466">
        <v>9.4600000000000009</v>
      </c>
      <c r="E629" s="271"/>
    </row>
    <row r="630" spans="1:5" ht="28.5">
      <c r="A630" s="485" t="s">
        <v>28394</v>
      </c>
      <c r="B630" s="268" t="s">
        <v>1414</v>
      </c>
      <c r="C630" s="269" t="s">
        <v>2</v>
      </c>
      <c r="D630" s="466">
        <v>9.4600000000000009</v>
      </c>
      <c r="E630" s="473"/>
    </row>
    <row r="631" spans="1:5" ht="28.5">
      <c r="A631" s="485" t="s">
        <v>28395</v>
      </c>
      <c r="B631" s="268" t="s">
        <v>1415</v>
      </c>
      <c r="C631" s="269" t="s">
        <v>2</v>
      </c>
      <c r="D631" s="466">
        <v>11.36</v>
      </c>
      <c r="E631" s="271"/>
    </row>
    <row r="632" spans="1:5" ht="28.5">
      <c r="A632" s="485" t="s">
        <v>28396</v>
      </c>
      <c r="B632" s="268" t="s">
        <v>1416</v>
      </c>
      <c r="C632" s="269" t="s">
        <v>2</v>
      </c>
      <c r="D632" s="466">
        <v>39.57</v>
      </c>
      <c r="E632" s="271"/>
    </row>
    <row r="633" spans="1:5" ht="28.5">
      <c r="A633" s="485" t="s">
        <v>28397</v>
      </c>
      <c r="B633" s="268" t="s">
        <v>1417</v>
      </c>
      <c r="C633" s="269" t="s">
        <v>2</v>
      </c>
      <c r="D633" s="466">
        <v>39.57</v>
      </c>
      <c r="E633" s="271"/>
    </row>
    <row r="634" spans="1:5" ht="28.5">
      <c r="A634" s="485" t="s">
        <v>28398</v>
      </c>
      <c r="B634" s="268" t="s">
        <v>1418</v>
      </c>
      <c r="C634" s="269" t="s">
        <v>2</v>
      </c>
      <c r="D634" s="466">
        <v>39.57</v>
      </c>
      <c r="E634" s="271"/>
    </row>
    <row r="635" spans="1:5" ht="28.5">
      <c r="A635" s="485" t="s">
        <v>28399</v>
      </c>
      <c r="B635" s="268" t="s">
        <v>1419</v>
      </c>
      <c r="C635" s="269" t="s">
        <v>2</v>
      </c>
      <c r="D635" s="466">
        <v>39.57</v>
      </c>
      <c r="E635" s="271"/>
    </row>
    <row r="636" spans="1:5" ht="28.5">
      <c r="A636" s="485" t="s">
        <v>28400</v>
      </c>
      <c r="B636" s="268" t="s">
        <v>1420</v>
      </c>
      <c r="C636" s="269" t="s">
        <v>2</v>
      </c>
      <c r="D636" s="466">
        <v>40.31</v>
      </c>
      <c r="E636" s="271"/>
    </row>
    <row r="637" spans="1:5" ht="28.5">
      <c r="A637" s="485" t="s">
        <v>28401</v>
      </c>
      <c r="B637" s="268" t="s">
        <v>1421</v>
      </c>
      <c r="C637" s="269" t="s">
        <v>2</v>
      </c>
      <c r="D637" s="466">
        <v>40.31</v>
      </c>
      <c r="E637" s="271"/>
    </row>
    <row r="638" spans="1:5" ht="28.5">
      <c r="A638" s="485" t="s">
        <v>28402</v>
      </c>
      <c r="B638" s="268" t="s">
        <v>1422</v>
      </c>
      <c r="C638" s="269" t="s">
        <v>2</v>
      </c>
      <c r="D638" s="466">
        <v>53.83</v>
      </c>
      <c r="E638" s="271"/>
    </row>
    <row r="639" spans="1:5" ht="28.5">
      <c r="A639" s="485" t="s">
        <v>28403</v>
      </c>
      <c r="B639" s="268" t="s">
        <v>1423</v>
      </c>
      <c r="C639" s="269" t="s">
        <v>2</v>
      </c>
      <c r="D639" s="466">
        <v>53.83</v>
      </c>
      <c r="E639" s="271"/>
    </row>
    <row r="640" spans="1:5" ht="28.5">
      <c r="A640" s="485" t="s">
        <v>28404</v>
      </c>
      <c r="B640" s="268" t="s">
        <v>1424</v>
      </c>
      <c r="C640" s="269" t="s">
        <v>2</v>
      </c>
      <c r="D640" s="466">
        <v>53.83</v>
      </c>
      <c r="E640" s="271"/>
    </row>
    <row r="641" spans="1:5" ht="28.5">
      <c r="A641" s="485" t="s">
        <v>28405</v>
      </c>
      <c r="B641" s="268" t="s">
        <v>1425</v>
      </c>
      <c r="C641" s="269" t="s">
        <v>2</v>
      </c>
      <c r="D641" s="466">
        <v>53.83</v>
      </c>
      <c r="E641" s="271"/>
    </row>
    <row r="642" spans="1:5" ht="28.5">
      <c r="A642" s="485" t="s">
        <v>28406</v>
      </c>
      <c r="B642" s="268" t="s">
        <v>1426</v>
      </c>
      <c r="C642" s="269" t="s">
        <v>2</v>
      </c>
      <c r="D642" s="466">
        <v>66.150000000000006</v>
      </c>
      <c r="E642" s="271"/>
    </row>
    <row r="643" spans="1:5" ht="28.5">
      <c r="A643" s="485" t="s">
        <v>28407</v>
      </c>
      <c r="B643" s="268" t="s">
        <v>1427</v>
      </c>
      <c r="C643" s="269" t="s">
        <v>2</v>
      </c>
      <c r="D643" s="466">
        <v>66.150000000000006</v>
      </c>
      <c r="E643" s="271"/>
    </row>
    <row r="644" spans="1:5" ht="28.5">
      <c r="A644" s="485" t="s">
        <v>28408</v>
      </c>
      <c r="B644" s="268" t="s">
        <v>1428</v>
      </c>
      <c r="C644" s="269" t="s">
        <v>2</v>
      </c>
      <c r="D644" s="466">
        <v>118.77</v>
      </c>
      <c r="E644" s="271"/>
    </row>
    <row r="645" spans="1:5" ht="28.5">
      <c r="A645" s="485" t="s">
        <v>28409</v>
      </c>
      <c r="B645" s="268" t="s">
        <v>28410</v>
      </c>
      <c r="C645" s="269" t="s">
        <v>2</v>
      </c>
      <c r="D645" s="466">
        <v>84.1</v>
      </c>
      <c r="E645" s="271"/>
    </row>
    <row r="646" spans="1:5" ht="15">
      <c r="A646" s="484" t="s">
        <v>28411</v>
      </c>
      <c r="B646" s="471" t="s">
        <v>19208</v>
      </c>
      <c r="C646" s="472"/>
      <c r="D646" s="480"/>
      <c r="E646" s="271"/>
    </row>
    <row r="647" spans="1:5" ht="28.5">
      <c r="A647" s="485" t="s">
        <v>28412</v>
      </c>
      <c r="B647" s="268" t="s">
        <v>1429</v>
      </c>
      <c r="C647" s="269" t="s">
        <v>2</v>
      </c>
      <c r="D647" s="466">
        <v>120.77</v>
      </c>
      <c r="E647" s="271"/>
    </row>
    <row r="648" spans="1:5" ht="28.5">
      <c r="A648" s="485" t="s">
        <v>28413</v>
      </c>
      <c r="B648" s="268" t="s">
        <v>1430</v>
      </c>
      <c r="C648" s="269" t="s">
        <v>2</v>
      </c>
      <c r="D648" s="466">
        <v>80.150000000000006</v>
      </c>
      <c r="E648" s="271"/>
    </row>
    <row r="649" spans="1:5" ht="28.5">
      <c r="A649" s="485" t="s">
        <v>28414</v>
      </c>
      <c r="B649" s="268" t="s">
        <v>28415</v>
      </c>
      <c r="C649" s="269" t="s">
        <v>2</v>
      </c>
      <c r="D649" s="466">
        <v>373.66</v>
      </c>
      <c r="E649" s="271"/>
    </row>
    <row r="650" spans="1:5" ht="28.5">
      <c r="A650" s="485" t="s">
        <v>28416</v>
      </c>
      <c r="B650" s="268" t="s">
        <v>1431</v>
      </c>
      <c r="C650" s="269" t="s">
        <v>2</v>
      </c>
      <c r="D650" s="466">
        <v>9.4600000000000009</v>
      </c>
      <c r="E650" s="473"/>
    </row>
    <row r="651" spans="1:5" ht="28.5">
      <c r="A651" s="485" t="s">
        <v>28417</v>
      </c>
      <c r="B651" s="268" t="s">
        <v>28418</v>
      </c>
      <c r="C651" s="269" t="s">
        <v>2</v>
      </c>
      <c r="D651" s="466">
        <v>180.71</v>
      </c>
      <c r="E651" s="271"/>
    </row>
    <row r="652" spans="1:5" ht="28.5">
      <c r="A652" s="485" t="s">
        <v>28419</v>
      </c>
      <c r="B652" s="268" t="s">
        <v>1432</v>
      </c>
      <c r="C652" s="269" t="s">
        <v>2</v>
      </c>
      <c r="D652" s="466">
        <v>13.93</v>
      </c>
      <c r="E652" s="271"/>
    </row>
    <row r="653" spans="1:5" ht="28.5">
      <c r="A653" s="485" t="s">
        <v>28420</v>
      </c>
      <c r="B653" s="268" t="s">
        <v>1433</v>
      </c>
      <c r="C653" s="269" t="s">
        <v>2</v>
      </c>
      <c r="D653" s="466">
        <v>28.66</v>
      </c>
      <c r="E653" s="271"/>
    </row>
    <row r="654" spans="1:5" ht="28.5">
      <c r="A654" s="485" t="s">
        <v>28421</v>
      </c>
      <c r="B654" s="268" t="s">
        <v>1434</v>
      </c>
      <c r="C654" s="269" t="s">
        <v>2</v>
      </c>
      <c r="D654" s="466">
        <v>11.36</v>
      </c>
      <c r="E654" s="271"/>
    </row>
    <row r="655" spans="1:5" ht="28.5">
      <c r="A655" s="485" t="s">
        <v>28422</v>
      </c>
      <c r="B655" s="268" t="s">
        <v>1435</v>
      </c>
      <c r="C655" s="269" t="s">
        <v>2</v>
      </c>
      <c r="D655" s="466">
        <v>505.89</v>
      </c>
      <c r="E655" s="271"/>
    </row>
    <row r="656" spans="1:5" ht="15">
      <c r="A656" s="484" t="s">
        <v>28423</v>
      </c>
      <c r="B656" s="471" t="s">
        <v>19208</v>
      </c>
      <c r="C656" s="472"/>
      <c r="D656" s="480"/>
      <c r="E656" s="271"/>
    </row>
    <row r="657" spans="1:5" ht="28.5">
      <c r="A657" s="485" t="s">
        <v>28424</v>
      </c>
      <c r="B657" s="268" t="s">
        <v>1436</v>
      </c>
      <c r="C657" s="269" t="s">
        <v>2</v>
      </c>
      <c r="D657" s="466">
        <v>398.67</v>
      </c>
      <c r="E657" s="271"/>
    </row>
    <row r="658" spans="1:5" ht="28.5">
      <c r="A658" s="485" t="s">
        <v>28425</v>
      </c>
      <c r="B658" s="268" t="s">
        <v>1437</v>
      </c>
      <c r="C658" s="269" t="s">
        <v>2</v>
      </c>
      <c r="D658" s="466">
        <v>34.479999999999997</v>
      </c>
      <c r="E658" s="271"/>
    </row>
    <row r="659" spans="1:5" ht="28.5">
      <c r="A659" s="485" t="s">
        <v>28426</v>
      </c>
      <c r="B659" s="268" t="s">
        <v>1438</v>
      </c>
      <c r="C659" s="269" t="s">
        <v>2</v>
      </c>
      <c r="D659" s="466">
        <v>19.61</v>
      </c>
      <c r="E659" s="271"/>
    </row>
    <row r="660" spans="1:5" ht="28.5">
      <c r="A660" s="485" t="s">
        <v>28427</v>
      </c>
      <c r="B660" s="268" t="s">
        <v>1439</v>
      </c>
      <c r="C660" s="269" t="s">
        <v>2</v>
      </c>
      <c r="D660" s="466">
        <v>42.63</v>
      </c>
      <c r="E660" s="271"/>
    </row>
    <row r="661" spans="1:5" ht="28.5">
      <c r="A661" s="485" t="s">
        <v>28428</v>
      </c>
      <c r="B661" s="268" t="s">
        <v>1440</v>
      </c>
      <c r="C661" s="269" t="s">
        <v>2</v>
      </c>
      <c r="D661" s="466">
        <v>40.86</v>
      </c>
      <c r="E661" s="473"/>
    </row>
    <row r="662" spans="1:5" ht="28.5">
      <c r="A662" s="485" t="s">
        <v>28429</v>
      </c>
      <c r="B662" s="268" t="s">
        <v>1441</v>
      </c>
      <c r="C662" s="269" t="s">
        <v>2</v>
      </c>
      <c r="D662" s="466">
        <v>57.52</v>
      </c>
      <c r="E662" s="271"/>
    </row>
    <row r="663" spans="1:5" ht="15">
      <c r="A663" s="484" t="s">
        <v>28430</v>
      </c>
      <c r="B663" s="471" t="s">
        <v>19210</v>
      </c>
      <c r="C663" s="472"/>
      <c r="D663" s="480"/>
      <c r="E663" s="271"/>
    </row>
    <row r="664" spans="1:5" ht="28.5">
      <c r="A664" s="485" t="s">
        <v>28431</v>
      </c>
      <c r="B664" s="268" t="s">
        <v>1442</v>
      </c>
      <c r="C664" s="269" t="s">
        <v>2</v>
      </c>
      <c r="D664" s="466">
        <v>94.19</v>
      </c>
      <c r="E664" s="271"/>
    </row>
    <row r="665" spans="1:5" ht="28.5">
      <c r="A665" s="485" t="s">
        <v>28432</v>
      </c>
      <c r="B665" s="268" t="s">
        <v>28433</v>
      </c>
      <c r="C665" s="269" t="s">
        <v>2</v>
      </c>
      <c r="D665" s="466">
        <v>488.24</v>
      </c>
      <c r="E665" s="271"/>
    </row>
    <row r="666" spans="1:5" ht="28.5">
      <c r="A666" s="485" t="s">
        <v>28434</v>
      </c>
      <c r="B666" s="268" t="s">
        <v>1443</v>
      </c>
      <c r="C666" s="269" t="s">
        <v>2</v>
      </c>
      <c r="D666" s="466">
        <v>34.479999999999997</v>
      </c>
      <c r="E666" s="271"/>
    </row>
    <row r="667" spans="1:5" ht="28.5">
      <c r="A667" s="485" t="s">
        <v>28435</v>
      </c>
      <c r="B667" s="268" t="s">
        <v>28436</v>
      </c>
      <c r="C667" s="269" t="s">
        <v>2</v>
      </c>
      <c r="D667" s="466">
        <v>372.56</v>
      </c>
      <c r="E667" s="271"/>
    </row>
    <row r="668" spans="1:5" ht="15">
      <c r="A668" s="484" t="s">
        <v>28437</v>
      </c>
      <c r="B668" s="471" t="s">
        <v>19211</v>
      </c>
      <c r="C668" s="472"/>
      <c r="D668" s="480"/>
      <c r="E668" s="473"/>
    </row>
    <row r="669" spans="1:5" ht="28.5">
      <c r="A669" s="485" t="s">
        <v>28438</v>
      </c>
      <c r="B669" s="268" t="s">
        <v>1444</v>
      </c>
      <c r="C669" s="269" t="s">
        <v>2</v>
      </c>
      <c r="D669" s="466">
        <v>24.21</v>
      </c>
      <c r="E669" s="271"/>
    </row>
    <row r="670" spans="1:5" ht="28.5">
      <c r="A670" s="485" t="s">
        <v>28439</v>
      </c>
      <c r="B670" s="268" t="s">
        <v>1445</v>
      </c>
      <c r="C670" s="269" t="s">
        <v>2</v>
      </c>
      <c r="D670" s="466">
        <v>49.1</v>
      </c>
      <c r="E670" s="271"/>
    </row>
    <row r="671" spans="1:5" ht="28.5">
      <c r="A671" s="485" t="s">
        <v>28440</v>
      </c>
      <c r="B671" s="268" t="s">
        <v>1446</v>
      </c>
      <c r="C671" s="269" t="s">
        <v>2</v>
      </c>
      <c r="D671" s="466">
        <v>57.13</v>
      </c>
      <c r="E671" s="473"/>
    </row>
    <row r="672" spans="1:5" ht="28.5">
      <c r="A672" s="485" t="s">
        <v>28441</v>
      </c>
      <c r="B672" s="268" t="s">
        <v>1447</v>
      </c>
      <c r="C672" s="269" t="s">
        <v>2</v>
      </c>
      <c r="D672" s="466">
        <v>81.3</v>
      </c>
      <c r="E672" s="271"/>
    </row>
    <row r="673" spans="1:5" ht="28.5">
      <c r="A673" s="485" t="s">
        <v>28442</v>
      </c>
      <c r="B673" s="268" t="s">
        <v>1448</v>
      </c>
      <c r="C673" s="269" t="s">
        <v>2</v>
      </c>
      <c r="D673" s="466">
        <v>93.49</v>
      </c>
      <c r="E673" s="271"/>
    </row>
    <row r="674" spans="1:5" ht="28.5">
      <c r="A674" s="485" t="s">
        <v>28443</v>
      </c>
      <c r="B674" s="268" t="s">
        <v>1449</v>
      </c>
      <c r="C674" s="269" t="s">
        <v>2</v>
      </c>
      <c r="D674" s="466">
        <v>416.88</v>
      </c>
      <c r="E674" s="271"/>
    </row>
    <row r="675" spans="1:5" ht="28.5">
      <c r="A675" s="485" t="s">
        <v>28444</v>
      </c>
      <c r="B675" s="268" t="s">
        <v>28445</v>
      </c>
      <c r="C675" s="269" t="s">
        <v>2</v>
      </c>
      <c r="D675" s="466">
        <v>709.8</v>
      </c>
      <c r="E675" s="271"/>
    </row>
    <row r="676" spans="1:5" ht="28.5">
      <c r="A676" s="485" t="s">
        <v>28446</v>
      </c>
      <c r="B676" s="268" t="s">
        <v>28447</v>
      </c>
      <c r="C676" s="269" t="s">
        <v>2</v>
      </c>
      <c r="D676" s="466">
        <v>2048.4699999999998</v>
      </c>
      <c r="E676" s="271"/>
    </row>
    <row r="677" spans="1:5" ht="28.5">
      <c r="A677" s="485" t="s">
        <v>28448</v>
      </c>
      <c r="B677" s="268" t="s">
        <v>1450</v>
      </c>
      <c r="C677" s="269" t="s">
        <v>2</v>
      </c>
      <c r="D677" s="466">
        <v>46.92</v>
      </c>
      <c r="E677" s="271"/>
    </row>
    <row r="678" spans="1:5" ht="14.25">
      <c r="A678" s="485" t="s">
        <v>28449</v>
      </c>
      <c r="B678" s="268" t="s">
        <v>19686</v>
      </c>
      <c r="C678" s="269" t="s">
        <v>2</v>
      </c>
      <c r="D678" s="466">
        <v>27.04</v>
      </c>
      <c r="E678" s="271"/>
    </row>
    <row r="679" spans="1:5" ht="30">
      <c r="A679" s="484" t="s">
        <v>28450</v>
      </c>
      <c r="B679" s="471" t="s">
        <v>19212</v>
      </c>
      <c r="C679" s="472"/>
      <c r="D679" s="480"/>
      <c r="E679" s="271"/>
    </row>
    <row r="680" spans="1:5" ht="15" customHeight="1">
      <c r="A680" s="485" t="s">
        <v>28451</v>
      </c>
      <c r="B680" s="268" t="s">
        <v>28452</v>
      </c>
      <c r="C680" s="269" t="s">
        <v>2</v>
      </c>
      <c r="D680" s="466">
        <v>2.76</v>
      </c>
      <c r="E680" s="473"/>
    </row>
    <row r="681" spans="1:5" ht="15" customHeight="1">
      <c r="A681" s="484" t="s">
        <v>28453</v>
      </c>
      <c r="B681" s="471" t="s">
        <v>19212</v>
      </c>
      <c r="C681" s="472"/>
      <c r="D681" s="480"/>
      <c r="E681" s="271"/>
    </row>
    <row r="682" spans="1:5" ht="15" customHeight="1">
      <c r="A682" s="485" t="s">
        <v>28454</v>
      </c>
      <c r="B682" s="268" t="s">
        <v>19687</v>
      </c>
      <c r="C682" s="269" t="s">
        <v>2</v>
      </c>
      <c r="D682" s="466">
        <v>17.39</v>
      </c>
      <c r="E682" s="473"/>
    </row>
    <row r="683" spans="1:5" ht="15" customHeight="1">
      <c r="A683" s="484" t="s">
        <v>28455</v>
      </c>
      <c r="B683" s="471" t="s">
        <v>1451</v>
      </c>
      <c r="C683" s="472"/>
      <c r="D683" s="480"/>
      <c r="E683" s="271"/>
    </row>
    <row r="684" spans="1:5" ht="15">
      <c r="A684" s="485" t="s">
        <v>28456</v>
      </c>
      <c r="B684" s="268" t="s">
        <v>1452</v>
      </c>
      <c r="C684" s="269" t="s">
        <v>2</v>
      </c>
      <c r="D684" s="466">
        <v>3006.56</v>
      </c>
      <c r="E684" s="473"/>
    </row>
    <row r="685" spans="1:5" ht="42.75">
      <c r="A685" s="485" t="s">
        <v>28457</v>
      </c>
      <c r="B685" s="268" t="s">
        <v>28458</v>
      </c>
      <c r="C685" s="269" t="s">
        <v>2</v>
      </c>
      <c r="D685" s="466">
        <v>11979.05</v>
      </c>
      <c r="E685" s="271"/>
    </row>
    <row r="686" spans="1:5" ht="42.75">
      <c r="A686" s="485" t="s">
        <v>28459</v>
      </c>
      <c r="B686" s="268" t="s">
        <v>28460</v>
      </c>
      <c r="C686" s="269" t="s">
        <v>2</v>
      </c>
      <c r="D686" s="466">
        <v>3243.03</v>
      </c>
      <c r="E686" s="473"/>
    </row>
    <row r="687" spans="1:5" ht="57">
      <c r="A687" s="485" t="s">
        <v>28461</v>
      </c>
      <c r="B687" s="268" t="s">
        <v>28462</v>
      </c>
      <c r="C687" s="269" t="s">
        <v>2</v>
      </c>
      <c r="D687" s="466">
        <v>1844.2</v>
      </c>
      <c r="E687" s="271"/>
    </row>
    <row r="688" spans="1:5" ht="42.75">
      <c r="A688" s="485" t="s">
        <v>28463</v>
      </c>
      <c r="B688" s="268" t="s">
        <v>28464</v>
      </c>
      <c r="C688" s="269" t="s">
        <v>2</v>
      </c>
      <c r="D688" s="466">
        <v>4101.5200000000004</v>
      </c>
      <c r="E688" s="271"/>
    </row>
    <row r="689" spans="1:5" ht="15">
      <c r="A689" s="484" t="s">
        <v>28465</v>
      </c>
      <c r="B689" s="471" t="s">
        <v>19213</v>
      </c>
      <c r="C689" s="472"/>
      <c r="D689" s="480"/>
      <c r="E689" s="271"/>
    </row>
    <row r="690" spans="1:5" ht="28.5">
      <c r="A690" s="485" t="s">
        <v>28466</v>
      </c>
      <c r="B690" s="268" t="s">
        <v>1453</v>
      </c>
      <c r="C690" s="269" t="s">
        <v>2</v>
      </c>
      <c r="D690" s="466">
        <v>16.29</v>
      </c>
      <c r="E690" s="271"/>
    </row>
    <row r="691" spans="1:5" ht="28.5">
      <c r="A691" s="485" t="s">
        <v>28467</v>
      </c>
      <c r="B691" s="268" t="s">
        <v>1454</v>
      </c>
      <c r="C691" s="269" t="s">
        <v>2</v>
      </c>
      <c r="D691" s="466">
        <v>20.91</v>
      </c>
      <c r="E691" s="271"/>
    </row>
    <row r="692" spans="1:5" ht="28.5">
      <c r="A692" s="485" t="s">
        <v>28468</v>
      </c>
      <c r="B692" s="268" t="s">
        <v>1455</v>
      </c>
      <c r="C692" s="269" t="s">
        <v>2</v>
      </c>
      <c r="D692" s="466">
        <v>18.920000000000002</v>
      </c>
      <c r="E692" s="271"/>
    </row>
    <row r="693" spans="1:5" ht="28.5">
      <c r="A693" s="485" t="s">
        <v>28469</v>
      </c>
      <c r="B693" s="268" t="s">
        <v>1456</v>
      </c>
      <c r="C693" s="269" t="s">
        <v>2</v>
      </c>
      <c r="D693" s="466">
        <v>24.24</v>
      </c>
      <c r="E693" s="271"/>
    </row>
    <row r="694" spans="1:5" ht="28.5">
      <c r="A694" s="485" t="s">
        <v>28470</v>
      </c>
      <c r="B694" s="268" t="s">
        <v>1457</v>
      </c>
      <c r="C694" s="269" t="s">
        <v>2</v>
      </c>
      <c r="D694" s="466">
        <v>19.809999999999999</v>
      </c>
      <c r="E694" s="271"/>
    </row>
    <row r="695" spans="1:5" ht="28.5">
      <c r="A695" s="485" t="s">
        <v>28471</v>
      </c>
      <c r="B695" s="268" t="s">
        <v>1458</v>
      </c>
      <c r="C695" s="269" t="s">
        <v>2</v>
      </c>
      <c r="D695" s="466">
        <v>33.01</v>
      </c>
      <c r="E695" s="473"/>
    </row>
    <row r="696" spans="1:5" ht="14.25">
      <c r="A696" s="485" t="s">
        <v>28472</v>
      </c>
      <c r="B696" s="268" t="s">
        <v>1459</v>
      </c>
      <c r="C696" s="269" t="s">
        <v>2</v>
      </c>
      <c r="D696" s="466">
        <v>7.78</v>
      </c>
      <c r="E696" s="271"/>
    </row>
    <row r="697" spans="1:5" ht="14.25">
      <c r="A697" s="485" t="s">
        <v>28473</v>
      </c>
      <c r="B697" s="268" t="s">
        <v>1460</v>
      </c>
      <c r="C697" s="269" t="s">
        <v>2</v>
      </c>
      <c r="D697" s="466">
        <v>15.3</v>
      </c>
      <c r="E697" s="271"/>
    </row>
    <row r="698" spans="1:5" ht="15">
      <c r="A698" s="484" t="s">
        <v>28474</v>
      </c>
      <c r="B698" s="471" t="s">
        <v>28475</v>
      </c>
      <c r="C698" s="472"/>
      <c r="D698" s="480"/>
      <c r="E698" s="271"/>
    </row>
    <row r="699" spans="1:5" ht="14.25">
      <c r="A699" s="485" t="s">
        <v>28476</v>
      </c>
      <c r="B699" s="268" t="s">
        <v>28477</v>
      </c>
      <c r="C699" s="269" t="s">
        <v>2</v>
      </c>
      <c r="D699" s="466">
        <v>14.41</v>
      </c>
      <c r="E699" s="271"/>
    </row>
    <row r="700" spans="1:5" ht="14.25">
      <c r="A700" s="485" t="s">
        <v>28478</v>
      </c>
      <c r="B700" s="268" t="s">
        <v>28479</v>
      </c>
      <c r="C700" s="269" t="s">
        <v>2</v>
      </c>
      <c r="D700" s="466">
        <v>18.47</v>
      </c>
      <c r="E700" s="271"/>
    </row>
    <row r="701" spans="1:5" ht="15">
      <c r="A701" s="484" t="s">
        <v>28480</v>
      </c>
      <c r="B701" s="471" t="s">
        <v>19214</v>
      </c>
      <c r="C701" s="472"/>
      <c r="D701" s="480"/>
      <c r="E701" s="271"/>
    </row>
    <row r="702" spans="1:5" ht="28.5">
      <c r="A702" s="485" t="s">
        <v>28481</v>
      </c>
      <c r="B702" s="268" t="s">
        <v>1461</v>
      </c>
      <c r="C702" s="269" t="s">
        <v>2</v>
      </c>
      <c r="D702" s="466">
        <v>28.39</v>
      </c>
      <c r="E702" s="271"/>
    </row>
    <row r="703" spans="1:5" ht="14.25">
      <c r="A703" s="485" t="s">
        <v>28482</v>
      </c>
      <c r="B703" s="268" t="s">
        <v>1462</v>
      </c>
      <c r="C703" s="269" t="s">
        <v>2</v>
      </c>
      <c r="D703" s="466">
        <v>56.48</v>
      </c>
      <c r="E703" s="271"/>
    </row>
    <row r="704" spans="1:5" ht="15">
      <c r="A704" s="484" t="s">
        <v>28483</v>
      </c>
      <c r="B704" s="471" t="s">
        <v>19215</v>
      </c>
      <c r="C704" s="472"/>
      <c r="D704" s="480"/>
      <c r="E704" s="271"/>
    </row>
    <row r="705" spans="1:5" ht="28.5">
      <c r="A705" s="485" t="s">
        <v>28484</v>
      </c>
      <c r="B705" s="268" t="s">
        <v>28485</v>
      </c>
      <c r="C705" s="269" t="s">
        <v>2</v>
      </c>
      <c r="D705" s="466">
        <v>7.82</v>
      </c>
      <c r="E705" s="271"/>
    </row>
    <row r="706" spans="1:5" ht="14.25">
      <c r="A706" s="485" t="s">
        <v>28486</v>
      </c>
      <c r="B706" s="268" t="s">
        <v>1463</v>
      </c>
      <c r="C706" s="269" t="s">
        <v>2</v>
      </c>
      <c r="D706" s="466">
        <v>36.200000000000003</v>
      </c>
      <c r="E706" s="271"/>
    </row>
    <row r="707" spans="1:5" ht="28.5">
      <c r="A707" s="485" t="s">
        <v>28487</v>
      </c>
      <c r="B707" s="268" t="s">
        <v>28488</v>
      </c>
      <c r="C707" s="269" t="s">
        <v>2</v>
      </c>
      <c r="D707" s="466">
        <v>20.8</v>
      </c>
      <c r="E707" s="473"/>
    </row>
    <row r="708" spans="1:5" ht="28.5">
      <c r="A708" s="485" t="s">
        <v>28489</v>
      </c>
      <c r="B708" s="268" t="s">
        <v>1464</v>
      </c>
      <c r="C708" s="269" t="s">
        <v>2</v>
      </c>
      <c r="D708" s="466">
        <v>69.03</v>
      </c>
      <c r="E708" s="271"/>
    </row>
    <row r="709" spans="1:5" ht="14.25">
      <c r="A709" s="485" t="s">
        <v>28490</v>
      </c>
      <c r="B709" s="268" t="s">
        <v>1465</v>
      </c>
      <c r="C709" s="269" t="s">
        <v>2</v>
      </c>
      <c r="D709" s="466">
        <v>18.170000000000002</v>
      </c>
      <c r="E709" s="271"/>
    </row>
    <row r="710" spans="1:5" ht="14.25">
      <c r="A710" s="485" t="s">
        <v>28491</v>
      </c>
      <c r="B710" s="268" t="s">
        <v>1466</v>
      </c>
      <c r="C710" s="269" t="s">
        <v>2</v>
      </c>
      <c r="D710" s="466">
        <v>18.170000000000002</v>
      </c>
      <c r="E710" s="271"/>
    </row>
    <row r="711" spans="1:5" ht="15">
      <c r="A711" s="484" t="s">
        <v>28492</v>
      </c>
      <c r="B711" s="471" t="s">
        <v>19216</v>
      </c>
      <c r="C711" s="472"/>
      <c r="D711" s="480"/>
      <c r="E711" s="271"/>
    </row>
    <row r="712" spans="1:5" ht="42.75">
      <c r="A712" s="485" t="s">
        <v>28493</v>
      </c>
      <c r="B712" s="268" t="s">
        <v>1467</v>
      </c>
      <c r="C712" s="269" t="s">
        <v>2</v>
      </c>
      <c r="D712" s="466">
        <v>36</v>
      </c>
      <c r="E712" s="271"/>
    </row>
    <row r="713" spans="1:5" ht="14.25">
      <c r="A713" s="485" t="s">
        <v>28494</v>
      </c>
      <c r="B713" s="268" t="s">
        <v>1468</v>
      </c>
      <c r="C713" s="269" t="s">
        <v>2</v>
      </c>
      <c r="D713" s="466">
        <v>28.33</v>
      </c>
      <c r="E713" s="271"/>
    </row>
    <row r="714" spans="1:5" ht="28.5">
      <c r="A714" s="485" t="s">
        <v>28495</v>
      </c>
      <c r="B714" s="268" t="s">
        <v>1469</v>
      </c>
      <c r="C714" s="269" t="s">
        <v>2</v>
      </c>
      <c r="D714" s="466">
        <v>232</v>
      </c>
      <c r="E714" s="271"/>
    </row>
    <row r="715" spans="1:5" ht="15">
      <c r="A715" s="484" t="s">
        <v>28496</v>
      </c>
      <c r="B715" s="471" t="s">
        <v>19217</v>
      </c>
      <c r="C715" s="472"/>
      <c r="D715" s="480"/>
      <c r="E715" s="473"/>
    </row>
    <row r="716" spans="1:5" ht="71.25">
      <c r="A716" s="485" t="s">
        <v>28497</v>
      </c>
      <c r="B716" s="268" t="s">
        <v>28498</v>
      </c>
      <c r="C716" s="269" t="s">
        <v>2</v>
      </c>
      <c r="D716" s="466">
        <v>77.239999999999995</v>
      </c>
      <c r="E716" s="271"/>
    </row>
    <row r="717" spans="1:5" ht="71.25">
      <c r="A717" s="485" t="s">
        <v>28499</v>
      </c>
      <c r="B717" s="268" t="s">
        <v>28500</v>
      </c>
      <c r="C717" s="269" t="s">
        <v>2</v>
      </c>
      <c r="D717" s="466">
        <v>109.05</v>
      </c>
      <c r="E717" s="271"/>
    </row>
    <row r="718" spans="1:5" ht="15">
      <c r="A718" s="484" t="s">
        <v>28501</v>
      </c>
      <c r="B718" s="471" t="s">
        <v>19217</v>
      </c>
      <c r="C718" s="472"/>
      <c r="D718" s="480"/>
      <c r="E718" s="271"/>
    </row>
    <row r="719" spans="1:5" ht="71.25">
      <c r="A719" s="485" t="s">
        <v>28502</v>
      </c>
      <c r="B719" s="268" t="s">
        <v>28503</v>
      </c>
      <c r="C719" s="269" t="s">
        <v>2</v>
      </c>
      <c r="D719" s="466">
        <v>103.98</v>
      </c>
      <c r="E719" s="473"/>
    </row>
    <row r="720" spans="1:5" ht="15">
      <c r="A720" s="484" t="s">
        <v>28504</v>
      </c>
      <c r="B720" s="471" t="s">
        <v>19218</v>
      </c>
      <c r="C720" s="472"/>
      <c r="D720" s="480"/>
      <c r="E720" s="271"/>
    </row>
    <row r="721" spans="1:5" ht="42.75">
      <c r="A721" s="485" t="s">
        <v>28505</v>
      </c>
      <c r="B721" s="268" t="s">
        <v>1470</v>
      </c>
      <c r="C721" s="269" t="s">
        <v>2</v>
      </c>
      <c r="D721" s="466">
        <v>447.27</v>
      </c>
      <c r="E721" s="271"/>
    </row>
    <row r="722" spans="1:5" ht="71.25">
      <c r="A722" s="485" t="s">
        <v>28506</v>
      </c>
      <c r="B722" s="268" t="s">
        <v>28507</v>
      </c>
      <c r="C722" s="269" t="s">
        <v>2</v>
      </c>
      <c r="D722" s="466">
        <v>170.71</v>
      </c>
      <c r="E722" s="473"/>
    </row>
    <row r="723" spans="1:5" ht="71.25">
      <c r="A723" s="485" t="s">
        <v>28508</v>
      </c>
      <c r="B723" s="268" t="s">
        <v>28509</v>
      </c>
      <c r="C723" s="269" t="s">
        <v>2</v>
      </c>
      <c r="D723" s="466">
        <v>71.33</v>
      </c>
      <c r="E723" s="271"/>
    </row>
    <row r="724" spans="1:5" ht="15">
      <c r="A724" s="484" t="s">
        <v>28510</v>
      </c>
      <c r="B724" s="471" t="s">
        <v>19219</v>
      </c>
      <c r="C724" s="472"/>
      <c r="D724" s="480"/>
      <c r="E724" s="473"/>
    </row>
    <row r="725" spans="1:5" ht="28.5">
      <c r="A725" s="485" t="s">
        <v>28511</v>
      </c>
      <c r="B725" s="268" t="s">
        <v>1471</v>
      </c>
      <c r="C725" s="269" t="s">
        <v>2</v>
      </c>
      <c r="D725" s="466">
        <v>131.57</v>
      </c>
      <c r="E725" s="271"/>
    </row>
    <row r="726" spans="1:5" ht="14.25">
      <c r="A726" s="485" t="s">
        <v>28512</v>
      </c>
      <c r="B726" s="268" t="s">
        <v>1472</v>
      </c>
      <c r="C726" s="269" t="s">
        <v>2</v>
      </c>
      <c r="D726" s="466">
        <v>1008.89</v>
      </c>
      <c r="E726" s="271"/>
    </row>
    <row r="727" spans="1:5" ht="28.5">
      <c r="A727" s="485" t="s">
        <v>28513</v>
      </c>
      <c r="B727" s="268" t="s">
        <v>1473</v>
      </c>
      <c r="C727" s="269" t="s">
        <v>2</v>
      </c>
      <c r="D727" s="466">
        <v>1212.69</v>
      </c>
      <c r="E727" s="271"/>
    </row>
    <row r="728" spans="1:5" ht="28.5">
      <c r="A728" s="485" t="s">
        <v>28514</v>
      </c>
      <c r="B728" s="268" t="s">
        <v>1474</v>
      </c>
      <c r="C728" s="269" t="s">
        <v>2</v>
      </c>
      <c r="D728" s="466">
        <v>78.06</v>
      </c>
      <c r="E728" s="473"/>
    </row>
    <row r="729" spans="1:5" ht="28.5">
      <c r="A729" s="485" t="s">
        <v>28515</v>
      </c>
      <c r="B729" s="268" t="s">
        <v>1475</v>
      </c>
      <c r="C729" s="269" t="s">
        <v>2</v>
      </c>
      <c r="D729" s="466">
        <v>1948.21</v>
      </c>
      <c r="E729" s="271"/>
    </row>
    <row r="730" spans="1:5" ht="28.5">
      <c r="A730" s="485" t="s">
        <v>28516</v>
      </c>
      <c r="B730" s="268" t="s">
        <v>1476</v>
      </c>
      <c r="C730" s="269" t="s">
        <v>2</v>
      </c>
      <c r="D730" s="466">
        <v>4897.1400000000003</v>
      </c>
      <c r="E730" s="271"/>
    </row>
    <row r="731" spans="1:5" ht="15">
      <c r="A731" s="484" t="s">
        <v>28517</v>
      </c>
      <c r="B731" s="471" t="s">
        <v>19220</v>
      </c>
      <c r="C731" s="472"/>
      <c r="D731" s="480"/>
      <c r="E731" s="271"/>
    </row>
    <row r="732" spans="1:5" ht="28.5">
      <c r="A732" s="485" t="s">
        <v>28518</v>
      </c>
      <c r="B732" s="268" t="s">
        <v>1477</v>
      </c>
      <c r="C732" s="269" t="s">
        <v>2</v>
      </c>
      <c r="D732" s="466">
        <v>1788.51</v>
      </c>
      <c r="E732" s="271"/>
    </row>
    <row r="733" spans="1:5" ht="28.5">
      <c r="A733" s="485" t="s">
        <v>28519</v>
      </c>
      <c r="B733" s="268" t="s">
        <v>1478</v>
      </c>
      <c r="C733" s="269" t="s">
        <v>2</v>
      </c>
      <c r="D733" s="466">
        <v>1751.01</v>
      </c>
      <c r="E733" s="271"/>
    </row>
    <row r="734" spans="1:5" ht="15">
      <c r="A734" s="484" t="s">
        <v>28520</v>
      </c>
      <c r="B734" s="471" t="s">
        <v>19220</v>
      </c>
      <c r="C734" s="472"/>
      <c r="D734" s="480"/>
      <c r="E734" s="271"/>
    </row>
    <row r="735" spans="1:5" ht="57">
      <c r="A735" s="485" t="s">
        <v>28521</v>
      </c>
      <c r="B735" s="268" t="s">
        <v>28522</v>
      </c>
      <c r="C735" s="269" t="s">
        <v>2</v>
      </c>
      <c r="D735" s="466">
        <v>4197.45</v>
      </c>
      <c r="E735" s="473"/>
    </row>
    <row r="736" spans="1:5" ht="57">
      <c r="A736" s="485" t="s">
        <v>28523</v>
      </c>
      <c r="B736" s="268" t="s">
        <v>28524</v>
      </c>
      <c r="C736" s="269" t="s">
        <v>2</v>
      </c>
      <c r="D736" s="466">
        <v>5517.47</v>
      </c>
      <c r="E736" s="271"/>
    </row>
    <row r="737" spans="1:5" ht="28.5">
      <c r="A737" s="485" t="s">
        <v>28525</v>
      </c>
      <c r="B737" s="268" t="s">
        <v>1479</v>
      </c>
      <c r="C737" s="269" t="s">
        <v>2</v>
      </c>
      <c r="D737" s="466">
        <v>1403.32</v>
      </c>
      <c r="E737" s="271"/>
    </row>
    <row r="738" spans="1:5" ht="15">
      <c r="A738" s="484" t="s">
        <v>28526</v>
      </c>
      <c r="B738" s="471" t="s">
        <v>19221</v>
      </c>
      <c r="C738" s="472"/>
      <c r="D738" s="480"/>
      <c r="E738" s="473"/>
    </row>
    <row r="739" spans="1:5" ht="57">
      <c r="A739" s="485" t="s">
        <v>28527</v>
      </c>
      <c r="B739" s="268" t="s">
        <v>28528</v>
      </c>
      <c r="C739" s="269" t="s">
        <v>2</v>
      </c>
      <c r="D739" s="466">
        <v>2107.0700000000002</v>
      </c>
      <c r="E739" s="271"/>
    </row>
    <row r="740" spans="1:5" ht="28.5">
      <c r="A740" s="485" t="s">
        <v>28529</v>
      </c>
      <c r="B740" s="268" t="s">
        <v>1480</v>
      </c>
      <c r="C740" s="269" t="s">
        <v>2</v>
      </c>
      <c r="D740" s="466">
        <v>87.49</v>
      </c>
      <c r="E740" s="473"/>
    </row>
    <row r="741" spans="1:5" ht="28.5">
      <c r="A741" s="485" t="s">
        <v>28530</v>
      </c>
      <c r="B741" s="268" t="s">
        <v>1481</v>
      </c>
      <c r="C741" s="269" t="s">
        <v>2</v>
      </c>
      <c r="D741" s="466">
        <v>220.99</v>
      </c>
      <c r="E741" s="271"/>
    </row>
    <row r="742" spans="1:5" ht="42.75">
      <c r="A742" s="485" t="s">
        <v>28531</v>
      </c>
      <c r="B742" s="268" t="s">
        <v>28532</v>
      </c>
      <c r="C742" s="269" t="s">
        <v>2</v>
      </c>
      <c r="D742" s="466">
        <v>9003.6200000000008</v>
      </c>
      <c r="E742" s="271"/>
    </row>
    <row r="743" spans="1:5" ht="15">
      <c r="A743" s="484" t="s">
        <v>28533</v>
      </c>
      <c r="B743" s="471" t="s">
        <v>19222</v>
      </c>
      <c r="C743" s="472"/>
      <c r="D743" s="480"/>
      <c r="E743" s="473"/>
    </row>
    <row r="744" spans="1:5" ht="28.5">
      <c r="A744" s="485" t="s">
        <v>28534</v>
      </c>
      <c r="B744" s="268" t="s">
        <v>1482</v>
      </c>
      <c r="C744" s="269" t="s">
        <v>2</v>
      </c>
      <c r="D744" s="466">
        <v>91.65</v>
      </c>
      <c r="E744" s="271"/>
    </row>
    <row r="745" spans="1:5" ht="28.5">
      <c r="A745" s="485" t="s">
        <v>28535</v>
      </c>
      <c r="B745" s="268" t="s">
        <v>1483</v>
      </c>
      <c r="C745" s="269" t="s">
        <v>2</v>
      </c>
      <c r="D745" s="466">
        <v>158.84</v>
      </c>
      <c r="E745" s="271"/>
    </row>
    <row r="746" spans="1:5" ht="28.5">
      <c r="A746" s="485" t="s">
        <v>28536</v>
      </c>
      <c r="B746" s="268" t="s">
        <v>1484</v>
      </c>
      <c r="C746" s="269" t="s">
        <v>2</v>
      </c>
      <c r="D746" s="466">
        <v>110.91</v>
      </c>
      <c r="E746" s="271"/>
    </row>
    <row r="747" spans="1:5" ht="28.5">
      <c r="A747" s="485" t="s">
        <v>28537</v>
      </c>
      <c r="B747" s="268" t="s">
        <v>1485</v>
      </c>
      <c r="C747" s="269" t="s">
        <v>2</v>
      </c>
      <c r="D747" s="466">
        <v>12.63</v>
      </c>
      <c r="E747" s="271"/>
    </row>
    <row r="748" spans="1:5" ht="28.5">
      <c r="A748" s="485" t="s">
        <v>28538</v>
      </c>
      <c r="B748" s="268" t="s">
        <v>28539</v>
      </c>
      <c r="C748" s="269" t="s">
        <v>2</v>
      </c>
      <c r="D748" s="466">
        <v>175.33</v>
      </c>
      <c r="E748" s="271"/>
    </row>
    <row r="749" spans="1:5" ht="28.5">
      <c r="A749" s="485" t="s">
        <v>28540</v>
      </c>
      <c r="B749" s="268" t="s">
        <v>1486</v>
      </c>
      <c r="C749" s="269" t="s">
        <v>2</v>
      </c>
      <c r="D749" s="466">
        <v>168.66</v>
      </c>
      <c r="E749" s="271"/>
    </row>
    <row r="750" spans="1:5" ht="28.5">
      <c r="A750" s="485" t="s">
        <v>28541</v>
      </c>
      <c r="B750" s="268" t="s">
        <v>1487</v>
      </c>
      <c r="C750" s="269" t="s">
        <v>2</v>
      </c>
      <c r="D750" s="466">
        <v>18.43</v>
      </c>
      <c r="E750" s="271"/>
    </row>
    <row r="751" spans="1:5" ht="28.5">
      <c r="A751" s="485" t="s">
        <v>28542</v>
      </c>
      <c r="B751" s="268" t="s">
        <v>1488</v>
      </c>
      <c r="C751" s="269" t="s">
        <v>2</v>
      </c>
      <c r="D751" s="466">
        <v>238.86</v>
      </c>
      <c r="E751" s="271"/>
    </row>
    <row r="752" spans="1:5" ht="28.5">
      <c r="A752" s="485" t="s">
        <v>28543</v>
      </c>
      <c r="B752" s="268" t="s">
        <v>1489</v>
      </c>
      <c r="C752" s="269" t="s">
        <v>2</v>
      </c>
      <c r="D752" s="466">
        <v>15.42</v>
      </c>
      <c r="E752" s="271"/>
    </row>
    <row r="753" spans="1:5" ht="28.5">
      <c r="A753" s="485" t="s">
        <v>28544</v>
      </c>
      <c r="B753" s="268" t="s">
        <v>28545</v>
      </c>
      <c r="C753" s="269" t="s">
        <v>2</v>
      </c>
      <c r="D753" s="466">
        <v>6.62</v>
      </c>
      <c r="E753" s="271"/>
    </row>
    <row r="754" spans="1:5" ht="28.5">
      <c r="A754" s="485" t="s">
        <v>28546</v>
      </c>
      <c r="B754" s="268" t="s">
        <v>1490</v>
      </c>
      <c r="C754" s="269" t="s">
        <v>2</v>
      </c>
      <c r="D754" s="466">
        <v>36.96</v>
      </c>
      <c r="E754" s="271"/>
    </row>
    <row r="755" spans="1:5" ht="28.5">
      <c r="A755" s="485" t="s">
        <v>28547</v>
      </c>
      <c r="B755" s="268" t="s">
        <v>1491</v>
      </c>
      <c r="C755" s="269" t="s">
        <v>2</v>
      </c>
      <c r="D755" s="466">
        <v>12.48</v>
      </c>
      <c r="E755" s="271"/>
    </row>
    <row r="756" spans="1:5" ht="28.5">
      <c r="A756" s="485" t="s">
        <v>28548</v>
      </c>
      <c r="B756" s="268" t="s">
        <v>1492</v>
      </c>
      <c r="C756" s="269" t="s">
        <v>2</v>
      </c>
      <c r="D756" s="466">
        <v>28.68</v>
      </c>
      <c r="E756" s="271"/>
    </row>
    <row r="757" spans="1:5" ht="28.5">
      <c r="A757" s="485" t="s">
        <v>28549</v>
      </c>
      <c r="B757" s="268" t="s">
        <v>1493</v>
      </c>
      <c r="C757" s="269" t="s">
        <v>2</v>
      </c>
      <c r="D757" s="466">
        <v>10.49</v>
      </c>
      <c r="E757" s="271"/>
    </row>
    <row r="758" spans="1:5" ht="28.5">
      <c r="A758" s="485" t="s">
        <v>28550</v>
      </c>
      <c r="B758" s="268" t="s">
        <v>1494</v>
      </c>
      <c r="C758" s="269" t="s">
        <v>2</v>
      </c>
      <c r="D758" s="466">
        <v>13.47</v>
      </c>
      <c r="E758" s="271"/>
    </row>
    <row r="759" spans="1:5" ht="28.5">
      <c r="A759" s="485" t="s">
        <v>28551</v>
      </c>
      <c r="B759" s="268" t="s">
        <v>1495</v>
      </c>
      <c r="C759" s="269" t="s">
        <v>2</v>
      </c>
      <c r="D759" s="466">
        <v>24.49</v>
      </c>
      <c r="E759" s="271"/>
    </row>
    <row r="760" spans="1:5" ht="28.5">
      <c r="A760" s="485" t="s">
        <v>28552</v>
      </c>
      <c r="B760" s="268" t="s">
        <v>1496</v>
      </c>
      <c r="C760" s="269" t="s">
        <v>2</v>
      </c>
      <c r="D760" s="466">
        <v>2.59</v>
      </c>
      <c r="E760" s="271"/>
    </row>
    <row r="761" spans="1:5" ht="42.75">
      <c r="A761" s="485" t="s">
        <v>28553</v>
      </c>
      <c r="B761" s="268" t="s">
        <v>19688</v>
      </c>
      <c r="C761" s="269" t="s">
        <v>2</v>
      </c>
      <c r="D761" s="466">
        <v>1.78</v>
      </c>
      <c r="E761" s="271"/>
    </row>
    <row r="762" spans="1:5" ht="28.5">
      <c r="A762" s="485" t="s">
        <v>28554</v>
      </c>
      <c r="B762" s="268" t="s">
        <v>1497</v>
      </c>
      <c r="C762" s="269" t="s">
        <v>2</v>
      </c>
      <c r="D762" s="466">
        <v>75.16</v>
      </c>
      <c r="E762" s="271"/>
    </row>
    <row r="763" spans="1:5" ht="15">
      <c r="A763" s="484" t="s">
        <v>28555</v>
      </c>
      <c r="B763" s="471" t="s">
        <v>19223</v>
      </c>
      <c r="C763" s="472"/>
      <c r="D763" s="480"/>
      <c r="E763" s="271"/>
    </row>
    <row r="764" spans="1:5" ht="28.5">
      <c r="A764" s="485" t="s">
        <v>28556</v>
      </c>
      <c r="B764" s="268" t="s">
        <v>1498</v>
      </c>
      <c r="C764" s="269" t="s">
        <v>2</v>
      </c>
      <c r="D764" s="466">
        <v>15.42</v>
      </c>
      <c r="E764" s="473"/>
    </row>
    <row r="765" spans="1:5" ht="28.5">
      <c r="A765" s="485" t="s">
        <v>28557</v>
      </c>
      <c r="B765" s="268" t="s">
        <v>1499</v>
      </c>
      <c r="C765" s="269" t="s">
        <v>2</v>
      </c>
      <c r="D765" s="466">
        <v>8.68</v>
      </c>
      <c r="E765" s="271"/>
    </row>
    <row r="766" spans="1:5" ht="28.5">
      <c r="A766" s="485" t="s">
        <v>28558</v>
      </c>
      <c r="B766" s="268" t="s">
        <v>1500</v>
      </c>
      <c r="C766" s="269" t="s">
        <v>2</v>
      </c>
      <c r="D766" s="466">
        <v>8.31</v>
      </c>
      <c r="E766" s="271"/>
    </row>
    <row r="767" spans="1:5" ht="28.5">
      <c r="A767" s="485" t="s">
        <v>28559</v>
      </c>
      <c r="B767" s="268" t="s">
        <v>1501</v>
      </c>
      <c r="C767" s="269" t="s">
        <v>2</v>
      </c>
      <c r="D767" s="466">
        <v>60.21</v>
      </c>
      <c r="E767" s="271"/>
    </row>
    <row r="768" spans="1:5" ht="28.5">
      <c r="A768" s="485" t="s">
        <v>28560</v>
      </c>
      <c r="B768" s="268" t="s">
        <v>1502</v>
      </c>
      <c r="C768" s="269" t="s">
        <v>1</v>
      </c>
      <c r="D768" s="466">
        <v>68.08</v>
      </c>
      <c r="E768" s="271"/>
    </row>
    <row r="769" spans="1:5" ht="28.5">
      <c r="A769" s="485" t="s">
        <v>28561</v>
      </c>
      <c r="B769" s="268" t="s">
        <v>1503</v>
      </c>
      <c r="C769" s="269" t="s">
        <v>1</v>
      </c>
      <c r="D769" s="466">
        <v>48.47</v>
      </c>
      <c r="E769" s="271"/>
    </row>
    <row r="770" spans="1:5" ht="28.5">
      <c r="A770" s="485" t="s">
        <v>28562</v>
      </c>
      <c r="B770" s="268" t="s">
        <v>1504</v>
      </c>
      <c r="C770" s="269" t="s">
        <v>1</v>
      </c>
      <c r="D770" s="466">
        <v>30.52</v>
      </c>
      <c r="E770" s="271"/>
    </row>
    <row r="771" spans="1:5" ht="15">
      <c r="A771" s="484" t="s">
        <v>28563</v>
      </c>
      <c r="B771" s="471" t="s">
        <v>1187</v>
      </c>
      <c r="C771" s="472"/>
      <c r="D771" s="480"/>
      <c r="E771" s="271"/>
    </row>
    <row r="772" spans="1:5" ht="15">
      <c r="A772" s="485" t="s">
        <v>28564</v>
      </c>
      <c r="B772" s="268" t="s">
        <v>19689</v>
      </c>
      <c r="C772" s="269" t="s">
        <v>2</v>
      </c>
      <c r="D772" s="466">
        <v>19.079999999999998</v>
      </c>
      <c r="E772" s="473"/>
    </row>
    <row r="773" spans="1:5" ht="15">
      <c r="A773" s="484" t="s">
        <v>28565</v>
      </c>
      <c r="B773" s="471" t="s">
        <v>19187</v>
      </c>
      <c r="C773" s="472"/>
      <c r="D773" s="480"/>
      <c r="E773" s="271"/>
    </row>
    <row r="774" spans="1:5" ht="15">
      <c r="A774" s="485" t="s">
        <v>28566</v>
      </c>
      <c r="B774" s="268" t="s">
        <v>1505</v>
      </c>
      <c r="C774" s="269" t="s">
        <v>2</v>
      </c>
      <c r="D774" s="466">
        <v>381.81</v>
      </c>
      <c r="E774" s="473"/>
    </row>
    <row r="775" spans="1:5" ht="28.5">
      <c r="A775" s="485" t="s">
        <v>28567</v>
      </c>
      <c r="B775" s="268" t="s">
        <v>1506</v>
      </c>
      <c r="C775" s="269" t="s">
        <v>2</v>
      </c>
      <c r="D775" s="466">
        <v>40.11</v>
      </c>
      <c r="E775" s="271"/>
    </row>
    <row r="776" spans="1:5" ht="28.5">
      <c r="A776" s="485" t="s">
        <v>28568</v>
      </c>
      <c r="B776" s="268" t="s">
        <v>1507</v>
      </c>
      <c r="C776" s="269" t="s">
        <v>2</v>
      </c>
      <c r="D776" s="466">
        <v>91.52</v>
      </c>
      <c r="E776" s="271"/>
    </row>
    <row r="777" spans="1:5" ht="28.5">
      <c r="A777" s="485" t="s">
        <v>28569</v>
      </c>
      <c r="B777" s="268" t="s">
        <v>1508</v>
      </c>
      <c r="C777" s="269" t="s">
        <v>2</v>
      </c>
      <c r="D777" s="466">
        <v>13.87</v>
      </c>
      <c r="E777" s="271"/>
    </row>
    <row r="778" spans="1:5" ht="28.5">
      <c r="A778" s="485" t="s">
        <v>28570</v>
      </c>
      <c r="B778" s="268" t="s">
        <v>1509</v>
      </c>
      <c r="C778" s="269" t="s">
        <v>2</v>
      </c>
      <c r="D778" s="466">
        <v>8.27</v>
      </c>
      <c r="E778" s="271"/>
    </row>
    <row r="779" spans="1:5" ht="28.5">
      <c r="A779" s="485" t="s">
        <v>28571</v>
      </c>
      <c r="B779" s="268" t="s">
        <v>1510</v>
      </c>
      <c r="C779" s="269" t="s">
        <v>1</v>
      </c>
      <c r="D779" s="466">
        <v>55.21</v>
      </c>
      <c r="E779" s="271"/>
    </row>
    <row r="780" spans="1:5" ht="15" customHeight="1">
      <c r="A780" s="484" t="s">
        <v>28572</v>
      </c>
      <c r="B780" s="471" t="s">
        <v>19224</v>
      </c>
      <c r="C780" s="472"/>
      <c r="D780" s="480"/>
      <c r="E780" s="271"/>
    </row>
    <row r="781" spans="1:5" ht="15" customHeight="1">
      <c r="A781" s="485" t="s">
        <v>28573</v>
      </c>
      <c r="B781" s="268" t="s">
        <v>28574</v>
      </c>
      <c r="C781" s="269" t="s">
        <v>2</v>
      </c>
      <c r="D781" s="466">
        <v>33</v>
      </c>
      <c r="E781" s="473"/>
    </row>
    <row r="782" spans="1:5" ht="28.5">
      <c r="A782" s="485" t="s">
        <v>28575</v>
      </c>
      <c r="B782" s="268" t="s">
        <v>1511</v>
      </c>
      <c r="C782" s="269" t="s">
        <v>2</v>
      </c>
      <c r="D782" s="466">
        <v>1.74</v>
      </c>
      <c r="E782" s="271"/>
    </row>
    <row r="783" spans="1:5" ht="28.5">
      <c r="A783" s="485" t="s">
        <v>28576</v>
      </c>
      <c r="B783" s="268" t="s">
        <v>1512</v>
      </c>
      <c r="C783" s="269" t="s">
        <v>2</v>
      </c>
      <c r="D783" s="466">
        <v>261.57</v>
      </c>
      <c r="E783" s="271"/>
    </row>
    <row r="784" spans="1:5" ht="15" customHeight="1">
      <c r="A784" s="484" t="s">
        <v>28577</v>
      </c>
      <c r="B784" s="471" t="s">
        <v>19224</v>
      </c>
      <c r="C784" s="472"/>
      <c r="D784" s="480"/>
      <c r="E784" s="271"/>
    </row>
    <row r="785" spans="1:5" ht="15" customHeight="1">
      <c r="A785" s="485" t="s">
        <v>28578</v>
      </c>
      <c r="B785" s="268" t="s">
        <v>19690</v>
      </c>
      <c r="C785" s="269" t="s">
        <v>2</v>
      </c>
      <c r="D785" s="466">
        <v>1.31</v>
      </c>
      <c r="E785" s="473"/>
    </row>
    <row r="786" spans="1:5" ht="28.5">
      <c r="A786" s="485" t="s">
        <v>28579</v>
      </c>
      <c r="B786" s="268" t="s">
        <v>19691</v>
      </c>
      <c r="C786" s="269" t="s">
        <v>2</v>
      </c>
      <c r="D786" s="466">
        <v>1.54</v>
      </c>
      <c r="E786" s="271"/>
    </row>
    <row r="787" spans="1:5" ht="28.5">
      <c r="A787" s="485" t="s">
        <v>28580</v>
      </c>
      <c r="B787" s="268" t="s">
        <v>19692</v>
      </c>
      <c r="C787" s="269" t="s">
        <v>2</v>
      </c>
      <c r="D787" s="466">
        <v>3.46</v>
      </c>
      <c r="E787" s="271"/>
    </row>
    <row r="788" spans="1:5" ht="28.5">
      <c r="A788" s="485" t="s">
        <v>28581</v>
      </c>
      <c r="B788" s="268" t="s">
        <v>19693</v>
      </c>
      <c r="C788" s="269" t="s">
        <v>2</v>
      </c>
      <c r="D788" s="466">
        <v>6.19</v>
      </c>
      <c r="E788" s="271"/>
    </row>
    <row r="789" spans="1:5" ht="28.5">
      <c r="A789" s="485" t="s">
        <v>28582</v>
      </c>
      <c r="B789" s="268" t="s">
        <v>19694</v>
      </c>
      <c r="C789" s="269" t="s">
        <v>2</v>
      </c>
      <c r="D789" s="466">
        <v>9.83</v>
      </c>
      <c r="E789" s="271"/>
    </row>
    <row r="790" spans="1:5" ht="28.5">
      <c r="A790" s="485" t="s">
        <v>28583</v>
      </c>
      <c r="B790" s="268" t="s">
        <v>19695</v>
      </c>
      <c r="C790" s="269" t="s">
        <v>2</v>
      </c>
      <c r="D790" s="466">
        <v>11.9</v>
      </c>
      <c r="E790" s="271"/>
    </row>
    <row r="791" spans="1:5" ht="28.5">
      <c r="A791" s="485" t="s">
        <v>28584</v>
      </c>
      <c r="B791" s="268" t="s">
        <v>19696</v>
      </c>
      <c r="C791" s="269" t="s">
        <v>2</v>
      </c>
      <c r="D791" s="466">
        <v>48.59</v>
      </c>
      <c r="E791" s="271"/>
    </row>
    <row r="792" spans="1:5" ht="28.5">
      <c r="A792" s="485" t="s">
        <v>28585</v>
      </c>
      <c r="B792" s="268" t="s">
        <v>19697</v>
      </c>
      <c r="C792" s="269" t="s">
        <v>2</v>
      </c>
      <c r="D792" s="466">
        <v>0.78</v>
      </c>
      <c r="E792" s="271"/>
    </row>
    <row r="793" spans="1:5" ht="28.5">
      <c r="A793" s="485" t="s">
        <v>28586</v>
      </c>
      <c r="B793" s="268" t="s">
        <v>19698</v>
      </c>
      <c r="C793" s="269" t="s">
        <v>2</v>
      </c>
      <c r="D793" s="466">
        <v>1.27</v>
      </c>
      <c r="E793" s="271"/>
    </row>
    <row r="794" spans="1:5" ht="28.5">
      <c r="A794" s="485" t="s">
        <v>28587</v>
      </c>
      <c r="B794" s="268" t="s">
        <v>28588</v>
      </c>
      <c r="C794" s="269" t="s">
        <v>2</v>
      </c>
      <c r="D794" s="466">
        <v>2.48</v>
      </c>
      <c r="E794" s="271"/>
    </row>
    <row r="795" spans="1:5" ht="28.5">
      <c r="A795" s="485" t="s">
        <v>28589</v>
      </c>
      <c r="B795" s="268" t="s">
        <v>19699</v>
      </c>
      <c r="C795" s="269" t="s">
        <v>2</v>
      </c>
      <c r="D795" s="466">
        <v>2.19</v>
      </c>
      <c r="E795" s="271"/>
    </row>
    <row r="796" spans="1:5" ht="28.5">
      <c r="A796" s="485" t="s">
        <v>28590</v>
      </c>
      <c r="B796" s="268" t="s">
        <v>19700</v>
      </c>
      <c r="C796" s="269" t="s">
        <v>2</v>
      </c>
      <c r="D796" s="466">
        <v>3.24</v>
      </c>
      <c r="E796" s="271"/>
    </row>
    <row r="797" spans="1:5" ht="28.5">
      <c r="A797" s="485" t="s">
        <v>28591</v>
      </c>
      <c r="B797" s="268" t="s">
        <v>19701</v>
      </c>
      <c r="C797" s="269" t="s">
        <v>2</v>
      </c>
      <c r="D797" s="466">
        <v>8.1300000000000008</v>
      </c>
      <c r="E797" s="271"/>
    </row>
    <row r="798" spans="1:5" ht="28.5">
      <c r="A798" s="485" t="s">
        <v>28592</v>
      </c>
      <c r="B798" s="268" t="s">
        <v>19702</v>
      </c>
      <c r="C798" s="269" t="s">
        <v>2</v>
      </c>
      <c r="D798" s="466">
        <v>11.65</v>
      </c>
      <c r="E798" s="271"/>
    </row>
    <row r="799" spans="1:5" ht="28.5">
      <c r="A799" s="485" t="s">
        <v>28593</v>
      </c>
      <c r="B799" s="268" t="s">
        <v>19703</v>
      </c>
      <c r="C799" s="269" t="s">
        <v>2</v>
      </c>
      <c r="D799" s="466">
        <v>30.06</v>
      </c>
      <c r="E799" s="271"/>
    </row>
    <row r="800" spans="1:5" ht="28.5">
      <c r="A800" s="485" t="s">
        <v>28594</v>
      </c>
      <c r="B800" s="268" t="s">
        <v>1513</v>
      </c>
      <c r="C800" s="269" t="s">
        <v>2</v>
      </c>
      <c r="D800" s="466">
        <v>0.59</v>
      </c>
      <c r="E800" s="271"/>
    </row>
    <row r="801" spans="1:5" ht="28.5">
      <c r="A801" s="485" t="s">
        <v>28595</v>
      </c>
      <c r="B801" s="268" t="s">
        <v>1514</v>
      </c>
      <c r="C801" s="269" t="s">
        <v>2</v>
      </c>
      <c r="D801" s="466">
        <v>1.45</v>
      </c>
      <c r="E801" s="271"/>
    </row>
    <row r="802" spans="1:5" ht="28.5">
      <c r="A802" s="485" t="s">
        <v>28596</v>
      </c>
      <c r="B802" s="268" t="s">
        <v>1515</v>
      </c>
      <c r="C802" s="269" t="s">
        <v>2</v>
      </c>
      <c r="D802" s="466">
        <v>6.14</v>
      </c>
      <c r="E802" s="271"/>
    </row>
    <row r="803" spans="1:5" ht="28.5">
      <c r="A803" s="485" t="s">
        <v>28597</v>
      </c>
      <c r="B803" s="268" t="s">
        <v>1516</v>
      </c>
      <c r="C803" s="269" t="s">
        <v>2</v>
      </c>
      <c r="D803" s="466">
        <v>3.2</v>
      </c>
      <c r="E803" s="271"/>
    </row>
    <row r="804" spans="1:5" ht="15" customHeight="1">
      <c r="A804" s="484" t="s">
        <v>28598</v>
      </c>
      <c r="B804" s="471" t="s">
        <v>19224</v>
      </c>
      <c r="C804" s="472"/>
      <c r="D804" s="480"/>
      <c r="E804" s="473"/>
    </row>
    <row r="805" spans="1:5" ht="15" customHeight="1">
      <c r="A805" s="485" t="s">
        <v>28599</v>
      </c>
      <c r="B805" s="268" t="s">
        <v>1517</v>
      </c>
      <c r="C805" s="269" t="s">
        <v>2</v>
      </c>
      <c r="D805" s="466">
        <v>5.28</v>
      </c>
      <c r="E805" s="271"/>
    </row>
    <row r="806" spans="1:5" ht="28.5">
      <c r="A806" s="485" t="s">
        <v>28600</v>
      </c>
      <c r="B806" s="268" t="s">
        <v>1518</v>
      </c>
      <c r="C806" s="269" t="s">
        <v>2</v>
      </c>
      <c r="D806" s="466">
        <v>6.62</v>
      </c>
      <c r="E806" s="271"/>
    </row>
    <row r="807" spans="1:5" ht="28.5">
      <c r="A807" s="485" t="s">
        <v>28601</v>
      </c>
      <c r="B807" s="268" t="s">
        <v>1519</v>
      </c>
      <c r="C807" s="269" t="s">
        <v>2</v>
      </c>
      <c r="D807" s="466">
        <v>16.93</v>
      </c>
      <c r="E807" s="271"/>
    </row>
    <row r="808" spans="1:5" ht="28.5">
      <c r="A808" s="485" t="s">
        <v>28602</v>
      </c>
      <c r="B808" s="268" t="s">
        <v>1520</v>
      </c>
      <c r="C808" s="269" t="s">
        <v>2</v>
      </c>
      <c r="D808" s="466">
        <v>19.12</v>
      </c>
      <c r="E808" s="271"/>
    </row>
    <row r="809" spans="1:5" ht="28.5">
      <c r="A809" s="485" t="s">
        <v>28603</v>
      </c>
      <c r="B809" s="268" t="s">
        <v>28604</v>
      </c>
      <c r="C809" s="269" t="s">
        <v>1</v>
      </c>
      <c r="D809" s="466">
        <v>3.14</v>
      </c>
      <c r="E809" s="271"/>
    </row>
    <row r="810" spans="1:5" ht="28.5">
      <c r="A810" s="485" t="s">
        <v>28605</v>
      </c>
      <c r="B810" s="268" t="s">
        <v>1521</v>
      </c>
      <c r="C810" s="269" t="s">
        <v>1</v>
      </c>
      <c r="D810" s="466">
        <v>37.49</v>
      </c>
      <c r="E810" s="473"/>
    </row>
    <row r="811" spans="1:5" ht="28.5">
      <c r="A811" s="485" t="s">
        <v>28606</v>
      </c>
      <c r="B811" s="268" t="s">
        <v>28607</v>
      </c>
      <c r="C811" s="269" t="s">
        <v>2</v>
      </c>
      <c r="D811" s="466">
        <v>0.41</v>
      </c>
      <c r="E811" s="271"/>
    </row>
    <row r="812" spans="1:5" ht="15">
      <c r="A812" s="484" t="s">
        <v>28608</v>
      </c>
      <c r="B812" s="471" t="s">
        <v>19225</v>
      </c>
      <c r="C812" s="472"/>
      <c r="D812" s="480"/>
      <c r="E812" s="271"/>
    </row>
    <row r="813" spans="1:5" ht="28.5">
      <c r="A813" s="485" t="s">
        <v>28609</v>
      </c>
      <c r="B813" s="268" t="s">
        <v>28610</v>
      </c>
      <c r="C813" s="269" t="s">
        <v>1</v>
      </c>
      <c r="D813" s="466">
        <v>19.48</v>
      </c>
      <c r="E813" s="271"/>
    </row>
    <row r="814" spans="1:5" ht="28.5">
      <c r="A814" s="485" t="s">
        <v>28611</v>
      </c>
      <c r="B814" s="268" t="s">
        <v>1522</v>
      </c>
      <c r="C814" s="269" t="s">
        <v>2</v>
      </c>
      <c r="D814" s="466">
        <v>119.31</v>
      </c>
      <c r="E814" s="271"/>
    </row>
    <row r="815" spans="1:5" ht="28.5">
      <c r="A815" s="485" t="s">
        <v>28612</v>
      </c>
      <c r="B815" s="268" t="s">
        <v>1523</v>
      </c>
      <c r="C815" s="269" t="s">
        <v>2</v>
      </c>
      <c r="D815" s="466">
        <v>97.79</v>
      </c>
      <c r="E815" s="271"/>
    </row>
    <row r="816" spans="1:5" ht="14.25">
      <c r="A816" s="485" t="s">
        <v>28613</v>
      </c>
      <c r="B816" s="268" t="s">
        <v>1524</v>
      </c>
      <c r="C816" s="269" t="s">
        <v>2</v>
      </c>
      <c r="D816" s="466">
        <v>1.53</v>
      </c>
      <c r="E816" s="271"/>
    </row>
    <row r="817" spans="1:5" ht="28.5">
      <c r="A817" s="485" t="s">
        <v>28614</v>
      </c>
      <c r="B817" s="268" t="s">
        <v>1525</v>
      </c>
      <c r="C817" s="269" t="s">
        <v>2</v>
      </c>
      <c r="D817" s="466">
        <v>27.87</v>
      </c>
      <c r="E817" s="271"/>
    </row>
    <row r="818" spans="1:5" ht="14.25">
      <c r="A818" s="485" t="s">
        <v>28615</v>
      </c>
      <c r="B818" s="268" t="s">
        <v>1526</v>
      </c>
      <c r="C818" s="269" t="s">
        <v>2</v>
      </c>
      <c r="D818" s="466">
        <v>105.33</v>
      </c>
      <c r="E818" s="271"/>
    </row>
    <row r="819" spans="1:5" ht="42.75">
      <c r="A819" s="485" t="s">
        <v>28616</v>
      </c>
      <c r="B819" s="268" t="s">
        <v>28617</v>
      </c>
      <c r="C819" s="269" t="s">
        <v>2</v>
      </c>
      <c r="D819" s="466">
        <v>99.98</v>
      </c>
      <c r="E819" s="271"/>
    </row>
    <row r="820" spans="1:5" ht="28.5">
      <c r="A820" s="485" t="s">
        <v>28618</v>
      </c>
      <c r="B820" s="268" t="s">
        <v>1527</v>
      </c>
      <c r="C820" s="269" t="s">
        <v>2</v>
      </c>
      <c r="D820" s="466">
        <v>170.7</v>
      </c>
      <c r="E820" s="271"/>
    </row>
    <row r="821" spans="1:5" ht="28.5">
      <c r="A821" s="485" t="s">
        <v>28619</v>
      </c>
      <c r="B821" s="268" t="s">
        <v>1528</v>
      </c>
      <c r="C821" s="269" t="s">
        <v>2</v>
      </c>
      <c r="D821" s="466">
        <v>548.20000000000005</v>
      </c>
      <c r="E821" s="473"/>
    </row>
    <row r="822" spans="1:5" ht="28.5">
      <c r="A822" s="485" t="s">
        <v>28620</v>
      </c>
      <c r="B822" s="268" t="s">
        <v>1529</v>
      </c>
      <c r="C822" s="269" t="s">
        <v>2</v>
      </c>
      <c r="D822" s="466">
        <v>58.14</v>
      </c>
      <c r="E822" s="271"/>
    </row>
    <row r="823" spans="1:5" ht="15">
      <c r="A823" s="484" t="s">
        <v>28621</v>
      </c>
      <c r="B823" s="471" t="s">
        <v>19158</v>
      </c>
      <c r="C823" s="472"/>
      <c r="D823" s="480"/>
      <c r="E823" s="473"/>
    </row>
    <row r="824" spans="1:5" ht="28.5">
      <c r="A824" s="485" t="s">
        <v>28622</v>
      </c>
      <c r="B824" s="268" t="s">
        <v>1530</v>
      </c>
      <c r="C824" s="269" t="s">
        <v>2</v>
      </c>
      <c r="D824" s="466">
        <v>29.2</v>
      </c>
      <c r="E824" s="271"/>
    </row>
    <row r="825" spans="1:5" ht="15">
      <c r="A825" s="484" t="s">
        <v>28623</v>
      </c>
      <c r="B825" s="471" t="s">
        <v>19187</v>
      </c>
      <c r="C825" s="472"/>
      <c r="D825" s="480"/>
      <c r="E825" s="271"/>
    </row>
    <row r="826" spans="1:5" ht="28.5">
      <c r="A826" s="485" t="s">
        <v>28624</v>
      </c>
      <c r="B826" s="268" t="s">
        <v>1531</v>
      </c>
      <c r="C826" s="269" t="s">
        <v>1</v>
      </c>
      <c r="D826" s="466">
        <v>6.73</v>
      </c>
      <c r="E826" s="271"/>
    </row>
    <row r="827" spans="1:5" ht="28.5">
      <c r="A827" s="485" t="s">
        <v>28625</v>
      </c>
      <c r="B827" s="268" t="s">
        <v>1532</v>
      </c>
      <c r="C827" s="269" t="s">
        <v>1</v>
      </c>
      <c r="D827" s="466">
        <v>90.51</v>
      </c>
      <c r="E827" s="271"/>
    </row>
    <row r="828" spans="1:5" ht="28.5">
      <c r="A828" s="485" t="s">
        <v>28626</v>
      </c>
      <c r="B828" s="268" t="s">
        <v>1533</v>
      </c>
      <c r="C828" s="269" t="s">
        <v>2</v>
      </c>
      <c r="D828" s="466">
        <v>53.05</v>
      </c>
      <c r="E828" s="473"/>
    </row>
    <row r="829" spans="1:5" ht="28.5">
      <c r="A829" s="485" t="s">
        <v>28627</v>
      </c>
      <c r="B829" s="268" t="s">
        <v>1534</v>
      </c>
      <c r="C829" s="269" t="s">
        <v>1</v>
      </c>
      <c r="D829" s="466">
        <v>136.19</v>
      </c>
      <c r="E829" s="271"/>
    </row>
    <row r="830" spans="1:5" ht="15">
      <c r="A830" s="484" t="s">
        <v>28628</v>
      </c>
      <c r="B830" s="471" t="s">
        <v>19226</v>
      </c>
      <c r="C830" s="472"/>
      <c r="D830" s="480"/>
      <c r="E830" s="271"/>
    </row>
    <row r="831" spans="1:5" ht="28.5">
      <c r="A831" s="485" t="s">
        <v>28629</v>
      </c>
      <c r="B831" s="268" t="s">
        <v>28630</v>
      </c>
      <c r="C831" s="269" t="s">
        <v>2</v>
      </c>
      <c r="D831" s="466">
        <v>28.66</v>
      </c>
      <c r="E831" s="271"/>
    </row>
    <row r="832" spans="1:5" ht="28.5">
      <c r="A832" s="485" t="s">
        <v>28631</v>
      </c>
      <c r="B832" s="268" t="s">
        <v>28632</v>
      </c>
      <c r="C832" s="269" t="s">
        <v>2</v>
      </c>
      <c r="D832" s="466">
        <v>173.05</v>
      </c>
      <c r="E832" s="473"/>
    </row>
    <row r="833" spans="1:5" ht="28.5">
      <c r="A833" s="485" t="s">
        <v>28633</v>
      </c>
      <c r="B833" s="268" t="s">
        <v>28634</v>
      </c>
      <c r="C833" s="269" t="s">
        <v>2</v>
      </c>
      <c r="D833" s="466">
        <v>4.4000000000000004</v>
      </c>
      <c r="E833" s="271"/>
    </row>
    <row r="834" spans="1:5" ht="28.5">
      <c r="A834" s="485" t="s">
        <v>28635</v>
      </c>
      <c r="B834" s="268" t="s">
        <v>1535</v>
      </c>
      <c r="C834" s="269" t="s">
        <v>2</v>
      </c>
      <c r="D834" s="466">
        <v>39.770000000000003</v>
      </c>
      <c r="E834" s="271"/>
    </row>
    <row r="835" spans="1:5" ht="15">
      <c r="A835" s="484" t="s">
        <v>28636</v>
      </c>
      <c r="B835" s="471" t="s">
        <v>19226</v>
      </c>
      <c r="C835" s="472"/>
      <c r="D835" s="480"/>
      <c r="E835" s="271"/>
    </row>
    <row r="836" spans="1:5" ht="28.5">
      <c r="A836" s="485" t="s">
        <v>28637</v>
      </c>
      <c r="B836" s="268" t="s">
        <v>1536</v>
      </c>
      <c r="C836" s="269" t="s">
        <v>2</v>
      </c>
      <c r="D836" s="466">
        <v>393.33</v>
      </c>
      <c r="E836" s="271"/>
    </row>
    <row r="837" spans="1:5" ht="14.25">
      <c r="A837" s="485" t="s">
        <v>28638</v>
      </c>
      <c r="B837" s="268" t="s">
        <v>1537</v>
      </c>
      <c r="C837" s="269" t="s">
        <v>2</v>
      </c>
      <c r="D837" s="466">
        <v>3.14</v>
      </c>
      <c r="E837" s="271"/>
    </row>
    <row r="838" spans="1:5" ht="28.5">
      <c r="A838" s="485" t="s">
        <v>28639</v>
      </c>
      <c r="B838" s="268" t="s">
        <v>1538</v>
      </c>
      <c r="C838" s="269" t="s">
        <v>2</v>
      </c>
      <c r="D838" s="466">
        <v>45.83</v>
      </c>
      <c r="E838" s="271"/>
    </row>
    <row r="839" spans="1:5" ht="28.5">
      <c r="A839" s="485" t="s">
        <v>28640</v>
      </c>
      <c r="B839" s="268" t="s">
        <v>1539</v>
      </c>
      <c r="C839" s="269" t="s">
        <v>2</v>
      </c>
      <c r="D839" s="466">
        <v>4.3099999999999996</v>
      </c>
      <c r="E839" s="271"/>
    </row>
    <row r="840" spans="1:5" ht="28.5">
      <c r="A840" s="485" t="s">
        <v>28641</v>
      </c>
      <c r="B840" s="268" t="s">
        <v>1540</v>
      </c>
      <c r="C840" s="269" t="s">
        <v>2</v>
      </c>
      <c r="D840" s="466">
        <v>131.43</v>
      </c>
      <c r="E840" s="473"/>
    </row>
    <row r="841" spans="1:5" ht="42.75">
      <c r="A841" s="485" t="s">
        <v>28642</v>
      </c>
      <c r="B841" s="268" t="s">
        <v>1541</v>
      </c>
      <c r="C841" s="269" t="s">
        <v>2</v>
      </c>
      <c r="D841" s="466">
        <v>238.27</v>
      </c>
      <c r="E841" s="271"/>
    </row>
    <row r="842" spans="1:5" ht="28.5">
      <c r="A842" s="485" t="s">
        <v>28643</v>
      </c>
      <c r="B842" s="268" t="s">
        <v>1542</v>
      </c>
      <c r="C842" s="269" t="s">
        <v>2</v>
      </c>
      <c r="D842" s="466">
        <v>2242.84</v>
      </c>
      <c r="E842" s="271"/>
    </row>
    <row r="843" spans="1:5" ht="15">
      <c r="A843" s="484" t="s">
        <v>28644</v>
      </c>
      <c r="B843" s="471" t="s">
        <v>19227</v>
      </c>
      <c r="C843" s="472"/>
      <c r="D843" s="480"/>
      <c r="E843" s="271"/>
    </row>
    <row r="844" spans="1:5" ht="28.5">
      <c r="A844" s="485" t="s">
        <v>28645</v>
      </c>
      <c r="B844" s="268" t="s">
        <v>1543</v>
      </c>
      <c r="C844" s="269" t="s">
        <v>2</v>
      </c>
      <c r="D844" s="466">
        <v>4.83</v>
      </c>
      <c r="E844" s="271"/>
    </row>
    <row r="845" spans="1:5" ht="28.5">
      <c r="A845" s="485" t="s">
        <v>28646</v>
      </c>
      <c r="B845" s="268" t="s">
        <v>1544</v>
      </c>
      <c r="C845" s="269" t="s">
        <v>2</v>
      </c>
      <c r="D845" s="466">
        <v>6.6</v>
      </c>
      <c r="E845" s="271"/>
    </row>
    <row r="846" spans="1:5" ht="28.5">
      <c r="A846" s="485" t="s">
        <v>28647</v>
      </c>
      <c r="B846" s="268" t="s">
        <v>1545</v>
      </c>
      <c r="C846" s="269" t="s">
        <v>2</v>
      </c>
      <c r="D846" s="466">
        <v>7.29</v>
      </c>
      <c r="E846" s="271"/>
    </row>
    <row r="847" spans="1:5" ht="28.5">
      <c r="A847" s="485" t="s">
        <v>28648</v>
      </c>
      <c r="B847" s="268" t="s">
        <v>1546</v>
      </c>
      <c r="C847" s="269" t="s">
        <v>2</v>
      </c>
      <c r="D847" s="466">
        <v>4.53</v>
      </c>
      <c r="E847" s="271"/>
    </row>
    <row r="848" spans="1:5" ht="42.75">
      <c r="A848" s="485" t="s">
        <v>28649</v>
      </c>
      <c r="B848" s="268" t="s">
        <v>19704</v>
      </c>
      <c r="C848" s="269" t="s">
        <v>2</v>
      </c>
      <c r="D848" s="466">
        <v>6.12</v>
      </c>
      <c r="E848" s="271"/>
    </row>
    <row r="849" spans="1:5" ht="28.5">
      <c r="A849" s="485" t="s">
        <v>28650</v>
      </c>
      <c r="B849" s="268" t="s">
        <v>1547</v>
      </c>
      <c r="C849" s="269" t="s">
        <v>2</v>
      </c>
      <c r="D849" s="466">
        <v>15.32</v>
      </c>
      <c r="E849" s="271"/>
    </row>
    <row r="850" spans="1:5" ht="28.5">
      <c r="A850" s="485" t="s">
        <v>28651</v>
      </c>
      <c r="B850" s="268" t="s">
        <v>1548</v>
      </c>
      <c r="C850" s="269" t="s">
        <v>2</v>
      </c>
      <c r="D850" s="466">
        <v>96.5</v>
      </c>
      <c r="E850" s="473"/>
    </row>
    <row r="851" spans="1:5" ht="28.5">
      <c r="A851" s="485" t="s">
        <v>28652</v>
      </c>
      <c r="B851" s="268" t="s">
        <v>1549</v>
      </c>
      <c r="C851" s="269" t="s">
        <v>2</v>
      </c>
      <c r="D851" s="466">
        <v>142.15</v>
      </c>
      <c r="E851" s="271"/>
    </row>
    <row r="852" spans="1:5" ht="28.5">
      <c r="A852" s="485" t="s">
        <v>28653</v>
      </c>
      <c r="B852" s="268" t="s">
        <v>28654</v>
      </c>
      <c r="C852" s="269" t="s">
        <v>2</v>
      </c>
      <c r="D852" s="466">
        <v>26.64</v>
      </c>
      <c r="E852" s="271"/>
    </row>
    <row r="853" spans="1:5" ht="42.75">
      <c r="A853" s="485" t="s">
        <v>28655</v>
      </c>
      <c r="B853" s="268" t="s">
        <v>28656</v>
      </c>
      <c r="C853" s="269" t="s">
        <v>2</v>
      </c>
      <c r="D853" s="466">
        <v>37.82</v>
      </c>
      <c r="E853" s="271"/>
    </row>
    <row r="854" spans="1:5" ht="28.5">
      <c r="A854" s="485" t="s">
        <v>28657</v>
      </c>
      <c r="B854" s="268" t="s">
        <v>1550</v>
      </c>
      <c r="C854" s="269" t="s">
        <v>2</v>
      </c>
      <c r="D854" s="466">
        <v>17.84</v>
      </c>
      <c r="E854" s="271"/>
    </row>
    <row r="855" spans="1:5" ht="15">
      <c r="A855" s="484" t="s">
        <v>28658</v>
      </c>
      <c r="B855" s="471" t="s">
        <v>19228</v>
      </c>
      <c r="C855" s="472"/>
      <c r="D855" s="480"/>
      <c r="E855" s="271"/>
    </row>
    <row r="856" spans="1:5" ht="28.5">
      <c r="A856" s="485" t="s">
        <v>28659</v>
      </c>
      <c r="B856" s="268" t="s">
        <v>1551</v>
      </c>
      <c r="C856" s="269" t="s">
        <v>2</v>
      </c>
      <c r="D856" s="466">
        <v>16.100000000000001</v>
      </c>
      <c r="E856" s="271"/>
    </row>
    <row r="857" spans="1:5" ht="14.25">
      <c r="A857" s="485" t="s">
        <v>28660</v>
      </c>
      <c r="B857" s="268" t="s">
        <v>1552</v>
      </c>
      <c r="C857" s="269" t="s">
        <v>2</v>
      </c>
      <c r="D857" s="466">
        <v>4.4000000000000004</v>
      </c>
      <c r="E857" s="271"/>
    </row>
    <row r="858" spans="1:5" ht="28.5">
      <c r="A858" s="485" t="s">
        <v>28661</v>
      </c>
      <c r="B858" s="268" t="s">
        <v>1553</v>
      </c>
      <c r="C858" s="269" t="s">
        <v>2</v>
      </c>
      <c r="D858" s="466">
        <v>454.68</v>
      </c>
      <c r="E858" s="271"/>
    </row>
    <row r="859" spans="1:5" ht="28.5">
      <c r="A859" s="485" t="s">
        <v>28662</v>
      </c>
      <c r="B859" s="268" t="s">
        <v>1554</v>
      </c>
      <c r="C859" s="269" t="s">
        <v>2</v>
      </c>
      <c r="D859" s="466">
        <v>78.31</v>
      </c>
      <c r="E859" s="473"/>
    </row>
    <row r="860" spans="1:5" ht="28.5">
      <c r="A860" s="485" t="s">
        <v>28663</v>
      </c>
      <c r="B860" s="268" t="s">
        <v>1555</v>
      </c>
      <c r="C860" s="269" t="s">
        <v>2</v>
      </c>
      <c r="D860" s="466">
        <v>126.53</v>
      </c>
      <c r="E860" s="271"/>
    </row>
    <row r="861" spans="1:5" ht="14.25">
      <c r="A861" s="485" t="s">
        <v>28664</v>
      </c>
      <c r="B861" s="268" t="s">
        <v>1556</v>
      </c>
      <c r="C861" s="269" t="s">
        <v>2</v>
      </c>
      <c r="D861" s="466">
        <v>1.49</v>
      </c>
      <c r="E861" s="271"/>
    </row>
    <row r="862" spans="1:5" ht="28.5">
      <c r="A862" s="485" t="s">
        <v>28665</v>
      </c>
      <c r="B862" s="268" t="s">
        <v>28666</v>
      </c>
      <c r="C862" s="269" t="s">
        <v>2</v>
      </c>
      <c r="D862" s="466">
        <v>6.35</v>
      </c>
      <c r="E862" s="271"/>
    </row>
    <row r="863" spans="1:5" ht="28.5">
      <c r="A863" s="485" t="s">
        <v>28667</v>
      </c>
      <c r="B863" s="268" t="s">
        <v>28668</v>
      </c>
      <c r="C863" s="269" t="s">
        <v>2</v>
      </c>
      <c r="D863" s="466">
        <v>12.77</v>
      </c>
      <c r="E863" s="271"/>
    </row>
    <row r="864" spans="1:5" ht="15">
      <c r="A864" s="484" t="s">
        <v>28669</v>
      </c>
      <c r="B864" s="471" t="s">
        <v>1187</v>
      </c>
      <c r="C864" s="472"/>
      <c r="D864" s="480"/>
      <c r="E864" s="271"/>
    </row>
    <row r="865" spans="1:5" ht="14.25">
      <c r="A865" s="485" t="s">
        <v>28670</v>
      </c>
      <c r="B865" s="268" t="s">
        <v>1557</v>
      </c>
      <c r="C865" s="269" t="s">
        <v>2</v>
      </c>
      <c r="D865" s="466">
        <v>3.14</v>
      </c>
      <c r="E865" s="271"/>
    </row>
    <row r="866" spans="1:5" ht="14.25">
      <c r="A866" s="485" t="s">
        <v>28671</v>
      </c>
      <c r="B866" s="268" t="s">
        <v>1558</v>
      </c>
      <c r="C866" s="269" t="s">
        <v>2</v>
      </c>
      <c r="D866" s="466">
        <v>28.83</v>
      </c>
      <c r="E866" s="271"/>
    </row>
    <row r="867" spans="1:5" ht="28.5">
      <c r="A867" s="485" t="s">
        <v>28672</v>
      </c>
      <c r="B867" s="268" t="s">
        <v>1559</v>
      </c>
      <c r="C867" s="269" t="s">
        <v>2</v>
      </c>
      <c r="D867" s="466">
        <v>3.23</v>
      </c>
      <c r="E867" s="271"/>
    </row>
    <row r="868" spans="1:5" ht="14.25">
      <c r="A868" s="485" t="s">
        <v>28673</v>
      </c>
      <c r="B868" s="268" t="s">
        <v>1560</v>
      </c>
      <c r="C868" s="269" t="s">
        <v>2</v>
      </c>
      <c r="D868" s="466">
        <v>3.79</v>
      </c>
      <c r="E868" s="271"/>
    </row>
    <row r="869" spans="1:5" ht="28.5">
      <c r="A869" s="485" t="s">
        <v>28674</v>
      </c>
      <c r="B869" s="268" t="s">
        <v>1561</v>
      </c>
      <c r="C869" s="269" t="s">
        <v>2</v>
      </c>
      <c r="D869" s="466">
        <v>741.57</v>
      </c>
      <c r="E869" s="271"/>
    </row>
    <row r="870" spans="1:5" ht="14.25">
      <c r="A870" s="485" t="s">
        <v>28675</v>
      </c>
      <c r="B870" s="268" t="s">
        <v>1562</v>
      </c>
      <c r="C870" s="269" t="s">
        <v>2</v>
      </c>
      <c r="D870" s="466">
        <v>21.08</v>
      </c>
      <c r="E870" s="271"/>
    </row>
    <row r="871" spans="1:5" ht="42.75">
      <c r="A871" s="485" t="s">
        <v>28676</v>
      </c>
      <c r="B871" s="268" t="s">
        <v>19705</v>
      </c>
      <c r="C871" s="269" t="s">
        <v>2</v>
      </c>
      <c r="D871" s="466">
        <v>12.42</v>
      </c>
      <c r="E871" s="271"/>
    </row>
    <row r="872" spans="1:5" ht="28.5">
      <c r="A872" s="485" t="s">
        <v>28677</v>
      </c>
      <c r="B872" s="268" t="s">
        <v>1563</v>
      </c>
      <c r="C872" s="269" t="s">
        <v>1</v>
      </c>
      <c r="D872" s="466">
        <v>23.96</v>
      </c>
      <c r="E872" s="271"/>
    </row>
    <row r="873" spans="1:5" ht="28.5">
      <c r="A873" s="485" t="s">
        <v>28678</v>
      </c>
      <c r="B873" s="268" t="s">
        <v>28679</v>
      </c>
      <c r="C873" s="269" t="s">
        <v>2</v>
      </c>
      <c r="D873" s="466">
        <v>13.3</v>
      </c>
      <c r="E873" s="271"/>
    </row>
    <row r="874" spans="1:5" ht="14.25">
      <c r="A874" s="485" t="s">
        <v>28680</v>
      </c>
      <c r="B874" s="268" t="s">
        <v>19706</v>
      </c>
      <c r="C874" s="269" t="s">
        <v>2</v>
      </c>
      <c r="D874" s="466">
        <v>22.27</v>
      </c>
      <c r="E874" s="271"/>
    </row>
    <row r="875" spans="1:5" ht="14.25">
      <c r="A875" s="485" t="s">
        <v>28681</v>
      </c>
      <c r="B875" s="268" t="s">
        <v>1564</v>
      </c>
      <c r="C875" s="269" t="s">
        <v>2</v>
      </c>
      <c r="D875" s="466">
        <v>4.8099999999999996</v>
      </c>
      <c r="E875" s="271"/>
    </row>
    <row r="876" spans="1:5" ht="15">
      <c r="A876" s="485" t="s">
        <v>28682</v>
      </c>
      <c r="B876" s="268" t="s">
        <v>1565</v>
      </c>
      <c r="C876" s="269" t="s">
        <v>2</v>
      </c>
      <c r="D876" s="466">
        <v>10.210000000000001</v>
      </c>
      <c r="E876" s="473"/>
    </row>
    <row r="877" spans="1:5" ht="14.25">
      <c r="A877" s="485" t="s">
        <v>28683</v>
      </c>
      <c r="B877" s="268" t="s">
        <v>1566</v>
      </c>
      <c r="C877" s="269" t="s">
        <v>2</v>
      </c>
      <c r="D877" s="466">
        <v>8.5500000000000007</v>
      </c>
      <c r="E877" s="271"/>
    </row>
    <row r="878" spans="1:5" ht="15">
      <c r="A878" s="484" t="s">
        <v>28684</v>
      </c>
      <c r="B878" s="471" t="s">
        <v>19158</v>
      </c>
      <c r="C878" s="472"/>
      <c r="D878" s="480"/>
      <c r="E878" s="271"/>
    </row>
    <row r="879" spans="1:5" ht="28.5">
      <c r="A879" s="485" t="s">
        <v>28685</v>
      </c>
      <c r="B879" s="268" t="s">
        <v>1567</v>
      </c>
      <c r="C879" s="269" t="s">
        <v>1</v>
      </c>
      <c r="D879" s="466">
        <v>15.23</v>
      </c>
      <c r="E879" s="271"/>
    </row>
    <row r="880" spans="1:5" ht="28.5">
      <c r="A880" s="485" t="s">
        <v>28686</v>
      </c>
      <c r="B880" s="268" t="s">
        <v>28687</v>
      </c>
      <c r="C880" s="269" t="s">
        <v>2</v>
      </c>
      <c r="D880" s="466">
        <v>3.51</v>
      </c>
      <c r="E880" s="271"/>
    </row>
    <row r="881" spans="1:5" ht="28.5">
      <c r="A881" s="485" t="s">
        <v>28688</v>
      </c>
      <c r="B881" s="268" t="s">
        <v>28689</v>
      </c>
      <c r="C881" s="269" t="s">
        <v>2</v>
      </c>
      <c r="D881" s="466">
        <v>1.6</v>
      </c>
      <c r="E881" s="271"/>
    </row>
    <row r="882" spans="1:5" ht="28.5">
      <c r="A882" s="485" t="s">
        <v>28690</v>
      </c>
      <c r="B882" s="268" t="s">
        <v>1568</v>
      </c>
      <c r="C882" s="269" t="s">
        <v>2</v>
      </c>
      <c r="D882" s="466">
        <v>316.67</v>
      </c>
      <c r="E882" s="271"/>
    </row>
    <row r="883" spans="1:5" ht="28.5">
      <c r="A883" s="485" t="s">
        <v>28691</v>
      </c>
      <c r="B883" s="268" t="s">
        <v>1569</v>
      </c>
      <c r="C883" s="269" t="s">
        <v>2</v>
      </c>
      <c r="D883" s="466">
        <v>37.94</v>
      </c>
      <c r="E883" s="271"/>
    </row>
    <row r="884" spans="1:5" ht="28.5">
      <c r="A884" s="485" t="s">
        <v>28692</v>
      </c>
      <c r="B884" s="268" t="s">
        <v>1570</v>
      </c>
      <c r="C884" s="269" t="s">
        <v>1</v>
      </c>
      <c r="D884" s="466">
        <v>19.440000000000001</v>
      </c>
      <c r="E884" s="271"/>
    </row>
    <row r="885" spans="1:5" ht="14.25">
      <c r="A885" s="485" t="s">
        <v>28693</v>
      </c>
      <c r="B885" s="268" t="s">
        <v>19707</v>
      </c>
      <c r="C885" s="269" t="s">
        <v>2</v>
      </c>
      <c r="D885" s="466">
        <v>36.72</v>
      </c>
      <c r="E885" s="271"/>
    </row>
    <row r="886" spans="1:5" ht="14.25">
      <c r="A886" s="485" t="s">
        <v>28694</v>
      </c>
      <c r="B886" s="268" t="s">
        <v>28695</v>
      </c>
      <c r="C886" s="269" t="s">
        <v>2</v>
      </c>
      <c r="D886" s="466">
        <v>34.93</v>
      </c>
      <c r="E886" s="271"/>
    </row>
    <row r="887" spans="1:5" ht="14.25">
      <c r="A887" s="485" t="s">
        <v>28696</v>
      </c>
      <c r="B887" s="268" t="s">
        <v>1571</v>
      </c>
      <c r="C887" s="269" t="s">
        <v>2</v>
      </c>
      <c r="D887" s="466">
        <v>5.41</v>
      </c>
      <c r="E887" s="271"/>
    </row>
    <row r="888" spans="1:5" ht="14.25">
      <c r="A888" s="485" t="s">
        <v>28697</v>
      </c>
      <c r="B888" s="268" t="s">
        <v>1572</v>
      </c>
      <c r="C888" s="269" t="s">
        <v>2</v>
      </c>
      <c r="D888" s="466">
        <v>69.63</v>
      </c>
      <c r="E888" s="271"/>
    </row>
    <row r="889" spans="1:5" ht="28.5">
      <c r="A889" s="485" t="s">
        <v>28698</v>
      </c>
      <c r="B889" s="268" t="s">
        <v>1573</v>
      </c>
      <c r="C889" s="269" t="s">
        <v>2</v>
      </c>
      <c r="D889" s="466">
        <v>33.74</v>
      </c>
      <c r="E889" s="473"/>
    </row>
    <row r="890" spans="1:5" ht="14.25">
      <c r="A890" s="485" t="s">
        <v>28699</v>
      </c>
      <c r="B890" s="268" t="s">
        <v>1574</v>
      </c>
      <c r="C890" s="269" t="s">
        <v>2</v>
      </c>
      <c r="D890" s="466">
        <v>55.72</v>
      </c>
      <c r="E890" s="271"/>
    </row>
    <row r="891" spans="1:5" ht="14.25">
      <c r="A891" s="485" t="s">
        <v>28700</v>
      </c>
      <c r="B891" s="268" t="s">
        <v>1575</v>
      </c>
      <c r="C891" s="269" t="s">
        <v>2</v>
      </c>
      <c r="D891" s="466">
        <v>156.33000000000001</v>
      </c>
      <c r="E891" s="271"/>
    </row>
    <row r="892" spans="1:5" ht="15">
      <c r="A892" s="484" t="s">
        <v>28701</v>
      </c>
      <c r="B892" s="471" t="s">
        <v>1187</v>
      </c>
      <c r="C892" s="472"/>
      <c r="D892" s="480"/>
      <c r="E892" s="271"/>
    </row>
    <row r="893" spans="1:5" ht="28.5">
      <c r="A893" s="485" t="s">
        <v>28702</v>
      </c>
      <c r="B893" s="268" t="s">
        <v>28703</v>
      </c>
      <c r="C893" s="269" t="s">
        <v>2</v>
      </c>
      <c r="D893" s="466">
        <v>5.72</v>
      </c>
      <c r="E893" s="271"/>
    </row>
    <row r="894" spans="1:5" ht="28.5">
      <c r="A894" s="485" t="s">
        <v>28704</v>
      </c>
      <c r="B894" s="268" t="s">
        <v>28705</v>
      </c>
      <c r="C894" s="269" t="s">
        <v>1</v>
      </c>
      <c r="D894" s="466">
        <v>115.71</v>
      </c>
      <c r="E894" s="473"/>
    </row>
    <row r="895" spans="1:5" ht="28.5">
      <c r="A895" s="485" t="s">
        <v>28706</v>
      </c>
      <c r="B895" s="268" t="s">
        <v>1576</v>
      </c>
      <c r="C895" s="269" t="s">
        <v>2</v>
      </c>
      <c r="D895" s="466">
        <v>33.130000000000003</v>
      </c>
      <c r="E895" s="271"/>
    </row>
    <row r="896" spans="1:5" ht="28.5">
      <c r="A896" s="485" t="s">
        <v>28707</v>
      </c>
      <c r="B896" s="268" t="s">
        <v>1577</v>
      </c>
      <c r="C896" s="269" t="s">
        <v>2</v>
      </c>
      <c r="D896" s="466">
        <v>13.83</v>
      </c>
      <c r="E896" s="271"/>
    </row>
    <row r="897" spans="1:5" ht="15">
      <c r="A897" s="484" t="s">
        <v>28708</v>
      </c>
      <c r="B897" s="471" t="s">
        <v>19187</v>
      </c>
      <c r="C897" s="472"/>
      <c r="D897" s="480"/>
      <c r="E897" s="271"/>
    </row>
    <row r="898" spans="1:5" ht="14.25">
      <c r="A898" s="485" t="s">
        <v>28709</v>
      </c>
      <c r="B898" s="268" t="s">
        <v>1578</v>
      </c>
      <c r="C898" s="269" t="s">
        <v>2</v>
      </c>
      <c r="D898" s="466">
        <v>4.6100000000000003</v>
      </c>
      <c r="E898" s="271"/>
    </row>
    <row r="899" spans="1:5" ht="28.5">
      <c r="A899" s="485" t="s">
        <v>28710</v>
      </c>
      <c r="B899" s="268" t="s">
        <v>1579</v>
      </c>
      <c r="C899" s="269" t="s">
        <v>2</v>
      </c>
      <c r="D899" s="466">
        <v>5.35</v>
      </c>
      <c r="E899" s="271"/>
    </row>
    <row r="900" spans="1:5" ht="28.5">
      <c r="A900" s="485" t="s">
        <v>28711</v>
      </c>
      <c r="B900" s="268" t="s">
        <v>1580</v>
      </c>
      <c r="C900" s="269" t="s">
        <v>2</v>
      </c>
      <c r="D900" s="466">
        <v>8.8800000000000008</v>
      </c>
      <c r="E900" s="271"/>
    </row>
    <row r="901" spans="1:5" ht="28.5">
      <c r="A901" s="485" t="s">
        <v>28712</v>
      </c>
      <c r="B901" s="268" t="s">
        <v>1581</v>
      </c>
      <c r="C901" s="269" t="s">
        <v>2</v>
      </c>
      <c r="D901" s="466">
        <v>9.76</v>
      </c>
      <c r="E901" s="271"/>
    </row>
    <row r="902" spans="1:5" ht="28.5">
      <c r="A902" s="485" t="s">
        <v>28713</v>
      </c>
      <c r="B902" s="268" t="s">
        <v>1582</v>
      </c>
      <c r="C902" s="269" t="s">
        <v>2</v>
      </c>
      <c r="D902" s="466">
        <v>16.809999999999999</v>
      </c>
      <c r="E902" s="271"/>
    </row>
    <row r="903" spans="1:5" ht="28.5">
      <c r="A903" s="485" t="s">
        <v>28714</v>
      </c>
      <c r="B903" s="268" t="s">
        <v>1583</v>
      </c>
      <c r="C903" s="269" t="s">
        <v>2</v>
      </c>
      <c r="D903" s="466">
        <v>24.64</v>
      </c>
      <c r="E903" s="271"/>
    </row>
    <row r="904" spans="1:5" ht="28.5">
      <c r="A904" s="485" t="s">
        <v>28715</v>
      </c>
      <c r="B904" s="268" t="s">
        <v>1584</v>
      </c>
      <c r="C904" s="269" t="s">
        <v>2</v>
      </c>
      <c r="D904" s="466">
        <v>35.83</v>
      </c>
      <c r="E904" s="271"/>
    </row>
    <row r="905" spans="1:5" ht="28.5">
      <c r="A905" s="485" t="s">
        <v>28716</v>
      </c>
      <c r="B905" s="268" t="s">
        <v>1585</v>
      </c>
      <c r="C905" s="269" t="s">
        <v>2</v>
      </c>
      <c r="D905" s="466">
        <v>247.7</v>
      </c>
      <c r="E905" s="271"/>
    </row>
    <row r="906" spans="1:5" ht="14.25">
      <c r="A906" s="485" t="s">
        <v>28717</v>
      </c>
      <c r="B906" s="268" t="s">
        <v>1586</v>
      </c>
      <c r="C906" s="269" t="s">
        <v>2</v>
      </c>
      <c r="D906" s="466">
        <v>1.93</v>
      </c>
      <c r="E906" s="271"/>
    </row>
    <row r="907" spans="1:5" ht="28.5">
      <c r="A907" s="485" t="s">
        <v>28718</v>
      </c>
      <c r="B907" s="268" t="s">
        <v>1587</v>
      </c>
      <c r="C907" s="269" t="s">
        <v>2</v>
      </c>
      <c r="D907" s="466">
        <v>119.63</v>
      </c>
      <c r="E907" s="473"/>
    </row>
    <row r="908" spans="1:5" ht="28.5">
      <c r="A908" s="485" t="s">
        <v>28719</v>
      </c>
      <c r="B908" s="268" t="s">
        <v>28720</v>
      </c>
      <c r="C908" s="269" t="s">
        <v>2</v>
      </c>
      <c r="D908" s="466">
        <v>5.47</v>
      </c>
      <c r="E908" s="271"/>
    </row>
    <row r="909" spans="1:5" ht="14.25">
      <c r="A909" s="485" t="s">
        <v>28721</v>
      </c>
      <c r="B909" s="268" t="s">
        <v>1588</v>
      </c>
      <c r="C909" s="269" t="s">
        <v>2</v>
      </c>
      <c r="D909" s="466">
        <v>57.8</v>
      </c>
      <c r="E909" s="271"/>
    </row>
    <row r="910" spans="1:5" ht="15" customHeight="1">
      <c r="A910" s="484" t="s">
        <v>28722</v>
      </c>
      <c r="B910" s="471" t="s">
        <v>19229</v>
      </c>
      <c r="C910" s="472"/>
      <c r="D910" s="480"/>
      <c r="E910" s="473"/>
    </row>
    <row r="911" spans="1:5" ht="42.75">
      <c r="A911" s="485" t="s">
        <v>28723</v>
      </c>
      <c r="B911" s="268" t="s">
        <v>1589</v>
      </c>
      <c r="C911" s="269" t="s">
        <v>2</v>
      </c>
      <c r="D911" s="466">
        <v>168.31</v>
      </c>
      <c r="E911" s="473"/>
    </row>
    <row r="912" spans="1:5" ht="28.5">
      <c r="A912" s="485" t="s">
        <v>28724</v>
      </c>
      <c r="B912" s="268" t="s">
        <v>1590</v>
      </c>
      <c r="C912" s="269" t="s">
        <v>2</v>
      </c>
      <c r="D912" s="466">
        <v>344.27</v>
      </c>
      <c r="E912" s="271"/>
    </row>
    <row r="913" spans="1:5" ht="30">
      <c r="A913" s="484" t="s">
        <v>28725</v>
      </c>
      <c r="B913" s="471" t="s">
        <v>19230</v>
      </c>
      <c r="C913" s="472"/>
      <c r="D913" s="480"/>
      <c r="E913" s="271"/>
    </row>
    <row r="914" spans="1:5" ht="15">
      <c r="A914" s="484" t="s">
        <v>28726</v>
      </c>
      <c r="B914" s="471" t="s">
        <v>19231</v>
      </c>
      <c r="C914" s="472"/>
      <c r="D914" s="480"/>
      <c r="E914" s="271"/>
    </row>
    <row r="915" spans="1:5" ht="28.5">
      <c r="A915" s="485" t="s">
        <v>28727</v>
      </c>
      <c r="B915" s="268" t="s">
        <v>28728</v>
      </c>
      <c r="C915" s="269" t="s">
        <v>2</v>
      </c>
      <c r="D915" s="466">
        <v>26.49</v>
      </c>
      <c r="E915" s="473"/>
    </row>
    <row r="916" spans="1:5" ht="28.5">
      <c r="A916" s="485" t="s">
        <v>28729</v>
      </c>
      <c r="B916" s="268" t="s">
        <v>28730</v>
      </c>
      <c r="C916" s="269" t="s">
        <v>2</v>
      </c>
      <c r="D916" s="466">
        <v>15.57</v>
      </c>
      <c r="E916" s="271"/>
    </row>
    <row r="917" spans="1:5" ht="28.5">
      <c r="A917" s="485" t="s">
        <v>28731</v>
      </c>
      <c r="B917" s="268" t="s">
        <v>28732</v>
      </c>
      <c r="C917" s="269" t="s">
        <v>2</v>
      </c>
      <c r="D917" s="466">
        <v>0.99</v>
      </c>
      <c r="E917" s="271"/>
    </row>
    <row r="918" spans="1:5" ht="28.5">
      <c r="A918" s="485" t="s">
        <v>28733</v>
      </c>
      <c r="B918" s="268" t="s">
        <v>28734</v>
      </c>
      <c r="C918" s="269" t="s">
        <v>1</v>
      </c>
      <c r="D918" s="466">
        <v>84.41</v>
      </c>
      <c r="E918" s="271"/>
    </row>
    <row r="919" spans="1:5" ht="15">
      <c r="A919" s="485" t="s">
        <v>28735</v>
      </c>
      <c r="B919" s="268" t="s">
        <v>1591</v>
      </c>
      <c r="C919" s="269" t="s">
        <v>2</v>
      </c>
      <c r="D919" s="466">
        <v>4.8099999999999996</v>
      </c>
      <c r="E919" s="473"/>
    </row>
    <row r="920" spans="1:5" ht="14.25">
      <c r="A920" s="485" t="s">
        <v>28736</v>
      </c>
      <c r="B920" s="268" t="s">
        <v>1592</v>
      </c>
      <c r="C920" s="269" t="s">
        <v>2</v>
      </c>
      <c r="D920" s="466">
        <v>12.21</v>
      </c>
      <c r="E920" s="271"/>
    </row>
    <row r="921" spans="1:5" ht="28.5">
      <c r="A921" s="485" t="s">
        <v>28737</v>
      </c>
      <c r="B921" s="268" t="s">
        <v>28738</v>
      </c>
      <c r="C921" s="269" t="s">
        <v>2</v>
      </c>
      <c r="D921" s="466">
        <v>38.6</v>
      </c>
      <c r="E921" s="271"/>
    </row>
    <row r="922" spans="1:5" ht="28.5">
      <c r="A922" s="485" t="s">
        <v>28739</v>
      </c>
      <c r="B922" s="268" t="s">
        <v>28740</v>
      </c>
      <c r="C922" s="269" t="s">
        <v>1</v>
      </c>
      <c r="D922" s="466">
        <v>31.16</v>
      </c>
      <c r="E922" s="473"/>
    </row>
    <row r="923" spans="1:5" ht="28.5">
      <c r="A923" s="485" t="s">
        <v>28741</v>
      </c>
      <c r="B923" s="268" t="s">
        <v>28742</v>
      </c>
      <c r="C923" s="269" t="s">
        <v>2</v>
      </c>
      <c r="D923" s="466">
        <v>20.97</v>
      </c>
      <c r="E923" s="473"/>
    </row>
    <row r="924" spans="1:5" ht="15">
      <c r="A924" s="484" t="s">
        <v>28743</v>
      </c>
      <c r="B924" s="471" t="s">
        <v>19232</v>
      </c>
      <c r="C924" s="472"/>
      <c r="D924" s="480"/>
      <c r="E924" s="271"/>
    </row>
    <row r="925" spans="1:5" ht="28.5">
      <c r="A925" s="485" t="s">
        <v>28744</v>
      </c>
      <c r="B925" s="268" t="s">
        <v>1593</v>
      </c>
      <c r="C925" s="269" t="s">
        <v>2</v>
      </c>
      <c r="D925" s="466">
        <v>10.35</v>
      </c>
      <c r="E925" s="271"/>
    </row>
    <row r="926" spans="1:5" ht="15">
      <c r="A926" s="485" t="s">
        <v>28745</v>
      </c>
      <c r="B926" s="268" t="s">
        <v>1594</v>
      </c>
      <c r="C926" s="269" t="s">
        <v>2</v>
      </c>
      <c r="D926" s="466">
        <v>38.630000000000003</v>
      </c>
      <c r="E926" s="473"/>
    </row>
    <row r="927" spans="1:5" ht="28.5">
      <c r="A927" s="485" t="s">
        <v>28746</v>
      </c>
      <c r="B927" s="268" t="s">
        <v>1595</v>
      </c>
      <c r="C927" s="269" t="s">
        <v>2</v>
      </c>
      <c r="D927" s="466">
        <v>31.16</v>
      </c>
      <c r="E927" s="271"/>
    </row>
    <row r="928" spans="1:5" ht="28.5">
      <c r="A928" s="485" t="s">
        <v>28747</v>
      </c>
      <c r="B928" s="268" t="s">
        <v>28748</v>
      </c>
      <c r="C928" s="269" t="s">
        <v>2</v>
      </c>
      <c r="D928" s="466">
        <v>22.77</v>
      </c>
      <c r="E928" s="271"/>
    </row>
    <row r="929" spans="1:5" ht="28.5">
      <c r="A929" s="485" t="s">
        <v>28749</v>
      </c>
      <c r="B929" s="268" t="s">
        <v>28750</v>
      </c>
      <c r="C929" s="269" t="s">
        <v>2</v>
      </c>
      <c r="D929" s="466">
        <v>18.57</v>
      </c>
      <c r="E929" s="271"/>
    </row>
    <row r="930" spans="1:5" ht="28.5">
      <c r="A930" s="485" t="s">
        <v>28751</v>
      </c>
      <c r="B930" s="268" t="s">
        <v>28752</v>
      </c>
      <c r="C930" s="269" t="s">
        <v>2</v>
      </c>
      <c r="D930" s="466">
        <v>12.75</v>
      </c>
      <c r="E930" s="473"/>
    </row>
    <row r="931" spans="1:5" ht="28.5">
      <c r="A931" s="485" t="s">
        <v>28753</v>
      </c>
      <c r="B931" s="268" t="s">
        <v>28754</v>
      </c>
      <c r="C931" s="269" t="s">
        <v>2</v>
      </c>
      <c r="D931" s="466">
        <v>114.06</v>
      </c>
      <c r="E931" s="271"/>
    </row>
    <row r="932" spans="1:5" ht="28.5">
      <c r="A932" s="485" t="s">
        <v>28755</v>
      </c>
      <c r="B932" s="268" t="s">
        <v>28756</v>
      </c>
      <c r="C932" s="269" t="s">
        <v>2</v>
      </c>
      <c r="D932" s="466">
        <v>111.41</v>
      </c>
      <c r="E932" s="271"/>
    </row>
    <row r="933" spans="1:5" ht="15">
      <c r="A933" s="484" t="s">
        <v>28757</v>
      </c>
      <c r="B933" s="471" t="s">
        <v>28758</v>
      </c>
      <c r="C933" s="472"/>
      <c r="D933" s="480"/>
      <c r="E933" s="473"/>
    </row>
    <row r="934" spans="1:5" ht="28.5">
      <c r="A934" s="485" t="s">
        <v>28759</v>
      </c>
      <c r="B934" s="268" t="s">
        <v>28760</v>
      </c>
      <c r="C934" s="269" t="s">
        <v>2</v>
      </c>
      <c r="D934" s="466">
        <v>274.02999999999997</v>
      </c>
      <c r="E934" s="271"/>
    </row>
    <row r="935" spans="1:5" ht="14.25">
      <c r="A935" s="485" t="s">
        <v>28761</v>
      </c>
      <c r="B935" s="268" t="s">
        <v>28762</v>
      </c>
      <c r="C935" s="269" t="s">
        <v>2</v>
      </c>
      <c r="D935" s="466">
        <v>278.37</v>
      </c>
      <c r="E935" s="271"/>
    </row>
    <row r="936" spans="1:5" ht="85.5">
      <c r="A936" s="485" t="s">
        <v>28763</v>
      </c>
      <c r="B936" s="268" t="s">
        <v>28764</v>
      </c>
      <c r="C936" s="269" t="s">
        <v>2</v>
      </c>
      <c r="D936" s="466">
        <v>1818.91</v>
      </c>
      <c r="E936" s="271"/>
    </row>
    <row r="937" spans="1:5" ht="28.5">
      <c r="A937" s="485" t="s">
        <v>28765</v>
      </c>
      <c r="B937" s="268" t="s">
        <v>28766</v>
      </c>
      <c r="C937" s="269" t="s">
        <v>2</v>
      </c>
      <c r="D937" s="466">
        <v>61.6</v>
      </c>
      <c r="E937" s="271"/>
    </row>
    <row r="938" spans="1:5" ht="71.25">
      <c r="A938" s="485" t="s">
        <v>28767</v>
      </c>
      <c r="B938" s="268" t="s">
        <v>28768</v>
      </c>
      <c r="C938" s="269" t="s">
        <v>2</v>
      </c>
      <c r="D938" s="466">
        <v>491.3</v>
      </c>
      <c r="E938" s="271"/>
    </row>
    <row r="939" spans="1:5" ht="42.75">
      <c r="A939" s="485" t="s">
        <v>28769</v>
      </c>
      <c r="B939" s="268" t="s">
        <v>28770</v>
      </c>
      <c r="C939" s="269" t="s">
        <v>2</v>
      </c>
      <c r="D939" s="466">
        <v>559.23</v>
      </c>
      <c r="E939" s="271"/>
    </row>
    <row r="940" spans="1:5" ht="42.75">
      <c r="A940" s="485" t="s">
        <v>28771</v>
      </c>
      <c r="B940" s="268" t="s">
        <v>28772</v>
      </c>
      <c r="C940" s="269" t="s">
        <v>2</v>
      </c>
      <c r="D940" s="466">
        <v>278.82</v>
      </c>
      <c r="E940" s="271"/>
    </row>
    <row r="941" spans="1:5" ht="28.5">
      <c r="A941" s="485" t="s">
        <v>28773</v>
      </c>
      <c r="B941" s="268" t="s">
        <v>28774</v>
      </c>
      <c r="C941" s="269" t="s">
        <v>2</v>
      </c>
      <c r="D941" s="466">
        <v>65.459999999999994</v>
      </c>
      <c r="E941" s="271"/>
    </row>
    <row r="942" spans="1:5" ht="71.25">
      <c r="A942" s="485" t="s">
        <v>28775</v>
      </c>
      <c r="B942" s="268" t="s">
        <v>28776</v>
      </c>
      <c r="C942" s="269" t="s">
        <v>2</v>
      </c>
      <c r="D942" s="466">
        <v>446.4</v>
      </c>
      <c r="E942" s="271"/>
    </row>
    <row r="943" spans="1:5" ht="28.5">
      <c r="A943" s="485" t="s">
        <v>28777</v>
      </c>
      <c r="B943" s="268" t="s">
        <v>28778</v>
      </c>
      <c r="C943" s="269" t="s">
        <v>2</v>
      </c>
      <c r="D943" s="466">
        <v>407.92</v>
      </c>
      <c r="E943" s="473"/>
    </row>
    <row r="944" spans="1:5" ht="15">
      <c r="A944" s="484" t="s">
        <v>28779</v>
      </c>
      <c r="B944" s="471" t="s">
        <v>28780</v>
      </c>
      <c r="C944" s="472"/>
      <c r="D944" s="480"/>
      <c r="E944" s="271"/>
    </row>
    <row r="945" spans="1:5" ht="28.5">
      <c r="A945" s="485" t="s">
        <v>28781</v>
      </c>
      <c r="B945" s="268" t="s">
        <v>28782</v>
      </c>
      <c r="C945" s="269" t="s">
        <v>2</v>
      </c>
      <c r="D945" s="466">
        <v>5153.74</v>
      </c>
      <c r="E945" s="473"/>
    </row>
    <row r="946" spans="1:5" ht="28.5">
      <c r="A946" s="485" t="s">
        <v>28783</v>
      </c>
      <c r="B946" s="268" t="s">
        <v>28784</v>
      </c>
      <c r="C946" s="269" t="s">
        <v>2</v>
      </c>
      <c r="D946" s="466">
        <v>2690.79</v>
      </c>
      <c r="E946" s="271"/>
    </row>
    <row r="947" spans="1:5" ht="71.25">
      <c r="A947" s="485" t="s">
        <v>28785</v>
      </c>
      <c r="B947" s="268" t="s">
        <v>28786</v>
      </c>
      <c r="C947" s="269" t="s">
        <v>2</v>
      </c>
      <c r="D947" s="466">
        <v>542.66</v>
      </c>
      <c r="E947" s="271"/>
    </row>
    <row r="948" spans="1:5" ht="14.25">
      <c r="A948" s="485" t="s">
        <v>28787</v>
      </c>
      <c r="B948" s="268" t="s">
        <v>28788</v>
      </c>
      <c r="C948" s="269" t="s">
        <v>2</v>
      </c>
      <c r="D948" s="466">
        <v>1807.85</v>
      </c>
      <c r="E948" s="271"/>
    </row>
    <row r="949" spans="1:5" ht="85.5">
      <c r="A949" s="485" t="s">
        <v>28789</v>
      </c>
      <c r="B949" s="268" t="s">
        <v>28790</v>
      </c>
      <c r="C949" s="269" t="s">
        <v>2</v>
      </c>
      <c r="D949" s="466">
        <v>2179.0300000000002</v>
      </c>
      <c r="E949" s="271"/>
    </row>
    <row r="950" spans="1:5" ht="42.75">
      <c r="A950" s="485" t="s">
        <v>28791</v>
      </c>
      <c r="B950" s="268" t="s">
        <v>28792</v>
      </c>
      <c r="C950" s="269" t="s">
        <v>2</v>
      </c>
      <c r="D950" s="466">
        <v>609.83000000000004</v>
      </c>
      <c r="E950" s="271"/>
    </row>
    <row r="951" spans="1:5" ht="85.5">
      <c r="A951" s="485" t="s">
        <v>28793</v>
      </c>
      <c r="B951" s="268" t="s">
        <v>28794</v>
      </c>
      <c r="C951" s="269" t="s">
        <v>2</v>
      </c>
      <c r="D951" s="466">
        <v>1974.61</v>
      </c>
      <c r="E951" s="271"/>
    </row>
    <row r="952" spans="1:5" ht="71.25">
      <c r="A952" s="485" t="s">
        <v>28795</v>
      </c>
      <c r="B952" s="268" t="s">
        <v>28796</v>
      </c>
      <c r="C952" s="269" t="s">
        <v>2</v>
      </c>
      <c r="D952" s="466">
        <v>644.16</v>
      </c>
      <c r="E952" s="271"/>
    </row>
    <row r="953" spans="1:5" ht="85.5">
      <c r="A953" s="485" t="s">
        <v>28797</v>
      </c>
      <c r="B953" s="268" t="s">
        <v>28798</v>
      </c>
      <c r="C953" s="269" t="s">
        <v>2</v>
      </c>
      <c r="D953" s="466">
        <v>2432.56</v>
      </c>
      <c r="E953" s="271"/>
    </row>
    <row r="954" spans="1:5" ht="15">
      <c r="A954" s="484" t="s">
        <v>28799</v>
      </c>
      <c r="B954" s="471" t="s">
        <v>1187</v>
      </c>
      <c r="C954" s="472"/>
      <c r="D954" s="480"/>
      <c r="E954" s="271"/>
    </row>
    <row r="955" spans="1:5" ht="28.5">
      <c r="A955" s="485" t="s">
        <v>28800</v>
      </c>
      <c r="B955" s="268" t="s">
        <v>1596</v>
      </c>
      <c r="C955" s="269" t="s">
        <v>2</v>
      </c>
      <c r="D955" s="466">
        <v>4.32</v>
      </c>
      <c r="E955" s="271"/>
    </row>
    <row r="956" spans="1:5" ht="28.5">
      <c r="A956" s="485" t="s">
        <v>28801</v>
      </c>
      <c r="B956" s="268" t="s">
        <v>1597</v>
      </c>
      <c r="C956" s="269" t="s">
        <v>2</v>
      </c>
      <c r="D956" s="466">
        <v>24.67</v>
      </c>
      <c r="E956" s="271"/>
    </row>
    <row r="957" spans="1:5" ht="28.5">
      <c r="A957" s="485" t="s">
        <v>28802</v>
      </c>
      <c r="B957" s="268" t="s">
        <v>28803</v>
      </c>
      <c r="C957" s="269" t="s">
        <v>2</v>
      </c>
      <c r="D957" s="466">
        <v>165.5</v>
      </c>
      <c r="E957" s="271"/>
    </row>
    <row r="958" spans="1:5" ht="28.5">
      <c r="A958" s="485" t="s">
        <v>28804</v>
      </c>
      <c r="B958" s="268" t="s">
        <v>28805</v>
      </c>
      <c r="C958" s="269" t="s">
        <v>2</v>
      </c>
      <c r="D958" s="466">
        <v>189.13</v>
      </c>
      <c r="E958" s="271"/>
    </row>
    <row r="959" spans="1:5" ht="15">
      <c r="A959" s="485" t="s">
        <v>28806</v>
      </c>
      <c r="B959" s="268" t="s">
        <v>28807</v>
      </c>
      <c r="C959" s="269" t="s">
        <v>2</v>
      </c>
      <c r="D959" s="466">
        <v>99.54</v>
      </c>
      <c r="E959" s="473"/>
    </row>
    <row r="960" spans="1:5" ht="28.5">
      <c r="A960" s="485" t="s">
        <v>28808</v>
      </c>
      <c r="B960" s="268" t="s">
        <v>28809</v>
      </c>
      <c r="C960" s="269" t="s">
        <v>2</v>
      </c>
      <c r="D960" s="466">
        <v>285.16000000000003</v>
      </c>
      <c r="E960" s="271"/>
    </row>
    <row r="961" spans="1:5" ht="28.5">
      <c r="A961" s="485" t="s">
        <v>28810</v>
      </c>
      <c r="B961" s="268" t="s">
        <v>28811</v>
      </c>
      <c r="C961" s="269" t="s">
        <v>2</v>
      </c>
      <c r="D961" s="466">
        <v>5433.06</v>
      </c>
      <c r="E961" s="271"/>
    </row>
    <row r="962" spans="1:5" ht="15">
      <c r="A962" s="484" t="s">
        <v>28812</v>
      </c>
      <c r="B962" s="471" t="s">
        <v>19233</v>
      </c>
      <c r="C962" s="472"/>
      <c r="D962" s="480"/>
      <c r="E962" s="271"/>
    </row>
    <row r="963" spans="1:5" ht="15">
      <c r="A963" s="484" t="s">
        <v>28813</v>
      </c>
      <c r="B963" s="471" t="s">
        <v>19234</v>
      </c>
      <c r="C963" s="472"/>
      <c r="D963" s="480"/>
      <c r="E963" s="271"/>
    </row>
    <row r="964" spans="1:5" ht="28.5">
      <c r="A964" s="485" t="s">
        <v>28814</v>
      </c>
      <c r="B964" s="268" t="s">
        <v>28815</v>
      </c>
      <c r="C964" s="269" t="s">
        <v>1</v>
      </c>
      <c r="D964" s="466">
        <v>83.55</v>
      </c>
      <c r="E964" s="473"/>
    </row>
    <row r="965" spans="1:5" ht="28.5">
      <c r="A965" s="485" t="s">
        <v>28816</v>
      </c>
      <c r="B965" s="268" t="s">
        <v>28817</v>
      </c>
      <c r="C965" s="269" t="s">
        <v>1</v>
      </c>
      <c r="D965" s="466">
        <v>65.099999999999994</v>
      </c>
      <c r="E965" s="271"/>
    </row>
    <row r="966" spans="1:5" ht="15">
      <c r="A966" s="484" t="s">
        <v>28818</v>
      </c>
      <c r="B966" s="471" t="s">
        <v>19235</v>
      </c>
      <c r="C966" s="472"/>
      <c r="D966" s="480"/>
      <c r="E966" s="271"/>
    </row>
    <row r="967" spans="1:5" ht="14.25">
      <c r="A967" s="485" t="s">
        <v>28819</v>
      </c>
      <c r="B967" s="268" t="s">
        <v>1598</v>
      </c>
      <c r="C967" s="269" t="s">
        <v>2</v>
      </c>
      <c r="D967" s="466">
        <v>28.58</v>
      </c>
      <c r="E967" s="271"/>
    </row>
    <row r="968" spans="1:5" ht="14.25">
      <c r="A968" s="485" t="s">
        <v>28820</v>
      </c>
      <c r="B968" s="268" t="s">
        <v>1599</v>
      </c>
      <c r="C968" s="269" t="s">
        <v>2</v>
      </c>
      <c r="D968" s="466">
        <v>47.54</v>
      </c>
      <c r="E968" s="271"/>
    </row>
    <row r="969" spans="1:5" ht="14.25">
      <c r="A969" s="485" t="s">
        <v>28821</v>
      </c>
      <c r="B969" s="268" t="s">
        <v>1600</v>
      </c>
      <c r="C969" s="269" t="s">
        <v>2</v>
      </c>
      <c r="D969" s="466">
        <v>81.62</v>
      </c>
      <c r="E969" s="271"/>
    </row>
    <row r="970" spans="1:5" ht="15">
      <c r="A970" s="484" t="s">
        <v>28822</v>
      </c>
      <c r="B970" s="471" t="s">
        <v>19236</v>
      </c>
      <c r="C970" s="472"/>
      <c r="D970" s="480"/>
      <c r="E970" s="271"/>
    </row>
    <row r="971" spans="1:5" ht="14.25">
      <c r="A971" s="485" t="s">
        <v>28823</v>
      </c>
      <c r="B971" s="268" t="s">
        <v>1601</v>
      </c>
      <c r="C971" s="269" t="s">
        <v>2</v>
      </c>
      <c r="D971" s="466">
        <v>154.31</v>
      </c>
      <c r="E971" s="271"/>
    </row>
    <row r="972" spans="1:5" ht="15" customHeight="1">
      <c r="A972" s="485" t="s">
        <v>28824</v>
      </c>
      <c r="B972" s="268" t="s">
        <v>1602</v>
      </c>
      <c r="C972" s="269" t="s">
        <v>2</v>
      </c>
      <c r="D972" s="466">
        <v>39.31</v>
      </c>
      <c r="E972" s="473"/>
    </row>
    <row r="973" spans="1:5" ht="15">
      <c r="A973" s="484" t="s">
        <v>28825</v>
      </c>
      <c r="B973" s="471" t="s">
        <v>19236</v>
      </c>
      <c r="C973" s="472"/>
      <c r="D973" s="480"/>
      <c r="E973" s="271"/>
    </row>
    <row r="974" spans="1:5" ht="28.5">
      <c r="A974" s="485" t="s">
        <v>28826</v>
      </c>
      <c r="B974" s="268" t="s">
        <v>1603</v>
      </c>
      <c r="C974" s="269" t="s">
        <v>1</v>
      </c>
      <c r="D974" s="466">
        <v>18.98</v>
      </c>
      <c r="E974" s="271"/>
    </row>
    <row r="975" spans="1:5" ht="28.5">
      <c r="A975" s="485" t="s">
        <v>28827</v>
      </c>
      <c r="B975" s="268" t="s">
        <v>1604</v>
      </c>
      <c r="C975" s="269" t="s">
        <v>1</v>
      </c>
      <c r="D975" s="466">
        <v>23.6</v>
      </c>
      <c r="E975" s="271"/>
    </row>
    <row r="976" spans="1:5" ht="28.5">
      <c r="A976" s="485" t="s">
        <v>28828</v>
      </c>
      <c r="B976" s="268" t="s">
        <v>1605</v>
      </c>
      <c r="C976" s="269" t="s">
        <v>1</v>
      </c>
      <c r="D976" s="466">
        <v>34.369999999999997</v>
      </c>
      <c r="E976" s="271"/>
    </row>
    <row r="977" spans="1:5" ht="28.5">
      <c r="A977" s="485" t="s">
        <v>28829</v>
      </c>
      <c r="B977" s="268" t="s">
        <v>1606</v>
      </c>
      <c r="C977" s="269" t="s">
        <v>1</v>
      </c>
      <c r="D977" s="466">
        <v>42.41</v>
      </c>
      <c r="E977" s="271"/>
    </row>
    <row r="978" spans="1:5" ht="28.5">
      <c r="A978" s="485" t="s">
        <v>28830</v>
      </c>
      <c r="B978" s="268" t="s">
        <v>1607</v>
      </c>
      <c r="C978" s="269" t="s">
        <v>1</v>
      </c>
      <c r="D978" s="466">
        <v>54.56</v>
      </c>
      <c r="E978" s="271"/>
    </row>
    <row r="979" spans="1:5" ht="28.5">
      <c r="A979" s="485" t="s">
        <v>28831</v>
      </c>
      <c r="B979" s="268" t="s">
        <v>1608</v>
      </c>
      <c r="C979" s="269" t="s">
        <v>1</v>
      </c>
      <c r="D979" s="466">
        <v>70.88</v>
      </c>
      <c r="E979" s="271"/>
    </row>
    <row r="980" spans="1:5" ht="28.5">
      <c r="A980" s="485" t="s">
        <v>28832</v>
      </c>
      <c r="B980" s="268" t="s">
        <v>1609</v>
      </c>
      <c r="C980" s="269" t="s">
        <v>1</v>
      </c>
      <c r="D980" s="466">
        <v>98.39</v>
      </c>
      <c r="E980" s="271"/>
    </row>
    <row r="981" spans="1:5" ht="28.5">
      <c r="A981" s="485" t="s">
        <v>28833</v>
      </c>
      <c r="B981" s="268" t="s">
        <v>1610</v>
      </c>
      <c r="C981" s="269" t="s">
        <v>1</v>
      </c>
      <c r="D981" s="466">
        <v>116.06</v>
      </c>
      <c r="E981" s="271"/>
    </row>
    <row r="982" spans="1:5" ht="28.5">
      <c r="A982" s="485" t="s">
        <v>28834</v>
      </c>
      <c r="B982" s="268" t="s">
        <v>1611</v>
      </c>
      <c r="C982" s="269" t="s">
        <v>1</v>
      </c>
      <c r="D982" s="466">
        <v>168.51</v>
      </c>
      <c r="E982" s="271"/>
    </row>
    <row r="983" spans="1:5" ht="14.25">
      <c r="A983" s="485" t="s">
        <v>28835</v>
      </c>
      <c r="B983" s="268" t="s">
        <v>28836</v>
      </c>
      <c r="C983" s="269" t="s">
        <v>2</v>
      </c>
      <c r="D983" s="466">
        <v>53.43</v>
      </c>
      <c r="E983" s="271"/>
    </row>
    <row r="984" spans="1:5" ht="28.5">
      <c r="A984" s="485" t="s">
        <v>28837</v>
      </c>
      <c r="B984" s="268" t="s">
        <v>28838</v>
      </c>
      <c r="C984" s="269" t="s">
        <v>2</v>
      </c>
      <c r="D984" s="466">
        <v>85.29</v>
      </c>
      <c r="E984" s="271"/>
    </row>
    <row r="985" spans="1:5" ht="14.25">
      <c r="A985" s="485" t="s">
        <v>28839</v>
      </c>
      <c r="B985" s="268" t="s">
        <v>28840</v>
      </c>
      <c r="C985" s="269" t="s">
        <v>2</v>
      </c>
      <c r="D985" s="466">
        <v>164.7</v>
      </c>
      <c r="E985" s="271"/>
    </row>
    <row r="986" spans="1:5" ht="28.5">
      <c r="A986" s="485" t="s">
        <v>28841</v>
      </c>
      <c r="B986" s="268" t="s">
        <v>28842</v>
      </c>
      <c r="C986" s="269" t="s">
        <v>2</v>
      </c>
      <c r="D986" s="466">
        <v>36.130000000000003</v>
      </c>
      <c r="E986" s="271"/>
    </row>
    <row r="987" spans="1:5" ht="28.5">
      <c r="A987" s="485" t="s">
        <v>28843</v>
      </c>
      <c r="B987" s="268" t="s">
        <v>28844</v>
      </c>
      <c r="C987" s="269" t="s">
        <v>2</v>
      </c>
      <c r="D987" s="466">
        <v>100.13</v>
      </c>
      <c r="E987" s="271"/>
    </row>
    <row r="988" spans="1:5" ht="28.5">
      <c r="A988" s="485" t="s">
        <v>28845</v>
      </c>
      <c r="B988" s="268" t="s">
        <v>28846</v>
      </c>
      <c r="C988" s="269" t="s">
        <v>2</v>
      </c>
      <c r="D988" s="466">
        <v>63.38</v>
      </c>
      <c r="E988" s="271"/>
    </row>
    <row r="989" spans="1:5" ht="28.5">
      <c r="A989" s="485" t="s">
        <v>28847</v>
      </c>
      <c r="B989" s="268" t="s">
        <v>28848</v>
      </c>
      <c r="C989" s="269" t="s">
        <v>2</v>
      </c>
      <c r="D989" s="466">
        <v>35.51</v>
      </c>
      <c r="E989" s="271"/>
    </row>
    <row r="990" spans="1:5" ht="28.5">
      <c r="A990" s="485" t="s">
        <v>28849</v>
      </c>
      <c r="B990" s="268" t="s">
        <v>28850</v>
      </c>
      <c r="C990" s="269" t="s">
        <v>2</v>
      </c>
      <c r="D990" s="466">
        <v>118.48</v>
      </c>
      <c r="E990" s="271"/>
    </row>
    <row r="991" spans="1:5" ht="28.5">
      <c r="A991" s="485" t="s">
        <v>28851</v>
      </c>
      <c r="B991" s="268" t="s">
        <v>28852</v>
      </c>
      <c r="C991" s="269" t="s">
        <v>2</v>
      </c>
      <c r="D991" s="466">
        <v>69.56</v>
      </c>
      <c r="E991" s="271"/>
    </row>
    <row r="992" spans="1:5" ht="15">
      <c r="A992" s="484" t="s">
        <v>28853</v>
      </c>
      <c r="B992" s="471" t="s">
        <v>19236</v>
      </c>
      <c r="C992" s="472"/>
      <c r="D992" s="480"/>
      <c r="E992" s="271"/>
    </row>
    <row r="993" spans="1:5" ht="28.5">
      <c r="A993" s="485" t="s">
        <v>28854</v>
      </c>
      <c r="B993" s="268" t="s">
        <v>28855</v>
      </c>
      <c r="C993" s="269" t="s">
        <v>2</v>
      </c>
      <c r="D993" s="466">
        <v>179.66</v>
      </c>
      <c r="E993" s="271"/>
    </row>
    <row r="994" spans="1:5" ht="28.5">
      <c r="A994" s="485" t="s">
        <v>28856</v>
      </c>
      <c r="B994" s="268" t="s">
        <v>28857</v>
      </c>
      <c r="C994" s="269" t="s">
        <v>2</v>
      </c>
      <c r="D994" s="466">
        <v>207.45</v>
      </c>
      <c r="E994" s="271"/>
    </row>
    <row r="995" spans="1:5" ht="15">
      <c r="A995" s="484" t="s">
        <v>28858</v>
      </c>
      <c r="B995" s="471" t="s">
        <v>28859</v>
      </c>
      <c r="C995" s="472"/>
      <c r="D995" s="480"/>
      <c r="E995" s="271"/>
    </row>
    <row r="996" spans="1:5" ht="14.25">
      <c r="A996" s="485" t="s">
        <v>28860</v>
      </c>
      <c r="B996" s="268" t="s">
        <v>28861</v>
      </c>
      <c r="C996" s="269" t="s">
        <v>2</v>
      </c>
      <c r="D996" s="466">
        <v>294.92</v>
      </c>
      <c r="E996" s="271"/>
    </row>
    <row r="997" spans="1:5" ht="15">
      <c r="A997" s="484" t="s">
        <v>28862</v>
      </c>
      <c r="B997" s="471" t="s">
        <v>19237</v>
      </c>
      <c r="C997" s="472"/>
      <c r="D997" s="480"/>
      <c r="E997" s="271"/>
    </row>
    <row r="998" spans="1:5" ht="28.5">
      <c r="A998" s="485" t="s">
        <v>28863</v>
      </c>
      <c r="B998" s="268" t="s">
        <v>28864</v>
      </c>
      <c r="C998" s="269" t="s">
        <v>1</v>
      </c>
      <c r="D998" s="466">
        <v>583.17999999999995</v>
      </c>
      <c r="E998" s="271"/>
    </row>
    <row r="999" spans="1:5" ht="15">
      <c r="A999" s="484" t="s">
        <v>28865</v>
      </c>
      <c r="B999" s="471" t="s">
        <v>19238</v>
      </c>
      <c r="C999" s="472"/>
      <c r="D999" s="480"/>
      <c r="E999" s="271"/>
    </row>
    <row r="1000" spans="1:5" ht="28.5">
      <c r="A1000" s="485" t="s">
        <v>28866</v>
      </c>
      <c r="B1000" s="268" t="s">
        <v>1612</v>
      </c>
      <c r="C1000" s="269" t="s">
        <v>2</v>
      </c>
      <c r="D1000" s="466">
        <v>14.56</v>
      </c>
      <c r="E1000" s="271"/>
    </row>
    <row r="1001" spans="1:5" ht="28.5">
      <c r="A1001" s="485" t="s">
        <v>28867</v>
      </c>
      <c r="B1001" s="268" t="s">
        <v>1613</v>
      </c>
      <c r="C1001" s="269" t="s">
        <v>2</v>
      </c>
      <c r="D1001" s="466">
        <v>15.96</v>
      </c>
      <c r="E1001" s="271"/>
    </row>
    <row r="1002" spans="1:5" ht="28.5">
      <c r="A1002" s="485">
        <v>62103</v>
      </c>
      <c r="B1002" s="268" t="s">
        <v>1614</v>
      </c>
      <c r="C1002" s="269" t="s">
        <v>2</v>
      </c>
      <c r="D1002" s="466">
        <v>26.28</v>
      </c>
      <c r="E1002" s="271"/>
    </row>
    <row r="1003" spans="1:5" ht="28.5">
      <c r="A1003" s="485">
        <v>62104</v>
      </c>
      <c r="B1003" s="268" t="s">
        <v>1615</v>
      </c>
      <c r="C1003" s="269" t="s">
        <v>2</v>
      </c>
      <c r="D1003" s="466">
        <v>35.53</v>
      </c>
      <c r="E1003" s="473"/>
    </row>
    <row r="1004" spans="1:5" ht="28.5">
      <c r="A1004" s="485">
        <v>62105</v>
      </c>
      <c r="B1004" s="268" t="s">
        <v>1616</v>
      </c>
      <c r="C1004" s="269" t="s">
        <v>2</v>
      </c>
      <c r="D1004" s="466">
        <v>34.409999999999997</v>
      </c>
      <c r="E1004" s="271"/>
    </row>
    <row r="1005" spans="1:5" ht="28.5">
      <c r="A1005" s="485">
        <v>62106</v>
      </c>
      <c r="B1005" s="268" t="s">
        <v>1617</v>
      </c>
      <c r="C1005" s="269" t="s">
        <v>2</v>
      </c>
      <c r="D1005" s="466">
        <v>57.01</v>
      </c>
      <c r="E1005" s="473"/>
    </row>
    <row r="1006" spans="1:5" ht="28.5">
      <c r="A1006" s="485">
        <v>62107</v>
      </c>
      <c r="B1006" s="268" t="s">
        <v>1618</v>
      </c>
      <c r="C1006" s="269" t="s">
        <v>2</v>
      </c>
      <c r="D1006" s="466">
        <v>272.42</v>
      </c>
      <c r="E1006" s="271"/>
    </row>
    <row r="1007" spans="1:5" ht="28.5">
      <c r="A1007" s="485">
        <v>62111</v>
      </c>
      <c r="B1007" s="268" t="s">
        <v>1619</v>
      </c>
      <c r="C1007" s="269" t="s">
        <v>2</v>
      </c>
      <c r="D1007" s="466">
        <v>1.1399999999999999</v>
      </c>
      <c r="E1007" s="271"/>
    </row>
    <row r="1008" spans="1:5" ht="28.5">
      <c r="A1008" s="485" t="s">
        <v>28868</v>
      </c>
      <c r="B1008" s="268" t="s">
        <v>1620</v>
      </c>
      <c r="C1008" s="269" t="s">
        <v>2</v>
      </c>
      <c r="D1008" s="466">
        <v>2.35</v>
      </c>
      <c r="E1008" s="473"/>
    </row>
    <row r="1009" spans="1:5" ht="28.5">
      <c r="A1009" s="485">
        <v>62116</v>
      </c>
      <c r="B1009" s="268" t="s">
        <v>1621</v>
      </c>
      <c r="C1009" s="269" t="s">
        <v>2</v>
      </c>
      <c r="D1009" s="466">
        <v>6.03</v>
      </c>
      <c r="E1009" s="271"/>
    </row>
    <row r="1010" spans="1:5" ht="28.5">
      <c r="A1010" s="485">
        <v>62122</v>
      </c>
      <c r="B1010" s="268" t="s">
        <v>1622</v>
      </c>
      <c r="C1010" s="269" t="s">
        <v>2</v>
      </c>
      <c r="D1010" s="466">
        <v>1.35</v>
      </c>
      <c r="E1010" s="271"/>
    </row>
    <row r="1011" spans="1:5" ht="28.5">
      <c r="A1011" s="485">
        <v>62129</v>
      </c>
      <c r="B1011" s="268" t="s">
        <v>1623</v>
      </c>
      <c r="C1011" s="269" t="s">
        <v>2</v>
      </c>
      <c r="D1011" s="466">
        <v>7.31</v>
      </c>
      <c r="E1011" s="271"/>
    </row>
    <row r="1012" spans="1:5" ht="28.5">
      <c r="A1012" s="485">
        <v>62187</v>
      </c>
      <c r="B1012" s="268" t="s">
        <v>1624</v>
      </c>
      <c r="C1012" s="269" t="s">
        <v>2</v>
      </c>
      <c r="D1012" s="466">
        <v>6.81</v>
      </c>
      <c r="E1012" s="473"/>
    </row>
    <row r="1013" spans="1:5" ht="15">
      <c r="A1013" s="484">
        <v>623</v>
      </c>
      <c r="B1013" s="471" t="s">
        <v>19239</v>
      </c>
      <c r="C1013" s="472"/>
      <c r="D1013" s="480"/>
      <c r="E1013" s="271"/>
    </row>
    <row r="1014" spans="1:5" ht="28.5">
      <c r="A1014" s="485" t="s">
        <v>28869</v>
      </c>
      <c r="B1014" s="268" t="s">
        <v>1625</v>
      </c>
      <c r="C1014" s="269" t="s">
        <v>2</v>
      </c>
      <c r="D1014" s="466">
        <v>4.43</v>
      </c>
      <c r="E1014" s="473"/>
    </row>
    <row r="1015" spans="1:5" ht="28.5">
      <c r="A1015" s="485" t="s">
        <v>28870</v>
      </c>
      <c r="B1015" s="268" t="s">
        <v>1626</v>
      </c>
      <c r="C1015" s="269" t="s">
        <v>2</v>
      </c>
      <c r="D1015" s="466">
        <v>3.97</v>
      </c>
      <c r="E1015" s="271"/>
    </row>
    <row r="1016" spans="1:5" ht="14.25">
      <c r="A1016" s="485" t="s">
        <v>28871</v>
      </c>
      <c r="B1016" s="268" t="s">
        <v>1627</v>
      </c>
      <c r="C1016" s="269" t="s">
        <v>2</v>
      </c>
      <c r="D1016" s="466">
        <v>2.5299999999999998</v>
      </c>
      <c r="E1016" s="271"/>
    </row>
    <row r="1017" spans="1:5" ht="42.75">
      <c r="A1017" s="485" t="s">
        <v>28872</v>
      </c>
      <c r="B1017" s="268" t="s">
        <v>19240</v>
      </c>
      <c r="C1017" s="269" t="s">
        <v>1</v>
      </c>
      <c r="D1017" s="466">
        <v>73.66</v>
      </c>
      <c r="E1017" s="271"/>
    </row>
    <row r="1018" spans="1:5" ht="15">
      <c r="A1018" s="484" t="s">
        <v>28873</v>
      </c>
      <c r="B1018" s="471" t="s">
        <v>19241</v>
      </c>
      <c r="C1018" s="472"/>
      <c r="D1018" s="480"/>
      <c r="E1018" s="271"/>
    </row>
    <row r="1019" spans="1:5" ht="28.5">
      <c r="A1019" s="485" t="s">
        <v>28874</v>
      </c>
      <c r="B1019" s="268" t="s">
        <v>1628</v>
      </c>
      <c r="C1019" s="269" t="s">
        <v>1</v>
      </c>
      <c r="D1019" s="466">
        <v>71.819999999999993</v>
      </c>
      <c r="E1019" s="271"/>
    </row>
    <row r="1020" spans="1:5" ht="14.25">
      <c r="A1020" s="485" t="s">
        <v>28875</v>
      </c>
      <c r="B1020" s="268" t="s">
        <v>1629</v>
      </c>
      <c r="C1020" s="269" t="s">
        <v>2</v>
      </c>
      <c r="D1020" s="466">
        <v>7.35</v>
      </c>
      <c r="E1020" s="271"/>
    </row>
    <row r="1021" spans="1:5" ht="14.25">
      <c r="A1021" s="485" t="s">
        <v>28876</v>
      </c>
      <c r="B1021" s="268" t="s">
        <v>1630</v>
      </c>
      <c r="C1021" s="269" t="s">
        <v>2</v>
      </c>
      <c r="D1021" s="466">
        <v>26.09</v>
      </c>
      <c r="E1021" s="271"/>
    </row>
    <row r="1022" spans="1:5" ht="14.25">
      <c r="A1022" s="485" t="s">
        <v>28877</v>
      </c>
      <c r="B1022" s="268" t="s">
        <v>1631</v>
      </c>
      <c r="C1022" s="269" t="s">
        <v>2</v>
      </c>
      <c r="D1022" s="466">
        <v>59.75</v>
      </c>
      <c r="E1022" s="271"/>
    </row>
    <row r="1023" spans="1:5" ht="14.25">
      <c r="A1023" s="485" t="s">
        <v>28878</v>
      </c>
      <c r="B1023" s="268" t="s">
        <v>1632</v>
      </c>
      <c r="C1023" s="269" t="s">
        <v>2</v>
      </c>
      <c r="D1023" s="466">
        <v>30.36</v>
      </c>
      <c r="E1023" s="271"/>
    </row>
    <row r="1024" spans="1:5" ht="14.25">
      <c r="A1024" s="485" t="s">
        <v>28879</v>
      </c>
      <c r="B1024" s="268" t="s">
        <v>1633</v>
      </c>
      <c r="C1024" s="269" t="s">
        <v>2</v>
      </c>
      <c r="D1024" s="466">
        <v>14.63</v>
      </c>
      <c r="E1024" s="271"/>
    </row>
    <row r="1025" spans="1:5" ht="14.25">
      <c r="A1025" s="485" t="s">
        <v>28880</v>
      </c>
      <c r="B1025" s="268" t="s">
        <v>1634</v>
      </c>
      <c r="C1025" s="269" t="s">
        <v>2</v>
      </c>
      <c r="D1025" s="466">
        <v>69.22</v>
      </c>
      <c r="E1025" s="271"/>
    </row>
    <row r="1026" spans="1:5" ht="30">
      <c r="A1026" s="484">
        <v>625</v>
      </c>
      <c r="B1026" s="471" t="s">
        <v>19242</v>
      </c>
      <c r="C1026" s="472"/>
      <c r="D1026" s="480"/>
      <c r="E1026" s="271"/>
    </row>
    <row r="1027" spans="1:5" ht="42.75">
      <c r="A1027" s="485">
        <v>62501</v>
      </c>
      <c r="B1027" s="268" t="s">
        <v>19243</v>
      </c>
      <c r="C1027" s="269" t="s">
        <v>1</v>
      </c>
      <c r="D1027" s="466">
        <v>4.72</v>
      </c>
      <c r="E1027" s="271"/>
    </row>
    <row r="1028" spans="1:5" ht="42.75">
      <c r="A1028" s="485">
        <v>62502</v>
      </c>
      <c r="B1028" s="268" t="s">
        <v>19244</v>
      </c>
      <c r="C1028" s="269" t="s">
        <v>1</v>
      </c>
      <c r="D1028" s="466">
        <v>5.39</v>
      </c>
      <c r="E1028" s="271"/>
    </row>
    <row r="1029" spans="1:5" ht="42.75">
      <c r="A1029" s="485">
        <v>62503</v>
      </c>
      <c r="B1029" s="268" t="s">
        <v>19245</v>
      </c>
      <c r="C1029" s="269" t="s">
        <v>1</v>
      </c>
      <c r="D1029" s="466">
        <v>10.96</v>
      </c>
      <c r="E1029" s="271"/>
    </row>
    <row r="1030" spans="1:5" ht="42.75">
      <c r="A1030" s="485">
        <v>62504</v>
      </c>
      <c r="B1030" s="268" t="s">
        <v>19246</v>
      </c>
      <c r="C1030" s="269" t="s">
        <v>1</v>
      </c>
      <c r="D1030" s="466">
        <v>17.510000000000002</v>
      </c>
      <c r="E1030" s="271"/>
    </row>
    <row r="1031" spans="1:5" ht="42.75">
      <c r="A1031" s="485">
        <v>62505</v>
      </c>
      <c r="B1031" s="268" t="s">
        <v>19247</v>
      </c>
      <c r="C1031" s="269" t="s">
        <v>1</v>
      </c>
      <c r="D1031" s="466">
        <v>18.75</v>
      </c>
      <c r="E1031" s="271"/>
    </row>
    <row r="1032" spans="1:5" ht="42.75">
      <c r="A1032" s="485">
        <v>62506</v>
      </c>
      <c r="B1032" s="268" t="s">
        <v>19248</v>
      </c>
      <c r="C1032" s="269" t="s">
        <v>1</v>
      </c>
      <c r="D1032" s="466">
        <v>33.99</v>
      </c>
      <c r="E1032" s="271"/>
    </row>
    <row r="1033" spans="1:5" ht="42.75">
      <c r="A1033" s="485">
        <v>62507</v>
      </c>
      <c r="B1033" s="268" t="s">
        <v>19249</v>
      </c>
      <c r="C1033" s="269" t="s">
        <v>1</v>
      </c>
      <c r="D1033" s="466">
        <v>54.28</v>
      </c>
      <c r="E1033" s="473"/>
    </row>
    <row r="1034" spans="1:5" ht="42.75">
      <c r="A1034" s="485">
        <v>62508</v>
      </c>
      <c r="B1034" s="268" t="s">
        <v>19250</v>
      </c>
      <c r="C1034" s="269" t="s">
        <v>1</v>
      </c>
      <c r="D1034" s="466">
        <v>78.8</v>
      </c>
      <c r="E1034" s="271"/>
    </row>
    <row r="1035" spans="1:5" ht="14.25">
      <c r="A1035" s="485">
        <v>62511</v>
      </c>
      <c r="B1035" s="268" t="s">
        <v>1635</v>
      </c>
      <c r="C1035" s="269" t="s">
        <v>2</v>
      </c>
      <c r="D1035" s="466">
        <v>0.97</v>
      </c>
      <c r="E1035" s="271"/>
    </row>
    <row r="1036" spans="1:5" ht="14.25">
      <c r="A1036" s="485">
        <v>62512</v>
      </c>
      <c r="B1036" s="268" t="s">
        <v>1636</v>
      </c>
      <c r="C1036" s="269" t="s">
        <v>2</v>
      </c>
      <c r="D1036" s="466">
        <v>3.19</v>
      </c>
      <c r="E1036" s="271"/>
    </row>
    <row r="1037" spans="1:5" ht="14.25">
      <c r="A1037" s="485">
        <v>62514</v>
      </c>
      <c r="B1037" s="268" t="s">
        <v>1637</v>
      </c>
      <c r="C1037" s="269" t="s">
        <v>2</v>
      </c>
      <c r="D1037" s="466">
        <v>6.96</v>
      </c>
      <c r="E1037" s="271"/>
    </row>
    <row r="1038" spans="1:5" ht="14.25">
      <c r="A1038" s="485">
        <v>62520</v>
      </c>
      <c r="B1038" s="268" t="s">
        <v>1638</v>
      </c>
      <c r="C1038" s="269" t="s">
        <v>2</v>
      </c>
      <c r="D1038" s="466">
        <v>1.52</v>
      </c>
      <c r="E1038" s="271"/>
    </row>
    <row r="1039" spans="1:5" ht="14.25">
      <c r="A1039" s="485">
        <v>62521</v>
      </c>
      <c r="B1039" s="268" t="s">
        <v>1639</v>
      </c>
      <c r="C1039" s="269" t="s">
        <v>2</v>
      </c>
      <c r="D1039" s="466">
        <v>4.62</v>
      </c>
      <c r="E1039" s="271"/>
    </row>
    <row r="1040" spans="1:5" ht="42.75">
      <c r="A1040" s="485" t="s">
        <v>28881</v>
      </c>
      <c r="B1040" s="268" t="s">
        <v>19251</v>
      </c>
      <c r="C1040" s="269" t="s">
        <v>1</v>
      </c>
      <c r="D1040" s="466">
        <v>7.67</v>
      </c>
      <c r="E1040" s="271"/>
    </row>
    <row r="1041" spans="1:5" ht="42.75">
      <c r="A1041" s="485" t="s">
        <v>28882</v>
      </c>
      <c r="B1041" s="268" t="s">
        <v>19252</v>
      </c>
      <c r="C1041" s="269" t="s">
        <v>1</v>
      </c>
      <c r="D1041" s="466">
        <v>12.06</v>
      </c>
      <c r="E1041" s="271"/>
    </row>
    <row r="1042" spans="1:5" ht="42.75">
      <c r="A1042" s="485" t="s">
        <v>28883</v>
      </c>
      <c r="B1042" s="268" t="s">
        <v>19253</v>
      </c>
      <c r="C1042" s="269" t="s">
        <v>1</v>
      </c>
      <c r="D1042" s="466">
        <v>19.59</v>
      </c>
      <c r="E1042" s="271"/>
    </row>
    <row r="1043" spans="1:5" ht="42.75">
      <c r="A1043" s="485" t="s">
        <v>28884</v>
      </c>
      <c r="B1043" s="268" t="s">
        <v>19254</v>
      </c>
      <c r="C1043" s="269" t="s">
        <v>1</v>
      </c>
      <c r="D1043" s="466">
        <v>27.24</v>
      </c>
      <c r="E1043" s="271"/>
    </row>
    <row r="1044" spans="1:5" ht="42.75">
      <c r="A1044" s="485" t="s">
        <v>28885</v>
      </c>
      <c r="B1044" s="268" t="s">
        <v>19255</v>
      </c>
      <c r="C1044" s="269" t="s">
        <v>1</v>
      </c>
      <c r="D1044" s="466">
        <v>47.25</v>
      </c>
      <c r="E1044" s="271"/>
    </row>
    <row r="1045" spans="1:5" ht="42.75">
      <c r="A1045" s="485" t="s">
        <v>28886</v>
      </c>
      <c r="B1045" s="268" t="s">
        <v>19256</v>
      </c>
      <c r="C1045" s="269" t="s">
        <v>1</v>
      </c>
      <c r="D1045" s="466">
        <v>96.32</v>
      </c>
      <c r="E1045" s="271"/>
    </row>
    <row r="1046" spans="1:5" ht="14.25">
      <c r="A1046" s="485" t="s">
        <v>28887</v>
      </c>
      <c r="B1046" s="268" t="s">
        <v>1640</v>
      </c>
      <c r="C1046" s="269" t="s">
        <v>2</v>
      </c>
      <c r="D1046" s="466">
        <v>2.65</v>
      </c>
      <c r="E1046" s="271"/>
    </row>
    <row r="1047" spans="1:5" ht="14.25">
      <c r="A1047" s="485" t="s">
        <v>28888</v>
      </c>
      <c r="B1047" s="268" t="s">
        <v>1641</v>
      </c>
      <c r="C1047" s="269" t="s">
        <v>2</v>
      </c>
      <c r="D1047" s="466">
        <v>2.73</v>
      </c>
      <c r="E1047" s="271"/>
    </row>
    <row r="1048" spans="1:5" ht="14.25">
      <c r="A1048" s="485" t="s">
        <v>28889</v>
      </c>
      <c r="B1048" s="268" t="s">
        <v>1642</v>
      </c>
      <c r="C1048" s="269" t="s">
        <v>2</v>
      </c>
      <c r="D1048" s="466">
        <v>7.55</v>
      </c>
      <c r="E1048" s="271"/>
    </row>
    <row r="1049" spans="1:5" ht="14.25">
      <c r="A1049" s="485" t="s">
        <v>28890</v>
      </c>
      <c r="B1049" s="268" t="s">
        <v>1643</v>
      </c>
      <c r="C1049" s="269" t="s">
        <v>2</v>
      </c>
      <c r="D1049" s="466">
        <v>8.6300000000000008</v>
      </c>
      <c r="E1049" s="271"/>
    </row>
    <row r="1050" spans="1:5" ht="28.5">
      <c r="A1050" s="485" t="s">
        <v>28891</v>
      </c>
      <c r="B1050" s="268" t="s">
        <v>1644</v>
      </c>
      <c r="C1050" s="269" t="s">
        <v>2</v>
      </c>
      <c r="D1050" s="466">
        <v>4.45</v>
      </c>
      <c r="E1050" s="271"/>
    </row>
    <row r="1051" spans="1:5" ht="28.5">
      <c r="A1051" s="485" t="s">
        <v>28892</v>
      </c>
      <c r="B1051" s="268" t="s">
        <v>1645</v>
      </c>
      <c r="C1051" s="269" t="s">
        <v>2</v>
      </c>
      <c r="D1051" s="466">
        <v>17.89</v>
      </c>
      <c r="E1051" s="271"/>
    </row>
    <row r="1052" spans="1:5" ht="14.25">
      <c r="A1052" s="485" t="s">
        <v>28893</v>
      </c>
      <c r="B1052" s="268" t="s">
        <v>1646</v>
      </c>
      <c r="C1052" s="269" t="s">
        <v>2</v>
      </c>
      <c r="D1052" s="466">
        <v>19.39</v>
      </c>
      <c r="E1052" s="271"/>
    </row>
    <row r="1053" spans="1:5" ht="14.25">
      <c r="A1053" s="485" t="s">
        <v>28894</v>
      </c>
      <c r="B1053" s="268" t="s">
        <v>1647</v>
      </c>
      <c r="C1053" s="269" t="s">
        <v>2</v>
      </c>
      <c r="D1053" s="466">
        <v>1.1599999999999999</v>
      </c>
      <c r="E1053" s="271"/>
    </row>
    <row r="1054" spans="1:5" ht="14.25">
      <c r="A1054" s="485" t="s">
        <v>28895</v>
      </c>
      <c r="B1054" s="268" t="s">
        <v>1648</v>
      </c>
      <c r="C1054" s="269" t="s">
        <v>2</v>
      </c>
      <c r="D1054" s="466">
        <v>70.19</v>
      </c>
      <c r="E1054" s="271"/>
    </row>
    <row r="1055" spans="1:5" ht="14.25">
      <c r="A1055" s="485" t="s">
        <v>28896</v>
      </c>
      <c r="B1055" s="268" t="s">
        <v>1649</v>
      </c>
      <c r="C1055" s="269" t="s">
        <v>2</v>
      </c>
      <c r="D1055" s="466">
        <v>8.44</v>
      </c>
      <c r="E1055" s="271"/>
    </row>
    <row r="1056" spans="1:5" ht="14.25">
      <c r="A1056" s="485" t="s">
        <v>28897</v>
      </c>
      <c r="B1056" s="268" t="s">
        <v>1650</v>
      </c>
      <c r="C1056" s="269" t="s">
        <v>2</v>
      </c>
      <c r="D1056" s="466">
        <v>1.96</v>
      </c>
      <c r="E1056" s="271"/>
    </row>
    <row r="1057" spans="1:5" ht="15">
      <c r="A1057" s="484" t="s">
        <v>28898</v>
      </c>
      <c r="B1057" s="471" t="s">
        <v>19257</v>
      </c>
      <c r="C1057" s="472"/>
      <c r="D1057" s="480"/>
      <c r="E1057" s="271"/>
    </row>
    <row r="1058" spans="1:5" ht="28.5">
      <c r="A1058" s="485" t="s">
        <v>28899</v>
      </c>
      <c r="B1058" s="268" t="s">
        <v>1651</v>
      </c>
      <c r="C1058" s="269" t="s">
        <v>2</v>
      </c>
      <c r="D1058" s="466">
        <v>13.47</v>
      </c>
      <c r="E1058" s="271"/>
    </row>
    <row r="1059" spans="1:5" ht="15">
      <c r="A1059" s="484" t="s">
        <v>28900</v>
      </c>
      <c r="B1059" s="471" t="s">
        <v>19258</v>
      </c>
      <c r="C1059" s="472"/>
      <c r="D1059" s="480"/>
      <c r="E1059" s="271"/>
    </row>
    <row r="1060" spans="1:5" ht="14.25">
      <c r="A1060" s="485" t="s">
        <v>28901</v>
      </c>
      <c r="B1060" s="268" t="s">
        <v>1652</v>
      </c>
      <c r="C1060" s="269" t="s">
        <v>1</v>
      </c>
      <c r="D1060" s="466">
        <v>21.77</v>
      </c>
      <c r="E1060" s="271"/>
    </row>
    <row r="1061" spans="1:5" ht="14.25">
      <c r="A1061" s="485" t="s">
        <v>28902</v>
      </c>
      <c r="B1061" s="268" t="s">
        <v>1653</v>
      </c>
      <c r="C1061" s="269" t="s">
        <v>1</v>
      </c>
      <c r="D1061" s="466">
        <v>33.020000000000003</v>
      </c>
      <c r="E1061" s="271"/>
    </row>
    <row r="1062" spans="1:5" ht="15">
      <c r="A1062" s="484" t="s">
        <v>28903</v>
      </c>
      <c r="B1062" s="471" t="s">
        <v>19258</v>
      </c>
      <c r="C1062" s="472"/>
      <c r="D1062" s="480"/>
      <c r="E1062" s="473"/>
    </row>
    <row r="1063" spans="1:5" ht="14.25">
      <c r="A1063" s="485" t="s">
        <v>28904</v>
      </c>
      <c r="B1063" s="268" t="s">
        <v>1654</v>
      </c>
      <c r="C1063" s="269" t="s">
        <v>2</v>
      </c>
      <c r="D1063" s="466">
        <v>3.75</v>
      </c>
      <c r="E1063" s="271"/>
    </row>
    <row r="1064" spans="1:5" ht="15">
      <c r="A1064" s="485" t="s">
        <v>28905</v>
      </c>
      <c r="B1064" s="268" t="s">
        <v>1655</v>
      </c>
      <c r="C1064" s="269" t="s">
        <v>2</v>
      </c>
      <c r="D1064" s="466">
        <v>6.42</v>
      </c>
      <c r="E1064" s="473"/>
    </row>
    <row r="1065" spans="1:5" ht="28.5">
      <c r="A1065" s="485" t="s">
        <v>28906</v>
      </c>
      <c r="B1065" s="268" t="s">
        <v>1656</v>
      </c>
      <c r="C1065" s="269" t="s">
        <v>2</v>
      </c>
      <c r="D1065" s="466">
        <v>9.8699999999999992</v>
      </c>
      <c r="E1065" s="271"/>
    </row>
    <row r="1066" spans="1:5" ht="15">
      <c r="A1066" s="484" t="s">
        <v>28907</v>
      </c>
      <c r="B1066" s="471" t="s">
        <v>28908</v>
      </c>
      <c r="C1066" s="472"/>
      <c r="D1066" s="480"/>
      <c r="E1066" s="271"/>
    </row>
    <row r="1067" spans="1:5" ht="28.5">
      <c r="A1067" s="485" t="s">
        <v>28909</v>
      </c>
      <c r="B1067" s="268" t="s">
        <v>28910</v>
      </c>
      <c r="C1067" s="269" t="s">
        <v>1</v>
      </c>
      <c r="D1067" s="466">
        <v>17.489999999999998</v>
      </c>
      <c r="E1067" s="271"/>
    </row>
    <row r="1068" spans="1:5" ht="28.5">
      <c r="A1068" s="485" t="s">
        <v>28911</v>
      </c>
      <c r="B1068" s="268" t="s">
        <v>28912</v>
      </c>
      <c r="C1068" s="269" t="s">
        <v>1</v>
      </c>
      <c r="D1068" s="466">
        <v>39.18</v>
      </c>
      <c r="E1068" s="271"/>
    </row>
    <row r="1069" spans="1:5" ht="15">
      <c r="A1069" s="484" t="s">
        <v>28913</v>
      </c>
      <c r="B1069" s="471" t="s">
        <v>28914</v>
      </c>
      <c r="C1069" s="472"/>
      <c r="D1069" s="480"/>
      <c r="E1069" s="271"/>
    </row>
    <row r="1070" spans="1:5" ht="28.5">
      <c r="A1070" s="485" t="s">
        <v>28915</v>
      </c>
      <c r="B1070" s="268" t="s">
        <v>28916</v>
      </c>
      <c r="C1070" s="269" t="s">
        <v>1</v>
      </c>
      <c r="D1070" s="466">
        <v>51.06</v>
      </c>
      <c r="E1070" s="271"/>
    </row>
    <row r="1071" spans="1:5" ht="28.5">
      <c r="A1071" s="485" t="s">
        <v>28917</v>
      </c>
      <c r="B1071" s="268" t="s">
        <v>28918</v>
      </c>
      <c r="C1071" s="269" t="s">
        <v>1</v>
      </c>
      <c r="D1071" s="466">
        <v>59.87</v>
      </c>
      <c r="E1071" s="271"/>
    </row>
    <row r="1072" spans="1:5" ht="28.5">
      <c r="A1072" s="485" t="s">
        <v>28919</v>
      </c>
      <c r="B1072" s="268" t="s">
        <v>28920</v>
      </c>
      <c r="C1072" s="269" t="s">
        <v>1</v>
      </c>
      <c r="D1072" s="466">
        <v>11.41</v>
      </c>
      <c r="E1072" s="271"/>
    </row>
    <row r="1073" spans="1:5" ht="28.5">
      <c r="A1073" s="485" t="s">
        <v>28921</v>
      </c>
      <c r="B1073" s="268" t="s">
        <v>28922</v>
      </c>
      <c r="C1073" s="269" t="s">
        <v>1</v>
      </c>
      <c r="D1073" s="466">
        <v>22.71</v>
      </c>
      <c r="E1073" s="473"/>
    </row>
    <row r="1074" spans="1:5" ht="28.5">
      <c r="A1074" s="485" t="s">
        <v>28923</v>
      </c>
      <c r="B1074" s="268" t="s">
        <v>28924</v>
      </c>
      <c r="C1074" s="269" t="s">
        <v>1</v>
      </c>
      <c r="D1074" s="466">
        <v>32.299999999999997</v>
      </c>
      <c r="E1074" s="271"/>
    </row>
    <row r="1075" spans="1:5" ht="28.5">
      <c r="A1075" s="485" t="s">
        <v>28925</v>
      </c>
      <c r="B1075" s="268" t="s">
        <v>28926</v>
      </c>
      <c r="C1075" s="269" t="s">
        <v>1</v>
      </c>
      <c r="D1075" s="466">
        <v>92.74</v>
      </c>
      <c r="E1075" s="271"/>
    </row>
    <row r="1076" spans="1:5" ht="28.5">
      <c r="A1076" s="485" t="s">
        <v>28927</v>
      </c>
      <c r="B1076" s="268" t="s">
        <v>28928</v>
      </c>
      <c r="C1076" s="269" t="s">
        <v>1</v>
      </c>
      <c r="D1076" s="466">
        <v>74.61</v>
      </c>
      <c r="E1076" s="271"/>
    </row>
    <row r="1077" spans="1:5" ht="15">
      <c r="A1077" s="484" t="s">
        <v>28929</v>
      </c>
      <c r="B1077" s="471" t="s">
        <v>19259</v>
      </c>
      <c r="C1077" s="472"/>
      <c r="D1077" s="480"/>
      <c r="E1077" s="271"/>
    </row>
    <row r="1078" spans="1:5" ht="28.5">
      <c r="A1078" s="485" t="s">
        <v>28930</v>
      </c>
      <c r="B1078" s="268" t="s">
        <v>1657</v>
      </c>
      <c r="C1078" s="269" t="s">
        <v>2</v>
      </c>
      <c r="D1078" s="466">
        <v>276.04000000000002</v>
      </c>
      <c r="E1078" s="271"/>
    </row>
    <row r="1079" spans="1:5" ht="15">
      <c r="A1079" s="484">
        <v>635</v>
      </c>
      <c r="B1079" s="471" t="s">
        <v>19260</v>
      </c>
      <c r="C1079" s="472"/>
      <c r="D1079" s="480"/>
      <c r="E1079" s="271"/>
    </row>
    <row r="1080" spans="1:5" ht="14.25">
      <c r="A1080" s="485">
        <v>63501</v>
      </c>
      <c r="B1080" s="268" t="s">
        <v>1658</v>
      </c>
      <c r="C1080" s="269" t="s">
        <v>2</v>
      </c>
      <c r="D1080" s="466">
        <v>35.5</v>
      </c>
      <c r="E1080" s="271"/>
    </row>
    <row r="1081" spans="1:5" ht="15">
      <c r="A1081" s="485">
        <v>63502</v>
      </c>
      <c r="B1081" s="268" t="s">
        <v>1659</v>
      </c>
      <c r="C1081" s="269" t="s">
        <v>2</v>
      </c>
      <c r="D1081" s="466">
        <v>43.02</v>
      </c>
      <c r="E1081" s="473"/>
    </row>
    <row r="1082" spans="1:5" ht="14.25">
      <c r="A1082" s="485">
        <v>63503</v>
      </c>
      <c r="B1082" s="268" t="s">
        <v>1660</v>
      </c>
      <c r="C1082" s="269" t="s">
        <v>2</v>
      </c>
      <c r="D1082" s="466">
        <v>56.84</v>
      </c>
      <c r="E1082" s="271"/>
    </row>
    <row r="1083" spans="1:5" ht="14.25">
      <c r="A1083" s="485">
        <v>63504</v>
      </c>
      <c r="B1083" s="268" t="s">
        <v>1661</v>
      </c>
      <c r="C1083" s="269" t="s">
        <v>2</v>
      </c>
      <c r="D1083" s="466">
        <v>78.59</v>
      </c>
      <c r="E1083" s="271"/>
    </row>
    <row r="1084" spans="1:5" ht="14.25">
      <c r="A1084" s="485">
        <v>63505</v>
      </c>
      <c r="B1084" s="268" t="s">
        <v>1662</v>
      </c>
      <c r="C1084" s="269" t="s">
        <v>2</v>
      </c>
      <c r="D1084" s="466">
        <v>82.82</v>
      </c>
      <c r="E1084" s="271"/>
    </row>
    <row r="1085" spans="1:5" ht="14.25">
      <c r="A1085" s="485">
        <v>63506</v>
      </c>
      <c r="B1085" s="268" t="s">
        <v>1663</v>
      </c>
      <c r="C1085" s="269" t="s">
        <v>2</v>
      </c>
      <c r="D1085" s="466">
        <v>196.74</v>
      </c>
      <c r="E1085" s="271"/>
    </row>
    <row r="1086" spans="1:5" ht="14.25">
      <c r="A1086" s="485">
        <v>63507</v>
      </c>
      <c r="B1086" s="268" t="s">
        <v>1664</v>
      </c>
      <c r="C1086" s="269" t="s">
        <v>2</v>
      </c>
      <c r="D1086" s="466">
        <v>369.98</v>
      </c>
      <c r="E1086" s="271"/>
    </row>
    <row r="1087" spans="1:5" ht="14.25">
      <c r="A1087" s="485">
        <v>63508</v>
      </c>
      <c r="B1087" s="268" t="s">
        <v>1665</v>
      </c>
      <c r="C1087" s="269" t="s">
        <v>2</v>
      </c>
      <c r="D1087" s="466">
        <v>530.83000000000004</v>
      </c>
      <c r="E1087" s="271"/>
    </row>
    <row r="1088" spans="1:5" ht="28.5">
      <c r="A1088" s="485">
        <v>63515</v>
      </c>
      <c r="B1088" s="268" t="s">
        <v>1666</v>
      </c>
      <c r="C1088" s="269" t="s">
        <v>2</v>
      </c>
      <c r="D1088" s="466">
        <v>94.7</v>
      </c>
      <c r="E1088" s="271"/>
    </row>
    <row r="1089" spans="1:5" ht="28.5">
      <c r="A1089" s="485">
        <v>63516</v>
      </c>
      <c r="B1089" s="268" t="s">
        <v>1667</v>
      </c>
      <c r="C1089" s="269" t="s">
        <v>2</v>
      </c>
      <c r="D1089" s="466">
        <v>100.75</v>
      </c>
      <c r="E1089" s="271"/>
    </row>
    <row r="1090" spans="1:5" ht="28.5">
      <c r="A1090" s="485">
        <v>63517</v>
      </c>
      <c r="B1090" s="268" t="s">
        <v>1668</v>
      </c>
      <c r="C1090" s="269" t="s">
        <v>2</v>
      </c>
      <c r="D1090" s="466">
        <v>170.19</v>
      </c>
      <c r="E1090" s="271"/>
    </row>
    <row r="1091" spans="1:5" ht="28.5">
      <c r="A1091" s="485" t="s">
        <v>28931</v>
      </c>
      <c r="B1091" s="268" t="s">
        <v>1669</v>
      </c>
      <c r="C1091" s="269" t="s">
        <v>2</v>
      </c>
      <c r="D1091" s="466">
        <v>231.52</v>
      </c>
      <c r="E1091" s="473"/>
    </row>
    <row r="1092" spans="1:5" ht="28.5">
      <c r="A1092" s="485" t="s">
        <v>28932</v>
      </c>
      <c r="B1092" s="268" t="s">
        <v>28933</v>
      </c>
      <c r="C1092" s="269" t="s">
        <v>2</v>
      </c>
      <c r="D1092" s="466">
        <v>115.18</v>
      </c>
      <c r="E1092" s="271"/>
    </row>
    <row r="1093" spans="1:5" ht="28.5">
      <c r="A1093" s="485" t="s">
        <v>28934</v>
      </c>
      <c r="B1093" s="268" t="s">
        <v>28935</v>
      </c>
      <c r="C1093" s="269" t="s">
        <v>2</v>
      </c>
      <c r="D1093" s="466">
        <v>115.54</v>
      </c>
      <c r="E1093" s="271"/>
    </row>
    <row r="1094" spans="1:5" ht="28.5">
      <c r="A1094" s="485" t="s">
        <v>28936</v>
      </c>
      <c r="B1094" s="268" t="s">
        <v>1670</v>
      </c>
      <c r="C1094" s="269" t="s">
        <v>2</v>
      </c>
      <c r="D1094" s="466">
        <v>222.12</v>
      </c>
      <c r="E1094" s="271"/>
    </row>
    <row r="1095" spans="1:5" ht="28.5">
      <c r="A1095" s="485" t="s">
        <v>28937</v>
      </c>
      <c r="B1095" s="268" t="s">
        <v>28938</v>
      </c>
      <c r="C1095" s="269" t="s">
        <v>2</v>
      </c>
      <c r="D1095" s="466">
        <v>41.81</v>
      </c>
      <c r="E1095" s="473"/>
    </row>
    <row r="1096" spans="1:5" ht="28.5">
      <c r="A1096" s="485" t="s">
        <v>28939</v>
      </c>
      <c r="B1096" s="268" t="s">
        <v>1671</v>
      </c>
      <c r="C1096" s="269" t="s">
        <v>2</v>
      </c>
      <c r="D1096" s="466">
        <v>48.61</v>
      </c>
      <c r="E1096" s="271"/>
    </row>
    <row r="1097" spans="1:5" ht="28.5">
      <c r="A1097" s="485" t="s">
        <v>28940</v>
      </c>
      <c r="B1097" s="268" t="s">
        <v>28941</v>
      </c>
      <c r="C1097" s="269" t="s">
        <v>2</v>
      </c>
      <c r="D1097" s="466">
        <v>37.29</v>
      </c>
      <c r="E1097" s="271"/>
    </row>
    <row r="1098" spans="1:5" ht="14.25">
      <c r="A1098" s="485" t="s">
        <v>28942</v>
      </c>
      <c r="B1098" s="268" t="s">
        <v>28943</v>
      </c>
      <c r="C1098" s="269" t="s">
        <v>2</v>
      </c>
      <c r="D1098" s="466">
        <v>969.94</v>
      </c>
      <c r="E1098" s="271"/>
    </row>
    <row r="1099" spans="1:5" ht="15">
      <c r="A1099" s="484" t="s">
        <v>28944</v>
      </c>
      <c r="B1099" s="471" t="s">
        <v>19261</v>
      </c>
      <c r="C1099" s="472"/>
      <c r="D1099" s="480"/>
      <c r="E1099" s="271"/>
    </row>
    <row r="1100" spans="1:5" ht="28.5">
      <c r="A1100" s="485" t="s">
        <v>28945</v>
      </c>
      <c r="B1100" s="268" t="s">
        <v>28946</v>
      </c>
      <c r="C1100" s="269" t="s">
        <v>2</v>
      </c>
      <c r="D1100" s="466">
        <v>42.71</v>
      </c>
      <c r="E1100" s="271"/>
    </row>
    <row r="1101" spans="1:5" ht="28.5">
      <c r="A1101" s="485" t="s">
        <v>28947</v>
      </c>
      <c r="B1101" s="268" t="s">
        <v>1672</v>
      </c>
      <c r="C1101" s="269" t="s">
        <v>2</v>
      </c>
      <c r="D1101" s="466">
        <v>41.66</v>
      </c>
      <c r="E1101" s="271"/>
    </row>
    <row r="1102" spans="1:5" ht="28.5">
      <c r="A1102" s="485" t="s">
        <v>28948</v>
      </c>
      <c r="B1102" s="268" t="s">
        <v>1673</v>
      </c>
      <c r="C1102" s="269" t="s">
        <v>2</v>
      </c>
      <c r="D1102" s="466">
        <v>68.27</v>
      </c>
      <c r="E1102" s="271"/>
    </row>
    <row r="1103" spans="1:5" ht="28.5">
      <c r="A1103" s="485" t="s">
        <v>28949</v>
      </c>
      <c r="B1103" s="268" t="s">
        <v>1674</v>
      </c>
      <c r="C1103" s="269" t="s">
        <v>2</v>
      </c>
      <c r="D1103" s="466">
        <v>254.56</v>
      </c>
      <c r="E1103" s="271"/>
    </row>
    <row r="1104" spans="1:5" ht="14.25">
      <c r="A1104" s="485" t="s">
        <v>28950</v>
      </c>
      <c r="B1104" s="268" t="s">
        <v>1675</v>
      </c>
      <c r="C1104" s="269" t="s">
        <v>2</v>
      </c>
      <c r="D1104" s="466">
        <v>14.35</v>
      </c>
      <c r="E1104" s="271"/>
    </row>
    <row r="1105" spans="1:5" ht="14.25">
      <c r="A1105" s="485" t="s">
        <v>28951</v>
      </c>
      <c r="B1105" s="268" t="s">
        <v>1676</v>
      </c>
      <c r="C1105" s="269" t="s">
        <v>2</v>
      </c>
      <c r="D1105" s="466">
        <v>11.02</v>
      </c>
      <c r="E1105" s="271"/>
    </row>
    <row r="1106" spans="1:5" ht="28.5">
      <c r="A1106" s="485" t="s">
        <v>28952</v>
      </c>
      <c r="B1106" s="268" t="s">
        <v>1677</v>
      </c>
      <c r="C1106" s="269" t="s">
        <v>2</v>
      </c>
      <c r="D1106" s="466">
        <v>277.72000000000003</v>
      </c>
      <c r="E1106" s="271"/>
    </row>
    <row r="1107" spans="1:5" ht="28.5">
      <c r="A1107" s="485" t="s">
        <v>28953</v>
      </c>
      <c r="B1107" s="268" t="s">
        <v>1678</v>
      </c>
      <c r="C1107" s="269" t="s">
        <v>2</v>
      </c>
      <c r="D1107" s="466">
        <v>140</v>
      </c>
      <c r="E1107" s="271"/>
    </row>
    <row r="1108" spans="1:5" ht="28.5">
      <c r="A1108" s="485" t="s">
        <v>28954</v>
      </c>
      <c r="B1108" s="268" t="s">
        <v>28955</v>
      </c>
      <c r="C1108" s="269" t="s">
        <v>2</v>
      </c>
      <c r="D1108" s="466">
        <v>82.14</v>
      </c>
      <c r="E1108" s="271"/>
    </row>
    <row r="1109" spans="1:5" ht="28.5">
      <c r="A1109" s="485" t="s">
        <v>28956</v>
      </c>
      <c r="B1109" s="268" t="s">
        <v>28957</v>
      </c>
      <c r="C1109" s="269" t="s">
        <v>2</v>
      </c>
      <c r="D1109" s="466">
        <v>99.31</v>
      </c>
      <c r="E1109" s="271"/>
    </row>
    <row r="1110" spans="1:5" ht="28.5">
      <c r="A1110" s="485" t="s">
        <v>28958</v>
      </c>
      <c r="B1110" s="268" t="s">
        <v>28959</v>
      </c>
      <c r="C1110" s="269" t="s">
        <v>2</v>
      </c>
      <c r="D1110" s="466">
        <v>134.08000000000001</v>
      </c>
      <c r="E1110" s="271"/>
    </row>
    <row r="1111" spans="1:5" ht="28.5">
      <c r="A1111" s="485" t="s">
        <v>28960</v>
      </c>
      <c r="B1111" s="268" t="s">
        <v>28961</v>
      </c>
      <c r="C1111" s="269" t="s">
        <v>2</v>
      </c>
      <c r="D1111" s="466">
        <v>214.07</v>
      </c>
      <c r="E1111" s="271"/>
    </row>
    <row r="1112" spans="1:5" ht="28.5">
      <c r="A1112" s="485" t="s">
        <v>28962</v>
      </c>
      <c r="B1112" s="268" t="s">
        <v>28963</v>
      </c>
      <c r="C1112" s="269" t="s">
        <v>2</v>
      </c>
      <c r="D1112" s="466">
        <v>260.22000000000003</v>
      </c>
      <c r="E1112" s="271"/>
    </row>
    <row r="1113" spans="1:5" ht="28.5">
      <c r="A1113" s="485" t="s">
        <v>28964</v>
      </c>
      <c r="B1113" s="268" t="s">
        <v>28965</v>
      </c>
      <c r="C1113" s="269" t="s">
        <v>2</v>
      </c>
      <c r="D1113" s="466">
        <v>402.14</v>
      </c>
      <c r="E1113" s="271"/>
    </row>
    <row r="1114" spans="1:5" ht="28.5">
      <c r="A1114" s="485" t="s">
        <v>28966</v>
      </c>
      <c r="B1114" s="268" t="s">
        <v>28967</v>
      </c>
      <c r="C1114" s="269" t="s">
        <v>2</v>
      </c>
      <c r="D1114" s="466">
        <v>579.08000000000004</v>
      </c>
      <c r="E1114" s="271"/>
    </row>
    <row r="1115" spans="1:5" ht="28.5">
      <c r="A1115" s="485" t="s">
        <v>28968</v>
      </c>
      <c r="B1115" s="268" t="s">
        <v>1679</v>
      </c>
      <c r="C1115" s="269" t="s">
        <v>2</v>
      </c>
      <c r="D1115" s="466">
        <v>739.1</v>
      </c>
      <c r="E1115" s="271"/>
    </row>
    <row r="1116" spans="1:5" ht="28.5">
      <c r="A1116" s="485" t="s">
        <v>28969</v>
      </c>
      <c r="B1116" s="268" t="s">
        <v>28970</v>
      </c>
      <c r="C1116" s="269" t="s">
        <v>2</v>
      </c>
      <c r="D1116" s="466">
        <v>1201.45</v>
      </c>
      <c r="E1116" s="271"/>
    </row>
    <row r="1117" spans="1:5" ht="28.5">
      <c r="A1117" s="485" t="s">
        <v>28971</v>
      </c>
      <c r="B1117" s="268" t="s">
        <v>1680</v>
      </c>
      <c r="C1117" s="269" t="s">
        <v>2</v>
      </c>
      <c r="D1117" s="466">
        <v>125.59</v>
      </c>
      <c r="E1117" s="271"/>
    </row>
    <row r="1118" spans="1:5" ht="28.5">
      <c r="A1118" s="485" t="s">
        <v>28972</v>
      </c>
      <c r="B1118" s="268" t="s">
        <v>1681</v>
      </c>
      <c r="C1118" s="269" t="s">
        <v>2</v>
      </c>
      <c r="D1118" s="466">
        <v>73.02</v>
      </c>
      <c r="E1118" s="271"/>
    </row>
    <row r="1119" spans="1:5" ht="28.5">
      <c r="A1119" s="485" t="s">
        <v>28973</v>
      </c>
      <c r="B1119" s="268" t="s">
        <v>1682</v>
      </c>
      <c r="C1119" s="269" t="s">
        <v>2</v>
      </c>
      <c r="D1119" s="466">
        <v>59.37</v>
      </c>
      <c r="E1119" s="271"/>
    </row>
    <row r="1120" spans="1:5" ht="28.5">
      <c r="A1120" s="485" t="s">
        <v>28974</v>
      </c>
      <c r="B1120" s="268" t="s">
        <v>1683</v>
      </c>
      <c r="C1120" s="269" t="s">
        <v>2</v>
      </c>
      <c r="D1120" s="466">
        <v>149.9</v>
      </c>
      <c r="E1120" s="271"/>
    </row>
    <row r="1121" spans="1:5" ht="28.5">
      <c r="A1121" s="485" t="s">
        <v>28975</v>
      </c>
      <c r="B1121" s="268" t="s">
        <v>1684</v>
      </c>
      <c r="C1121" s="269" t="s">
        <v>2</v>
      </c>
      <c r="D1121" s="466">
        <v>288.83999999999997</v>
      </c>
      <c r="E1121" s="271"/>
    </row>
    <row r="1122" spans="1:5" ht="28.5">
      <c r="A1122" s="485" t="s">
        <v>28976</v>
      </c>
      <c r="B1122" s="268" t="s">
        <v>1685</v>
      </c>
      <c r="C1122" s="269" t="s">
        <v>2</v>
      </c>
      <c r="D1122" s="466">
        <v>372.35</v>
      </c>
      <c r="E1122" s="271"/>
    </row>
    <row r="1123" spans="1:5" ht="28.5">
      <c r="A1123" s="485" t="s">
        <v>28977</v>
      </c>
      <c r="B1123" s="268" t="s">
        <v>1686</v>
      </c>
      <c r="C1123" s="269" t="s">
        <v>2</v>
      </c>
      <c r="D1123" s="466">
        <v>595.12</v>
      </c>
      <c r="E1123" s="473"/>
    </row>
    <row r="1124" spans="1:5" ht="28.5">
      <c r="A1124" s="485" t="s">
        <v>28978</v>
      </c>
      <c r="B1124" s="268" t="s">
        <v>28979</v>
      </c>
      <c r="C1124" s="269" t="s">
        <v>2</v>
      </c>
      <c r="D1124" s="466">
        <v>41.69</v>
      </c>
      <c r="E1124" s="271"/>
    </row>
    <row r="1125" spans="1:5" ht="28.5">
      <c r="A1125" s="485" t="s">
        <v>28980</v>
      </c>
      <c r="B1125" s="268" t="s">
        <v>1687</v>
      </c>
      <c r="C1125" s="269" t="s">
        <v>2</v>
      </c>
      <c r="D1125" s="466">
        <v>80.569999999999993</v>
      </c>
      <c r="E1125" s="271"/>
    </row>
    <row r="1126" spans="1:5" ht="28.5">
      <c r="A1126" s="485" t="s">
        <v>28981</v>
      </c>
      <c r="B1126" s="268" t="s">
        <v>1688</v>
      </c>
      <c r="C1126" s="269" t="s">
        <v>2</v>
      </c>
      <c r="D1126" s="466">
        <v>11.02</v>
      </c>
      <c r="E1126" s="271"/>
    </row>
    <row r="1127" spans="1:5" ht="28.5">
      <c r="A1127" s="485" t="s">
        <v>28982</v>
      </c>
      <c r="B1127" s="268" t="s">
        <v>1689</v>
      </c>
      <c r="C1127" s="269" t="s">
        <v>2</v>
      </c>
      <c r="D1127" s="466">
        <v>277.72000000000003</v>
      </c>
      <c r="E1127" s="271"/>
    </row>
    <row r="1128" spans="1:5" ht="14.25">
      <c r="A1128" s="485" t="s">
        <v>28983</v>
      </c>
      <c r="B1128" s="268" t="s">
        <v>19262</v>
      </c>
      <c r="C1128" s="269" t="s">
        <v>2</v>
      </c>
      <c r="D1128" s="466">
        <v>281.63</v>
      </c>
      <c r="E1128" s="271"/>
    </row>
    <row r="1129" spans="1:5" ht="15">
      <c r="A1129" s="484">
        <v>641</v>
      </c>
      <c r="B1129" s="471" t="s">
        <v>19263</v>
      </c>
      <c r="C1129" s="472"/>
      <c r="D1129" s="480"/>
      <c r="E1129" s="473"/>
    </row>
    <row r="1130" spans="1:5" ht="28.5">
      <c r="A1130" s="485">
        <v>64142</v>
      </c>
      <c r="B1130" s="268" t="s">
        <v>28984</v>
      </c>
      <c r="C1130" s="269" t="s">
        <v>2</v>
      </c>
      <c r="D1130" s="466">
        <v>1115.51</v>
      </c>
      <c r="E1130" s="271"/>
    </row>
    <row r="1131" spans="1:5" ht="15">
      <c r="A1131" s="485">
        <v>64149</v>
      </c>
      <c r="B1131" s="268" t="s">
        <v>1690</v>
      </c>
      <c r="C1131" s="269" t="s">
        <v>2</v>
      </c>
      <c r="D1131" s="466">
        <v>95.68</v>
      </c>
      <c r="E1131" s="473"/>
    </row>
    <row r="1132" spans="1:5" ht="15">
      <c r="A1132" s="484">
        <v>645</v>
      </c>
      <c r="B1132" s="471" t="s">
        <v>19264</v>
      </c>
      <c r="C1132" s="472"/>
      <c r="D1132" s="480"/>
      <c r="E1132" s="271"/>
    </row>
    <row r="1133" spans="1:5" ht="14.25">
      <c r="A1133" s="485">
        <v>64503</v>
      </c>
      <c r="B1133" s="268" t="s">
        <v>1691</v>
      </c>
      <c r="C1133" s="269" t="s">
        <v>2</v>
      </c>
      <c r="D1133" s="466">
        <v>152.52000000000001</v>
      </c>
      <c r="E1133" s="271"/>
    </row>
    <row r="1134" spans="1:5" ht="14.25">
      <c r="A1134" s="485">
        <v>64504</v>
      </c>
      <c r="B1134" s="268" t="s">
        <v>1692</v>
      </c>
      <c r="C1134" s="269" t="s">
        <v>2</v>
      </c>
      <c r="D1134" s="466">
        <v>177.52</v>
      </c>
      <c r="E1134" s="271"/>
    </row>
    <row r="1135" spans="1:5" ht="28.5">
      <c r="A1135" s="485">
        <v>64506</v>
      </c>
      <c r="B1135" s="268" t="s">
        <v>1693</v>
      </c>
      <c r="C1135" s="269" t="s">
        <v>2</v>
      </c>
      <c r="D1135" s="466">
        <v>132.52000000000001</v>
      </c>
      <c r="E1135" s="271"/>
    </row>
    <row r="1136" spans="1:5" ht="28.5">
      <c r="A1136" s="485">
        <v>64507</v>
      </c>
      <c r="B1136" s="268" t="s">
        <v>1694</v>
      </c>
      <c r="C1136" s="269" t="s">
        <v>2</v>
      </c>
      <c r="D1136" s="466">
        <v>14.64</v>
      </c>
      <c r="E1136" s="271"/>
    </row>
    <row r="1137" spans="1:5" ht="28.5">
      <c r="A1137" s="485">
        <v>64511</v>
      </c>
      <c r="B1137" s="268" t="s">
        <v>1695</v>
      </c>
      <c r="C1137" s="269" t="s">
        <v>2</v>
      </c>
      <c r="D1137" s="466">
        <v>147.52000000000001</v>
      </c>
      <c r="E1137" s="271"/>
    </row>
    <row r="1138" spans="1:5" ht="14.25">
      <c r="A1138" s="485" t="s">
        <v>28985</v>
      </c>
      <c r="B1138" s="268" t="s">
        <v>1696</v>
      </c>
      <c r="C1138" s="269" t="s">
        <v>2</v>
      </c>
      <c r="D1138" s="466">
        <v>22.97</v>
      </c>
      <c r="E1138" s="271"/>
    </row>
    <row r="1139" spans="1:5" ht="28.5">
      <c r="A1139" s="485">
        <v>64519</v>
      </c>
      <c r="B1139" s="268" t="s">
        <v>1697</v>
      </c>
      <c r="C1139" s="269" t="s">
        <v>2</v>
      </c>
      <c r="D1139" s="466">
        <v>14.47</v>
      </c>
      <c r="E1139" s="473"/>
    </row>
    <row r="1140" spans="1:5" ht="28.5">
      <c r="A1140" s="485">
        <v>64527</v>
      </c>
      <c r="B1140" s="268" t="s">
        <v>1698</v>
      </c>
      <c r="C1140" s="269" t="s">
        <v>2</v>
      </c>
      <c r="D1140" s="466">
        <v>32.4</v>
      </c>
      <c r="E1140" s="271"/>
    </row>
    <row r="1141" spans="1:5" ht="15">
      <c r="A1141" s="484">
        <v>647</v>
      </c>
      <c r="B1141" s="471" t="s">
        <v>1187</v>
      </c>
      <c r="C1141" s="472"/>
      <c r="D1141" s="480"/>
      <c r="E1141" s="271"/>
    </row>
    <row r="1142" spans="1:5" ht="28.5">
      <c r="A1142" s="485">
        <v>64701</v>
      </c>
      <c r="B1142" s="268" t="s">
        <v>1699</v>
      </c>
      <c r="C1142" s="269" t="s">
        <v>1</v>
      </c>
      <c r="D1142" s="466">
        <v>40.049999999999997</v>
      </c>
      <c r="E1142" s="473"/>
    </row>
    <row r="1143" spans="1:5" ht="14.25">
      <c r="A1143" s="485">
        <v>64702</v>
      </c>
      <c r="B1143" s="268" t="s">
        <v>1700</v>
      </c>
      <c r="C1143" s="269" t="s">
        <v>2</v>
      </c>
      <c r="D1143" s="466">
        <v>36.47</v>
      </c>
      <c r="E1143" s="271"/>
    </row>
    <row r="1144" spans="1:5" ht="28.5">
      <c r="A1144" s="485">
        <v>64703</v>
      </c>
      <c r="B1144" s="268" t="s">
        <v>1701</v>
      </c>
      <c r="C1144" s="269" t="s">
        <v>2</v>
      </c>
      <c r="D1144" s="466">
        <v>19.89</v>
      </c>
      <c r="E1144" s="271"/>
    </row>
    <row r="1145" spans="1:5" ht="14.25">
      <c r="A1145" s="485">
        <v>64704</v>
      </c>
      <c r="B1145" s="268" t="s">
        <v>1702</v>
      </c>
      <c r="C1145" s="269" t="s">
        <v>2</v>
      </c>
      <c r="D1145" s="466">
        <v>29.5</v>
      </c>
      <c r="E1145" s="271"/>
    </row>
    <row r="1146" spans="1:5" ht="14.25">
      <c r="A1146" s="485">
        <v>64706</v>
      </c>
      <c r="B1146" s="268" t="s">
        <v>1703</v>
      </c>
      <c r="C1146" s="269" t="s">
        <v>2</v>
      </c>
      <c r="D1146" s="466">
        <v>72.11</v>
      </c>
      <c r="E1146" s="271"/>
    </row>
    <row r="1147" spans="1:5" ht="28.5">
      <c r="A1147" s="485">
        <v>64707</v>
      </c>
      <c r="B1147" s="268" t="s">
        <v>1704</v>
      </c>
      <c r="C1147" s="269" t="s">
        <v>2</v>
      </c>
      <c r="D1147" s="466">
        <v>847.94</v>
      </c>
      <c r="E1147" s="271"/>
    </row>
    <row r="1148" spans="1:5" ht="28.5">
      <c r="A1148" s="485">
        <v>64709</v>
      </c>
      <c r="B1148" s="268" t="s">
        <v>28986</v>
      </c>
      <c r="C1148" s="269" t="s">
        <v>2</v>
      </c>
      <c r="D1148" s="466">
        <v>17.86</v>
      </c>
      <c r="E1148" s="271"/>
    </row>
    <row r="1149" spans="1:5" ht="15">
      <c r="A1149" s="484">
        <v>650</v>
      </c>
      <c r="B1149" s="471" t="s">
        <v>19265</v>
      </c>
      <c r="C1149" s="472"/>
      <c r="D1149" s="480"/>
      <c r="E1149" s="271"/>
    </row>
    <row r="1150" spans="1:5" ht="28.5">
      <c r="A1150" s="485" t="s">
        <v>28987</v>
      </c>
      <c r="B1150" s="268" t="s">
        <v>1705</v>
      </c>
      <c r="C1150" s="269" t="s">
        <v>2</v>
      </c>
      <c r="D1150" s="466">
        <v>43.48</v>
      </c>
      <c r="E1150" s="271"/>
    </row>
    <row r="1151" spans="1:5" ht="28.5">
      <c r="A1151" s="485" t="s">
        <v>28988</v>
      </c>
      <c r="B1151" s="268" t="s">
        <v>1706</v>
      </c>
      <c r="C1151" s="269" t="s">
        <v>2</v>
      </c>
      <c r="D1151" s="466">
        <v>457.49</v>
      </c>
      <c r="E1151" s="271"/>
    </row>
    <row r="1152" spans="1:5" ht="28.5">
      <c r="A1152" s="485" t="s">
        <v>28989</v>
      </c>
      <c r="B1152" s="268" t="s">
        <v>1707</v>
      </c>
      <c r="C1152" s="269" t="s">
        <v>2</v>
      </c>
      <c r="D1152" s="466">
        <v>3463.99</v>
      </c>
      <c r="E1152" s="271"/>
    </row>
    <row r="1153" spans="1:5" ht="28.5">
      <c r="A1153" s="485" t="s">
        <v>28990</v>
      </c>
      <c r="B1153" s="268" t="s">
        <v>1708</v>
      </c>
      <c r="C1153" s="269" t="s">
        <v>2</v>
      </c>
      <c r="D1153" s="466">
        <v>1142.32</v>
      </c>
      <c r="E1153" s="271"/>
    </row>
    <row r="1154" spans="1:5" ht="28.5">
      <c r="A1154" s="485" t="s">
        <v>28991</v>
      </c>
      <c r="B1154" s="268" t="s">
        <v>1709</v>
      </c>
      <c r="C1154" s="269" t="s">
        <v>2</v>
      </c>
      <c r="D1154" s="466">
        <v>285.52</v>
      </c>
      <c r="E1154" s="271"/>
    </row>
    <row r="1155" spans="1:5" ht="28.5">
      <c r="A1155" s="485" t="s">
        <v>28992</v>
      </c>
      <c r="B1155" s="268" t="s">
        <v>1710</v>
      </c>
      <c r="C1155" s="269" t="s">
        <v>2</v>
      </c>
      <c r="D1155" s="466">
        <v>262.87</v>
      </c>
      <c r="E1155" s="473"/>
    </row>
    <row r="1156" spans="1:5" ht="28.5">
      <c r="A1156" s="485" t="s">
        <v>28993</v>
      </c>
      <c r="B1156" s="268" t="s">
        <v>1711</v>
      </c>
      <c r="C1156" s="269" t="s">
        <v>2</v>
      </c>
      <c r="D1156" s="466">
        <v>2105.62</v>
      </c>
      <c r="E1156" s="271"/>
    </row>
    <row r="1157" spans="1:5" ht="28.5">
      <c r="A1157" s="485" t="s">
        <v>28994</v>
      </c>
      <c r="B1157" s="268" t="s">
        <v>1712</v>
      </c>
      <c r="C1157" s="269" t="s">
        <v>2</v>
      </c>
      <c r="D1157" s="466">
        <v>1271.21</v>
      </c>
      <c r="E1157" s="271"/>
    </row>
    <row r="1158" spans="1:5" ht="28.5">
      <c r="A1158" s="485" t="s">
        <v>28995</v>
      </c>
      <c r="B1158" s="268" t="s">
        <v>1713</v>
      </c>
      <c r="C1158" s="269" t="s">
        <v>2</v>
      </c>
      <c r="D1158" s="466">
        <v>12112</v>
      </c>
      <c r="E1158" s="271"/>
    </row>
    <row r="1159" spans="1:5" ht="15">
      <c r="A1159" s="484" t="s">
        <v>28996</v>
      </c>
      <c r="B1159" s="471" t="s">
        <v>19266</v>
      </c>
      <c r="C1159" s="472"/>
      <c r="D1159" s="480"/>
      <c r="E1159" s="473"/>
    </row>
    <row r="1160" spans="1:5" ht="28.5">
      <c r="A1160" s="485" t="s">
        <v>28997</v>
      </c>
      <c r="B1160" s="268" t="s">
        <v>1714</v>
      </c>
      <c r="C1160" s="269" t="s">
        <v>2</v>
      </c>
      <c r="D1160" s="466">
        <v>1247.0999999999999</v>
      </c>
      <c r="E1160" s="271"/>
    </row>
    <row r="1161" spans="1:5" ht="42.75">
      <c r="A1161" s="485" t="s">
        <v>28998</v>
      </c>
      <c r="B1161" s="268" t="s">
        <v>19708</v>
      </c>
      <c r="C1161" s="269" t="s">
        <v>2</v>
      </c>
      <c r="D1161" s="466">
        <v>214.07</v>
      </c>
      <c r="E1161" s="473"/>
    </row>
    <row r="1162" spans="1:5" ht="28.5">
      <c r="A1162" s="485" t="s">
        <v>28999</v>
      </c>
      <c r="B1162" s="268" t="s">
        <v>1715</v>
      </c>
      <c r="C1162" s="269" t="s">
        <v>2</v>
      </c>
      <c r="D1162" s="466">
        <v>597.32000000000005</v>
      </c>
      <c r="E1162" s="271"/>
    </row>
    <row r="1163" spans="1:5" ht="15">
      <c r="A1163" s="484" t="s">
        <v>29000</v>
      </c>
      <c r="B1163" s="471" t="s">
        <v>19266</v>
      </c>
      <c r="C1163" s="472"/>
      <c r="D1163" s="480"/>
      <c r="E1163" s="271"/>
    </row>
    <row r="1164" spans="1:5" ht="14.25">
      <c r="A1164" s="485" t="s">
        <v>29001</v>
      </c>
      <c r="B1164" s="268" t="s">
        <v>1716</v>
      </c>
      <c r="C1164" s="269" t="s">
        <v>2</v>
      </c>
      <c r="D1164" s="466">
        <v>184.57</v>
      </c>
      <c r="E1164" s="271"/>
    </row>
    <row r="1165" spans="1:5" ht="28.5">
      <c r="A1165" s="485" t="s">
        <v>29002</v>
      </c>
      <c r="B1165" s="268" t="s">
        <v>1717</v>
      </c>
      <c r="C1165" s="269" t="s">
        <v>2</v>
      </c>
      <c r="D1165" s="466">
        <v>435.35</v>
      </c>
      <c r="E1165" s="473"/>
    </row>
    <row r="1166" spans="1:5" ht="28.5">
      <c r="A1166" s="485" t="s">
        <v>29003</v>
      </c>
      <c r="B1166" s="268" t="s">
        <v>1718</v>
      </c>
      <c r="C1166" s="269" t="s">
        <v>2</v>
      </c>
      <c r="D1166" s="466">
        <v>22.27</v>
      </c>
      <c r="E1166" s="271"/>
    </row>
    <row r="1167" spans="1:5" ht="28.5">
      <c r="A1167" s="485" t="s">
        <v>29004</v>
      </c>
      <c r="B1167" s="268" t="s">
        <v>1719</v>
      </c>
      <c r="C1167" s="269" t="s">
        <v>2</v>
      </c>
      <c r="D1167" s="466">
        <v>180.37</v>
      </c>
      <c r="E1167" s="271"/>
    </row>
    <row r="1168" spans="1:5" ht="28.5">
      <c r="A1168" s="485" t="s">
        <v>29005</v>
      </c>
      <c r="B1168" s="268" t="s">
        <v>1720</v>
      </c>
      <c r="C1168" s="269" t="s">
        <v>2</v>
      </c>
      <c r="D1168" s="466">
        <v>99.82</v>
      </c>
      <c r="E1168" s="473"/>
    </row>
    <row r="1169" spans="1:5" ht="28.5">
      <c r="A1169" s="485" t="s">
        <v>29006</v>
      </c>
      <c r="B1169" s="268" t="s">
        <v>1721</v>
      </c>
      <c r="C1169" s="269" t="s">
        <v>1</v>
      </c>
      <c r="D1169" s="466">
        <v>999.95</v>
      </c>
      <c r="E1169" s="271"/>
    </row>
    <row r="1170" spans="1:5" ht="28.5">
      <c r="A1170" s="485" t="s">
        <v>29007</v>
      </c>
      <c r="B1170" s="268" t="s">
        <v>1722</v>
      </c>
      <c r="C1170" s="269" t="s">
        <v>2</v>
      </c>
      <c r="D1170" s="466">
        <v>2211.13</v>
      </c>
      <c r="E1170" s="271"/>
    </row>
    <row r="1171" spans="1:5" ht="28.5">
      <c r="A1171" s="485" t="s">
        <v>29008</v>
      </c>
      <c r="B1171" s="268" t="s">
        <v>1723</v>
      </c>
      <c r="C1171" s="269" t="s">
        <v>2</v>
      </c>
      <c r="D1171" s="466">
        <v>2006.2</v>
      </c>
      <c r="E1171" s="271"/>
    </row>
    <row r="1172" spans="1:5" ht="28.5">
      <c r="A1172" s="485" t="s">
        <v>29009</v>
      </c>
      <c r="B1172" s="268" t="s">
        <v>1724</v>
      </c>
      <c r="C1172" s="269" t="s">
        <v>2</v>
      </c>
      <c r="D1172" s="466">
        <v>1759.59</v>
      </c>
      <c r="E1172" s="271"/>
    </row>
    <row r="1173" spans="1:5" ht="28.5">
      <c r="A1173" s="485" t="s">
        <v>29010</v>
      </c>
      <c r="B1173" s="268" t="s">
        <v>1725</v>
      </c>
      <c r="C1173" s="269" t="s">
        <v>2</v>
      </c>
      <c r="D1173" s="466">
        <v>32.24</v>
      </c>
      <c r="E1173" s="271"/>
    </row>
    <row r="1174" spans="1:5" ht="14.25">
      <c r="A1174" s="485" t="s">
        <v>29011</v>
      </c>
      <c r="B1174" s="268" t="s">
        <v>1726</v>
      </c>
      <c r="C1174" s="269" t="s">
        <v>2</v>
      </c>
      <c r="D1174" s="466">
        <v>18.78</v>
      </c>
      <c r="E1174" s="271"/>
    </row>
    <row r="1175" spans="1:5" ht="28.5">
      <c r="A1175" s="485" t="s">
        <v>29012</v>
      </c>
      <c r="B1175" s="268" t="s">
        <v>1727</v>
      </c>
      <c r="C1175" s="269" t="s">
        <v>2</v>
      </c>
      <c r="D1175" s="466">
        <v>626.70000000000005</v>
      </c>
      <c r="E1175" s="271"/>
    </row>
    <row r="1176" spans="1:5" ht="28.5">
      <c r="A1176" s="485" t="s">
        <v>29013</v>
      </c>
      <c r="B1176" s="268" t="s">
        <v>1728</v>
      </c>
      <c r="C1176" s="269" t="s">
        <v>2</v>
      </c>
      <c r="D1176" s="466">
        <v>90.88</v>
      </c>
      <c r="E1176" s="271"/>
    </row>
    <row r="1177" spans="1:5" ht="28.5">
      <c r="A1177" s="485" t="s">
        <v>29014</v>
      </c>
      <c r="B1177" s="268" t="s">
        <v>1729</v>
      </c>
      <c r="C1177" s="269" t="s">
        <v>1</v>
      </c>
      <c r="D1177" s="466">
        <v>1024.8499999999999</v>
      </c>
      <c r="E1177" s="271"/>
    </row>
    <row r="1178" spans="1:5" ht="14.25">
      <c r="A1178" s="485" t="s">
        <v>29015</v>
      </c>
      <c r="B1178" s="268" t="s">
        <v>1730</v>
      </c>
      <c r="C1178" s="269" t="s">
        <v>1</v>
      </c>
      <c r="D1178" s="466">
        <v>1024.8499999999999</v>
      </c>
      <c r="E1178" s="271"/>
    </row>
    <row r="1179" spans="1:5" ht="28.5">
      <c r="A1179" s="485" t="s">
        <v>29016</v>
      </c>
      <c r="B1179" s="268" t="s">
        <v>1731</v>
      </c>
      <c r="C1179" s="269" t="s">
        <v>1</v>
      </c>
      <c r="D1179" s="466">
        <v>999.95</v>
      </c>
      <c r="E1179" s="271"/>
    </row>
    <row r="1180" spans="1:5" ht="28.5">
      <c r="A1180" s="485" t="s">
        <v>29017</v>
      </c>
      <c r="B1180" s="268" t="s">
        <v>1732</v>
      </c>
      <c r="C1180" s="269" t="s">
        <v>2</v>
      </c>
      <c r="D1180" s="466">
        <v>2823.24</v>
      </c>
      <c r="E1180" s="271"/>
    </row>
    <row r="1181" spans="1:5" ht="28.5">
      <c r="A1181" s="485" t="s">
        <v>29018</v>
      </c>
      <c r="B1181" s="268" t="s">
        <v>1733</v>
      </c>
      <c r="C1181" s="269" t="s">
        <v>2</v>
      </c>
      <c r="D1181" s="466">
        <v>2749.79</v>
      </c>
      <c r="E1181" s="271"/>
    </row>
    <row r="1182" spans="1:5" ht="28.5">
      <c r="A1182" s="485" t="s">
        <v>29019</v>
      </c>
      <c r="B1182" s="268" t="s">
        <v>1734</v>
      </c>
      <c r="C1182" s="269" t="s">
        <v>2</v>
      </c>
      <c r="D1182" s="466">
        <v>2183.35</v>
      </c>
      <c r="E1182" s="271"/>
    </row>
    <row r="1183" spans="1:5" ht="28.5">
      <c r="A1183" s="485" t="s">
        <v>29020</v>
      </c>
      <c r="B1183" s="268" t="s">
        <v>1735</v>
      </c>
      <c r="C1183" s="269" t="s">
        <v>2</v>
      </c>
      <c r="D1183" s="466">
        <v>3975.87</v>
      </c>
      <c r="E1183" s="271"/>
    </row>
    <row r="1184" spans="1:5" ht="28.5">
      <c r="A1184" s="485" t="s">
        <v>29021</v>
      </c>
      <c r="B1184" s="268" t="s">
        <v>1736</v>
      </c>
      <c r="C1184" s="269" t="s">
        <v>1</v>
      </c>
      <c r="D1184" s="466">
        <v>999.92</v>
      </c>
      <c r="E1184" s="271"/>
    </row>
    <row r="1185" spans="1:5" ht="28.5">
      <c r="A1185" s="485" t="s">
        <v>29022</v>
      </c>
      <c r="B1185" s="268" t="s">
        <v>1737</v>
      </c>
      <c r="C1185" s="269" t="s">
        <v>2</v>
      </c>
      <c r="D1185" s="466">
        <v>247.01</v>
      </c>
      <c r="E1185" s="271"/>
    </row>
    <row r="1186" spans="1:5" ht="28.5">
      <c r="A1186" s="485" t="s">
        <v>29023</v>
      </c>
      <c r="B1186" s="268" t="s">
        <v>1738</v>
      </c>
      <c r="C1186" s="269" t="s">
        <v>2</v>
      </c>
      <c r="D1186" s="466">
        <v>188.81</v>
      </c>
      <c r="E1186" s="271"/>
    </row>
    <row r="1187" spans="1:5" ht="15">
      <c r="A1187" s="484" t="s">
        <v>29024</v>
      </c>
      <c r="B1187" s="471" t="s">
        <v>19266</v>
      </c>
      <c r="C1187" s="472"/>
      <c r="D1187" s="480"/>
      <c r="E1187" s="473"/>
    </row>
    <row r="1188" spans="1:5" ht="28.5">
      <c r="A1188" s="485" t="s">
        <v>29025</v>
      </c>
      <c r="B1188" s="268" t="s">
        <v>1739</v>
      </c>
      <c r="C1188" s="269" t="s">
        <v>2</v>
      </c>
      <c r="D1188" s="466">
        <v>25.24</v>
      </c>
      <c r="E1188" s="271"/>
    </row>
    <row r="1189" spans="1:5" ht="14.25">
      <c r="A1189" s="485" t="s">
        <v>29026</v>
      </c>
      <c r="B1189" s="268" t="s">
        <v>1740</v>
      </c>
      <c r="C1189" s="269" t="s">
        <v>2</v>
      </c>
      <c r="D1189" s="466">
        <v>59.17</v>
      </c>
      <c r="E1189" s="271"/>
    </row>
    <row r="1190" spans="1:5" ht="28.5">
      <c r="A1190" s="485" t="s">
        <v>29027</v>
      </c>
      <c r="B1190" s="268" t="s">
        <v>1741</v>
      </c>
      <c r="C1190" s="269" t="s">
        <v>2</v>
      </c>
      <c r="D1190" s="466">
        <v>98.97</v>
      </c>
      <c r="E1190" s="271"/>
    </row>
    <row r="1191" spans="1:5" ht="14.25">
      <c r="A1191" s="485" t="s">
        <v>29028</v>
      </c>
      <c r="B1191" s="268" t="s">
        <v>1742</v>
      </c>
      <c r="C1191" s="269" t="s">
        <v>2</v>
      </c>
      <c r="D1191" s="466">
        <v>179.86</v>
      </c>
      <c r="E1191" s="271"/>
    </row>
    <row r="1192" spans="1:5" ht="28.5">
      <c r="A1192" s="485" t="s">
        <v>29029</v>
      </c>
      <c r="B1192" s="268" t="s">
        <v>1743</v>
      </c>
      <c r="C1192" s="269" t="s">
        <v>2</v>
      </c>
      <c r="D1192" s="466">
        <v>99.82</v>
      </c>
      <c r="E1192" s="271"/>
    </row>
    <row r="1193" spans="1:5" ht="15">
      <c r="A1193" s="484" t="s">
        <v>29030</v>
      </c>
      <c r="B1193" s="471" t="s">
        <v>19266</v>
      </c>
      <c r="C1193" s="472"/>
      <c r="D1193" s="480"/>
      <c r="E1193" s="271"/>
    </row>
    <row r="1194" spans="1:5" ht="28.5">
      <c r="A1194" s="485" t="s">
        <v>29031</v>
      </c>
      <c r="B1194" s="268" t="s">
        <v>1744</v>
      </c>
      <c r="C1194" s="269" t="s">
        <v>2</v>
      </c>
      <c r="D1194" s="466">
        <v>194.13</v>
      </c>
      <c r="E1194" s="271"/>
    </row>
    <row r="1195" spans="1:5" ht="15">
      <c r="A1195" s="484" t="s">
        <v>29032</v>
      </c>
      <c r="B1195" s="471" t="s">
        <v>19266</v>
      </c>
      <c r="C1195" s="472"/>
      <c r="D1195" s="480"/>
      <c r="E1195" s="271"/>
    </row>
    <row r="1196" spans="1:5" ht="28.5">
      <c r="A1196" s="485" t="s">
        <v>29033</v>
      </c>
      <c r="B1196" s="268" t="s">
        <v>1745</v>
      </c>
      <c r="C1196" s="269" t="s">
        <v>2</v>
      </c>
      <c r="D1196" s="466">
        <v>385.06</v>
      </c>
      <c r="E1196" s="473"/>
    </row>
    <row r="1197" spans="1:5" ht="28.5">
      <c r="A1197" s="485" t="s">
        <v>29034</v>
      </c>
      <c r="B1197" s="268" t="s">
        <v>1746</v>
      </c>
      <c r="C1197" s="269" t="s">
        <v>2</v>
      </c>
      <c r="D1197" s="466">
        <v>2924.18</v>
      </c>
      <c r="E1197" s="271"/>
    </row>
    <row r="1198" spans="1:5" ht="28.5">
      <c r="A1198" s="485" t="s">
        <v>29035</v>
      </c>
      <c r="B1198" s="268" t="s">
        <v>1747</v>
      </c>
      <c r="C1198" s="269" t="s">
        <v>2</v>
      </c>
      <c r="D1198" s="466">
        <v>3717.64</v>
      </c>
      <c r="E1198" s="271"/>
    </row>
    <row r="1199" spans="1:5" ht="28.5">
      <c r="A1199" s="485" t="s">
        <v>29036</v>
      </c>
      <c r="B1199" s="268" t="s">
        <v>1748</v>
      </c>
      <c r="C1199" s="269" t="s">
        <v>2</v>
      </c>
      <c r="D1199" s="466">
        <v>175.28</v>
      </c>
      <c r="E1199" s="271"/>
    </row>
    <row r="1200" spans="1:5" ht="15">
      <c r="A1200" s="485" t="s">
        <v>29037</v>
      </c>
      <c r="B1200" s="268" t="s">
        <v>1749</v>
      </c>
      <c r="C1200" s="269" t="s">
        <v>2</v>
      </c>
      <c r="D1200" s="466">
        <v>172.73</v>
      </c>
      <c r="E1200" s="473"/>
    </row>
    <row r="1201" spans="1:5" ht="28.5">
      <c r="A1201" s="485" t="s">
        <v>29038</v>
      </c>
      <c r="B1201" s="268" t="s">
        <v>1750</v>
      </c>
      <c r="C1201" s="269" t="s">
        <v>2</v>
      </c>
      <c r="D1201" s="466">
        <v>323.67</v>
      </c>
      <c r="E1201" s="271"/>
    </row>
    <row r="1202" spans="1:5" ht="28.5">
      <c r="A1202" s="485" t="s">
        <v>29039</v>
      </c>
      <c r="B1202" s="268" t="s">
        <v>1751</v>
      </c>
      <c r="C1202" s="269" t="s">
        <v>2</v>
      </c>
      <c r="D1202" s="466">
        <v>1593.44</v>
      </c>
      <c r="E1202" s="271"/>
    </row>
    <row r="1203" spans="1:5" ht="15">
      <c r="A1203" s="484" t="s">
        <v>29040</v>
      </c>
      <c r="B1203" s="471" t="s">
        <v>19266</v>
      </c>
      <c r="C1203" s="472"/>
      <c r="D1203" s="480"/>
      <c r="E1203" s="271"/>
    </row>
    <row r="1204" spans="1:5" ht="28.5">
      <c r="A1204" s="485" t="s">
        <v>29041</v>
      </c>
      <c r="B1204" s="268" t="s">
        <v>1752</v>
      </c>
      <c r="C1204" s="269" t="s">
        <v>2</v>
      </c>
      <c r="D1204" s="466">
        <v>293.33</v>
      </c>
      <c r="E1204" s="271"/>
    </row>
    <row r="1205" spans="1:5" ht="28.5">
      <c r="A1205" s="485" t="s">
        <v>29042</v>
      </c>
      <c r="B1205" s="268" t="s">
        <v>29043</v>
      </c>
      <c r="C1205" s="269" t="s">
        <v>2</v>
      </c>
      <c r="D1205" s="466">
        <v>483.67</v>
      </c>
      <c r="E1205" s="271"/>
    </row>
    <row r="1206" spans="1:5" ht="28.5">
      <c r="A1206" s="485" t="s">
        <v>29044</v>
      </c>
      <c r="B1206" s="268" t="s">
        <v>1753</v>
      </c>
      <c r="C1206" s="269" t="s">
        <v>2</v>
      </c>
      <c r="D1206" s="466">
        <v>1284.5999999999999</v>
      </c>
      <c r="E1206" s="473"/>
    </row>
    <row r="1207" spans="1:5" ht="15">
      <c r="A1207" s="484" t="s">
        <v>29045</v>
      </c>
      <c r="B1207" s="471" t="s">
        <v>19267</v>
      </c>
      <c r="C1207" s="472"/>
      <c r="D1207" s="480"/>
      <c r="E1207" s="271"/>
    </row>
    <row r="1208" spans="1:5" ht="15">
      <c r="A1208" s="485" t="s">
        <v>29046</v>
      </c>
      <c r="B1208" s="268" t="s">
        <v>1754</v>
      </c>
      <c r="C1208" s="269" t="s">
        <v>2</v>
      </c>
      <c r="D1208" s="466">
        <v>113.18</v>
      </c>
      <c r="E1208" s="473"/>
    </row>
    <row r="1209" spans="1:5" ht="28.5">
      <c r="A1209" s="485" t="s">
        <v>29047</v>
      </c>
      <c r="B1209" s="268" t="s">
        <v>29048</v>
      </c>
      <c r="C1209" s="269" t="s">
        <v>2</v>
      </c>
      <c r="D1209" s="466">
        <v>162.24</v>
      </c>
      <c r="E1209" s="271"/>
    </row>
    <row r="1210" spans="1:5" ht="28.5">
      <c r="A1210" s="485" t="s">
        <v>29049</v>
      </c>
      <c r="B1210" s="268" t="s">
        <v>1755</v>
      </c>
      <c r="C1210" s="269" t="s">
        <v>2</v>
      </c>
      <c r="D1210" s="466">
        <v>170.47</v>
      </c>
      <c r="E1210" s="271"/>
    </row>
    <row r="1211" spans="1:5" ht="28.5">
      <c r="A1211" s="485" t="s">
        <v>29050</v>
      </c>
      <c r="B1211" s="268" t="s">
        <v>1756</v>
      </c>
      <c r="C1211" s="269" t="s">
        <v>2</v>
      </c>
      <c r="D1211" s="466">
        <v>119.31</v>
      </c>
      <c r="E1211" s="473"/>
    </row>
    <row r="1212" spans="1:5" ht="28.5">
      <c r="A1212" s="485" t="s">
        <v>29051</v>
      </c>
      <c r="B1212" s="268" t="s">
        <v>1757</v>
      </c>
      <c r="C1212" s="269" t="s">
        <v>2</v>
      </c>
      <c r="D1212" s="466">
        <v>82.58</v>
      </c>
      <c r="E1212" s="271"/>
    </row>
    <row r="1213" spans="1:5" ht="15">
      <c r="A1213" s="485" t="s">
        <v>29052</v>
      </c>
      <c r="B1213" s="268" t="s">
        <v>1758</v>
      </c>
      <c r="C1213" s="269" t="s">
        <v>2</v>
      </c>
      <c r="D1213" s="466">
        <v>28.07</v>
      </c>
      <c r="E1213" s="473"/>
    </row>
    <row r="1214" spans="1:5" ht="28.5">
      <c r="A1214" s="485" t="s">
        <v>29053</v>
      </c>
      <c r="B1214" s="268" t="s">
        <v>1759</v>
      </c>
      <c r="C1214" s="269" t="s">
        <v>2</v>
      </c>
      <c r="D1214" s="466">
        <v>299.18</v>
      </c>
      <c r="E1214" s="271"/>
    </row>
    <row r="1215" spans="1:5" ht="28.5">
      <c r="A1215" s="485" t="s">
        <v>29054</v>
      </c>
      <c r="B1215" s="268" t="s">
        <v>1760</v>
      </c>
      <c r="C1215" s="269" t="s">
        <v>2</v>
      </c>
      <c r="D1215" s="466">
        <v>206.15</v>
      </c>
      <c r="E1215" s="271"/>
    </row>
    <row r="1216" spans="1:5" ht="42.75">
      <c r="A1216" s="485" t="s">
        <v>29055</v>
      </c>
      <c r="B1216" s="268" t="s">
        <v>1761</v>
      </c>
      <c r="C1216" s="269" t="s">
        <v>2</v>
      </c>
      <c r="D1216" s="466">
        <v>74.89</v>
      </c>
      <c r="E1216" s="271"/>
    </row>
    <row r="1217" spans="1:5" ht="14.25">
      <c r="A1217" s="485" t="s">
        <v>29056</v>
      </c>
      <c r="B1217" s="268" t="s">
        <v>1762</v>
      </c>
      <c r="C1217" s="269" t="s">
        <v>2</v>
      </c>
      <c r="D1217" s="466">
        <v>15.07</v>
      </c>
      <c r="E1217" s="271"/>
    </row>
    <row r="1218" spans="1:5" ht="28.5">
      <c r="A1218" s="485" t="s">
        <v>29057</v>
      </c>
      <c r="B1218" s="268" t="s">
        <v>1763</v>
      </c>
      <c r="C1218" s="269" t="s">
        <v>2</v>
      </c>
      <c r="D1218" s="466">
        <v>113.18</v>
      </c>
      <c r="E1218" s="473"/>
    </row>
    <row r="1219" spans="1:5" ht="28.5">
      <c r="A1219" s="485" t="s">
        <v>29058</v>
      </c>
      <c r="B1219" s="268" t="s">
        <v>1764</v>
      </c>
      <c r="C1219" s="269" t="s">
        <v>2</v>
      </c>
      <c r="D1219" s="466">
        <v>297.19</v>
      </c>
      <c r="E1219" s="271"/>
    </row>
    <row r="1220" spans="1:5" ht="15">
      <c r="A1220" s="484" t="s">
        <v>29059</v>
      </c>
      <c r="B1220" s="471" t="s">
        <v>19267</v>
      </c>
      <c r="C1220" s="472"/>
      <c r="D1220" s="480"/>
      <c r="E1220" s="271"/>
    </row>
    <row r="1221" spans="1:5" ht="28.5">
      <c r="A1221" s="485" t="s">
        <v>29060</v>
      </c>
      <c r="B1221" s="268" t="s">
        <v>1765</v>
      </c>
      <c r="C1221" s="269" t="s">
        <v>2</v>
      </c>
      <c r="D1221" s="466">
        <v>162.24</v>
      </c>
      <c r="E1221" s="271"/>
    </row>
    <row r="1222" spans="1:5" ht="28.5">
      <c r="A1222" s="485" t="s">
        <v>29061</v>
      </c>
      <c r="B1222" s="268" t="s">
        <v>1766</v>
      </c>
      <c r="C1222" s="269" t="s">
        <v>2</v>
      </c>
      <c r="D1222" s="466">
        <v>142.56</v>
      </c>
      <c r="E1222" s="271"/>
    </row>
    <row r="1223" spans="1:5" ht="42.75">
      <c r="A1223" s="485" t="s">
        <v>29062</v>
      </c>
      <c r="B1223" s="268" t="s">
        <v>29063</v>
      </c>
      <c r="C1223" s="269" t="s">
        <v>2</v>
      </c>
      <c r="D1223" s="466">
        <v>735.8</v>
      </c>
      <c r="E1223" s="271"/>
    </row>
    <row r="1224" spans="1:5" ht="15">
      <c r="A1224" s="484" t="s">
        <v>29064</v>
      </c>
      <c r="B1224" s="471" t="s">
        <v>19266</v>
      </c>
      <c r="C1224" s="472"/>
      <c r="D1224" s="480"/>
      <c r="E1224" s="271"/>
    </row>
    <row r="1225" spans="1:5" ht="28.5">
      <c r="A1225" s="485" t="s">
        <v>29065</v>
      </c>
      <c r="B1225" s="268" t="s">
        <v>1767</v>
      </c>
      <c r="C1225" s="269" t="s">
        <v>2</v>
      </c>
      <c r="D1225" s="466">
        <v>977.46</v>
      </c>
      <c r="E1225" s="271"/>
    </row>
    <row r="1226" spans="1:5" ht="15">
      <c r="A1226" s="484" t="s">
        <v>29066</v>
      </c>
      <c r="B1226" s="471" t="s">
        <v>19267</v>
      </c>
      <c r="C1226" s="472"/>
      <c r="D1226" s="480"/>
      <c r="E1226" s="271"/>
    </row>
    <row r="1227" spans="1:5" ht="57">
      <c r="A1227" s="485" t="s">
        <v>29067</v>
      </c>
      <c r="B1227" s="268" t="s">
        <v>19268</v>
      </c>
      <c r="C1227" s="269" t="s">
        <v>2</v>
      </c>
      <c r="D1227" s="466">
        <v>517.74</v>
      </c>
      <c r="E1227" s="271"/>
    </row>
    <row r="1228" spans="1:5" ht="28.5">
      <c r="A1228" s="485" t="s">
        <v>29068</v>
      </c>
      <c r="B1228" s="268" t="s">
        <v>1768</v>
      </c>
      <c r="C1228" s="269" t="s">
        <v>2</v>
      </c>
      <c r="D1228" s="466">
        <v>157.6</v>
      </c>
      <c r="E1228" s="271"/>
    </row>
    <row r="1229" spans="1:5" ht="28.5">
      <c r="A1229" s="485" t="s">
        <v>29069</v>
      </c>
      <c r="B1229" s="268" t="s">
        <v>1769</v>
      </c>
      <c r="C1229" s="269" t="s">
        <v>2</v>
      </c>
      <c r="D1229" s="466">
        <v>828.66</v>
      </c>
      <c r="E1229" s="271"/>
    </row>
    <row r="1230" spans="1:5" ht="28.5">
      <c r="A1230" s="485" t="s">
        <v>29070</v>
      </c>
      <c r="B1230" s="268" t="s">
        <v>29071</v>
      </c>
      <c r="C1230" s="269" t="s">
        <v>2</v>
      </c>
      <c r="D1230" s="466">
        <v>330.41</v>
      </c>
      <c r="E1230" s="271"/>
    </row>
    <row r="1231" spans="1:5" ht="15">
      <c r="A1231" s="484" t="s">
        <v>29072</v>
      </c>
      <c r="B1231" s="471" t="s">
        <v>19269</v>
      </c>
      <c r="C1231" s="472"/>
      <c r="D1231" s="480"/>
      <c r="E1231" s="271"/>
    </row>
    <row r="1232" spans="1:5" ht="28.5">
      <c r="A1232" s="485" t="s">
        <v>29073</v>
      </c>
      <c r="B1232" s="268" t="s">
        <v>1770</v>
      </c>
      <c r="C1232" s="269" t="s">
        <v>2</v>
      </c>
      <c r="D1232" s="466">
        <v>998.13</v>
      </c>
      <c r="E1232" s="271"/>
    </row>
    <row r="1233" spans="1:5" ht="15">
      <c r="A1233" s="484" t="s">
        <v>29074</v>
      </c>
      <c r="B1233" s="471" t="s">
        <v>19270</v>
      </c>
      <c r="C1233" s="472"/>
      <c r="D1233" s="480"/>
      <c r="E1233" s="271"/>
    </row>
    <row r="1234" spans="1:5" ht="42.75">
      <c r="A1234" s="485" t="s">
        <v>29075</v>
      </c>
      <c r="B1234" s="268" t="s">
        <v>1771</v>
      </c>
      <c r="C1234" s="269" t="s">
        <v>2</v>
      </c>
      <c r="D1234" s="466">
        <v>349.07</v>
      </c>
      <c r="E1234" s="271"/>
    </row>
    <row r="1235" spans="1:5" ht="28.5">
      <c r="A1235" s="485" t="s">
        <v>29076</v>
      </c>
      <c r="B1235" s="268" t="s">
        <v>1772</v>
      </c>
      <c r="C1235" s="269" t="s">
        <v>2</v>
      </c>
      <c r="D1235" s="466">
        <v>653.29999999999995</v>
      </c>
      <c r="E1235" s="271"/>
    </row>
    <row r="1236" spans="1:5" ht="28.5">
      <c r="A1236" s="485" t="s">
        <v>29077</v>
      </c>
      <c r="B1236" s="268" t="s">
        <v>1773</v>
      </c>
      <c r="C1236" s="269" t="s">
        <v>2</v>
      </c>
      <c r="D1236" s="466">
        <v>268.92</v>
      </c>
      <c r="E1236" s="271"/>
    </row>
    <row r="1237" spans="1:5" ht="28.5">
      <c r="A1237" s="485" t="s">
        <v>29078</v>
      </c>
      <c r="B1237" s="268" t="s">
        <v>1774</v>
      </c>
      <c r="C1237" s="269" t="s">
        <v>2</v>
      </c>
      <c r="D1237" s="466">
        <v>75.16</v>
      </c>
      <c r="E1237" s="473"/>
    </row>
    <row r="1238" spans="1:5" ht="14.25">
      <c r="A1238" s="485" t="s">
        <v>29079</v>
      </c>
      <c r="B1238" s="268" t="s">
        <v>1775</v>
      </c>
      <c r="C1238" s="269" t="s">
        <v>2</v>
      </c>
      <c r="D1238" s="466">
        <v>13.59</v>
      </c>
      <c r="E1238" s="271"/>
    </row>
    <row r="1239" spans="1:5" ht="14.25">
      <c r="A1239" s="485" t="s">
        <v>29080</v>
      </c>
      <c r="B1239" s="268" t="s">
        <v>1776</v>
      </c>
      <c r="C1239" s="269" t="s">
        <v>2</v>
      </c>
      <c r="D1239" s="466">
        <v>183.84</v>
      </c>
      <c r="E1239" s="271"/>
    </row>
    <row r="1240" spans="1:5" ht="28.5">
      <c r="A1240" s="485" t="s">
        <v>29081</v>
      </c>
      <c r="B1240" s="268" t="s">
        <v>1777</v>
      </c>
      <c r="C1240" s="269" t="s">
        <v>2</v>
      </c>
      <c r="D1240" s="466">
        <v>186.39</v>
      </c>
      <c r="E1240" s="271"/>
    </row>
    <row r="1241" spans="1:5" ht="28.5">
      <c r="A1241" s="485" t="s">
        <v>29082</v>
      </c>
      <c r="B1241" s="268" t="s">
        <v>1778</v>
      </c>
      <c r="C1241" s="269" t="s">
        <v>2</v>
      </c>
      <c r="D1241" s="466">
        <v>206.15</v>
      </c>
      <c r="E1241" s="271"/>
    </row>
    <row r="1242" spans="1:5" ht="14.25">
      <c r="A1242" s="485" t="s">
        <v>29083</v>
      </c>
      <c r="B1242" s="268" t="s">
        <v>1779</v>
      </c>
      <c r="C1242" s="269" t="s">
        <v>2</v>
      </c>
      <c r="D1242" s="466">
        <v>171.32</v>
      </c>
      <c r="E1242" s="271"/>
    </row>
    <row r="1243" spans="1:5" ht="28.5">
      <c r="A1243" s="485" t="s">
        <v>29084</v>
      </c>
      <c r="B1243" s="268" t="s">
        <v>1780</v>
      </c>
      <c r="C1243" s="269" t="s">
        <v>2</v>
      </c>
      <c r="D1243" s="466">
        <v>682.48</v>
      </c>
      <c r="E1243" s="473"/>
    </row>
    <row r="1244" spans="1:5" ht="14.25">
      <c r="A1244" s="485" t="s">
        <v>29085</v>
      </c>
      <c r="B1244" s="268" t="s">
        <v>1781</v>
      </c>
      <c r="C1244" s="269" t="s">
        <v>2</v>
      </c>
      <c r="D1244" s="466">
        <v>272.73</v>
      </c>
      <c r="E1244" s="271"/>
    </row>
    <row r="1245" spans="1:5" ht="28.5">
      <c r="A1245" s="485" t="s">
        <v>29086</v>
      </c>
      <c r="B1245" s="268" t="s">
        <v>1782</v>
      </c>
      <c r="C1245" s="269" t="s">
        <v>2</v>
      </c>
      <c r="D1245" s="466">
        <v>82.68</v>
      </c>
      <c r="E1245" s="473"/>
    </row>
    <row r="1246" spans="1:5" ht="42.75">
      <c r="A1246" s="485" t="s">
        <v>29087</v>
      </c>
      <c r="B1246" s="268" t="s">
        <v>1783</v>
      </c>
      <c r="C1246" s="269" t="s">
        <v>2</v>
      </c>
      <c r="D1246" s="466">
        <v>566.12</v>
      </c>
      <c r="E1246" s="473"/>
    </row>
    <row r="1247" spans="1:5" ht="28.5">
      <c r="A1247" s="485" t="s">
        <v>29088</v>
      </c>
      <c r="B1247" s="268" t="s">
        <v>1784</v>
      </c>
      <c r="C1247" s="269" t="s">
        <v>2</v>
      </c>
      <c r="D1247" s="466">
        <v>18.7</v>
      </c>
      <c r="E1247" s="271"/>
    </row>
    <row r="1248" spans="1:5" ht="28.5">
      <c r="A1248" s="485" t="s">
        <v>29089</v>
      </c>
      <c r="B1248" s="268" t="s">
        <v>1785</v>
      </c>
      <c r="C1248" s="269" t="s">
        <v>2</v>
      </c>
      <c r="D1248" s="466">
        <v>556.87</v>
      </c>
      <c r="E1248" s="473"/>
    </row>
    <row r="1249" spans="1:5" ht="28.5">
      <c r="A1249" s="485" t="s">
        <v>29090</v>
      </c>
      <c r="B1249" s="268" t="s">
        <v>1786</v>
      </c>
      <c r="C1249" s="269" t="s">
        <v>2</v>
      </c>
      <c r="D1249" s="466">
        <v>155.07</v>
      </c>
      <c r="E1249" s="271"/>
    </row>
    <row r="1250" spans="1:5" ht="57">
      <c r="A1250" s="485" t="s">
        <v>29091</v>
      </c>
      <c r="B1250" s="268" t="s">
        <v>1787</v>
      </c>
      <c r="C1250" s="269" t="s">
        <v>2</v>
      </c>
      <c r="D1250" s="466">
        <v>13.03</v>
      </c>
      <c r="E1250" s="473"/>
    </row>
    <row r="1251" spans="1:5" ht="14.25">
      <c r="A1251" s="485" t="s">
        <v>29092</v>
      </c>
      <c r="B1251" s="268" t="s">
        <v>1788</v>
      </c>
      <c r="C1251" s="269" t="s">
        <v>2</v>
      </c>
      <c r="D1251" s="466">
        <v>156.33000000000001</v>
      </c>
      <c r="E1251" s="271"/>
    </row>
    <row r="1252" spans="1:5" ht="15">
      <c r="A1252" s="484" t="s">
        <v>29093</v>
      </c>
      <c r="B1252" s="471" t="s">
        <v>19270</v>
      </c>
      <c r="C1252" s="472"/>
      <c r="D1252" s="480"/>
      <c r="E1252" s="271"/>
    </row>
    <row r="1253" spans="1:5" ht="28.5">
      <c r="A1253" s="485" t="s">
        <v>29094</v>
      </c>
      <c r="B1253" s="268" t="s">
        <v>29095</v>
      </c>
      <c r="C1253" s="269" t="s">
        <v>2</v>
      </c>
      <c r="D1253" s="466">
        <v>116.21</v>
      </c>
      <c r="E1253" s="473"/>
    </row>
    <row r="1254" spans="1:5" ht="15">
      <c r="A1254" s="484" t="s">
        <v>29096</v>
      </c>
      <c r="B1254" s="471" t="s">
        <v>19271</v>
      </c>
      <c r="C1254" s="472"/>
      <c r="D1254" s="480"/>
      <c r="E1254" s="271"/>
    </row>
    <row r="1255" spans="1:5" ht="28.5">
      <c r="A1255" s="485" t="s">
        <v>29097</v>
      </c>
      <c r="B1255" s="268" t="s">
        <v>1789</v>
      </c>
      <c r="C1255" s="269" t="s">
        <v>2</v>
      </c>
      <c r="D1255" s="466">
        <v>25.38</v>
      </c>
      <c r="E1255" s="271"/>
    </row>
    <row r="1256" spans="1:5" ht="28.5">
      <c r="A1256" s="485" t="s">
        <v>29098</v>
      </c>
      <c r="B1256" s="268" t="s">
        <v>1790</v>
      </c>
      <c r="C1256" s="269" t="s">
        <v>2</v>
      </c>
      <c r="D1256" s="466">
        <v>24.23</v>
      </c>
      <c r="E1256" s="473"/>
    </row>
    <row r="1257" spans="1:5" ht="28.5">
      <c r="A1257" s="485" t="s">
        <v>29099</v>
      </c>
      <c r="B1257" s="268" t="s">
        <v>1791</v>
      </c>
      <c r="C1257" s="269" t="s">
        <v>2</v>
      </c>
      <c r="D1257" s="466">
        <v>54.66</v>
      </c>
      <c r="E1257" s="271"/>
    </row>
    <row r="1258" spans="1:5" ht="28.5">
      <c r="A1258" s="485" t="s">
        <v>29100</v>
      </c>
      <c r="B1258" s="268" t="s">
        <v>1792</v>
      </c>
      <c r="C1258" s="269" t="s">
        <v>2</v>
      </c>
      <c r="D1258" s="466">
        <v>11.85</v>
      </c>
      <c r="E1258" s="473"/>
    </row>
    <row r="1259" spans="1:5" ht="28.5">
      <c r="A1259" s="485" t="s">
        <v>29101</v>
      </c>
      <c r="B1259" s="268" t="s">
        <v>1793</v>
      </c>
      <c r="C1259" s="269" t="s">
        <v>2</v>
      </c>
      <c r="D1259" s="466">
        <v>21.61</v>
      </c>
      <c r="E1259" s="271"/>
    </row>
    <row r="1260" spans="1:5" ht="28.5">
      <c r="A1260" s="485" t="s">
        <v>29102</v>
      </c>
      <c r="B1260" s="268" t="s">
        <v>1794</v>
      </c>
      <c r="C1260" s="269" t="s">
        <v>2</v>
      </c>
      <c r="D1260" s="466">
        <v>44.52</v>
      </c>
      <c r="E1260" s="271"/>
    </row>
    <row r="1261" spans="1:5" ht="28.5">
      <c r="A1261" s="485" t="s">
        <v>29103</v>
      </c>
      <c r="B1261" s="268" t="s">
        <v>1795</v>
      </c>
      <c r="C1261" s="269" t="s">
        <v>2</v>
      </c>
      <c r="D1261" s="466">
        <v>29.98</v>
      </c>
      <c r="E1261" s="473"/>
    </row>
    <row r="1262" spans="1:5" ht="28.5">
      <c r="A1262" s="485" t="s">
        <v>29104</v>
      </c>
      <c r="B1262" s="268" t="s">
        <v>1796</v>
      </c>
      <c r="C1262" s="269" t="s">
        <v>2</v>
      </c>
      <c r="D1262" s="466">
        <v>25.38</v>
      </c>
      <c r="E1262" s="271"/>
    </row>
    <row r="1263" spans="1:5" ht="15">
      <c r="A1263" s="484" t="s">
        <v>29105</v>
      </c>
      <c r="B1263" s="471" t="s">
        <v>19272</v>
      </c>
      <c r="C1263" s="472"/>
      <c r="D1263" s="480"/>
      <c r="E1263" s="271"/>
    </row>
    <row r="1264" spans="1:5" ht="28.5">
      <c r="A1264" s="485" t="s">
        <v>29106</v>
      </c>
      <c r="B1264" s="268" t="s">
        <v>1797</v>
      </c>
      <c r="C1264" s="269" t="s">
        <v>2</v>
      </c>
      <c r="D1264" s="466">
        <v>39.130000000000003</v>
      </c>
      <c r="E1264" s="473"/>
    </row>
    <row r="1265" spans="1:5" ht="28.5">
      <c r="A1265" s="485" t="s">
        <v>29107</v>
      </c>
      <c r="B1265" s="268" t="s">
        <v>1798</v>
      </c>
      <c r="C1265" s="269" t="s">
        <v>2</v>
      </c>
      <c r="D1265" s="466">
        <v>27.48</v>
      </c>
      <c r="E1265" s="271"/>
    </row>
    <row r="1266" spans="1:5" ht="14.25">
      <c r="A1266" s="485" t="s">
        <v>29108</v>
      </c>
      <c r="B1266" s="268" t="s">
        <v>1799</v>
      </c>
      <c r="C1266" s="269" t="s">
        <v>2</v>
      </c>
      <c r="D1266" s="466">
        <v>8.5</v>
      </c>
      <c r="E1266" s="271"/>
    </row>
    <row r="1267" spans="1:5" ht="15">
      <c r="A1267" s="484" t="s">
        <v>29109</v>
      </c>
      <c r="B1267" s="471" t="s">
        <v>19273</v>
      </c>
      <c r="C1267" s="472"/>
      <c r="D1267" s="480"/>
      <c r="E1267" s="271"/>
    </row>
    <row r="1268" spans="1:5" ht="15">
      <c r="A1268" s="485" t="s">
        <v>29110</v>
      </c>
      <c r="B1268" s="268" t="s">
        <v>1800</v>
      </c>
      <c r="C1268" s="269" t="s">
        <v>1</v>
      </c>
      <c r="D1268" s="466">
        <v>18.32</v>
      </c>
      <c r="E1268" s="473"/>
    </row>
    <row r="1269" spans="1:5" ht="14.25">
      <c r="A1269" s="485" t="s">
        <v>29111</v>
      </c>
      <c r="B1269" s="268" t="s">
        <v>1801</v>
      </c>
      <c r="C1269" s="269" t="s">
        <v>2</v>
      </c>
      <c r="D1269" s="466">
        <v>16.04</v>
      </c>
      <c r="E1269" s="271"/>
    </row>
    <row r="1270" spans="1:5" ht="28.5">
      <c r="A1270" s="485" t="s">
        <v>29112</v>
      </c>
      <c r="B1270" s="268" t="s">
        <v>1802</v>
      </c>
      <c r="C1270" s="269" t="s">
        <v>4</v>
      </c>
      <c r="D1270" s="466">
        <v>158.72</v>
      </c>
      <c r="E1270" s="271"/>
    </row>
    <row r="1271" spans="1:5" ht="28.5">
      <c r="A1271" s="485" t="s">
        <v>29113</v>
      </c>
      <c r="B1271" s="268" t="s">
        <v>1803</v>
      </c>
      <c r="C1271" s="269" t="s">
        <v>1</v>
      </c>
      <c r="D1271" s="466">
        <v>168.08</v>
      </c>
      <c r="E1271" s="473"/>
    </row>
    <row r="1272" spans="1:5" ht="28.5">
      <c r="A1272" s="485" t="s">
        <v>29114</v>
      </c>
      <c r="B1272" s="268" t="s">
        <v>1804</v>
      </c>
      <c r="C1272" s="269" t="s">
        <v>4</v>
      </c>
      <c r="D1272" s="466">
        <v>187.93</v>
      </c>
      <c r="E1272" s="271"/>
    </row>
    <row r="1273" spans="1:5" ht="15">
      <c r="A1273" s="484" t="s">
        <v>29115</v>
      </c>
      <c r="B1273" s="471" t="s">
        <v>19274</v>
      </c>
      <c r="C1273" s="472"/>
      <c r="D1273" s="480"/>
      <c r="E1273" s="473"/>
    </row>
    <row r="1274" spans="1:5" ht="28.5">
      <c r="A1274" s="485" t="s">
        <v>29116</v>
      </c>
      <c r="B1274" s="268" t="s">
        <v>1805</v>
      </c>
      <c r="C1274" s="269" t="s">
        <v>2</v>
      </c>
      <c r="D1274" s="466">
        <v>332.14</v>
      </c>
      <c r="E1274" s="271"/>
    </row>
    <row r="1275" spans="1:5" ht="15">
      <c r="A1275" s="484" t="s">
        <v>29117</v>
      </c>
      <c r="B1275" s="471" t="s">
        <v>19158</v>
      </c>
      <c r="C1275" s="472"/>
      <c r="D1275" s="480"/>
      <c r="E1275" s="271"/>
    </row>
    <row r="1276" spans="1:5" ht="15">
      <c r="A1276" s="485" t="s">
        <v>29118</v>
      </c>
      <c r="B1276" s="268" t="s">
        <v>1806</v>
      </c>
      <c r="C1276" s="269" t="s">
        <v>2</v>
      </c>
      <c r="D1276" s="466">
        <v>57.93</v>
      </c>
      <c r="E1276" s="473"/>
    </row>
    <row r="1277" spans="1:5" ht="28.5">
      <c r="A1277" s="485" t="s">
        <v>29119</v>
      </c>
      <c r="B1277" s="268" t="s">
        <v>29120</v>
      </c>
      <c r="C1277" s="269" t="s">
        <v>1</v>
      </c>
      <c r="D1277" s="466">
        <v>12.28</v>
      </c>
      <c r="E1277" s="271"/>
    </row>
    <row r="1278" spans="1:5" ht="28.5">
      <c r="A1278" s="485" t="s">
        <v>29121</v>
      </c>
      <c r="B1278" s="268" t="s">
        <v>1807</v>
      </c>
      <c r="C1278" s="269" t="s">
        <v>2</v>
      </c>
      <c r="D1278" s="466">
        <v>266.66000000000003</v>
      </c>
      <c r="E1278" s="473"/>
    </row>
    <row r="1279" spans="1:5" ht="28.5">
      <c r="A1279" s="485" t="s">
        <v>29122</v>
      </c>
      <c r="B1279" s="268" t="s">
        <v>29123</v>
      </c>
      <c r="C1279" s="269" t="s">
        <v>2</v>
      </c>
      <c r="D1279" s="466">
        <v>846.67</v>
      </c>
      <c r="E1279" s="271"/>
    </row>
    <row r="1280" spans="1:5" ht="15">
      <c r="A1280" s="484" t="s">
        <v>29124</v>
      </c>
      <c r="B1280" s="471" t="s">
        <v>19275</v>
      </c>
      <c r="C1280" s="472"/>
      <c r="D1280" s="480"/>
      <c r="E1280" s="473"/>
    </row>
    <row r="1281" spans="1:5" ht="42.75">
      <c r="A1281" s="485" t="s">
        <v>29125</v>
      </c>
      <c r="B1281" s="268" t="s">
        <v>29126</v>
      </c>
      <c r="C1281" s="269" t="s">
        <v>2</v>
      </c>
      <c r="D1281" s="466">
        <v>195.06</v>
      </c>
      <c r="E1281" s="271"/>
    </row>
    <row r="1282" spans="1:5" ht="28.5">
      <c r="A1282" s="485" t="s">
        <v>29127</v>
      </c>
      <c r="B1282" s="268" t="s">
        <v>29128</v>
      </c>
      <c r="C1282" s="269" t="s">
        <v>4</v>
      </c>
      <c r="D1282" s="466">
        <v>74.59</v>
      </c>
      <c r="E1282" s="473"/>
    </row>
    <row r="1283" spans="1:5" ht="28.5">
      <c r="A1283" s="485" t="s">
        <v>29129</v>
      </c>
      <c r="B1283" s="268" t="s">
        <v>19276</v>
      </c>
      <c r="C1283" s="269" t="s">
        <v>2</v>
      </c>
      <c r="D1283" s="466">
        <v>1636.88</v>
      </c>
      <c r="E1283" s="271"/>
    </row>
    <row r="1284" spans="1:5" ht="15">
      <c r="A1284" s="484" t="s">
        <v>29130</v>
      </c>
      <c r="B1284" s="471" t="s">
        <v>19187</v>
      </c>
      <c r="C1284" s="472"/>
      <c r="D1284" s="480"/>
      <c r="E1284" s="271"/>
    </row>
    <row r="1285" spans="1:5" ht="28.5">
      <c r="A1285" s="485" t="s">
        <v>29131</v>
      </c>
      <c r="B1285" s="268" t="s">
        <v>1808</v>
      </c>
      <c r="C1285" s="269" t="s">
        <v>2</v>
      </c>
      <c r="D1285" s="466">
        <v>1469.29</v>
      </c>
      <c r="E1285" s="473"/>
    </row>
    <row r="1286" spans="1:5" ht="28.5">
      <c r="A1286" s="485" t="s">
        <v>29132</v>
      </c>
      <c r="B1286" s="268" t="s">
        <v>1809</v>
      </c>
      <c r="C1286" s="269" t="s">
        <v>2</v>
      </c>
      <c r="D1286" s="466">
        <v>81</v>
      </c>
      <c r="E1286" s="271"/>
    </row>
    <row r="1287" spans="1:5" ht="28.5">
      <c r="A1287" s="485" t="s">
        <v>29133</v>
      </c>
      <c r="B1287" s="268" t="s">
        <v>1810</v>
      </c>
      <c r="C1287" s="269" t="s">
        <v>2</v>
      </c>
      <c r="D1287" s="466">
        <v>342.81</v>
      </c>
      <c r="E1287" s="473"/>
    </row>
    <row r="1288" spans="1:5" ht="42.75">
      <c r="A1288" s="485" t="s">
        <v>29134</v>
      </c>
      <c r="B1288" s="268" t="s">
        <v>19277</v>
      </c>
      <c r="C1288" s="269" t="s">
        <v>2</v>
      </c>
      <c r="D1288" s="466">
        <v>1655.82</v>
      </c>
      <c r="E1288" s="271"/>
    </row>
    <row r="1289" spans="1:5" ht="15">
      <c r="A1289" s="484" t="s">
        <v>29135</v>
      </c>
      <c r="B1289" s="471" t="s">
        <v>1187</v>
      </c>
      <c r="C1289" s="472"/>
      <c r="D1289" s="480"/>
      <c r="E1289" s="473"/>
    </row>
    <row r="1290" spans="1:5" ht="28.5">
      <c r="A1290" s="485" t="s">
        <v>29136</v>
      </c>
      <c r="B1290" s="268" t="s">
        <v>1811</v>
      </c>
      <c r="C1290" s="269" t="s">
        <v>2</v>
      </c>
      <c r="D1290" s="466">
        <v>13.19</v>
      </c>
      <c r="E1290" s="271"/>
    </row>
    <row r="1291" spans="1:5" ht="14.25">
      <c r="A1291" s="485" t="s">
        <v>29137</v>
      </c>
      <c r="B1291" s="268" t="s">
        <v>1812</v>
      </c>
      <c r="C1291" s="269" t="s">
        <v>2</v>
      </c>
      <c r="D1291" s="466">
        <v>8.2200000000000006</v>
      </c>
      <c r="E1291" s="271"/>
    </row>
    <row r="1292" spans="1:5" ht="15">
      <c r="A1292" s="485" t="s">
        <v>29138</v>
      </c>
      <c r="B1292" s="268" t="s">
        <v>1813</v>
      </c>
      <c r="C1292" s="269" t="s">
        <v>2</v>
      </c>
      <c r="D1292" s="466">
        <v>32.4</v>
      </c>
      <c r="E1292" s="473"/>
    </row>
    <row r="1293" spans="1:5" ht="28.5">
      <c r="A1293" s="485" t="s">
        <v>29139</v>
      </c>
      <c r="B1293" s="268" t="s">
        <v>29140</v>
      </c>
      <c r="C1293" s="269" t="s">
        <v>3</v>
      </c>
      <c r="D1293" s="466">
        <v>279.61</v>
      </c>
      <c r="E1293" s="271"/>
    </row>
    <row r="1294" spans="1:5" ht="28.5">
      <c r="A1294" s="485" t="s">
        <v>29141</v>
      </c>
      <c r="B1294" s="268" t="s">
        <v>1814</v>
      </c>
      <c r="C1294" s="269" t="s">
        <v>2</v>
      </c>
      <c r="D1294" s="466">
        <v>65.8</v>
      </c>
      <c r="E1294" s="271"/>
    </row>
    <row r="1295" spans="1:5" ht="14.25">
      <c r="A1295" s="485" t="s">
        <v>29142</v>
      </c>
      <c r="B1295" s="268" t="s">
        <v>1815</v>
      </c>
      <c r="C1295" s="269" t="s">
        <v>1</v>
      </c>
      <c r="D1295" s="466">
        <v>0.12</v>
      </c>
      <c r="E1295" s="271"/>
    </row>
    <row r="1296" spans="1:5" ht="15">
      <c r="A1296" s="485" t="s">
        <v>29143</v>
      </c>
      <c r="B1296" s="268" t="s">
        <v>1816</v>
      </c>
      <c r="C1296" s="269" t="s">
        <v>3</v>
      </c>
      <c r="D1296" s="466">
        <v>61.96</v>
      </c>
      <c r="E1296" s="473"/>
    </row>
    <row r="1297" spans="1:5" ht="15">
      <c r="A1297" s="485" t="s">
        <v>29144</v>
      </c>
      <c r="B1297" s="268" t="s">
        <v>1817</v>
      </c>
      <c r="C1297" s="269" t="s">
        <v>10</v>
      </c>
      <c r="D1297" s="466">
        <v>76.84</v>
      </c>
      <c r="E1297" s="473"/>
    </row>
    <row r="1298" spans="1:5" ht="28.5">
      <c r="A1298" s="485" t="s">
        <v>29145</v>
      </c>
      <c r="B1298" s="268" t="s">
        <v>1818</v>
      </c>
      <c r="C1298" s="269" t="s">
        <v>2</v>
      </c>
      <c r="D1298" s="466">
        <v>94.42</v>
      </c>
      <c r="E1298" s="271"/>
    </row>
    <row r="1299" spans="1:5" ht="28.5">
      <c r="A1299" s="485" t="s">
        <v>29146</v>
      </c>
      <c r="B1299" s="268" t="s">
        <v>29147</v>
      </c>
      <c r="C1299" s="269" t="s">
        <v>2</v>
      </c>
      <c r="D1299" s="466">
        <v>135.22999999999999</v>
      </c>
      <c r="E1299" s="271"/>
    </row>
    <row r="1300" spans="1:5" ht="28.5">
      <c r="A1300" s="485" t="s">
        <v>29148</v>
      </c>
      <c r="B1300" s="268" t="s">
        <v>1819</v>
      </c>
      <c r="C1300" s="269" t="s">
        <v>2</v>
      </c>
      <c r="D1300" s="466">
        <v>94.42</v>
      </c>
      <c r="E1300" s="271"/>
    </row>
    <row r="1301" spans="1:5" ht="28.5">
      <c r="A1301" s="485" t="s">
        <v>29149</v>
      </c>
      <c r="B1301" s="268" t="s">
        <v>29150</v>
      </c>
      <c r="C1301" s="269" t="s">
        <v>2</v>
      </c>
      <c r="D1301" s="466">
        <v>240.3</v>
      </c>
      <c r="E1301" s="271"/>
    </row>
    <row r="1302" spans="1:5" ht="28.5">
      <c r="A1302" s="485" t="s">
        <v>29151</v>
      </c>
      <c r="B1302" s="268" t="s">
        <v>1820</v>
      </c>
      <c r="C1302" s="269" t="s">
        <v>2</v>
      </c>
      <c r="D1302" s="466">
        <v>1872.21</v>
      </c>
      <c r="E1302" s="271"/>
    </row>
    <row r="1303" spans="1:5" ht="28.5">
      <c r="A1303" s="485" t="s">
        <v>29152</v>
      </c>
      <c r="B1303" s="268" t="s">
        <v>1821</v>
      </c>
      <c r="C1303" s="269" t="s">
        <v>2</v>
      </c>
      <c r="D1303" s="466">
        <v>3372.86</v>
      </c>
      <c r="E1303" s="271"/>
    </row>
    <row r="1304" spans="1:5" ht="28.5">
      <c r="A1304" s="485" t="s">
        <v>29153</v>
      </c>
      <c r="B1304" s="268" t="s">
        <v>1822</v>
      </c>
      <c r="C1304" s="269" t="s">
        <v>2</v>
      </c>
      <c r="D1304" s="466">
        <v>4304.6099999999997</v>
      </c>
      <c r="E1304" s="271"/>
    </row>
    <row r="1305" spans="1:5" ht="28.5">
      <c r="A1305" s="485" t="s">
        <v>29154</v>
      </c>
      <c r="B1305" s="268" t="s">
        <v>1823</v>
      </c>
      <c r="C1305" s="269" t="s">
        <v>2</v>
      </c>
      <c r="D1305" s="466">
        <v>179.97</v>
      </c>
      <c r="E1305" s="271"/>
    </row>
    <row r="1306" spans="1:5" ht="15">
      <c r="A1306" s="485" t="s">
        <v>29155</v>
      </c>
      <c r="B1306" s="268" t="s">
        <v>1824</v>
      </c>
      <c r="C1306" s="269" t="s">
        <v>2</v>
      </c>
      <c r="D1306" s="466">
        <v>8.2200000000000006</v>
      </c>
      <c r="E1306" s="473"/>
    </row>
    <row r="1307" spans="1:5" ht="28.5">
      <c r="A1307" s="485" t="s">
        <v>29156</v>
      </c>
      <c r="B1307" s="268" t="s">
        <v>1825</v>
      </c>
      <c r="C1307" s="269" t="s">
        <v>2</v>
      </c>
      <c r="D1307" s="466">
        <v>8.2200000000000006</v>
      </c>
      <c r="E1307" s="271"/>
    </row>
    <row r="1308" spans="1:5" ht="28.5">
      <c r="A1308" s="485" t="s">
        <v>29157</v>
      </c>
      <c r="B1308" s="268" t="s">
        <v>1826</v>
      </c>
      <c r="C1308" s="269" t="s">
        <v>3</v>
      </c>
      <c r="D1308" s="466">
        <v>62.89</v>
      </c>
      <c r="E1308" s="271"/>
    </row>
    <row r="1309" spans="1:5" ht="15">
      <c r="A1309" s="484" t="s">
        <v>29158</v>
      </c>
      <c r="B1309" s="471" t="s">
        <v>19229</v>
      </c>
      <c r="C1309" s="472"/>
      <c r="D1309" s="480"/>
      <c r="E1309" s="271"/>
    </row>
    <row r="1310" spans="1:5" ht="28.5">
      <c r="A1310" s="485" t="s">
        <v>29159</v>
      </c>
      <c r="B1310" s="268" t="s">
        <v>1827</v>
      </c>
      <c r="C1310" s="269" t="s">
        <v>2</v>
      </c>
      <c r="D1310" s="466">
        <v>1671.94</v>
      </c>
      <c r="E1310" s="271"/>
    </row>
    <row r="1311" spans="1:5" ht="15">
      <c r="A1311" s="485" t="s">
        <v>29160</v>
      </c>
      <c r="B1311" s="268" t="s">
        <v>1828</v>
      </c>
      <c r="C1311" s="269" t="s">
        <v>2</v>
      </c>
      <c r="D1311" s="466">
        <v>44.44</v>
      </c>
      <c r="E1311" s="473"/>
    </row>
    <row r="1312" spans="1:5" ht="28.5">
      <c r="A1312" s="485" t="s">
        <v>29161</v>
      </c>
      <c r="B1312" s="268" t="s">
        <v>1829</v>
      </c>
      <c r="C1312" s="269" t="s">
        <v>2</v>
      </c>
      <c r="D1312" s="466">
        <v>96.79</v>
      </c>
      <c r="E1312" s="473"/>
    </row>
    <row r="1313" spans="1:5" ht="28.5">
      <c r="A1313" s="485" t="s">
        <v>29162</v>
      </c>
      <c r="B1313" s="268" t="s">
        <v>29163</v>
      </c>
      <c r="C1313" s="269" t="s">
        <v>2</v>
      </c>
      <c r="D1313" s="466">
        <v>127.77</v>
      </c>
      <c r="E1313" s="271"/>
    </row>
    <row r="1314" spans="1:5" ht="28.5">
      <c r="A1314" s="485" t="s">
        <v>29164</v>
      </c>
      <c r="B1314" s="268" t="s">
        <v>29165</v>
      </c>
      <c r="C1314" s="269" t="s">
        <v>2</v>
      </c>
      <c r="D1314" s="466">
        <v>187.02</v>
      </c>
      <c r="E1314" s="473"/>
    </row>
    <row r="1315" spans="1:5" ht="28.5">
      <c r="A1315" s="485" t="s">
        <v>29166</v>
      </c>
      <c r="B1315" s="268" t="s">
        <v>29167</v>
      </c>
      <c r="C1315" s="269" t="s">
        <v>2</v>
      </c>
      <c r="D1315" s="466">
        <v>172.56</v>
      </c>
      <c r="E1315" s="271"/>
    </row>
    <row r="1316" spans="1:5" ht="28.5">
      <c r="A1316" s="485" t="s">
        <v>29168</v>
      </c>
      <c r="B1316" s="268" t="s">
        <v>1830</v>
      </c>
      <c r="C1316" s="269" t="s">
        <v>2</v>
      </c>
      <c r="D1316" s="466">
        <v>451.6</v>
      </c>
      <c r="E1316" s="473"/>
    </row>
    <row r="1317" spans="1:5" ht="14.25">
      <c r="A1317" s="485" t="s">
        <v>29169</v>
      </c>
      <c r="B1317" s="268" t="s">
        <v>1831</v>
      </c>
      <c r="C1317" s="269" t="s">
        <v>2</v>
      </c>
      <c r="D1317" s="466">
        <v>474.94</v>
      </c>
      <c r="E1317" s="271"/>
    </row>
    <row r="1318" spans="1:5" ht="15">
      <c r="A1318" s="484" t="s">
        <v>29170</v>
      </c>
      <c r="B1318" s="471" t="s">
        <v>19278</v>
      </c>
      <c r="C1318" s="472"/>
      <c r="D1318" s="480"/>
      <c r="E1318" s="271"/>
    </row>
    <row r="1319" spans="1:5" ht="15">
      <c r="A1319" s="485" t="s">
        <v>29171</v>
      </c>
      <c r="B1319" s="268" t="s">
        <v>1832</v>
      </c>
      <c r="C1319" s="269" t="s">
        <v>2</v>
      </c>
      <c r="D1319" s="466">
        <v>51.17</v>
      </c>
      <c r="E1319" s="473"/>
    </row>
    <row r="1320" spans="1:5" ht="15">
      <c r="A1320" s="484" t="s">
        <v>29172</v>
      </c>
      <c r="B1320" s="471" t="s">
        <v>1187</v>
      </c>
      <c r="C1320" s="472"/>
      <c r="D1320" s="480"/>
      <c r="E1320" s="271"/>
    </row>
    <row r="1321" spans="1:5" ht="15">
      <c r="A1321" s="484" t="s">
        <v>29173</v>
      </c>
      <c r="B1321" s="471" t="s">
        <v>1187</v>
      </c>
      <c r="C1321" s="472"/>
      <c r="D1321" s="480"/>
      <c r="E1321" s="473"/>
    </row>
    <row r="1322" spans="1:5" ht="42.75">
      <c r="A1322" s="485" t="s">
        <v>29174</v>
      </c>
      <c r="B1322" s="268" t="s">
        <v>1833</v>
      </c>
      <c r="C1322" s="269" t="s">
        <v>7</v>
      </c>
      <c r="D1322" s="466">
        <v>63.33</v>
      </c>
      <c r="E1322" s="473"/>
    </row>
    <row r="1323" spans="1:5" ht="15">
      <c r="A1323" s="484" t="s">
        <v>29175</v>
      </c>
      <c r="B1323" s="471" t="s">
        <v>19226</v>
      </c>
      <c r="C1323" s="472"/>
      <c r="D1323" s="480"/>
      <c r="E1323" s="271"/>
    </row>
    <row r="1324" spans="1:5" ht="28.5">
      <c r="A1324" s="485" t="s">
        <v>29176</v>
      </c>
      <c r="B1324" s="268" t="s">
        <v>1834</v>
      </c>
      <c r="C1324" s="269" t="s">
        <v>1</v>
      </c>
      <c r="D1324" s="466">
        <v>14.43</v>
      </c>
      <c r="E1324" s="473"/>
    </row>
    <row r="1325" spans="1:5" ht="15">
      <c r="A1325" s="484" t="s">
        <v>29177</v>
      </c>
      <c r="B1325" s="471" t="s">
        <v>19226</v>
      </c>
      <c r="C1325" s="472"/>
      <c r="D1325" s="480"/>
      <c r="E1325" s="271"/>
    </row>
    <row r="1326" spans="1:5" ht="28.5">
      <c r="A1326" s="485" t="s">
        <v>29178</v>
      </c>
      <c r="B1326" s="268" t="s">
        <v>1835</v>
      </c>
      <c r="C1326" s="269" t="s">
        <v>1</v>
      </c>
      <c r="D1326" s="466">
        <v>80.08</v>
      </c>
      <c r="E1326" s="473"/>
    </row>
    <row r="1327" spans="1:5" ht="28.5">
      <c r="A1327" s="485" t="s">
        <v>29179</v>
      </c>
      <c r="B1327" s="268" t="s">
        <v>1836</v>
      </c>
      <c r="C1327" s="269" t="s">
        <v>1</v>
      </c>
      <c r="D1327" s="466">
        <v>39.950000000000003</v>
      </c>
      <c r="E1327" s="473"/>
    </row>
    <row r="1328" spans="1:5" ht="15">
      <c r="A1328" s="484" t="s">
        <v>29180</v>
      </c>
      <c r="B1328" s="471" t="s">
        <v>19226</v>
      </c>
      <c r="C1328" s="472"/>
      <c r="D1328" s="480"/>
      <c r="E1328" s="271"/>
    </row>
    <row r="1329" spans="1:5" ht="15">
      <c r="A1329" s="485" t="s">
        <v>29181</v>
      </c>
      <c r="B1329" s="268" t="s">
        <v>1837</v>
      </c>
      <c r="C1329" s="269" t="s">
        <v>2</v>
      </c>
      <c r="D1329" s="466">
        <v>498.33</v>
      </c>
      <c r="E1329" s="473"/>
    </row>
    <row r="1330" spans="1:5" ht="15">
      <c r="A1330" s="484" t="s">
        <v>29182</v>
      </c>
      <c r="B1330" s="471" t="s">
        <v>19226</v>
      </c>
      <c r="C1330" s="472"/>
      <c r="D1330" s="480"/>
      <c r="E1330" s="473"/>
    </row>
    <row r="1331" spans="1:5" ht="14.25">
      <c r="A1331" s="485" t="s">
        <v>29183</v>
      </c>
      <c r="B1331" s="268" t="s">
        <v>1838</v>
      </c>
      <c r="C1331" s="269" t="s">
        <v>4</v>
      </c>
      <c r="D1331" s="466">
        <v>57.67</v>
      </c>
      <c r="E1331" s="271"/>
    </row>
    <row r="1332" spans="1:5" ht="15">
      <c r="A1332" s="484" t="s">
        <v>29184</v>
      </c>
      <c r="B1332" s="471" t="s">
        <v>19226</v>
      </c>
      <c r="C1332" s="472"/>
      <c r="D1332" s="480"/>
      <c r="E1332" s="473"/>
    </row>
    <row r="1333" spans="1:5" ht="28.5">
      <c r="A1333" s="485" t="s">
        <v>29185</v>
      </c>
      <c r="B1333" s="268" t="s">
        <v>1839</v>
      </c>
      <c r="C1333" s="269" t="s">
        <v>1</v>
      </c>
      <c r="D1333" s="466">
        <v>24.85</v>
      </c>
      <c r="E1333" s="271"/>
    </row>
    <row r="1334" spans="1:5" ht="28.5">
      <c r="A1334" s="485" t="s">
        <v>29186</v>
      </c>
      <c r="B1334" s="268" t="s">
        <v>1840</v>
      </c>
      <c r="C1334" s="269" t="s">
        <v>1</v>
      </c>
      <c r="D1334" s="466">
        <v>112.58</v>
      </c>
      <c r="E1334" s="473"/>
    </row>
    <row r="1335" spans="1:5" ht="15">
      <c r="A1335" s="484" t="s">
        <v>29187</v>
      </c>
      <c r="B1335" s="471" t="s">
        <v>19226</v>
      </c>
      <c r="C1335" s="472"/>
      <c r="D1335" s="480"/>
      <c r="E1335" s="473"/>
    </row>
    <row r="1336" spans="1:5" ht="28.5">
      <c r="A1336" s="485" t="s">
        <v>29188</v>
      </c>
      <c r="B1336" s="268" t="s">
        <v>29189</v>
      </c>
      <c r="C1336" s="269" t="s">
        <v>2</v>
      </c>
      <c r="D1336" s="466">
        <v>155.38</v>
      </c>
      <c r="E1336" s="271"/>
    </row>
    <row r="1337" spans="1:5" ht="15">
      <c r="A1337" s="484" t="s">
        <v>29190</v>
      </c>
      <c r="B1337" s="471" t="s">
        <v>19226</v>
      </c>
      <c r="C1337" s="472"/>
      <c r="D1337" s="480"/>
      <c r="E1337" s="271"/>
    </row>
    <row r="1338" spans="1:5" ht="28.5">
      <c r="A1338" s="485" t="s">
        <v>29191</v>
      </c>
      <c r="B1338" s="268" t="s">
        <v>1841</v>
      </c>
      <c r="C1338" s="269" t="s">
        <v>954</v>
      </c>
      <c r="D1338" s="466">
        <v>664.25</v>
      </c>
      <c r="E1338" s="271"/>
    </row>
    <row r="1339" spans="1:5" ht="28.5">
      <c r="A1339" s="485" t="s">
        <v>29192</v>
      </c>
      <c r="B1339" s="268" t="s">
        <v>1842</v>
      </c>
      <c r="C1339" s="269" t="s">
        <v>4</v>
      </c>
      <c r="D1339" s="466">
        <v>9.65</v>
      </c>
      <c r="E1339" s="271"/>
    </row>
    <row r="1340" spans="1:5" ht="15">
      <c r="A1340" s="484" t="s">
        <v>29193</v>
      </c>
      <c r="B1340" s="471" t="s">
        <v>19226</v>
      </c>
      <c r="C1340" s="472"/>
      <c r="D1340" s="480"/>
      <c r="E1340" s="271"/>
    </row>
    <row r="1341" spans="1:5" ht="28.5">
      <c r="A1341" s="485" t="s">
        <v>29194</v>
      </c>
      <c r="B1341" s="268" t="s">
        <v>1843</v>
      </c>
      <c r="C1341" s="269" t="s">
        <v>2</v>
      </c>
      <c r="D1341" s="466">
        <v>1530</v>
      </c>
      <c r="E1341" s="271"/>
    </row>
    <row r="1342" spans="1:5" ht="28.5">
      <c r="A1342" s="485" t="s">
        <v>29195</v>
      </c>
      <c r="B1342" s="268" t="s">
        <v>1844</v>
      </c>
      <c r="C1342" s="269" t="s">
        <v>1</v>
      </c>
      <c r="D1342" s="466">
        <v>60.02</v>
      </c>
      <c r="E1342" s="271"/>
    </row>
    <row r="1343" spans="1:5" ht="28.5">
      <c r="A1343" s="485" t="s">
        <v>29196</v>
      </c>
      <c r="B1343" s="268" t="s">
        <v>1845</v>
      </c>
      <c r="C1343" s="269" t="s">
        <v>2</v>
      </c>
      <c r="D1343" s="466">
        <v>169</v>
      </c>
      <c r="E1343" s="271"/>
    </row>
    <row r="1344" spans="1:5" ht="15">
      <c r="A1344" s="484" t="s">
        <v>29197</v>
      </c>
      <c r="B1344" s="471" t="s">
        <v>19226</v>
      </c>
      <c r="C1344" s="472"/>
      <c r="D1344" s="480"/>
      <c r="E1344" s="271"/>
    </row>
    <row r="1345" spans="1:5" ht="28.5">
      <c r="A1345" s="485" t="s">
        <v>29198</v>
      </c>
      <c r="B1345" s="268" t="s">
        <v>1846</v>
      </c>
      <c r="C1345" s="269" t="s">
        <v>1847</v>
      </c>
      <c r="D1345" s="466">
        <v>209.36</v>
      </c>
      <c r="E1345" s="473"/>
    </row>
    <row r="1346" spans="1:5" ht="28.5">
      <c r="A1346" s="485" t="s">
        <v>29199</v>
      </c>
      <c r="B1346" s="268" t="s">
        <v>29200</v>
      </c>
      <c r="C1346" s="269" t="s">
        <v>2</v>
      </c>
      <c r="D1346" s="466">
        <v>19.64</v>
      </c>
      <c r="E1346" s="473"/>
    </row>
    <row r="1347" spans="1:5" ht="15">
      <c r="A1347" s="484" t="s">
        <v>29201</v>
      </c>
      <c r="B1347" s="471" t="s">
        <v>19226</v>
      </c>
      <c r="C1347" s="472"/>
      <c r="D1347" s="480"/>
      <c r="E1347" s="271"/>
    </row>
    <row r="1348" spans="1:5" ht="28.5">
      <c r="A1348" s="485" t="s">
        <v>29202</v>
      </c>
      <c r="B1348" s="268" t="s">
        <v>1848</v>
      </c>
      <c r="C1348" s="269" t="s">
        <v>954</v>
      </c>
      <c r="D1348" s="466">
        <v>743.33</v>
      </c>
      <c r="E1348" s="271"/>
    </row>
    <row r="1349" spans="1:5" ht="15">
      <c r="A1349" s="484" t="s">
        <v>29203</v>
      </c>
      <c r="B1349" s="471" t="s">
        <v>19226</v>
      </c>
      <c r="C1349" s="472"/>
      <c r="D1349" s="480"/>
      <c r="E1349" s="271"/>
    </row>
    <row r="1350" spans="1:5" ht="28.5">
      <c r="A1350" s="485" t="s">
        <v>29204</v>
      </c>
      <c r="B1350" s="268" t="s">
        <v>1849</v>
      </c>
      <c r="C1350" s="269" t="s">
        <v>954</v>
      </c>
      <c r="D1350" s="466">
        <v>891.75</v>
      </c>
      <c r="E1350" s="271"/>
    </row>
    <row r="1351" spans="1:5" ht="28.5">
      <c r="A1351" s="485" t="s">
        <v>29205</v>
      </c>
      <c r="B1351" s="268" t="s">
        <v>1850</v>
      </c>
      <c r="C1351" s="269" t="s">
        <v>954</v>
      </c>
      <c r="D1351" s="466">
        <v>929</v>
      </c>
      <c r="E1351" s="271"/>
    </row>
    <row r="1352" spans="1:5" ht="15">
      <c r="A1352" s="484" t="s">
        <v>29206</v>
      </c>
      <c r="B1352" s="471" t="s">
        <v>19226</v>
      </c>
      <c r="C1352" s="472"/>
      <c r="D1352" s="480"/>
      <c r="E1352" s="271"/>
    </row>
    <row r="1353" spans="1:5" ht="28.5">
      <c r="A1353" s="485" t="s">
        <v>29207</v>
      </c>
      <c r="B1353" s="268" t="s">
        <v>1851</v>
      </c>
      <c r="C1353" s="269" t="s">
        <v>2</v>
      </c>
      <c r="D1353" s="466">
        <v>85.94</v>
      </c>
      <c r="E1353" s="271"/>
    </row>
    <row r="1354" spans="1:5" ht="15">
      <c r="A1354" s="484" t="s">
        <v>29208</v>
      </c>
      <c r="B1354" s="471" t="s">
        <v>19226</v>
      </c>
      <c r="C1354" s="472"/>
      <c r="D1354" s="480"/>
      <c r="E1354" s="271"/>
    </row>
    <row r="1355" spans="1:5" ht="28.5">
      <c r="A1355" s="485" t="s">
        <v>29209</v>
      </c>
      <c r="B1355" s="268" t="s">
        <v>1852</v>
      </c>
      <c r="C1355" s="269" t="s">
        <v>2</v>
      </c>
      <c r="D1355" s="466">
        <v>19.670000000000002</v>
      </c>
      <c r="E1355" s="271"/>
    </row>
    <row r="1356" spans="1:5" ht="15">
      <c r="A1356" s="484" t="s">
        <v>29210</v>
      </c>
      <c r="B1356" s="471" t="s">
        <v>1187</v>
      </c>
      <c r="C1356" s="472"/>
      <c r="D1356" s="480"/>
      <c r="E1356" s="271"/>
    </row>
    <row r="1357" spans="1:5" ht="28.5">
      <c r="A1357" s="485" t="s">
        <v>29211</v>
      </c>
      <c r="B1357" s="268" t="s">
        <v>29212</v>
      </c>
      <c r="C1357" s="269" t="s">
        <v>1</v>
      </c>
      <c r="D1357" s="466">
        <v>6.91</v>
      </c>
      <c r="E1357" s="271"/>
    </row>
    <row r="1358" spans="1:5" ht="15">
      <c r="A1358" s="484" t="s">
        <v>29213</v>
      </c>
      <c r="B1358" s="471" t="s">
        <v>19158</v>
      </c>
      <c r="C1358" s="472"/>
      <c r="D1358" s="480"/>
      <c r="E1358" s="271"/>
    </row>
    <row r="1359" spans="1:5" ht="28.5">
      <c r="A1359" s="485" t="s">
        <v>29214</v>
      </c>
      <c r="B1359" s="268" t="s">
        <v>1853</v>
      </c>
      <c r="C1359" s="269" t="s">
        <v>954</v>
      </c>
      <c r="D1359" s="466">
        <v>989</v>
      </c>
      <c r="E1359" s="271"/>
    </row>
    <row r="1360" spans="1:5" ht="15">
      <c r="A1360" s="484" t="s">
        <v>29215</v>
      </c>
      <c r="B1360" s="471" t="s">
        <v>1187</v>
      </c>
      <c r="C1360" s="472"/>
      <c r="D1360" s="480"/>
      <c r="E1360" s="271"/>
    </row>
    <row r="1361" spans="1:5" ht="28.5">
      <c r="A1361" s="485" t="s">
        <v>29216</v>
      </c>
      <c r="B1361" s="268" t="s">
        <v>1854</v>
      </c>
      <c r="C1361" s="269" t="s">
        <v>2</v>
      </c>
      <c r="D1361" s="466">
        <v>783.33</v>
      </c>
      <c r="E1361" s="473"/>
    </row>
    <row r="1362" spans="1:5" ht="28.5">
      <c r="A1362" s="485" t="s">
        <v>29217</v>
      </c>
      <c r="B1362" s="268" t="s">
        <v>1855</v>
      </c>
      <c r="C1362" s="269" t="s">
        <v>2</v>
      </c>
      <c r="D1362" s="466">
        <v>6</v>
      </c>
      <c r="E1362" s="473"/>
    </row>
    <row r="1363" spans="1:5" ht="15">
      <c r="A1363" s="484" t="s">
        <v>29218</v>
      </c>
      <c r="B1363" s="471" t="s">
        <v>19279</v>
      </c>
      <c r="C1363" s="472"/>
      <c r="D1363" s="480"/>
      <c r="E1363" s="271"/>
    </row>
    <row r="1364" spans="1:5" ht="28.5">
      <c r="A1364" s="485" t="s">
        <v>29219</v>
      </c>
      <c r="B1364" s="268" t="s">
        <v>1856</v>
      </c>
      <c r="C1364" s="269" t="s">
        <v>954</v>
      </c>
      <c r="D1364" s="466">
        <v>891.75</v>
      </c>
      <c r="E1364" s="473"/>
    </row>
    <row r="1365" spans="1:5" ht="15">
      <c r="A1365" s="484" t="s">
        <v>29220</v>
      </c>
      <c r="B1365" s="471" t="s">
        <v>1187</v>
      </c>
      <c r="C1365" s="472"/>
      <c r="D1365" s="480"/>
      <c r="E1365" s="271"/>
    </row>
    <row r="1366" spans="1:5" ht="28.5">
      <c r="A1366" s="485" t="s">
        <v>29221</v>
      </c>
      <c r="B1366" s="268" t="s">
        <v>29222</v>
      </c>
      <c r="C1366" s="269" t="s">
        <v>1</v>
      </c>
      <c r="D1366" s="466">
        <v>4.58</v>
      </c>
      <c r="E1366" s="271"/>
    </row>
    <row r="1367" spans="1:5" ht="28.5">
      <c r="A1367" s="485" t="s">
        <v>29223</v>
      </c>
      <c r="B1367" s="268" t="s">
        <v>29224</v>
      </c>
      <c r="C1367" s="269" t="s">
        <v>1</v>
      </c>
      <c r="D1367" s="466">
        <v>3.98</v>
      </c>
      <c r="E1367" s="271"/>
    </row>
    <row r="1368" spans="1:5" ht="28.5">
      <c r="A1368" s="485" t="s">
        <v>29225</v>
      </c>
      <c r="B1368" s="268" t="s">
        <v>29226</v>
      </c>
      <c r="C1368" s="269" t="s">
        <v>1</v>
      </c>
      <c r="D1368" s="466">
        <v>5.4</v>
      </c>
      <c r="E1368" s="271"/>
    </row>
    <row r="1369" spans="1:5" ht="28.5">
      <c r="A1369" s="485" t="s">
        <v>29227</v>
      </c>
      <c r="B1369" s="268" t="s">
        <v>29228</v>
      </c>
      <c r="C1369" s="269" t="s">
        <v>1</v>
      </c>
      <c r="D1369" s="466">
        <v>6.06</v>
      </c>
      <c r="E1369" s="473"/>
    </row>
    <row r="1370" spans="1:5" ht="28.5">
      <c r="A1370" s="485" t="s">
        <v>29229</v>
      </c>
      <c r="B1370" s="268" t="s">
        <v>29230</v>
      </c>
      <c r="C1370" s="269" t="s">
        <v>1</v>
      </c>
      <c r="D1370" s="466">
        <v>4.24</v>
      </c>
      <c r="E1370" s="271"/>
    </row>
    <row r="1371" spans="1:5" ht="15">
      <c r="A1371" s="484" t="s">
        <v>29231</v>
      </c>
      <c r="B1371" s="471" t="s">
        <v>19187</v>
      </c>
      <c r="C1371" s="472"/>
      <c r="D1371" s="480"/>
      <c r="E1371" s="271"/>
    </row>
    <row r="1372" spans="1:5" ht="14.25">
      <c r="A1372" s="485" t="s">
        <v>29232</v>
      </c>
      <c r="B1372" s="268" t="s">
        <v>1857</v>
      </c>
      <c r="C1372" s="269" t="s">
        <v>2</v>
      </c>
      <c r="D1372" s="466">
        <v>174.64</v>
      </c>
      <c r="E1372" s="271"/>
    </row>
    <row r="1373" spans="1:5" ht="15">
      <c r="A1373" s="484" t="s">
        <v>29233</v>
      </c>
      <c r="B1373" s="471" t="s">
        <v>19279</v>
      </c>
      <c r="C1373" s="472"/>
      <c r="D1373" s="480"/>
      <c r="E1373" s="271"/>
    </row>
    <row r="1374" spans="1:5" ht="14.25">
      <c r="A1374" s="485" t="s">
        <v>29234</v>
      </c>
      <c r="B1374" s="268" t="s">
        <v>1858</v>
      </c>
      <c r="C1374" s="269" t="s">
        <v>2</v>
      </c>
      <c r="D1374" s="466">
        <v>33.92</v>
      </c>
      <c r="E1374" s="271"/>
    </row>
    <row r="1375" spans="1:5" ht="14.25">
      <c r="A1375" s="485" t="s">
        <v>29235</v>
      </c>
      <c r="B1375" s="268" t="s">
        <v>1859</v>
      </c>
      <c r="C1375" s="269" t="s">
        <v>2</v>
      </c>
      <c r="D1375" s="466">
        <v>98.02</v>
      </c>
      <c r="E1375" s="271"/>
    </row>
    <row r="1376" spans="1:5" ht="28.5">
      <c r="A1376" s="485" t="s">
        <v>29236</v>
      </c>
      <c r="B1376" s="268" t="s">
        <v>29237</v>
      </c>
      <c r="C1376" s="269" t="s">
        <v>1</v>
      </c>
      <c r="D1376" s="466">
        <v>10.93</v>
      </c>
      <c r="E1376" s="271"/>
    </row>
    <row r="1377" spans="1:5" ht="15">
      <c r="A1377" s="484" t="s">
        <v>29238</v>
      </c>
      <c r="B1377" s="471" t="s">
        <v>1187</v>
      </c>
      <c r="C1377" s="472"/>
      <c r="D1377" s="480"/>
      <c r="E1377" s="271"/>
    </row>
    <row r="1378" spans="1:5" ht="28.5">
      <c r="A1378" s="485" t="s">
        <v>29239</v>
      </c>
      <c r="B1378" s="268" t="s">
        <v>29240</v>
      </c>
      <c r="C1378" s="269" t="s">
        <v>1</v>
      </c>
      <c r="D1378" s="466">
        <v>8.17</v>
      </c>
      <c r="E1378" s="271"/>
    </row>
    <row r="1379" spans="1:5" ht="28.5">
      <c r="A1379" s="485" t="s">
        <v>29241</v>
      </c>
      <c r="B1379" s="268" t="s">
        <v>29242</v>
      </c>
      <c r="C1379" s="269" t="s">
        <v>2</v>
      </c>
      <c r="D1379" s="466">
        <v>30.71</v>
      </c>
      <c r="E1379" s="271"/>
    </row>
    <row r="1380" spans="1:5" ht="15">
      <c r="A1380" s="484" t="s">
        <v>29243</v>
      </c>
      <c r="B1380" s="471" t="s">
        <v>29244</v>
      </c>
      <c r="C1380" s="472"/>
      <c r="D1380" s="480"/>
      <c r="E1380" s="271"/>
    </row>
    <row r="1381" spans="1:5" ht="28.5">
      <c r="A1381" s="485" t="s">
        <v>29245</v>
      </c>
      <c r="B1381" s="268" t="s">
        <v>29246</v>
      </c>
      <c r="C1381" s="269" t="s">
        <v>1</v>
      </c>
      <c r="D1381" s="466">
        <v>5.69</v>
      </c>
      <c r="E1381" s="271"/>
    </row>
    <row r="1382" spans="1:5" ht="15">
      <c r="A1382" s="484" t="s">
        <v>29247</v>
      </c>
      <c r="B1382" s="471" t="s">
        <v>29244</v>
      </c>
      <c r="C1382" s="472"/>
      <c r="D1382" s="480"/>
      <c r="E1382" s="271"/>
    </row>
    <row r="1383" spans="1:5" ht="14.25">
      <c r="A1383" s="485" t="s">
        <v>29248</v>
      </c>
      <c r="B1383" s="268" t="s">
        <v>29249</v>
      </c>
      <c r="C1383" s="269" t="s">
        <v>3</v>
      </c>
      <c r="D1383" s="466">
        <v>57.43</v>
      </c>
      <c r="E1383" s="271"/>
    </row>
    <row r="1384" spans="1:5" ht="14.25">
      <c r="A1384" s="485" t="s">
        <v>29250</v>
      </c>
      <c r="B1384" s="268" t="s">
        <v>29251</v>
      </c>
      <c r="C1384" s="269" t="s">
        <v>3</v>
      </c>
      <c r="D1384" s="466">
        <v>75.77</v>
      </c>
      <c r="E1384" s="271"/>
    </row>
    <row r="1385" spans="1:5" ht="14.25">
      <c r="A1385" s="485" t="s">
        <v>29252</v>
      </c>
      <c r="B1385" s="268" t="s">
        <v>29253</v>
      </c>
      <c r="C1385" s="269" t="s">
        <v>3</v>
      </c>
      <c r="D1385" s="466">
        <v>76.81</v>
      </c>
      <c r="E1385" s="271"/>
    </row>
    <row r="1386" spans="1:5" ht="15">
      <c r="A1386" s="484" t="s">
        <v>29254</v>
      </c>
      <c r="B1386" s="471" t="s">
        <v>19226</v>
      </c>
      <c r="C1386" s="472"/>
      <c r="D1386" s="480"/>
      <c r="E1386" s="271"/>
    </row>
    <row r="1387" spans="1:5" ht="28.5">
      <c r="A1387" s="485" t="s">
        <v>29255</v>
      </c>
      <c r="B1387" s="268" t="s">
        <v>1860</v>
      </c>
      <c r="C1387" s="269" t="s">
        <v>1</v>
      </c>
      <c r="D1387" s="466">
        <v>166.6</v>
      </c>
      <c r="E1387" s="271"/>
    </row>
    <row r="1388" spans="1:5" ht="28.5">
      <c r="A1388" s="485" t="s">
        <v>29256</v>
      </c>
      <c r="B1388" s="268" t="s">
        <v>1861</v>
      </c>
      <c r="C1388" s="269" t="s">
        <v>2</v>
      </c>
      <c r="D1388" s="466">
        <v>40.1</v>
      </c>
      <c r="E1388" s="271"/>
    </row>
    <row r="1389" spans="1:5" ht="14.25">
      <c r="A1389" s="485" t="s">
        <v>29257</v>
      </c>
      <c r="B1389" s="268" t="s">
        <v>1862</v>
      </c>
      <c r="C1389" s="269" t="s">
        <v>3</v>
      </c>
      <c r="D1389" s="466">
        <v>3.53</v>
      </c>
      <c r="E1389" s="271"/>
    </row>
    <row r="1390" spans="1:5" ht="15">
      <c r="A1390" s="484" t="s">
        <v>29258</v>
      </c>
      <c r="B1390" s="471" t="s">
        <v>29259</v>
      </c>
      <c r="C1390" s="472"/>
      <c r="D1390" s="480"/>
      <c r="E1390" s="271"/>
    </row>
    <row r="1391" spans="1:5" ht="28.5">
      <c r="A1391" s="485" t="s">
        <v>29260</v>
      </c>
      <c r="B1391" s="268" t="s">
        <v>29261</v>
      </c>
      <c r="C1391" s="269" t="s">
        <v>4</v>
      </c>
      <c r="D1391" s="466">
        <v>88.88</v>
      </c>
      <c r="E1391" s="271"/>
    </row>
    <row r="1392" spans="1:5" ht="15">
      <c r="A1392" s="484" t="s">
        <v>29262</v>
      </c>
      <c r="B1392" s="471" t="s">
        <v>19280</v>
      </c>
      <c r="C1392" s="472"/>
      <c r="D1392" s="480"/>
      <c r="E1392" s="271"/>
    </row>
    <row r="1393" spans="1:5" ht="15">
      <c r="A1393" s="484" t="s">
        <v>29263</v>
      </c>
      <c r="B1393" s="471" t="s">
        <v>19280</v>
      </c>
      <c r="C1393" s="472"/>
      <c r="D1393" s="480"/>
      <c r="E1393" s="271"/>
    </row>
    <row r="1394" spans="1:5" ht="28.5">
      <c r="A1394" s="485" t="s">
        <v>29264</v>
      </c>
      <c r="B1394" s="268" t="s">
        <v>29265</v>
      </c>
      <c r="C1394" s="269" t="s">
        <v>7</v>
      </c>
      <c r="D1394" s="466">
        <v>65.62</v>
      </c>
      <c r="E1394" s="271"/>
    </row>
    <row r="1395" spans="1:5" ht="28.5">
      <c r="A1395" s="485" t="s">
        <v>29266</v>
      </c>
      <c r="B1395" s="268" t="s">
        <v>29267</v>
      </c>
      <c r="C1395" s="269" t="s">
        <v>3</v>
      </c>
      <c r="D1395" s="466">
        <v>221.33</v>
      </c>
      <c r="E1395" s="271"/>
    </row>
    <row r="1396" spans="1:5" ht="28.5">
      <c r="A1396" s="485" t="s">
        <v>29268</v>
      </c>
      <c r="B1396" s="268" t="s">
        <v>1863</v>
      </c>
      <c r="C1396" s="269" t="s">
        <v>1</v>
      </c>
      <c r="D1396" s="466">
        <v>4.3</v>
      </c>
      <c r="E1396" s="271"/>
    </row>
    <row r="1397" spans="1:5" ht="28.5">
      <c r="A1397" s="485" t="s">
        <v>29269</v>
      </c>
      <c r="B1397" s="268" t="s">
        <v>1864</v>
      </c>
      <c r="C1397" s="269" t="s">
        <v>1</v>
      </c>
      <c r="D1397" s="466">
        <v>17.13</v>
      </c>
      <c r="E1397" s="271"/>
    </row>
    <row r="1398" spans="1:5" ht="28.5">
      <c r="A1398" s="485" t="s">
        <v>29270</v>
      </c>
      <c r="B1398" s="268" t="s">
        <v>1865</v>
      </c>
      <c r="C1398" s="269" t="s">
        <v>1</v>
      </c>
      <c r="D1398" s="466">
        <v>25.37</v>
      </c>
      <c r="E1398" s="271"/>
    </row>
    <row r="1399" spans="1:5" ht="28.5">
      <c r="A1399" s="485" t="s">
        <v>29271</v>
      </c>
      <c r="B1399" s="268" t="s">
        <v>1866</v>
      </c>
      <c r="C1399" s="269" t="s">
        <v>1</v>
      </c>
      <c r="D1399" s="466">
        <v>9.2200000000000006</v>
      </c>
      <c r="E1399" s="271"/>
    </row>
    <row r="1400" spans="1:5" ht="28.5">
      <c r="A1400" s="485" t="s">
        <v>29272</v>
      </c>
      <c r="B1400" s="268" t="s">
        <v>1867</v>
      </c>
      <c r="C1400" s="269" t="s">
        <v>3</v>
      </c>
      <c r="D1400" s="466">
        <v>9.36</v>
      </c>
      <c r="E1400" s="271"/>
    </row>
    <row r="1401" spans="1:5" ht="28.5">
      <c r="A1401" s="485" t="s">
        <v>29273</v>
      </c>
      <c r="B1401" s="268" t="s">
        <v>1868</v>
      </c>
      <c r="C1401" s="269" t="s">
        <v>3</v>
      </c>
      <c r="D1401" s="466">
        <v>9.32</v>
      </c>
      <c r="E1401" s="271"/>
    </row>
    <row r="1402" spans="1:5" ht="28.5">
      <c r="A1402" s="485" t="s">
        <v>29274</v>
      </c>
      <c r="B1402" s="268" t="s">
        <v>1869</v>
      </c>
      <c r="C1402" s="269" t="s">
        <v>3</v>
      </c>
      <c r="D1402" s="466">
        <v>9.5</v>
      </c>
      <c r="E1402" s="271"/>
    </row>
    <row r="1403" spans="1:5" ht="14.25">
      <c r="A1403" s="485" t="s">
        <v>29275</v>
      </c>
      <c r="B1403" s="268" t="s">
        <v>1870</v>
      </c>
      <c r="C1403" s="269" t="s">
        <v>1</v>
      </c>
      <c r="D1403" s="466">
        <v>8.57</v>
      </c>
      <c r="E1403" s="271"/>
    </row>
    <row r="1404" spans="1:5" ht="15">
      <c r="A1404" s="484" t="s">
        <v>29276</v>
      </c>
      <c r="B1404" s="471" t="s">
        <v>19281</v>
      </c>
      <c r="C1404" s="472"/>
      <c r="D1404" s="480"/>
      <c r="E1404" s="271"/>
    </row>
    <row r="1405" spans="1:5" ht="14.25">
      <c r="A1405" s="485" t="s">
        <v>29277</v>
      </c>
      <c r="B1405" s="268" t="s">
        <v>1871</v>
      </c>
      <c r="C1405" s="269" t="s">
        <v>3</v>
      </c>
      <c r="D1405" s="466">
        <v>14.07</v>
      </c>
      <c r="E1405" s="271"/>
    </row>
    <row r="1406" spans="1:5" ht="28.5">
      <c r="A1406" s="485" t="s">
        <v>29278</v>
      </c>
      <c r="B1406" s="268" t="s">
        <v>1872</v>
      </c>
      <c r="C1406" s="269" t="s">
        <v>3</v>
      </c>
      <c r="D1406" s="466">
        <v>13.34</v>
      </c>
      <c r="E1406" s="271"/>
    </row>
    <row r="1407" spans="1:5" ht="28.5">
      <c r="A1407" s="485" t="s">
        <v>29279</v>
      </c>
      <c r="B1407" s="268" t="s">
        <v>29280</v>
      </c>
      <c r="C1407" s="269" t="s">
        <v>1</v>
      </c>
      <c r="D1407" s="466">
        <v>190.12</v>
      </c>
      <c r="E1407" s="271"/>
    </row>
    <row r="1408" spans="1:5" ht="28.5">
      <c r="A1408" s="485" t="s">
        <v>29281</v>
      </c>
      <c r="B1408" s="268" t="s">
        <v>1873</v>
      </c>
      <c r="C1408" s="269" t="s">
        <v>1</v>
      </c>
      <c r="D1408" s="466">
        <v>131.13</v>
      </c>
      <c r="E1408" s="271"/>
    </row>
    <row r="1409" spans="1:5" ht="28.5">
      <c r="A1409" s="485" t="s">
        <v>29282</v>
      </c>
      <c r="B1409" s="268" t="s">
        <v>1874</v>
      </c>
      <c r="C1409" s="269" t="s">
        <v>3</v>
      </c>
      <c r="D1409" s="466">
        <v>12.33</v>
      </c>
      <c r="E1409" s="473"/>
    </row>
    <row r="1410" spans="1:5" ht="15">
      <c r="A1410" s="484" t="s">
        <v>29283</v>
      </c>
      <c r="B1410" s="471" t="s">
        <v>19282</v>
      </c>
      <c r="C1410" s="472"/>
      <c r="D1410" s="480"/>
      <c r="E1410" s="473"/>
    </row>
    <row r="1411" spans="1:5" ht="15">
      <c r="A1411" s="484" t="s">
        <v>29284</v>
      </c>
      <c r="B1411" s="471" t="s">
        <v>19283</v>
      </c>
      <c r="C1411" s="472"/>
      <c r="D1411" s="480"/>
      <c r="E1411" s="271"/>
    </row>
    <row r="1412" spans="1:5" ht="14.25">
      <c r="A1412" s="485" t="s">
        <v>29285</v>
      </c>
      <c r="B1412" s="268" t="s">
        <v>1875</v>
      </c>
      <c r="C1412" s="269" t="s">
        <v>2</v>
      </c>
      <c r="D1412" s="466">
        <v>193.04</v>
      </c>
      <c r="E1412" s="271"/>
    </row>
    <row r="1413" spans="1:5" ht="15">
      <c r="A1413" s="484" t="s">
        <v>29286</v>
      </c>
      <c r="B1413" s="471" t="s">
        <v>19217</v>
      </c>
      <c r="C1413" s="472"/>
      <c r="D1413" s="480"/>
      <c r="E1413" s="271"/>
    </row>
    <row r="1414" spans="1:5" ht="57">
      <c r="A1414" s="485" t="s">
        <v>29287</v>
      </c>
      <c r="B1414" s="268" t="s">
        <v>29288</v>
      </c>
      <c r="C1414" s="269" t="s">
        <v>2</v>
      </c>
      <c r="D1414" s="466">
        <v>147.56</v>
      </c>
      <c r="E1414" s="271"/>
    </row>
    <row r="1415" spans="1:5" ht="15">
      <c r="A1415" s="484" t="s">
        <v>29289</v>
      </c>
      <c r="B1415" s="471" t="s">
        <v>19198</v>
      </c>
      <c r="C1415" s="472"/>
      <c r="D1415" s="480"/>
      <c r="E1415" s="271"/>
    </row>
    <row r="1416" spans="1:5" ht="28.5">
      <c r="A1416" s="485" t="s">
        <v>29290</v>
      </c>
      <c r="B1416" s="268" t="s">
        <v>19709</v>
      </c>
      <c r="C1416" s="269" t="s">
        <v>2</v>
      </c>
      <c r="D1416" s="466">
        <v>54.4</v>
      </c>
      <c r="E1416" s="473"/>
    </row>
    <row r="1417" spans="1:5" ht="28.5">
      <c r="A1417" s="485" t="s">
        <v>29291</v>
      </c>
      <c r="B1417" s="268" t="s">
        <v>19710</v>
      </c>
      <c r="C1417" s="269" t="s">
        <v>2</v>
      </c>
      <c r="D1417" s="466">
        <v>71.03</v>
      </c>
      <c r="E1417" s="473"/>
    </row>
    <row r="1418" spans="1:5" ht="15">
      <c r="A1418" s="484" t="s">
        <v>29292</v>
      </c>
      <c r="B1418" s="471" t="s">
        <v>19193</v>
      </c>
      <c r="C1418" s="472"/>
      <c r="D1418" s="480"/>
      <c r="E1418" s="271"/>
    </row>
    <row r="1419" spans="1:5" ht="28.5">
      <c r="A1419" s="485" t="s">
        <v>29293</v>
      </c>
      <c r="B1419" s="268" t="s">
        <v>18587</v>
      </c>
      <c r="C1419" s="269" t="s">
        <v>2</v>
      </c>
      <c r="D1419" s="466">
        <v>20.52</v>
      </c>
      <c r="E1419" s="272"/>
    </row>
    <row r="1420" spans="1:5" ht="15">
      <c r="A1420" s="484" t="s">
        <v>29294</v>
      </c>
      <c r="B1420" s="471" t="s">
        <v>19284</v>
      </c>
      <c r="C1420" s="472"/>
      <c r="D1420" s="480"/>
      <c r="E1420" s="475"/>
    </row>
    <row r="1421" spans="1:5" ht="15" customHeight="1">
      <c r="A1421" s="484" t="s">
        <v>29295</v>
      </c>
      <c r="B1421" s="471" t="s">
        <v>19285</v>
      </c>
      <c r="C1421" s="472"/>
      <c r="D1421" s="480"/>
      <c r="E1421" s="473"/>
    </row>
    <row r="1422" spans="1:5" ht="28.5">
      <c r="A1422" s="485" t="s">
        <v>29296</v>
      </c>
      <c r="B1422" s="268" t="s">
        <v>1876</v>
      </c>
      <c r="C1422" s="269" t="s">
        <v>4</v>
      </c>
      <c r="D1422" s="466">
        <v>45.87</v>
      </c>
      <c r="E1422" s="475"/>
    </row>
    <row r="1423" spans="1:5" ht="15">
      <c r="A1423" s="484" t="s">
        <v>29297</v>
      </c>
      <c r="B1423" s="471" t="s">
        <v>19286</v>
      </c>
      <c r="C1423" s="472"/>
      <c r="D1423" s="480"/>
      <c r="E1423" s="267" t="s">
        <v>19302</v>
      </c>
    </row>
    <row r="1424" spans="1:5" ht="15" customHeight="1">
      <c r="A1424" s="485" t="s">
        <v>29298</v>
      </c>
      <c r="B1424" s="268" t="s">
        <v>1877</v>
      </c>
      <c r="C1424" s="269" t="s">
        <v>2</v>
      </c>
      <c r="D1424" s="466">
        <v>2361.59</v>
      </c>
      <c r="E1424" s="473"/>
    </row>
    <row r="1425" spans="1:5" ht="15">
      <c r="A1425" s="484" t="s">
        <v>29299</v>
      </c>
      <c r="B1425" s="471" t="s">
        <v>19287</v>
      </c>
      <c r="C1425" s="472"/>
      <c r="D1425" s="480"/>
      <c r="E1425" s="473"/>
    </row>
    <row r="1426" spans="1:5" ht="15">
      <c r="A1426" s="484" t="s">
        <v>29300</v>
      </c>
      <c r="B1426" s="471" t="s">
        <v>19288</v>
      </c>
      <c r="C1426" s="472"/>
      <c r="D1426" s="480"/>
      <c r="E1426" s="270">
        <v>14.08</v>
      </c>
    </row>
    <row r="1427" spans="1:5" ht="14.25">
      <c r="A1427" s="485" t="s">
        <v>29301</v>
      </c>
      <c r="B1427" s="268" t="s">
        <v>1878</v>
      </c>
      <c r="C1427" s="269" t="s">
        <v>7</v>
      </c>
      <c r="D1427" s="466">
        <v>143.52000000000001</v>
      </c>
      <c r="E1427" s="270">
        <v>14.08</v>
      </c>
    </row>
    <row r="1428" spans="1:5" ht="15">
      <c r="A1428" s="484" t="s">
        <v>29302</v>
      </c>
      <c r="B1428" s="471" t="s">
        <v>19289</v>
      </c>
      <c r="C1428" s="472"/>
      <c r="D1428" s="480"/>
      <c r="E1428" s="270">
        <v>14.08</v>
      </c>
    </row>
    <row r="1429" spans="1:5" ht="15">
      <c r="A1429" s="484" t="s">
        <v>29303</v>
      </c>
      <c r="B1429" s="471" t="s">
        <v>19290</v>
      </c>
      <c r="C1429" s="472"/>
      <c r="D1429" s="480"/>
      <c r="E1429" s="270">
        <v>11.6</v>
      </c>
    </row>
    <row r="1430" spans="1:5" ht="14.25">
      <c r="A1430" s="485" t="s">
        <v>29304</v>
      </c>
      <c r="B1430" s="268" t="s">
        <v>13</v>
      </c>
      <c r="C1430" s="269" t="s">
        <v>10</v>
      </c>
      <c r="D1430" s="466">
        <v>5.05</v>
      </c>
      <c r="E1430" s="270">
        <v>11.6</v>
      </c>
    </row>
    <row r="1431" spans="1:5" ht="15">
      <c r="A1431" s="484" t="s">
        <v>29305</v>
      </c>
      <c r="B1431" s="471" t="s">
        <v>19291</v>
      </c>
      <c r="C1431" s="472"/>
      <c r="D1431" s="480"/>
      <c r="E1431" s="473"/>
    </row>
    <row r="1432" spans="1:5" ht="14.25">
      <c r="A1432" s="485" t="s">
        <v>29306</v>
      </c>
      <c r="B1432" s="268" t="s">
        <v>1879</v>
      </c>
      <c r="C1432" s="269" t="s">
        <v>3</v>
      </c>
      <c r="D1432" s="466">
        <v>17.28</v>
      </c>
      <c r="E1432" s="270">
        <v>0</v>
      </c>
    </row>
    <row r="1433" spans="1:5" ht="15">
      <c r="A1433" s="484" t="s">
        <v>29307</v>
      </c>
      <c r="B1433" s="471" t="s">
        <v>29308</v>
      </c>
      <c r="C1433" s="472"/>
      <c r="D1433" s="480"/>
      <c r="E1433" s="270">
        <v>0</v>
      </c>
    </row>
    <row r="1434" spans="1:5" ht="15">
      <c r="A1434" s="484" t="s">
        <v>29309</v>
      </c>
      <c r="B1434" s="471" t="s">
        <v>29310</v>
      </c>
      <c r="C1434" s="472"/>
      <c r="D1434" s="480"/>
      <c r="E1434" s="270">
        <v>0</v>
      </c>
    </row>
    <row r="1435" spans="1:5" ht="15">
      <c r="A1435" s="485" t="s">
        <v>29311</v>
      </c>
      <c r="B1435" s="268" t="s">
        <v>1880</v>
      </c>
      <c r="C1435" s="269" t="s">
        <v>2</v>
      </c>
      <c r="D1435" s="466">
        <v>132.72999999999999</v>
      </c>
      <c r="E1435" s="473"/>
    </row>
    <row r="1436" spans="1:5" ht="14.25">
      <c r="A1436" s="485" t="s">
        <v>29312</v>
      </c>
      <c r="B1436" s="268" t="s">
        <v>1881</v>
      </c>
      <c r="C1436" s="269" t="s">
        <v>2</v>
      </c>
      <c r="D1436" s="466">
        <v>166.93</v>
      </c>
      <c r="E1436" s="270">
        <v>0</v>
      </c>
    </row>
    <row r="1437" spans="1:5" ht="15">
      <c r="A1437" s="485" t="s">
        <v>29313</v>
      </c>
      <c r="B1437" s="268" t="s">
        <v>1882</v>
      </c>
      <c r="C1437" s="269" t="s">
        <v>2</v>
      </c>
      <c r="D1437" s="466">
        <v>26.45</v>
      </c>
      <c r="E1437" s="473"/>
    </row>
    <row r="1438" spans="1:5" ht="28.5">
      <c r="A1438" s="485" t="s">
        <v>29314</v>
      </c>
      <c r="B1438" s="268" t="s">
        <v>1883</v>
      </c>
      <c r="C1438" s="269" t="s">
        <v>2</v>
      </c>
      <c r="D1438" s="466">
        <v>34.19</v>
      </c>
      <c r="E1438" s="270">
        <v>14.08</v>
      </c>
    </row>
    <row r="1439" spans="1:5" ht="14.25">
      <c r="A1439" s="485" t="s">
        <v>29315</v>
      </c>
      <c r="B1439" s="268" t="s">
        <v>1884</v>
      </c>
      <c r="C1439" s="269" t="s">
        <v>2</v>
      </c>
      <c r="D1439" s="466">
        <v>14.71</v>
      </c>
      <c r="E1439" s="270">
        <v>11.6</v>
      </c>
    </row>
    <row r="1440" spans="1:5" ht="14.25">
      <c r="A1440" s="485" t="s">
        <v>29316</v>
      </c>
      <c r="B1440" s="268" t="s">
        <v>1885</v>
      </c>
      <c r="C1440" s="269" t="s">
        <v>2</v>
      </c>
      <c r="D1440" s="466">
        <v>59.18</v>
      </c>
      <c r="E1440" s="270">
        <v>9.34</v>
      </c>
    </row>
    <row r="1441" spans="1:4" ht="14.25">
      <c r="A1441" s="485" t="s">
        <v>29317</v>
      </c>
      <c r="B1441" s="268" t="s">
        <v>1886</v>
      </c>
      <c r="C1441" s="269" t="s">
        <v>2</v>
      </c>
      <c r="D1441" s="466">
        <v>5.09</v>
      </c>
    </row>
    <row r="1442" spans="1:4" ht="14.25">
      <c r="A1442" s="485" t="s">
        <v>29318</v>
      </c>
      <c r="B1442" s="268" t="s">
        <v>1887</v>
      </c>
      <c r="C1442" s="269" t="s">
        <v>2</v>
      </c>
      <c r="D1442" s="466">
        <v>13.36</v>
      </c>
    </row>
    <row r="1443" spans="1:4" ht="14.25">
      <c r="A1443" s="485" t="s">
        <v>29319</v>
      </c>
      <c r="B1443" s="268" t="s">
        <v>1888</v>
      </c>
      <c r="C1443" s="269" t="s">
        <v>2</v>
      </c>
      <c r="D1443" s="466">
        <v>2.54</v>
      </c>
    </row>
    <row r="1444" spans="1:4" ht="15">
      <c r="A1444" s="484" t="s">
        <v>29320</v>
      </c>
      <c r="B1444" s="471" t="s">
        <v>19292</v>
      </c>
      <c r="C1444" s="472"/>
      <c r="D1444" s="480"/>
    </row>
    <row r="1445" spans="1:4" ht="15">
      <c r="A1445" s="484" t="s">
        <v>29321</v>
      </c>
      <c r="B1445" s="471" t="s">
        <v>19293</v>
      </c>
      <c r="C1445" s="472"/>
      <c r="D1445" s="480"/>
    </row>
    <row r="1446" spans="1:4" ht="14.25">
      <c r="A1446" s="485" t="s">
        <v>29322</v>
      </c>
      <c r="B1446" s="268" t="s">
        <v>1889</v>
      </c>
      <c r="C1446" s="269" t="s">
        <v>2</v>
      </c>
      <c r="D1446" s="466">
        <v>114.44</v>
      </c>
    </row>
    <row r="1447" spans="1:4" ht="14.25">
      <c r="A1447" s="485" t="s">
        <v>29323</v>
      </c>
      <c r="B1447" s="268" t="s">
        <v>1890</v>
      </c>
      <c r="C1447" s="269" t="s">
        <v>2</v>
      </c>
      <c r="D1447" s="466">
        <v>41.1</v>
      </c>
    </row>
    <row r="1448" spans="1:4" ht="14.25">
      <c r="A1448" s="485" t="s">
        <v>29324</v>
      </c>
      <c r="B1448" s="268" t="s">
        <v>1891</v>
      </c>
      <c r="C1448" s="269" t="s">
        <v>2</v>
      </c>
      <c r="D1448" s="466">
        <v>68.98</v>
      </c>
    </row>
    <row r="1449" spans="1:4" ht="14.25">
      <c r="A1449" s="485" t="s">
        <v>29325</v>
      </c>
      <c r="B1449" s="268" t="s">
        <v>1892</v>
      </c>
      <c r="C1449" s="269" t="s">
        <v>2</v>
      </c>
      <c r="D1449" s="466">
        <v>91.71</v>
      </c>
    </row>
    <row r="1450" spans="1:4" ht="14.25">
      <c r="A1450" s="485" t="s">
        <v>29326</v>
      </c>
      <c r="B1450" s="268" t="s">
        <v>1893</v>
      </c>
      <c r="C1450" s="269" t="s">
        <v>2</v>
      </c>
      <c r="D1450" s="466">
        <v>36.799999999999997</v>
      </c>
    </row>
    <row r="1451" spans="1:4" ht="14.25">
      <c r="A1451" s="485" t="s">
        <v>29327</v>
      </c>
      <c r="B1451" s="268" t="s">
        <v>1894</v>
      </c>
      <c r="C1451" s="269" t="s">
        <v>2</v>
      </c>
      <c r="D1451" s="466">
        <v>39.49</v>
      </c>
    </row>
    <row r="1452" spans="1:4" ht="14.25">
      <c r="A1452" s="485" t="s">
        <v>29328</v>
      </c>
      <c r="B1452" s="268" t="s">
        <v>1895</v>
      </c>
      <c r="C1452" s="269" t="s">
        <v>2</v>
      </c>
      <c r="D1452" s="466">
        <v>35.25</v>
      </c>
    </row>
    <row r="1453" spans="1:4" ht="14.25">
      <c r="A1453" s="485" t="s">
        <v>29329</v>
      </c>
      <c r="B1453" s="268" t="s">
        <v>1896</v>
      </c>
      <c r="C1453" s="269" t="s">
        <v>2</v>
      </c>
      <c r="D1453" s="466">
        <v>131.44</v>
      </c>
    </row>
    <row r="1454" spans="1:4" ht="14.25">
      <c r="A1454" s="485" t="s">
        <v>29330</v>
      </c>
      <c r="B1454" s="268" t="s">
        <v>1897</v>
      </c>
      <c r="C1454" s="269" t="s">
        <v>2</v>
      </c>
      <c r="D1454" s="466">
        <v>68.540000000000006</v>
      </c>
    </row>
    <row r="1455" spans="1:4" ht="14.25">
      <c r="A1455" s="485" t="s">
        <v>29331</v>
      </c>
      <c r="B1455" s="268" t="s">
        <v>1898</v>
      </c>
      <c r="C1455" s="269" t="s">
        <v>2</v>
      </c>
      <c r="D1455" s="466">
        <v>44</v>
      </c>
    </row>
    <row r="1456" spans="1:4" ht="14.25">
      <c r="A1456" s="485" t="s">
        <v>29332</v>
      </c>
      <c r="B1456" s="268" t="s">
        <v>1899</v>
      </c>
      <c r="C1456" s="269" t="s">
        <v>2</v>
      </c>
      <c r="D1456" s="466">
        <v>62.2</v>
      </c>
    </row>
    <row r="1457" spans="1:4" ht="14.25">
      <c r="A1457" s="485" t="s">
        <v>29333</v>
      </c>
      <c r="B1457" s="268" t="s">
        <v>1900</v>
      </c>
      <c r="C1457" s="269" t="s">
        <v>2</v>
      </c>
      <c r="D1457" s="466">
        <v>449.06</v>
      </c>
    </row>
    <row r="1458" spans="1:4" ht="14.25">
      <c r="A1458" s="485" t="s">
        <v>29334</v>
      </c>
      <c r="B1458" s="268" t="s">
        <v>1901</v>
      </c>
      <c r="C1458" s="269" t="s">
        <v>2</v>
      </c>
      <c r="D1458" s="466">
        <v>766.38</v>
      </c>
    </row>
    <row r="1459" spans="1:4" ht="14.25">
      <c r="A1459" s="485" t="s">
        <v>29335</v>
      </c>
      <c r="B1459" s="268" t="s">
        <v>1902</v>
      </c>
      <c r="C1459" s="269" t="s">
        <v>2</v>
      </c>
      <c r="D1459" s="466">
        <v>264.74</v>
      </c>
    </row>
    <row r="1460" spans="1:4" ht="15">
      <c r="A1460" s="484" t="s">
        <v>29336</v>
      </c>
      <c r="B1460" s="471" t="s">
        <v>19294</v>
      </c>
      <c r="C1460" s="472"/>
      <c r="D1460" s="480"/>
    </row>
    <row r="1461" spans="1:4" ht="15">
      <c r="A1461" s="484" t="s">
        <v>29337</v>
      </c>
      <c r="B1461" s="471" t="s">
        <v>19295</v>
      </c>
      <c r="C1461" s="472"/>
      <c r="D1461" s="480"/>
    </row>
    <row r="1462" spans="1:4" ht="28.5">
      <c r="A1462" s="485" t="s">
        <v>29338</v>
      </c>
      <c r="B1462" s="268" t="s">
        <v>1903</v>
      </c>
      <c r="C1462" s="269" t="s">
        <v>954</v>
      </c>
      <c r="D1462" s="466">
        <v>1272.5999999999999</v>
      </c>
    </row>
    <row r="1463" spans="1:4" ht="15">
      <c r="A1463" s="484" t="s">
        <v>29339</v>
      </c>
      <c r="B1463" s="471" t="s">
        <v>19296</v>
      </c>
      <c r="C1463" s="472"/>
      <c r="D1463" s="480"/>
    </row>
    <row r="1464" spans="1:4" ht="28.5">
      <c r="A1464" s="485" t="s">
        <v>29340</v>
      </c>
      <c r="B1464" s="268" t="s">
        <v>29341</v>
      </c>
      <c r="C1464" s="269" t="s">
        <v>954</v>
      </c>
      <c r="D1464" s="466">
        <v>6060.76</v>
      </c>
    </row>
    <row r="1465" spans="1:4" ht="28.5">
      <c r="A1465" s="485" t="s">
        <v>29342</v>
      </c>
      <c r="B1465" s="268" t="s">
        <v>29343</v>
      </c>
      <c r="C1465" s="269" t="s">
        <v>954</v>
      </c>
      <c r="D1465" s="466">
        <v>22729.360000000001</v>
      </c>
    </row>
    <row r="1466" spans="1:4" ht="28.5">
      <c r="A1466" s="485" t="s">
        <v>29344</v>
      </c>
      <c r="B1466" s="268" t="s">
        <v>29345</v>
      </c>
      <c r="C1466" s="269" t="s">
        <v>954</v>
      </c>
      <c r="D1466" s="466">
        <v>9451.34</v>
      </c>
    </row>
    <row r="1467" spans="1:4" ht="28.5">
      <c r="A1467" s="485" t="s">
        <v>29346</v>
      </c>
      <c r="B1467" s="268" t="s">
        <v>29347</v>
      </c>
      <c r="C1467" s="269" t="s">
        <v>954</v>
      </c>
      <c r="D1467" s="466">
        <v>2886.01</v>
      </c>
    </row>
    <row r="1468" spans="1:4" ht="28.5">
      <c r="A1468" s="485" t="s">
        <v>29348</v>
      </c>
      <c r="B1468" s="268" t="s">
        <v>29349</v>
      </c>
      <c r="C1468" s="269" t="s">
        <v>954</v>
      </c>
      <c r="D1468" s="466">
        <v>16235.47</v>
      </c>
    </row>
    <row r="1469" spans="1:4" ht="28.5">
      <c r="A1469" s="485" t="s">
        <v>29350</v>
      </c>
      <c r="B1469" s="268" t="s">
        <v>29351</v>
      </c>
      <c r="C1469" s="269" t="s">
        <v>954</v>
      </c>
      <c r="D1469" s="466">
        <v>4816.46</v>
      </c>
    </row>
    <row r="1470" spans="1:4" ht="28.5">
      <c r="A1470" s="485" t="s">
        <v>29352</v>
      </c>
      <c r="B1470" s="268" t="s">
        <v>29353</v>
      </c>
      <c r="C1470" s="269" t="s">
        <v>954</v>
      </c>
      <c r="D1470" s="466">
        <v>4365.4799999999996</v>
      </c>
    </row>
    <row r="1471" spans="1:4" ht="28.5">
      <c r="A1471" s="485" t="s">
        <v>29354</v>
      </c>
      <c r="B1471" s="268" t="s">
        <v>29355</v>
      </c>
      <c r="C1471" s="269" t="s">
        <v>954</v>
      </c>
      <c r="D1471" s="466">
        <v>12987.78</v>
      </c>
    </row>
    <row r="1472" spans="1:4" ht="28.5">
      <c r="A1472" s="485" t="s">
        <v>29356</v>
      </c>
      <c r="B1472" s="268" t="s">
        <v>29357</v>
      </c>
      <c r="C1472" s="269" t="s">
        <v>954</v>
      </c>
      <c r="D1472" s="466">
        <v>10750.71</v>
      </c>
    </row>
    <row r="1473" spans="1:4" ht="28.5">
      <c r="A1473" s="485" t="s">
        <v>29358</v>
      </c>
      <c r="B1473" s="268" t="s">
        <v>29359</v>
      </c>
      <c r="C1473" s="269" t="s">
        <v>954</v>
      </c>
      <c r="D1473" s="466">
        <v>10750.71</v>
      </c>
    </row>
    <row r="1474" spans="1:4" ht="28.5">
      <c r="A1474" s="485" t="s">
        <v>29360</v>
      </c>
      <c r="B1474" s="268" t="s">
        <v>29361</v>
      </c>
      <c r="C1474" s="269" t="s">
        <v>954</v>
      </c>
      <c r="D1474" s="466">
        <v>9972.2800000000007</v>
      </c>
    </row>
    <row r="1475" spans="1:4" ht="28.5">
      <c r="A1475" s="485" t="s">
        <v>29362</v>
      </c>
      <c r="B1475" s="268" t="s">
        <v>29363</v>
      </c>
      <c r="C1475" s="269" t="s">
        <v>954</v>
      </c>
      <c r="D1475" s="466">
        <v>10064.56</v>
      </c>
    </row>
    <row r="1476" spans="1:4" ht="28.5">
      <c r="A1476" s="485" t="s">
        <v>29364</v>
      </c>
      <c r="B1476" s="268" t="s">
        <v>29365</v>
      </c>
      <c r="C1476" s="269" t="s">
        <v>954</v>
      </c>
      <c r="D1476" s="466">
        <v>10765.6</v>
      </c>
    </row>
    <row r="1477" spans="1:4" ht="28.5">
      <c r="A1477" s="485" t="s">
        <v>29366</v>
      </c>
      <c r="B1477" s="268" t="s">
        <v>29367</v>
      </c>
      <c r="C1477" s="269" t="s">
        <v>954</v>
      </c>
      <c r="D1477" s="466">
        <v>23269.65</v>
      </c>
    </row>
    <row r="1478" spans="1:4" ht="14.25">
      <c r="A1478" s="485" t="s">
        <v>29368</v>
      </c>
      <c r="B1478" s="268" t="s">
        <v>29369</v>
      </c>
      <c r="C1478" s="269" t="s">
        <v>954</v>
      </c>
      <c r="D1478" s="466">
        <v>5767.55</v>
      </c>
    </row>
    <row r="1479" spans="1:4" ht="28.5">
      <c r="A1479" s="485" t="s">
        <v>29370</v>
      </c>
      <c r="B1479" s="268" t="s">
        <v>29371</v>
      </c>
      <c r="C1479" s="269" t="s">
        <v>954</v>
      </c>
      <c r="D1479" s="466">
        <v>12986.29</v>
      </c>
    </row>
    <row r="1480" spans="1:4" ht="28.5">
      <c r="A1480" s="485" t="s">
        <v>29372</v>
      </c>
      <c r="B1480" s="268" t="s">
        <v>29373</v>
      </c>
      <c r="C1480" s="269" t="s">
        <v>954</v>
      </c>
      <c r="D1480" s="466">
        <v>19468.27</v>
      </c>
    </row>
    <row r="1481" spans="1:4" ht="14.25">
      <c r="A1481" s="485" t="s">
        <v>29374</v>
      </c>
      <c r="B1481" s="268" t="s">
        <v>29375</v>
      </c>
      <c r="C1481" s="269" t="s">
        <v>954</v>
      </c>
      <c r="D1481" s="466">
        <v>2717.82</v>
      </c>
    </row>
    <row r="1482" spans="1:4" ht="28.5">
      <c r="A1482" s="485" t="s">
        <v>29376</v>
      </c>
      <c r="B1482" s="268" t="s">
        <v>29377</v>
      </c>
      <c r="C1482" s="269" t="s">
        <v>954</v>
      </c>
      <c r="D1482" s="466">
        <v>4916.63</v>
      </c>
    </row>
    <row r="1483" spans="1:4" ht="14.25">
      <c r="A1483" s="485" t="s">
        <v>29378</v>
      </c>
      <c r="B1483" s="268" t="s">
        <v>29379</v>
      </c>
      <c r="C1483" s="269" t="s">
        <v>954</v>
      </c>
      <c r="D1483" s="466">
        <v>2017.08</v>
      </c>
    </row>
    <row r="1484" spans="1:4" ht="28.5">
      <c r="A1484" s="485" t="s">
        <v>29380</v>
      </c>
      <c r="B1484" s="268" t="s">
        <v>29381</v>
      </c>
      <c r="C1484" s="269" t="s">
        <v>954</v>
      </c>
      <c r="D1484" s="466">
        <v>2017.08</v>
      </c>
    </row>
    <row r="1485" spans="1:4" ht="28.5">
      <c r="A1485" s="485" t="s">
        <v>29382</v>
      </c>
      <c r="B1485" s="268" t="s">
        <v>29383</v>
      </c>
      <c r="C1485" s="269" t="s">
        <v>954</v>
      </c>
      <c r="D1485" s="466">
        <v>3782.02</v>
      </c>
    </row>
    <row r="1486" spans="1:4" ht="28.5">
      <c r="A1486" s="485" t="s">
        <v>29384</v>
      </c>
      <c r="B1486" s="268" t="s">
        <v>29385</v>
      </c>
      <c r="C1486" s="269" t="s">
        <v>954</v>
      </c>
      <c r="D1486" s="466">
        <v>7018.5</v>
      </c>
    </row>
    <row r="1487" spans="1:4" ht="28.5">
      <c r="A1487" s="485" t="s">
        <v>29386</v>
      </c>
      <c r="B1487" s="268" t="s">
        <v>29387</v>
      </c>
      <c r="C1487" s="269" t="s">
        <v>954</v>
      </c>
      <c r="D1487" s="466">
        <v>26321.1</v>
      </c>
    </row>
    <row r="1488" spans="1:4" ht="28.5">
      <c r="A1488" s="485" t="s">
        <v>29388</v>
      </c>
      <c r="B1488" s="268" t="s">
        <v>29389</v>
      </c>
      <c r="C1488" s="269" t="s">
        <v>954</v>
      </c>
      <c r="D1488" s="466">
        <v>10944.86</v>
      </c>
    </row>
    <row r="1489" spans="1:4" ht="28.5">
      <c r="A1489" s="485" t="s">
        <v>29390</v>
      </c>
      <c r="B1489" s="268" t="s">
        <v>29391</v>
      </c>
      <c r="C1489" s="269" t="s">
        <v>954</v>
      </c>
      <c r="D1489" s="466">
        <v>3342.06</v>
      </c>
    </row>
    <row r="1490" spans="1:4" ht="28.5">
      <c r="A1490" s="485" t="s">
        <v>29392</v>
      </c>
      <c r="B1490" s="268" t="s">
        <v>29393</v>
      </c>
      <c r="C1490" s="269" t="s">
        <v>954</v>
      </c>
      <c r="D1490" s="466">
        <v>18801.03</v>
      </c>
    </row>
    <row r="1491" spans="1:4" ht="28.5">
      <c r="A1491" s="485" t="s">
        <v>29394</v>
      </c>
      <c r="B1491" s="268" t="s">
        <v>29395</v>
      </c>
      <c r="C1491" s="269" t="s">
        <v>954</v>
      </c>
      <c r="D1491" s="466">
        <v>5577.57</v>
      </c>
    </row>
    <row r="1492" spans="1:4" ht="28.5">
      <c r="A1492" s="485" t="s">
        <v>29396</v>
      </c>
      <c r="B1492" s="268" t="s">
        <v>29397</v>
      </c>
      <c r="C1492" s="269" t="s">
        <v>954</v>
      </c>
      <c r="D1492" s="466">
        <v>5055.32</v>
      </c>
    </row>
    <row r="1493" spans="1:4" ht="28.5">
      <c r="A1493" s="485" t="s">
        <v>29398</v>
      </c>
      <c r="B1493" s="268" t="s">
        <v>29399</v>
      </c>
      <c r="C1493" s="269" t="s">
        <v>954</v>
      </c>
      <c r="D1493" s="466">
        <v>15040.13</v>
      </c>
    </row>
    <row r="1494" spans="1:4" ht="28.5">
      <c r="A1494" s="485" t="s">
        <v>29400</v>
      </c>
      <c r="B1494" s="268" t="s">
        <v>29401</v>
      </c>
      <c r="C1494" s="269" t="s">
        <v>954</v>
      </c>
      <c r="D1494" s="466">
        <v>12449.56</v>
      </c>
    </row>
    <row r="1495" spans="1:4" ht="28.5">
      <c r="A1495" s="485" t="s">
        <v>29402</v>
      </c>
      <c r="B1495" s="268" t="s">
        <v>29403</v>
      </c>
      <c r="C1495" s="269" t="s">
        <v>954</v>
      </c>
      <c r="D1495" s="466">
        <v>12449.56</v>
      </c>
    </row>
    <row r="1496" spans="1:4" ht="28.5">
      <c r="A1496" s="485" t="s">
        <v>29404</v>
      </c>
      <c r="B1496" s="268" t="s">
        <v>29405</v>
      </c>
      <c r="C1496" s="269" t="s">
        <v>954</v>
      </c>
      <c r="D1496" s="466">
        <v>11548.12</v>
      </c>
    </row>
    <row r="1497" spans="1:4" ht="28.5">
      <c r="A1497" s="485" t="s">
        <v>29406</v>
      </c>
      <c r="B1497" s="268" t="s">
        <v>29407</v>
      </c>
      <c r="C1497" s="269" t="s">
        <v>954</v>
      </c>
      <c r="D1497" s="466">
        <v>11654.98</v>
      </c>
    </row>
    <row r="1498" spans="1:4" ht="28.5">
      <c r="A1498" s="485" t="s">
        <v>29408</v>
      </c>
      <c r="B1498" s="268" t="s">
        <v>29409</v>
      </c>
      <c r="C1498" s="269" t="s">
        <v>954</v>
      </c>
      <c r="D1498" s="466">
        <v>12466.8</v>
      </c>
    </row>
    <row r="1499" spans="1:4" ht="28.5">
      <c r="A1499" s="485" t="s">
        <v>29410</v>
      </c>
      <c r="B1499" s="268" t="s">
        <v>29411</v>
      </c>
      <c r="C1499" s="269" t="s">
        <v>954</v>
      </c>
      <c r="D1499" s="466">
        <v>26946.76</v>
      </c>
    </row>
    <row r="1500" spans="1:4" ht="14.25">
      <c r="A1500" s="485" t="s">
        <v>29412</v>
      </c>
      <c r="B1500" s="268" t="s">
        <v>29413</v>
      </c>
      <c r="C1500" s="269" t="s">
        <v>954</v>
      </c>
      <c r="D1500" s="466">
        <v>6678.95</v>
      </c>
    </row>
    <row r="1501" spans="1:4" ht="28.5">
      <c r="A1501" s="485" t="s">
        <v>29414</v>
      </c>
      <c r="B1501" s="268" t="s">
        <v>29415</v>
      </c>
      <c r="C1501" s="269" t="s">
        <v>954</v>
      </c>
      <c r="D1501" s="466">
        <v>15038.41</v>
      </c>
    </row>
    <row r="1502" spans="1:4" ht="28.5">
      <c r="A1502" s="485" t="s">
        <v>29416</v>
      </c>
      <c r="B1502" s="268" t="s">
        <v>29417</v>
      </c>
      <c r="C1502" s="269" t="s">
        <v>954</v>
      </c>
      <c r="D1502" s="466">
        <v>22544.69</v>
      </c>
    </row>
    <row r="1503" spans="1:4" ht="14.25">
      <c r="A1503" s="485" t="s">
        <v>29418</v>
      </c>
      <c r="B1503" s="268" t="s">
        <v>29419</v>
      </c>
      <c r="C1503" s="269" t="s">
        <v>954</v>
      </c>
      <c r="D1503" s="466">
        <v>3147.29</v>
      </c>
    </row>
    <row r="1504" spans="1:4" ht="28.5">
      <c r="A1504" s="485" t="s">
        <v>29420</v>
      </c>
      <c r="B1504" s="268" t="s">
        <v>29421</v>
      </c>
      <c r="C1504" s="269" t="s">
        <v>954</v>
      </c>
      <c r="D1504" s="466">
        <v>5693.57</v>
      </c>
    </row>
    <row r="1505" spans="1:4" ht="14.25">
      <c r="A1505" s="485" t="s">
        <v>29422</v>
      </c>
      <c r="B1505" s="268" t="s">
        <v>29423</v>
      </c>
      <c r="C1505" s="269" t="s">
        <v>954</v>
      </c>
      <c r="D1505" s="466">
        <v>2335.8200000000002</v>
      </c>
    </row>
    <row r="1506" spans="1:4" ht="28.5">
      <c r="A1506" s="485" t="s">
        <v>29424</v>
      </c>
      <c r="B1506" s="268" t="s">
        <v>29425</v>
      </c>
      <c r="C1506" s="269" t="s">
        <v>954</v>
      </c>
      <c r="D1506" s="466">
        <v>2335.8200000000002</v>
      </c>
    </row>
    <row r="1507" spans="1:4" ht="28.5">
      <c r="A1507" s="485" t="s">
        <v>29426</v>
      </c>
      <c r="B1507" s="268" t="s">
        <v>29427</v>
      </c>
      <c r="C1507" s="269" t="s">
        <v>954</v>
      </c>
      <c r="D1507" s="466">
        <v>4379.67</v>
      </c>
    </row>
    <row r="1508" spans="1:4" ht="15">
      <c r="A1508" s="484" t="s">
        <v>29428</v>
      </c>
      <c r="B1508" s="471" t="s">
        <v>19297</v>
      </c>
      <c r="C1508" s="472"/>
      <c r="D1508" s="480"/>
    </row>
    <row r="1509" spans="1:4" ht="15">
      <c r="A1509" s="484" t="s">
        <v>29429</v>
      </c>
      <c r="B1509" s="471" t="s">
        <v>19298</v>
      </c>
      <c r="C1509" s="472"/>
      <c r="D1509" s="480"/>
    </row>
    <row r="1510" spans="1:4" ht="42.75">
      <c r="A1510" s="485" t="s">
        <v>29430</v>
      </c>
      <c r="B1510" s="268" t="s">
        <v>29431</v>
      </c>
      <c r="C1510" s="269" t="s">
        <v>2</v>
      </c>
      <c r="D1510" s="466">
        <v>1082.32</v>
      </c>
    </row>
    <row r="1511" spans="1:4" ht="42.75">
      <c r="A1511" s="485" t="s">
        <v>29432</v>
      </c>
      <c r="B1511" s="268" t="s">
        <v>29433</v>
      </c>
      <c r="C1511" s="269" t="s">
        <v>2</v>
      </c>
      <c r="D1511" s="466">
        <v>2354.17</v>
      </c>
    </row>
    <row r="1512" spans="1:4" ht="42.75">
      <c r="A1512" s="485" t="s">
        <v>29434</v>
      </c>
      <c r="B1512" s="268" t="s">
        <v>29435</v>
      </c>
      <c r="C1512" s="269" t="s">
        <v>2</v>
      </c>
      <c r="D1512" s="466">
        <v>960.44</v>
      </c>
    </row>
    <row r="1513" spans="1:4" ht="42.75">
      <c r="A1513" s="485" t="s">
        <v>29436</v>
      </c>
      <c r="B1513" s="268" t="s">
        <v>29437</v>
      </c>
      <c r="C1513" s="269" t="s">
        <v>2</v>
      </c>
      <c r="D1513" s="466">
        <v>1011.78</v>
      </c>
    </row>
    <row r="1514" spans="1:4" ht="42.75">
      <c r="A1514" s="485" t="s">
        <v>29438</v>
      </c>
      <c r="B1514" s="268" t="s">
        <v>29439</v>
      </c>
      <c r="C1514" s="269" t="s">
        <v>2</v>
      </c>
      <c r="D1514" s="466">
        <v>1183</v>
      </c>
    </row>
    <row r="1515" spans="1:4" ht="28.5">
      <c r="A1515" s="485" t="s">
        <v>29440</v>
      </c>
      <c r="B1515" s="268" t="s">
        <v>29441</v>
      </c>
      <c r="C1515" s="269" t="s">
        <v>2</v>
      </c>
      <c r="D1515" s="466">
        <v>4563.33</v>
      </c>
    </row>
    <row r="1516" spans="1:4" ht="28.5">
      <c r="A1516" s="485" t="s">
        <v>29442</v>
      </c>
      <c r="B1516" s="268" t="s">
        <v>29443</v>
      </c>
      <c r="C1516" s="269" t="s">
        <v>2</v>
      </c>
      <c r="D1516" s="466">
        <v>271.52</v>
      </c>
    </row>
    <row r="1517" spans="1:4" ht="15">
      <c r="A1517" s="484" t="s">
        <v>29444</v>
      </c>
      <c r="B1517" s="471" t="s">
        <v>1904</v>
      </c>
      <c r="C1517" s="472"/>
      <c r="D1517" s="480"/>
    </row>
    <row r="1518" spans="1:4" ht="15">
      <c r="A1518" s="484" t="s">
        <v>29445</v>
      </c>
      <c r="B1518" s="471" t="s">
        <v>19299</v>
      </c>
      <c r="C1518" s="472"/>
      <c r="D1518" s="480"/>
    </row>
    <row r="1519" spans="1:4" ht="28.5">
      <c r="A1519" s="485" t="s">
        <v>29446</v>
      </c>
      <c r="B1519" s="268" t="s">
        <v>1905</v>
      </c>
      <c r="C1519" s="269" t="s">
        <v>5</v>
      </c>
      <c r="D1519" s="466">
        <v>2.9</v>
      </c>
    </row>
    <row r="1520" spans="1:4" ht="28.5">
      <c r="A1520" s="485" t="s">
        <v>29447</v>
      </c>
      <c r="B1520" s="268" t="s">
        <v>1906</v>
      </c>
      <c r="C1520" s="269" t="s">
        <v>5</v>
      </c>
      <c r="D1520" s="466">
        <v>8.76</v>
      </c>
    </row>
    <row r="1521" spans="1:4" ht="14.25">
      <c r="A1521" s="487"/>
      <c r="B1521" s="474"/>
      <c r="C1521" s="474"/>
      <c r="D1521" s="481"/>
    </row>
    <row r="1522" spans="1:4" ht="30">
      <c r="A1522" s="488" t="s">
        <v>19300</v>
      </c>
      <c r="B1522" s="472"/>
      <c r="C1522" s="472"/>
      <c r="D1522" s="480"/>
    </row>
    <row r="1523" spans="1:4" ht="14.25">
      <c r="A1523" s="487"/>
      <c r="B1523" s="474"/>
      <c r="C1523" s="474"/>
      <c r="D1523" s="481"/>
    </row>
    <row r="1524" spans="1:4" ht="15">
      <c r="A1524" s="483" t="s">
        <v>19126</v>
      </c>
      <c r="B1524" s="266" t="s">
        <v>19127</v>
      </c>
      <c r="C1524" s="267" t="s">
        <v>19128</v>
      </c>
      <c r="D1524" s="465" t="s">
        <v>19301</v>
      </c>
    </row>
    <row r="1525" spans="1:4" ht="30">
      <c r="A1525" s="484" t="s">
        <v>29448</v>
      </c>
      <c r="B1525" s="471" t="s">
        <v>19303</v>
      </c>
      <c r="C1525" s="472"/>
      <c r="D1525" s="480"/>
    </row>
    <row r="1526" spans="1:4" ht="15">
      <c r="A1526" s="484" t="s">
        <v>29449</v>
      </c>
      <c r="B1526" s="471" t="s">
        <v>19304</v>
      </c>
      <c r="C1526" s="472"/>
      <c r="D1526" s="480"/>
    </row>
    <row r="1527" spans="1:4" ht="28.5">
      <c r="A1527" s="485" t="s">
        <v>29450</v>
      </c>
      <c r="B1527" s="268" t="s">
        <v>1907</v>
      </c>
      <c r="C1527" s="269" t="s">
        <v>5</v>
      </c>
      <c r="D1527" s="466">
        <v>102.09</v>
      </c>
    </row>
    <row r="1528" spans="1:4" ht="14.25">
      <c r="A1528" s="485" t="s">
        <v>29451</v>
      </c>
      <c r="B1528" s="268" t="s">
        <v>1908</v>
      </c>
      <c r="C1528" s="269" t="s">
        <v>5</v>
      </c>
      <c r="D1528" s="466">
        <v>42.56</v>
      </c>
    </row>
    <row r="1529" spans="1:4" ht="28.5">
      <c r="A1529" s="485" t="s">
        <v>29452</v>
      </c>
      <c r="B1529" s="268" t="s">
        <v>1909</v>
      </c>
      <c r="C1529" s="269" t="s">
        <v>5</v>
      </c>
      <c r="D1529" s="466">
        <v>27.12</v>
      </c>
    </row>
    <row r="1530" spans="1:4" ht="28.5">
      <c r="A1530" s="485" t="s">
        <v>29453</v>
      </c>
      <c r="B1530" s="268" t="s">
        <v>1910</v>
      </c>
      <c r="C1530" s="269" t="s">
        <v>5</v>
      </c>
      <c r="D1530" s="466">
        <v>232.13</v>
      </c>
    </row>
    <row r="1531" spans="1:4" ht="28.5">
      <c r="A1531" s="485" t="s">
        <v>29454</v>
      </c>
      <c r="B1531" s="268" t="s">
        <v>1911</v>
      </c>
      <c r="C1531" s="269" t="s">
        <v>5</v>
      </c>
      <c r="D1531" s="466">
        <v>141.18</v>
      </c>
    </row>
    <row r="1532" spans="1:4" ht="15">
      <c r="A1532" s="484" t="s">
        <v>29455</v>
      </c>
      <c r="B1532" s="471" t="s">
        <v>19305</v>
      </c>
      <c r="C1532" s="472"/>
      <c r="D1532" s="480"/>
    </row>
    <row r="1533" spans="1:4" ht="28.5">
      <c r="A1533" s="485" t="s">
        <v>29456</v>
      </c>
      <c r="B1533" s="268" t="s">
        <v>1912</v>
      </c>
      <c r="C1533" s="269" t="s">
        <v>5</v>
      </c>
      <c r="D1533" s="466">
        <v>2.25</v>
      </c>
    </row>
    <row r="1534" spans="1:4" ht="28.5">
      <c r="A1534" s="485" t="s">
        <v>29457</v>
      </c>
      <c r="B1534" s="268" t="s">
        <v>1913</v>
      </c>
      <c r="C1534" s="269" t="s">
        <v>5</v>
      </c>
      <c r="D1534" s="466">
        <v>2.25</v>
      </c>
    </row>
    <row r="1535" spans="1:4" ht="28.5">
      <c r="A1535" s="485" t="s">
        <v>29458</v>
      </c>
      <c r="B1535" s="268" t="s">
        <v>1914</v>
      </c>
      <c r="C1535" s="269" t="s">
        <v>2</v>
      </c>
      <c r="D1535" s="466">
        <v>51107</v>
      </c>
    </row>
    <row r="1536" spans="1:4" ht="15">
      <c r="A1536" s="484" t="s">
        <v>29459</v>
      </c>
      <c r="B1536" s="471" t="s">
        <v>29460</v>
      </c>
      <c r="C1536" s="472"/>
      <c r="D1536" s="480"/>
    </row>
    <row r="1537" spans="1:4" ht="42.75">
      <c r="A1537" s="485" t="s">
        <v>29461</v>
      </c>
      <c r="B1537" s="268" t="s">
        <v>29462</v>
      </c>
      <c r="C1537" s="269" t="s">
        <v>2</v>
      </c>
      <c r="D1537" s="466">
        <v>294.41000000000003</v>
      </c>
    </row>
    <row r="1538" spans="1:4" ht="15">
      <c r="A1538" s="484" t="s">
        <v>29463</v>
      </c>
      <c r="B1538" s="471" t="s">
        <v>19306</v>
      </c>
      <c r="C1538" s="472"/>
      <c r="D1538" s="480"/>
    </row>
    <row r="1539" spans="1:4" ht="28.5">
      <c r="A1539" s="485" t="s">
        <v>29464</v>
      </c>
      <c r="B1539" s="268" t="s">
        <v>1915</v>
      </c>
      <c r="C1539" s="269" t="s">
        <v>2</v>
      </c>
      <c r="D1539" s="466">
        <v>42276</v>
      </c>
    </row>
    <row r="1540" spans="1:4" ht="15">
      <c r="A1540" s="484" t="s">
        <v>29465</v>
      </c>
      <c r="B1540" s="471" t="s">
        <v>19307</v>
      </c>
      <c r="C1540" s="472"/>
      <c r="D1540" s="480"/>
    </row>
    <row r="1541" spans="1:4" ht="28.5">
      <c r="A1541" s="485" t="s">
        <v>29466</v>
      </c>
      <c r="B1541" s="268" t="s">
        <v>1916</v>
      </c>
      <c r="C1541" s="269" t="s">
        <v>5</v>
      </c>
      <c r="D1541" s="466">
        <v>123.83</v>
      </c>
    </row>
    <row r="1542" spans="1:4" ht="28.5">
      <c r="A1542" s="485" t="s">
        <v>29467</v>
      </c>
      <c r="B1542" s="268" t="s">
        <v>1917</v>
      </c>
      <c r="C1542" s="269" t="s">
        <v>5</v>
      </c>
      <c r="D1542" s="466">
        <v>141.74</v>
      </c>
    </row>
    <row r="1543" spans="1:4" ht="28.5">
      <c r="A1543" s="485" t="s">
        <v>29468</v>
      </c>
      <c r="B1543" s="268" t="s">
        <v>1918</v>
      </c>
      <c r="C1543" s="269" t="s">
        <v>5</v>
      </c>
      <c r="D1543" s="466">
        <v>20.93</v>
      </c>
    </row>
  </sheetData>
  <autoFilter ref="A2:D2"/>
  <mergeCells count="3">
    <mergeCell ref="C1:D1"/>
    <mergeCell ref="B4:E4"/>
    <mergeCell ref="B5:E5"/>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90" customWidth="1"/>
    <col min="2" max="2" width="40.625" style="13" customWidth="1"/>
    <col min="3" max="3" width="5.625" style="190" customWidth="1"/>
    <col min="4" max="4" width="15.625" style="190" customWidth="1"/>
    <col min="5" max="16384" width="9" style="13" hidden="1"/>
  </cols>
  <sheetData>
    <row r="1" spans="1:4">
      <c r="A1" s="187" t="s">
        <v>1921</v>
      </c>
      <c r="B1" s="188" t="s">
        <v>17965</v>
      </c>
      <c r="C1" s="513" t="s">
        <v>18588</v>
      </c>
      <c r="D1" s="513"/>
    </row>
    <row r="2" spans="1:4">
      <c r="A2" s="189" t="s">
        <v>2096</v>
      </c>
      <c r="B2" s="189" t="s">
        <v>1030</v>
      </c>
      <c r="C2" s="189" t="s">
        <v>19</v>
      </c>
      <c r="D2" s="189" t="s">
        <v>2090</v>
      </c>
    </row>
    <row r="3" spans="1:4">
      <c r="A3" s="191" t="s">
        <v>5483</v>
      </c>
      <c r="D3" s="192"/>
    </row>
    <row r="4" spans="1:4">
      <c r="A4" s="190">
        <v>7010100010</v>
      </c>
      <c r="B4" s="13" t="s">
        <v>5484</v>
      </c>
      <c r="C4" s="190" t="s">
        <v>4</v>
      </c>
      <c r="D4" s="192">
        <v>451.1</v>
      </c>
    </row>
    <row r="5" spans="1:4">
      <c r="A5" s="190">
        <v>7010100020</v>
      </c>
      <c r="B5" s="13" t="s">
        <v>5485</v>
      </c>
      <c r="C5" s="190" t="s">
        <v>4</v>
      </c>
      <c r="D5" s="192">
        <v>139.07</v>
      </c>
    </row>
    <row r="6" spans="1:4">
      <c r="A6" s="190">
        <v>7010100030</v>
      </c>
      <c r="B6" s="13" t="s">
        <v>5486</v>
      </c>
      <c r="C6" s="190" t="s">
        <v>4</v>
      </c>
      <c r="D6" s="192">
        <v>106.7</v>
      </c>
    </row>
    <row r="7" spans="1:4">
      <c r="A7" s="190">
        <v>7010100040</v>
      </c>
      <c r="B7" s="13" t="s">
        <v>5487</v>
      </c>
      <c r="C7" s="190" t="s">
        <v>4</v>
      </c>
      <c r="D7" s="192">
        <v>292.22000000000003</v>
      </c>
    </row>
    <row r="8" spans="1:4">
      <c r="A8" s="190">
        <v>7010100050</v>
      </c>
      <c r="B8" s="13" t="s">
        <v>5488</v>
      </c>
      <c r="C8" s="190" t="s">
        <v>4</v>
      </c>
      <c r="D8" s="192">
        <v>368.4</v>
      </c>
    </row>
    <row r="9" spans="1:4">
      <c r="A9" s="190">
        <v>7010100060</v>
      </c>
      <c r="B9" s="13" t="s">
        <v>5489</v>
      </c>
      <c r="C9" s="190" t="s">
        <v>4</v>
      </c>
      <c r="D9" s="192">
        <v>764.9</v>
      </c>
    </row>
    <row r="10" spans="1:4">
      <c r="A10" s="190">
        <v>7010100070</v>
      </c>
      <c r="B10" s="13" t="s">
        <v>5490</v>
      </c>
      <c r="C10" s="190" t="s">
        <v>2</v>
      </c>
      <c r="D10" s="192">
        <v>1693.99</v>
      </c>
    </row>
    <row r="11" spans="1:4">
      <c r="A11" s="190">
        <v>7010100080</v>
      </c>
      <c r="B11" s="13" t="s">
        <v>5491</v>
      </c>
      <c r="C11" s="190" t="s">
        <v>2</v>
      </c>
      <c r="D11" s="192">
        <v>165.74</v>
      </c>
    </row>
    <row r="12" spans="1:4">
      <c r="A12" s="190">
        <v>7010100090</v>
      </c>
      <c r="B12" s="13" t="s">
        <v>5492</v>
      </c>
      <c r="C12" s="190" t="s">
        <v>4</v>
      </c>
      <c r="D12" s="192">
        <v>70.02</v>
      </c>
    </row>
    <row r="13" spans="1:4">
      <c r="A13" s="190">
        <v>7010100100</v>
      </c>
      <c r="B13" s="13" t="s">
        <v>5493</v>
      </c>
      <c r="C13" s="190" t="s">
        <v>1</v>
      </c>
      <c r="D13" s="192">
        <v>114.43</v>
      </c>
    </row>
    <row r="14" spans="1:4">
      <c r="A14" s="190">
        <v>7010100110</v>
      </c>
      <c r="B14" s="13" t="s">
        <v>5494</v>
      </c>
      <c r="C14" s="190" t="s">
        <v>4</v>
      </c>
      <c r="D14" s="192">
        <v>145.82</v>
      </c>
    </row>
    <row r="15" spans="1:4">
      <c r="A15" s="190">
        <v>7010100120</v>
      </c>
      <c r="B15" s="13" t="s">
        <v>5495</v>
      </c>
      <c r="C15" s="190" t="s">
        <v>2</v>
      </c>
      <c r="D15" s="192">
        <v>1208.2</v>
      </c>
    </row>
    <row r="16" spans="1:4">
      <c r="A16" s="190">
        <v>7010100130</v>
      </c>
      <c r="B16" s="13" t="s">
        <v>5496</v>
      </c>
      <c r="C16" s="190" t="s">
        <v>2</v>
      </c>
      <c r="D16" s="192">
        <v>1005.02</v>
      </c>
    </row>
    <row r="17" spans="1:4">
      <c r="A17" s="190">
        <v>7010100140</v>
      </c>
      <c r="B17" s="13" t="s">
        <v>5497</v>
      </c>
      <c r="C17" s="190" t="s">
        <v>2</v>
      </c>
      <c r="D17" s="192">
        <v>1710.36</v>
      </c>
    </row>
    <row r="18" spans="1:4">
      <c r="A18" s="190">
        <v>7010100150</v>
      </c>
      <c r="B18" s="13" t="s">
        <v>5498</v>
      </c>
      <c r="C18" s="190" t="s">
        <v>5499</v>
      </c>
      <c r="D18" s="192">
        <v>522</v>
      </c>
    </row>
    <row r="19" spans="1:4">
      <c r="A19" s="190">
        <v>7010100160</v>
      </c>
      <c r="B19" s="13" t="s">
        <v>5500</v>
      </c>
      <c r="C19" s="190" t="s">
        <v>5499</v>
      </c>
      <c r="D19" s="192">
        <v>522</v>
      </c>
    </row>
    <row r="20" spans="1:4">
      <c r="A20" s="190">
        <v>7010100170</v>
      </c>
      <c r="B20" s="13" t="s">
        <v>5501</v>
      </c>
      <c r="C20" s="190" t="s">
        <v>5499</v>
      </c>
      <c r="D20" s="192">
        <v>407.81</v>
      </c>
    </row>
    <row r="21" spans="1:4">
      <c r="A21" s="190">
        <v>7010100180</v>
      </c>
      <c r="B21" s="13" t="s">
        <v>5502</v>
      </c>
      <c r="C21" s="190" t="s">
        <v>5499</v>
      </c>
      <c r="D21" s="192">
        <v>592.67999999999995</v>
      </c>
    </row>
    <row r="22" spans="1:4">
      <c r="A22" s="190">
        <v>7010100190</v>
      </c>
      <c r="B22" s="13" t="s">
        <v>5503</v>
      </c>
      <c r="C22" s="190" t="s">
        <v>2</v>
      </c>
      <c r="D22" s="192">
        <v>557.67999999999995</v>
      </c>
    </row>
    <row r="23" spans="1:4">
      <c r="A23" s="190">
        <v>7010100200</v>
      </c>
      <c r="B23" s="13" t="s">
        <v>5504</v>
      </c>
      <c r="C23" s="190" t="s">
        <v>2</v>
      </c>
      <c r="D23" s="192">
        <v>557.67999999999995</v>
      </c>
    </row>
    <row r="24" spans="1:4">
      <c r="A24" s="190">
        <v>7010100210</v>
      </c>
      <c r="B24" s="13" t="s">
        <v>5505</v>
      </c>
      <c r="C24" s="190" t="s">
        <v>5499</v>
      </c>
      <c r="D24" s="192">
        <v>1480.31</v>
      </c>
    </row>
    <row r="25" spans="1:4">
      <c r="A25" s="190">
        <v>7010100220</v>
      </c>
      <c r="B25" s="13" t="s">
        <v>5506</v>
      </c>
      <c r="C25" s="190" t="s">
        <v>5499</v>
      </c>
      <c r="D25" s="192">
        <v>1716.25</v>
      </c>
    </row>
    <row r="26" spans="1:4">
      <c r="A26" s="190">
        <v>7010100230</v>
      </c>
      <c r="B26" s="13" t="s">
        <v>5507</v>
      </c>
      <c r="C26" s="190" t="s">
        <v>5508</v>
      </c>
      <c r="D26" s="192">
        <v>3.31</v>
      </c>
    </row>
    <row r="27" spans="1:4">
      <c r="A27" s="190">
        <v>7010100240</v>
      </c>
      <c r="B27" s="13" t="s">
        <v>5509</v>
      </c>
      <c r="C27" s="190" t="s">
        <v>5508</v>
      </c>
      <c r="D27" s="192">
        <v>1.79</v>
      </c>
    </row>
    <row r="28" spans="1:4">
      <c r="A28" s="190">
        <v>7010100250</v>
      </c>
      <c r="B28" s="13" t="s">
        <v>5510</v>
      </c>
      <c r="C28" s="190" t="s">
        <v>5508</v>
      </c>
      <c r="D28" s="192">
        <v>1.49</v>
      </c>
    </row>
    <row r="29" spans="1:4">
      <c r="A29" s="190">
        <v>7010100260</v>
      </c>
      <c r="B29" s="13" t="s">
        <v>5511</v>
      </c>
      <c r="C29" s="190" t="s">
        <v>5512</v>
      </c>
      <c r="D29" s="192">
        <v>17.48</v>
      </c>
    </row>
    <row r="30" spans="1:4">
      <c r="A30" s="190">
        <v>7010100270</v>
      </c>
      <c r="B30" s="13" t="s">
        <v>5511</v>
      </c>
      <c r="C30" s="190" t="s">
        <v>5262</v>
      </c>
      <c r="D30" s="192">
        <v>2752.3</v>
      </c>
    </row>
    <row r="31" spans="1:4">
      <c r="A31" s="190">
        <v>7010100280</v>
      </c>
      <c r="B31" s="13" t="s">
        <v>5513</v>
      </c>
      <c r="C31" s="190" t="s">
        <v>5512</v>
      </c>
      <c r="D31" s="192">
        <v>40.549999999999997</v>
      </c>
    </row>
    <row r="32" spans="1:4">
      <c r="A32" s="190">
        <v>7010100290</v>
      </c>
      <c r="B32" s="13" t="s">
        <v>5513</v>
      </c>
      <c r="C32" s="190" t="s">
        <v>5262</v>
      </c>
      <c r="D32" s="192">
        <v>6190.47</v>
      </c>
    </row>
    <row r="33" spans="1:4">
      <c r="A33" s="190">
        <v>7010100300</v>
      </c>
      <c r="B33" s="13" t="s">
        <v>5514</v>
      </c>
      <c r="C33" s="190" t="s">
        <v>5512</v>
      </c>
      <c r="D33" s="192">
        <v>76.59</v>
      </c>
    </row>
    <row r="34" spans="1:4">
      <c r="A34" s="190">
        <v>7010100310</v>
      </c>
      <c r="B34" s="13" t="s">
        <v>5514</v>
      </c>
      <c r="C34" s="190" t="s">
        <v>5262</v>
      </c>
      <c r="D34" s="192">
        <v>11157.05</v>
      </c>
    </row>
    <row r="35" spans="1:4">
      <c r="A35" s="190">
        <v>7010100320</v>
      </c>
      <c r="B35" s="13" t="s">
        <v>5515</v>
      </c>
      <c r="C35" s="190" t="s">
        <v>5512</v>
      </c>
      <c r="D35" s="192">
        <v>122.4</v>
      </c>
    </row>
    <row r="36" spans="1:4">
      <c r="A36" s="190">
        <v>7010100330</v>
      </c>
      <c r="B36" s="13" t="s">
        <v>5515</v>
      </c>
      <c r="C36" s="190" t="s">
        <v>5262</v>
      </c>
      <c r="D36" s="192">
        <v>17420.78</v>
      </c>
    </row>
    <row r="37" spans="1:4">
      <c r="A37" s="190">
        <v>7010100340</v>
      </c>
      <c r="B37" s="13" t="s">
        <v>5516</v>
      </c>
      <c r="C37" s="190" t="s">
        <v>2</v>
      </c>
      <c r="D37" s="192">
        <v>606.76</v>
      </c>
    </row>
    <row r="38" spans="1:4">
      <c r="A38" s="190">
        <v>7010100350</v>
      </c>
      <c r="B38" s="13" t="s">
        <v>5517</v>
      </c>
      <c r="C38" s="190" t="s">
        <v>5518</v>
      </c>
      <c r="D38" s="192">
        <v>3.03</v>
      </c>
    </row>
    <row r="39" spans="1:4">
      <c r="A39" s="191" t="s">
        <v>5519</v>
      </c>
      <c r="D39" s="192"/>
    </row>
    <row r="40" spans="1:4">
      <c r="A40" s="190">
        <v>7020100010</v>
      </c>
      <c r="B40" s="13" t="s">
        <v>5520</v>
      </c>
      <c r="C40" s="190" t="s">
        <v>1</v>
      </c>
      <c r="D40" s="192">
        <v>1.24</v>
      </c>
    </row>
    <row r="41" spans="1:4">
      <c r="A41" s="190">
        <v>7020100020</v>
      </c>
      <c r="B41" s="13" t="s">
        <v>5521</v>
      </c>
      <c r="C41" s="190" t="s">
        <v>2</v>
      </c>
      <c r="D41" s="192">
        <v>298.37</v>
      </c>
    </row>
    <row r="42" spans="1:4">
      <c r="A42" s="190">
        <v>7020100030</v>
      </c>
      <c r="B42" s="13" t="s">
        <v>5522</v>
      </c>
      <c r="C42" s="190" t="s">
        <v>1</v>
      </c>
      <c r="D42" s="192">
        <v>1.42</v>
      </c>
    </row>
    <row r="43" spans="1:4">
      <c r="A43" s="190">
        <v>7020100040</v>
      </c>
      <c r="B43" s="13" t="s">
        <v>5523</v>
      </c>
      <c r="C43" s="190" t="s">
        <v>1</v>
      </c>
      <c r="D43" s="192">
        <v>1.64</v>
      </c>
    </row>
    <row r="44" spans="1:4">
      <c r="A44" s="190">
        <v>7020100050</v>
      </c>
      <c r="B44" s="13" t="s">
        <v>5524</v>
      </c>
      <c r="C44" s="190" t="s">
        <v>1</v>
      </c>
      <c r="D44" s="192">
        <v>2.08</v>
      </c>
    </row>
    <row r="45" spans="1:4">
      <c r="A45" s="190">
        <v>7020100060</v>
      </c>
      <c r="B45" s="13" t="s">
        <v>5525</v>
      </c>
      <c r="C45" s="190" t="s">
        <v>1</v>
      </c>
      <c r="D45" s="192">
        <v>1.64</v>
      </c>
    </row>
    <row r="46" spans="1:4">
      <c r="A46" s="190">
        <v>7020100070</v>
      </c>
      <c r="B46" s="13" t="s">
        <v>5526</v>
      </c>
      <c r="C46" s="190" t="s">
        <v>1</v>
      </c>
      <c r="D46" s="192">
        <v>1.29</v>
      </c>
    </row>
    <row r="47" spans="1:4">
      <c r="A47" s="190">
        <v>7020100080</v>
      </c>
      <c r="B47" s="13" t="s">
        <v>5527</v>
      </c>
      <c r="C47" s="190" t="s">
        <v>1</v>
      </c>
      <c r="D47" s="192">
        <v>1.69</v>
      </c>
    </row>
    <row r="48" spans="1:4">
      <c r="A48" s="190">
        <v>7020100090</v>
      </c>
      <c r="B48" s="13" t="s">
        <v>5528</v>
      </c>
      <c r="C48" s="190" t="s">
        <v>4</v>
      </c>
      <c r="D48" s="192">
        <v>4.22</v>
      </c>
    </row>
    <row r="49" spans="1:4">
      <c r="A49" s="190">
        <v>7020100100</v>
      </c>
      <c r="B49" s="13" t="s">
        <v>5529</v>
      </c>
      <c r="C49" s="190" t="s">
        <v>4</v>
      </c>
      <c r="D49" s="192">
        <v>14.29</v>
      </c>
    </row>
    <row r="50" spans="1:4">
      <c r="A50" s="190">
        <v>7020100110</v>
      </c>
      <c r="B50" s="13" t="s">
        <v>5530</v>
      </c>
      <c r="C50" s="190" t="s">
        <v>4</v>
      </c>
      <c r="D50" s="192">
        <v>2.04</v>
      </c>
    </row>
    <row r="51" spans="1:4">
      <c r="A51" s="190">
        <v>7020100120</v>
      </c>
      <c r="B51" s="13" t="s">
        <v>5531</v>
      </c>
      <c r="C51" s="190" t="s">
        <v>5499</v>
      </c>
      <c r="D51" s="192">
        <v>11206.86</v>
      </c>
    </row>
    <row r="52" spans="1:4">
      <c r="A52" s="190">
        <v>7020100130</v>
      </c>
      <c r="B52" s="13" t="s">
        <v>5532</v>
      </c>
      <c r="C52" s="190" t="s">
        <v>19</v>
      </c>
      <c r="D52" s="192">
        <v>529.91999999999996</v>
      </c>
    </row>
    <row r="53" spans="1:4">
      <c r="A53" s="190">
        <v>7020100140</v>
      </c>
      <c r="B53" s="13" t="s">
        <v>5533</v>
      </c>
      <c r="C53" s="190" t="s">
        <v>2</v>
      </c>
      <c r="D53" s="192">
        <v>120.28</v>
      </c>
    </row>
    <row r="54" spans="1:4">
      <c r="A54" s="190">
        <v>7020100150</v>
      </c>
      <c r="B54" s="13" t="s">
        <v>5534</v>
      </c>
      <c r="C54" s="190" t="s">
        <v>2</v>
      </c>
      <c r="D54" s="192">
        <v>230.06</v>
      </c>
    </row>
    <row r="55" spans="1:4">
      <c r="A55" s="190" t="s">
        <v>18603</v>
      </c>
      <c r="D55" s="192"/>
    </row>
    <row r="56" spans="1:4">
      <c r="A56" s="191" t="s">
        <v>18604</v>
      </c>
      <c r="D56" s="192"/>
    </row>
    <row r="57" spans="1:4">
      <c r="A57" s="190" t="s">
        <v>18605</v>
      </c>
      <c r="C57" s="190" t="s">
        <v>18606</v>
      </c>
      <c r="D57" s="192"/>
    </row>
    <row r="58" spans="1:4">
      <c r="A58" s="190" t="s">
        <v>18</v>
      </c>
      <c r="B58" s="13" t="s">
        <v>1030</v>
      </c>
      <c r="C58" s="190" t="s">
        <v>0</v>
      </c>
      <c r="D58" s="192" t="s">
        <v>18607</v>
      </c>
    </row>
    <row r="59" spans="1:4">
      <c r="A59" s="190">
        <v>7020100160</v>
      </c>
      <c r="B59" s="13" t="s">
        <v>5535</v>
      </c>
      <c r="C59" s="190" t="s">
        <v>1</v>
      </c>
      <c r="D59" s="192">
        <v>0.79</v>
      </c>
    </row>
    <row r="60" spans="1:4">
      <c r="A60" s="190" t="s">
        <v>5536</v>
      </c>
      <c r="D60" s="192"/>
    </row>
    <row r="61" spans="1:4">
      <c r="A61" s="190">
        <v>7030100010</v>
      </c>
      <c r="B61" s="13" t="s">
        <v>5537</v>
      </c>
      <c r="C61" s="190" t="s">
        <v>1</v>
      </c>
      <c r="D61" s="192">
        <v>9.86</v>
      </c>
    </row>
    <row r="62" spans="1:4">
      <c r="A62" s="190">
        <v>7030100020</v>
      </c>
      <c r="B62" s="13" t="s">
        <v>5538</v>
      </c>
      <c r="C62" s="190" t="s">
        <v>4</v>
      </c>
      <c r="D62" s="192">
        <v>18.920000000000002</v>
      </c>
    </row>
    <row r="63" spans="1:4">
      <c r="A63" s="190">
        <v>7030100030</v>
      </c>
      <c r="B63" s="13" t="s">
        <v>5539</v>
      </c>
      <c r="C63" s="190" t="s">
        <v>1</v>
      </c>
      <c r="D63" s="192">
        <v>100.59</v>
      </c>
    </row>
    <row r="64" spans="1:4">
      <c r="A64" s="190">
        <v>7030100040</v>
      </c>
      <c r="B64" s="13" t="s">
        <v>5540</v>
      </c>
      <c r="C64" s="190" t="s">
        <v>4</v>
      </c>
      <c r="D64" s="192">
        <v>103.65</v>
      </c>
    </row>
    <row r="65" spans="1:4">
      <c r="A65" s="190">
        <v>7030100050</v>
      </c>
      <c r="B65" s="13" t="s">
        <v>5541</v>
      </c>
      <c r="C65" s="190" t="s">
        <v>3</v>
      </c>
      <c r="D65" s="192">
        <v>9.51</v>
      </c>
    </row>
    <row r="66" spans="1:4">
      <c r="A66" s="190">
        <v>7030100060</v>
      </c>
      <c r="B66" s="13" t="s">
        <v>5542</v>
      </c>
      <c r="C66" s="190" t="s">
        <v>4</v>
      </c>
      <c r="D66" s="192">
        <v>6.16</v>
      </c>
    </row>
    <row r="67" spans="1:4">
      <c r="A67" s="190">
        <v>7030100070</v>
      </c>
      <c r="B67" s="13" t="s">
        <v>5543</v>
      </c>
      <c r="C67" s="190" t="s">
        <v>4</v>
      </c>
      <c r="D67" s="192">
        <v>24.19</v>
      </c>
    </row>
    <row r="68" spans="1:4">
      <c r="A68" s="190">
        <v>7030100080</v>
      </c>
      <c r="B68" s="13" t="s">
        <v>5544</v>
      </c>
      <c r="C68" s="190" t="s">
        <v>2</v>
      </c>
      <c r="D68" s="192">
        <v>96.14</v>
      </c>
    </row>
    <row r="69" spans="1:4">
      <c r="A69" s="190">
        <v>7030100090</v>
      </c>
      <c r="B69" s="13" t="s">
        <v>5545</v>
      </c>
      <c r="C69" s="190" t="s">
        <v>2</v>
      </c>
      <c r="D69" s="192">
        <v>547.98</v>
      </c>
    </row>
    <row r="70" spans="1:4">
      <c r="A70" s="190">
        <v>7030100100</v>
      </c>
      <c r="B70" s="13" t="s">
        <v>5546</v>
      </c>
      <c r="C70" s="190" t="s">
        <v>5499</v>
      </c>
      <c r="D70" s="192">
        <v>427</v>
      </c>
    </row>
    <row r="71" spans="1:4">
      <c r="A71" s="190">
        <v>7030100110</v>
      </c>
      <c r="B71" s="13" t="s">
        <v>5547</v>
      </c>
      <c r="C71" s="190" t="s">
        <v>2</v>
      </c>
      <c r="D71" s="192">
        <v>3.33</v>
      </c>
    </row>
    <row r="72" spans="1:4">
      <c r="A72" s="190">
        <v>7030100120</v>
      </c>
      <c r="B72" s="13" t="s">
        <v>5548</v>
      </c>
      <c r="C72" s="190" t="s">
        <v>4</v>
      </c>
      <c r="D72" s="192">
        <v>4.5199999999999996</v>
      </c>
    </row>
    <row r="73" spans="1:4">
      <c r="A73" s="190">
        <v>7030100130</v>
      </c>
      <c r="B73" s="13" t="s">
        <v>5549</v>
      </c>
      <c r="C73" s="190" t="s">
        <v>3</v>
      </c>
      <c r="D73" s="192">
        <v>0.26</v>
      </c>
    </row>
    <row r="74" spans="1:4">
      <c r="A74" s="190">
        <v>7030100140</v>
      </c>
      <c r="B74" s="13" t="s">
        <v>5550</v>
      </c>
      <c r="C74" s="190" t="s">
        <v>3</v>
      </c>
      <c r="D74" s="192">
        <v>0.67</v>
      </c>
    </row>
    <row r="75" spans="1:4">
      <c r="A75" s="190">
        <v>7030100150</v>
      </c>
      <c r="B75" s="13" t="s">
        <v>5551</v>
      </c>
      <c r="C75" s="190" t="s">
        <v>5552</v>
      </c>
      <c r="D75" s="192">
        <v>118.08</v>
      </c>
    </row>
    <row r="76" spans="1:4">
      <c r="A76" s="190">
        <v>7030100160</v>
      </c>
      <c r="B76" s="13" t="s">
        <v>5553</v>
      </c>
      <c r="C76" s="190" t="s">
        <v>2</v>
      </c>
      <c r="D76" s="192">
        <v>62.93</v>
      </c>
    </row>
    <row r="77" spans="1:4">
      <c r="A77" s="190">
        <v>7030100170</v>
      </c>
      <c r="B77" s="13" t="s">
        <v>5554</v>
      </c>
      <c r="C77" s="190" t="s">
        <v>2</v>
      </c>
      <c r="D77" s="192">
        <v>278.52999999999997</v>
      </c>
    </row>
    <row r="78" spans="1:4">
      <c r="A78" s="190">
        <v>7030100180</v>
      </c>
      <c r="B78" s="13" t="s">
        <v>5555</v>
      </c>
      <c r="C78" s="190" t="s">
        <v>4</v>
      </c>
      <c r="D78" s="192">
        <v>0.46</v>
      </c>
    </row>
    <row r="79" spans="1:4">
      <c r="A79" s="190">
        <v>7030100190</v>
      </c>
      <c r="B79" s="13" t="s">
        <v>5556</v>
      </c>
      <c r="C79" s="190" t="s">
        <v>4</v>
      </c>
      <c r="D79" s="192">
        <v>1.54</v>
      </c>
    </row>
    <row r="80" spans="1:4">
      <c r="A80" s="190">
        <v>7030100200</v>
      </c>
      <c r="B80" s="13" t="s">
        <v>5557</v>
      </c>
      <c r="C80" s="190" t="s">
        <v>4</v>
      </c>
      <c r="D80" s="192">
        <v>9.18</v>
      </c>
    </row>
    <row r="81" spans="1:4">
      <c r="A81" s="190">
        <v>7030100210</v>
      </c>
      <c r="B81" s="13" t="s">
        <v>5558</v>
      </c>
      <c r="C81" s="190" t="s">
        <v>4</v>
      </c>
      <c r="D81" s="192">
        <v>0.79</v>
      </c>
    </row>
    <row r="82" spans="1:4">
      <c r="A82" s="190">
        <v>7030100220</v>
      </c>
      <c r="B82" s="13" t="s">
        <v>5559</v>
      </c>
      <c r="C82" s="190" t="s">
        <v>4</v>
      </c>
      <c r="D82" s="192">
        <v>3.15</v>
      </c>
    </row>
    <row r="83" spans="1:4">
      <c r="A83" s="190">
        <v>7030100230</v>
      </c>
      <c r="B83" s="13" t="s">
        <v>5560</v>
      </c>
      <c r="C83" s="190" t="s">
        <v>4</v>
      </c>
      <c r="D83" s="192">
        <v>0.28999999999999998</v>
      </c>
    </row>
    <row r="84" spans="1:4">
      <c r="A84" s="190">
        <v>7030100241</v>
      </c>
      <c r="B84" s="13" t="s">
        <v>17734</v>
      </c>
      <c r="C84" s="190" t="s">
        <v>4</v>
      </c>
      <c r="D84" s="192">
        <v>20</v>
      </c>
    </row>
    <row r="85" spans="1:4">
      <c r="A85" s="190">
        <v>7030100250</v>
      </c>
      <c r="B85" s="13" t="s">
        <v>5561</v>
      </c>
      <c r="C85" s="190" t="s">
        <v>4</v>
      </c>
      <c r="D85" s="192">
        <v>6.33</v>
      </c>
    </row>
    <row r="86" spans="1:4">
      <c r="A86" s="190">
        <v>7030100260</v>
      </c>
      <c r="B86" s="13" t="s">
        <v>5562</v>
      </c>
      <c r="C86" s="190" t="s">
        <v>1</v>
      </c>
      <c r="D86" s="192">
        <v>10.5</v>
      </c>
    </row>
    <row r="87" spans="1:4">
      <c r="A87" s="190">
        <v>7030100270</v>
      </c>
      <c r="B87" s="13" t="s">
        <v>5563</v>
      </c>
      <c r="C87" s="190" t="s">
        <v>1</v>
      </c>
      <c r="D87" s="192">
        <v>3.28</v>
      </c>
    </row>
    <row r="88" spans="1:4">
      <c r="A88" s="190">
        <v>7030100280</v>
      </c>
      <c r="B88" s="13" t="s">
        <v>5564</v>
      </c>
      <c r="C88" s="190" t="s">
        <v>4</v>
      </c>
      <c r="D88" s="192">
        <v>3.94</v>
      </c>
    </row>
    <row r="89" spans="1:4">
      <c r="A89" s="190">
        <v>7030100291</v>
      </c>
      <c r="B89" s="13" t="s">
        <v>5565</v>
      </c>
      <c r="C89" s="190" t="s">
        <v>4</v>
      </c>
      <c r="D89" s="192">
        <v>2.08</v>
      </c>
    </row>
    <row r="90" spans="1:4">
      <c r="A90" s="190">
        <v>7030100301</v>
      </c>
      <c r="B90" s="13" t="s">
        <v>5566</v>
      </c>
      <c r="C90" s="190" t="s">
        <v>2</v>
      </c>
      <c r="D90" s="192">
        <v>19.66</v>
      </c>
    </row>
    <row r="91" spans="1:4">
      <c r="A91" s="190">
        <v>7030100311</v>
      </c>
      <c r="B91" s="13" t="s">
        <v>17735</v>
      </c>
      <c r="C91" s="190" t="s">
        <v>2</v>
      </c>
      <c r="D91" s="192">
        <v>39.299999999999997</v>
      </c>
    </row>
    <row r="92" spans="1:4">
      <c r="A92" s="190">
        <v>7030100312</v>
      </c>
      <c r="B92" s="13" t="s">
        <v>17736</v>
      </c>
      <c r="C92" s="190" t="s">
        <v>2</v>
      </c>
      <c r="D92" s="192">
        <v>95.63</v>
      </c>
    </row>
    <row r="93" spans="1:4">
      <c r="A93" s="190">
        <v>7030100331</v>
      </c>
      <c r="B93" s="13" t="s">
        <v>17737</v>
      </c>
      <c r="C93" s="190" t="s">
        <v>1</v>
      </c>
      <c r="D93" s="192">
        <v>6.13</v>
      </c>
    </row>
    <row r="94" spans="1:4">
      <c r="A94" s="190">
        <v>7030100350</v>
      </c>
      <c r="B94" s="13" t="s">
        <v>5567</v>
      </c>
      <c r="C94" s="190" t="s">
        <v>5512</v>
      </c>
      <c r="D94" s="192">
        <v>65</v>
      </c>
    </row>
    <row r="95" spans="1:4">
      <c r="A95" s="190">
        <v>7030100360</v>
      </c>
      <c r="B95" s="13" t="s">
        <v>5568</v>
      </c>
      <c r="C95" s="190" t="s">
        <v>7</v>
      </c>
      <c r="D95" s="192">
        <v>70.33</v>
      </c>
    </row>
    <row r="96" spans="1:4">
      <c r="A96" s="190">
        <v>7030100370</v>
      </c>
      <c r="B96" s="13" t="s">
        <v>5569</v>
      </c>
      <c r="C96" s="190" t="s">
        <v>4</v>
      </c>
      <c r="D96" s="192">
        <v>0.54</v>
      </c>
    </row>
    <row r="97" spans="1:4">
      <c r="A97" s="190">
        <v>7030100380</v>
      </c>
      <c r="B97" s="13" t="s">
        <v>5570</v>
      </c>
      <c r="C97" s="190" t="s">
        <v>4</v>
      </c>
      <c r="D97" s="192">
        <v>4.12</v>
      </c>
    </row>
    <row r="98" spans="1:4">
      <c r="A98" s="190">
        <v>7030100390</v>
      </c>
      <c r="B98" s="13" t="s">
        <v>5571</v>
      </c>
      <c r="C98" s="190" t="s">
        <v>4</v>
      </c>
      <c r="D98" s="192">
        <v>2.21</v>
      </c>
    </row>
    <row r="99" spans="1:4">
      <c r="A99" s="190">
        <v>7030100400</v>
      </c>
      <c r="B99" s="13" t="s">
        <v>5572</v>
      </c>
      <c r="C99" s="190" t="s">
        <v>7</v>
      </c>
      <c r="D99" s="192">
        <v>19.68</v>
      </c>
    </row>
    <row r="100" spans="1:4">
      <c r="A100" s="190">
        <v>7030100410</v>
      </c>
      <c r="B100" s="13" t="s">
        <v>5573</v>
      </c>
      <c r="C100" s="190" t="s">
        <v>4</v>
      </c>
      <c r="D100" s="192">
        <v>0.46</v>
      </c>
    </row>
    <row r="101" spans="1:4">
      <c r="A101" s="190">
        <v>7030100420</v>
      </c>
      <c r="B101" s="13" t="s">
        <v>5574</v>
      </c>
      <c r="C101" s="190" t="s">
        <v>4</v>
      </c>
      <c r="D101" s="192">
        <v>0.18</v>
      </c>
    </row>
    <row r="102" spans="1:4">
      <c r="A102" s="190">
        <v>7030100430</v>
      </c>
      <c r="B102" s="13" t="s">
        <v>5575</v>
      </c>
      <c r="C102" s="190" t="s">
        <v>19</v>
      </c>
      <c r="D102" s="192">
        <v>1.42</v>
      </c>
    </row>
    <row r="103" spans="1:4">
      <c r="A103" s="190">
        <v>7030100440</v>
      </c>
      <c r="B103" s="13" t="s">
        <v>5576</v>
      </c>
      <c r="C103" s="190" t="s">
        <v>1</v>
      </c>
      <c r="D103" s="192">
        <v>1.98</v>
      </c>
    </row>
    <row r="104" spans="1:4">
      <c r="A104" s="190">
        <v>7030100450</v>
      </c>
      <c r="B104" s="13" t="s">
        <v>5577</v>
      </c>
      <c r="C104" s="190" t="s">
        <v>19</v>
      </c>
      <c r="D104" s="192">
        <v>0.76</v>
      </c>
    </row>
    <row r="105" spans="1:4">
      <c r="A105" s="190">
        <v>7030100460</v>
      </c>
      <c r="B105" s="13" t="s">
        <v>5578</v>
      </c>
      <c r="C105" s="190" t="s">
        <v>19</v>
      </c>
      <c r="D105" s="192">
        <v>2.83</v>
      </c>
    </row>
    <row r="106" spans="1:4">
      <c r="A106" s="190">
        <v>7030100470</v>
      </c>
      <c r="B106" s="13" t="s">
        <v>5579</v>
      </c>
      <c r="C106" s="190" t="s">
        <v>19</v>
      </c>
      <c r="D106" s="192">
        <v>105.06</v>
      </c>
    </row>
    <row r="107" spans="1:4">
      <c r="A107" s="190">
        <v>7030100480</v>
      </c>
      <c r="B107" s="13" t="s">
        <v>5580</v>
      </c>
      <c r="C107" s="190" t="s">
        <v>19</v>
      </c>
      <c r="D107" s="192">
        <v>236.56</v>
      </c>
    </row>
    <row r="108" spans="1:4">
      <c r="A108" s="190">
        <v>7030100490</v>
      </c>
      <c r="B108" s="13" t="s">
        <v>5581</v>
      </c>
      <c r="C108" s="190" t="s">
        <v>19</v>
      </c>
      <c r="D108" s="192">
        <v>7.73</v>
      </c>
    </row>
    <row r="109" spans="1:4">
      <c r="A109" s="190">
        <v>7030100500</v>
      </c>
      <c r="B109" s="13" t="s">
        <v>5582</v>
      </c>
      <c r="C109" s="190" t="s">
        <v>1</v>
      </c>
      <c r="D109" s="192">
        <v>0.44</v>
      </c>
    </row>
    <row r="110" spans="1:4">
      <c r="A110" s="190">
        <v>7030100510</v>
      </c>
      <c r="B110" s="13" t="s">
        <v>5583</v>
      </c>
      <c r="C110" s="190" t="s">
        <v>4</v>
      </c>
      <c r="D110" s="192">
        <v>11.18</v>
      </c>
    </row>
    <row r="111" spans="1:4">
      <c r="A111" s="190" t="s">
        <v>18603</v>
      </c>
      <c r="D111" s="192"/>
    </row>
    <row r="112" spans="1:4">
      <c r="A112" s="190" t="s">
        <v>18604</v>
      </c>
      <c r="D112" s="192"/>
    </row>
    <row r="113" spans="1:4">
      <c r="A113" s="190" t="s">
        <v>18605</v>
      </c>
      <c r="C113" s="190" t="s">
        <v>18606</v>
      </c>
      <c r="D113" s="192"/>
    </row>
    <row r="114" spans="1:4">
      <c r="A114" s="190" t="s">
        <v>18</v>
      </c>
      <c r="B114" s="13" t="s">
        <v>1030</v>
      </c>
      <c r="C114" s="190" t="s">
        <v>0</v>
      </c>
      <c r="D114" s="192" t="s">
        <v>18607</v>
      </c>
    </row>
    <row r="115" spans="1:4">
      <c r="A115" s="190">
        <v>7030100520</v>
      </c>
      <c r="B115" s="13" t="s">
        <v>5584</v>
      </c>
      <c r="C115" s="190" t="s">
        <v>7</v>
      </c>
      <c r="D115" s="192">
        <v>44.72</v>
      </c>
    </row>
    <row r="116" spans="1:4">
      <c r="A116" s="190">
        <v>7030100530</v>
      </c>
      <c r="B116" s="13" t="s">
        <v>5585</v>
      </c>
      <c r="C116" s="190" t="s">
        <v>4</v>
      </c>
      <c r="D116" s="192">
        <v>5.96</v>
      </c>
    </row>
    <row r="117" spans="1:4">
      <c r="A117" s="190">
        <v>7030100540</v>
      </c>
      <c r="B117" s="13" t="s">
        <v>5586</v>
      </c>
      <c r="C117" s="190" t="s">
        <v>7</v>
      </c>
      <c r="D117" s="192">
        <v>343.26</v>
      </c>
    </row>
    <row r="118" spans="1:4">
      <c r="A118" s="190">
        <v>7030100550</v>
      </c>
      <c r="B118" s="13" t="s">
        <v>5587</v>
      </c>
      <c r="C118" s="190" t="s">
        <v>7</v>
      </c>
      <c r="D118" s="192">
        <v>237.59</v>
      </c>
    </row>
    <row r="119" spans="1:4">
      <c r="A119" s="190">
        <v>7030100560</v>
      </c>
      <c r="B119" s="13" t="s">
        <v>5588</v>
      </c>
      <c r="C119" s="190" t="s">
        <v>7</v>
      </c>
      <c r="D119" s="192">
        <v>238.48</v>
      </c>
    </row>
    <row r="120" spans="1:4">
      <c r="A120" s="190">
        <v>7030100570</v>
      </c>
      <c r="B120" s="13" t="s">
        <v>5589</v>
      </c>
      <c r="C120" s="190" t="s">
        <v>4</v>
      </c>
      <c r="D120" s="192">
        <v>10.43</v>
      </c>
    </row>
    <row r="121" spans="1:4">
      <c r="A121" s="190">
        <v>7030100580</v>
      </c>
      <c r="B121" s="13" t="s">
        <v>5590</v>
      </c>
      <c r="C121" s="190" t="s">
        <v>4</v>
      </c>
      <c r="D121" s="192">
        <v>11.93</v>
      </c>
    </row>
    <row r="122" spans="1:4">
      <c r="A122" s="190">
        <v>7030100590</v>
      </c>
      <c r="B122" s="13" t="s">
        <v>5591</v>
      </c>
      <c r="C122" s="190" t="s">
        <v>4</v>
      </c>
      <c r="D122" s="192">
        <v>20.87</v>
      </c>
    </row>
    <row r="123" spans="1:4">
      <c r="A123" s="190">
        <v>7030100600</v>
      </c>
      <c r="B123" s="13" t="s">
        <v>5592</v>
      </c>
      <c r="C123" s="190" t="s">
        <v>4</v>
      </c>
      <c r="D123" s="192">
        <v>44.09</v>
      </c>
    </row>
    <row r="124" spans="1:4">
      <c r="A124" s="190">
        <v>7030100610</v>
      </c>
      <c r="B124" s="13" t="s">
        <v>5593</v>
      </c>
      <c r="C124" s="190" t="s">
        <v>2</v>
      </c>
      <c r="D124" s="192">
        <v>15.49</v>
      </c>
    </row>
    <row r="125" spans="1:4">
      <c r="A125" s="190">
        <v>7030100620</v>
      </c>
      <c r="B125" s="13" t="s">
        <v>5594</v>
      </c>
      <c r="C125" s="190" t="s">
        <v>4</v>
      </c>
      <c r="D125" s="192">
        <v>10.9</v>
      </c>
    </row>
    <row r="126" spans="1:4">
      <c r="A126" s="190">
        <v>7030100630</v>
      </c>
      <c r="B126" s="13" t="s">
        <v>5595</v>
      </c>
      <c r="C126" s="190" t="s">
        <v>4</v>
      </c>
      <c r="D126" s="192">
        <v>7.44</v>
      </c>
    </row>
    <row r="127" spans="1:4">
      <c r="A127" s="190">
        <v>7030100640</v>
      </c>
      <c r="B127" s="13" t="s">
        <v>5596</v>
      </c>
      <c r="C127" s="190" t="s">
        <v>4</v>
      </c>
      <c r="D127" s="192">
        <v>19.38</v>
      </c>
    </row>
    <row r="128" spans="1:4">
      <c r="A128" s="190">
        <v>7030100650</v>
      </c>
      <c r="B128" s="13" t="s">
        <v>5597</v>
      </c>
      <c r="C128" s="190" t="s">
        <v>4</v>
      </c>
      <c r="D128" s="192">
        <v>8.43</v>
      </c>
    </row>
    <row r="129" spans="1:4">
      <c r="A129" s="190">
        <v>7030100660</v>
      </c>
      <c r="B129" s="13" t="s">
        <v>5598</v>
      </c>
      <c r="C129" s="190" t="s">
        <v>1</v>
      </c>
      <c r="D129" s="192">
        <v>1.05</v>
      </c>
    </row>
    <row r="130" spans="1:4">
      <c r="A130" s="190">
        <v>7030100670</v>
      </c>
      <c r="B130" s="13" t="s">
        <v>5599</v>
      </c>
      <c r="C130" s="190" t="s">
        <v>4</v>
      </c>
      <c r="D130" s="192">
        <v>3.94</v>
      </c>
    </row>
    <row r="131" spans="1:4">
      <c r="A131" s="190">
        <v>7030100680</v>
      </c>
      <c r="B131" s="13" t="s">
        <v>5600</v>
      </c>
      <c r="C131" s="190" t="s">
        <v>1</v>
      </c>
      <c r="D131" s="192">
        <v>1.97</v>
      </c>
    </row>
    <row r="132" spans="1:4">
      <c r="A132" s="190">
        <v>7030100690</v>
      </c>
      <c r="B132" s="13" t="s">
        <v>5601</v>
      </c>
      <c r="C132" s="190" t="s">
        <v>4</v>
      </c>
      <c r="D132" s="192">
        <v>15.49</v>
      </c>
    </row>
    <row r="133" spans="1:4">
      <c r="A133" s="190">
        <v>7030100700</v>
      </c>
      <c r="B133" s="13" t="s">
        <v>5602</v>
      </c>
      <c r="C133" s="190" t="s">
        <v>4</v>
      </c>
      <c r="D133" s="192">
        <v>22.05</v>
      </c>
    </row>
    <row r="134" spans="1:4">
      <c r="A134" s="190">
        <v>7030100710</v>
      </c>
      <c r="B134" s="13" t="s">
        <v>5603</v>
      </c>
      <c r="C134" s="190" t="s">
        <v>4</v>
      </c>
      <c r="D134" s="192">
        <v>7.74</v>
      </c>
    </row>
    <row r="135" spans="1:4">
      <c r="A135" s="190">
        <v>7030100720</v>
      </c>
      <c r="B135" s="13" t="s">
        <v>5604</v>
      </c>
      <c r="C135" s="190" t="s">
        <v>1</v>
      </c>
      <c r="D135" s="192">
        <v>11.02</v>
      </c>
    </row>
    <row r="136" spans="1:4">
      <c r="A136" s="190">
        <v>7030100730</v>
      </c>
      <c r="B136" s="13" t="s">
        <v>5605</v>
      </c>
      <c r="C136" s="190" t="s">
        <v>4</v>
      </c>
      <c r="D136" s="192">
        <v>10.7</v>
      </c>
    </row>
    <row r="137" spans="1:4">
      <c r="A137" s="190">
        <v>7030100740</v>
      </c>
      <c r="B137" s="13" t="s">
        <v>5606</v>
      </c>
      <c r="C137" s="190" t="s">
        <v>2</v>
      </c>
      <c r="D137" s="192">
        <v>12.45</v>
      </c>
    </row>
    <row r="138" spans="1:4">
      <c r="A138" s="190">
        <v>7030100750</v>
      </c>
      <c r="B138" s="13" t="s">
        <v>5607</v>
      </c>
      <c r="C138" s="190" t="s">
        <v>4</v>
      </c>
      <c r="D138" s="192">
        <v>7.35</v>
      </c>
    </row>
    <row r="139" spans="1:4">
      <c r="A139" s="190">
        <v>7030100760</v>
      </c>
      <c r="B139" s="13" t="s">
        <v>5608</v>
      </c>
      <c r="C139" s="190" t="s">
        <v>1</v>
      </c>
      <c r="D139" s="192">
        <v>44.09</v>
      </c>
    </row>
    <row r="140" spans="1:4">
      <c r="A140" s="190">
        <v>7030100770</v>
      </c>
      <c r="B140" s="13" t="s">
        <v>5609</v>
      </c>
      <c r="C140" s="190" t="s">
        <v>4</v>
      </c>
      <c r="D140" s="192">
        <v>8.93</v>
      </c>
    </row>
    <row r="141" spans="1:4">
      <c r="A141" s="190">
        <v>7030100780</v>
      </c>
      <c r="B141" s="13" t="s">
        <v>5610</v>
      </c>
      <c r="C141" s="190" t="s">
        <v>2</v>
      </c>
      <c r="D141" s="192">
        <v>8.5399999999999991</v>
      </c>
    </row>
    <row r="142" spans="1:4">
      <c r="A142" s="190">
        <v>7030100790</v>
      </c>
      <c r="B142" s="13" t="s">
        <v>5611</v>
      </c>
      <c r="C142" s="190" t="s">
        <v>4</v>
      </c>
      <c r="D142" s="192">
        <v>5.21</v>
      </c>
    </row>
    <row r="143" spans="1:4">
      <c r="A143" s="190">
        <v>7030100800</v>
      </c>
      <c r="B143" s="13" t="s">
        <v>5612</v>
      </c>
      <c r="C143" s="190" t="s">
        <v>4</v>
      </c>
      <c r="D143" s="192">
        <v>14.91</v>
      </c>
    </row>
    <row r="144" spans="1:4">
      <c r="A144" s="190">
        <v>7030100810</v>
      </c>
      <c r="B144" s="13" t="s">
        <v>5613</v>
      </c>
      <c r="C144" s="190" t="s">
        <v>2</v>
      </c>
      <c r="D144" s="192">
        <v>30.76</v>
      </c>
    </row>
    <row r="145" spans="1:4">
      <c r="A145" s="190">
        <v>7030100820</v>
      </c>
      <c r="B145" s="13" t="s">
        <v>5614</v>
      </c>
      <c r="C145" s="190" t="s">
        <v>2</v>
      </c>
      <c r="D145" s="192">
        <v>55.72</v>
      </c>
    </row>
    <row r="146" spans="1:4">
      <c r="A146" s="190">
        <v>7030100830</v>
      </c>
      <c r="B146" s="13" t="s">
        <v>5615</v>
      </c>
      <c r="C146" s="190" t="s">
        <v>2</v>
      </c>
      <c r="D146" s="192">
        <v>11.11</v>
      </c>
    </row>
    <row r="147" spans="1:4">
      <c r="A147" s="190">
        <v>7030100840</v>
      </c>
      <c r="B147" s="13" t="s">
        <v>5616</v>
      </c>
      <c r="C147" s="190" t="s">
        <v>1</v>
      </c>
      <c r="D147" s="192">
        <v>8.16</v>
      </c>
    </row>
    <row r="148" spans="1:4">
      <c r="A148" s="190">
        <v>7030100850</v>
      </c>
      <c r="B148" s="13" t="s">
        <v>5617</v>
      </c>
      <c r="C148" s="190" t="s">
        <v>1</v>
      </c>
      <c r="D148" s="192">
        <v>11.47</v>
      </c>
    </row>
    <row r="149" spans="1:4">
      <c r="A149" s="190">
        <v>7030100860</v>
      </c>
      <c r="B149" s="13" t="s">
        <v>5618</v>
      </c>
      <c r="C149" s="190" t="s">
        <v>1</v>
      </c>
      <c r="D149" s="192">
        <v>17.440000000000001</v>
      </c>
    </row>
    <row r="150" spans="1:4">
      <c r="A150" s="190">
        <v>7030100870</v>
      </c>
      <c r="B150" s="13" t="s">
        <v>5619</v>
      </c>
      <c r="C150" s="190" t="s">
        <v>7</v>
      </c>
      <c r="D150" s="192">
        <v>45.87</v>
      </c>
    </row>
    <row r="151" spans="1:4">
      <c r="A151" s="190">
        <v>7030100880</v>
      </c>
      <c r="B151" s="13" t="s">
        <v>5620</v>
      </c>
      <c r="C151" s="190" t="s">
        <v>4</v>
      </c>
      <c r="D151" s="192">
        <v>52.48</v>
      </c>
    </row>
    <row r="152" spans="1:4">
      <c r="A152" s="191">
        <v>7030100890</v>
      </c>
      <c r="B152" s="13" t="s">
        <v>5621</v>
      </c>
      <c r="C152" s="190" t="s">
        <v>4</v>
      </c>
      <c r="D152" s="192">
        <v>17.059999999999999</v>
      </c>
    </row>
    <row r="153" spans="1:4">
      <c r="A153" s="190">
        <v>7030100900</v>
      </c>
      <c r="B153" s="13" t="s">
        <v>5622</v>
      </c>
      <c r="C153" s="190" t="s">
        <v>2</v>
      </c>
      <c r="D153" s="192">
        <v>3630</v>
      </c>
    </row>
    <row r="154" spans="1:4">
      <c r="A154" s="190">
        <v>7030100910</v>
      </c>
      <c r="B154" s="13" t="s">
        <v>5623</v>
      </c>
      <c r="C154" s="190" t="s">
        <v>7</v>
      </c>
      <c r="D154" s="192">
        <v>52.48</v>
      </c>
    </row>
    <row r="155" spans="1:4">
      <c r="A155" s="190">
        <v>7030100920</v>
      </c>
      <c r="B155" s="13" t="s">
        <v>5624</v>
      </c>
      <c r="C155" s="190" t="s">
        <v>4</v>
      </c>
      <c r="D155" s="192">
        <v>52.26</v>
      </c>
    </row>
    <row r="156" spans="1:4">
      <c r="A156" s="190">
        <v>7030100930</v>
      </c>
      <c r="B156" s="13" t="s">
        <v>5625</v>
      </c>
      <c r="C156" s="190" t="s">
        <v>4</v>
      </c>
      <c r="D156" s="192">
        <v>2.2599999999999998</v>
      </c>
    </row>
    <row r="157" spans="1:4">
      <c r="A157" s="190">
        <v>7030100940</v>
      </c>
      <c r="B157" s="13" t="s">
        <v>5626</v>
      </c>
      <c r="C157" s="190" t="s">
        <v>2</v>
      </c>
      <c r="D157" s="192">
        <v>10</v>
      </c>
    </row>
    <row r="158" spans="1:4">
      <c r="A158" s="190">
        <v>7030100950</v>
      </c>
      <c r="B158" s="13" t="s">
        <v>5627</v>
      </c>
      <c r="C158" s="190" t="s">
        <v>4</v>
      </c>
      <c r="D158" s="192">
        <v>263.13</v>
      </c>
    </row>
    <row r="159" spans="1:4">
      <c r="A159" s="190">
        <v>7030100960</v>
      </c>
      <c r="B159" s="13" t="s">
        <v>5628</v>
      </c>
      <c r="C159" s="190" t="s">
        <v>1</v>
      </c>
      <c r="D159" s="192">
        <v>17.579999999999998</v>
      </c>
    </row>
    <row r="160" spans="1:4">
      <c r="A160" s="190" t="s">
        <v>5629</v>
      </c>
      <c r="D160" s="192"/>
    </row>
    <row r="161" spans="1:4">
      <c r="A161" s="190">
        <v>7040100010</v>
      </c>
      <c r="B161" s="13" t="s">
        <v>5630</v>
      </c>
      <c r="C161" s="190" t="s">
        <v>7</v>
      </c>
      <c r="D161" s="192">
        <v>39.36</v>
      </c>
    </row>
    <row r="162" spans="1:4">
      <c r="A162" s="190">
        <v>7040100020</v>
      </c>
      <c r="B162" s="13" t="s">
        <v>5631</v>
      </c>
      <c r="C162" s="190" t="s">
        <v>7</v>
      </c>
      <c r="D162" s="192">
        <v>45.26</v>
      </c>
    </row>
    <row r="163" spans="1:4">
      <c r="A163" s="190">
        <v>7040100030</v>
      </c>
      <c r="B163" s="13" t="s">
        <v>5632</v>
      </c>
      <c r="C163" s="190" t="s">
        <v>7</v>
      </c>
      <c r="D163" s="192">
        <v>92.89</v>
      </c>
    </row>
    <row r="164" spans="1:4">
      <c r="A164" s="190">
        <v>7040100040</v>
      </c>
      <c r="B164" s="13" t="s">
        <v>5633</v>
      </c>
      <c r="C164" s="190" t="s">
        <v>7</v>
      </c>
      <c r="D164" s="192">
        <v>45.92</v>
      </c>
    </row>
    <row r="165" spans="1:4">
      <c r="A165" s="190">
        <v>7040100050</v>
      </c>
      <c r="B165" s="13" t="s">
        <v>5634</v>
      </c>
      <c r="C165" s="190" t="s">
        <v>7</v>
      </c>
      <c r="D165" s="192">
        <v>57.73</v>
      </c>
    </row>
    <row r="166" spans="1:4">
      <c r="A166" s="190">
        <v>7040100060</v>
      </c>
      <c r="B166" s="13" t="s">
        <v>5635</v>
      </c>
      <c r="C166" s="190" t="s">
        <v>7</v>
      </c>
      <c r="D166" s="192">
        <v>9.1300000000000008</v>
      </c>
    </row>
    <row r="167" spans="1:4">
      <c r="A167" s="190" t="s">
        <v>18603</v>
      </c>
      <c r="D167" s="192"/>
    </row>
    <row r="168" spans="1:4">
      <c r="A168" s="190" t="s">
        <v>18604</v>
      </c>
      <c r="D168" s="192"/>
    </row>
    <row r="169" spans="1:4">
      <c r="A169" s="190" t="s">
        <v>18605</v>
      </c>
      <c r="C169" s="190" t="s">
        <v>18606</v>
      </c>
      <c r="D169" s="192"/>
    </row>
    <row r="170" spans="1:4">
      <c r="A170" s="190" t="s">
        <v>18</v>
      </c>
      <c r="B170" s="13" t="s">
        <v>1030</v>
      </c>
      <c r="C170" s="190" t="s">
        <v>0</v>
      </c>
      <c r="D170" s="192" t="s">
        <v>18607</v>
      </c>
    </row>
    <row r="171" spans="1:4">
      <c r="A171" s="190">
        <v>7040100070</v>
      </c>
      <c r="B171" s="13" t="s">
        <v>5636</v>
      </c>
      <c r="C171" s="190" t="s">
        <v>7</v>
      </c>
      <c r="D171" s="192">
        <v>12.58</v>
      </c>
    </row>
    <row r="172" spans="1:4">
      <c r="A172" s="190">
        <v>7040100080</v>
      </c>
      <c r="B172" s="13" t="s">
        <v>5637</v>
      </c>
      <c r="C172" s="190" t="s">
        <v>7</v>
      </c>
      <c r="D172" s="192">
        <v>18.28</v>
      </c>
    </row>
    <row r="173" spans="1:4">
      <c r="A173" s="190">
        <v>7040100090</v>
      </c>
      <c r="B173" s="13" t="s">
        <v>5638</v>
      </c>
      <c r="C173" s="190" t="s">
        <v>7</v>
      </c>
      <c r="D173" s="192">
        <v>16.010000000000002</v>
      </c>
    </row>
    <row r="174" spans="1:4">
      <c r="A174" s="190">
        <v>7040100100</v>
      </c>
      <c r="B174" s="13" t="s">
        <v>5639</v>
      </c>
      <c r="C174" s="190" t="s">
        <v>7</v>
      </c>
      <c r="D174" s="192">
        <v>21.51</v>
      </c>
    </row>
    <row r="175" spans="1:4">
      <c r="A175" s="190">
        <v>7040100110</v>
      </c>
      <c r="B175" s="13" t="s">
        <v>5640</v>
      </c>
      <c r="C175" s="190" t="s">
        <v>7</v>
      </c>
      <c r="D175" s="192">
        <v>1281.76</v>
      </c>
    </row>
    <row r="176" spans="1:4">
      <c r="A176" s="190">
        <v>7040100120</v>
      </c>
      <c r="B176" s="13" t="s">
        <v>5641</v>
      </c>
      <c r="C176" s="190" t="s">
        <v>7</v>
      </c>
      <c r="D176" s="192">
        <v>788.72</v>
      </c>
    </row>
    <row r="177" spans="1:4">
      <c r="A177" s="190">
        <v>7040100130</v>
      </c>
      <c r="B177" s="13" t="s">
        <v>5642</v>
      </c>
      <c r="C177" s="190" t="s">
        <v>7</v>
      </c>
      <c r="D177" s="192">
        <v>905.36</v>
      </c>
    </row>
    <row r="178" spans="1:4">
      <c r="A178" s="190">
        <v>7040100140</v>
      </c>
      <c r="B178" s="13" t="s">
        <v>5643</v>
      </c>
      <c r="C178" s="190" t="s">
        <v>7</v>
      </c>
      <c r="D178" s="192">
        <v>480.57</v>
      </c>
    </row>
    <row r="179" spans="1:4">
      <c r="A179" s="190">
        <v>7040100150</v>
      </c>
      <c r="B179" s="13" t="s">
        <v>5644</v>
      </c>
      <c r="C179" s="190" t="s">
        <v>7</v>
      </c>
      <c r="D179" s="192">
        <v>20.059999999999999</v>
      </c>
    </row>
    <row r="180" spans="1:4">
      <c r="A180" s="190">
        <v>7040100160</v>
      </c>
      <c r="B180" s="13" t="s">
        <v>5645</v>
      </c>
      <c r="C180" s="190" t="s">
        <v>7</v>
      </c>
      <c r="D180" s="192">
        <v>58.54</v>
      </c>
    </row>
    <row r="181" spans="1:4">
      <c r="A181" s="190">
        <v>7040100170</v>
      </c>
      <c r="B181" s="13" t="s">
        <v>5646</v>
      </c>
      <c r="C181" s="190" t="s">
        <v>7</v>
      </c>
      <c r="D181" s="192">
        <v>87.41</v>
      </c>
    </row>
    <row r="182" spans="1:4">
      <c r="A182" s="190">
        <v>7040100180</v>
      </c>
      <c r="B182" s="13" t="s">
        <v>5647</v>
      </c>
      <c r="C182" s="190" t="s">
        <v>7</v>
      </c>
      <c r="D182" s="192">
        <v>6.56</v>
      </c>
    </row>
    <row r="183" spans="1:4">
      <c r="A183" s="190">
        <v>7040100190</v>
      </c>
      <c r="B183" s="13" t="s">
        <v>5648</v>
      </c>
      <c r="C183" s="190" t="s">
        <v>7</v>
      </c>
      <c r="D183" s="192">
        <v>6.56</v>
      </c>
    </row>
    <row r="184" spans="1:4">
      <c r="A184" s="190">
        <v>7040100200</v>
      </c>
      <c r="B184" s="13" t="s">
        <v>5649</v>
      </c>
      <c r="C184" s="190" t="s">
        <v>7</v>
      </c>
      <c r="D184" s="192">
        <v>2.96</v>
      </c>
    </row>
    <row r="185" spans="1:4">
      <c r="A185" s="190">
        <v>7040100210</v>
      </c>
      <c r="B185" s="13" t="s">
        <v>5650</v>
      </c>
      <c r="C185" s="190" t="s">
        <v>7</v>
      </c>
      <c r="D185" s="192">
        <v>45.92</v>
      </c>
    </row>
    <row r="186" spans="1:4">
      <c r="A186" s="190">
        <v>7040100220</v>
      </c>
      <c r="B186" s="13" t="s">
        <v>5651</v>
      </c>
      <c r="C186" s="190" t="s">
        <v>7</v>
      </c>
      <c r="D186" s="192">
        <v>17.55</v>
      </c>
    </row>
    <row r="187" spans="1:4">
      <c r="A187" s="190">
        <v>7040100230</v>
      </c>
      <c r="B187" s="13" t="s">
        <v>5652</v>
      </c>
      <c r="C187" s="190" t="s">
        <v>7</v>
      </c>
      <c r="D187" s="192">
        <v>21.67</v>
      </c>
    </row>
    <row r="188" spans="1:4">
      <c r="A188" s="190">
        <v>7040100240</v>
      </c>
      <c r="B188" s="13" t="s">
        <v>5653</v>
      </c>
      <c r="C188" s="190" t="s">
        <v>7</v>
      </c>
      <c r="D188" s="192">
        <v>56.77</v>
      </c>
    </row>
    <row r="189" spans="1:4">
      <c r="A189" s="190">
        <v>7040100250</v>
      </c>
      <c r="B189" s="13" t="s">
        <v>5654</v>
      </c>
      <c r="C189" s="190" t="s">
        <v>7</v>
      </c>
      <c r="D189" s="192">
        <v>59.95</v>
      </c>
    </row>
    <row r="190" spans="1:4">
      <c r="A190" s="190">
        <v>7040100260</v>
      </c>
      <c r="B190" s="13" t="s">
        <v>5655</v>
      </c>
      <c r="C190" s="190" t="s">
        <v>7</v>
      </c>
      <c r="D190" s="192">
        <v>78.42</v>
      </c>
    </row>
    <row r="191" spans="1:4">
      <c r="A191" s="190">
        <v>7040100270</v>
      </c>
      <c r="B191" s="13" t="s">
        <v>5656</v>
      </c>
      <c r="C191" s="190" t="s">
        <v>7</v>
      </c>
      <c r="D191" s="192">
        <v>35.58</v>
      </c>
    </row>
    <row r="192" spans="1:4">
      <c r="A192" s="190">
        <v>7040100280</v>
      </c>
      <c r="B192" s="13" t="s">
        <v>5657</v>
      </c>
      <c r="C192" s="190" t="s">
        <v>7</v>
      </c>
      <c r="D192" s="192">
        <v>82.96</v>
      </c>
    </row>
    <row r="193" spans="1:4">
      <c r="A193" s="190">
        <v>7040100290</v>
      </c>
      <c r="B193" s="13" t="s">
        <v>5658</v>
      </c>
      <c r="C193" s="190" t="s">
        <v>7</v>
      </c>
      <c r="D193" s="192">
        <v>41.65</v>
      </c>
    </row>
    <row r="194" spans="1:4">
      <c r="A194" s="190">
        <v>7040100300</v>
      </c>
      <c r="B194" s="13" t="s">
        <v>5659</v>
      </c>
      <c r="C194" s="190" t="s">
        <v>7</v>
      </c>
      <c r="D194" s="192">
        <v>37.58</v>
      </c>
    </row>
    <row r="195" spans="1:4">
      <c r="A195" s="190">
        <v>7040100310</v>
      </c>
      <c r="B195" s="13" t="s">
        <v>5660</v>
      </c>
      <c r="C195" s="190" t="s">
        <v>7</v>
      </c>
      <c r="D195" s="192">
        <v>4.0999999999999996</v>
      </c>
    </row>
    <row r="196" spans="1:4">
      <c r="A196" s="191">
        <v>7040100320</v>
      </c>
      <c r="B196" s="13" t="s">
        <v>5661</v>
      </c>
      <c r="C196" s="190" t="s">
        <v>7</v>
      </c>
      <c r="D196" s="192">
        <v>15.39</v>
      </c>
    </row>
    <row r="197" spans="1:4">
      <c r="A197" s="190">
        <v>7040100330</v>
      </c>
      <c r="B197" s="13" t="s">
        <v>5662</v>
      </c>
      <c r="C197" s="190" t="s">
        <v>7</v>
      </c>
      <c r="D197" s="192">
        <v>8.6</v>
      </c>
    </row>
    <row r="198" spans="1:4">
      <c r="A198" s="190">
        <v>7040100340</v>
      </c>
      <c r="B198" s="13" t="s">
        <v>5663</v>
      </c>
      <c r="C198" s="190" t="s">
        <v>7</v>
      </c>
      <c r="D198" s="192">
        <v>7.18</v>
      </c>
    </row>
    <row r="199" spans="1:4">
      <c r="A199" s="190">
        <v>7040100350</v>
      </c>
      <c r="B199" s="13" t="s">
        <v>5664</v>
      </c>
      <c r="C199" s="190" t="s">
        <v>7</v>
      </c>
      <c r="D199" s="192">
        <v>2.29</v>
      </c>
    </row>
    <row r="200" spans="1:4">
      <c r="A200" s="190">
        <v>7040100360</v>
      </c>
      <c r="B200" s="13" t="s">
        <v>5665</v>
      </c>
      <c r="C200" s="190" t="s">
        <v>7</v>
      </c>
      <c r="D200" s="192">
        <v>9.6300000000000008</v>
      </c>
    </row>
    <row r="201" spans="1:4">
      <c r="A201" s="190">
        <v>7040100370</v>
      </c>
      <c r="B201" s="13" t="s">
        <v>5666</v>
      </c>
      <c r="C201" s="190" t="s">
        <v>7</v>
      </c>
      <c r="D201" s="192">
        <v>23.62</v>
      </c>
    </row>
    <row r="202" spans="1:4">
      <c r="A202" s="190">
        <v>7040100380</v>
      </c>
      <c r="B202" s="13" t="s">
        <v>5667</v>
      </c>
      <c r="C202" s="190" t="s">
        <v>5668</v>
      </c>
      <c r="D202" s="192">
        <v>0.71</v>
      </c>
    </row>
    <row r="203" spans="1:4">
      <c r="A203" s="190">
        <v>7040100390</v>
      </c>
      <c r="B203" s="13" t="s">
        <v>5669</v>
      </c>
      <c r="C203" s="190" t="s">
        <v>5668</v>
      </c>
      <c r="D203" s="192">
        <v>0.79</v>
      </c>
    </row>
    <row r="204" spans="1:4">
      <c r="A204" s="190">
        <v>7040100400</v>
      </c>
      <c r="B204" s="13" t="s">
        <v>5670</v>
      </c>
      <c r="C204" s="190" t="s">
        <v>7</v>
      </c>
      <c r="D204" s="192">
        <v>0.83</v>
      </c>
    </row>
    <row r="205" spans="1:4">
      <c r="A205" s="190">
        <v>7040100410</v>
      </c>
      <c r="B205" s="13" t="s">
        <v>5671</v>
      </c>
      <c r="C205" s="190" t="s">
        <v>7</v>
      </c>
      <c r="D205" s="192">
        <v>10.77</v>
      </c>
    </row>
    <row r="206" spans="1:4">
      <c r="A206" s="190">
        <v>7040100420</v>
      </c>
      <c r="B206" s="13" t="s">
        <v>5672</v>
      </c>
      <c r="C206" s="190" t="s">
        <v>7</v>
      </c>
      <c r="D206" s="192">
        <v>19.68</v>
      </c>
    </row>
    <row r="207" spans="1:4">
      <c r="A207" s="190">
        <v>7040100430</v>
      </c>
      <c r="B207" s="13" t="s">
        <v>5673</v>
      </c>
      <c r="C207" s="190" t="s">
        <v>7</v>
      </c>
      <c r="D207" s="192">
        <v>6.79</v>
      </c>
    </row>
    <row r="208" spans="1:4">
      <c r="A208" s="190" t="s">
        <v>5674</v>
      </c>
      <c r="D208" s="192"/>
    </row>
    <row r="209" spans="1:4">
      <c r="A209" s="190">
        <v>7050100010</v>
      </c>
      <c r="B209" s="13" t="s">
        <v>5675</v>
      </c>
      <c r="C209" s="190" t="s">
        <v>4</v>
      </c>
      <c r="D209" s="192">
        <v>10.63</v>
      </c>
    </row>
    <row r="210" spans="1:4">
      <c r="A210" s="190">
        <v>7050100020</v>
      </c>
      <c r="B210" s="13" t="s">
        <v>5676</v>
      </c>
      <c r="C210" s="190" t="s">
        <v>4</v>
      </c>
      <c r="D210" s="192">
        <v>29.34</v>
      </c>
    </row>
    <row r="211" spans="1:4">
      <c r="A211" s="190">
        <v>7050100030</v>
      </c>
      <c r="B211" s="13" t="s">
        <v>5677</v>
      </c>
      <c r="C211" s="190" t="s">
        <v>4</v>
      </c>
      <c r="D211" s="192">
        <v>56.94</v>
      </c>
    </row>
    <row r="212" spans="1:4">
      <c r="A212" s="191">
        <v>7050100040</v>
      </c>
      <c r="B212" s="13" t="s">
        <v>5678</v>
      </c>
      <c r="C212" s="190" t="s">
        <v>7</v>
      </c>
      <c r="D212" s="192">
        <v>138.19999999999999</v>
      </c>
    </row>
    <row r="213" spans="1:4">
      <c r="A213" s="190">
        <v>7050100050</v>
      </c>
      <c r="B213" s="13" t="s">
        <v>5679</v>
      </c>
      <c r="C213" s="190" t="s">
        <v>7</v>
      </c>
      <c r="D213" s="192">
        <v>139.74</v>
      </c>
    </row>
    <row r="214" spans="1:4">
      <c r="A214" s="190">
        <v>7050100060</v>
      </c>
      <c r="B214" s="13" t="s">
        <v>5680</v>
      </c>
      <c r="C214" s="190" t="s">
        <v>7</v>
      </c>
      <c r="D214" s="192">
        <v>63.24</v>
      </c>
    </row>
    <row r="215" spans="1:4">
      <c r="A215" s="190">
        <v>7050100070</v>
      </c>
      <c r="B215" s="13" t="s">
        <v>5681</v>
      </c>
      <c r="C215" s="190" t="s">
        <v>4</v>
      </c>
      <c r="D215" s="192">
        <v>42.49</v>
      </c>
    </row>
    <row r="216" spans="1:4">
      <c r="A216" s="190">
        <v>7050100080</v>
      </c>
      <c r="B216" s="13" t="s">
        <v>5682</v>
      </c>
      <c r="C216" s="190" t="s">
        <v>7</v>
      </c>
      <c r="D216" s="192">
        <v>231.21</v>
      </c>
    </row>
    <row r="217" spans="1:4">
      <c r="A217" s="191">
        <v>7050100090</v>
      </c>
      <c r="B217" s="13" t="s">
        <v>5683</v>
      </c>
      <c r="C217" s="190" t="s">
        <v>7</v>
      </c>
      <c r="D217" s="192">
        <v>182.21</v>
      </c>
    </row>
    <row r="218" spans="1:4">
      <c r="A218" s="190">
        <v>7050100100</v>
      </c>
      <c r="B218" s="13" t="s">
        <v>5684</v>
      </c>
      <c r="C218" s="190" t="s">
        <v>1</v>
      </c>
      <c r="D218" s="192">
        <v>18.18</v>
      </c>
    </row>
    <row r="219" spans="1:4">
      <c r="A219" s="190">
        <v>7050100121</v>
      </c>
      <c r="B219" s="13" t="s">
        <v>5685</v>
      </c>
      <c r="C219" s="190" t="s">
        <v>4</v>
      </c>
      <c r="D219" s="192">
        <v>238.07</v>
      </c>
    </row>
    <row r="220" spans="1:4">
      <c r="A220" s="190">
        <v>7050100131</v>
      </c>
      <c r="B220" s="13" t="s">
        <v>5686</v>
      </c>
      <c r="C220" s="190" t="s">
        <v>7</v>
      </c>
      <c r="D220" s="192">
        <v>504.14</v>
      </c>
    </row>
    <row r="221" spans="1:4">
      <c r="A221" s="190">
        <v>7050100140</v>
      </c>
      <c r="B221" s="13" t="s">
        <v>5687</v>
      </c>
      <c r="C221" s="190" t="s">
        <v>4</v>
      </c>
      <c r="D221" s="192">
        <v>131.26</v>
      </c>
    </row>
    <row r="222" spans="1:4">
      <c r="A222" s="190">
        <v>7050100150</v>
      </c>
      <c r="B222" s="13" t="s">
        <v>5688</v>
      </c>
      <c r="C222" s="190" t="s">
        <v>7</v>
      </c>
      <c r="D222" s="192">
        <v>630.88</v>
      </c>
    </row>
    <row r="223" spans="1:4">
      <c r="A223" s="190" t="s">
        <v>18603</v>
      </c>
      <c r="D223" s="192"/>
    </row>
    <row r="224" spans="1:4">
      <c r="A224" s="190" t="s">
        <v>18604</v>
      </c>
      <c r="D224" s="192"/>
    </row>
    <row r="225" spans="1:4">
      <c r="A225" s="190" t="s">
        <v>18605</v>
      </c>
      <c r="C225" s="190" t="s">
        <v>18606</v>
      </c>
      <c r="D225" s="192"/>
    </row>
    <row r="226" spans="1:4">
      <c r="A226" s="190" t="s">
        <v>18</v>
      </c>
      <c r="B226" s="13" t="s">
        <v>1030</v>
      </c>
      <c r="C226" s="190" t="s">
        <v>0</v>
      </c>
      <c r="D226" s="192" t="s">
        <v>18607</v>
      </c>
    </row>
    <row r="227" spans="1:4">
      <c r="A227" s="190">
        <v>7050100160</v>
      </c>
      <c r="B227" s="13" t="s">
        <v>5689</v>
      </c>
      <c r="C227" s="190" t="s">
        <v>7</v>
      </c>
      <c r="D227" s="192">
        <v>398.79</v>
      </c>
    </row>
    <row r="228" spans="1:4">
      <c r="A228" s="190" t="s">
        <v>5690</v>
      </c>
      <c r="D228" s="192"/>
    </row>
    <row r="229" spans="1:4">
      <c r="A229" s="190">
        <v>7060100010</v>
      </c>
      <c r="B229" s="13" t="s">
        <v>5691</v>
      </c>
      <c r="C229" s="190" t="s">
        <v>5512</v>
      </c>
      <c r="D229" s="192">
        <v>5.86</v>
      </c>
    </row>
    <row r="230" spans="1:4">
      <c r="A230" s="190">
        <v>7060100020</v>
      </c>
      <c r="B230" s="13" t="s">
        <v>5692</v>
      </c>
      <c r="C230" s="190" t="s">
        <v>5512</v>
      </c>
      <c r="D230" s="192">
        <v>9.56</v>
      </c>
    </row>
    <row r="231" spans="1:4">
      <c r="A231" s="190">
        <v>7060100030</v>
      </c>
      <c r="B231" s="13" t="s">
        <v>5693</v>
      </c>
      <c r="C231" s="190" t="s">
        <v>2</v>
      </c>
      <c r="D231" s="192">
        <v>2929.57</v>
      </c>
    </row>
    <row r="232" spans="1:4">
      <c r="A232" s="190">
        <v>7060100040</v>
      </c>
      <c r="B232" s="13" t="s">
        <v>5693</v>
      </c>
      <c r="C232" s="190" t="s">
        <v>1</v>
      </c>
      <c r="D232" s="192">
        <v>13.43</v>
      </c>
    </row>
    <row r="233" spans="1:4">
      <c r="A233" s="190" t="s">
        <v>5694</v>
      </c>
      <c r="D233" s="192"/>
    </row>
    <row r="234" spans="1:4">
      <c r="A234" s="190">
        <v>7070100010</v>
      </c>
      <c r="B234" s="13" t="s">
        <v>5695</v>
      </c>
      <c r="C234" s="190" t="s">
        <v>7</v>
      </c>
      <c r="D234" s="192">
        <v>82.68</v>
      </c>
    </row>
    <row r="235" spans="1:4">
      <c r="A235" s="190">
        <v>7070100020</v>
      </c>
      <c r="B235" s="13" t="s">
        <v>5696</v>
      </c>
      <c r="C235" s="190" t="s">
        <v>7</v>
      </c>
      <c r="D235" s="192">
        <v>86.66</v>
      </c>
    </row>
    <row r="236" spans="1:4">
      <c r="A236" s="190">
        <v>7070100030</v>
      </c>
      <c r="B236" s="13" t="s">
        <v>5697</v>
      </c>
      <c r="C236" s="190" t="s">
        <v>7</v>
      </c>
      <c r="D236" s="192">
        <v>114.54</v>
      </c>
    </row>
    <row r="237" spans="1:4">
      <c r="A237" s="190">
        <v>7070100040</v>
      </c>
      <c r="B237" s="13" t="s">
        <v>5698</v>
      </c>
      <c r="C237" s="190" t="s">
        <v>7</v>
      </c>
      <c r="D237" s="192">
        <v>93.97</v>
      </c>
    </row>
    <row r="238" spans="1:4">
      <c r="A238" s="190">
        <v>7070100050</v>
      </c>
      <c r="B238" s="13" t="s">
        <v>5699</v>
      </c>
      <c r="C238" s="190" t="s">
        <v>7</v>
      </c>
      <c r="D238" s="192">
        <v>93.97</v>
      </c>
    </row>
    <row r="239" spans="1:4">
      <c r="A239" s="190">
        <v>7070100060</v>
      </c>
      <c r="B239" s="13" t="s">
        <v>5700</v>
      </c>
      <c r="C239" s="190" t="s">
        <v>7</v>
      </c>
      <c r="D239" s="192">
        <v>97.34</v>
      </c>
    </row>
    <row r="240" spans="1:4">
      <c r="A240" s="190">
        <v>7070100070</v>
      </c>
      <c r="B240" s="13" t="s">
        <v>5701</v>
      </c>
      <c r="C240" s="190" t="s">
        <v>7</v>
      </c>
      <c r="D240" s="192">
        <v>108.07</v>
      </c>
    </row>
    <row r="241" spans="1:4">
      <c r="A241" s="190">
        <v>7070100080</v>
      </c>
      <c r="B241" s="13" t="s">
        <v>5702</v>
      </c>
      <c r="C241" s="190" t="s">
        <v>4</v>
      </c>
      <c r="D241" s="192">
        <v>77.349999999999994</v>
      </c>
    </row>
    <row r="242" spans="1:4">
      <c r="A242" s="190">
        <v>7070100090</v>
      </c>
      <c r="B242" s="13" t="s">
        <v>5703</v>
      </c>
      <c r="C242" s="190" t="s">
        <v>7</v>
      </c>
      <c r="D242" s="192">
        <v>391.71</v>
      </c>
    </row>
    <row r="243" spans="1:4">
      <c r="A243" s="190">
        <v>7070100100</v>
      </c>
      <c r="B243" s="13" t="s">
        <v>5704</v>
      </c>
      <c r="C243" s="190" t="s">
        <v>4</v>
      </c>
      <c r="D243" s="192">
        <v>93.18</v>
      </c>
    </row>
    <row r="244" spans="1:4">
      <c r="A244" s="190">
        <v>7070100110</v>
      </c>
      <c r="B244" s="13" t="s">
        <v>5705</v>
      </c>
      <c r="C244" s="190" t="s">
        <v>4</v>
      </c>
      <c r="D244" s="192">
        <v>107.81</v>
      </c>
    </row>
    <row r="245" spans="1:4">
      <c r="A245" s="190">
        <v>7070100120</v>
      </c>
      <c r="B245" s="13" t="s">
        <v>5706</v>
      </c>
      <c r="C245" s="190" t="s">
        <v>4</v>
      </c>
      <c r="D245" s="192">
        <v>68.81</v>
      </c>
    </row>
    <row r="246" spans="1:4">
      <c r="A246" s="190">
        <v>7070100130</v>
      </c>
      <c r="B246" s="13" t="s">
        <v>5707</v>
      </c>
      <c r="C246" s="190" t="s">
        <v>4</v>
      </c>
      <c r="D246" s="192">
        <v>86.61</v>
      </c>
    </row>
    <row r="247" spans="1:4">
      <c r="A247" s="190">
        <v>7070100140</v>
      </c>
      <c r="B247" s="13" t="s">
        <v>5708</v>
      </c>
      <c r="C247" s="190" t="s">
        <v>4</v>
      </c>
      <c r="D247" s="192">
        <v>105.88</v>
      </c>
    </row>
    <row r="248" spans="1:4">
      <c r="A248" s="190">
        <v>7070100150</v>
      </c>
      <c r="B248" s="13" t="s">
        <v>5709</v>
      </c>
      <c r="C248" s="190" t="s">
        <v>4</v>
      </c>
      <c r="D248" s="192">
        <v>51.42</v>
      </c>
    </row>
    <row r="249" spans="1:4">
      <c r="A249" s="190">
        <v>7070100160</v>
      </c>
      <c r="B249" s="13" t="s">
        <v>5710</v>
      </c>
      <c r="C249" s="190" t="s">
        <v>4</v>
      </c>
      <c r="D249" s="192">
        <v>134.18</v>
      </c>
    </row>
    <row r="250" spans="1:4">
      <c r="A250" s="190">
        <v>7070100170</v>
      </c>
      <c r="B250" s="13" t="s">
        <v>5711</v>
      </c>
      <c r="C250" s="190" t="s">
        <v>7</v>
      </c>
      <c r="D250" s="192">
        <v>22.27</v>
      </c>
    </row>
    <row r="251" spans="1:4">
      <c r="A251" s="190">
        <v>7070100180</v>
      </c>
      <c r="B251" s="13" t="s">
        <v>5712</v>
      </c>
      <c r="C251" s="190" t="s">
        <v>4</v>
      </c>
      <c r="D251" s="192">
        <v>11.54</v>
      </c>
    </row>
    <row r="252" spans="1:4">
      <c r="A252" s="190">
        <v>7070100190</v>
      </c>
      <c r="B252" s="13" t="s">
        <v>5713</v>
      </c>
      <c r="C252" s="190" t="s">
        <v>3</v>
      </c>
      <c r="D252" s="192">
        <v>9.17</v>
      </c>
    </row>
    <row r="253" spans="1:4">
      <c r="A253" s="190">
        <v>7070100200</v>
      </c>
      <c r="B253" s="13" t="s">
        <v>5714</v>
      </c>
      <c r="C253" s="190" t="s">
        <v>3</v>
      </c>
      <c r="D253" s="192">
        <v>9.8699999999999992</v>
      </c>
    </row>
    <row r="254" spans="1:4">
      <c r="A254" s="190">
        <v>7070100210</v>
      </c>
      <c r="B254" s="13" t="s">
        <v>5715</v>
      </c>
      <c r="C254" s="190" t="s">
        <v>3</v>
      </c>
      <c r="D254" s="192">
        <v>10.54</v>
      </c>
    </row>
    <row r="255" spans="1:4">
      <c r="A255" s="190">
        <v>7070100220</v>
      </c>
      <c r="B255" s="13" t="s">
        <v>5716</v>
      </c>
      <c r="C255" s="190" t="s">
        <v>7</v>
      </c>
      <c r="D255" s="192">
        <v>391.71</v>
      </c>
    </row>
    <row r="256" spans="1:4">
      <c r="A256" s="190">
        <v>7070100230</v>
      </c>
      <c r="B256" s="13" t="s">
        <v>5717</v>
      </c>
      <c r="C256" s="190" t="s">
        <v>7</v>
      </c>
      <c r="D256" s="192">
        <v>448.81</v>
      </c>
    </row>
    <row r="257" spans="1:4">
      <c r="A257" s="190">
        <v>7070100240</v>
      </c>
      <c r="B257" s="13" t="s">
        <v>5718</v>
      </c>
      <c r="C257" s="190" t="s">
        <v>7</v>
      </c>
      <c r="D257" s="192">
        <v>453.46</v>
      </c>
    </row>
    <row r="258" spans="1:4">
      <c r="A258" s="190">
        <v>7070100250</v>
      </c>
      <c r="B258" s="13" t="s">
        <v>5719</v>
      </c>
      <c r="C258" s="190" t="s">
        <v>7</v>
      </c>
      <c r="D258" s="192">
        <v>464.57</v>
      </c>
    </row>
    <row r="259" spans="1:4">
      <c r="A259" s="190">
        <v>7070100260</v>
      </c>
      <c r="B259" s="13" t="s">
        <v>5720</v>
      </c>
      <c r="C259" s="190" t="s">
        <v>7</v>
      </c>
      <c r="D259" s="192">
        <v>385.4</v>
      </c>
    </row>
    <row r="260" spans="1:4">
      <c r="A260" s="190">
        <v>7070100270</v>
      </c>
      <c r="B260" s="13" t="s">
        <v>5721</v>
      </c>
      <c r="C260" s="190" t="s">
        <v>7</v>
      </c>
      <c r="D260" s="192">
        <v>417.88</v>
      </c>
    </row>
    <row r="261" spans="1:4">
      <c r="A261" s="190">
        <v>7070100280</v>
      </c>
      <c r="B261" s="13" t="s">
        <v>5722</v>
      </c>
      <c r="C261" s="190" t="s">
        <v>7</v>
      </c>
      <c r="D261" s="192">
        <v>426.37</v>
      </c>
    </row>
    <row r="262" spans="1:4">
      <c r="A262" s="190">
        <v>7070100290</v>
      </c>
      <c r="B262" s="13" t="s">
        <v>5723</v>
      </c>
      <c r="C262" s="190" t="s">
        <v>7</v>
      </c>
      <c r="D262" s="192">
        <v>436.7</v>
      </c>
    </row>
    <row r="263" spans="1:4">
      <c r="A263" s="190">
        <v>7070100300</v>
      </c>
      <c r="B263" s="13" t="s">
        <v>5724</v>
      </c>
      <c r="C263" s="190" t="s">
        <v>7</v>
      </c>
      <c r="D263" s="192">
        <v>447.05</v>
      </c>
    </row>
    <row r="264" spans="1:4">
      <c r="A264" s="190">
        <v>7070100310</v>
      </c>
      <c r="B264" s="13" t="s">
        <v>5725</v>
      </c>
      <c r="C264" s="190" t="s">
        <v>7</v>
      </c>
      <c r="D264" s="192">
        <v>461.32</v>
      </c>
    </row>
    <row r="265" spans="1:4">
      <c r="A265" s="190">
        <v>7070100320</v>
      </c>
      <c r="B265" s="13" t="s">
        <v>5726</v>
      </c>
      <c r="C265" s="190" t="s">
        <v>7</v>
      </c>
      <c r="D265" s="192">
        <v>335.8</v>
      </c>
    </row>
    <row r="266" spans="1:4">
      <c r="A266" s="190">
        <v>7070100330</v>
      </c>
      <c r="B266" s="13" t="s">
        <v>5727</v>
      </c>
      <c r="C266" s="190" t="s">
        <v>7</v>
      </c>
      <c r="D266" s="192">
        <v>346.13</v>
      </c>
    </row>
    <row r="267" spans="1:4">
      <c r="A267" s="190">
        <v>7070100340</v>
      </c>
      <c r="B267" s="13" t="s">
        <v>5728</v>
      </c>
      <c r="C267" s="190" t="s">
        <v>7</v>
      </c>
      <c r="D267" s="192">
        <v>356.46</v>
      </c>
    </row>
    <row r="268" spans="1:4">
      <c r="A268" s="190">
        <v>7070100350</v>
      </c>
      <c r="B268" s="13" t="s">
        <v>5729</v>
      </c>
      <c r="C268" s="190" t="s">
        <v>7</v>
      </c>
      <c r="D268" s="192">
        <v>366.8</v>
      </c>
    </row>
    <row r="269" spans="1:4">
      <c r="A269" s="190">
        <v>7070100360</v>
      </c>
      <c r="B269" s="13" t="s">
        <v>5730</v>
      </c>
      <c r="C269" s="190" t="s">
        <v>7</v>
      </c>
      <c r="D269" s="192">
        <v>377.13</v>
      </c>
    </row>
    <row r="270" spans="1:4">
      <c r="A270" s="190">
        <v>7070100370</v>
      </c>
      <c r="B270" s="13" t="s">
        <v>5731</v>
      </c>
      <c r="C270" s="190" t="s">
        <v>7</v>
      </c>
      <c r="D270" s="192">
        <v>360.39</v>
      </c>
    </row>
    <row r="271" spans="1:4">
      <c r="A271" s="190">
        <v>7070100380</v>
      </c>
      <c r="B271" s="13" t="s">
        <v>5732</v>
      </c>
      <c r="C271" s="190" t="s">
        <v>4</v>
      </c>
      <c r="D271" s="192">
        <v>80.180000000000007</v>
      </c>
    </row>
    <row r="272" spans="1:4">
      <c r="A272" s="191">
        <v>7070100390</v>
      </c>
      <c r="B272" s="13" t="s">
        <v>5733</v>
      </c>
      <c r="C272" s="190" t="s">
        <v>4</v>
      </c>
      <c r="D272" s="192">
        <v>91.3</v>
      </c>
    </row>
    <row r="273" spans="1:4">
      <c r="A273" s="190">
        <v>7070100400</v>
      </c>
      <c r="B273" s="13" t="s">
        <v>5734</v>
      </c>
      <c r="C273" s="190" t="s">
        <v>1</v>
      </c>
      <c r="D273" s="192">
        <v>387.13</v>
      </c>
    </row>
    <row r="274" spans="1:4">
      <c r="A274" s="190">
        <v>7070100410</v>
      </c>
      <c r="B274" s="13" t="s">
        <v>5735</v>
      </c>
      <c r="C274" s="190" t="s">
        <v>1</v>
      </c>
      <c r="D274" s="192">
        <v>387.13</v>
      </c>
    </row>
    <row r="275" spans="1:4">
      <c r="A275" s="190">
        <v>7070100420</v>
      </c>
      <c r="B275" s="13" t="s">
        <v>5736</v>
      </c>
      <c r="C275" s="190" t="s">
        <v>1</v>
      </c>
      <c r="D275" s="192">
        <v>119.04</v>
      </c>
    </row>
    <row r="276" spans="1:4">
      <c r="A276" s="190">
        <v>7070100430</v>
      </c>
      <c r="B276" s="13" t="s">
        <v>5737</v>
      </c>
      <c r="C276" s="190" t="s">
        <v>1</v>
      </c>
      <c r="D276" s="192">
        <v>142.99</v>
      </c>
    </row>
    <row r="277" spans="1:4">
      <c r="A277" s="190">
        <v>7070100440</v>
      </c>
      <c r="B277" s="13" t="s">
        <v>5738</v>
      </c>
      <c r="C277" s="190" t="s">
        <v>1</v>
      </c>
      <c r="D277" s="192">
        <v>39.869999999999997</v>
      </c>
    </row>
    <row r="278" spans="1:4">
      <c r="A278" s="190">
        <v>7070100450</v>
      </c>
      <c r="B278" s="13" t="s">
        <v>5739</v>
      </c>
      <c r="C278" s="190" t="s">
        <v>1</v>
      </c>
      <c r="D278" s="192">
        <v>114.78</v>
      </c>
    </row>
    <row r="279" spans="1:4">
      <c r="A279" s="190" t="s">
        <v>18603</v>
      </c>
      <c r="D279" s="192"/>
    </row>
    <row r="280" spans="1:4">
      <c r="A280" s="190" t="s">
        <v>18604</v>
      </c>
      <c r="D280" s="192"/>
    </row>
    <row r="281" spans="1:4">
      <c r="A281" s="190" t="s">
        <v>18605</v>
      </c>
      <c r="C281" s="190" t="s">
        <v>18606</v>
      </c>
      <c r="D281" s="192"/>
    </row>
    <row r="282" spans="1:4">
      <c r="A282" s="190" t="s">
        <v>18</v>
      </c>
      <c r="B282" s="13" t="s">
        <v>1030</v>
      </c>
      <c r="C282" s="190" t="s">
        <v>0</v>
      </c>
      <c r="D282" s="192" t="s">
        <v>18607</v>
      </c>
    </row>
    <row r="283" spans="1:4">
      <c r="A283" s="190">
        <v>7070100460</v>
      </c>
      <c r="B283" s="13" t="s">
        <v>5740</v>
      </c>
      <c r="C283" s="190" t="s">
        <v>1</v>
      </c>
      <c r="D283" s="192">
        <v>213.2</v>
      </c>
    </row>
    <row r="284" spans="1:4">
      <c r="A284" s="190">
        <v>7070100470</v>
      </c>
      <c r="B284" s="13" t="s">
        <v>5741</v>
      </c>
      <c r="C284" s="190" t="s">
        <v>1</v>
      </c>
      <c r="D284" s="192">
        <v>255.53</v>
      </c>
    </row>
    <row r="285" spans="1:4">
      <c r="A285" s="190">
        <v>7070100480</v>
      </c>
      <c r="B285" s="13" t="s">
        <v>5742</v>
      </c>
      <c r="C285" s="190" t="s">
        <v>1</v>
      </c>
      <c r="D285" s="192">
        <v>274.16000000000003</v>
      </c>
    </row>
    <row r="286" spans="1:4">
      <c r="A286" s="190">
        <v>7070100490</v>
      </c>
      <c r="B286" s="13" t="s">
        <v>5743</v>
      </c>
      <c r="C286" s="190" t="s">
        <v>1</v>
      </c>
      <c r="D286" s="192">
        <v>374.57</v>
      </c>
    </row>
    <row r="287" spans="1:4">
      <c r="A287" s="190">
        <v>7070100500</v>
      </c>
      <c r="B287" s="13" t="s">
        <v>5744</v>
      </c>
      <c r="C287" s="190" t="s">
        <v>1</v>
      </c>
      <c r="D287" s="192">
        <v>327.44</v>
      </c>
    </row>
    <row r="288" spans="1:4">
      <c r="A288" s="190">
        <v>7070100510</v>
      </c>
      <c r="B288" s="13" t="s">
        <v>5745</v>
      </c>
      <c r="C288" s="190" t="s">
        <v>1</v>
      </c>
      <c r="D288" s="192">
        <v>413.34</v>
      </c>
    </row>
    <row r="289" spans="1:4">
      <c r="A289" s="190">
        <v>7070100520</v>
      </c>
      <c r="B289" s="13" t="s">
        <v>5746</v>
      </c>
      <c r="C289" s="190" t="s">
        <v>2</v>
      </c>
      <c r="D289" s="192">
        <v>443.75</v>
      </c>
    </row>
    <row r="290" spans="1:4">
      <c r="A290" s="190">
        <v>7070100530</v>
      </c>
      <c r="B290" s="13" t="s">
        <v>5747</v>
      </c>
      <c r="C290" s="190" t="s">
        <v>2</v>
      </c>
      <c r="D290" s="192">
        <v>395</v>
      </c>
    </row>
    <row r="291" spans="1:4">
      <c r="A291" s="190">
        <v>7070100540</v>
      </c>
      <c r="B291" s="13" t="s">
        <v>5748</v>
      </c>
      <c r="C291" s="190" t="s">
        <v>2</v>
      </c>
      <c r="D291" s="192">
        <v>472.67</v>
      </c>
    </row>
    <row r="292" spans="1:4">
      <c r="A292" s="190" t="s">
        <v>5749</v>
      </c>
      <c r="D292" s="192"/>
    </row>
    <row r="293" spans="1:4">
      <c r="A293" s="190">
        <v>7080100010</v>
      </c>
      <c r="B293" s="13" t="s">
        <v>5750</v>
      </c>
      <c r="C293" s="190" t="s">
        <v>2</v>
      </c>
      <c r="D293" s="192">
        <v>1505.45</v>
      </c>
    </row>
    <row r="294" spans="1:4">
      <c r="A294" s="190">
        <v>7080100020</v>
      </c>
      <c r="B294" s="13" t="s">
        <v>5751</v>
      </c>
      <c r="C294" s="190" t="s">
        <v>2</v>
      </c>
      <c r="D294" s="192">
        <v>2340.89</v>
      </c>
    </row>
    <row r="295" spans="1:4">
      <c r="A295" s="190">
        <v>7080100030</v>
      </c>
      <c r="B295" s="13" t="s">
        <v>5752</v>
      </c>
      <c r="C295" s="190" t="s">
        <v>2</v>
      </c>
      <c r="D295" s="192">
        <v>2547.48</v>
      </c>
    </row>
    <row r="296" spans="1:4">
      <c r="A296" s="190">
        <v>7080100040</v>
      </c>
      <c r="B296" s="13" t="s">
        <v>5753</v>
      </c>
      <c r="C296" s="190" t="s">
        <v>2</v>
      </c>
      <c r="D296" s="192">
        <v>2754.08</v>
      </c>
    </row>
    <row r="297" spans="1:4">
      <c r="A297" s="190">
        <v>7080100050</v>
      </c>
      <c r="B297" s="13" t="s">
        <v>5754</v>
      </c>
      <c r="C297" s="190" t="s">
        <v>2</v>
      </c>
      <c r="D297" s="192">
        <v>3488.95</v>
      </c>
    </row>
    <row r="298" spans="1:4">
      <c r="A298" s="190">
        <v>7080100060</v>
      </c>
      <c r="B298" s="13" t="s">
        <v>5755</v>
      </c>
      <c r="C298" s="190" t="s">
        <v>2</v>
      </c>
      <c r="D298" s="192">
        <v>3727.82</v>
      </c>
    </row>
    <row r="299" spans="1:4">
      <c r="A299" s="190">
        <v>7080100070</v>
      </c>
      <c r="B299" s="13" t="s">
        <v>5756</v>
      </c>
      <c r="C299" s="190" t="s">
        <v>2</v>
      </c>
      <c r="D299" s="192">
        <v>3969.74</v>
      </c>
    </row>
    <row r="300" spans="1:4">
      <c r="A300" s="190">
        <v>7080100080</v>
      </c>
      <c r="B300" s="13" t="s">
        <v>5757</v>
      </c>
      <c r="C300" s="190" t="s">
        <v>2</v>
      </c>
      <c r="D300" s="192">
        <v>4226.96</v>
      </c>
    </row>
    <row r="301" spans="1:4">
      <c r="A301" s="190">
        <v>7080100090</v>
      </c>
      <c r="B301" s="13" t="s">
        <v>5758</v>
      </c>
      <c r="C301" s="190" t="s">
        <v>2</v>
      </c>
      <c r="D301" s="192">
        <v>4492.3999999999996</v>
      </c>
    </row>
    <row r="302" spans="1:4">
      <c r="A302" s="190">
        <v>7080100100</v>
      </c>
      <c r="B302" s="13" t="s">
        <v>5759</v>
      </c>
      <c r="C302" s="190" t="s">
        <v>2</v>
      </c>
      <c r="D302" s="192">
        <v>4757.3999999999996</v>
      </c>
    </row>
    <row r="303" spans="1:4">
      <c r="A303" s="190">
        <v>7080100110</v>
      </c>
      <c r="B303" s="13" t="s">
        <v>5760</v>
      </c>
      <c r="C303" s="190" t="s">
        <v>2</v>
      </c>
      <c r="D303" s="192">
        <v>5028.6899999999996</v>
      </c>
    </row>
    <row r="304" spans="1:4">
      <c r="A304" s="190">
        <v>7080100120</v>
      </c>
      <c r="B304" s="13" t="s">
        <v>5761</v>
      </c>
      <c r="C304" s="190" t="s">
        <v>2</v>
      </c>
      <c r="D304" s="192">
        <v>1915.85</v>
      </c>
    </row>
    <row r="305" spans="1:4">
      <c r="A305" s="190">
        <v>7080100130</v>
      </c>
      <c r="B305" s="13" t="s">
        <v>5762</v>
      </c>
      <c r="C305" s="190" t="s">
        <v>2</v>
      </c>
      <c r="D305" s="192">
        <v>2035.47</v>
      </c>
    </row>
    <row r="306" spans="1:4">
      <c r="A306" s="191">
        <v>7080100140</v>
      </c>
      <c r="B306" s="13" t="s">
        <v>5763</v>
      </c>
      <c r="C306" s="190" t="s">
        <v>2</v>
      </c>
      <c r="D306" s="192">
        <v>2177.71</v>
      </c>
    </row>
    <row r="307" spans="1:4">
      <c r="A307" s="190">
        <v>7080100145</v>
      </c>
      <c r="B307" s="13" t="s">
        <v>5764</v>
      </c>
      <c r="C307" s="190" t="s">
        <v>2</v>
      </c>
      <c r="D307" s="192">
        <v>2314.15</v>
      </c>
    </row>
    <row r="308" spans="1:4">
      <c r="A308" s="190">
        <v>7080100150</v>
      </c>
      <c r="B308" s="13" t="s">
        <v>5765</v>
      </c>
      <c r="C308" s="190" t="s">
        <v>2</v>
      </c>
      <c r="D308" s="192">
        <v>2180.3000000000002</v>
      </c>
    </row>
    <row r="309" spans="1:4">
      <c r="A309" s="190">
        <v>7080100160</v>
      </c>
      <c r="B309" s="13" t="s">
        <v>5766</v>
      </c>
      <c r="C309" s="190" t="s">
        <v>2</v>
      </c>
      <c r="D309" s="192">
        <v>2332.8200000000002</v>
      </c>
    </row>
    <row r="310" spans="1:4">
      <c r="A310" s="190">
        <v>7080100170</v>
      </c>
      <c r="B310" s="13" t="s">
        <v>5767</v>
      </c>
      <c r="C310" s="190" t="s">
        <v>2</v>
      </c>
      <c r="D310" s="192">
        <v>2491.04</v>
      </c>
    </row>
    <row r="311" spans="1:4">
      <c r="A311" s="190">
        <v>7080100180</v>
      </c>
      <c r="B311" s="13" t="s">
        <v>5768</v>
      </c>
      <c r="C311" s="190" t="s">
        <v>2</v>
      </c>
      <c r="D311" s="192">
        <v>3157.82</v>
      </c>
    </row>
    <row r="312" spans="1:4">
      <c r="A312" s="190">
        <v>7080100190</v>
      </c>
      <c r="B312" s="13" t="s">
        <v>5769</v>
      </c>
      <c r="C312" s="190" t="s">
        <v>2</v>
      </c>
      <c r="D312" s="192">
        <v>3315.56</v>
      </c>
    </row>
    <row r="313" spans="1:4">
      <c r="A313" s="190">
        <v>7080100200</v>
      </c>
      <c r="B313" s="13" t="s">
        <v>5770</v>
      </c>
      <c r="C313" s="190" t="s">
        <v>2</v>
      </c>
      <c r="D313" s="192">
        <v>3473.3</v>
      </c>
    </row>
    <row r="314" spans="1:4">
      <c r="A314" s="190">
        <v>7080100210</v>
      </c>
      <c r="B314" s="13" t="s">
        <v>5771</v>
      </c>
      <c r="C314" s="190" t="s">
        <v>2</v>
      </c>
      <c r="D314" s="192">
        <v>2028.99</v>
      </c>
    </row>
    <row r="315" spans="1:4">
      <c r="A315" s="190">
        <v>7080100220</v>
      </c>
      <c r="B315" s="13" t="s">
        <v>5772</v>
      </c>
      <c r="C315" s="190" t="s">
        <v>2</v>
      </c>
      <c r="D315" s="192">
        <v>2114.0100000000002</v>
      </c>
    </row>
    <row r="316" spans="1:4">
      <c r="A316" s="190">
        <v>7080100230</v>
      </c>
      <c r="B316" s="13" t="s">
        <v>5773</v>
      </c>
      <c r="C316" s="190" t="s">
        <v>2</v>
      </c>
      <c r="D316" s="192">
        <v>2064.15</v>
      </c>
    </row>
    <row r="317" spans="1:4">
      <c r="A317" s="190">
        <v>7080100240</v>
      </c>
      <c r="B317" s="13" t="s">
        <v>5774</v>
      </c>
      <c r="C317" s="190" t="s">
        <v>2</v>
      </c>
      <c r="D317" s="192">
        <v>2161.9499999999998</v>
      </c>
    </row>
    <row r="318" spans="1:4">
      <c r="A318" s="190">
        <v>7080100250</v>
      </c>
      <c r="B318" s="13" t="s">
        <v>5775</v>
      </c>
      <c r="C318" s="190" t="s">
        <v>2</v>
      </c>
      <c r="D318" s="192">
        <v>2471.13</v>
      </c>
    </row>
    <row r="319" spans="1:4">
      <c r="A319" s="190">
        <v>7080100260</v>
      </c>
      <c r="B319" s="13" t="s">
        <v>5776</v>
      </c>
      <c r="C319" s="190" t="s">
        <v>2</v>
      </c>
      <c r="D319" s="192">
        <v>3040.63</v>
      </c>
    </row>
    <row r="320" spans="1:4">
      <c r="A320" s="190">
        <v>7080100270</v>
      </c>
      <c r="B320" s="13" t="s">
        <v>5777</v>
      </c>
      <c r="C320" s="190" t="s">
        <v>2</v>
      </c>
      <c r="D320" s="192">
        <v>3609.65</v>
      </c>
    </row>
    <row r="321" spans="1:4">
      <c r="A321" s="190">
        <v>7080100280</v>
      </c>
      <c r="B321" s="13" t="s">
        <v>5778</v>
      </c>
      <c r="C321" s="190" t="s">
        <v>2</v>
      </c>
      <c r="D321" s="192">
        <v>3875.94</v>
      </c>
    </row>
    <row r="322" spans="1:4">
      <c r="A322" s="190">
        <v>7080100290</v>
      </c>
      <c r="B322" s="13" t="s">
        <v>5779</v>
      </c>
      <c r="C322" s="190" t="s">
        <v>2</v>
      </c>
      <c r="D322" s="192">
        <v>4592.24</v>
      </c>
    </row>
    <row r="323" spans="1:4">
      <c r="A323" s="190">
        <v>7080100300</v>
      </c>
      <c r="B323" s="13" t="s">
        <v>5780</v>
      </c>
      <c r="C323" s="190" t="s">
        <v>2</v>
      </c>
      <c r="D323" s="192">
        <v>7470.47</v>
      </c>
    </row>
    <row r="324" spans="1:4">
      <c r="A324" s="190">
        <v>7080100310</v>
      </c>
      <c r="B324" s="13" t="s">
        <v>5781</v>
      </c>
      <c r="C324" s="190" t="s">
        <v>2</v>
      </c>
      <c r="D324" s="192">
        <v>10248.709999999999</v>
      </c>
    </row>
    <row r="325" spans="1:4">
      <c r="A325" s="190">
        <v>7080100320</v>
      </c>
      <c r="B325" s="13" t="s">
        <v>5782</v>
      </c>
      <c r="C325" s="190" t="s">
        <v>2</v>
      </c>
      <c r="D325" s="192">
        <v>11426.94</v>
      </c>
    </row>
    <row r="326" spans="1:4">
      <c r="A326" s="190" t="s">
        <v>5783</v>
      </c>
      <c r="D326" s="192"/>
    </row>
    <row r="327" spans="1:4">
      <c r="A327" s="190">
        <v>7090100010</v>
      </c>
      <c r="B327" s="13" t="s">
        <v>5784</v>
      </c>
      <c r="C327" s="190" t="s">
        <v>4</v>
      </c>
      <c r="D327" s="192">
        <v>163.19</v>
      </c>
    </row>
    <row r="328" spans="1:4">
      <c r="A328" s="190">
        <v>7090100020</v>
      </c>
      <c r="B328" s="13" t="s">
        <v>5785</v>
      </c>
      <c r="C328" s="190" t="s">
        <v>4</v>
      </c>
      <c r="D328" s="192">
        <v>306.12</v>
      </c>
    </row>
    <row r="329" spans="1:4">
      <c r="A329" s="190">
        <v>7090100030</v>
      </c>
      <c r="B329" s="13" t="s">
        <v>5786</v>
      </c>
      <c r="C329" s="190" t="s">
        <v>4</v>
      </c>
      <c r="D329" s="192">
        <v>49.35</v>
      </c>
    </row>
    <row r="330" spans="1:4">
      <c r="A330" s="190">
        <v>7090100040</v>
      </c>
      <c r="B330" s="13" t="s">
        <v>5787</v>
      </c>
      <c r="C330" s="190" t="s">
        <v>4</v>
      </c>
      <c r="D330" s="192">
        <v>85.43</v>
      </c>
    </row>
    <row r="331" spans="1:4">
      <c r="A331" s="190">
        <v>7090100050</v>
      </c>
      <c r="B331" s="13" t="s">
        <v>5788</v>
      </c>
      <c r="C331" s="190" t="s">
        <v>4</v>
      </c>
      <c r="D331" s="192">
        <v>44.28</v>
      </c>
    </row>
    <row r="332" spans="1:4">
      <c r="A332" s="190">
        <v>7090100060</v>
      </c>
      <c r="B332" s="13" t="s">
        <v>5789</v>
      </c>
      <c r="C332" s="190" t="s">
        <v>4</v>
      </c>
      <c r="D332" s="192">
        <v>52.31</v>
      </c>
    </row>
    <row r="333" spans="1:4">
      <c r="A333" s="190">
        <v>7090100070</v>
      </c>
      <c r="B333" s="13" t="s">
        <v>5790</v>
      </c>
      <c r="C333" s="190" t="s">
        <v>4</v>
      </c>
      <c r="D333" s="192">
        <v>61.4</v>
      </c>
    </row>
    <row r="334" spans="1:4">
      <c r="A334" s="191">
        <v>7090100080</v>
      </c>
      <c r="B334" s="13" t="s">
        <v>5791</v>
      </c>
      <c r="C334" s="190" t="s">
        <v>4</v>
      </c>
      <c r="D334" s="192">
        <v>50.78</v>
      </c>
    </row>
    <row r="335" spans="1:4">
      <c r="A335" s="190" t="s">
        <v>18603</v>
      </c>
      <c r="D335" s="192"/>
    </row>
    <row r="336" spans="1:4">
      <c r="A336" s="190" t="s">
        <v>18604</v>
      </c>
      <c r="D336" s="192"/>
    </row>
    <row r="337" spans="1:4">
      <c r="A337" s="190" t="s">
        <v>18605</v>
      </c>
      <c r="C337" s="190" t="s">
        <v>18606</v>
      </c>
      <c r="D337" s="192"/>
    </row>
    <row r="338" spans="1:4">
      <c r="A338" s="190" t="s">
        <v>18</v>
      </c>
      <c r="B338" s="13" t="s">
        <v>1030</v>
      </c>
      <c r="C338" s="190" t="s">
        <v>0</v>
      </c>
      <c r="D338" s="192" t="s">
        <v>18607</v>
      </c>
    </row>
    <row r="339" spans="1:4">
      <c r="A339" s="190">
        <v>7090100090</v>
      </c>
      <c r="B339" s="13" t="s">
        <v>5792</v>
      </c>
      <c r="C339" s="190" t="s">
        <v>4</v>
      </c>
      <c r="D339" s="192">
        <v>59.12</v>
      </c>
    </row>
    <row r="340" spans="1:4">
      <c r="A340" s="190">
        <v>7090100100</v>
      </c>
      <c r="B340" s="13" t="s">
        <v>5793</v>
      </c>
      <c r="C340" s="190" t="s">
        <v>4</v>
      </c>
      <c r="D340" s="192">
        <v>68.52</v>
      </c>
    </row>
    <row r="341" spans="1:4">
      <c r="A341" s="190">
        <v>7090100110</v>
      </c>
      <c r="B341" s="13" t="s">
        <v>5794</v>
      </c>
      <c r="C341" s="190" t="s">
        <v>4</v>
      </c>
      <c r="D341" s="192">
        <v>68.569999999999993</v>
      </c>
    </row>
    <row r="342" spans="1:4">
      <c r="A342" s="190">
        <v>7090100120</v>
      </c>
      <c r="B342" s="13" t="s">
        <v>5795</v>
      </c>
      <c r="C342" s="190" t="s">
        <v>4</v>
      </c>
      <c r="D342" s="192">
        <v>88.61</v>
      </c>
    </row>
    <row r="343" spans="1:4">
      <c r="A343" s="190">
        <v>7090100130</v>
      </c>
      <c r="B343" s="13" t="s">
        <v>5796</v>
      </c>
      <c r="C343" s="190" t="s">
        <v>4</v>
      </c>
      <c r="D343" s="192">
        <v>76.930000000000007</v>
      </c>
    </row>
    <row r="344" spans="1:4">
      <c r="A344" s="190">
        <v>7090100140</v>
      </c>
      <c r="B344" s="13" t="s">
        <v>5797</v>
      </c>
      <c r="C344" s="190" t="s">
        <v>4</v>
      </c>
      <c r="D344" s="192">
        <v>96.97</v>
      </c>
    </row>
    <row r="345" spans="1:4">
      <c r="A345" s="190">
        <v>7090100150</v>
      </c>
      <c r="B345" s="13" t="s">
        <v>5798</v>
      </c>
      <c r="C345" s="190" t="s">
        <v>1</v>
      </c>
      <c r="D345" s="192">
        <v>28.2</v>
      </c>
    </row>
    <row r="346" spans="1:4">
      <c r="A346" s="190">
        <v>7090100160</v>
      </c>
      <c r="B346" s="13" t="s">
        <v>5799</v>
      </c>
      <c r="C346" s="190" t="s">
        <v>1</v>
      </c>
      <c r="D346" s="192">
        <v>32.46</v>
      </c>
    </row>
    <row r="347" spans="1:4">
      <c r="A347" s="190">
        <v>7090100170</v>
      </c>
      <c r="B347" s="13" t="s">
        <v>5800</v>
      </c>
      <c r="C347" s="190" t="s">
        <v>4</v>
      </c>
      <c r="D347" s="192">
        <v>75.88</v>
      </c>
    </row>
    <row r="348" spans="1:4">
      <c r="A348" s="190">
        <v>7090100180</v>
      </c>
      <c r="B348" s="13" t="s">
        <v>5801</v>
      </c>
      <c r="C348" s="190" t="s">
        <v>4</v>
      </c>
      <c r="D348" s="192">
        <v>138.79</v>
      </c>
    </row>
    <row r="349" spans="1:4">
      <c r="A349" s="190">
        <v>7090100190</v>
      </c>
      <c r="B349" s="13" t="s">
        <v>5802</v>
      </c>
      <c r="C349" s="190" t="s">
        <v>4</v>
      </c>
      <c r="D349" s="192">
        <v>380.69</v>
      </c>
    </row>
    <row r="350" spans="1:4">
      <c r="A350" s="190">
        <v>7090100200</v>
      </c>
      <c r="B350" s="13" t="s">
        <v>5803</v>
      </c>
      <c r="C350" s="190" t="s">
        <v>1</v>
      </c>
      <c r="D350" s="192">
        <v>311.06</v>
      </c>
    </row>
    <row r="351" spans="1:4">
      <c r="A351" s="190">
        <v>7090100210</v>
      </c>
      <c r="B351" s="13" t="s">
        <v>5804</v>
      </c>
      <c r="C351" s="190" t="s">
        <v>1</v>
      </c>
      <c r="D351" s="192">
        <v>441.49</v>
      </c>
    </row>
    <row r="352" spans="1:4">
      <c r="A352" s="190">
        <v>7090100220</v>
      </c>
      <c r="B352" s="13" t="s">
        <v>5805</v>
      </c>
      <c r="C352" s="190" t="s">
        <v>1</v>
      </c>
      <c r="D352" s="192">
        <v>610.62</v>
      </c>
    </row>
    <row r="353" spans="1:4">
      <c r="A353" s="190">
        <v>7090100230</v>
      </c>
      <c r="B353" s="13" t="s">
        <v>5806</v>
      </c>
      <c r="C353" s="190" t="s">
        <v>1</v>
      </c>
      <c r="D353" s="192">
        <v>181.42</v>
      </c>
    </row>
    <row r="354" spans="1:4">
      <c r="A354" s="190">
        <v>7090100240</v>
      </c>
      <c r="B354" s="13" t="s">
        <v>5807</v>
      </c>
      <c r="C354" s="190" t="s">
        <v>1</v>
      </c>
      <c r="D354" s="192">
        <v>128.13999999999999</v>
      </c>
    </row>
    <row r="355" spans="1:4">
      <c r="A355" s="190">
        <v>7090100250</v>
      </c>
      <c r="B355" s="13" t="s">
        <v>5808</v>
      </c>
      <c r="C355" s="190" t="s">
        <v>4</v>
      </c>
      <c r="D355" s="192">
        <v>30.33</v>
      </c>
    </row>
    <row r="356" spans="1:4">
      <c r="A356" s="190">
        <v>7090100260</v>
      </c>
      <c r="B356" s="13" t="s">
        <v>5809</v>
      </c>
      <c r="C356" s="190" t="s">
        <v>4</v>
      </c>
      <c r="D356" s="192">
        <v>37.43</v>
      </c>
    </row>
    <row r="357" spans="1:4">
      <c r="A357" s="190">
        <v>7090100270</v>
      </c>
      <c r="B357" s="13" t="s">
        <v>5810</v>
      </c>
      <c r="C357" s="190" t="s">
        <v>1</v>
      </c>
      <c r="D357" s="192">
        <v>15.32</v>
      </c>
    </row>
    <row r="358" spans="1:4">
      <c r="A358" s="190" t="s">
        <v>5811</v>
      </c>
      <c r="D358" s="192"/>
    </row>
    <row r="359" spans="1:4">
      <c r="A359" s="190">
        <v>7100100010</v>
      </c>
      <c r="B359" s="13" t="s">
        <v>5812</v>
      </c>
      <c r="C359" s="190" t="s">
        <v>4</v>
      </c>
      <c r="D359" s="192">
        <v>68.900000000000006</v>
      </c>
    </row>
    <row r="360" spans="1:4">
      <c r="A360" s="190">
        <v>7100100020</v>
      </c>
      <c r="B360" s="13" t="s">
        <v>5813</v>
      </c>
      <c r="C360" s="190" t="s">
        <v>4</v>
      </c>
      <c r="D360" s="192">
        <v>53.68</v>
      </c>
    </row>
    <row r="361" spans="1:4">
      <c r="A361" s="190">
        <v>7100100030</v>
      </c>
      <c r="B361" s="13" t="s">
        <v>5814</v>
      </c>
      <c r="C361" s="190" t="s">
        <v>4</v>
      </c>
      <c r="D361" s="192">
        <v>90.22</v>
      </c>
    </row>
    <row r="362" spans="1:4">
      <c r="A362" s="190">
        <v>7100100040</v>
      </c>
      <c r="B362" s="13" t="s">
        <v>5815</v>
      </c>
      <c r="C362" s="190" t="s">
        <v>2</v>
      </c>
      <c r="D362" s="192">
        <v>43.94</v>
      </c>
    </row>
    <row r="363" spans="1:4">
      <c r="A363" s="190">
        <v>7100100050</v>
      </c>
      <c r="B363" s="13" t="s">
        <v>5816</v>
      </c>
      <c r="C363" s="190" t="s">
        <v>2</v>
      </c>
      <c r="D363" s="192">
        <v>20.38</v>
      </c>
    </row>
    <row r="364" spans="1:4">
      <c r="A364" s="190">
        <v>7100100060</v>
      </c>
      <c r="B364" s="13" t="s">
        <v>5817</v>
      </c>
      <c r="C364" s="190" t="s">
        <v>4</v>
      </c>
      <c r="D364" s="192">
        <v>72.959999999999994</v>
      </c>
    </row>
    <row r="365" spans="1:4">
      <c r="A365" s="190">
        <v>7100100070</v>
      </c>
      <c r="B365" s="13" t="s">
        <v>5818</v>
      </c>
      <c r="C365" s="190" t="s">
        <v>4</v>
      </c>
      <c r="D365" s="192">
        <v>54.03</v>
      </c>
    </row>
    <row r="366" spans="1:4">
      <c r="A366" s="190">
        <v>7100100080</v>
      </c>
      <c r="B366" s="13" t="s">
        <v>5819</v>
      </c>
      <c r="C366" s="190" t="s">
        <v>1</v>
      </c>
      <c r="D366" s="192">
        <v>12.98</v>
      </c>
    </row>
    <row r="367" spans="1:4">
      <c r="A367" s="190">
        <v>7100100090</v>
      </c>
      <c r="B367" s="13" t="s">
        <v>5820</v>
      </c>
      <c r="C367" s="190" t="s">
        <v>1</v>
      </c>
      <c r="D367" s="192">
        <v>21.34</v>
      </c>
    </row>
    <row r="368" spans="1:4">
      <c r="A368" s="190">
        <v>7100100100</v>
      </c>
      <c r="B368" s="13" t="s">
        <v>5821</v>
      </c>
      <c r="C368" s="190" t="s">
        <v>4</v>
      </c>
      <c r="D368" s="192">
        <v>477.68</v>
      </c>
    </row>
    <row r="369" spans="1:4">
      <c r="A369" s="190">
        <v>7100100110</v>
      </c>
      <c r="B369" s="13" t="s">
        <v>5822</v>
      </c>
      <c r="C369" s="190" t="s">
        <v>4</v>
      </c>
      <c r="D369" s="192">
        <v>20.89</v>
      </c>
    </row>
    <row r="370" spans="1:4">
      <c r="A370" s="190">
        <v>7100100120</v>
      </c>
      <c r="B370" s="13" t="s">
        <v>5823</v>
      </c>
      <c r="C370" s="190" t="s">
        <v>4</v>
      </c>
      <c r="D370" s="192">
        <v>26.86</v>
      </c>
    </row>
    <row r="371" spans="1:4">
      <c r="A371" s="190">
        <v>7100100125</v>
      </c>
      <c r="B371" s="13" t="s">
        <v>5824</v>
      </c>
      <c r="C371" s="190" t="s">
        <v>4</v>
      </c>
      <c r="D371" s="192">
        <v>27.34</v>
      </c>
    </row>
    <row r="372" spans="1:4">
      <c r="A372" s="190">
        <v>7100100130</v>
      </c>
      <c r="B372" s="13" t="s">
        <v>5825</v>
      </c>
      <c r="C372" s="190" t="s">
        <v>4</v>
      </c>
      <c r="D372" s="192">
        <v>17.68</v>
      </c>
    </row>
    <row r="373" spans="1:4">
      <c r="A373" s="190">
        <v>7100100140</v>
      </c>
      <c r="B373" s="13" t="s">
        <v>5826</v>
      </c>
      <c r="C373" s="190" t="s">
        <v>4</v>
      </c>
      <c r="D373" s="192">
        <v>26.44</v>
      </c>
    </row>
    <row r="374" spans="1:4">
      <c r="A374" s="190">
        <v>7100100150</v>
      </c>
      <c r="B374" s="13" t="s">
        <v>5827</v>
      </c>
      <c r="C374" s="190" t="s">
        <v>4</v>
      </c>
      <c r="D374" s="192">
        <v>39.25</v>
      </c>
    </row>
    <row r="375" spans="1:4">
      <c r="A375" s="190">
        <v>7100100160</v>
      </c>
      <c r="B375" s="13" t="s">
        <v>5828</v>
      </c>
      <c r="C375" s="190" t="s">
        <v>4</v>
      </c>
      <c r="D375" s="192">
        <v>3.98</v>
      </c>
    </row>
    <row r="376" spans="1:4">
      <c r="A376" s="190">
        <v>7100100170</v>
      </c>
      <c r="B376" s="13" t="s">
        <v>5829</v>
      </c>
      <c r="C376" s="190" t="s">
        <v>4</v>
      </c>
      <c r="D376" s="192">
        <v>5.29</v>
      </c>
    </row>
    <row r="377" spans="1:4">
      <c r="A377" s="190">
        <v>7100100180</v>
      </c>
      <c r="B377" s="13" t="s">
        <v>5830</v>
      </c>
      <c r="C377" s="190" t="s">
        <v>4</v>
      </c>
      <c r="D377" s="192">
        <v>5.9</v>
      </c>
    </row>
    <row r="378" spans="1:4">
      <c r="A378" s="190">
        <v>7100100190</v>
      </c>
      <c r="B378" s="13" t="s">
        <v>5831</v>
      </c>
      <c r="C378" s="190" t="s">
        <v>4</v>
      </c>
      <c r="D378" s="192">
        <v>11.49</v>
      </c>
    </row>
    <row r="379" spans="1:4">
      <c r="A379" s="190">
        <v>7100100200</v>
      </c>
      <c r="B379" s="13" t="s">
        <v>5832</v>
      </c>
      <c r="C379" s="190" t="s">
        <v>4</v>
      </c>
      <c r="D379" s="192">
        <v>18.850000000000001</v>
      </c>
    </row>
    <row r="380" spans="1:4">
      <c r="A380" s="190">
        <v>7100100210</v>
      </c>
      <c r="B380" s="13" t="s">
        <v>5833</v>
      </c>
      <c r="C380" s="190" t="s">
        <v>4</v>
      </c>
      <c r="D380" s="192">
        <v>13.61</v>
      </c>
    </row>
    <row r="381" spans="1:4">
      <c r="A381" s="190">
        <v>7100100220</v>
      </c>
      <c r="B381" s="13" t="s">
        <v>5834</v>
      </c>
      <c r="C381" s="190" t="s">
        <v>4</v>
      </c>
      <c r="D381" s="192">
        <v>15.44</v>
      </c>
    </row>
    <row r="382" spans="1:4">
      <c r="A382" s="191">
        <v>7100100230</v>
      </c>
      <c r="B382" s="13" t="s">
        <v>5835</v>
      </c>
      <c r="C382" s="190" t="s">
        <v>4</v>
      </c>
      <c r="D382" s="192">
        <v>2.31</v>
      </c>
    </row>
    <row r="383" spans="1:4">
      <c r="A383" s="190">
        <v>7100100240</v>
      </c>
      <c r="B383" s="13" t="s">
        <v>5836</v>
      </c>
      <c r="C383" s="190" t="s">
        <v>4</v>
      </c>
      <c r="D383" s="192">
        <v>12.08</v>
      </c>
    </row>
    <row r="384" spans="1:4">
      <c r="A384" s="190">
        <v>7100100250</v>
      </c>
      <c r="B384" s="13" t="s">
        <v>5837</v>
      </c>
      <c r="C384" s="190" t="s">
        <v>4</v>
      </c>
      <c r="D384" s="192">
        <v>17.64</v>
      </c>
    </row>
    <row r="385" spans="1:4">
      <c r="A385" s="190">
        <v>7100100260</v>
      </c>
      <c r="B385" s="13" t="s">
        <v>5838</v>
      </c>
      <c r="C385" s="190" t="s">
        <v>4</v>
      </c>
      <c r="D385" s="192">
        <v>24.96</v>
      </c>
    </row>
    <row r="386" spans="1:4">
      <c r="A386" s="190">
        <v>7100100270</v>
      </c>
      <c r="B386" s="13" t="s">
        <v>5839</v>
      </c>
      <c r="C386" s="190" t="s">
        <v>4</v>
      </c>
      <c r="D386" s="192">
        <v>23.6</v>
      </c>
    </row>
    <row r="387" spans="1:4">
      <c r="A387" s="190">
        <v>7100100280</v>
      </c>
      <c r="B387" s="13" t="s">
        <v>5840</v>
      </c>
      <c r="C387" s="190" t="s">
        <v>4</v>
      </c>
      <c r="D387" s="192">
        <v>14.13</v>
      </c>
    </row>
    <row r="388" spans="1:4">
      <c r="A388" s="190">
        <v>7100100290</v>
      </c>
      <c r="B388" s="13" t="s">
        <v>5841</v>
      </c>
      <c r="C388" s="190" t="s">
        <v>4</v>
      </c>
      <c r="D388" s="192">
        <v>16.52</v>
      </c>
    </row>
    <row r="389" spans="1:4">
      <c r="A389" s="190">
        <v>7100100300</v>
      </c>
      <c r="B389" s="13" t="s">
        <v>5842</v>
      </c>
      <c r="C389" s="190" t="s">
        <v>4</v>
      </c>
      <c r="D389" s="192">
        <v>17.239999999999998</v>
      </c>
    </row>
    <row r="390" spans="1:4">
      <c r="A390" s="190">
        <v>7100100310</v>
      </c>
      <c r="B390" s="13" t="s">
        <v>5843</v>
      </c>
      <c r="C390" s="190" t="s">
        <v>4</v>
      </c>
      <c r="D390" s="192">
        <v>29.15</v>
      </c>
    </row>
    <row r="391" spans="1:4">
      <c r="A391" s="190" t="s">
        <v>18603</v>
      </c>
      <c r="D391" s="192"/>
    </row>
    <row r="392" spans="1:4">
      <c r="A392" s="190" t="s">
        <v>18604</v>
      </c>
      <c r="D392" s="192"/>
    </row>
    <row r="393" spans="1:4">
      <c r="A393" s="190" t="s">
        <v>18605</v>
      </c>
      <c r="C393" s="190" t="s">
        <v>18606</v>
      </c>
      <c r="D393" s="192"/>
    </row>
    <row r="394" spans="1:4">
      <c r="A394" s="190" t="s">
        <v>18</v>
      </c>
      <c r="B394" s="13" t="s">
        <v>1030</v>
      </c>
      <c r="C394" s="190" t="s">
        <v>0</v>
      </c>
      <c r="D394" s="192" t="s">
        <v>18607</v>
      </c>
    </row>
    <row r="395" spans="1:4">
      <c r="A395" s="190">
        <v>7100100320</v>
      </c>
      <c r="B395" s="13" t="s">
        <v>5844</v>
      </c>
      <c r="C395" s="190" t="s">
        <v>4</v>
      </c>
      <c r="D395" s="192">
        <v>18.05</v>
      </c>
    </row>
    <row r="396" spans="1:4">
      <c r="A396" s="190">
        <v>7100100330</v>
      </c>
      <c r="B396" s="13" t="s">
        <v>5845</v>
      </c>
      <c r="C396" s="190" t="s">
        <v>4</v>
      </c>
      <c r="D396" s="192">
        <v>20.22</v>
      </c>
    </row>
    <row r="397" spans="1:4">
      <c r="A397" s="190">
        <v>7100100340</v>
      </c>
      <c r="B397" s="13" t="s">
        <v>5846</v>
      </c>
      <c r="C397" s="190" t="s">
        <v>4</v>
      </c>
      <c r="D397" s="192">
        <v>20.05</v>
      </c>
    </row>
    <row r="398" spans="1:4">
      <c r="A398" s="190">
        <v>7100100350</v>
      </c>
      <c r="B398" s="13" t="s">
        <v>5847</v>
      </c>
      <c r="C398" s="190" t="s">
        <v>4</v>
      </c>
      <c r="D398" s="192">
        <v>15.81</v>
      </c>
    </row>
    <row r="399" spans="1:4">
      <c r="A399" s="190">
        <v>7100100360</v>
      </c>
      <c r="B399" s="13" t="s">
        <v>5848</v>
      </c>
      <c r="C399" s="190" t="s">
        <v>4</v>
      </c>
      <c r="D399" s="192">
        <v>19.95</v>
      </c>
    </row>
    <row r="400" spans="1:4">
      <c r="A400" s="190">
        <v>7100100370</v>
      </c>
      <c r="B400" s="13" t="s">
        <v>5849</v>
      </c>
      <c r="C400" s="190" t="s">
        <v>4</v>
      </c>
      <c r="D400" s="192">
        <v>14.4</v>
      </c>
    </row>
    <row r="401" spans="1:4">
      <c r="A401" s="190">
        <v>7100100380</v>
      </c>
      <c r="B401" s="13" t="s">
        <v>5850</v>
      </c>
      <c r="C401" s="190" t="s">
        <v>4</v>
      </c>
      <c r="D401" s="192">
        <v>30.61</v>
      </c>
    </row>
    <row r="402" spans="1:4">
      <c r="A402" s="190">
        <v>7100100390</v>
      </c>
      <c r="B402" s="13" t="s">
        <v>5851</v>
      </c>
      <c r="C402" s="190" t="s">
        <v>4</v>
      </c>
      <c r="D402" s="192">
        <v>13.51</v>
      </c>
    </row>
    <row r="403" spans="1:4">
      <c r="A403" s="190">
        <v>7100100400</v>
      </c>
      <c r="B403" s="13" t="s">
        <v>5852</v>
      </c>
      <c r="C403" s="190" t="s">
        <v>4</v>
      </c>
      <c r="D403" s="192">
        <v>15.01</v>
      </c>
    </row>
    <row r="404" spans="1:4">
      <c r="A404" s="190">
        <v>7100100410</v>
      </c>
      <c r="B404" s="13" t="s">
        <v>5853</v>
      </c>
      <c r="C404" s="190" t="s">
        <v>4</v>
      </c>
      <c r="D404" s="192">
        <v>8.34</v>
      </c>
    </row>
    <row r="405" spans="1:4">
      <c r="A405" s="190">
        <v>7100100420</v>
      </c>
      <c r="B405" s="13" t="s">
        <v>5854</v>
      </c>
      <c r="C405" s="190" t="s">
        <v>4</v>
      </c>
      <c r="D405" s="192">
        <v>311.14999999999998</v>
      </c>
    </row>
    <row r="406" spans="1:4">
      <c r="A406" s="190">
        <v>7100100450</v>
      </c>
      <c r="B406" s="13" t="s">
        <v>5855</v>
      </c>
      <c r="C406" s="190" t="s">
        <v>4</v>
      </c>
      <c r="D406" s="192">
        <v>5.93</v>
      </c>
    </row>
    <row r="407" spans="1:4">
      <c r="A407" s="190">
        <v>7100100460</v>
      </c>
      <c r="B407" s="13" t="s">
        <v>5856</v>
      </c>
      <c r="C407" s="190" t="s">
        <v>4</v>
      </c>
      <c r="D407" s="192">
        <v>18.78</v>
      </c>
    </row>
    <row r="408" spans="1:4">
      <c r="A408" s="190">
        <v>7100100470</v>
      </c>
      <c r="B408" s="13" t="s">
        <v>5857</v>
      </c>
      <c r="C408" s="190" t="s">
        <v>4</v>
      </c>
      <c r="D408" s="192">
        <v>288.69</v>
      </c>
    </row>
    <row r="409" spans="1:4">
      <c r="A409" s="190">
        <v>7100100480</v>
      </c>
      <c r="B409" s="13" t="s">
        <v>5858</v>
      </c>
      <c r="C409" s="190" t="s">
        <v>4</v>
      </c>
      <c r="D409" s="192">
        <v>16.260000000000002</v>
      </c>
    </row>
    <row r="410" spans="1:4">
      <c r="A410" s="191" t="s">
        <v>5859</v>
      </c>
      <c r="D410" s="192"/>
    </row>
    <row r="411" spans="1:4">
      <c r="A411" s="190">
        <v>7110100010</v>
      </c>
      <c r="B411" s="13" t="s">
        <v>5860</v>
      </c>
      <c r="C411" s="190" t="s">
        <v>3</v>
      </c>
      <c r="D411" s="192">
        <v>7.19</v>
      </c>
    </row>
    <row r="412" spans="1:4">
      <c r="A412" s="190">
        <v>7110100020</v>
      </c>
      <c r="B412" s="13" t="s">
        <v>5861</v>
      </c>
      <c r="C412" s="190" t="s">
        <v>3</v>
      </c>
      <c r="D412" s="192">
        <v>11.17</v>
      </c>
    </row>
    <row r="413" spans="1:4">
      <c r="A413" s="190">
        <v>7110100030</v>
      </c>
      <c r="B413" s="13" t="s">
        <v>5862</v>
      </c>
      <c r="C413" s="190" t="s">
        <v>3</v>
      </c>
      <c r="D413" s="192">
        <v>13.27</v>
      </c>
    </row>
    <row r="414" spans="1:4">
      <c r="A414" s="190">
        <v>7110100040</v>
      </c>
      <c r="B414" s="13" t="s">
        <v>5863</v>
      </c>
      <c r="C414" s="190" t="s">
        <v>7</v>
      </c>
      <c r="D414" s="192">
        <v>2369.4699999999998</v>
      </c>
    </row>
    <row r="415" spans="1:4">
      <c r="A415" s="190">
        <v>7110100050</v>
      </c>
      <c r="B415" s="13" t="s">
        <v>5864</v>
      </c>
      <c r="C415" s="190" t="s">
        <v>4</v>
      </c>
      <c r="D415" s="192">
        <v>58.55</v>
      </c>
    </row>
    <row r="416" spans="1:4">
      <c r="A416" s="190">
        <v>7110100060</v>
      </c>
      <c r="B416" s="13" t="s">
        <v>5865</v>
      </c>
      <c r="C416" s="190" t="s">
        <v>4</v>
      </c>
      <c r="D416" s="192">
        <v>26.31</v>
      </c>
    </row>
    <row r="417" spans="1:4">
      <c r="A417" s="190">
        <v>7110100070</v>
      </c>
      <c r="B417" s="13" t="s">
        <v>5866</v>
      </c>
      <c r="C417" s="190" t="s">
        <v>4</v>
      </c>
      <c r="D417" s="192">
        <v>39.520000000000003</v>
      </c>
    </row>
    <row r="418" spans="1:4">
      <c r="A418" s="191">
        <v>7110100080</v>
      </c>
      <c r="B418" s="13" t="s">
        <v>5867</v>
      </c>
      <c r="C418" s="190" t="s">
        <v>4</v>
      </c>
      <c r="D418" s="192">
        <v>36.409999999999997</v>
      </c>
    </row>
    <row r="419" spans="1:4">
      <c r="A419" s="190">
        <v>7110100090</v>
      </c>
      <c r="B419" s="13" t="s">
        <v>5868</v>
      </c>
      <c r="C419" s="190" t="s">
        <v>4</v>
      </c>
      <c r="D419" s="192">
        <v>54.72</v>
      </c>
    </row>
    <row r="420" spans="1:4">
      <c r="A420" s="190">
        <v>7110100100</v>
      </c>
      <c r="B420" s="13" t="s">
        <v>5869</v>
      </c>
      <c r="C420" s="190" t="s">
        <v>4</v>
      </c>
      <c r="D420" s="192">
        <v>12.81</v>
      </c>
    </row>
    <row r="421" spans="1:4">
      <c r="A421" s="190">
        <v>7110100110</v>
      </c>
      <c r="B421" s="13" t="s">
        <v>5870</v>
      </c>
      <c r="C421" s="190" t="s">
        <v>4</v>
      </c>
      <c r="D421" s="192">
        <v>13.96</v>
      </c>
    </row>
    <row r="422" spans="1:4">
      <c r="A422" s="190">
        <v>7110100120</v>
      </c>
      <c r="B422" s="13" t="s">
        <v>5871</v>
      </c>
      <c r="C422" s="190" t="s">
        <v>4</v>
      </c>
      <c r="D422" s="192">
        <v>27.92</v>
      </c>
    </row>
    <row r="423" spans="1:4">
      <c r="A423" s="190">
        <v>7110100130</v>
      </c>
      <c r="B423" s="13" t="s">
        <v>5872</v>
      </c>
      <c r="C423" s="190" t="s">
        <v>4</v>
      </c>
      <c r="D423" s="192">
        <v>41.88</v>
      </c>
    </row>
    <row r="424" spans="1:4">
      <c r="A424" s="190">
        <v>7110100140</v>
      </c>
      <c r="B424" s="13" t="s">
        <v>5873</v>
      </c>
      <c r="C424" s="190" t="s">
        <v>4</v>
      </c>
      <c r="D424" s="192">
        <v>15.59</v>
      </c>
    </row>
    <row r="425" spans="1:4">
      <c r="A425" s="190">
        <v>7110100150</v>
      </c>
      <c r="B425" s="13" t="s">
        <v>5874</v>
      </c>
      <c r="C425" s="190" t="s">
        <v>4</v>
      </c>
      <c r="D425" s="192">
        <v>31.18</v>
      </c>
    </row>
    <row r="426" spans="1:4">
      <c r="A426" s="190">
        <v>7110100160</v>
      </c>
      <c r="B426" s="13" t="s">
        <v>5875</v>
      </c>
      <c r="C426" s="190" t="s">
        <v>4</v>
      </c>
      <c r="D426" s="192">
        <v>46.77</v>
      </c>
    </row>
    <row r="427" spans="1:4">
      <c r="A427" s="190">
        <v>7110100170</v>
      </c>
      <c r="B427" s="13" t="s">
        <v>5876</v>
      </c>
      <c r="C427" s="190" t="s">
        <v>4</v>
      </c>
      <c r="D427" s="192">
        <v>69</v>
      </c>
    </row>
    <row r="428" spans="1:4">
      <c r="A428" s="190">
        <v>7110100180</v>
      </c>
      <c r="B428" s="13" t="s">
        <v>5877</v>
      </c>
      <c r="C428" s="190" t="s">
        <v>4</v>
      </c>
      <c r="D428" s="192">
        <v>46.61</v>
      </c>
    </row>
    <row r="429" spans="1:4">
      <c r="A429" s="190">
        <v>7110100190</v>
      </c>
      <c r="B429" s="13" t="s">
        <v>5878</v>
      </c>
      <c r="C429" s="190" t="s">
        <v>1</v>
      </c>
      <c r="D429" s="192">
        <v>26.82</v>
      </c>
    </row>
    <row r="430" spans="1:4">
      <c r="A430" s="190">
        <v>7110100200</v>
      </c>
      <c r="B430" s="13" t="s">
        <v>5879</v>
      </c>
      <c r="C430" s="190" t="s">
        <v>4</v>
      </c>
      <c r="D430" s="192">
        <v>38.1</v>
      </c>
    </row>
    <row r="431" spans="1:4">
      <c r="A431" s="190">
        <v>7110100210</v>
      </c>
      <c r="B431" s="13" t="s">
        <v>5880</v>
      </c>
      <c r="C431" s="190" t="s">
        <v>4</v>
      </c>
      <c r="D431" s="192">
        <v>7.02</v>
      </c>
    </row>
    <row r="432" spans="1:4">
      <c r="A432" s="190">
        <v>7110100220</v>
      </c>
      <c r="B432" s="13" t="s">
        <v>5881</v>
      </c>
      <c r="C432" s="190" t="s">
        <v>4</v>
      </c>
      <c r="D432" s="192">
        <v>7.76</v>
      </c>
    </row>
    <row r="433" spans="1:4">
      <c r="A433" s="190">
        <v>7110100230</v>
      </c>
      <c r="B433" s="13" t="s">
        <v>5882</v>
      </c>
      <c r="C433" s="190" t="s">
        <v>4</v>
      </c>
      <c r="D433" s="192">
        <v>3.39</v>
      </c>
    </row>
    <row r="434" spans="1:4">
      <c r="A434" s="191">
        <v>7110100240</v>
      </c>
      <c r="B434" s="13" t="s">
        <v>5883</v>
      </c>
      <c r="C434" s="190" t="s">
        <v>1</v>
      </c>
      <c r="D434" s="192">
        <v>339.22</v>
      </c>
    </row>
    <row r="435" spans="1:4">
      <c r="A435" s="190">
        <v>7110100250</v>
      </c>
      <c r="B435" s="13" t="s">
        <v>5884</v>
      </c>
      <c r="C435" s="190" t="s">
        <v>4</v>
      </c>
      <c r="D435" s="192">
        <v>124.56</v>
      </c>
    </row>
    <row r="436" spans="1:4">
      <c r="A436" s="190">
        <v>7110100280</v>
      </c>
      <c r="B436" s="13" t="s">
        <v>5885</v>
      </c>
      <c r="C436" s="190" t="s">
        <v>4</v>
      </c>
      <c r="D436" s="192">
        <v>84.49</v>
      </c>
    </row>
    <row r="437" spans="1:4">
      <c r="A437" s="190">
        <v>7110100290</v>
      </c>
      <c r="B437" s="13" t="s">
        <v>5886</v>
      </c>
      <c r="C437" s="190" t="s">
        <v>4</v>
      </c>
      <c r="D437" s="192">
        <v>5.89</v>
      </c>
    </row>
    <row r="438" spans="1:4">
      <c r="A438" s="190" t="s">
        <v>5887</v>
      </c>
      <c r="D438" s="192"/>
    </row>
    <row r="439" spans="1:4">
      <c r="A439" s="190">
        <v>7120100010</v>
      </c>
      <c r="B439" s="13" t="s">
        <v>5888</v>
      </c>
      <c r="C439" s="190" t="s">
        <v>4</v>
      </c>
      <c r="D439" s="192">
        <v>272.44</v>
      </c>
    </row>
    <row r="440" spans="1:4">
      <c r="A440" s="190">
        <v>7120100020</v>
      </c>
      <c r="B440" s="13" t="s">
        <v>5889</v>
      </c>
      <c r="C440" s="190" t="s">
        <v>4</v>
      </c>
      <c r="D440" s="192">
        <v>279.47000000000003</v>
      </c>
    </row>
    <row r="441" spans="1:4">
      <c r="A441" s="190">
        <v>7120100030</v>
      </c>
      <c r="B441" s="13" t="s">
        <v>5890</v>
      </c>
      <c r="C441" s="190" t="s">
        <v>4</v>
      </c>
      <c r="D441" s="192">
        <v>355.57</v>
      </c>
    </row>
    <row r="442" spans="1:4">
      <c r="A442" s="190">
        <v>7120100040</v>
      </c>
      <c r="B442" s="13" t="s">
        <v>5891</v>
      </c>
      <c r="C442" s="190" t="s">
        <v>4</v>
      </c>
      <c r="D442" s="192">
        <v>348.77</v>
      </c>
    </row>
    <row r="443" spans="1:4">
      <c r="A443" s="190">
        <v>7120100050</v>
      </c>
      <c r="B443" s="13" t="s">
        <v>5892</v>
      </c>
      <c r="C443" s="190" t="s">
        <v>4</v>
      </c>
      <c r="D443" s="192">
        <v>96.22</v>
      </c>
    </row>
    <row r="444" spans="1:4">
      <c r="A444" s="190">
        <v>7120100060</v>
      </c>
      <c r="B444" s="13" t="s">
        <v>5893</v>
      </c>
      <c r="C444" s="190" t="s">
        <v>4</v>
      </c>
      <c r="D444" s="192">
        <v>204.54</v>
      </c>
    </row>
    <row r="445" spans="1:4">
      <c r="A445" s="190">
        <v>7120100070</v>
      </c>
      <c r="B445" s="13" t="s">
        <v>5894</v>
      </c>
      <c r="C445" s="190" t="s">
        <v>4</v>
      </c>
      <c r="D445" s="192">
        <v>488.18</v>
      </c>
    </row>
    <row r="446" spans="1:4">
      <c r="A446" s="190" t="s">
        <v>5895</v>
      </c>
      <c r="D446" s="192"/>
    </row>
    <row r="447" spans="1:4">
      <c r="A447" s="190" t="s">
        <v>18603</v>
      </c>
      <c r="D447" s="192"/>
    </row>
    <row r="448" spans="1:4">
      <c r="A448" s="190" t="s">
        <v>18604</v>
      </c>
      <c r="D448" s="192"/>
    </row>
    <row r="449" spans="1:4">
      <c r="A449" s="190" t="s">
        <v>18605</v>
      </c>
      <c r="C449" s="190" t="s">
        <v>18606</v>
      </c>
      <c r="D449" s="192"/>
    </row>
    <row r="450" spans="1:4">
      <c r="A450" s="190" t="s">
        <v>18</v>
      </c>
      <c r="B450" s="13" t="s">
        <v>1030</v>
      </c>
      <c r="C450" s="190" t="s">
        <v>0</v>
      </c>
      <c r="D450" s="192" t="s">
        <v>18607</v>
      </c>
    </row>
    <row r="451" spans="1:4">
      <c r="A451" s="190">
        <v>7130100010</v>
      </c>
      <c r="B451" s="13" t="s">
        <v>5896</v>
      </c>
      <c r="C451" s="190" t="s">
        <v>4</v>
      </c>
      <c r="D451" s="192">
        <v>91.42</v>
      </c>
    </row>
    <row r="452" spans="1:4">
      <c r="A452" s="190">
        <v>7130100020</v>
      </c>
      <c r="B452" s="13" t="s">
        <v>5897</v>
      </c>
      <c r="C452" s="190" t="s">
        <v>4</v>
      </c>
      <c r="D452" s="192">
        <v>43.16</v>
      </c>
    </row>
    <row r="453" spans="1:4">
      <c r="A453" s="190">
        <v>7130100030</v>
      </c>
      <c r="B453" s="13" t="s">
        <v>5898</v>
      </c>
      <c r="C453" s="190" t="s">
        <v>4</v>
      </c>
      <c r="D453" s="192">
        <v>104.47</v>
      </c>
    </row>
    <row r="454" spans="1:4">
      <c r="A454" s="190">
        <v>7130100040</v>
      </c>
      <c r="B454" s="13" t="s">
        <v>5899</v>
      </c>
      <c r="C454" s="190" t="s">
        <v>4</v>
      </c>
      <c r="D454" s="192">
        <v>51.68</v>
      </c>
    </row>
    <row r="455" spans="1:4">
      <c r="A455" s="190">
        <v>7130100050</v>
      </c>
      <c r="B455" s="13" t="s">
        <v>5900</v>
      </c>
      <c r="C455" s="190" t="s">
        <v>4</v>
      </c>
      <c r="D455" s="192">
        <v>115.4</v>
      </c>
    </row>
    <row r="456" spans="1:4">
      <c r="A456" s="190">
        <v>7130100060</v>
      </c>
      <c r="B456" s="13" t="s">
        <v>5901</v>
      </c>
      <c r="C456" s="190" t="s">
        <v>4</v>
      </c>
      <c r="D456" s="192">
        <v>81.93</v>
      </c>
    </row>
    <row r="457" spans="1:4">
      <c r="A457" s="190">
        <v>7130100070</v>
      </c>
      <c r="B457" s="13" t="s">
        <v>5902</v>
      </c>
      <c r="C457" s="190" t="s">
        <v>4</v>
      </c>
      <c r="D457" s="192">
        <v>144.13999999999999</v>
      </c>
    </row>
    <row r="458" spans="1:4">
      <c r="A458" s="190">
        <v>7130100080</v>
      </c>
      <c r="B458" s="13" t="s">
        <v>5903</v>
      </c>
      <c r="C458" s="190" t="s">
        <v>4</v>
      </c>
      <c r="D458" s="192">
        <v>82.33</v>
      </c>
    </row>
    <row r="459" spans="1:4">
      <c r="A459" s="190">
        <v>7130100090</v>
      </c>
      <c r="B459" s="13" t="s">
        <v>5904</v>
      </c>
      <c r="C459" s="190" t="s">
        <v>4</v>
      </c>
      <c r="D459" s="192">
        <v>158.21</v>
      </c>
    </row>
    <row r="460" spans="1:4">
      <c r="A460" s="190">
        <v>7130100100</v>
      </c>
      <c r="B460" s="13" t="s">
        <v>5905</v>
      </c>
      <c r="C460" s="190" t="s">
        <v>4</v>
      </c>
      <c r="D460" s="192">
        <v>137.22</v>
      </c>
    </row>
    <row r="461" spans="1:4">
      <c r="A461" s="190">
        <v>7130100110</v>
      </c>
      <c r="B461" s="13" t="s">
        <v>5906</v>
      </c>
      <c r="C461" s="190" t="s">
        <v>4</v>
      </c>
      <c r="D461" s="192">
        <v>122.45</v>
      </c>
    </row>
    <row r="462" spans="1:4">
      <c r="A462" s="190">
        <v>7130100120</v>
      </c>
      <c r="B462" s="13" t="s">
        <v>5907</v>
      </c>
      <c r="C462" s="190" t="s">
        <v>4</v>
      </c>
      <c r="D462" s="192">
        <v>325.66000000000003</v>
      </c>
    </row>
    <row r="463" spans="1:4">
      <c r="A463" s="190">
        <v>7130100130</v>
      </c>
      <c r="B463" s="13" t="s">
        <v>5908</v>
      </c>
      <c r="C463" s="190" t="s">
        <v>4</v>
      </c>
      <c r="D463" s="192">
        <v>64.040000000000006</v>
      </c>
    </row>
    <row r="464" spans="1:4">
      <c r="A464" s="190">
        <v>7130100140</v>
      </c>
      <c r="B464" s="13" t="s">
        <v>5909</v>
      </c>
      <c r="C464" s="190" t="s">
        <v>1</v>
      </c>
      <c r="D464" s="192">
        <v>68.95</v>
      </c>
    </row>
    <row r="465" spans="1:4">
      <c r="A465" s="190">
        <v>7130100150</v>
      </c>
      <c r="B465" s="13" t="s">
        <v>5910</v>
      </c>
      <c r="C465" s="190" t="s">
        <v>1</v>
      </c>
      <c r="D465" s="192">
        <v>28.37</v>
      </c>
    </row>
    <row r="466" spans="1:4">
      <c r="A466" s="190" t="s">
        <v>5911</v>
      </c>
      <c r="D466" s="192"/>
    </row>
    <row r="467" spans="1:4">
      <c r="A467" s="190">
        <v>7140100010</v>
      </c>
      <c r="B467" s="13" t="s">
        <v>5912</v>
      </c>
      <c r="C467" s="190" t="s">
        <v>2</v>
      </c>
      <c r="D467" s="192">
        <v>450.74</v>
      </c>
    </row>
    <row r="468" spans="1:4">
      <c r="A468" s="190">
        <v>7140100020</v>
      </c>
      <c r="B468" s="13" t="s">
        <v>5913</v>
      </c>
      <c r="C468" s="190" t="s">
        <v>2</v>
      </c>
      <c r="D468" s="192">
        <v>270.83999999999997</v>
      </c>
    </row>
    <row r="469" spans="1:4">
      <c r="A469" s="190">
        <v>7140100030</v>
      </c>
      <c r="B469" s="13" t="s">
        <v>5914</v>
      </c>
      <c r="C469" s="190" t="s">
        <v>2</v>
      </c>
      <c r="D469" s="192">
        <v>891.03</v>
      </c>
    </row>
    <row r="470" spans="1:4">
      <c r="A470" s="190">
        <v>7140100040</v>
      </c>
      <c r="B470" s="13" t="s">
        <v>5915</v>
      </c>
      <c r="C470" s="190" t="s">
        <v>2</v>
      </c>
      <c r="D470" s="192">
        <v>363.58</v>
      </c>
    </row>
    <row r="471" spans="1:4">
      <c r="A471" s="190">
        <v>7140100050</v>
      </c>
      <c r="B471" s="13" t="s">
        <v>5916</v>
      </c>
      <c r="C471" s="190" t="s">
        <v>2</v>
      </c>
      <c r="D471" s="192">
        <v>259.33</v>
      </c>
    </row>
    <row r="472" spans="1:4">
      <c r="A472" s="190">
        <v>7140100060</v>
      </c>
      <c r="B472" s="13" t="s">
        <v>5917</v>
      </c>
      <c r="C472" s="190" t="s">
        <v>2</v>
      </c>
      <c r="D472" s="192">
        <v>223.31</v>
      </c>
    </row>
    <row r="473" spans="1:4">
      <c r="A473" s="190">
        <v>7140100070</v>
      </c>
      <c r="B473" s="13" t="s">
        <v>5918</v>
      </c>
      <c r="C473" s="190" t="s">
        <v>2</v>
      </c>
      <c r="D473" s="192">
        <v>195.39</v>
      </c>
    </row>
    <row r="474" spans="1:4">
      <c r="A474" s="190">
        <v>7140100080</v>
      </c>
      <c r="B474" s="13" t="s">
        <v>5919</v>
      </c>
      <c r="C474" s="190" t="s">
        <v>2</v>
      </c>
      <c r="D474" s="192">
        <v>157.66999999999999</v>
      </c>
    </row>
    <row r="475" spans="1:4">
      <c r="A475" s="190">
        <v>7140100090</v>
      </c>
      <c r="B475" s="13" t="s">
        <v>5920</v>
      </c>
      <c r="C475" s="190" t="s">
        <v>2</v>
      </c>
      <c r="D475" s="192">
        <v>324.33</v>
      </c>
    </row>
    <row r="476" spans="1:4">
      <c r="A476" s="190">
        <v>7140100100</v>
      </c>
      <c r="B476" s="13" t="s">
        <v>5921</v>
      </c>
      <c r="C476" s="190" t="s">
        <v>2</v>
      </c>
      <c r="D476" s="192">
        <v>432.27</v>
      </c>
    </row>
    <row r="477" spans="1:4">
      <c r="A477" s="190">
        <v>7140100110</v>
      </c>
      <c r="B477" s="13" t="s">
        <v>5922</v>
      </c>
      <c r="C477" s="190" t="s">
        <v>2</v>
      </c>
      <c r="D477" s="192">
        <v>78.099999999999994</v>
      </c>
    </row>
    <row r="478" spans="1:4">
      <c r="A478" s="190">
        <v>7140100120</v>
      </c>
      <c r="B478" s="13" t="s">
        <v>5923</v>
      </c>
      <c r="C478" s="190" t="s">
        <v>2</v>
      </c>
      <c r="D478" s="192">
        <v>13.79</v>
      </c>
    </row>
    <row r="479" spans="1:4">
      <c r="A479" s="190">
        <v>7140100130</v>
      </c>
      <c r="B479" s="13" t="s">
        <v>5924</v>
      </c>
      <c r="C479" s="190" t="s">
        <v>2</v>
      </c>
      <c r="D479" s="192">
        <v>99.78</v>
      </c>
    </row>
    <row r="480" spans="1:4">
      <c r="A480" s="190">
        <v>7140100140</v>
      </c>
      <c r="B480" s="13" t="s">
        <v>5925</v>
      </c>
      <c r="C480" s="190" t="s">
        <v>2</v>
      </c>
      <c r="D480" s="192">
        <v>87.99</v>
      </c>
    </row>
    <row r="481" spans="1:4">
      <c r="A481" s="190">
        <v>7140100150</v>
      </c>
      <c r="B481" s="13" t="s">
        <v>5926</v>
      </c>
      <c r="C481" s="190" t="s">
        <v>2</v>
      </c>
      <c r="D481" s="192">
        <v>178.97</v>
      </c>
    </row>
    <row r="482" spans="1:4">
      <c r="A482" s="190">
        <v>7140100160</v>
      </c>
      <c r="B482" s="13" t="s">
        <v>5927</v>
      </c>
      <c r="C482" s="190" t="s">
        <v>2</v>
      </c>
      <c r="D482" s="192">
        <v>127.52</v>
      </c>
    </row>
    <row r="483" spans="1:4">
      <c r="A483" s="190">
        <v>7140100170</v>
      </c>
      <c r="B483" s="13" t="s">
        <v>5928</v>
      </c>
      <c r="C483" s="190" t="s">
        <v>2</v>
      </c>
      <c r="D483" s="192">
        <v>45.64</v>
      </c>
    </row>
    <row r="484" spans="1:4">
      <c r="A484" s="190">
        <v>7140100180</v>
      </c>
      <c r="B484" s="13" t="s">
        <v>5929</v>
      </c>
      <c r="C484" s="190" t="s">
        <v>2</v>
      </c>
      <c r="D484" s="192">
        <v>21.31</v>
      </c>
    </row>
    <row r="485" spans="1:4">
      <c r="A485" s="190">
        <v>7140100190</v>
      </c>
      <c r="B485" s="13" t="s">
        <v>5930</v>
      </c>
      <c r="C485" s="190" t="s">
        <v>2</v>
      </c>
      <c r="D485" s="192">
        <v>34.83</v>
      </c>
    </row>
    <row r="486" spans="1:4">
      <c r="A486" s="190">
        <v>7140100200</v>
      </c>
      <c r="B486" s="13" t="s">
        <v>5931</v>
      </c>
      <c r="C486" s="190" t="s">
        <v>2</v>
      </c>
      <c r="D486" s="192">
        <v>56.64</v>
      </c>
    </row>
    <row r="487" spans="1:4">
      <c r="A487" s="191">
        <v>7140100210</v>
      </c>
      <c r="B487" s="13" t="s">
        <v>5932</v>
      </c>
      <c r="C487" s="190" t="s">
        <v>2</v>
      </c>
      <c r="D487" s="192">
        <v>56.64</v>
      </c>
    </row>
    <row r="488" spans="1:4">
      <c r="A488" s="190">
        <v>7140100220</v>
      </c>
      <c r="B488" s="13" t="s">
        <v>5933</v>
      </c>
      <c r="C488" s="190" t="s">
        <v>2</v>
      </c>
      <c r="D488" s="192">
        <v>54.83</v>
      </c>
    </row>
    <row r="489" spans="1:4">
      <c r="A489" s="190">
        <v>7140100230</v>
      </c>
      <c r="B489" s="13" t="s">
        <v>5934</v>
      </c>
      <c r="C489" s="190" t="s">
        <v>2</v>
      </c>
      <c r="D489" s="192">
        <v>23.47</v>
      </c>
    </row>
    <row r="490" spans="1:4">
      <c r="A490" s="190">
        <v>7140100240</v>
      </c>
      <c r="B490" s="13" t="s">
        <v>5935</v>
      </c>
      <c r="C490" s="190" t="s">
        <v>2</v>
      </c>
      <c r="D490" s="192">
        <v>21.22</v>
      </c>
    </row>
    <row r="491" spans="1:4">
      <c r="A491" s="190">
        <v>7140100250</v>
      </c>
      <c r="B491" s="13" t="s">
        <v>5936</v>
      </c>
      <c r="C491" s="190" t="s">
        <v>2</v>
      </c>
      <c r="D491" s="192">
        <v>31.13</v>
      </c>
    </row>
    <row r="492" spans="1:4">
      <c r="A492" s="190">
        <v>7140100260</v>
      </c>
      <c r="B492" s="13" t="s">
        <v>5937</v>
      </c>
      <c r="C492" s="190" t="s">
        <v>2</v>
      </c>
      <c r="D492" s="192">
        <v>136.61000000000001</v>
      </c>
    </row>
    <row r="493" spans="1:4">
      <c r="A493" s="190">
        <v>7140100270</v>
      </c>
      <c r="B493" s="13" t="s">
        <v>5938</v>
      </c>
      <c r="C493" s="190" t="s">
        <v>2</v>
      </c>
      <c r="D493" s="192">
        <v>113.34</v>
      </c>
    </row>
    <row r="494" spans="1:4">
      <c r="A494" s="190">
        <v>7140100280</v>
      </c>
      <c r="B494" s="13" t="s">
        <v>5939</v>
      </c>
      <c r="C494" s="190" t="s">
        <v>2</v>
      </c>
      <c r="D494" s="192">
        <v>112.23</v>
      </c>
    </row>
    <row r="495" spans="1:4">
      <c r="A495" s="190">
        <v>7140100290</v>
      </c>
      <c r="B495" s="13" t="s">
        <v>5940</v>
      </c>
      <c r="C495" s="190" t="s">
        <v>2</v>
      </c>
      <c r="D495" s="192">
        <v>671.62</v>
      </c>
    </row>
    <row r="496" spans="1:4">
      <c r="A496" s="190">
        <v>7140100300</v>
      </c>
      <c r="B496" s="13" t="s">
        <v>5941</v>
      </c>
      <c r="C496" s="190" t="s">
        <v>2</v>
      </c>
      <c r="D496" s="192">
        <v>770.08</v>
      </c>
    </row>
    <row r="497" spans="1:4">
      <c r="A497" s="190">
        <v>7140100310</v>
      </c>
      <c r="B497" s="13" t="s">
        <v>5942</v>
      </c>
      <c r="C497" s="190" t="s">
        <v>2</v>
      </c>
      <c r="D497" s="192">
        <v>126.21</v>
      </c>
    </row>
    <row r="498" spans="1:4">
      <c r="A498" s="190">
        <v>7140100320</v>
      </c>
      <c r="B498" s="13" t="s">
        <v>5943</v>
      </c>
      <c r="C498" s="190" t="s">
        <v>2</v>
      </c>
      <c r="D498" s="192">
        <v>117.09</v>
      </c>
    </row>
    <row r="499" spans="1:4">
      <c r="A499" s="190">
        <v>7140100330</v>
      </c>
      <c r="B499" s="13" t="s">
        <v>5944</v>
      </c>
      <c r="C499" s="190" t="s">
        <v>2</v>
      </c>
      <c r="D499" s="192">
        <v>197.89</v>
      </c>
    </row>
    <row r="500" spans="1:4">
      <c r="A500" s="190">
        <v>7140100340</v>
      </c>
      <c r="B500" s="13" t="s">
        <v>5945</v>
      </c>
      <c r="C500" s="190" t="s">
        <v>2</v>
      </c>
      <c r="D500" s="192">
        <v>201.32</v>
      </c>
    </row>
    <row r="501" spans="1:4">
      <c r="A501" s="190">
        <v>7140100350</v>
      </c>
      <c r="B501" s="13" t="s">
        <v>5946</v>
      </c>
      <c r="C501" s="190" t="s">
        <v>2</v>
      </c>
      <c r="D501" s="192">
        <v>193.28</v>
      </c>
    </row>
    <row r="502" spans="1:4">
      <c r="A502" s="190">
        <v>7140100360</v>
      </c>
      <c r="B502" s="13" t="s">
        <v>5947</v>
      </c>
      <c r="C502" s="190" t="s">
        <v>2</v>
      </c>
      <c r="D502" s="192">
        <v>350.48</v>
      </c>
    </row>
    <row r="503" spans="1:4">
      <c r="A503" s="190" t="s">
        <v>18603</v>
      </c>
      <c r="D503" s="192"/>
    </row>
    <row r="504" spans="1:4">
      <c r="A504" s="191" t="s">
        <v>18604</v>
      </c>
      <c r="D504" s="192"/>
    </row>
    <row r="505" spans="1:4">
      <c r="A505" s="190" t="s">
        <v>18605</v>
      </c>
      <c r="C505" s="190" t="s">
        <v>18606</v>
      </c>
      <c r="D505" s="192"/>
    </row>
    <row r="506" spans="1:4">
      <c r="A506" s="190" t="s">
        <v>18</v>
      </c>
      <c r="B506" s="13" t="s">
        <v>1030</v>
      </c>
      <c r="C506" s="190" t="s">
        <v>0</v>
      </c>
      <c r="D506" s="192" t="s">
        <v>18607</v>
      </c>
    </row>
    <row r="507" spans="1:4">
      <c r="A507" s="190">
        <v>7140100370</v>
      </c>
      <c r="B507" s="13" t="s">
        <v>5948</v>
      </c>
      <c r="C507" s="190" t="s">
        <v>2</v>
      </c>
      <c r="D507" s="192">
        <v>391.88</v>
      </c>
    </row>
    <row r="508" spans="1:4">
      <c r="A508" s="190">
        <v>7140100380</v>
      </c>
      <c r="B508" s="13" t="s">
        <v>5949</v>
      </c>
      <c r="C508" s="190" t="s">
        <v>2</v>
      </c>
      <c r="D508" s="192">
        <v>771.87</v>
      </c>
    </row>
    <row r="509" spans="1:4">
      <c r="A509" s="190">
        <v>7140100390</v>
      </c>
      <c r="B509" s="13" t="s">
        <v>5950</v>
      </c>
      <c r="C509" s="190" t="s">
        <v>2</v>
      </c>
      <c r="D509" s="192">
        <v>101.89</v>
      </c>
    </row>
    <row r="510" spans="1:4">
      <c r="A510" s="190">
        <v>7140100400</v>
      </c>
      <c r="B510" s="13" t="s">
        <v>5951</v>
      </c>
      <c r="C510" s="190" t="s">
        <v>2</v>
      </c>
      <c r="D510" s="192">
        <v>88.86</v>
      </c>
    </row>
    <row r="511" spans="1:4">
      <c r="A511" s="190">
        <v>7140100410</v>
      </c>
      <c r="B511" s="13" t="s">
        <v>5952</v>
      </c>
      <c r="C511" s="190" t="s">
        <v>2</v>
      </c>
      <c r="D511" s="192">
        <v>355.53</v>
      </c>
    </row>
    <row r="512" spans="1:4">
      <c r="A512" s="190">
        <v>7140100420</v>
      </c>
      <c r="B512" s="13" t="s">
        <v>5953</v>
      </c>
      <c r="C512" s="190" t="s">
        <v>2</v>
      </c>
      <c r="D512" s="192">
        <v>198.01</v>
      </c>
    </row>
    <row r="513" spans="1:4">
      <c r="A513" s="190">
        <v>7140100430</v>
      </c>
      <c r="B513" s="13" t="s">
        <v>5954</v>
      </c>
      <c r="C513" s="190" t="s">
        <v>1</v>
      </c>
      <c r="D513" s="192">
        <v>17.38</v>
      </c>
    </row>
    <row r="514" spans="1:4">
      <c r="A514" s="190">
        <v>7140100440</v>
      </c>
      <c r="B514" s="13" t="s">
        <v>5955</v>
      </c>
      <c r="C514" s="190" t="s">
        <v>1</v>
      </c>
      <c r="D514" s="192">
        <v>20.27</v>
      </c>
    </row>
    <row r="515" spans="1:4">
      <c r="A515" s="190">
        <v>7140100450</v>
      </c>
      <c r="B515" s="13" t="s">
        <v>5956</v>
      </c>
      <c r="C515" s="190" t="s">
        <v>1</v>
      </c>
      <c r="D515" s="192">
        <v>28.7</v>
      </c>
    </row>
    <row r="516" spans="1:4">
      <c r="A516" s="190">
        <v>7140100460</v>
      </c>
      <c r="B516" s="13" t="s">
        <v>5957</v>
      </c>
      <c r="C516" s="190" t="s">
        <v>1</v>
      </c>
      <c r="D516" s="192">
        <v>39.11</v>
      </c>
    </row>
    <row r="517" spans="1:4">
      <c r="A517" s="190">
        <v>7140100470</v>
      </c>
      <c r="B517" s="13" t="s">
        <v>5958</v>
      </c>
      <c r="C517" s="190" t="s">
        <v>1</v>
      </c>
      <c r="D517" s="192">
        <v>28.98</v>
      </c>
    </row>
    <row r="518" spans="1:4">
      <c r="A518" s="190">
        <v>7140100480</v>
      </c>
      <c r="B518" s="13" t="s">
        <v>5959</v>
      </c>
      <c r="C518" s="190" t="s">
        <v>1</v>
      </c>
      <c r="D518" s="192">
        <v>37.28</v>
      </c>
    </row>
    <row r="519" spans="1:4">
      <c r="A519" s="190">
        <v>7140100490</v>
      </c>
      <c r="B519" s="13" t="s">
        <v>5960</v>
      </c>
      <c r="C519" s="190" t="s">
        <v>1</v>
      </c>
      <c r="D519" s="192">
        <v>52.33</v>
      </c>
    </row>
    <row r="520" spans="1:4">
      <c r="A520" s="190">
        <v>7140100500</v>
      </c>
      <c r="B520" s="13" t="s">
        <v>5961</v>
      </c>
      <c r="C520" s="190" t="s">
        <v>1</v>
      </c>
      <c r="D520" s="192">
        <v>58.53</v>
      </c>
    </row>
    <row r="521" spans="1:4">
      <c r="A521" s="190">
        <v>7140100510</v>
      </c>
      <c r="B521" s="13" t="s">
        <v>5962</v>
      </c>
      <c r="C521" s="190" t="s">
        <v>1</v>
      </c>
      <c r="D521" s="192">
        <v>105.67</v>
      </c>
    </row>
    <row r="522" spans="1:4">
      <c r="A522" s="190">
        <v>7140100520</v>
      </c>
      <c r="B522" s="13" t="s">
        <v>5963</v>
      </c>
      <c r="C522" s="190" t="s">
        <v>2</v>
      </c>
      <c r="D522" s="192">
        <v>92.33</v>
      </c>
    </row>
    <row r="523" spans="1:4">
      <c r="A523" s="190" t="s">
        <v>5964</v>
      </c>
      <c r="D523" s="192"/>
    </row>
    <row r="524" spans="1:4">
      <c r="A524" s="190">
        <v>7150100010</v>
      </c>
      <c r="B524" s="13" t="s">
        <v>5965</v>
      </c>
      <c r="C524" s="190" t="s">
        <v>2</v>
      </c>
      <c r="D524" s="192">
        <v>85.13</v>
      </c>
    </row>
    <row r="525" spans="1:4">
      <c r="A525" s="190">
        <v>7150100020</v>
      </c>
      <c r="B525" s="13" t="s">
        <v>5966</v>
      </c>
      <c r="C525" s="190" t="s">
        <v>2</v>
      </c>
      <c r="D525" s="192">
        <v>94.88</v>
      </c>
    </row>
    <row r="526" spans="1:4">
      <c r="A526" s="190">
        <v>7150100030</v>
      </c>
      <c r="B526" s="13" t="s">
        <v>5967</v>
      </c>
      <c r="C526" s="190" t="s">
        <v>2</v>
      </c>
      <c r="D526" s="192">
        <v>114.41</v>
      </c>
    </row>
    <row r="527" spans="1:4">
      <c r="A527" s="190">
        <v>7150100040</v>
      </c>
      <c r="B527" s="13" t="s">
        <v>5968</v>
      </c>
      <c r="C527" s="190" t="s">
        <v>2</v>
      </c>
      <c r="D527" s="192">
        <v>133.13</v>
      </c>
    </row>
    <row r="528" spans="1:4">
      <c r="A528" s="190">
        <v>7150100050</v>
      </c>
      <c r="B528" s="13" t="s">
        <v>5969</v>
      </c>
      <c r="C528" s="190" t="s">
        <v>2</v>
      </c>
      <c r="D528" s="192">
        <v>150.16</v>
      </c>
    </row>
    <row r="529" spans="1:4">
      <c r="A529" s="190">
        <v>7150100060</v>
      </c>
      <c r="B529" s="13" t="s">
        <v>5970</v>
      </c>
      <c r="C529" s="190" t="s">
        <v>2</v>
      </c>
      <c r="D529" s="192">
        <v>146</v>
      </c>
    </row>
    <row r="530" spans="1:4">
      <c r="A530" s="190">
        <v>7150100070</v>
      </c>
      <c r="B530" s="13" t="s">
        <v>5971</v>
      </c>
      <c r="C530" s="190" t="s">
        <v>2</v>
      </c>
      <c r="D530" s="192">
        <v>186.53</v>
      </c>
    </row>
    <row r="531" spans="1:4">
      <c r="A531" s="190">
        <v>7150100080</v>
      </c>
      <c r="B531" s="13" t="s">
        <v>5972</v>
      </c>
      <c r="C531" s="190" t="s">
        <v>2</v>
      </c>
      <c r="D531" s="192">
        <v>246.37</v>
      </c>
    </row>
    <row r="532" spans="1:4">
      <c r="A532" s="190">
        <v>7150100090</v>
      </c>
      <c r="B532" s="13" t="s">
        <v>5973</v>
      </c>
      <c r="C532" s="190" t="s">
        <v>2</v>
      </c>
      <c r="D532" s="192">
        <v>129.33000000000001</v>
      </c>
    </row>
    <row r="533" spans="1:4">
      <c r="A533" s="190">
        <v>7150100100</v>
      </c>
      <c r="B533" s="13" t="s">
        <v>5974</v>
      </c>
      <c r="C533" s="190" t="s">
        <v>2</v>
      </c>
      <c r="D533" s="192">
        <v>248.03</v>
      </c>
    </row>
    <row r="534" spans="1:4">
      <c r="A534" s="190">
        <v>7150100110</v>
      </c>
      <c r="B534" s="13" t="s">
        <v>5975</v>
      </c>
      <c r="C534" s="190" t="s">
        <v>2</v>
      </c>
      <c r="D534" s="192">
        <v>186.53</v>
      </c>
    </row>
    <row r="535" spans="1:4">
      <c r="A535" s="190">
        <v>7150100120</v>
      </c>
      <c r="B535" s="13" t="s">
        <v>5976</v>
      </c>
      <c r="C535" s="190" t="s">
        <v>2</v>
      </c>
      <c r="D535" s="192">
        <v>157.61000000000001</v>
      </c>
    </row>
    <row r="536" spans="1:4">
      <c r="A536" s="190">
        <v>7150100130</v>
      </c>
      <c r="B536" s="13" t="s">
        <v>5977</v>
      </c>
      <c r="C536" s="190" t="s">
        <v>2</v>
      </c>
      <c r="D536" s="192">
        <v>152.13</v>
      </c>
    </row>
    <row r="537" spans="1:4">
      <c r="A537" s="190">
        <v>7150100520</v>
      </c>
      <c r="B537" s="13" t="s">
        <v>5978</v>
      </c>
      <c r="C537" s="190" t="s">
        <v>2</v>
      </c>
      <c r="D537" s="192">
        <v>459.01</v>
      </c>
    </row>
    <row r="538" spans="1:4">
      <c r="A538" s="190">
        <v>7150100530</v>
      </c>
      <c r="B538" s="13" t="s">
        <v>5979</v>
      </c>
      <c r="C538" s="190" t="s">
        <v>2</v>
      </c>
      <c r="D538" s="192">
        <v>201.79</v>
      </c>
    </row>
    <row r="539" spans="1:4">
      <c r="A539" s="190">
        <v>7150100580</v>
      </c>
      <c r="B539" s="13" t="s">
        <v>5980</v>
      </c>
      <c r="C539" s="190" t="s">
        <v>2</v>
      </c>
      <c r="D539" s="192">
        <v>1216.57</v>
      </c>
    </row>
    <row r="540" spans="1:4">
      <c r="A540" s="190" t="s">
        <v>5981</v>
      </c>
      <c r="D540" s="192"/>
    </row>
    <row r="541" spans="1:4">
      <c r="A541" s="190">
        <v>7160100010</v>
      </c>
      <c r="B541" s="13" t="s">
        <v>5982</v>
      </c>
      <c r="C541" s="190" t="s">
        <v>2</v>
      </c>
      <c r="D541" s="192">
        <v>539.20000000000005</v>
      </c>
    </row>
    <row r="542" spans="1:4">
      <c r="A542" s="190">
        <v>7160100020</v>
      </c>
      <c r="B542" s="13" t="s">
        <v>5983</v>
      </c>
      <c r="C542" s="190" t="s">
        <v>2</v>
      </c>
      <c r="D542" s="192">
        <v>674</v>
      </c>
    </row>
    <row r="543" spans="1:4">
      <c r="A543" s="191">
        <v>7160100030</v>
      </c>
      <c r="B543" s="13" t="s">
        <v>5984</v>
      </c>
      <c r="C543" s="190" t="s">
        <v>2</v>
      </c>
      <c r="D543" s="192">
        <v>808.8</v>
      </c>
    </row>
    <row r="544" spans="1:4">
      <c r="A544" s="190">
        <v>7160100040</v>
      </c>
      <c r="B544" s="13" t="s">
        <v>5985</v>
      </c>
      <c r="C544" s="190" t="s">
        <v>2</v>
      </c>
      <c r="D544" s="192">
        <v>1213.2</v>
      </c>
    </row>
    <row r="545" spans="1:4">
      <c r="A545" s="190">
        <v>7160100050</v>
      </c>
      <c r="B545" s="13" t="s">
        <v>5986</v>
      </c>
      <c r="C545" s="190" t="s">
        <v>2</v>
      </c>
      <c r="D545" s="192">
        <v>1617.6</v>
      </c>
    </row>
    <row r="546" spans="1:4">
      <c r="A546" s="190">
        <v>7160100060</v>
      </c>
      <c r="B546" s="13" t="s">
        <v>5987</v>
      </c>
      <c r="C546" s="190" t="s">
        <v>2</v>
      </c>
      <c r="D546" s="192">
        <v>3687.92</v>
      </c>
    </row>
    <row r="547" spans="1:4">
      <c r="A547" s="190">
        <v>7160100070</v>
      </c>
      <c r="B547" s="13" t="s">
        <v>5988</v>
      </c>
      <c r="C547" s="190" t="s">
        <v>2</v>
      </c>
      <c r="D547" s="192">
        <v>4512.72</v>
      </c>
    </row>
    <row r="548" spans="1:4">
      <c r="A548" s="190">
        <v>7160100080</v>
      </c>
      <c r="B548" s="13" t="s">
        <v>5989</v>
      </c>
      <c r="C548" s="190" t="s">
        <v>2</v>
      </c>
      <c r="D548" s="192">
        <v>5337.52</v>
      </c>
    </row>
    <row r="549" spans="1:4">
      <c r="A549" s="190">
        <v>7160100090</v>
      </c>
      <c r="B549" s="13" t="s">
        <v>5990</v>
      </c>
      <c r="C549" s="190" t="s">
        <v>2</v>
      </c>
      <c r="D549" s="192">
        <v>966.64</v>
      </c>
    </row>
    <row r="550" spans="1:4">
      <c r="A550" s="190">
        <v>7160100100</v>
      </c>
      <c r="B550" s="13" t="s">
        <v>5991</v>
      </c>
      <c r="C550" s="190" t="s">
        <v>2</v>
      </c>
      <c r="D550" s="192">
        <v>1208.3</v>
      </c>
    </row>
    <row r="551" spans="1:4">
      <c r="A551" s="190">
        <v>7160100110</v>
      </c>
      <c r="B551" s="13" t="s">
        <v>5992</v>
      </c>
      <c r="C551" s="190" t="s">
        <v>2</v>
      </c>
      <c r="D551" s="192">
        <v>1449.96</v>
      </c>
    </row>
    <row r="552" spans="1:4">
      <c r="A552" s="190">
        <v>7160100120</v>
      </c>
      <c r="B552" s="13" t="s">
        <v>5993</v>
      </c>
      <c r="C552" s="190" t="s">
        <v>2</v>
      </c>
      <c r="D552" s="192">
        <v>1812.45</v>
      </c>
    </row>
    <row r="553" spans="1:4">
      <c r="A553" s="190">
        <v>7160100130</v>
      </c>
      <c r="B553" s="13" t="s">
        <v>5994</v>
      </c>
      <c r="C553" s="190" t="s">
        <v>2</v>
      </c>
      <c r="D553" s="192">
        <v>3146.8</v>
      </c>
    </row>
    <row r="554" spans="1:4">
      <c r="A554" s="190">
        <v>7160100140</v>
      </c>
      <c r="B554" s="13" t="s">
        <v>5995</v>
      </c>
      <c r="C554" s="190" t="s">
        <v>2</v>
      </c>
      <c r="D554" s="192">
        <v>3630.12</v>
      </c>
    </row>
    <row r="555" spans="1:4">
      <c r="A555" s="190">
        <v>7160100150</v>
      </c>
      <c r="B555" s="13" t="s">
        <v>5996</v>
      </c>
      <c r="C555" s="190" t="s">
        <v>2</v>
      </c>
      <c r="D555" s="192">
        <v>4234.2700000000004</v>
      </c>
    </row>
    <row r="556" spans="1:4">
      <c r="A556" s="190">
        <v>7160100160</v>
      </c>
      <c r="B556" s="13" t="s">
        <v>5997</v>
      </c>
      <c r="C556" s="190" t="s">
        <v>2</v>
      </c>
      <c r="D556" s="192">
        <v>4838.42</v>
      </c>
    </row>
    <row r="557" spans="1:4">
      <c r="A557" s="190">
        <v>7160100180</v>
      </c>
      <c r="B557" s="13" t="s">
        <v>5998</v>
      </c>
      <c r="C557" s="190" t="s">
        <v>7</v>
      </c>
      <c r="D557" s="192">
        <v>6196.99</v>
      </c>
    </row>
    <row r="558" spans="1:4">
      <c r="A558" s="190">
        <v>7160100190</v>
      </c>
      <c r="B558" s="13" t="s">
        <v>5999</v>
      </c>
      <c r="C558" s="190" t="s">
        <v>4</v>
      </c>
      <c r="D558" s="192">
        <v>581.94000000000005</v>
      </c>
    </row>
    <row r="559" spans="1:4">
      <c r="A559" s="190" t="s">
        <v>18603</v>
      </c>
      <c r="D559" s="192"/>
    </row>
    <row r="560" spans="1:4">
      <c r="A560" s="190" t="s">
        <v>18604</v>
      </c>
      <c r="D560" s="192"/>
    </row>
    <row r="561" spans="1:4">
      <c r="A561" s="190" t="s">
        <v>18605</v>
      </c>
      <c r="C561" s="190" t="s">
        <v>18606</v>
      </c>
      <c r="D561" s="192"/>
    </row>
    <row r="562" spans="1:4">
      <c r="A562" s="190" t="s">
        <v>18</v>
      </c>
      <c r="B562" s="13" t="s">
        <v>1030</v>
      </c>
      <c r="C562" s="190" t="s">
        <v>0</v>
      </c>
      <c r="D562" s="192" t="s">
        <v>18607</v>
      </c>
    </row>
    <row r="563" spans="1:4">
      <c r="A563" s="190">
        <v>7160100200</v>
      </c>
      <c r="B563" s="13" t="s">
        <v>6000</v>
      </c>
      <c r="C563" s="190" t="s">
        <v>4</v>
      </c>
      <c r="D563" s="192">
        <v>681.94</v>
      </c>
    </row>
    <row r="564" spans="1:4">
      <c r="A564" s="190">
        <v>7160100210</v>
      </c>
      <c r="B564" s="13" t="s">
        <v>6001</v>
      </c>
      <c r="C564" s="190" t="s">
        <v>4</v>
      </c>
      <c r="D564" s="192">
        <v>781.94</v>
      </c>
    </row>
    <row r="565" spans="1:4">
      <c r="A565" s="190">
        <v>7160100220</v>
      </c>
      <c r="B565" s="13" t="s">
        <v>6002</v>
      </c>
      <c r="C565" s="190" t="s">
        <v>4</v>
      </c>
      <c r="D565" s="192">
        <v>881.94</v>
      </c>
    </row>
    <row r="566" spans="1:4">
      <c r="A566" s="190">
        <v>7160100230</v>
      </c>
      <c r="B566" s="13" t="s">
        <v>6003</v>
      </c>
      <c r="C566" s="190" t="s">
        <v>4</v>
      </c>
      <c r="D566" s="192">
        <v>1181.94</v>
      </c>
    </row>
    <row r="567" spans="1:4">
      <c r="A567" s="190">
        <v>7160100240</v>
      </c>
      <c r="B567" s="13" t="s">
        <v>6004</v>
      </c>
      <c r="C567" s="190" t="s">
        <v>4</v>
      </c>
      <c r="D567" s="192">
        <v>1681.94</v>
      </c>
    </row>
    <row r="568" spans="1:4">
      <c r="A568" s="190">
        <v>7160100250</v>
      </c>
      <c r="B568" s="13" t="s">
        <v>6005</v>
      </c>
      <c r="C568" s="190" t="s">
        <v>4</v>
      </c>
      <c r="D568" s="192">
        <v>2181.94</v>
      </c>
    </row>
    <row r="569" spans="1:4">
      <c r="A569" s="190">
        <v>7160100260</v>
      </c>
      <c r="B569" s="13" t="s">
        <v>6006</v>
      </c>
      <c r="C569" s="190" t="s">
        <v>4</v>
      </c>
      <c r="D569" s="192">
        <v>491.94</v>
      </c>
    </row>
    <row r="570" spans="1:4">
      <c r="A570" s="190">
        <v>7160100270</v>
      </c>
      <c r="B570" s="13" t="s">
        <v>6007</v>
      </c>
      <c r="C570" s="190" t="s">
        <v>4</v>
      </c>
      <c r="D570" s="192">
        <v>591.94000000000005</v>
      </c>
    </row>
    <row r="571" spans="1:4">
      <c r="A571" s="190">
        <v>7160100280</v>
      </c>
      <c r="B571" s="13" t="s">
        <v>6008</v>
      </c>
      <c r="C571" s="190" t="s">
        <v>4</v>
      </c>
      <c r="D571" s="192">
        <v>691.94</v>
      </c>
    </row>
    <row r="572" spans="1:4">
      <c r="A572" s="190">
        <v>7160100290</v>
      </c>
      <c r="B572" s="13" t="s">
        <v>6009</v>
      </c>
      <c r="C572" s="190" t="s">
        <v>4</v>
      </c>
      <c r="D572" s="192">
        <v>791.94</v>
      </c>
    </row>
    <row r="573" spans="1:4">
      <c r="A573" s="190">
        <v>7160100300</v>
      </c>
      <c r="B573" s="13" t="s">
        <v>6010</v>
      </c>
      <c r="C573" s="190" t="s">
        <v>4</v>
      </c>
      <c r="D573" s="192">
        <v>1091.94</v>
      </c>
    </row>
    <row r="574" spans="1:4">
      <c r="A574" s="190">
        <v>7160100310</v>
      </c>
      <c r="B574" s="13" t="s">
        <v>6011</v>
      </c>
      <c r="C574" s="190" t="s">
        <v>4</v>
      </c>
      <c r="D574" s="192">
        <v>1591.94</v>
      </c>
    </row>
    <row r="575" spans="1:4">
      <c r="A575" s="190">
        <v>7160100320</v>
      </c>
      <c r="B575" s="13" t="s">
        <v>6012</v>
      </c>
      <c r="C575" s="190" t="s">
        <v>4</v>
      </c>
      <c r="D575" s="192">
        <v>2091.94</v>
      </c>
    </row>
    <row r="576" spans="1:4">
      <c r="A576" s="190">
        <v>7160100330</v>
      </c>
      <c r="B576" s="13" t="s">
        <v>6013</v>
      </c>
      <c r="C576" s="190" t="s">
        <v>2</v>
      </c>
      <c r="D576" s="192">
        <v>1175.82</v>
      </c>
    </row>
    <row r="577" spans="1:4">
      <c r="A577" s="190">
        <v>7160100340</v>
      </c>
      <c r="B577" s="13" t="s">
        <v>6014</v>
      </c>
      <c r="C577" s="190" t="s">
        <v>2</v>
      </c>
      <c r="D577" s="192">
        <v>1635.82</v>
      </c>
    </row>
    <row r="578" spans="1:4">
      <c r="A578" s="190">
        <v>7160100350</v>
      </c>
      <c r="B578" s="13" t="s">
        <v>6015</v>
      </c>
      <c r="C578" s="190" t="s">
        <v>2</v>
      </c>
      <c r="D578" s="192">
        <v>1935.82</v>
      </c>
    </row>
    <row r="579" spans="1:4">
      <c r="A579" s="190">
        <v>7160100360</v>
      </c>
      <c r="B579" s="13" t="s">
        <v>6016</v>
      </c>
      <c r="C579" s="190" t="s">
        <v>2</v>
      </c>
      <c r="D579" s="192">
        <v>3461.82</v>
      </c>
    </row>
    <row r="580" spans="1:4">
      <c r="A580" s="190">
        <v>7160100370</v>
      </c>
      <c r="B580" s="13" t="s">
        <v>6017</v>
      </c>
      <c r="C580" s="190" t="s">
        <v>2</v>
      </c>
      <c r="D580" s="192">
        <v>4501.82</v>
      </c>
    </row>
    <row r="581" spans="1:4">
      <c r="A581" s="190">
        <v>7160100380</v>
      </c>
      <c r="B581" s="13" t="s">
        <v>6018</v>
      </c>
      <c r="C581" s="190" t="s">
        <v>2</v>
      </c>
      <c r="D581" s="192">
        <v>4865.82</v>
      </c>
    </row>
    <row r="582" spans="1:4">
      <c r="A582" s="190">
        <v>7160100390</v>
      </c>
      <c r="B582" s="13" t="s">
        <v>6019</v>
      </c>
      <c r="C582" s="190" t="s">
        <v>4</v>
      </c>
      <c r="D582" s="192">
        <v>719.15</v>
      </c>
    </row>
    <row r="583" spans="1:4">
      <c r="A583" s="190" t="s">
        <v>6020</v>
      </c>
      <c r="D583" s="192"/>
    </row>
    <row r="584" spans="1:4">
      <c r="A584" s="190">
        <v>7170100010</v>
      </c>
      <c r="B584" s="13" t="s">
        <v>6021</v>
      </c>
      <c r="C584" s="190" t="s">
        <v>1</v>
      </c>
      <c r="D584" s="192">
        <v>4.04</v>
      </c>
    </row>
    <row r="585" spans="1:4">
      <c r="A585" s="190">
        <v>7170100020</v>
      </c>
      <c r="B585" s="13" t="s">
        <v>6022</v>
      </c>
      <c r="C585" s="190" t="s">
        <v>1</v>
      </c>
      <c r="D585" s="192">
        <v>7.65</v>
      </c>
    </row>
    <row r="586" spans="1:4">
      <c r="A586" s="190">
        <v>7170100030</v>
      </c>
      <c r="B586" s="13" t="s">
        <v>6023</v>
      </c>
      <c r="C586" s="190" t="s">
        <v>1</v>
      </c>
      <c r="D586" s="192">
        <v>8.27</v>
      </c>
    </row>
    <row r="587" spans="1:4">
      <c r="A587" s="190">
        <v>7170100040</v>
      </c>
      <c r="B587" s="13" t="s">
        <v>6024</v>
      </c>
      <c r="C587" s="190" t="s">
        <v>1</v>
      </c>
      <c r="D587" s="192">
        <v>10.72</v>
      </c>
    </row>
    <row r="588" spans="1:4">
      <c r="A588" s="190">
        <v>7170100050</v>
      </c>
      <c r="B588" s="13" t="s">
        <v>6025</v>
      </c>
      <c r="C588" s="190" t="s">
        <v>1</v>
      </c>
      <c r="D588" s="192">
        <v>12.35</v>
      </c>
    </row>
    <row r="589" spans="1:4">
      <c r="A589" s="190">
        <v>7170100060</v>
      </c>
      <c r="B589" s="13" t="s">
        <v>6026</v>
      </c>
      <c r="C589" s="190" t="s">
        <v>1</v>
      </c>
      <c r="D589" s="192">
        <v>14.7</v>
      </c>
    </row>
    <row r="590" spans="1:4">
      <c r="A590" s="190">
        <v>7170100070</v>
      </c>
      <c r="B590" s="13" t="s">
        <v>6027</v>
      </c>
      <c r="C590" s="190" t="s">
        <v>1</v>
      </c>
      <c r="D590" s="192">
        <v>18.600000000000001</v>
      </c>
    </row>
    <row r="591" spans="1:4">
      <c r="A591" s="190">
        <v>7170100080</v>
      </c>
      <c r="B591" s="13" t="s">
        <v>6028</v>
      </c>
      <c r="C591" s="190" t="s">
        <v>1</v>
      </c>
      <c r="D591" s="192">
        <v>22.22</v>
      </c>
    </row>
    <row r="592" spans="1:4">
      <c r="A592" s="190">
        <v>7170100090</v>
      </c>
      <c r="B592" s="13" t="s">
        <v>6029</v>
      </c>
      <c r="C592" s="190" t="s">
        <v>1</v>
      </c>
      <c r="D592" s="192">
        <v>25.43</v>
      </c>
    </row>
    <row r="593" spans="1:4">
      <c r="A593" s="190">
        <v>7170100100</v>
      </c>
      <c r="B593" s="13" t="s">
        <v>6030</v>
      </c>
      <c r="C593" s="190" t="s">
        <v>1</v>
      </c>
      <c r="D593" s="192">
        <v>28.36</v>
      </c>
    </row>
    <row r="594" spans="1:4">
      <c r="A594" s="190">
        <v>7170100110</v>
      </c>
      <c r="B594" s="13" t="s">
        <v>6031</v>
      </c>
      <c r="C594" s="190" t="s">
        <v>1</v>
      </c>
      <c r="D594" s="192">
        <v>32.83</v>
      </c>
    </row>
    <row r="595" spans="1:4">
      <c r="A595" s="190">
        <v>7170100120</v>
      </c>
      <c r="B595" s="13" t="s">
        <v>6032</v>
      </c>
      <c r="C595" s="190" t="s">
        <v>1</v>
      </c>
      <c r="D595" s="192">
        <v>40.840000000000003</v>
      </c>
    </row>
    <row r="596" spans="1:4">
      <c r="A596" s="190">
        <v>7170100130</v>
      </c>
      <c r="B596" s="13" t="s">
        <v>6033</v>
      </c>
      <c r="C596" s="190" t="s">
        <v>1</v>
      </c>
      <c r="D596" s="192">
        <v>49.6</v>
      </c>
    </row>
    <row r="597" spans="1:4">
      <c r="A597" s="190">
        <v>7170100140</v>
      </c>
      <c r="B597" s="13" t="s">
        <v>6034</v>
      </c>
      <c r="C597" s="190" t="s">
        <v>1</v>
      </c>
      <c r="D597" s="192">
        <v>60.26</v>
      </c>
    </row>
    <row r="598" spans="1:4">
      <c r="A598" s="190">
        <v>7170100141</v>
      </c>
      <c r="B598" s="13" t="s">
        <v>6035</v>
      </c>
      <c r="C598" s="190" t="s">
        <v>1</v>
      </c>
      <c r="D598" s="192">
        <v>67.099999999999994</v>
      </c>
    </row>
    <row r="599" spans="1:4">
      <c r="A599" s="190">
        <v>7170100142</v>
      </c>
      <c r="B599" s="13" t="s">
        <v>6036</v>
      </c>
      <c r="C599" s="190" t="s">
        <v>1</v>
      </c>
      <c r="D599" s="192">
        <v>73.8</v>
      </c>
    </row>
    <row r="600" spans="1:4">
      <c r="A600" s="190">
        <v>7170100143</v>
      </c>
      <c r="B600" s="13" t="s">
        <v>6037</v>
      </c>
      <c r="C600" s="190" t="s">
        <v>1</v>
      </c>
      <c r="D600" s="192">
        <v>80.52</v>
      </c>
    </row>
    <row r="601" spans="1:4">
      <c r="A601" s="190">
        <v>7170100150</v>
      </c>
      <c r="B601" s="13" t="s">
        <v>6038</v>
      </c>
      <c r="C601" s="190" t="s">
        <v>1</v>
      </c>
      <c r="D601" s="192">
        <v>2.98</v>
      </c>
    </row>
    <row r="602" spans="1:4">
      <c r="A602" s="190">
        <v>7170100160</v>
      </c>
      <c r="B602" s="13" t="s">
        <v>6039</v>
      </c>
      <c r="C602" s="190" t="s">
        <v>1</v>
      </c>
      <c r="D602" s="192">
        <v>3.66</v>
      </c>
    </row>
    <row r="603" spans="1:4">
      <c r="A603" s="190">
        <v>7170100170</v>
      </c>
      <c r="B603" s="13" t="s">
        <v>6040</v>
      </c>
      <c r="C603" s="190" t="s">
        <v>1</v>
      </c>
      <c r="D603" s="192">
        <v>4.43</v>
      </c>
    </row>
    <row r="604" spans="1:4">
      <c r="A604" s="190">
        <v>7170100180</v>
      </c>
      <c r="B604" s="13" t="s">
        <v>6041</v>
      </c>
      <c r="C604" s="190" t="s">
        <v>1</v>
      </c>
      <c r="D604" s="192">
        <v>4.43</v>
      </c>
    </row>
    <row r="605" spans="1:4">
      <c r="A605" s="190">
        <v>7170100190</v>
      </c>
      <c r="B605" s="13" t="s">
        <v>6042</v>
      </c>
      <c r="C605" s="190" t="s">
        <v>1</v>
      </c>
      <c r="D605" s="192">
        <v>5.81</v>
      </c>
    </row>
    <row r="606" spans="1:4">
      <c r="A606" s="190">
        <v>7170100200</v>
      </c>
      <c r="B606" s="13" t="s">
        <v>6043</v>
      </c>
      <c r="C606" s="190" t="s">
        <v>1</v>
      </c>
      <c r="D606" s="192">
        <v>6.66</v>
      </c>
    </row>
    <row r="607" spans="1:4">
      <c r="A607" s="190">
        <v>7170100210</v>
      </c>
      <c r="B607" s="13" t="s">
        <v>6044</v>
      </c>
      <c r="C607" s="190" t="s">
        <v>1</v>
      </c>
      <c r="D607" s="192">
        <v>7.68</v>
      </c>
    </row>
    <row r="608" spans="1:4">
      <c r="A608" s="190">
        <v>7170100220</v>
      </c>
      <c r="B608" s="13" t="s">
        <v>6045</v>
      </c>
      <c r="C608" s="190" t="s">
        <v>1</v>
      </c>
      <c r="D608" s="192">
        <v>8.4499999999999993</v>
      </c>
    </row>
    <row r="609" spans="1:4">
      <c r="A609" s="190">
        <v>7170100230</v>
      </c>
      <c r="B609" s="13" t="s">
        <v>6046</v>
      </c>
      <c r="C609" s="190" t="s">
        <v>1</v>
      </c>
      <c r="D609" s="192">
        <v>9.3800000000000008</v>
      </c>
    </row>
    <row r="610" spans="1:4">
      <c r="A610" s="190">
        <v>7170100240</v>
      </c>
      <c r="B610" s="13" t="s">
        <v>6047</v>
      </c>
      <c r="C610" s="190" t="s">
        <v>1</v>
      </c>
      <c r="D610" s="192">
        <v>10.41</v>
      </c>
    </row>
    <row r="611" spans="1:4">
      <c r="A611" s="190">
        <v>7170100250</v>
      </c>
      <c r="B611" s="13" t="s">
        <v>6048</v>
      </c>
      <c r="C611" s="190" t="s">
        <v>1</v>
      </c>
      <c r="D611" s="192">
        <v>5.01</v>
      </c>
    </row>
    <row r="612" spans="1:4">
      <c r="A612" s="190">
        <v>7170100260</v>
      </c>
      <c r="B612" s="13" t="s">
        <v>6049</v>
      </c>
      <c r="C612" s="190" t="s">
        <v>1</v>
      </c>
      <c r="D612" s="192">
        <v>6.26</v>
      </c>
    </row>
    <row r="613" spans="1:4">
      <c r="A613" s="190">
        <v>7170100270</v>
      </c>
      <c r="B613" s="13" t="s">
        <v>6050</v>
      </c>
      <c r="C613" s="190" t="s">
        <v>1</v>
      </c>
      <c r="D613" s="192">
        <v>7.06</v>
      </c>
    </row>
    <row r="614" spans="1:4">
      <c r="A614" s="190">
        <v>7170100280</v>
      </c>
      <c r="B614" s="13" t="s">
        <v>6051</v>
      </c>
      <c r="C614" s="190" t="s">
        <v>1</v>
      </c>
      <c r="D614" s="192">
        <v>8.39</v>
      </c>
    </row>
    <row r="615" spans="1:4">
      <c r="A615" s="190" t="s">
        <v>18603</v>
      </c>
      <c r="D615" s="192"/>
    </row>
    <row r="616" spans="1:4">
      <c r="A616" s="190" t="s">
        <v>18604</v>
      </c>
      <c r="D616" s="192"/>
    </row>
    <row r="617" spans="1:4">
      <c r="A617" s="190" t="s">
        <v>18605</v>
      </c>
      <c r="C617" s="190" t="s">
        <v>18606</v>
      </c>
      <c r="D617" s="192"/>
    </row>
    <row r="618" spans="1:4">
      <c r="A618" s="190" t="s">
        <v>18</v>
      </c>
      <c r="B618" s="13" t="s">
        <v>1030</v>
      </c>
      <c r="C618" s="190" t="s">
        <v>0</v>
      </c>
      <c r="D618" s="192" t="s">
        <v>18607</v>
      </c>
    </row>
    <row r="619" spans="1:4">
      <c r="A619" s="190">
        <v>7170100290</v>
      </c>
      <c r="B619" s="13" t="s">
        <v>6052</v>
      </c>
      <c r="C619" s="190" t="s">
        <v>1</v>
      </c>
      <c r="D619" s="192">
        <v>9.91</v>
      </c>
    </row>
    <row r="620" spans="1:4">
      <c r="A620" s="190">
        <v>7170100300</v>
      </c>
      <c r="B620" s="13" t="s">
        <v>6053</v>
      </c>
      <c r="C620" s="190" t="s">
        <v>1</v>
      </c>
      <c r="D620" s="192">
        <v>12.38</v>
      </c>
    </row>
    <row r="621" spans="1:4">
      <c r="A621" s="190">
        <v>7170100310</v>
      </c>
      <c r="B621" s="13" t="s">
        <v>6054</v>
      </c>
      <c r="C621" s="190" t="s">
        <v>1</v>
      </c>
      <c r="D621" s="192">
        <v>14.85</v>
      </c>
    </row>
    <row r="622" spans="1:4">
      <c r="A622" s="190">
        <v>7170100320</v>
      </c>
      <c r="B622" s="13" t="s">
        <v>6055</v>
      </c>
      <c r="C622" s="190" t="s">
        <v>1</v>
      </c>
      <c r="D622" s="192">
        <v>17.329999999999998</v>
      </c>
    </row>
    <row r="623" spans="1:4">
      <c r="A623" s="190">
        <v>7170100330</v>
      </c>
      <c r="B623" s="13" t="s">
        <v>6056</v>
      </c>
      <c r="C623" s="190" t="s">
        <v>1</v>
      </c>
      <c r="D623" s="192">
        <v>2.73</v>
      </c>
    </row>
    <row r="624" spans="1:4">
      <c r="A624" s="190">
        <v>7170100340</v>
      </c>
      <c r="B624" s="13" t="s">
        <v>6057</v>
      </c>
      <c r="C624" s="190" t="s">
        <v>1</v>
      </c>
      <c r="D624" s="192">
        <v>2.98</v>
      </c>
    </row>
    <row r="625" spans="1:4">
      <c r="A625" s="191">
        <v>7170100350</v>
      </c>
      <c r="B625" s="13" t="s">
        <v>6058</v>
      </c>
      <c r="C625" s="190" t="s">
        <v>1</v>
      </c>
      <c r="D625" s="192">
        <v>3.75</v>
      </c>
    </row>
    <row r="626" spans="1:4">
      <c r="A626" s="190">
        <v>7170100360</v>
      </c>
      <c r="B626" s="13" t="s">
        <v>6059</v>
      </c>
      <c r="C626" s="190" t="s">
        <v>1</v>
      </c>
      <c r="D626" s="192">
        <v>4.43</v>
      </c>
    </row>
    <row r="627" spans="1:4">
      <c r="A627" s="190">
        <v>7170100370</v>
      </c>
      <c r="B627" s="13" t="s">
        <v>6060</v>
      </c>
      <c r="C627" s="190" t="s">
        <v>1</v>
      </c>
      <c r="D627" s="192">
        <v>3.07</v>
      </c>
    </row>
    <row r="628" spans="1:4">
      <c r="A628" s="190">
        <v>7170100380</v>
      </c>
      <c r="B628" s="13" t="s">
        <v>6061</v>
      </c>
      <c r="C628" s="190" t="s">
        <v>1</v>
      </c>
      <c r="D628" s="192">
        <v>3.25</v>
      </c>
    </row>
    <row r="629" spans="1:4">
      <c r="A629" s="190">
        <v>7170100390</v>
      </c>
      <c r="B629" s="13" t="s">
        <v>6062</v>
      </c>
      <c r="C629" s="190" t="s">
        <v>1</v>
      </c>
      <c r="D629" s="192">
        <v>3.41</v>
      </c>
    </row>
    <row r="630" spans="1:4">
      <c r="A630" s="190">
        <v>7170100400</v>
      </c>
      <c r="B630" s="13" t="s">
        <v>6063</v>
      </c>
      <c r="C630" s="190" t="s">
        <v>1</v>
      </c>
      <c r="D630" s="192">
        <v>3.75</v>
      </c>
    </row>
    <row r="631" spans="1:4">
      <c r="A631" s="190">
        <v>7170100410</v>
      </c>
      <c r="B631" s="13" t="s">
        <v>6064</v>
      </c>
      <c r="C631" s="190" t="s">
        <v>1</v>
      </c>
      <c r="D631" s="192">
        <v>4.43</v>
      </c>
    </row>
    <row r="632" spans="1:4">
      <c r="A632" s="190">
        <v>7170100420</v>
      </c>
      <c r="B632" s="13" t="s">
        <v>6065</v>
      </c>
      <c r="C632" s="190" t="s">
        <v>1</v>
      </c>
      <c r="D632" s="192">
        <v>4.7</v>
      </c>
    </row>
    <row r="633" spans="1:4">
      <c r="A633" s="190">
        <v>7170100430</v>
      </c>
      <c r="B633" s="13" t="s">
        <v>6066</v>
      </c>
      <c r="C633" s="190" t="s">
        <v>1</v>
      </c>
      <c r="D633" s="192">
        <v>5.13</v>
      </c>
    </row>
    <row r="634" spans="1:4">
      <c r="A634" s="190">
        <v>7170100440</v>
      </c>
      <c r="B634" s="13" t="s">
        <v>6067</v>
      </c>
      <c r="C634" s="190" t="s">
        <v>1</v>
      </c>
      <c r="D634" s="192">
        <v>5.47</v>
      </c>
    </row>
    <row r="635" spans="1:4">
      <c r="A635" s="190">
        <v>7170100450</v>
      </c>
      <c r="B635" s="13" t="s">
        <v>6068</v>
      </c>
      <c r="C635" s="190" t="s">
        <v>1</v>
      </c>
      <c r="D635" s="192">
        <v>5.81</v>
      </c>
    </row>
    <row r="636" spans="1:4">
      <c r="A636" s="190">
        <v>7170100460</v>
      </c>
      <c r="B636" s="13" t="s">
        <v>6069</v>
      </c>
      <c r="C636" s="190" t="s">
        <v>1</v>
      </c>
      <c r="D636" s="192">
        <v>1.06</v>
      </c>
    </row>
    <row r="637" spans="1:4">
      <c r="A637" s="190">
        <v>7170100470</v>
      </c>
      <c r="B637" s="13" t="s">
        <v>6070</v>
      </c>
      <c r="C637" s="190" t="s">
        <v>1</v>
      </c>
      <c r="D637" s="192">
        <v>1.1299999999999999</v>
      </c>
    </row>
    <row r="638" spans="1:4">
      <c r="A638" s="190">
        <v>7170100480</v>
      </c>
      <c r="B638" s="13" t="s">
        <v>6071</v>
      </c>
      <c r="C638" s="190" t="s">
        <v>1</v>
      </c>
      <c r="D638" s="192">
        <v>1.19</v>
      </c>
    </row>
    <row r="639" spans="1:4">
      <c r="A639" s="190">
        <v>7170100490</v>
      </c>
      <c r="B639" s="13" t="s">
        <v>6072</v>
      </c>
      <c r="C639" s="190" t="s">
        <v>1</v>
      </c>
      <c r="D639" s="192">
        <v>2.98</v>
      </c>
    </row>
    <row r="640" spans="1:4">
      <c r="A640" s="191">
        <v>7170100500</v>
      </c>
      <c r="B640" s="13" t="s">
        <v>6073</v>
      </c>
      <c r="C640" s="190" t="s">
        <v>1</v>
      </c>
      <c r="D640" s="192">
        <v>3.66</v>
      </c>
    </row>
    <row r="641" spans="1:4">
      <c r="A641" s="190">
        <v>7170100510</v>
      </c>
      <c r="B641" s="13" t="s">
        <v>6074</v>
      </c>
      <c r="C641" s="190" t="s">
        <v>1</v>
      </c>
      <c r="D641" s="192">
        <v>4</v>
      </c>
    </row>
    <row r="642" spans="1:4">
      <c r="A642" s="190">
        <v>7170100520</v>
      </c>
      <c r="B642" s="13" t="s">
        <v>6075</v>
      </c>
      <c r="C642" s="190" t="s">
        <v>1</v>
      </c>
      <c r="D642" s="192">
        <v>4.43</v>
      </c>
    </row>
    <row r="643" spans="1:4">
      <c r="A643" s="190">
        <v>7170100530</v>
      </c>
      <c r="B643" s="13" t="s">
        <v>6076</v>
      </c>
      <c r="C643" s="190" t="s">
        <v>1</v>
      </c>
      <c r="D643" s="192">
        <v>3.75</v>
      </c>
    </row>
    <row r="644" spans="1:4">
      <c r="A644" s="190">
        <v>7170100540</v>
      </c>
      <c r="B644" s="13" t="s">
        <v>6077</v>
      </c>
      <c r="C644" s="190" t="s">
        <v>1</v>
      </c>
      <c r="D644" s="192">
        <v>4.43</v>
      </c>
    </row>
    <row r="645" spans="1:4">
      <c r="A645" s="190">
        <v>7170100550</v>
      </c>
      <c r="B645" s="13" t="s">
        <v>6078</v>
      </c>
      <c r="C645" s="190" t="s">
        <v>1</v>
      </c>
      <c r="D645" s="192">
        <v>7.42</v>
      </c>
    </row>
    <row r="646" spans="1:4">
      <c r="A646" s="190">
        <v>7170100560</v>
      </c>
      <c r="B646" s="13" t="s">
        <v>6079</v>
      </c>
      <c r="C646" s="190" t="s">
        <v>1</v>
      </c>
      <c r="D646" s="192">
        <v>8.1999999999999993</v>
      </c>
    </row>
    <row r="647" spans="1:4">
      <c r="A647" s="190">
        <v>7170100570</v>
      </c>
      <c r="B647" s="13" t="s">
        <v>6080</v>
      </c>
      <c r="C647" s="190" t="s">
        <v>1</v>
      </c>
      <c r="D647" s="192">
        <v>8.5399999999999991</v>
      </c>
    </row>
    <row r="648" spans="1:4">
      <c r="A648" s="190">
        <v>7170100580</v>
      </c>
      <c r="B648" s="13" t="s">
        <v>6081</v>
      </c>
      <c r="C648" s="190" t="s">
        <v>1</v>
      </c>
      <c r="D648" s="192">
        <v>9.73</v>
      </c>
    </row>
    <row r="649" spans="1:4">
      <c r="A649" s="190">
        <v>7170100590</v>
      </c>
      <c r="B649" s="13" t="s">
        <v>6082</v>
      </c>
      <c r="C649" s="190" t="s">
        <v>1</v>
      </c>
      <c r="D649" s="192">
        <v>13.65</v>
      </c>
    </row>
    <row r="650" spans="1:4">
      <c r="A650" s="190">
        <v>7170100600</v>
      </c>
      <c r="B650" s="13" t="s">
        <v>6083</v>
      </c>
      <c r="C650" s="190" t="s">
        <v>1</v>
      </c>
      <c r="D650" s="192">
        <v>29.6</v>
      </c>
    </row>
    <row r="651" spans="1:4">
      <c r="A651" s="190">
        <v>7170100610</v>
      </c>
      <c r="B651" s="13" t="s">
        <v>6084</v>
      </c>
      <c r="C651" s="190" t="s">
        <v>1</v>
      </c>
      <c r="D651" s="192">
        <v>37.4</v>
      </c>
    </row>
    <row r="652" spans="1:4">
      <c r="A652" s="190">
        <v>7170100620</v>
      </c>
      <c r="B652" s="13" t="s">
        <v>6085</v>
      </c>
      <c r="C652" s="190" t="s">
        <v>1</v>
      </c>
      <c r="D652" s="192">
        <v>46.72</v>
      </c>
    </row>
    <row r="653" spans="1:4">
      <c r="A653" s="190">
        <v>7170100630</v>
      </c>
      <c r="B653" s="13" t="s">
        <v>6086</v>
      </c>
      <c r="C653" s="190" t="s">
        <v>1</v>
      </c>
      <c r="D653" s="192">
        <v>58.44</v>
      </c>
    </row>
    <row r="654" spans="1:4">
      <c r="A654" s="190">
        <v>7170100640</v>
      </c>
      <c r="B654" s="13" t="s">
        <v>6087</v>
      </c>
      <c r="C654" s="190" t="s">
        <v>1</v>
      </c>
      <c r="D654" s="192">
        <v>69.14</v>
      </c>
    </row>
    <row r="655" spans="1:4">
      <c r="A655" s="190">
        <v>7170100650</v>
      </c>
      <c r="B655" s="13" t="s">
        <v>6088</v>
      </c>
      <c r="C655" s="190" t="s">
        <v>1</v>
      </c>
      <c r="D655" s="192">
        <v>102.83</v>
      </c>
    </row>
    <row r="656" spans="1:4">
      <c r="A656" s="191">
        <v>7170100660</v>
      </c>
      <c r="B656" s="13" t="s">
        <v>6089</v>
      </c>
      <c r="C656" s="190" t="s">
        <v>1</v>
      </c>
      <c r="D656" s="192">
        <v>143.16</v>
      </c>
    </row>
    <row r="657" spans="1:4">
      <c r="A657" s="190">
        <v>7170100670</v>
      </c>
      <c r="B657" s="13" t="s">
        <v>6090</v>
      </c>
      <c r="C657" s="190" t="s">
        <v>1</v>
      </c>
      <c r="D657" s="192">
        <v>188.99</v>
      </c>
    </row>
    <row r="658" spans="1:4">
      <c r="A658" s="190">
        <v>7170100680</v>
      </c>
      <c r="B658" s="13" t="s">
        <v>6091</v>
      </c>
      <c r="C658" s="190" t="s">
        <v>1</v>
      </c>
      <c r="D658" s="192">
        <v>204.82</v>
      </c>
    </row>
    <row r="659" spans="1:4">
      <c r="A659" s="190">
        <v>7170100690</v>
      </c>
      <c r="B659" s="13" t="s">
        <v>6092</v>
      </c>
      <c r="C659" s="190" t="s">
        <v>1</v>
      </c>
      <c r="D659" s="192">
        <v>229</v>
      </c>
    </row>
    <row r="660" spans="1:4">
      <c r="A660" s="190">
        <v>7170100700</v>
      </c>
      <c r="B660" s="13" t="s">
        <v>6093</v>
      </c>
      <c r="C660" s="190" t="s">
        <v>1</v>
      </c>
      <c r="D660" s="192">
        <v>236.98</v>
      </c>
    </row>
    <row r="661" spans="1:4">
      <c r="A661" s="190">
        <v>7170100710</v>
      </c>
      <c r="B661" s="13" t="s">
        <v>6094</v>
      </c>
      <c r="C661" s="190" t="s">
        <v>1</v>
      </c>
      <c r="D661" s="192">
        <v>11.5</v>
      </c>
    </row>
    <row r="662" spans="1:4">
      <c r="A662" s="190">
        <v>7170100720</v>
      </c>
      <c r="B662" s="13" t="s">
        <v>6095</v>
      </c>
      <c r="C662" s="190" t="s">
        <v>1</v>
      </c>
      <c r="D662" s="192">
        <v>13.43</v>
      </c>
    </row>
    <row r="663" spans="1:4">
      <c r="A663" s="190">
        <v>7170100730</v>
      </c>
      <c r="B663" s="13" t="s">
        <v>6096</v>
      </c>
      <c r="C663" s="190" t="s">
        <v>1</v>
      </c>
      <c r="D663" s="192">
        <v>14.41</v>
      </c>
    </row>
    <row r="664" spans="1:4">
      <c r="A664" s="190">
        <v>7170100740</v>
      </c>
      <c r="B664" s="13" t="s">
        <v>6097</v>
      </c>
      <c r="C664" s="190" t="s">
        <v>1</v>
      </c>
      <c r="D664" s="192">
        <v>16.88</v>
      </c>
    </row>
    <row r="665" spans="1:4">
      <c r="A665" s="190">
        <v>7170100750</v>
      </c>
      <c r="B665" s="13" t="s">
        <v>6098</v>
      </c>
      <c r="C665" s="190" t="s">
        <v>1</v>
      </c>
      <c r="D665" s="192">
        <v>18.66</v>
      </c>
    </row>
    <row r="666" spans="1:4">
      <c r="A666" s="190">
        <v>7170100760</v>
      </c>
      <c r="B666" s="13" t="s">
        <v>6099</v>
      </c>
      <c r="C666" s="190" t="s">
        <v>1</v>
      </c>
      <c r="D666" s="192">
        <v>20.87</v>
      </c>
    </row>
    <row r="667" spans="1:4">
      <c r="A667" s="190">
        <v>7170100770</v>
      </c>
      <c r="B667" s="13" t="s">
        <v>6100</v>
      </c>
      <c r="C667" s="190" t="s">
        <v>1</v>
      </c>
      <c r="D667" s="192">
        <v>24.09</v>
      </c>
    </row>
    <row r="668" spans="1:4">
      <c r="A668" s="190">
        <v>7170100780</v>
      </c>
      <c r="B668" s="13" t="s">
        <v>6101</v>
      </c>
      <c r="C668" s="190" t="s">
        <v>1</v>
      </c>
      <c r="D668" s="192">
        <v>29.89</v>
      </c>
    </row>
    <row r="669" spans="1:4">
      <c r="A669" s="190" t="s">
        <v>6102</v>
      </c>
      <c r="D669" s="192"/>
    </row>
    <row r="670" spans="1:4">
      <c r="A670" s="190">
        <v>7180100010</v>
      </c>
      <c r="B670" s="13" t="s">
        <v>6103</v>
      </c>
      <c r="C670" s="190" t="s">
        <v>3</v>
      </c>
      <c r="D670" s="192">
        <v>24.05</v>
      </c>
    </row>
    <row r="671" spans="1:4">
      <c r="A671" s="190" t="s">
        <v>18603</v>
      </c>
      <c r="D671" s="192"/>
    </row>
    <row r="672" spans="1:4">
      <c r="A672" s="190" t="s">
        <v>18604</v>
      </c>
      <c r="D672" s="192"/>
    </row>
    <row r="673" spans="1:4">
      <c r="A673" s="190" t="s">
        <v>18605</v>
      </c>
      <c r="C673" s="190" t="s">
        <v>18606</v>
      </c>
      <c r="D673" s="192"/>
    </row>
    <row r="674" spans="1:4">
      <c r="A674" s="190" t="s">
        <v>18</v>
      </c>
      <c r="B674" s="13" t="s">
        <v>1030</v>
      </c>
      <c r="C674" s="190" t="s">
        <v>0</v>
      </c>
      <c r="D674" s="192" t="s">
        <v>18607</v>
      </c>
    </row>
    <row r="675" spans="1:4">
      <c r="A675" s="190">
        <v>7180100020</v>
      </c>
      <c r="B675" s="13" t="s">
        <v>6104</v>
      </c>
      <c r="C675" s="190" t="s">
        <v>3</v>
      </c>
      <c r="D675" s="192">
        <v>36.08</v>
      </c>
    </row>
    <row r="676" spans="1:4">
      <c r="A676" s="190">
        <v>7180100030</v>
      </c>
      <c r="B676" s="13" t="s">
        <v>6105</v>
      </c>
      <c r="C676" s="190" t="s">
        <v>3</v>
      </c>
      <c r="D676" s="192">
        <v>28.6</v>
      </c>
    </row>
    <row r="677" spans="1:4">
      <c r="A677" s="190">
        <v>7180100040</v>
      </c>
      <c r="B677" s="13" t="s">
        <v>6106</v>
      </c>
      <c r="C677" s="190" t="s">
        <v>3</v>
      </c>
      <c r="D677" s="192">
        <v>49.81</v>
      </c>
    </row>
    <row r="678" spans="1:4">
      <c r="A678" s="190">
        <v>7180100050</v>
      </c>
      <c r="B678" s="13" t="s">
        <v>6107</v>
      </c>
      <c r="C678" s="190" t="s">
        <v>3</v>
      </c>
      <c r="D678" s="192">
        <v>73.760000000000005</v>
      </c>
    </row>
    <row r="679" spans="1:4">
      <c r="A679" s="190">
        <v>7180100060</v>
      </c>
      <c r="B679" s="13" t="s">
        <v>6108</v>
      </c>
      <c r="C679" s="190" t="s">
        <v>3</v>
      </c>
      <c r="D679" s="192">
        <v>14.78</v>
      </c>
    </row>
    <row r="680" spans="1:4">
      <c r="A680" s="190">
        <v>7180100070</v>
      </c>
      <c r="B680" s="13" t="s">
        <v>6109</v>
      </c>
      <c r="C680" s="190" t="s">
        <v>2</v>
      </c>
      <c r="D680" s="192">
        <v>63.39</v>
      </c>
    </row>
    <row r="681" spans="1:4">
      <c r="A681" s="190">
        <v>7180100080</v>
      </c>
      <c r="B681" s="13" t="s">
        <v>6110</v>
      </c>
      <c r="C681" s="190" t="s">
        <v>2</v>
      </c>
      <c r="D681" s="192">
        <v>74.2</v>
      </c>
    </row>
    <row r="682" spans="1:4">
      <c r="A682" s="190">
        <v>7180100090</v>
      </c>
      <c r="B682" s="13" t="s">
        <v>6111</v>
      </c>
      <c r="C682" s="190" t="s">
        <v>2</v>
      </c>
      <c r="D682" s="192">
        <v>82.62</v>
      </c>
    </row>
    <row r="683" spans="1:4">
      <c r="A683" s="190">
        <v>7180100100</v>
      </c>
      <c r="B683" s="13" t="s">
        <v>6112</v>
      </c>
      <c r="C683" s="190" t="s">
        <v>2</v>
      </c>
      <c r="D683" s="192">
        <v>101.14</v>
      </c>
    </row>
    <row r="684" spans="1:4">
      <c r="A684" s="190">
        <v>7180100110</v>
      </c>
      <c r="B684" s="13" t="s">
        <v>6113</v>
      </c>
      <c r="C684" s="190" t="s">
        <v>2</v>
      </c>
      <c r="D684" s="192">
        <v>120.07</v>
      </c>
    </row>
    <row r="685" spans="1:4">
      <c r="A685" s="190">
        <v>7180100120</v>
      </c>
      <c r="B685" s="13" t="s">
        <v>6114</v>
      </c>
      <c r="C685" s="190" t="s">
        <v>2</v>
      </c>
      <c r="D685" s="192">
        <v>152.96</v>
      </c>
    </row>
    <row r="686" spans="1:4">
      <c r="A686" s="190">
        <v>7180100130</v>
      </c>
      <c r="B686" s="13" t="s">
        <v>6115</v>
      </c>
      <c r="C686" s="190" t="s">
        <v>2</v>
      </c>
      <c r="D686" s="192">
        <v>202.93</v>
      </c>
    </row>
    <row r="687" spans="1:4">
      <c r="A687" s="190">
        <v>7180100140</v>
      </c>
      <c r="B687" s="13" t="s">
        <v>6116</v>
      </c>
      <c r="C687" s="190" t="s">
        <v>2</v>
      </c>
      <c r="D687" s="192">
        <v>252.93</v>
      </c>
    </row>
    <row r="688" spans="1:4">
      <c r="A688" s="190" t="s">
        <v>6117</v>
      </c>
      <c r="D688" s="192"/>
    </row>
    <row r="689" spans="1:4">
      <c r="A689" s="190">
        <v>7190100010</v>
      </c>
      <c r="B689" s="13" t="s">
        <v>6118</v>
      </c>
      <c r="C689" s="190" t="s">
        <v>2</v>
      </c>
      <c r="D689" s="192">
        <v>336.8</v>
      </c>
    </row>
    <row r="690" spans="1:4">
      <c r="A690" s="190">
        <v>7190100020</v>
      </c>
      <c r="B690" s="13" t="s">
        <v>6119</v>
      </c>
      <c r="C690" s="190" t="s">
        <v>2</v>
      </c>
      <c r="D690" s="192">
        <v>1371.11</v>
      </c>
    </row>
    <row r="691" spans="1:4">
      <c r="A691" s="190">
        <v>7190100030</v>
      </c>
      <c r="B691" s="13" t="s">
        <v>6120</v>
      </c>
      <c r="C691" s="190" t="s">
        <v>2</v>
      </c>
      <c r="D691" s="192">
        <v>6649.26</v>
      </c>
    </row>
    <row r="692" spans="1:4">
      <c r="A692" s="190">
        <v>7190100040</v>
      </c>
      <c r="B692" s="13" t="s">
        <v>6121</v>
      </c>
      <c r="C692" s="190" t="s">
        <v>2</v>
      </c>
      <c r="D692" s="192">
        <v>8246.35</v>
      </c>
    </row>
    <row r="693" spans="1:4">
      <c r="A693" s="190">
        <v>7190100050</v>
      </c>
      <c r="B693" s="13" t="s">
        <v>6122</v>
      </c>
      <c r="C693" s="190" t="s">
        <v>2</v>
      </c>
      <c r="D693" s="192">
        <v>15053.96</v>
      </c>
    </row>
    <row r="694" spans="1:4">
      <c r="A694" s="190">
        <v>7190100060</v>
      </c>
      <c r="B694" s="13" t="s">
        <v>6123</v>
      </c>
      <c r="C694" s="190" t="s">
        <v>2</v>
      </c>
      <c r="D694" s="192">
        <v>23141.48</v>
      </c>
    </row>
    <row r="695" spans="1:4">
      <c r="A695" s="190">
        <v>7190100070</v>
      </c>
      <c r="B695" s="13" t="s">
        <v>6124</v>
      </c>
      <c r="C695" s="190" t="s">
        <v>2</v>
      </c>
      <c r="D695" s="192">
        <v>29555.96</v>
      </c>
    </row>
    <row r="696" spans="1:4">
      <c r="A696" s="190">
        <v>7190100080</v>
      </c>
      <c r="B696" s="13" t="s">
        <v>6125</v>
      </c>
      <c r="C696" s="190" t="s">
        <v>2</v>
      </c>
      <c r="D696" s="192">
        <v>404.72</v>
      </c>
    </row>
    <row r="697" spans="1:4">
      <c r="A697" s="190">
        <v>7190100090</v>
      </c>
      <c r="B697" s="13" t="s">
        <v>6126</v>
      </c>
      <c r="C697" s="190" t="s">
        <v>2</v>
      </c>
      <c r="D697" s="192">
        <v>1129.0999999999999</v>
      </c>
    </row>
    <row r="698" spans="1:4">
      <c r="A698" s="190">
        <v>7190100100</v>
      </c>
      <c r="B698" s="13" t="s">
        <v>6127</v>
      </c>
      <c r="C698" s="190" t="s">
        <v>2</v>
      </c>
      <c r="D698" s="192">
        <v>1150.28</v>
      </c>
    </row>
    <row r="699" spans="1:4">
      <c r="A699" s="190">
        <v>7190100110</v>
      </c>
      <c r="B699" s="13" t="s">
        <v>6128</v>
      </c>
      <c r="C699" s="190" t="s">
        <v>2</v>
      </c>
      <c r="D699" s="192">
        <v>1640.6</v>
      </c>
    </row>
    <row r="700" spans="1:4">
      <c r="A700" s="190">
        <v>7190100120</v>
      </c>
      <c r="B700" s="13" t="s">
        <v>6129</v>
      </c>
      <c r="C700" s="190" t="s">
        <v>2</v>
      </c>
      <c r="D700" s="192">
        <v>1692.69</v>
      </c>
    </row>
    <row r="701" spans="1:4">
      <c r="A701" s="190">
        <v>7190100130</v>
      </c>
      <c r="B701" s="13" t="s">
        <v>6130</v>
      </c>
      <c r="C701" s="190" t="s">
        <v>2</v>
      </c>
      <c r="D701" s="192">
        <v>2014.26</v>
      </c>
    </row>
    <row r="702" spans="1:4">
      <c r="A702" s="190">
        <v>7190100140</v>
      </c>
      <c r="B702" s="13" t="s">
        <v>6131</v>
      </c>
      <c r="C702" s="190" t="s">
        <v>2</v>
      </c>
      <c r="D702" s="192">
        <v>2019.48</v>
      </c>
    </row>
    <row r="703" spans="1:4">
      <c r="A703" s="190">
        <v>7190100150</v>
      </c>
      <c r="B703" s="13" t="s">
        <v>6132</v>
      </c>
      <c r="C703" s="190" t="s">
        <v>2</v>
      </c>
      <c r="D703" s="192">
        <v>2675.04</v>
      </c>
    </row>
    <row r="704" spans="1:4">
      <c r="A704" s="190" t="s">
        <v>6133</v>
      </c>
      <c r="D704" s="192"/>
    </row>
    <row r="705" spans="1:4">
      <c r="A705" s="190">
        <v>7200100010</v>
      </c>
      <c r="B705" s="13" t="s">
        <v>6134</v>
      </c>
      <c r="C705" s="190" t="s">
        <v>2</v>
      </c>
      <c r="D705" s="192">
        <v>485.54</v>
      </c>
    </row>
    <row r="706" spans="1:4">
      <c r="A706" s="190">
        <v>7200100020</v>
      </c>
      <c r="B706" s="13" t="s">
        <v>6135</v>
      </c>
      <c r="C706" s="190" t="s">
        <v>2</v>
      </c>
      <c r="D706" s="192">
        <v>713.02</v>
      </c>
    </row>
    <row r="707" spans="1:4">
      <c r="A707" s="191">
        <v>7200100030</v>
      </c>
      <c r="B707" s="13" t="s">
        <v>6136</v>
      </c>
      <c r="C707" s="190" t="s">
        <v>2</v>
      </c>
      <c r="D707" s="192">
        <v>701.17</v>
      </c>
    </row>
    <row r="708" spans="1:4">
      <c r="A708" s="190">
        <v>7200100040</v>
      </c>
      <c r="B708" s="13" t="s">
        <v>6137</v>
      </c>
      <c r="C708" s="190" t="s">
        <v>2</v>
      </c>
      <c r="D708" s="192">
        <v>768.16</v>
      </c>
    </row>
    <row r="709" spans="1:4">
      <c r="A709" s="190">
        <v>7200100050</v>
      </c>
      <c r="B709" s="13" t="s">
        <v>6138</v>
      </c>
      <c r="C709" s="190" t="s">
        <v>2</v>
      </c>
      <c r="D709" s="192">
        <v>357.63</v>
      </c>
    </row>
    <row r="710" spans="1:4">
      <c r="A710" s="190">
        <v>7200100060</v>
      </c>
      <c r="B710" s="13" t="s">
        <v>6139</v>
      </c>
      <c r="C710" s="190" t="s">
        <v>2</v>
      </c>
      <c r="D710" s="192">
        <v>495.26</v>
      </c>
    </row>
    <row r="711" spans="1:4">
      <c r="A711" s="190">
        <v>7200100070</v>
      </c>
      <c r="B711" s="13" t="s">
        <v>6140</v>
      </c>
      <c r="C711" s="190" t="s">
        <v>2</v>
      </c>
      <c r="D711" s="192">
        <v>487.65</v>
      </c>
    </row>
    <row r="712" spans="1:4">
      <c r="A712" s="190">
        <v>7200100080</v>
      </c>
      <c r="B712" s="13" t="s">
        <v>6141</v>
      </c>
      <c r="C712" s="190" t="s">
        <v>2</v>
      </c>
      <c r="D712" s="192">
        <v>532.49</v>
      </c>
    </row>
    <row r="713" spans="1:4">
      <c r="A713" s="190">
        <v>7200100090</v>
      </c>
      <c r="B713" s="13" t="s">
        <v>6142</v>
      </c>
      <c r="C713" s="190" t="s">
        <v>2</v>
      </c>
      <c r="D713" s="192">
        <v>177.02</v>
      </c>
    </row>
    <row r="714" spans="1:4">
      <c r="A714" s="190">
        <v>7200100100</v>
      </c>
      <c r="B714" s="13" t="s">
        <v>6143</v>
      </c>
      <c r="C714" s="190" t="s">
        <v>2</v>
      </c>
      <c r="D714" s="192">
        <v>478.17</v>
      </c>
    </row>
    <row r="715" spans="1:4">
      <c r="A715" s="190">
        <v>7200100110</v>
      </c>
      <c r="B715" s="13" t="s">
        <v>6144</v>
      </c>
      <c r="C715" s="190" t="s">
        <v>2</v>
      </c>
      <c r="D715" s="192">
        <v>316.79000000000002</v>
      </c>
    </row>
    <row r="716" spans="1:4">
      <c r="A716" s="190">
        <v>7200100120</v>
      </c>
      <c r="B716" s="13" t="s">
        <v>6145</v>
      </c>
      <c r="C716" s="190" t="s">
        <v>2</v>
      </c>
      <c r="D716" s="192">
        <v>304.95</v>
      </c>
    </row>
    <row r="717" spans="1:4">
      <c r="A717" s="190">
        <v>7200100130</v>
      </c>
      <c r="B717" s="13" t="s">
        <v>6146</v>
      </c>
      <c r="C717" s="190" t="s">
        <v>2</v>
      </c>
      <c r="D717" s="192">
        <v>196.4</v>
      </c>
    </row>
    <row r="718" spans="1:4">
      <c r="A718" s="190">
        <v>7200100140</v>
      </c>
      <c r="B718" s="13" t="s">
        <v>6147</v>
      </c>
      <c r="C718" s="190" t="s">
        <v>2</v>
      </c>
      <c r="D718" s="192">
        <v>497.55</v>
      </c>
    </row>
    <row r="719" spans="1:4">
      <c r="A719" s="190">
        <v>7200100150</v>
      </c>
      <c r="B719" s="13" t="s">
        <v>6148</v>
      </c>
      <c r="C719" s="190" t="s">
        <v>2</v>
      </c>
      <c r="D719" s="192">
        <v>336.17</v>
      </c>
    </row>
    <row r="720" spans="1:4">
      <c r="A720" s="190">
        <v>7200100160</v>
      </c>
      <c r="B720" s="13" t="s">
        <v>6149</v>
      </c>
      <c r="C720" s="190" t="s">
        <v>2</v>
      </c>
      <c r="D720" s="192">
        <v>324.33</v>
      </c>
    </row>
    <row r="721" spans="1:4">
      <c r="A721" s="190">
        <v>7200100170</v>
      </c>
      <c r="B721" s="13" t="s">
        <v>6150</v>
      </c>
      <c r="C721" s="190" t="s">
        <v>2</v>
      </c>
      <c r="D721" s="192">
        <v>206.13</v>
      </c>
    </row>
    <row r="722" spans="1:4">
      <c r="A722" s="190">
        <v>7200100180</v>
      </c>
      <c r="B722" s="13" t="s">
        <v>6151</v>
      </c>
      <c r="C722" s="190" t="s">
        <v>2</v>
      </c>
      <c r="D722" s="192">
        <v>281.60000000000002</v>
      </c>
    </row>
    <row r="723" spans="1:4">
      <c r="A723" s="190">
        <v>7200100190</v>
      </c>
      <c r="B723" s="13" t="s">
        <v>6152</v>
      </c>
      <c r="C723" s="190" t="s">
        <v>2</v>
      </c>
      <c r="D723" s="192">
        <v>216.91</v>
      </c>
    </row>
    <row r="724" spans="1:4">
      <c r="A724" s="190">
        <v>7200100200</v>
      </c>
      <c r="B724" s="13" t="s">
        <v>6153</v>
      </c>
      <c r="C724" s="190" t="s">
        <v>2</v>
      </c>
      <c r="D724" s="192">
        <v>555.80999999999995</v>
      </c>
    </row>
    <row r="725" spans="1:4">
      <c r="A725" s="190">
        <v>7200100210</v>
      </c>
      <c r="B725" s="13" t="s">
        <v>6154</v>
      </c>
      <c r="C725" s="190" t="s">
        <v>2</v>
      </c>
      <c r="D725" s="192">
        <v>622.86</v>
      </c>
    </row>
    <row r="726" spans="1:4">
      <c r="A726" s="190">
        <v>7200100220</v>
      </c>
      <c r="B726" s="13" t="s">
        <v>6155</v>
      </c>
      <c r="C726" s="190" t="s">
        <v>2</v>
      </c>
      <c r="D726" s="192">
        <v>724.61</v>
      </c>
    </row>
    <row r="727" spans="1:4">
      <c r="A727" s="190" t="s">
        <v>18603</v>
      </c>
      <c r="D727" s="192"/>
    </row>
    <row r="728" spans="1:4">
      <c r="A728" s="190" t="s">
        <v>18604</v>
      </c>
      <c r="D728" s="192"/>
    </row>
    <row r="729" spans="1:4">
      <c r="A729" s="190" t="s">
        <v>18605</v>
      </c>
      <c r="C729" s="190" t="s">
        <v>18606</v>
      </c>
      <c r="D729" s="192"/>
    </row>
    <row r="730" spans="1:4">
      <c r="A730" s="190" t="s">
        <v>18</v>
      </c>
      <c r="B730" s="13" t="s">
        <v>1030</v>
      </c>
      <c r="C730" s="190" t="s">
        <v>0</v>
      </c>
      <c r="D730" s="192" t="s">
        <v>18607</v>
      </c>
    </row>
    <row r="731" spans="1:4">
      <c r="A731" s="190">
        <v>7200100230</v>
      </c>
      <c r="B731" s="13" t="s">
        <v>6156</v>
      </c>
      <c r="C731" s="190" t="s">
        <v>2</v>
      </c>
      <c r="D731" s="192">
        <v>1258.6400000000001</v>
      </c>
    </row>
    <row r="732" spans="1:4">
      <c r="A732" s="190">
        <v>7200100240</v>
      </c>
      <c r="B732" s="13" t="s">
        <v>6157</v>
      </c>
      <c r="C732" s="190" t="s">
        <v>2</v>
      </c>
      <c r="D732" s="192">
        <v>6561.09</v>
      </c>
    </row>
    <row r="733" spans="1:4">
      <c r="A733" s="190">
        <v>7200100250</v>
      </c>
      <c r="B733" s="13" t="s">
        <v>6158</v>
      </c>
      <c r="C733" s="190" t="s">
        <v>2</v>
      </c>
      <c r="D733" s="192">
        <v>8539.25</v>
      </c>
    </row>
    <row r="734" spans="1:4">
      <c r="A734" s="190">
        <v>7200100260</v>
      </c>
      <c r="B734" s="13" t="s">
        <v>6159</v>
      </c>
      <c r="C734" s="190" t="s">
        <v>2</v>
      </c>
      <c r="D734" s="192">
        <v>60.16</v>
      </c>
    </row>
    <row r="735" spans="1:4">
      <c r="A735" s="190">
        <v>7200100270</v>
      </c>
      <c r="B735" s="13" t="s">
        <v>6160</v>
      </c>
      <c r="C735" s="190" t="s">
        <v>2</v>
      </c>
      <c r="D735" s="192">
        <v>106.98</v>
      </c>
    </row>
    <row r="736" spans="1:4">
      <c r="A736" s="190">
        <v>7200100280</v>
      </c>
      <c r="B736" s="13" t="s">
        <v>6161</v>
      </c>
      <c r="C736" s="190" t="s">
        <v>2</v>
      </c>
      <c r="D736" s="192">
        <v>161.21</v>
      </c>
    </row>
    <row r="737" spans="1:4">
      <c r="A737" s="190">
        <v>7200100290</v>
      </c>
      <c r="B737" s="13" t="s">
        <v>6162</v>
      </c>
      <c r="C737" s="190" t="s">
        <v>2</v>
      </c>
      <c r="D737" s="192">
        <v>320.11</v>
      </c>
    </row>
    <row r="738" spans="1:4">
      <c r="A738" s="190">
        <v>7200100300</v>
      </c>
      <c r="B738" s="13" t="s">
        <v>6163</v>
      </c>
      <c r="C738" s="190" t="s">
        <v>2</v>
      </c>
      <c r="D738" s="192">
        <v>78.91</v>
      </c>
    </row>
    <row r="739" spans="1:4">
      <c r="A739" s="190">
        <v>7200100310</v>
      </c>
      <c r="B739" s="13" t="s">
        <v>6164</v>
      </c>
      <c r="C739" s="190" t="s">
        <v>2</v>
      </c>
      <c r="D739" s="192">
        <v>57.16</v>
      </c>
    </row>
    <row r="740" spans="1:4">
      <c r="A740" s="190">
        <v>7200100320</v>
      </c>
      <c r="B740" s="13" t="s">
        <v>6165</v>
      </c>
      <c r="C740" s="190" t="s">
        <v>2</v>
      </c>
      <c r="D740" s="192">
        <v>96.91</v>
      </c>
    </row>
    <row r="741" spans="1:4">
      <c r="A741" s="190">
        <v>7200100330</v>
      </c>
      <c r="B741" s="13" t="s">
        <v>6166</v>
      </c>
      <c r="C741" s="190" t="s">
        <v>2</v>
      </c>
      <c r="D741" s="192">
        <v>77.19</v>
      </c>
    </row>
    <row r="742" spans="1:4">
      <c r="A742" s="190">
        <v>7200100340</v>
      </c>
      <c r="B742" s="13" t="s">
        <v>6167</v>
      </c>
      <c r="C742" s="190" t="s">
        <v>2</v>
      </c>
      <c r="D742" s="192">
        <v>104.54</v>
      </c>
    </row>
    <row r="743" spans="1:4">
      <c r="A743" s="190">
        <v>7200100350</v>
      </c>
      <c r="B743" s="13" t="s">
        <v>6168</v>
      </c>
      <c r="C743" s="190" t="s">
        <v>2</v>
      </c>
      <c r="D743" s="192">
        <v>82.01</v>
      </c>
    </row>
    <row r="744" spans="1:4">
      <c r="A744" s="190">
        <v>7200100360</v>
      </c>
      <c r="B744" s="13" t="s">
        <v>6169</v>
      </c>
      <c r="C744" s="190" t="s">
        <v>2</v>
      </c>
      <c r="D744" s="192">
        <v>289.29000000000002</v>
      </c>
    </row>
    <row r="745" spans="1:4">
      <c r="A745" s="190">
        <v>7200100370</v>
      </c>
      <c r="B745" s="13" t="s">
        <v>6170</v>
      </c>
      <c r="C745" s="190" t="s">
        <v>1</v>
      </c>
      <c r="D745" s="192">
        <v>106.13</v>
      </c>
    </row>
    <row r="746" spans="1:4">
      <c r="A746" s="190">
        <v>7200100375</v>
      </c>
      <c r="B746" s="13" t="s">
        <v>6171</v>
      </c>
      <c r="C746" s="190" t="s">
        <v>1</v>
      </c>
      <c r="D746" s="192">
        <v>256.72000000000003</v>
      </c>
    </row>
    <row r="747" spans="1:4">
      <c r="A747" s="190">
        <v>7200100380</v>
      </c>
      <c r="B747" s="13" t="s">
        <v>6172</v>
      </c>
      <c r="C747" s="190" t="s">
        <v>2</v>
      </c>
      <c r="D747" s="192">
        <v>648.95000000000005</v>
      </c>
    </row>
    <row r="748" spans="1:4">
      <c r="A748" s="190">
        <v>7200100390</v>
      </c>
      <c r="B748" s="13" t="s">
        <v>6173</v>
      </c>
      <c r="C748" s="190" t="s">
        <v>2</v>
      </c>
      <c r="D748" s="192">
        <v>877.55</v>
      </c>
    </row>
    <row r="749" spans="1:4">
      <c r="A749" s="190">
        <v>7200100400</v>
      </c>
      <c r="B749" s="13" t="s">
        <v>6174</v>
      </c>
      <c r="C749" s="190" t="s">
        <v>2</v>
      </c>
      <c r="D749" s="192">
        <v>1200.69</v>
      </c>
    </row>
    <row r="750" spans="1:4">
      <c r="A750" s="190">
        <v>7200100410</v>
      </c>
      <c r="B750" s="13" t="s">
        <v>6175</v>
      </c>
      <c r="C750" s="190" t="s">
        <v>2</v>
      </c>
      <c r="D750" s="192">
        <v>1689.15</v>
      </c>
    </row>
    <row r="751" spans="1:4">
      <c r="A751" s="190">
        <v>7200100420</v>
      </c>
      <c r="B751" s="13" t="s">
        <v>6176</v>
      </c>
      <c r="C751" s="190" t="s">
        <v>2</v>
      </c>
      <c r="D751" s="192">
        <v>2178.34</v>
      </c>
    </row>
    <row r="752" spans="1:4">
      <c r="A752" s="190">
        <v>7200100430</v>
      </c>
      <c r="B752" s="13" t="s">
        <v>6177</v>
      </c>
      <c r="C752" s="190" t="s">
        <v>2</v>
      </c>
      <c r="D752" s="192">
        <v>385.11</v>
      </c>
    </row>
    <row r="753" spans="1:4">
      <c r="A753" s="190">
        <v>7200100440</v>
      </c>
      <c r="B753" s="13" t="s">
        <v>6178</v>
      </c>
      <c r="C753" s="190" t="s">
        <v>2</v>
      </c>
      <c r="D753" s="192">
        <v>746.23</v>
      </c>
    </row>
    <row r="754" spans="1:4">
      <c r="A754" s="190">
        <v>7200100450</v>
      </c>
      <c r="B754" s="13" t="s">
        <v>6179</v>
      </c>
      <c r="C754" s="190" t="s">
        <v>2</v>
      </c>
      <c r="D754" s="192">
        <v>891.53</v>
      </c>
    </row>
    <row r="755" spans="1:4">
      <c r="A755" s="190">
        <v>7200100460</v>
      </c>
      <c r="B755" s="13" t="s">
        <v>6180</v>
      </c>
      <c r="C755" s="190" t="s">
        <v>2</v>
      </c>
      <c r="D755" s="192">
        <v>1208.3699999999999</v>
      </c>
    </row>
    <row r="756" spans="1:4">
      <c r="A756" s="190">
        <v>7200100470</v>
      </c>
      <c r="B756" s="13" t="s">
        <v>6181</v>
      </c>
      <c r="C756" s="190" t="s">
        <v>2</v>
      </c>
      <c r="D756" s="192">
        <v>1661.68</v>
      </c>
    </row>
    <row r="757" spans="1:4">
      <c r="A757" s="190">
        <v>7200100480</v>
      </c>
      <c r="B757" s="13" t="s">
        <v>6182</v>
      </c>
      <c r="C757" s="190" t="s">
        <v>2</v>
      </c>
      <c r="D757" s="192">
        <v>78.319999999999993</v>
      </c>
    </row>
    <row r="758" spans="1:4">
      <c r="A758" s="190">
        <v>7200100490</v>
      </c>
      <c r="B758" s="13" t="s">
        <v>6183</v>
      </c>
      <c r="C758" s="190" t="s">
        <v>2</v>
      </c>
      <c r="D758" s="192">
        <v>67.25</v>
      </c>
    </row>
    <row r="759" spans="1:4">
      <c r="A759" s="190" t="s">
        <v>6184</v>
      </c>
      <c r="D759" s="192"/>
    </row>
    <row r="760" spans="1:4">
      <c r="A760" s="190">
        <v>7210100010</v>
      </c>
      <c r="B760" s="13" t="s">
        <v>6185</v>
      </c>
      <c r="C760" s="190" t="s">
        <v>4</v>
      </c>
      <c r="D760" s="192">
        <v>5.57</v>
      </c>
    </row>
    <row r="761" spans="1:4">
      <c r="A761" s="190">
        <v>7210100020</v>
      </c>
      <c r="B761" s="13" t="s">
        <v>6186</v>
      </c>
      <c r="C761" s="190" t="s">
        <v>4</v>
      </c>
      <c r="D761" s="192">
        <v>12.39</v>
      </c>
    </row>
    <row r="762" spans="1:4">
      <c r="A762" s="190">
        <v>7210100030</v>
      </c>
      <c r="B762" s="13" t="s">
        <v>6187</v>
      </c>
      <c r="C762" s="190" t="s">
        <v>4</v>
      </c>
      <c r="D762" s="192">
        <v>15.52</v>
      </c>
    </row>
    <row r="763" spans="1:4">
      <c r="A763" s="190">
        <v>7210100040</v>
      </c>
      <c r="B763" s="13" t="s">
        <v>6188</v>
      </c>
      <c r="C763" s="190" t="s">
        <v>4</v>
      </c>
      <c r="D763" s="192">
        <v>8.51</v>
      </c>
    </row>
    <row r="764" spans="1:4">
      <c r="A764" s="190">
        <v>7210100050</v>
      </c>
      <c r="B764" s="13" t="s">
        <v>6189</v>
      </c>
      <c r="C764" s="190" t="s">
        <v>4</v>
      </c>
      <c r="D764" s="192">
        <v>9.9499999999999993</v>
      </c>
    </row>
    <row r="765" spans="1:4">
      <c r="A765" s="190">
        <v>7210100060</v>
      </c>
      <c r="B765" s="13" t="s">
        <v>6190</v>
      </c>
      <c r="C765" s="190" t="s">
        <v>4</v>
      </c>
      <c r="D765" s="192">
        <v>5.96</v>
      </c>
    </row>
    <row r="766" spans="1:4">
      <c r="A766" s="190">
        <v>7210100070</v>
      </c>
      <c r="B766" s="13" t="s">
        <v>6191</v>
      </c>
      <c r="C766" s="190" t="s">
        <v>4</v>
      </c>
      <c r="D766" s="192">
        <v>5.96</v>
      </c>
    </row>
    <row r="767" spans="1:4">
      <c r="A767" s="190">
        <v>7210100080</v>
      </c>
      <c r="B767" s="13" t="s">
        <v>6192</v>
      </c>
      <c r="C767" s="190" t="s">
        <v>4</v>
      </c>
      <c r="D767" s="192">
        <v>21.2</v>
      </c>
    </row>
    <row r="768" spans="1:4">
      <c r="A768" s="190">
        <v>7210100090</v>
      </c>
      <c r="B768" s="13" t="s">
        <v>6193</v>
      </c>
      <c r="C768" s="190" t="s">
        <v>4</v>
      </c>
      <c r="D768" s="192">
        <v>23.35</v>
      </c>
    </row>
    <row r="769" spans="1:4">
      <c r="A769" s="190">
        <v>7210100100</v>
      </c>
      <c r="B769" s="13" t="s">
        <v>6194</v>
      </c>
      <c r="C769" s="190" t="s">
        <v>4</v>
      </c>
      <c r="D769" s="192">
        <v>21.46</v>
      </c>
    </row>
    <row r="770" spans="1:4">
      <c r="A770" s="190">
        <v>7210100110</v>
      </c>
      <c r="B770" s="13" t="s">
        <v>6195</v>
      </c>
      <c r="C770" s="190" t="s">
        <v>1</v>
      </c>
      <c r="D770" s="192">
        <v>7.45</v>
      </c>
    </row>
    <row r="771" spans="1:4">
      <c r="A771" s="190">
        <v>7210100120</v>
      </c>
      <c r="B771" s="13" t="s">
        <v>6196</v>
      </c>
      <c r="C771" s="190" t="s">
        <v>1</v>
      </c>
      <c r="D771" s="192">
        <v>14.91</v>
      </c>
    </row>
    <row r="772" spans="1:4">
      <c r="A772" s="190">
        <v>7210100130</v>
      </c>
      <c r="B772" s="13" t="s">
        <v>6197</v>
      </c>
      <c r="C772" s="190" t="s">
        <v>4</v>
      </c>
      <c r="D772" s="192">
        <v>24.77</v>
      </c>
    </row>
    <row r="773" spans="1:4">
      <c r="A773" s="190">
        <v>7210100140</v>
      </c>
      <c r="B773" s="13" t="s">
        <v>6198</v>
      </c>
      <c r="C773" s="190" t="s">
        <v>4</v>
      </c>
      <c r="D773" s="192">
        <v>20.51</v>
      </c>
    </row>
    <row r="774" spans="1:4">
      <c r="A774" s="190">
        <v>7210100150</v>
      </c>
      <c r="B774" s="13" t="s">
        <v>6199</v>
      </c>
      <c r="C774" s="190" t="s">
        <v>4</v>
      </c>
      <c r="D774" s="192">
        <v>24.88</v>
      </c>
    </row>
    <row r="775" spans="1:4">
      <c r="A775" s="191">
        <v>7210100160</v>
      </c>
      <c r="B775" s="13" t="s">
        <v>6200</v>
      </c>
      <c r="C775" s="190" t="s">
        <v>4</v>
      </c>
      <c r="D775" s="192">
        <v>65.290000000000006</v>
      </c>
    </row>
    <row r="776" spans="1:4">
      <c r="A776" s="190">
        <v>7210100170</v>
      </c>
      <c r="B776" s="13" t="s">
        <v>6201</v>
      </c>
      <c r="C776" s="190" t="s">
        <v>4</v>
      </c>
      <c r="D776" s="192">
        <v>13.23</v>
      </c>
    </row>
    <row r="777" spans="1:4">
      <c r="A777" s="190">
        <v>7210100180</v>
      </c>
      <c r="B777" s="13" t="s">
        <v>6202</v>
      </c>
      <c r="C777" s="190" t="s">
        <v>4</v>
      </c>
      <c r="D777" s="192">
        <v>82.53</v>
      </c>
    </row>
    <row r="778" spans="1:4">
      <c r="A778" s="190">
        <v>7210100190</v>
      </c>
      <c r="B778" s="13" t="s">
        <v>6203</v>
      </c>
      <c r="C778" s="190" t="s">
        <v>4</v>
      </c>
      <c r="D778" s="192">
        <v>48.34</v>
      </c>
    </row>
    <row r="779" spans="1:4">
      <c r="A779" s="190">
        <v>7210100200</v>
      </c>
      <c r="B779" s="13" t="s">
        <v>6204</v>
      </c>
      <c r="C779" s="190" t="s">
        <v>1</v>
      </c>
      <c r="D779" s="192">
        <v>15.19</v>
      </c>
    </row>
    <row r="780" spans="1:4">
      <c r="A780" s="190">
        <v>7210100210</v>
      </c>
      <c r="B780" s="13" t="s">
        <v>6205</v>
      </c>
      <c r="C780" s="190" t="s">
        <v>1</v>
      </c>
      <c r="D780" s="192">
        <v>51.08</v>
      </c>
    </row>
    <row r="781" spans="1:4">
      <c r="A781" s="190">
        <v>7210100220</v>
      </c>
      <c r="B781" s="13" t="s">
        <v>6206</v>
      </c>
      <c r="C781" s="190" t="s">
        <v>7</v>
      </c>
      <c r="D781" s="192">
        <v>102.52</v>
      </c>
    </row>
    <row r="782" spans="1:4">
      <c r="A782" s="190">
        <v>7210100230</v>
      </c>
      <c r="B782" s="13" t="s">
        <v>6207</v>
      </c>
      <c r="C782" s="190" t="s">
        <v>4</v>
      </c>
      <c r="D782" s="192">
        <v>2.66</v>
      </c>
    </row>
    <row r="783" spans="1:4">
      <c r="A783" s="190" t="s">
        <v>18603</v>
      </c>
      <c r="D783" s="192"/>
    </row>
    <row r="784" spans="1:4">
      <c r="A784" s="190" t="s">
        <v>18604</v>
      </c>
      <c r="D784" s="192"/>
    </row>
    <row r="785" spans="1:4">
      <c r="A785" s="190" t="s">
        <v>18605</v>
      </c>
      <c r="C785" s="190" t="s">
        <v>18606</v>
      </c>
      <c r="D785" s="192"/>
    </row>
    <row r="786" spans="1:4">
      <c r="A786" s="190" t="s">
        <v>18</v>
      </c>
      <c r="B786" s="13" t="s">
        <v>1030</v>
      </c>
      <c r="C786" s="190" t="s">
        <v>0</v>
      </c>
      <c r="D786" s="192" t="s">
        <v>18607</v>
      </c>
    </row>
    <row r="787" spans="1:4">
      <c r="A787" s="190">
        <v>7210100240</v>
      </c>
      <c r="B787" s="13" t="s">
        <v>6208</v>
      </c>
      <c r="C787" s="190" t="s">
        <v>7</v>
      </c>
      <c r="D787" s="192">
        <v>1098.3800000000001</v>
      </c>
    </row>
    <row r="788" spans="1:4">
      <c r="A788" s="190">
        <v>7210100250</v>
      </c>
      <c r="B788" s="13" t="s">
        <v>6209</v>
      </c>
      <c r="C788" s="190" t="s">
        <v>7</v>
      </c>
      <c r="D788" s="192">
        <v>1392.44</v>
      </c>
    </row>
    <row r="789" spans="1:4">
      <c r="A789" s="190">
        <v>7210100260</v>
      </c>
      <c r="B789" s="13" t="s">
        <v>6210</v>
      </c>
      <c r="C789" s="190" t="s">
        <v>5668</v>
      </c>
      <c r="D789" s="192">
        <v>0.31</v>
      </c>
    </row>
    <row r="790" spans="1:4">
      <c r="A790" s="190">
        <v>7210100270</v>
      </c>
      <c r="B790" s="13" t="s">
        <v>6211</v>
      </c>
      <c r="C790" s="190" t="s">
        <v>4</v>
      </c>
      <c r="D790" s="192">
        <v>46.29</v>
      </c>
    </row>
    <row r="791" spans="1:4">
      <c r="A791" s="190">
        <v>7210100280</v>
      </c>
      <c r="B791" s="13" t="s">
        <v>6212</v>
      </c>
      <c r="C791" s="190" t="s">
        <v>4</v>
      </c>
      <c r="D791" s="192">
        <v>54.73</v>
      </c>
    </row>
    <row r="792" spans="1:4">
      <c r="A792" s="191">
        <v>7210100290</v>
      </c>
      <c r="B792" s="13" t="s">
        <v>6213</v>
      </c>
      <c r="C792" s="190" t="s">
        <v>4</v>
      </c>
      <c r="D792" s="192">
        <v>48.26</v>
      </c>
    </row>
    <row r="793" spans="1:4">
      <c r="A793" s="190">
        <v>7210100300</v>
      </c>
      <c r="B793" s="13" t="s">
        <v>6214</v>
      </c>
      <c r="C793" s="190" t="s">
        <v>4</v>
      </c>
      <c r="D793" s="192">
        <v>56.76</v>
      </c>
    </row>
    <row r="794" spans="1:4">
      <c r="A794" s="190">
        <v>7210100310</v>
      </c>
      <c r="B794" s="13" t="s">
        <v>6215</v>
      </c>
      <c r="C794" s="190" t="s">
        <v>4</v>
      </c>
      <c r="D794" s="192">
        <v>70.680000000000007</v>
      </c>
    </row>
    <row r="795" spans="1:4">
      <c r="A795" s="190">
        <v>7210100320</v>
      </c>
      <c r="B795" s="13" t="s">
        <v>6216</v>
      </c>
      <c r="C795" s="190" t="s">
        <v>1</v>
      </c>
      <c r="D795" s="192">
        <v>41.73</v>
      </c>
    </row>
    <row r="796" spans="1:4">
      <c r="A796" s="190">
        <v>7210100330</v>
      </c>
      <c r="B796" s="13" t="s">
        <v>6217</v>
      </c>
      <c r="C796" s="190" t="s">
        <v>4</v>
      </c>
      <c r="D796" s="192">
        <v>7.01</v>
      </c>
    </row>
    <row r="797" spans="1:4">
      <c r="A797" s="190">
        <v>7210100340</v>
      </c>
      <c r="B797" s="13" t="s">
        <v>6218</v>
      </c>
      <c r="C797" s="190" t="s">
        <v>4</v>
      </c>
      <c r="D797" s="192">
        <v>12.76</v>
      </c>
    </row>
    <row r="798" spans="1:4">
      <c r="A798" s="190">
        <v>7210100350</v>
      </c>
      <c r="B798" s="13" t="s">
        <v>17738</v>
      </c>
      <c r="C798" s="190" t="s">
        <v>1</v>
      </c>
      <c r="D798" s="192">
        <v>202.77</v>
      </c>
    </row>
    <row r="799" spans="1:4">
      <c r="A799" s="190">
        <v>7210100360</v>
      </c>
      <c r="B799" s="13" t="s">
        <v>17739</v>
      </c>
      <c r="C799" s="190" t="s">
        <v>1</v>
      </c>
      <c r="D799" s="192">
        <v>232.64</v>
      </c>
    </row>
    <row r="800" spans="1:4">
      <c r="A800" s="190">
        <v>7210100370</v>
      </c>
      <c r="B800" s="13" t="s">
        <v>17740</v>
      </c>
      <c r="C800" s="190" t="s">
        <v>1</v>
      </c>
      <c r="D800" s="192">
        <v>139.86000000000001</v>
      </c>
    </row>
    <row r="801" spans="1:4">
      <c r="A801" s="190">
        <v>7210100380</v>
      </c>
      <c r="B801" s="13" t="s">
        <v>17741</v>
      </c>
      <c r="C801" s="190" t="s">
        <v>1</v>
      </c>
      <c r="D801" s="192">
        <v>190.37</v>
      </c>
    </row>
    <row r="802" spans="1:4">
      <c r="A802" s="190">
        <v>7210100390</v>
      </c>
      <c r="B802" s="13" t="s">
        <v>17742</v>
      </c>
      <c r="C802" s="190" t="s">
        <v>1</v>
      </c>
      <c r="D802" s="192">
        <v>610.76</v>
      </c>
    </row>
    <row r="803" spans="1:4">
      <c r="A803" s="190">
        <v>7210100400</v>
      </c>
      <c r="B803" s="13" t="s">
        <v>17743</v>
      </c>
      <c r="C803" s="190" t="s">
        <v>1</v>
      </c>
      <c r="D803" s="192">
        <v>25.54</v>
      </c>
    </row>
    <row r="804" spans="1:4">
      <c r="A804" s="190">
        <v>7210100410</v>
      </c>
      <c r="B804" s="13" t="s">
        <v>17744</v>
      </c>
      <c r="C804" s="190" t="s">
        <v>1</v>
      </c>
      <c r="D804" s="192">
        <v>34.15</v>
      </c>
    </row>
    <row r="805" spans="1:4">
      <c r="A805" s="190">
        <v>7210100420</v>
      </c>
      <c r="B805" s="13" t="s">
        <v>18608</v>
      </c>
      <c r="C805" s="190" t="s">
        <v>2</v>
      </c>
      <c r="D805" s="192">
        <v>4218.46</v>
      </c>
    </row>
    <row r="806" spans="1:4">
      <c r="A806" s="190">
        <v>7210100430</v>
      </c>
      <c r="B806" s="13" t="s">
        <v>18609</v>
      </c>
      <c r="C806" s="190" t="s">
        <v>2</v>
      </c>
      <c r="D806" s="192">
        <v>2133.4299999999998</v>
      </c>
    </row>
    <row r="807" spans="1:4">
      <c r="A807" s="190">
        <v>7210100440</v>
      </c>
      <c r="B807" s="13" t="s">
        <v>18610</v>
      </c>
      <c r="C807" s="190" t="s">
        <v>2</v>
      </c>
      <c r="D807" s="192">
        <v>6743.42</v>
      </c>
    </row>
    <row r="808" spans="1:4">
      <c r="A808" s="190">
        <v>7210100450</v>
      </c>
      <c r="B808" s="13" t="s">
        <v>6219</v>
      </c>
      <c r="C808" s="190" t="s">
        <v>4</v>
      </c>
      <c r="D808" s="192">
        <v>134.08000000000001</v>
      </c>
    </row>
    <row r="809" spans="1:4">
      <c r="A809" s="190">
        <v>7210100460</v>
      </c>
      <c r="B809" s="13" t="s">
        <v>6220</v>
      </c>
      <c r="C809" s="190" t="s">
        <v>4</v>
      </c>
      <c r="D809" s="192">
        <v>13.17</v>
      </c>
    </row>
    <row r="810" spans="1:4">
      <c r="A810" s="190">
        <v>7210100470</v>
      </c>
      <c r="B810" s="13" t="s">
        <v>6221</v>
      </c>
      <c r="C810" s="190" t="s">
        <v>2</v>
      </c>
      <c r="D810" s="192">
        <v>45.01</v>
      </c>
    </row>
    <row r="811" spans="1:4">
      <c r="A811" s="190">
        <v>7210100480</v>
      </c>
      <c r="B811" s="13" t="s">
        <v>6222</v>
      </c>
      <c r="C811" s="190" t="s">
        <v>2</v>
      </c>
      <c r="D811" s="192">
        <v>285.08</v>
      </c>
    </row>
    <row r="812" spans="1:4">
      <c r="A812" s="190">
        <v>7210100490</v>
      </c>
      <c r="B812" s="13" t="s">
        <v>6223</v>
      </c>
      <c r="C812" s="190" t="s">
        <v>2</v>
      </c>
      <c r="D812" s="192">
        <v>361.65</v>
      </c>
    </row>
    <row r="813" spans="1:4">
      <c r="A813" s="190">
        <v>7210100500</v>
      </c>
      <c r="B813" s="13" t="s">
        <v>6224</v>
      </c>
      <c r="C813" s="190" t="s">
        <v>1</v>
      </c>
      <c r="D813" s="192">
        <v>26.6</v>
      </c>
    </row>
    <row r="814" spans="1:4">
      <c r="A814" s="190">
        <v>7210100510</v>
      </c>
      <c r="B814" s="13" t="s">
        <v>6225</v>
      </c>
      <c r="C814" s="190" t="s">
        <v>1</v>
      </c>
      <c r="D814" s="192">
        <v>31.01</v>
      </c>
    </row>
    <row r="815" spans="1:4">
      <c r="A815" s="190">
        <v>7210100520</v>
      </c>
      <c r="B815" s="13" t="s">
        <v>6226</v>
      </c>
      <c r="C815" s="190" t="s">
        <v>1</v>
      </c>
      <c r="D815" s="192">
        <v>40.35</v>
      </c>
    </row>
    <row r="816" spans="1:4">
      <c r="A816" s="190">
        <v>7210100530</v>
      </c>
      <c r="B816" s="13" t="s">
        <v>6227</v>
      </c>
      <c r="C816" s="190" t="s">
        <v>1</v>
      </c>
      <c r="D816" s="192">
        <v>56.15</v>
      </c>
    </row>
    <row r="817" spans="1:4">
      <c r="A817" s="190">
        <v>7210100540</v>
      </c>
      <c r="B817" s="13" t="s">
        <v>6228</v>
      </c>
      <c r="C817" s="190" t="s">
        <v>1</v>
      </c>
      <c r="D817" s="192">
        <v>71.680000000000007</v>
      </c>
    </row>
    <row r="818" spans="1:4">
      <c r="A818" s="190">
        <v>7210100550</v>
      </c>
      <c r="B818" s="13" t="s">
        <v>6229</v>
      </c>
      <c r="C818" s="190" t="s">
        <v>1</v>
      </c>
      <c r="D818" s="192">
        <v>33.299999999999997</v>
      </c>
    </row>
    <row r="819" spans="1:4">
      <c r="A819" s="190">
        <v>7210100580</v>
      </c>
      <c r="B819" s="13" t="s">
        <v>6230</v>
      </c>
      <c r="C819" s="190" t="s">
        <v>1</v>
      </c>
      <c r="D819" s="192">
        <v>158.26</v>
      </c>
    </row>
    <row r="820" spans="1:4">
      <c r="A820" s="190">
        <v>7210100640</v>
      </c>
      <c r="B820" s="13" t="s">
        <v>6231</v>
      </c>
      <c r="C820" s="190" t="s">
        <v>1</v>
      </c>
      <c r="D820" s="192">
        <v>142.44999999999999</v>
      </c>
    </row>
    <row r="821" spans="1:4">
      <c r="A821" s="190">
        <v>7210100650</v>
      </c>
      <c r="B821" s="13" t="s">
        <v>6232</v>
      </c>
      <c r="C821" s="190" t="s">
        <v>1</v>
      </c>
      <c r="D821" s="192">
        <v>161.09</v>
      </c>
    </row>
    <row r="822" spans="1:4">
      <c r="A822" s="190">
        <v>7210100720</v>
      </c>
      <c r="B822" s="13" t="s">
        <v>6233</v>
      </c>
      <c r="C822" s="190" t="s">
        <v>2</v>
      </c>
      <c r="D822" s="192">
        <v>535.23</v>
      </c>
    </row>
    <row r="823" spans="1:4">
      <c r="A823" s="190">
        <v>7210100725</v>
      </c>
      <c r="B823" s="13" t="s">
        <v>6234</v>
      </c>
      <c r="C823" s="190" t="s">
        <v>2</v>
      </c>
      <c r="D823" s="192">
        <v>1868.28</v>
      </c>
    </row>
    <row r="824" spans="1:4">
      <c r="A824" s="190">
        <v>7210100740</v>
      </c>
      <c r="B824" s="13" t="s">
        <v>6235</v>
      </c>
      <c r="C824" s="190" t="s">
        <v>1</v>
      </c>
      <c r="D824" s="192">
        <v>21.56</v>
      </c>
    </row>
    <row r="825" spans="1:4">
      <c r="A825" s="190">
        <v>7210100750</v>
      </c>
      <c r="B825" s="13" t="s">
        <v>6236</v>
      </c>
      <c r="C825" s="190" t="s">
        <v>4</v>
      </c>
      <c r="D825" s="192">
        <v>99.94</v>
      </c>
    </row>
    <row r="826" spans="1:4">
      <c r="A826" s="190">
        <v>7210100760</v>
      </c>
      <c r="B826" s="13" t="s">
        <v>6237</v>
      </c>
      <c r="C826" s="190" t="s">
        <v>3</v>
      </c>
      <c r="D826" s="192">
        <v>5.18</v>
      </c>
    </row>
    <row r="827" spans="1:4">
      <c r="A827" s="190">
        <v>7210100770</v>
      </c>
      <c r="B827" s="13" t="s">
        <v>6238</v>
      </c>
      <c r="C827" s="190" t="s">
        <v>4</v>
      </c>
      <c r="D827" s="192">
        <v>19.68</v>
      </c>
    </row>
    <row r="828" spans="1:4">
      <c r="A828" s="190">
        <v>7210100780</v>
      </c>
      <c r="B828" s="13" t="s">
        <v>6239</v>
      </c>
      <c r="C828" s="190" t="s">
        <v>4</v>
      </c>
      <c r="D828" s="192">
        <v>26.95</v>
      </c>
    </row>
    <row r="829" spans="1:4">
      <c r="A829" s="190">
        <v>7210100790</v>
      </c>
      <c r="B829" s="13" t="s">
        <v>6240</v>
      </c>
      <c r="C829" s="190" t="s">
        <v>7</v>
      </c>
      <c r="D829" s="192">
        <v>115.27</v>
      </c>
    </row>
    <row r="830" spans="1:4">
      <c r="A830" s="190">
        <v>7210100800</v>
      </c>
      <c r="B830" s="13" t="s">
        <v>6241</v>
      </c>
      <c r="C830" s="190" t="s">
        <v>4</v>
      </c>
      <c r="D830" s="192">
        <v>21.81</v>
      </c>
    </row>
    <row r="831" spans="1:4">
      <c r="A831" s="190" t="s">
        <v>6242</v>
      </c>
      <c r="D831" s="192"/>
    </row>
    <row r="832" spans="1:4">
      <c r="A832" s="190">
        <v>7230100010</v>
      </c>
      <c r="B832" s="13" t="s">
        <v>6243</v>
      </c>
      <c r="C832" s="190" t="s">
        <v>7</v>
      </c>
      <c r="D832" s="192">
        <v>121.1</v>
      </c>
    </row>
    <row r="833" spans="1:4">
      <c r="A833" s="190">
        <v>7230100020</v>
      </c>
      <c r="B833" s="13" t="s">
        <v>6244</v>
      </c>
      <c r="C833" s="190" t="s">
        <v>7</v>
      </c>
      <c r="D833" s="192">
        <v>100.53</v>
      </c>
    </row>
    <row r="834" spans="1:4">
      <c r="A834" s="190">
        <v>7230100030</v>
      </c>
      <c r="B834" s="13" t="s">
        <v>6245</v>
      </c>
      <c r="C834" s="190" t="s">
        <v>7</v>
      </c>
      <c r="D834" s="192">
        <v>100.53</v>
      </c>
    </row>
    <row r="835" spans="1:4">
      <c r="A835" s="190">
        <v>7230100040</v>
      </c>
      <c r="B835" s="13" t="s">
        <v>6246</v>
      </c>
      <c r="C835" s="190" t="s">
        <v>7</v>
      </c>
      <c r="D835" s="192">
        <v>258.89</v>
      </c>
    </row>
    <row r="836" spans="1:4">
      <c r="A836" s="190">
        <v>7230100050</v>
      </c>
      <c r="B836" s="13" t="s">
        <v>6247</v>
      </c>
      <c r="C836" s="190" t="s">
        <v>4</v>
      </c>
      <c r="D836" s="192">
        <v>16.84</v>
      </c>
    </row>
    <row r="837" spans="1:4">
      <c r="A837" s="190">
        <v>7230100060</v>
      </c>
      <c r="B837" s="13" t="s">
        <v>6248</v>
      </c>
      <c r="C837" s="190" t="s">
        <v>7</v>
      </c>
      <c r="D837" s="192">
        <v>93.18</v>
      </c>
    </row>
    <row r="838" spans="1:4">
      <c r="A838" s="190">
        <v>7230100070</v>
      </c>
      <c r="B838" s="13" t="s">
        <v>6249</v>
      </c>
      <c r="C838" s="190" t="s">
        <v>7</v>
      </c>
      <c r="D838" s="192">
        <v>344.47</v>
      </c>
    </row>
    <row r="839" spans="1:4">
      <c r="A839" s="190" t="s">
        <v>18603</v>
      </c>
      <c r="D839" s="192"/>
    </row>
    <row r="840" spans="1:4">
      <c r="A840" s="190" t="s">
        <v>18604</v>
      </c>
      <c r="D840" s="192"/>
    </row>
    <row r="841" spans="1:4">
      <c r="A841" s="190" t="s">
        <v>18605</v>
      </c>
      <c r="C841" s="190" t="s">
        <v>18606</v>
      </c>
      <c r="D841" s="192"/>
    </row>
    <row r="842" spans="1:4">
      <c r="A842" s="190" t="s">
        <v>18</v>
      </c>
      <c r="B842" s="13" t="s">
        <v>1030</v>
      </c>
      <c r="C842" s="190" t="s">
        <v>0</v>
      </c>
      <c r="D842" s="192" t="s">
        <v>18607</v>
      </c>
    </row>
    <row r="843" spans="1:4">
      <c r="A843" s="190">
        <v>7230100080</v>
      </c>
      <c r="B843" s="13" t="s">
        <v>6250</v>
      </c>
      <c r="C843" s="190" t="s">
        <v>2</v>
      </c>
      <c r="D843" s="192">
        <v>554.41999999999996</v>
      </c>
    </row>
    <row r="844" spans="1:4">
      <c r="A844" s="190">
        <v>7230100090</v>
      </c>
      <c r="B844" s="13" t="s">
        <v>6251</v>
      </c>
      <c r="C844" s="190" t="s">
        <v>1</v>
      </c>
      <c r="D844" s="192">
        <v>464.44</v>
      </c>
    </row>
    <row r="845" spans="1:4">
      <c r="A845" s="190">
        <v>7230100100</v>
      </c>
      <c r="B845" s="13" t="s">
        <v>6252</v>
      </c>
      <c r="C845" s="190" t="s">
        <v>7</v>
      </c>
      <c r="D845" s="192">
        <v>2737.21</v>
      </c>
    </row>
    <row r="846" spans="1:4">
      <c r="A846" s="190">
        <v>7230100110</v>
      </c>
      <c r="B846" s="13" t="s">
        <v>6253</v>
      </c>
      <c r="C846" s="190" t="s">
        <v>7</v>
      </c>
      <c r="D846" s="192">
        <v>957.75</v>
      </c>
    </row>
    <row r="847" spans="1:4">
      <c r="A847" s="190">
        <v>7230100120</v>
      </c>
      <c r="B847" s="13" t="s">
        <v>6254</v>
      </c>
      <c r="C847" s="190" t="s">
        <v>7</v>
      </c>
      <c r="D847" s="192">
        <v>939.88</v>
      </c>
    </row>
    <row r="848" spans="1:4">
      <c r="A848" s="190">
        <v>7230100130</v>
      </c>
      <c r="B848" s="13" t="s">
        <v>6255</v>
      </c>
      <c r="C848" s="190" t="s">
        <v>7</v>
      </c>
      <c r="D848" s="192">
        <v>939.88</v>
      </c>
    </row>
    <row r="849" spans="1:4">
      <c r="A849" s="190">
        <v>7230100140</v>
      </c>
      <c r="B849" s="13" t="s">
        <v>6256</v>
      </c>
      <c r="C849" s="190" t="s">
        <v>7</v>
      </c>
      <c r="D849" s="192">
        <v>939.88</v>
      </c>
    </row>
    <row r="850" spans="1:4">
      <c r="A850" s="190">
        <v>7230100150</v>
      </c>
      <c r="B850" s="13" t="s">
        <v>6257</v>
      </c>
      <c r="C850" s="190" t="s">
        <v>7</v>
      </c>
      <c r="D850" s="192">
        <v>939.88</v>
      </c>
    </row>
    <row r="851" spans="1:4">
      <c r="A851" s="190">
        <v>7230100160</v>
      </c>
      <c r="B851" s="13" t="s">
        <v>6258</v>
      </c>
      <c r="C851" s="190" t="s">
        <v>7</v>
      </c>
      <c r="D851" s="192">
        <v>957.83</v>
      </c>
    </row>
    <row r="852" spans="1:4">
      <c r="A852" s="190" t="s">
        <v>6259</v>
      </c>
      <c r="D852" s="192"/>
    </row>
    <row r="853" spans="1:4">
      <c r="A853" s="190">
        <v>7250100010</v>
      </c>
      <c r="B853" s="13" t="s">
        <v>6260</v>
      </c>
      <c r="C853" s="190" t="s">
        <v>1</v>
      </c>
      <c r="D853" s="192">
        <v>46.83</v>
      </c>
    </row>
    <row r="854" spans="1:4">
      <c r="A854" s="190">
        <v>7250100020</v>
      </c>
      <c r="B854" s="13" t="s">
        <v>6261</v>
      </c>
      <c r="C854" s="190" t="s">
        <v>1</v>
      </c>
      <c r="D854" s="192">
        <v>100.14</v>
      </c>
    </row>
    <row r="855" spans="1:4">
      <c r="A855" s="190">
        <v>7250100030</v>
      </c>
      <c r="B855" s="13" t="s">
        <v>6262</v>
      </c>
      <c r="C855" s="190" t="s">
        <v>1</v>
      </c>
      <c r="D855" s="192">
        <v>88.22</v>
      </c>
    </row>
    <row r="856" spans="1:4">
      <c r="A856" s="190">
        <v>7250100040</v>
      </c>
      <c r="B856" s="13" t="s">
        <v>6263</v>
      </c>
      <c r="C856" s="190" t="s">
        <v>1</v>
      </c>
      <c r="D856" s="192">
        <v>90.81</v>
      </c>
    </row>
    <row r="857" spans="1:4">
      <c r="A857" s="190">
        <v>7250100050</v>
      </c>
      <c r="B857" s="13" t="s">
        <v>6264</v>
      </c>
      <c r="C857" s="190" t="s">
        <v>1</v>
      </c>
      <c r="D857" s="192">
        <v>65.599999999999994</v>
      </c>
    </row>
    <row r="858" spans="1:4">
      <c r="A858" s="190">
        <v>7250100060</v>
      </c>
      <c r="B858" s="13" t="s">
        <v>6265</v>
      </c>
      <c r="C858" s="190" t="s">
        <v>1</v>
      </c>
      <c r="D858" s="192">
        <v>118.9</v>
      </c>
    </row>
    <row r="859" spans="1:4">
      <c r="A859" s="190">
        <v>7250100070</v>
      </c>
      <c r="B859" s="13" t="s">
        <v>6266</v>
      </c>
      <c r="C859" s="190" t="s">
        <v>1</v>
      </c>
      <c r="D859" s="192">
        <v>106.99</v>
      </c>
    </row>
    <row r="860" spans="1:4">
      <c r="A860" s="190">
        <v>7250100080</v>
      </c>
      <c r="B860" s="13" t="s">
        <v>6267</v>
      </c>
      <c r="C860" s="190" t="s">
        <v>1</v>
      </c>
      <c r="D860" s="192">
        <v>109.58</v>
      </c>
    </row>
    <row r="861" spans="1:4">
      <c r="A861" s="190">
        <v>7250100090</v>
      </c>
      <c r="B861" s="13" t="s">
        <v>6268</v>
      </c>
      <c r="C861" s="190" t="s">
        <v>1</v>
      </c>
      <c r="D861" s="192">
        <v>90.07</v>
      </c>
    </row>
    <row r="862" spans="1:4">
      <c r="A862" s="190">
        <v>7250100100</v>
      </c>
      <c r="B862" s="13" t="s">
        <v>6269</v>
      </c>
      <c r="C862" s="190" t="s">
        <v>1</v>
      </c>
      <c r="D862" s="192">
        <v>143.28</v>
      </c>
    </row>
    <row r="863" spans="1:4">
      <c r="A863" s="190">
        <v>7250100110</v>
      </c>
      <c r="B863" s="13" t="s">
        <v>6270</v>
      </c>
      <c r="C863" s="190" t="s">
        <v>1</v>
      </c>
      <c r="D863" s="192">
        <v>131.36000000000001</v>
      </c>
    </row>
    <row r="864" spans="1:4">
      <c r="A864" s="190">
        <v>7250100120</v>
      </c>
      <c r="B864" s="13" t="s">
        <v>6271</v>
      </c>
      <c r="C864" s="190" t="s">
        <v>1</v>
      </c>
      <c r="D864" s="192">
        <v>133.94999999999999</v>
      </c>
    </row>
    <row r="865" spans="1:4">
      <c r="A865" s="190">
        <v>7250100130</v>
      </c>
      <c r="B865" s="13" t="s">
        <v>6272</v>
      </c>
      <c r="C865" s="190" t="s">
        <v>1</v>
      </c>
      <c r="D865" s="192">
        <v>50.76</v>
      </c>
    </row>
    <row r="866" spans="1:4">
      <c r="A866" s="190">
        <v>7250100140</v>
      </c>
      <c r="B866" s="13" t="s">
        <v>6273</v>
      </c>
      <c r="C866" s="190" t="s">
        <v>1</v>
      </c>
      <c r="D866" s="192">
        <v>104.07</v>
      </c>
    </row>
    <row r="867" spans="1:4">
      <c r="A867" s="190">
        <v>7250100150</v>
      </c>
      <c r="B867" s="13" t="s">
        <v>6274</v>
      </c>
      <c r="C867" s="190" t="s">
        <v>1</v>
      </c>
      <c r="D867" s="192">
        <v>92.15</v>
      </c>
    </row>
    <row r="868" spans="1:4">
      <c r="A868" s="190">
        <v>7250100160</v>
      </c>
      <c r="B868" s="13" t="s">
        <v>6275</v>
      </c>
      <c r="C868" s="190" t="s">
        <v>1</v>
      </c>
      <c r="D868" s="192">
        <v>94.74</v>
      </c>
    </row>
    <row r="869" spans="1:4">
      <c r="A869" s="190">
        <v>7250100170</v>
      </c>
      <c r="B869" s="13" t="s">
        <v>6276</v>
      </c>
      <c r="C869" s="190" t="s">
        <v>1</v>
      </c>
      <c r="D869" s="192">
        <v>74.42</v>
      </c>
    </row>
    <row r="870" spans="1:4">
      <c r="A870" s="190">
        <v>7250100180</v>
      </c>
      <c r="B870" s="13" t="s">
        <v>6277</v>
      </c>
      <c r="C870" s="190" t="s">
        <v>1</v>
      </c>
      <c r="D870" s="192">
        <v>127.72</v>
      </c>
    </row>
    <row r="871" spans="1:4">
      <c r="A871" s="190">
        <v>7250100190</v>
      </c>
      <c r="B871" s="13" t="s">
        <v>6278</v>
      </c>
      <c r="C871" s="190" t="s">
        <v>1</v>
      </c>
      <c r="D871" s="192">
        <v>115.81</v>
      </c>
    </row>
    <row r="872" spans="1:4">
      <c r="A872" s="190">
        <v>7250100200</v>
      </c>
      <c r="B872" s="13" t="s">
        <v>6279</v>
      </c>
      <c r="C872" s="190" t="s">
        <v>1</v>
      </c>
      <c r="D872" s="192">
        <v>118.4</v>
      </c>
    </row>
    <row r="873" spans="1:4">
      <c r="A873" s="190">
        <v>7250100210</v>
      </c>
      <c r="B873" s="13" t="s">
        <v>6280</v>
      </c>
      <c r="C873" s="190" t="s">
        <v>1</v>
      </c>
      <c r="D873" s="192">
        <v>104.08</v>
      </c>
    </row>
    <row r="874" spans="1:4">
      <c r="A874" s="190">
        <v>7250100220</v>
      </c>
      <c r="B874" s="13" t="s">
        <v>6281</v>
      </c>
      <c r="C874" s="190" t="s">
        <v>1</v>
      </c>
      <c r="D874" s="192">
        <v>157.38</v>
      </c>
    </row>
    <row r="875" spans="1:4">
      <c r="A875" s="190">
        <v>7250100230</v>
      </c>
      <c r="B875" s="13" t="s">
        <v>6282</v>
      </c>
      <c r="C875" s="190" t="s">
        <v>1</v>
      </c>
      <c r="D875" s="192">
        <v>145.46</v>
      </c>
    </row>
    <row r="876" spans="1:4">
      <c r="A876" s="190">
        <v>7250100240</v>
      </c>
      <c r="B876" s="13" t="s">
        <v>6283</v>
      </c>
      <c r="C876" s="190" t="s">
        <v>1</v>
      </c>
      <c r="D876" s="192">
        <v>148.05000000000001</v>
      </c>
    </row>
    <row r="877" spans="1:4">
      <c r="A877" s="190">
        <v>7250200010</v>
      </c>
      <c r="B877" s="13" t="s">
        <v>6284</v>
      </c>
      <c r="C877" s="190" t="s">
        <v>1</v>
      </c>
      <c r="D877" s="192">
        <v>73.53</v>
      </c>
    </row>
    <row r="878" spans="1:4">
      <c r="A878" s="190">
        <v>7250200020</v>
      </c>
      <c r="B878" s="13" t="s">
        <v>6285</v>
      </c>
      <c r="C878" s="190" t="s">
        <v>1</v>
      </c>
      <c r="D878" s="192">
        <v>126.83</v>
      </c>
    </row>
    <row r="879" spans="1:4">
      <c r="A879" s="190">
        <v>7250200030</v>
      </c>
      <c r="B879" s="13" t="s">
        <v>6286</v>
      </c>
      <c r="C879" s="190" t="s">
        <v>1</v>
      </c>
      <c r="D879" s="192">
        <v>114.92</v>
      </c>
    </row>
    <row r="880" spans="1:4">
      <c r="A880" s="190">
        <v>7250200040</v>
      </c>
      <c r="B880" s="13" t="s">
        <v>6287</v>
      </c>
      <c r="C880" s="190" t="s">
        <v>1</v>
      </c>
      <c r="D880" s="192">
        <v>117.51</v>
      </c>
    </row>
    <row r="881" spans="1:4">
      <c r="A881" s="190">
        <v>7250200050</v>
      </c>
      <c r="B881" s="13" t="s">
        <v>6288</v>
      </c>
      <c r="C881" s="190" t="s">
        <v>1</v>
      </c>
      <c r="D881" s="192">
        <v>149.24</v>
      </c>
    </row>
    <row r="882" spans="1:4">
      <c r="A882" s="190">
        <v>7250200060</v>
      </c>
      <c r="B882" s="13" t="s">
        <v>6289</v>
      </c>
      <c r="C882" s="190" t="s">
        <v>1</v>
      </c>
      <c r="D882" s="192">
        <v>210.7</v>
      </c>
    </row>
    <row r="883" spans="1:4">
      <c r="A883" s="190">
        <v>7250200070</v>
      </c>
      <c r="B883" s="13" t="s">
        <v>6290</v>
      </c>
      <c r="C883" s="190" t="s">
        <v>1</v>
      </c>
      <c r="D883" s="192">
        <v>193.65</v>
      </c>
    </row>
    <row r="884" spans="1:4">
      <c r="A884" s="190">
        <v>7250200080</v>
      </c>
      <c r="B884" s="13" t="s">
        <v>6291</v>
      </c>
      <c r="C884" s="190" t="s">
        <v>1</v>
      </c>
      <c r="D884" s="192">
        <v>196.55</v>
      </c>
    </row>
    <row r="885" spans="1:4">
      <c r="A885" s="190">
        <v>7250200090</v>
      </c>
      <c r="B885" s="13" t="s">
        <v>6292</v>
      </c>
      <c r="C885" s="190" t="s">
        <v>1</v>
      </c>
      <c r="D885" s="192">
        <v>232.31</v>
      </c>
    </row>
    <row r="886" spans="1:4">
      <c r="A886" s="190">
        <v>7250200100</v>
      </c>
      <c r="B886" s="13" t="s">
        <v>6293</v>
      </c>
      <c r="C886" s="190" t="s">
        <v>1</v>
      </c>
      <c r="D886" s="192">
        <v>301.95999999999998</v>
      </c>
    </row>
    <row r="887" spans="1:4">
      <c r="A887" s="190">
        <v>7250200110</v>
      </c>
      <c r="B887" s="13" t="s">
        <v>6294</v>
      </c>
      <c r="C887" s="190" t="s">
        <v>1</v>
      </c>
      <c r="D887" s="192">
        <v>279.76</v>
      </c>
    </row>
    <row r="888" spans="1:4">
      <c r="A888" s="190">
        <v>7250200120</v>
      </c>
      <c r="B888" s="13" t="s">
        <v>6295</v>
      </c>
      <c r="C888" s="190" t="s">
        <v>1</v>
      </c>
      <c r="D888" s="192">
        <v>282.95999999999998</v>
      </c>
    </row>
    <row r="889" spans="1:4">
      <c r="A889" s="190">
        <v>7250200130</v>
      </c>
      <c r="B889" s="13" t="s">
        <v>6296</v>
      </c>
      <c r="C889" s="190" t="s">
        <v>1</v>
      </c>
      <c r="D889" s="192">
        <v>328.09</v>
      </c>
    </row>
    <row r="890" spans="1:4">
      <c r="A890" s="190">
        <v>7250200140</v>
      </c>
      <c r="B890" s="13" t="s">
        <v>6297</v>
      </c>
      <c r="C890" s="190" t="s">
        <v>1</v>
      </c>
      <c r="D890" s="192">
        <v>397.73</v>
      </c>
    </row>
    <row r="891" spans="1:4">
      <c r="A891" s="190">
        <v>7250200150</v>
      </c>
      <c r="B891" s="13" t="s">
        <v>6298</v>
      </c>
      <c r="C891" s="190" t="s">
        <v>1</v>
      </c>
      <c r="D891" s="192">
        <v>375.54</v>
      </c>
    </row>
    <row r="892" spans="1:4">
      <c r="A892" s="190">
        <v>7250200160</v>
      </c>
      <c r="B892" s="13" t="s">
        <v>6299</v>
      </c>
      <c r="C892" s="190" t="s">
        <v>1</v>
      </c>
      <c r="D892" s="192">
        <v>378.74</v>
      </c>
    </row>
    <row r="893" spans="1:4">
      <c r="A893" s="190">
        <v>7250200170</v>
      </c>
      <c r="B893" s="13" t="s">
        <v>6300</v>
      </c>
      <c r="C893" s="190" t="s">
        <v>1</v>
      </c>
      <c r="D893" s="192">
        <v>453.53</v>
      </c>
    </row>
    <row r="894" spans="1:4">
      <c r="A894" s="190">
        <v>7250200180</v>
      </c>
      <c r="B894" s="13" t="s">
        <v>6301</v>
      </c>
      <c r="C894" s="190" t="s">
        <v>1</v>
      </c>
      <c r="D894" s="192">
        <v>531.36</v>
      </c>
    </row>
    <row r="895" spans="1:4">
      <c r="A895" s="190" t="s">
        <v>18603</v>
      </c>
      <c r="D895" s="192"/>
    </row>
    <row r="896" spans="1:4">
      <c r="A896" s="190" t="s">
        <v>18604</v>
      </c>
      <c r="D896" s="192"/>
    </row>
    <row r="897" spans="1:4">
      <c r="A897" s="190" t="s">
        <v>18605</v>
      </c>
      <c r="C897" s="190" t="s">
        <v>18606</v>
      </c>
      <c r="D897" s="192"/>
    </row>
    <row r="898" spans="1:4">
      <c r="A898" s="190" t="s">
        <v>18</v>
      </c>
      <c r="B898" s="13" t="s">
        <v>1030</v>
      </c>
      <c r="C898" s="190" t="s">
        <v>0</v>
      </c>
      <c r="D898" s="192" t="s">
        <v>18607</v>
      </c>
    </row>
    <row r="899" spans="1:4">
      <c r="A899" s="190">
        <v>7250200190</v>
      </c>
      <c r="B899" s="13" t="s">
        <v>6302</v>
      </c>
      <c r="C899" s="190" t="s">
        <v>1</v>
      </c>
      <c r="D899" s="192">
        <v>504.01</v>
      </c>
    </row>
    <row r="900" spans="1:4">
      <c r="A900" s="190">
        <v>7250200200</v>
      </c>
      <c r="B900" s="13" t="s">
        <v>6303</v>
      </c>
      <c r="C900" s="190" t="s">
        <v>1</v>
      </c>
      <c r="D900" s="192">
        <v>507.51</v>
      </c>
    </row>
    <row r="901" spans="1:4">
      <c r="A901" s="190">
        <v>7250200210</v>
      </c>
      <c r="B901" s="13" t="s">
        <v>6304</v>
      </c>
      <c r="C901" s="190" t="s">
        <v>1</v>
      </c>
      <c r="D901" s="192">
        <v>487.54</v>
      </c>
    </row>
    <row r="902" spans="1:4">
      <c r="A902" s="190">
        <v>7250200220</v>
      </c>
      <c r="B902" s="13" t="s">
        <v>6305</v>
      </c>
      <c r="C902" s="190" t="s">
        <v>1</v>
      </c>
      <c r="D902" s="192">
        <v>565.36</v>
      </c>
    </row>
    <row r="903" spans="1:4">
      <c r="A903" s="190">
        <v>7250200230</v>
      </c>
      <c r="B903" s="13" t="s">
        <v>6306</v>
      </c>
      <c r="C903" s="190" t="s">
        <v>1</v>
      </c>
      <c r="D903" s="192">
        <v>538.01</v>
      </c>
    </row>
    <row r="904" spans="1:4">
      <c r="A904" s="190">
        <v>7250200240</v>
      </c>
      <c r="B904" s="13" t="s">
        <v>6307</v>
      </c>
      <c r="C904" s="190" t="s">
        <v>1</v>
      </c>
      <c r="D904" s="192">
        <v>541.51</v>
      </c>
    </row>
    <row r="905" spans="1:4">
      <c r="A905" s="190">
        <v>7250200250</v>
      </c>
      <c r="B905" s="13" t="s">
        <v>6308</v>
      </c>
      <c r="C905" s="190" t="s">
        <v>1</v>
      </c>
      <c r="D905" s="192">
        <v>747.29</v>
      </c>
    </row>
    <row r="906" spans="1:4">
      <c r="A906" s="190">
        <v>7250200260</v>
      </c>
      <c r="B906" s="13" t="s">
        <v>6309</v>
      </c>
      <c r="C906" s="190" t="s">
        <v>1</v>
      </c>
      <c r="D906" s="192">
        <v>829.76</v>
      </c>
    </row>
    <row r="907" spans="1:4">
      <c r="A907" s="190">
        <v>7250200270</v>
      </c>
      <c r="B907" s="13" t="s">
        <v>6310</v>
      </c>
      <c r="C907" s="190" t="s">
        <v>1</v>
      </c>
      <c r="D907" s="192">
        <v>799.31</v>
      </c>
    </row>
    <row r="908" spans="1:4">
      <c r="A908" s="190">
        <v>7250200280</v>
      </c>
      <c r="B908" s="13" t="s">
        <v>6311</v>
      </c>
      <c r="C908" s="190" t="s">
        <v>1</v>
      </c>
      <c r="D908" s="192">
        <v>803.05</v>
      </c>
    </row>
    <row r="909" spans="1:4">
      <c r="A909" s="190">
        <v>7250300010</v>
      </c>
      <c r="B909" s="13" t="s">
        <v>6312</v>
      </c>
      <c r="C909" s="190" t="s">
        <v>1</v>
      </c>
      <c r="D909" s="192">
        <v>277.29000000000002</v>
      </c>
    </row>
    <row r="910" spans="1:4">
      <c r="A910" s="190">
        <v>7250300020</v>
      </c>
      <c r="B910" s="13" t="s">
        <v>17745</v>
      </c>
      <c r="C910" s="190" t="s">
        <v>1</v>
      </c>
      <c r="D910" s="192">
        <v>330.59</v>
      </c>
    </row>
    <row r="911" spans="1:4">
      <c r="A911" s="190">
        <v>7250300030</v>
      </c>
      <c r="B911" s="13" t="s">
        <v>6313</v>
      </c>
      <c r="C911" s="190" t="s">
        <v>1</v>
      </c>
      <c r="D911" s="192">
        <v>318.66000000000003</v>
      </c>
    </row>
    <row r="912" spans="1:4">
      <c r="A912" s="190">
        <v>7250300040</v>
      </c>
      <c r="B912" s="13" t="s">
        <v>6314</v>
      </c>
      <c r="C912" s="190" t="s">
        <v>1</v>
      </c>
      <c r="D912" s="192">
        <v>321.26</v>
      </c>
    </row>
    <row r="913" spans="1:4">
      <c r="A913" s="190">
        <v>7250300050</v>
      </c>
      <c r="B913" s="13" t="s">
        <v>6315</v>
      </c>
      <c r="C913" s="190" t="s">
        <v>1</v>
      </c>
      <c r="D913" s="192">
        <v>269.06</v>
      </c>
    </row>
    <row r="914" spans="1:4">
      <c r="A914" s="190">
        <v>7250300060</v>
      </c>
      <c r="B914" s="13" t="s">
        <v>6316</v>
      </c>
      <c r="C914" s="190" t="s">
        <v>1</v>
      </c>
      <c r="D914" s="192">
        <v>322.36</v>
      </c>
    </row>
    <row r="915" spans="1:4">
      <c r="A915" s="190">
        <v>7250300070</v>
      </c>
      <c r="B915" s="13" t="s">
        <v>6317</v>
      </c>
      <c r="C915" s="190" t="s">
        <v>1</v>
      </c>
      <c r="D915" s="192">
        <v>310.44</v>
      </c>
    </row>
    <row r="916" spans="1:4">
      <c r="A916" s="190">
        <v>7250300080</v>
      </c>
      <c r="B916" s="13" t="s">
        <v>6318</v>
      </c>
      <c r="C916" s="190" t="s">
        <v>1</v>
      </c>
      <c r="D916" s="192">
        <v>313.04000000000002</v>
      </c>
    </row>
    <row r="917" spans="1:4">
      <c r="A917" s="190">
        <v>7250300090</v>
      </c>
      <c r="B917" s="13" t="s">
        <v>6319</v>
      </c>
      <c r="C917" s="190" t="s">
        <v>1</v>
      </c>
      <c r="D917" s="192">
        <v>332.36</v>
      </c>
    </row>
    <row r="918" spans="1:4">
      <c r="A918" s="190">
        <v>7250300100</v>
      </c>
      <c r="B918" s="13" t="s">
        <v>6320</v>
      </c>
      <c r="C918" s="190" t="s">
        <v>1</v>
      </c>
      <c r="D918" s="192">
        <v>393.82</v>
      </c>
    </row>
    <row r="919" spans="1:4">
      <c r="A919" s="190">
        <v>7250300110</v>
      </c>
      <c r="B919" s="13" t="s">
        <v>6321</v>
      </c>
      <c r="C919" s="190" t="s">
        <v>1</v>
      </c>
      <c r="D919" s="192">
        <v>376.77</v>
      </c>
    </row>
    <row r="920" spans="1:4">
      <c r="A920" s="190">
        <v>7250300120</v>
      </c>
      <c r="B920" s="13" t="s">
        <v>6322</v>
      </c>
      <c r="C920" s="190" t="s">
        <v>1</v>
      </c>
      <c r="D920" s="192">
        <v>379.67</v>
      </c>
    </row>
    <row r="921" spans="1:4">
      <c r="A921" s="191">
        <v>7250300130</v>
      </c>
      <c r="B921" s="13" t="s">
        <v>6323</v>
      </c>
      <c r="C921" s="190" t="s">
        <v>1</v>
      </c>
      <c r="D921" s="192">
        <v>403.8</v>
      </c>
    </row>
    <row r="922" spans="1:4">
      <c r="A922" s="190">
        <v>7250300140</v>
      </c>
      <c r="B922" s="13" t="s">
        <v>6324</v>
      </c>
      <c r="C922" s="190" t="s">
        <v>1</v>
      </c>
      <c r="D922" s="192">
        <v>473.45</v>
      </c>
    </row>
    <row r="923" spans="1:4">
      <c r="A923" s="190">
        <v>7250300150</v>
      </c>
      <c r="B923" s="13" t="s">
        <v>6325</v>
      </c>
      <c r="C923" s="190" t="s">
        <v>1</v>
      </c>
      <c r="D923" s="192">
        <v>451.25</v>
      </c>
    </row>
    <row r="924" spans="1:4">
      <c r="A924" s="190">
        <v>7250300160</v>
      </c>
      <c r="B924" s="13" t="s">
        <v>6326</v>
      </c>
      <c r="C924" s="190" t="s">
        <v>1</v>
      </c>
      <c r="D924" s="192">
        <v>454.44</v>
      </c>
    </row>
    <row r="925" spans="1:4">
      <c r="A925" s="190">
        <v>7250300170</v>
      </c>
      <c r="B925" s="13" t="s">
        <v>6327</v>
      </c>
      <c r="C925" s="190" t="s">
        <v>1</v>
      </c>
      <c r="D925" s="192">
        <v>475.85</v>
      </c>
    </row>
    <row r="926" spans="1:4">
      <c r="A926" s="190">
        <v>7250300180</v>
      </c>
      <c r="B926" s="13" t="s">
        <v>6328</v>
      </c>
      <c r="C926" s="190" t="s">
        <v>1</v>
      </c>
      <c r="D926" s="192">
        <v>545.49</v>
      </c>
    </row>
    <row r="927" spans="1:4">
      <c r="A927" s="190">
        <v>7250300190</v>
      </c>
      <c r="B927" s="13" t="s">
        <v>6329</v>
      </c>
      <c r="C927" s="190" t="s">
        <v>1</v>
      </c>
      <c r="D927" s="192">
        <v>523.29999999999995</v>
      </c>
    </row>
    <row r="928" spans="1:4">
      <c r="A928" s="190">
        <v>7250300200</v>
      </c>
      <c r="B928" s="13" t="s">
        <v>6330</v>
      </c>
      <c r="C928" s="190" t="s">
        <v>1</v>
      </c>
      <c r="D928" s="192">
        <v>526.49</v>
      </c>
    </row>
    <row r="929" spans="1:4">
      <c r="A929" s="190">
        <v>7250300210</v>
      </c>
      <c r="B929" s="13" t="s">
        <v>6331</v>
      </c>
      <c r="C929" s="190" t="s">
        <v>1</v>
      </c>
      <c r="D929" s="192">
        <v>552.52</v>
      </c>
    </row>
    <row r="930" spans="1:4">
      <c r="A930" s="190">
        <v>7250300220</v>
      </c>
      <c r="B930" s="13" t="s">
        <v>6332</v>
      </c>
      <c r="C930" s="190" t="s">
        <v>1</v>
      </c>
      <c r="D930" s="192">
        <v>630.34</v>
      </c>
    </row>
    <row r="931" spans="1:4">
      <c r="A931" s="190">
        <v>7250300230</v>
      </c>
      <c r="B931" s="13" t="s">
        <v>6333</v>
      </c>
      <c r="C931" s="190" t="s">
        <v>1</v>
      </c>
      <c r="D931" s="192">
        <v>603</v>
      </c>
    </row>
    <row r="932" spans="1:4">
      <c r="A932" s="190">
        <v>7250300240</v>
      </c>
      <c r="B932" s="13" t="s">
        <v>6334</v>
      </c>
      <c r="C932" s="190" t="s">
        <v>1</v>
      </c>
      <c r="D932" s="192">
        <v>606.49</v>
      </c>
    </row>
    <row r="933" spans="1:4">
      <c r="A933" s="190">
        <v>7250300250</v>
      </c>
      <c r="B933" s="13" t="s">
        <v>6335</v>
      </c>
      <c r="C933" s="190" t="s">
        <v>1</v>
      </c>
      <c r="D933" s="192">
        <v>686.76</v>
      </c>
    </row>
    <row r="934" spans="1:4">
      <c r="A934" s="190">
        <v>7250300260</v>
      </c>
      <c r="B934" s="13" t="s">
        <v>6336</v>
      </c>
      <c r="C934" s="190" t="s">
        <v>1</v>
      </c>
      <c r="D934" s="192">
        <v>764.59</v>
      </c>
    </row>
    <row r="935" spans="1:4">
      <c r="A935" s="190">
        <v>7250300270</v>
      </c>
      <c r="B935" s="13" t="s">
        <v>6337</v>
      </c>
      <c r="C935" s="190" t="s">
        <v>1</v>
      </c>
      <c r="D935" s="192">
        <v>737.23</v>
      </c>
    </row>
    <row r="936" spans="1:4">
      <c r="A936" s="190">
        <v>7250300280</v>
      </c>
      <c r="B936" s="13" t="s">
        <v>6338</v>
      </c>
      <c r="C936" s="190" t="s">
        <v>1</v>
      </c>
      <c r="D936" s="192">
        <v>740.74</v>
      </c>
    </row>
    <row r="937" spans="1:4">
      <c r="A937" s="190">
        <v>7250300290</v>
      </c>
      <c r="B937" s="13" t="s">
        <v>6339</v>
      </c>
      <c r="C937" s="190" t="s">
        <v>1</v>
      </c>
      <c r="D937" s="192">
        <v>794.92</v>
      </c>
    </row>
    <row r="938" spans="1:4">
      <c r="A938" s="190">
        <v>7250300300</v>
      </c>
      <c r="B938" s="13" t="s">
        <v>6340</v>
      </c>
      <c r="C938" s="190" t="s">
        <v>1</v>
      </c>
      <c r="D938" s="192">
        <v>877.48</v>
      </c>
    </row>
    <row r="939" spans="1:4">
      <c r="A939" s="190">
        <v>7250300310</v>
      </c>
      <c r="B939" s="13" t="s">
        <v>6341</v>
      </c>
      <c r="C939" s="190" t="s">
        <v>1</v>
      </c>
      <c r="D939" s="192">
        <v>845.4</v>
      </c>
    </row>
    <row r="940" spans="1:4">
      <c r="A940" s="190">
        <v>7250300320</v>
      </c>
      <c r="B940" s="13" t="s">
        <v>6342</v>
      </c>
      <c r="C940" s="190" t="s">
        <v>1</v>
      </c>
      <c r="D940" s="192">
        <v>848.89</v>
      </c>
    </row>
    <row r="941" spans="1:4">
      <c r="A941" s="190">
        <v>7250350010</v>
      </c>
      <c r="B941" s="13" t="s">
        <v>6343</v>
      </c>
      <c r="C941" s="190" t="s">
        <v>1</v>
      </c>
      <c r="D941" s="192">
        <v>36.630000000000003</v>
      </c>
    </row>
    <row r="942" spans="1:4">
      <c r="A942" s="190">
        <v>7250350020</v>
      </c>
      <c r="B942" s="13" t="s">
        <v>17746</v>
      </c>
      <c r="C942" s="190" t="s">
        <v>1</v>
      </c>
      <c r="D942" s="192">
        <v>89.93</v>
      </c>
    </row>
    <row r="943" spans="1:4">
      <c r="A943" s="190">
        <v>7250350030</v>
      </c>
      <c r="B943" s="13" t="s">
        <v>6344</v>
      </c>
      <c r="C943" s="190" t="s">
        <v>1</v>
      </c>
      <c r="D943" s="192">
        <v>78</v>
      </c>
    </row>
    <row r="944" spans="1:4">
      <c r="A944" s="190">
        <v>7250350040</v>
      </c>
      <c r="B944" s="13" t="s">
        <v>6345</v>
      </c>
      <c r="C944" s="190" t="s">
        <v>1</v>
      </c>
      <c r="D944" s="192">
        <v>80.599999999999994</v>
      </c>
    </row>
    <row r="945" spans="1:4">
      <c r="A945" s="190">
        <v>7250350050</v>
      </c>
      <c r="B945" s="13" t="s">
        <v>6346</v>
      </c>
      <c r="C945" s="190" t="s">
        <v>1</v>
      </c>
      <c r="D945" s="192">
        <v>37.630000000000003</v>
      </c>
    </row>
    <row r="946" spans="1:4">
      <c r="A946" s="190">
        <v>7250350060</v>
      </c>
      <c r="B946" s="13" t="s">
        <v>6347</v>
      </c>
      <c r="C946" s="190" t="s">
        <v>1</v>
      </c>
      <c r="D946" s="192">
        <v>90.93</v>
      </c>
    </row>
    <row r="947" spans="1:4">
      <c r="A947" s="190">
        <v>7250350070</v>
      </c>
      <c r="B947" s="13" t="s">
        <v>6348</v>
      </c>
      <c r="C947" s="190" t="s">
        <v>1</v>
      </c>
      <c r="D947" s="192">
        <v>79.010000000000005</v>
      </c>
    </row>
    <row r="948" spans="1:4">
      <c r="A948" s="190">
        <v>7250350080</v>
      </c>
      <c r="B948" s="13" t="s">
        <v>6349</v>
      </c>
      <c r="C948" s="190" t="s">
        <v>1</v>
      </c>
      <c r="D948" s="192">
        <v>81.61</v>
      </c>
    </row>
    <row r="949" spans="1:4">
      <c r="A949" s="190">
        <v>7250350090</v>
      </c>
      <c r="B949" s="13" t="s">
        <v>6350</v>
      </c>
      <c r="C949" s="190" t="s">
        <v>1</v>
      </c>
      <c r="D949" s="192">
        <v>48.19</v>
      </c>
    </row>
    <row r="950" spans="1:4">
      <c r="A950" s="190">
        <v>7250350100</v>
      </c>
      <c r="B950" s="13" t="s">
        <v>6351</v>
      </c>
      <c r="C950" s="190" t="s">
        <v>1</v>
      </c>
      <c r="D950" s="192">
        <v>109.65</v>
      </c>
    </row>
    <row r="951" spans="1:4">
      <c r="A951" s="190" t="s">
        <v>18603</v>
      </c>
      <c r="D951" s="192"/>
    </row>
    <row r="952" spans="1:4">
      <c r="A952" s="190" t="s">
        <v>18604</v>
      </c>
      <c r="D952" s="192"/>
    </row>
    <row r="953" spans="1:4">
      <c r="A953" s="190" t="s">
        <v>18605</v>
      </c>
      <c r="C953" s="190" t="s">
        <v>18606</v>
      </c>
      <c r="D953" s="192"/>
    </row>
    <row r="954" spans="1:4">
      <c r="A954" s="190" t="s">
        <v>18</v>
      </c>
      <c r="B954" s="13" t="s">
        <v>1030</v>
      </c>
      <c r="C954" s="190" t="s">
        <v>0</v>
      </c>
      <c r="D954" s="192" t="s">
        <v>18607</v>
      </c>
    </row>
    <row r="955" spans="1:4">
      <c r="A955" s="190">
        <v>7250350110</v>
      </c>
      <c r="B955" s="13" t="s">
        <v>6352</v>
      </c>
      <c r="C955" s="190" t="s">
        <v>1</v>
      </c>
      <c r="D955" s="192">
        <v>92.6</v>
      </c>
    </row>
    <row r="956" spans="1:4">
      <c r="A956" s="190">
        <v>7250350120</v>
      </c>
      <c r="B956" s="13" t="s">
        <v>6353</v>
      </c>
      <c r="C956" s="190" t="s">
        <v>1</v>
      </c>
      <c r="D956" s="192">
        <v>95.5</v>
      </c>
    </row>
    <row r="957" spans="1:4">
      <c r="A957" s="190">
        <v>7250350130</v>
      </c>
      <c r="B957" s="13" t="s">
        <v>6354</v>
      </c>
      <c r="C957" s="190" t="s">
        <v>1</v>
      </c>
      <c r="D957" s="192">
        <v>59.02</v>
      </c>
    </row>
    <row r="958" spans="1:4">
      <c r="A958" s="190">
        <v>7250350140</v>
      </c>
      <c r="B958" s="13" t="s">
        <v>6355</v>
      </c>
      <c r="C958" s="190" t="s">
        <v>1</v>
      </c>
      <c r="D958" s="192">
        <v>128.66999999999999</v>
      </c>
    </row>
    <row r="959" spans="1:4">
      <c r="A959" s="190">
        <v>7250350150</v>
      </c>
      <c r="B959" s="13" t="s">
        <v>6356</v>
      </c>
      <c r="C959" s="190" t="s">
        <v>1</v>
      </c>
      <c r="D959" s="192">
        <v>106.47</v>
      </c>
    </row>
    <row r="960" spans="1:4">
      <c r="A960" s="190">
        <v>7250350160</v>
      </c>
      <c r="B960" s="13" t="s">
        <v>6357</v>
      </c>
      <c r="C960" s="190" t="s">
        <v>1</v>
      </c>
      <c r="D960" s="192">
        <v>109.66</v>
      </c>
    </row>
    <row r="961" spans="1:4">
      <c r="A961" s="190">
        <v>7250350170</v>
      </c>
      <c r="B961" s="13" t="s">
        <v>6358</v>
      </c>
      <c r="C961" s="190" t="s">
        <v>1</v>
      </c>
      <c r="D961" s="192">
        <v>62.54</v>
      </c>
    </row>
    <row r="962" spans="1:4">
      <c r="A962" s="190">
        <v>7250350180</v>
      </c>
      <c r="B962" s="13" t="s">
        <v>6359</v>
      </c>
      <c r="C962" s="190" t="s">
        <v>1</v>
      </c>
      <c r="D962" s="192">
        <v>132.18</v>
      </c>
    </row>
    <row r="963" spans="1:4">
      <c r="A963" s="190">
        <v>7250350190</v>
      </c>
      <c r="B963" s="13" t="s">
        <v>6360</v>
      </c>
      <c r="C963" s="190" t="s">
        <v>1</v>
      </c>
      <c r="D963" s="192">
        <v>109.99</v>
      </c>
    </row>
    <row r="964" spans="1:4">
      <c r="A964" s="190">
        <v>7250350200</v>
      </c>
      <c r="B964" s="13" t="s">
        <v>6361</v>
      </c>
      <c r="C964" s="190" t="s">
        <v>1</v>
      </c>
      <c r="D964" s="192">
        <v>113.18</v>
      </c>
    </row>
    <row r="965" spans="1:4">
      <c r="A965" s="190">
        <v>7250350210</v>
      </c>
      <c r="B965" s="13" t="s">
        <v>6362</v>
      </c>
      <c r="C965" s="190" t="s">
        <v>1</v>
      </c>
      <c r="D965" s="192">
        <v>76.180000000000007</v>
      </c>
    </row>
    <row r="966" spans="1:4">
      <c r="A966" s="190">
        <v>7250350220</v>
      </c>
      <c r="B966" s="13" t="s">
        <v>6363</v>
      </c>
      <c r="C966" s="190" t="s">
        <v>1</v>
      </c>
      <c r="D966" s="192">
        <v>154</v>
      </c>
    </row>
    <row r="967" spans="1:4">
      <c r="A967" s="190">
        <v>7250350230</v>
      </c>
      <c r="B967" s="13" t="s">
        <v>6364</v>
      </c>
      <c r="C967" s="190" t="s">
        <v>1</v>
      </c>
      <c r="D967" s="192">
        <v>126.66</v>
      </c>
    </row>
    <row r="968" spans="1:4">
      <c r="A968" s="190">
        <v>7250350240</v>
      </c>
      <c r="B968" s="13" t="s">
        <v>6365</v>
      </c>
      <c r="C968" s="190" t="s">
        <v>1</v>
      </c>
      <c r="D968" s="192">
        <v>130.15</v>
      </c>
    </row>
    <row r="969" spans="1:4">
      <c r="A969" s="190">
        <v>7250350250</v>
      </c>
      <c r="B969" s="13" t="s">
        <v>6366</v>
      </c>
      <c r="C969" s="190" t="s">
        <v>1</v>
      </c>
      <c r="D969" s="192">
        <v>80.66</v>
      </c>
    </row>
    <row r="970" spans="1:4">
      <c r="A970" s="190">
        <v>7250350260</v>
      </c>
      <c r="B970" s="13" t="s">
        <v>6367</v>
      </c>
      <c r="C970" s="190" t="s">
        <v>1</v>
      </c>
      <c r="D970" s="192">
        <v>158.49</v>
      </c>
    </row>
    <row r="971" spans="1:4">
      <c r="A971" s="190">
        <v>7250350270</v>
      </c>
      <c r="B971" s="13" t="s">
        <v>6368</v>
      </c>
      <c r="C971" s="190" t="s">
        <v>1</v>
      </c>
      <c r="D971" s="192">
        <v>131.13</v>
      </c>
    </row>
    <row r="972" spans="1:4">
      <c r="A972" s="190">
        <v>7250350280</v>
      </c>
      <c r="B972" s="13" t="s">
        <v>6369</v>
      </c>
      <c r="C972" s="190" t="s">
        <v>1</v>
      </c>
      <c r="D972" s="192">
        <v>134.63999999999999</v>
      </c>
    </row>
    <row r="973" spans="1:4">
      <c r="A973" s="190">
        <v>7250350290</v>
      </c>
      <c r="B973" s="13" t="s">
        <v>6370</v>
      </c>
      <c r="C973" s="190" t="s">
        <v>1</v>
      </c>
      <c r="D973" s="192">
        <v>117.38</v>
      </c>
    </row>
    <row r="974" spans="1:4">
      <c r="A974" s="190">
        <v>7250350300</v>
      </c>
      <c r="B974" s="13" t="s">
        <v>6371</v>
      </c>
      <c r="C974" s="190" t="s">
        <v>1</v>
      </c>
      <c r="D974" s="192">
        <v>199.94</v>
      </c>
    </row>
    <row r="975" spans="1:4">
      <c r="A975" s="190">
        <v>7250350310</v>
      </c>
      <c r="B975" s="13" t="s">
        <v>6372</v>
      </c>
      <c r="C975" s="190" t="s">
        <v>1</v>
      </c>
      <c r="D975" s="192">
        <v>167.86</v>
      </c>
    </row>
    <row r="976" spans="1:4">
      <c r="A976" s="190">
        <v>7250350320</v>
      </c>
      <c r="B976" s="13" t="s">
        <v>6373</v>
      </c>
      <c r="C976" s="190" t="s">
        <v>1</v>
      </c>
      <c r="D976" s="192">
        <v>171.35</v>
      </c>
    </row>
    <row r="977" spans="1:4">
      <c r="A977" s="190">
        <v>7250400010</v>
      </c>
      <c r="B977" s="13" t="s">
        <v>6374</v>
      </c>
      <c r="C977" s="190" t="s">
        <v>1</v>
      </c>
      <c r="D977" s="192">
        <v>255.81</v>
      </c>
    </row>
    <row r="978" spans="1:4">
      <c r="A978" s="190">
        <v>7250400020</v>
      </c>
      <c r="B978" s="13" t="s">
        <v>6375</v>
      </c>
      <c r="C978" s="190" t="s">
        <v>1</v>
      </c>
      <c r="D978" s="192">
        <v>248.51</v>
      </c>
    </row>
    <row r="979" spans="1:4">
      <c r="A979" s="190">
        <v>7250400030</v>
      </c>
      <c r="B979" s="13" t="s">
        <v>6376</v>
      </c>
      <c r="C979" s="190" t="s">
        <v>1</v>
      </c>
      <c r="D979" s="192">
        <v>302.23</v>
      </c>
    </row>
    <row r="980" spans="1:4">
      <c r="A980" s="190">
        <v>7250400040</v>
      </c>
      <c r="B980" s="13" t="s">
        <v>6377</v>
      </c>
      <c r="C980" s="190" t="s">
        <v>1</v>
      </c>
      <c r="D980" s="192">
        <v>365.31</v>
      </c>
    </row>
    <row r="981" spans="1:4">
      <c r="A981" s="190">
        <v>7250400050</v>
      </c>
      <c r="B981" s="13" t="s">
        <v>6378</v>
      </c>
      <c r="C981" s="190" t="s">
        <v>1</v>
      </c>
      <c r="D981" s="192">
        <v>435.62</v>
      </c>
    </row>
    <row r="982" spans="1:4">
      <c r="A982" s="190">
        <v>7250400060</v>
      </c>
      <c r="B982" s="13" t="s">
        <v>6379</v>
      </c>
      <c r="C982" s="190" t="s">
        <v>1</v>
      </c>
      <c r="D982" s="192">
        <v>500.86</v>
      </c>
    </row>
    <row r="983" spans="1:4">
      <c r="A983" s="190">
        <v>7250450010</v>
      </c>
      <c r="B983" s="13" t="s">
        <v>6380</v>
      </c>
      <c r="C983" s="190" t="s">
        <v>1</v>
      </c>
      <c r="D983" s="192">
        <v>15.15</v>
      </c>
    </row>
    <row r="984" spans="1:4">
      <c r="A984" s="190">
        <v>7250450020</v>
      </c>
      <c r="B984" s="13" t="s">
        <v>6381</v>
      </c>
      <c r="C984" s="190" t="s">
        <v>1</v>
      </c>
      <c r="D984" s="192">
        <v>17.079999999999998</v>
      </c>
    </row>
    <row r="985" spans="1:4">
      <c r="A985" s="190">
        <v>7250450030</v>
      </c>
      <c r="B985" s="13" t="s">
        <v>6382</v>
      </c>
      <c r="C985" s="190" t="s">
        <v>1</v>
      </c>
      <c r="D985" s="192">
        <v>18.059999999999999</v>
      </c>
    </row>
    <row r="986" spans="1:4">
      <c r="A986" s="190">
        <v>7250450040</v>
      </c>
      <c r="B986" s="13" t="s">
        <v>6383</v>
      </c>
      <c r="C986" s="190" t="s">
        <v>1</v>
      </c>
      <c r="D986" s="192">
        <v>20.53</v>
      </c>
    </row>
    <row r="987" spans="1:4">
      <c r="A987" s="190">
        <v>7250450050</v>
      </c>
      <c r="B987" s="13" t="s">
        <v>6384</v>
      </c>
      <c r="C987" s="190" t="s">
        <v>1</v>
      </c>
      <c r="D987" s="192">
        <v>22.31</v>
      </c>
    </row>
    <row r="988" spans="1:4">
      <c r="A988" s="190">
        <v>7250450060</v>
      </c>
      <c r="B988" s="13" t="s">
        <v>6385</v>
      </c>
      <c r="C988" s="190" t="s">
        <v>1</v>
      </c>
      <c r="D988" s="192">
        <v>24.52</v>
      </c>
    </row>
    <row r="989" spans="1:4">
      <c r="A989" s="190" t="s">
        <v>6386</v>
      </c>
      <c r="D989" s="192"/>
    </row>
    <row r="990" spans="1:4">
      <c r="A990" s="190">
        <v>7260100010</v>
      </c>
      <c r="B990" s="13" t="s">
        <v>6387</v>
      </c>
      <c r="C990" s="190" t="s">
        <v>1</v>
      </c>
      <c r="D990" s="192">
        <v>98</v>
      </c>
    </row>
    <row r="991" spans="1:4">
      <c r="A991" s="190">
        <v>7260100020</v>
      </c>
      <c r="B991" s="13" t="s">
        <v>6388</v>
      </c>
      <c r="C991" s="190" t="s">
        <v>1</v>
      </c>
      <c r="D991" s="192">
        <v>172.46</v>
      </c>
    </row>
    <row r="992" spans="1:4">
      <c r="A992" s="190">
        <v>7260100030</v>
      </c>
      <c r="B992" s="13" t="s">
        <v>6389</v>
      </c>
      <c r="C992" s="190" t="s">
        <v>1</v>
      </c>
      <c r="D992" s="192">
        <v>144.88</v>
      </c>
    </row>
    <row r="993" spans="1:4">
      <c r="A993" s="190">
        <v>7260100040</v>
      </c>
      <c r="B993" s="13" t="s">
        <v>6390</v>
      </c>
      <c r="C993" s="190" t="s">
        <v>1</v>
      </c>
      <c r="D993" s="192">
        <v>148.04</v>
      </c>
    </row>
    <row r="994" spans="1:4">
      <c r="A994" s="190">
        <v>7260100050</v>
      </c>
      <c r="B994" s="13" t="s">
        <v>6391</v>
      </c>
      <c r="C994" s="190" t="s">
        <v>1</v>
      </c>
      <c r="D994" s="192">
        <v>142.34</v>
      </c>
    </row>
    <row r="995" spans="1:4">
      <c r="A995" s="190">
        <v>7260100060</v>
      </c>
      <c r="B995" s="13" t="s">
        <v>6392</v>
      </c>
      <c r="C995" s="190" t="s">
        <v>1</v>
      </c>
      <c r="D995" s="192">
        <v>220.34</v>
      </c>
    </row>
    <row r="996" spans="1:4">
      <c r="A996" s="190">
        <v>7260100070</v>
      </c>
      <c r="B996" s="13" t="s">
        <v>6393</v>
      </c>
      <c r="C996" s="190" t="s">
        <v>1</v>
      </c>
      <c r="D996" s="192">
        <v>190.64</v>
      </c>
    </row>
    <row r="997" spans="1:4">
      <c r="A997" s="190">
        <v>7260100080</v>
      </c>
      <c r="B997" s="13" t="s">
        <v>6394</v>
      </c>
      <c r="C997" s="190" t="s">
        <v>1</v>
      </c>
      <c r="D997" s="192">
        <v>193.95</v>
      </c>
    </row>
    <row r="998" spans="1:4">
      <c r="A998" s="190">
        <v>7260100090</v>
      </c>
      <c r="B998" s="13" t="s">
        <v>6395</v>
      </c>
      <c r="C998" s="190" t="s">
        <v>1</v>
      </c>
      <c r="D998" s="192">
        <v>163.1</v>
      </c>
    </row>
    <row r="999" spans="1:4">
      <c r="A999" s="190">
        <v>7260100100</v>
      </c>
      <c r="B999" s="13" t="s">
        <v>6396</v>
      </c>
      <c r="C999" s="190" t="s">
        <v>1</v>
      </c>
      <c r="D999" s="192">
        <v>241.09</v>
      </c>
    </row>
    <row r="1000" spans="1:4">
      <c r="A1000" s="190">
        <v>7260100110</v>
      </c>
      <c r="B1000" s="13" t="s">
        <v>6397</v>
      </c>
      <c r="C1000" s="190" t="s">
        <v>1</v>
      </c>
      <c r="D1000" s="192">
        <v>211.39</v>
      </c>
    </row>
    <row r="1001" spans="1:4">
      <c r="A1001" s="190">
        <v>7260100120</v>
      </c>
      <c r="B1001" s="13" t="s">
        <v>6398</v>
      </c>
      <c r="C1001" s="190" t="s">
        <v>1</v>
      </c>
      <c r="D1001" s="192">
        <v>214.7</v>
      </c>
    </row>
    <row r="1002" spans="1:4">
      <c r="A1002" s="190">
        <v>7260100130</v>
      </c>
      <c r="B1002" s="13" t="s">
        <v>6399</v>
      </c>
      <c r="C1002" s="190" t="s">
        <v>1</v>
      </c>
      <c r="D1002" s="192">
        <v>194.24</v>
      </c>
    </row>
    <row r="1003" spans="1:4">
      <c r="A1003" s="190">
        <v>7260100140</v>
      </c>
      <c r="B1003" s="13" t="s">
        <v>6400</v>
      </c>
      <c r="C1003" s="190" t="s">
        <v>1</v>
      </c>
      <c r="D1003" s="192">
        <v>280.44</v>
      </c>
    </row>
    <row r="1004" spans="1:4">
      <c r="A1004" s="190">
        <v>7260100150</v>
      </c>
      <c r="B1004" s="13" t="s">
        <v>6401</v>
      </c>
      <c r="C1004" s="190" t="s">
        <v>1</v>
      </c>
      <c r="D1004" s="192">
        <v>245.4</v>
      </c>
    </row>
    <row r="1005" spans="1:4">
      <c r="A1005" s="190">
        <v>7260100160</v>
      </c>
      <c r="B1005" s="13" t="s">
        <v>6402</v>
      </c>
      <c r="C1005" s="190" t="s">
        <v>1</v>
      </c>
      <c r="D1005" s="192">
        <v>248.99</v>
      </c>
    </row>
    <row r="1006" spans="1:4">
      <c r="A1006" s="190">
        <v>7260100170</v>
      </c>
      <c r="B1006" s="13" t="s">
        <v>6403</v>
      </c>
      <c r="C1006" s="190" t="s">
        <v>1</v>
      </c>
      <c r="D1006" s="192">
        <v>216.91</v>
      </c>
    </row>
    <row r="1007" spans="1:4">
      <c r="A1007" s="190" t="s">
        <v>18603</v>
      </c>
      <c r="D1007" s="192"/>
    </row>
    <row r="1008" spans="1:4">
      <c r="A1008" s="190" t="s">
        <v>18604</v>
      </c>
      <c r="D1008" s="192"/>
    </row>
    <row r="1009" spans="1:4">
      <c r="A1009" s="190" t="s">
        <v>18605</v>
      </c>
      <c r="C1009" s="190" t="s">
        <v>18606</v>
      </c>
      <c r="D1009" s="192"/>
    </row>
    <row r="1010" spans="1:4">
      <c r="A1010" s="190" t="s">
        <v>18</v>
      </c>
      <c r="B1010" s="13" t="s">
        <v>1030</v>
      </c>
      <c r="C1010" s="190" t="s">
        <v>0</v>
      </c>
      <c r="D1010" s="192" t="s">
        <v>18607</v>
      </c>
    </row>
    <row r="1011" spans="1:4">
      <c r="A1011" s="190">
        <v>7260100180</v>
      </c>
      <c r="B1011" s="13" t="s">
        <v>6404</v>
      </c>
      <c r="C1011" s="190" t="s">
        <v>1</v>
      </c>
      <c r="D1011" s="192">
        <v>303.11</v>
      </c>
    </row>
    <row r="1012" spans="1:4">
      <c r="A1012" s="190">
        <v>7260100190</v>
      </c>
      <c r="B1012" s="13" t="s">
        <v>6405</v>
      </c>
      <c r="C1012" s="190" t="s">
        <v>1</v>
      </c>
      <c r="D1012" s="192">
        <v>267.33999999999997</v>
      </c>
    </row>
    <row r="1013" spans="1:4">
      <c r="A1013" s="190">
        <v>7260100200</v>
      </c>
      <c r="B1013" s="13" t="s">
        <v>6406</v>
      </c>
      <c r="C1013" s="190" t="s">
        <v>1</v>
      </c>
      <c r="D1013" s="192">
        <v>270.73</v>
      </c>
    </row>
    <row r="1014" spans="1:4">
      <c r="A1014" s="190">
        <v>7260100210</v>
      </c>
      <c r="B1014" s="13" t="s">
        <v>6407</v>
      </c>
      <c r="C1014" s="190" t="s">
        <v>1</v>
      </c>
      <c r="D1014" s="192">
        <v>254.42</v>
      </c>
    </row>
    <row r="1015" spans="1:4">
      <c r="A1015" s="190">
        <v>7260100220</v>
      </c>
      <c r="B1015" s="13" t="s">
        <v>6408</v>
      </c>
      <c r="C1015" s="190" t="s">
        <v>1</v>
      </c>
      <c r="D1015" s="192">
        <v>348.82</v>
      </c>
    </row>
    <row r="1016" spans="1:4">
      <c r="A1016" s="190">
        <v>7260100230</v>
      </c>
      <c r="B1016" s="13" t="s">
        <v>6409</v>
      </c>
      <c r="C1016" s="190" t="s">
        <v>1</v>
      </c>
      <c r="D1016" s="192">
        <v>307.45</v>
      </c>
    </row>
    <row r="1017" spans="1:4">
      <c r="A1017" s="190">
        <v>7260100240</v>
      </c>
      <c r="B1017" s="13" t="s">
        <v>6410</v>
      </c>
      <c r="C1017" s="190" t="s">
        <v>1</v>
      </c>
      <c r="D1017" s="192">
        <v>311.19</v>
      </c>
    </row>
    <row r="1018" spans="1:4">
      <c r="A1018" s="190">
        <v>7260100250</v>
      </c>
      <c r="B1018" s="13" t="s">
        <v>6411</v>
      </c>
      <c r="C1018" s="190" t="s">
        <v>1</v>
      </c>
      <c r="D1018" s="192">
        <v>280.95</v>
      </c>
    </row>
    <row r="1019" spans="1:4">
      <c r="A1019" s="190">
        <v>7260100260</v>
      </c>
      <c r="B1019" s="13" t="s">
        <v>6412</v>
      </c>
      <c r="C1019" s="190" t="s">
        <v>1</v>
      </c>
      <c r="D1019" s="192">
        <v>375.35</v>
      </c>
    </row>
    <row r="1020" spans="1:4">
      <c r="A1020" s="190">
        <v>7260100270</v>
      </c>
      <c r="B1020" s="13" t="s">
        <v>6413</v>
      </c>
      <c r="C1020" s="190" t="s">
        <v>1</v>
      </c>
      <c r="D1020" s="192">
        <v>333.96</v>
      </c>
    </row>
    <row r="1021" spans="1:4">
      <c r="A1021" s="190">
        <v>7260100280</v>
      </c>
      <c r="B1021" s="13" t="s">
        <v>6414</v>
      </c>
      <c r="C1021" s="190" t="s">
        <v>1</v>
      </c>
      <c r="D1021" s="192">
        <v>337.67</v>
      </c>
    </row>
    <row r="1022" spans="1:4">
      <c r="A1022" s="190">
        <v>7260100290</v>
      </c>
      <c r="B1022" s="13" t="s">
        <v>6415</v>
      </c>
      <c r="C1022" s="190" t="s">
        <v>1</v>
      </c>
      <c r="D1022" s="192">
        <v>119.42</v>
      </c>
    </row>
    <row r="1023" spans="1:4">
      <c r="A1023" s="190">
        <v>7260100300</v>
      </c>
      <c r="B1023" s="13" t="s">
        <v>6416</v>
      </c>
      <c r="C1023" s="190" t="s">
        <v>1</v>
      </c>
      <c r="D1023" s="192">
        <v>193.88</v>
      </c>
    </row>
    <row r="1024" spans="1:4">
      <c r="A1024" s="190">
        <v>7260100310</v>
      </c>
      <c r="B1024" s="13" t="s">
        <v>6417</v>
      </c>
      <c r="C1024" s="190" t="s">
        <v>1</v>
      </c>
      <c r="D1024" s="192">
        <v>166.3</v>
      </c>
    </row>
    <row r="1025" spans="1:4">
      <c r="A1025" s="190">
        <v>7260100320</v>
      </c>
      <c r="B1025" s="13" t="s">
        <v>6418</v>
      </c>
      <c r="C1025" s="190" t="s">
        <v>1</v>
      </c>
      <c r="D1025" s="192">
        <v>169.46</v>
      </c>
    </row>
    <row r="1026" spans="1:4">
      <c r="A1026" s="190">
        <v>7260100330</v>
      </c>
      <c r="B1026" s="13" t="s">
        <v>6419</v>
      </c>
      <c r="C1026" s="190" t="s">
        <v>1</v>
      </c>
      <c r="D1026" s="192">
        <v>163.9</v>
      </c>
    </row>
    <row r="1027" spans="1:4">
      <c r="A1027" s="190">
        <v>7260100340</v>
      </c>
      <c r="B1027" s="13" t="s">
        <v>6420</v>
      </c>
      <c r="C1027" s="190" t="s">
        <v>1</v>
      </c>
      <c r="D1027" s="192">
        <v>241.9</v>
      </c>
    </row>
    <row r="1028" spans="1:4">
      <c r="A1028" s="190">
        <v>7260100350</v>
      </c>
      <c r="B1028" s="13" t="s">
        <v>6421</v>
      </c>
      <c r="C1028" s="190" t="s">
        <v>1</v>
      </c>
      <c r="D1028" s="192">
        <v>212.2</v>
      </c>
    </row>
    <row r="1029" spans="1:4">
      <c r="A1029" s="190">
        <v>7260100360</v>
      </c>
      <c r="B1029" s="13" t="s">
        <v>6422</v>
      </c>
      <c r="C1029" s="190" t="s">
        <v>1</v>
      </c>
      <c r="D1029" s="192">
        <v>215.51</v>
      </c>
    </row>
    <row r="1030" spans="1:4">
      <c r="A1030" s="190">
        <v>7260100370</v>
      </c>
      <c r="B1030" s="13" t="s">
        <v>6423</v>
      </c>
      <c r="C1030" s="190" t="s">
        <v>1</v>
      </c>
      <c r="D1030" s="192">
        <v>184.65</v>
      </c>
    </row>
    <row r="1031" spans="1:4">
      <c r="A1031" s="190">
        <v>7260100380</v>
      </c>
      <c r="B1031" s="13" t="s">
        <v>6424</v>
      </c>
      <c r="C1031" s="190" t="s">
        <v>1</v>
      </c>
      <c r="D1031" s="192">
        <v>262.66000000000003</v>
      </c>
    </row>
    <row r="1032" spans="1:4">
      <c r="A1032" s="190">
        <v>7260100390</v>
      </c>
      <c r="B1032" s="13" t="s">
        <v>6425</v>
      </c>
      <c r="C1032" s="190" t="s">
        <v>1</v>
      </c>
      <c r="D1032" s="192">
        <v>232.96</v>
      </c>
    </row>
    <row r="1033" spans="1:4">
      <c r="A1033" s="190">
        <v>7260100400</v>
      </c>
      <c r="B1033" s="13" t="s">
        <v>6426</v>
      </c>
      <c r="C1033" s="190" t="s">
        <v>1</v>
      </c>
      <c r="D1033" s="192">
        <v>236.27</v>
      </c>
    </row>
    <row r="1034" spans="1:4">
      <c r="A1034" s="190">
        <v>7260100410</v>
      </c>
      <c r="B1034" s="13" t="s">
        <v>6427</v>
      </c>
      <c r="C1034" s="190" t="s">
        <v>1</v>
      </c>
      <c r="D1034" s="192">
        <v>216.15</v>
      </c>
    </row>
    <row r="1035" spans="1:4">
      <c r="A1035" s="190">
        <v>7260100420</v>
      </c>
      <c r="B1035" s="13" t="s">
        <v>6428</v>
      </c>
      <c r="C1035" s="190" t="s">
        <v>1</v>
      </c>
      <c r="D1035" s="192">
        <v>302.35000000000002</v>
      </c>
    </row>
    <row r="1036" spans="1:4">
      <c r="A1036" s="190">
        <v>7260100430</v>
      </c>
      <c r="B1036" s="13" t="s">
        <v>6429</v>
      </c>
      <c r="C1036" s="190" t="s">
        <v>1</v>
      </c>
      <c r="D1036" s="192">
        <v>267.32</v>
      </c>
    </row>
    <row r="1037" spans="1:4">
      <c r="A1037" s="190">
        <v>7260100440</v>
      </c>
      <c r="B1037" s="13" t="s">
        <v>6430</v>
      </c>
      <c r="C1037" s="190" t="s">
        <v>1</v>
      </c>
      <c r="D1037" s="192">
        <v>270.89999999999998</v>
      </c>
    </row>
    <row r="1038" spans="1:4">
      <c r="A1038" s="190">
        <v>7260100450</v>
      </c>
      <c r="B1038" s="13" t="s">
        <v>6431</v>
      </c>
      <c r="C1038" s="190" t="s">
        <v>1</v>
      </c>
      <c r="D1038" s="192">
        <v>238.82</v>
      </c>
    </row>
    <row r="1039" spans="1:4">
      <c r="A1039" s="190">
        <v>7260100460</v>
      </c>
      <c r="B1039" s="13" t="s">
        <v>6432</v>
      </c>
      <c r="C1039" s="190" t="s">
        <v>1</v>
      </c>
      <c r="D1039" s="192">
        <v>325.02</v>
      </c>
    </row>
    <row r="1040" spans="1:4">
      <c r="A1040" s="190">
        <v>7260100470</v>
      </c>
      <c r="B1040" s="13" t="s">
        <v>6433</v>
      </c>
      <c r="C1040" s="190" t="s">
        <v>1</v>
      </c>
      <c r="D1040" s="192">
        <v>289.26</v>
      </c>
    </row>
    <row r="1041" spans="1:4">
      <c r="A1041" s="190">
        <v>7260100480</v>
      </c>
      <c r="B1041" s="13" t="s">
        <v>6434</v>
      </c>
      <c r="C1041" s="190" t="s">
        <v>1</v>
      </c>
      <c r="D1041" s="192">
        <v>292.64</v>
      </c>
    </row>
    <row r="1042" spans="1:4">
      <c r="A1042" s="190">
        <v>7260100490</v>
      </c>
      <c r="B1042" s="13" t="s">
        <v>6435</v>
      </c>
      <c r="C1042" s="190" t="s">
        <v>1</v>
      </c>
      <c r="D1042" s="192">
        <v>276.68</v>
      </c>
    </row>
    <row r="1043" spans="1:4">
      <c r="A1043" s="190">
        <v>7260100500</v>
      </c>
      <c r="B1043" s="13" t="s">
        <v>6436</v>
      </c>
      <c r="C1043" s="190" t="s">
        <v>1</v>
      </c>
      <c r="D1043" s="192">
        <v>371.08</v>
      </c>
    </row>
    <row r="1044" spans="1:4">
      <c r="A1044" s="190">
        <v>7260100510</v>
      </c>
      <c r="B1044" s="13" t="s">
        <v>6437</v>
      </c>
      <c r="C1044" s="190" t="s">
        <v>1</v>
      </c>
      <c r="D1044" s="192">
        <v>329.71</v>
      </c>
    </row>
    <row r="1045" spans="1:4">
      <c r="A1045" s="190">
        <v>7260100520</v>
      </c>
      <c r="B1045" s="13" t="s">
        <v>6438</v>
      </c>
      <c r="C1045" s="190" t="s">
        <v>1</v>
      </c>
      <c r="D1045" s="192">
        <v>333.45</v>
      </c>
    </row>
    <row r="1046" spans="1:4">
      <c r="A1046" s="190">
        <v>7260100530</v>
      </c>
      <c r="B1046" s="13" t="s">
        <v>6439</v>
      </c>
      <c r="C1046" s="190" t="s">
        <v>1</v>
      </c>
      <c r="D1046" s="192">
        <v>303.20999999999998</v>
      </c>
    </row>
    <row r="1047" spans="1:4">
      <c r="A1047" s="190">
        <v>7260100540</v>
      </c>
      <c r="B1047" s="13" t="s">
        <v>6440</v>
      </c>
      <c r="C1047" s="190" t="s">
        <v>1</v>
      </c>
      <c r="D1047" s="192">
        <v>397.62</v>
      </c>
    </row>
    <row r="1048" spans="1:4">
      <c r="A1048" s="190">
        <v>7260100550</v>
      </c>
      <c r="B1048" s="13" t="s">
        <v>6441</v>
      </c>
      <c r="C1048" s="190" t="s">
        <v>1</v>
      </c>
      <c r="D1048" s="192">
        <v>356.23</v>
      </c>
    </row>
    <row r="1049" spans="1:4">
      <c r="A1049" s="190">
        <v>7260100560</v>
      </c>
      <c r="B1049" s="13" t="s">
        <v>6442</v>
      </c>
      <c r="C1049" s="190" t="s">
        <v>1</v>
      </c>
      <c r="D1049" s="192">
        <v>359.94</v>
      </c>
    </row>
    <row r="1050" spans="1:4">
      <c r="A1050" s="190">
        <v>7260100570</v>
      </c>
      <c r="B1050" s="13" t="s">
        <v>6443</v>
      </c>
      <c r="C1050" s="190" t="s">
        <v>1</v>
      </c>
      <c r="D1050" s="192">
        <v>162.13999999999999</v>
      </c>
    </row>
    <row r="1051" spans="1:4">
      <c r="A1051" s="190">
        <v>7260100580</v>
      </c>
      <c r="B1051" s="13" t="s">
        <v>6444</v>
      </c>
      <c r="C1051" s="190" t="s">
        <v>1</v>
      </c>
      <c r="D1051" s="192">
        <v>236.58</v>
      </c>
    </row>
    <row r="1052" spans="1:4">
      <c r="A1052" s="190">
        <v>7260100590</v>
      </c>
      <c r="B1052" s="13" t="s">
        <v>6445</v>
      </c>
      <c r="C1052" s="190" t="s">
        <v>1</v>
      </c>
      <c r="D1052" s="192">
        <v>209.01</v>
      </c>
    </row>
    <row r="1053" spans="1:4">
      <c r="A1053" s="190">
        <v>7260100600</v>
      </c>
      <c r="B1053" s="13" t="s">
        <v>6446</v>
      </c>
      <c r="C1053" s="190" t="s">
        <v>1</v>
      </c>
      <c r="D1053" s="192">
        <v>212.17</v>
      </c>
    </row>
    <row r="1054" spans="1:4">
      <c r="A1054" s="190">
        <v>7260100610</v>
      </c>
      <c r="B1054" s="13" t="s">
        <v>6447</v>
      </c>
      <c r="C1054" s="190" t="s">
        <v>1</v>
      </c>
      <c r="D1054" s="192">
        <v>206.82</v>
      </c>
    </row>
    <row r="1055" spans="1:4">
      <c r="A1055" s="190">
        <v>7260100620</v>
      </c>
      <c r="B1055" s="13" t="s">
        <v>6448</v>
      </c>
      <c r="C1055" s="190" t="s">
        <v>1</v>
      </c>
      <c r="D1055" s="192">
        <v>284.82</v>
      </c>
    </row>
    <row r="1056" spans="1:4">
      <c r="A1056" s="190">
        <v>7260100630</v>
      </c>
      <c r="B1056" s="13" t="s">
        <v>6449</v>
      </c>
      <c r="C1056" s="190" t="s">
        <v>1</v>
      </c>
      <c r="D1056" s="192">
        <v>255.13</v>
      </c>
    </row>
    <row r="1057" spans="1:4">
      <c r="A1057" s="190">
        <v>7260100640</v>
      </c>
      <c r="B1057" s="13" t="s">
        <v>6450</v>
      </c>
      <c r="C1057" s="190" t="s">
        <v>1</v>
      </c>
      <c r="D1057" s="192">
        <v>258.43</v>
      </c>
    </row>
    <row r="1058" spans="1:4">
      <c r="A1058" s="190">
        <v>7260100650</v>
      </c>
      <c r="B1058" s="13" t="s">
        <v>6451</v>
      </c>
      <c r="C1058" s="190" t="s">
        <v>1</v>
      </c>
      <c r="D1058" s="192">
        <v>227.57</v>
      </c>
    </row>
    <row r="1059" spans="1:4">
      <c r="A1059" s="190">
        <v>7260100660</v>
      </c>
      <c r="B1059" s="13" t="s">
        <v>6452</v>
      </c>
      <c r="C1059" s="190" t="s">
        <v>1</v>
      </c>
      <c r="D1059" s="192">
        <v>305.57</v>
      </c>
    </row>
    <row r="1060" spans="1:4">
      <c r="A1060" s="190">
        <v>7260100670</v>
      </c>
      <c r="B1060" s="13" t="s">
        <v>6453</v>
      </c>
      <c r="C1060" s="190" t="s">
        <v>1</v>
      </c>
      <c r="D1060" s="192">
        <v>275.88</v>
      </c>
    </row>
    <row r="1061" spans="1:4">
      <c r="A1061" s="190">
        <v>7260100680</v>
      </c>
      <c r="B1061" s="13" t="s">
        <v>6454</v>
      </c>
      <c r="C1061" s="190" t="s">
        <v>1</v>
      </c>
      <c r="D1061" s="192">
        <v>279.18</v>
      </c>
    </row>
    <row r="1062" spans="1:4">
      <c r="A1062" s="190">
        <v>7260100690</v>
      </c>
      <c r="B1062" s="13" t="s">
        <v>6455</v>
      </c>
      <c r="C1062" s="190" t="s">
        <v>1</v>
      </c>
      <c r="D1062" s="192">
        <v>259.35000000000002</v>
      </c>
    </row>
    <row r="1063" spans="1:4">
      <c r="A1063" s="190" t="s">
        <v>18603</v>
      </c>
      <c r="D1063" s="192"/>
    </row>
    <row r="1064" spans="1:4">
      <c r="A1064" s="190" t="s">
        <v>18604</v>
      </c>
      <c r="D1064" s="192"/>
    </row>
    <row r="1065" spans="1:4">
      <c r="A1065" s="190" t="s">
        <v>18605</v>
      </c>
      <c r="C1065" s="190" t="s">
        <v>18606</v>
      </c>
      <c r="D1065" s="192"/>
    </row>
    <row r="1066" spans="1:4">
      <c r="A1066" s="190" t="s">
        <v>18</v>
      </c>
      <c r="B1066" s="13" t="s">
        <v>1030</v>
      </c>
      <c r="C1066" s="190" t="s">
        <v>0</v>
      </c>
      <c r="D1066" s="192" t="s">
        <v>18607</v>
      </c>
    </row>
    <row r="1067" spans="1:4">
      <c r="A1067" s="190">
        <v>7260100700</v>
      </c>
      <c r="B1067" s="13" t="s">
        <v>6456</v>
      </c>
      <c r="C1067" s="190" t="s">
        <v>1</v>
      </c>
      <c r="D1067" s="192">
        <v>345.54</v>
      </c>
    </row>
    <row r="1068" spans="1:4">
      <c r="A1068" s="190">
        <v>7260100710</v>
      </c>
      <c r="B1068" s="13" t="s">
        <v>6457</v>
      </c>
      <c r="C1068" s="190" t="s">
        <v>1</v>
      </c>
      <c r="D1068" s="192">
        <v>310.5</v>
      </c>
    </row>
    <row r="1069" spans="1:4">
      <c r="A1069" s="190">
        <v>7260100720</v>
      </c>
      <c r="B1069" s="13" t="s">
        <v>6458</v>
      </c>
      <c r="C1069" s="190" t="s">
        <v>1</v>
      </c>
      <c r="D1069" s="192">
        <v>314.10000000000002</v>
      </c>
    </row>
    <row r="1070" spans="1:4">
      <c r="A1070" s="190">
        <v>7260100730</v>
      </c>
      <c r="B1070" s="13" t="s">
        <v>6459</v>
      </c>
      <c r="C1070" s="190" t="s">
        <v>1</v>
      </c>
      <c r="D1070" s="192">
        <v>282.02</v>
      </c>
    </row>
    <row r="1071" spans="1:4">
      <c r="A1071" s="190">
        <v>7260100740</v>
      </c>
      <c r="B1071" s="13" t="s">
        <v>6460</v>
      </c>
      <c r="C1071" s="190" t="s">
        <v>1</v>
      </c>
      <c r="D1071" s="192">
        <v>368.21</v>
      </c>
    </row>
    <row r="1072" spans="1:4">
      <c r="A1072" s="190">
        <v>7260100750</v>
      </c>
      <c r="B1072" s="13" t="s">
        <v>6461</v>
      </c>
      <c r="C1072" s="190" t="s">
        <v>1</v>
      </c>
      <c r="D1072" s="192">
        <v>332.44</v>
      </c>
    </row>
    <row r="1073" spans="1:4">
      <c r="A1073" s="190">
        <v>7260100760</v>
      </c>
      <c r="B1073" s="13" t="s">
        <v>6462</v>
      </c>
      <c r="C1073" s="190" t="s">
        <v>1</v>
      </c>
      <c r="D1073" s="192">
        <v>335.84</v>
      </c>
    </row>
    <row r="1074" spans="1:4">
      <c r="A1074" s="190">
        <v>7260100770</v>
      </c>
      <c r="B1074" s="13" t="s">
        <v>6463</v>
      </c>
      <c r="C1074" s="190" t="s">
        <v>1</v>
      </c>
      <c r="D1074" s="192">
        <v>320.14999999999998</v>
      </c>
    </row>
    <row r="1075" spans="1:4">
      <c r="A1075" s="190">
        <v>7260100780</v>
      </c>
      <c r="B1075" s="13" t="s">
        <v>6464</v>
      </c>
      <c r="C1075" s="190" t="s">
        <v>1</v>
      </c>
      <c r="D1075" s="192">
        <v>414.57</v>
      </c>
    </row>
    <row r="1076" spans="1:4">
      <c r="A1076" s="190">
        <v>7260100790</v>
      </c>
      <c r="B1076" s="13" t="s">
        <v>6465</v>
      </c>
      <c r="C1076" s="190" t="s">
        <v>1</v>
      </c>
      <c r="D1076" s="192">
        <v>373.2</v>
      </c>
    </row>
    <row r="1077" spans="1:4">
      <c r="A1077" s="190">
        <v>7260100800</v>
      </c>
      <c r="B1077" s="13" t="s">
        <v>6466</v>
      </c>
      <c r="C1077" s="190" t="s">
        <v>1</v>
      </c>
      <c r="D1077" s="192">
        <v>376.93</v>
      </c>
    </row>
    <row r="1078" spans="1:4">
      <c r="A1078" s="190">
        <v>7260100810</v>
      </c>
      <c r="B1078" s="13" t="s">
        <v>6467</v>
      </c>
      <c r="C1078" s="190" t="s">
        <v>1</v>
      </c>
      <c r="D1078" s="192">
        <v>346.69</v>
      </c>
    </row>
    <row r="1079" spans="1:4">
      <c r="A1079" s="190">
        <v>7260100820</v>
      </c>
      <c r="B1079" s="13" t="s">
        <v>6468</v>
      </c>
      <c r="C1079" s="190" t="s">
        <v>1</v>
      </c>
      <c r="D1079" s="192">
        <v>441.1</v>
      </c>
    </row>
    <row r="1080" spans="1:4">
      <c r="A1080" s="190">
        <v>7260100830</v>
      </c>
      <c r="B1080" s="13" t="s">
        <v>6469</v>
      </c>
      <c r="C1080" s="190" t="s">
        <v>1</v>
      </c>
      <c r="D1080" s="192">
        <v>399.71</v>
      </c>
    </row>
    <row r="1081" spans="1:4">
      <c r="A1081" s="190">
        <v>7260100840</v>
      </c>
      <c r="B1081" s="13" t="s">
        <v>6470</v>
      </c>
      <c r="C1081" s="190" t="s">
        <v>1</v>
      </c>
      <c r="D1081" s="192">
        <v>403.41</v>
      </c>
    </row>
    <row r="1082" spans="1:4">
      <c r="A1082" s="190">
        <v>7260100850</v>
      </c>
      <c r="B1082" s="13" t="s">
        <v>6471</v>
      </c>
      <c r="C1082" s="190" t="s">
        <v>1</v>
      </c>
      <c r="D1082" s="192">
        <v>224.84</v>
      </c>
    </row>
    <row r="1083" spans="1:4">
      <c r="A1083" s="190">
        <v>7260100860</v>
      </c>
      <c r="B1083" s="13" t="s">
        <v>6472</v>
      </c>
      <c r="C1083" s="190" t="s">
        <v>1</v>
      </c>
      <c r="D1083" s="192">
        <v>299.27999999999997</v>
      </c>
    </row>
    <row r="1084" spans="1:4">
      <c r="A1084" s="190">
        <v>7260100870</v>
      </c>
      <c r="B1084" s="13" t="s">
        <v>6473</v>
      </c>
      <c r="C1084" s="190" t="s">
        <v>1</v>
      </c>
      <c r="D1084" s="192">
        <v>271.70999999999998</v>
      </c>
    </row>
    <row r="1085" spans="1:4">
      <c r="A1085" s="190">
        <v>7260100880</v>
      </c>
      <c r="B1085" s="13" t="s">
        <v>6474</v>
      </c>
      <c r="C1085" s="190" t="s">
        <v>1</v>
      </c>
      <c r="D1085" s="192">
        <v>274.87</v>
      </c>
    </row>
    <row r="1086" spans="1:4">
      <c r="A1086" s="190">
        <v>7260100890</v>
      </c>
      <c r="B1086" s="13" t="s">
        <v>6475</v>
      </c>
      <c r="C1086" s="190" t="s">
        <v>1</v>
      </c>
      <c r="D1086" s="192">
        <v>269.82</v>
      </c>
    </row>
    <row r="1087" spans="1:4">
      <c r="A1087" s="190">
        <v>7260100900</v>
      </c>
      <c r="B1087" s="13" t="s">
        <v>6476</v>
      </c>
      <c r="C1087" s="190" t="s">
        <v>1</v>
      </c>
      <c r="D1087" s="192">
        <v>347.81</v>
      </c>
    </row>
    <row r="1088" spans="1:4">
      <c r="A1088" s="190">
        <v>7260100910</v>
      </c>
      <c r="B1088" s="13" t="s">
        <v>6477</v>
      </c>
      <c r="C1088" s="190" t="s">
        <v>1</v>
      </c>
      <c r="D1088" s="192">
        <v>318.11</v>
      </c>
    </row>
    <row r="1089" spans="1:4">
      <c r="A1089" s="190">
        <v>7260100920</v>
      </c>
      <c r="B1089" s="13" t="s">
        <v>6478</v>
      </c>
      <c r="C1089" s="190" t="s">
        <v>1</v>
      </c>
      <c r="D1089" s="192">
        <v>321.42</v>
      </c>
    </row>
    <row r="1090" spans="1:4">
      <c r="A1090" s="190">
        <v>7260100930</v>
      </c>
      <c r="B1090" s="13" t="s">
        <v>6479</v>
      </c>
      <c r="C1090" s="190" t="s">
        <v>1</v>
      </c>
      <c r="D1090" s="192">
        <v>290.64999999999998</v>
      </c>
    </row>
    <row r="1091" spans="1:4">
      <c r="A1091" s="190">
        <v>7260100940</v>
      </c>
      <c r="B1091" s="13" t="s">
        <v>6480</v>
      </c>
      <c r="C1091" s="190" t="s">
        <v>1</v>
      </c>
      <c r="D1091" s="192">
        <v>368.65</v>
      </c>
    </row>
    <row r="1092" spans="1:4">
      <c r="A1092" s="190">
        <v>7260100950</v>
      </c>
      <c r="B1092" s="13" t="s">
        <v>6481</v>
      </c>
      <c r="C1092" s="190" t="s">
        <v>1</v>
      </c>
      <c r="D1092" s="192">
        <v>338.95</v>
      </c>
    </row>
    <row r="1093" spans="1:4">
      <c r="A1093" s="190">
        <v>7260100960</v>
      </c>
      <c r="B1093" s="13" t="s">
        <v>6482</v>
      </c>
      <c r="C1093" s="190" t="s">
        <v>1</v>
      </c>
      <c r="D1093" s="192">
        <v>342.26</v>
      </c>
    </row>
    <row r="1094" spans="1:4">
      <c r="A1094" s="190">
        <v>7260100970</v>
      </c>
      <c r="B1094" s="13" t="s">
        <v>6483</v>
      </c>
      <c r="C1094" s="190" t="s">
        <v>1</v>
      </c>
      <c r="D1094" s="192">
        <v>322.99</v>
      </c>
    </row>
    <row r="1095" spans="1:4">
      <c r="A1095" s="190">
        <v>7260100980</v>
      </c>
      <c r="B1095" s="13" t="s">
        <v>6484</v>
      </c>
      <c r="C1095" s="190" t="s">
        <v>1</v>
      </c>
      <c r="D1095" s="192">
        <v>409.18</v>
      </c>
    </row>
    <row r="1096" spans="1:4">
      <c r="A1096" s="190">
        <v>7260100990</v>
      </c>
      <c r="B1096" s="13" t="s">
        <v>6485</v>
      </c>
      <c r="C1096" s="190" t="s">
        <v>1</v>
      </c>
      <c r="D1096" s="192">
        <v>374.14</v>
      </c>
    </row>
    <row r="1097" spans="1:4">
      <c r="A1097" s="190">
        <v>7260101000</v>
      </c>
      <c r="B1097" s="13" t="s">
        <v>6486</v>
      </c>
      <c r="C1097" s="190" t="s">
        <v>1</v>
      </c>
      <c r="D1097" s="192">
        <v>377.74</v>
      </c>
    </row>
    <row r="1098" spans="1:4">
      <c r="A1098" s="190">
        <v>7260101010</v>
      </c>
      <c r="B1098" s="13" t="s">
        <v>6487</v>
      </c>
      <c r="C1098" s="190" t="s">
        <v>1</v>
      </c>
      <c r="D1098" s="192">
        <v>345.97</v>
      </c>
    </row>
    <row r="1099" spans="1:4">
      <c r="A1099" s="190">
        <v>7260101020</v>
      </c>
      <c r="B1099" s="13" t="s">
        <v>6488</v>
      </c>
      <c r="C1099" s="190" t="s">
        <v>1</v>
      </c>
      <c r="D1099" s="192">
        <v>432.16</v>
      </c>
    </row>
    <row r="1100" spans="1:4">
      <c r="A1100" s="190">
        <v>7260101030</v>
      </c>
      <c r="B1100" s="13" t="s">
        <v>6489</v>
      </c>
      <c r="C1100" s="190" t="s">
        <v>1</v>
      </c>
      <c r="D1100" s="192">
        <v>396.39</v>
      </c>
    </row>
    <row r="1101" spans="1:4">
      <c r="A1101" s="190">
        <v>7260101040</v>
      </c>
      <c r="B1101" s="13" t="s">
        <v>6490</v>
      </c>
      <c r="C1101" s="190" t="s">
        <v>1</v>
      </c>
      <c r="D1101" s="192">
        <v>399.79</v>
      </c>
    </row>
    <row r="1102" spans="1:4">
      <c r="A1102" s="190">
        <v>7260101050</v>
      </c>
      <c r="B1102" s="13" t="s">
        <v>6491</v>
      </c>
      <c r="C1102" s="190" t="s">
        <v>1</v>
      </c>
      <c r="D1102" s="192">
        <v>385.42</v>
      </c>
    </row>
    <row r="1103" spans="1:4">
      <c r="A1103" s="190">
        <v>7260101060</v>
      </c>
      <c r="B1103" s="13" t="s">
        <v>6492</v>
      </c>
      <c r="C1103" s="190" t="s">
        <v>1</v>
      </c>
      <c r="D1103" s="192">
        <v>479.82</v>
      </c>
    </row>
    <row r="1104" spans="1:4">
      <c r="A1104" s="190">
        <v>7260101070</v>
      </c>
      <c r="B1104" s="13" t="s">
        <v>6493</v>
      </c>
      <c r="C1104" s="190" t="s">
        <v>1</v>
      </c>
      <c r="D1104" s="192">
        <v>438.45</v>
      </c>
    </row>
    <row r="1105" spans="1:4">
      <c r="A1105" s="190">
        <v>7260101080</v>
      </c>
      <c r="B1105" s="13" t="s">
        <v>6494</v>
      </c>
      <c r="C1105" s="190" t="s">
        <v>1</v>
      </c>
      <c r="D1105" s="192">
        <v>442.19</v>
      </c>
    </row>
    <row r="1106" spans="1:4">
      <c r="A1106" s="190">
        <v>7260101090</v>
      </c>
      <c r="B1106" s="13" t="s">
        <v>6495</v>
      </c>
      <c r="C1106" s="190" t="s">
        <v>1</v>
      </c>
      <c r="D1106" s="192">
        <v>415.09</v>
      </c>
    </row>
    <row r="1107" spans="1:4">
      <c r="A1107" s="190">
        <v>7260101100</v>
      </c>
      <c r="B1107" s="13" t="s">
        <v>6496</v>
      </c>
      <c r="C1107" s="190" t="s">
        <v>1</v>
      </c>
      <c r="D1107" s="192">
        <v>509.5</v>
      </c>
    </row>
    <row r="1108" spans="1:4">
      <c r="A1108" s="190">
        <v>7260101110</v>
      </c>
      <c r="B1108" s="13" t="s">
        <v>6497</v>
      </c>
      <c r="C1108" s="190" t="s">
        <v>1</v>
      </c>
      <c r="D1108" s="192">
        <v>468.11</v>
      </c>
    </row>
    <row r="1109" spans="1:4">
      <c r="A1109" s="190">
        <v>7260101120</v>
      </c>
      <c r="B1109" s="13" t="s">
        <v>6498</v>
      </c>
      <c r="C1109" s="190" t="s">
        <v>1</v>
      </c>
      <c r="D1109" s="192">
        <v>471.82</v>
      </c>
    </row>
    <row r="1110" spans="1:4">
      <c r="A1110" s="190">
        <v>7260101130</v>
      </c>
      <c r="B1110" s="13" t="s">
        <v>6499</v>
      </c>
      <c r="C1110" s="190" t="s">
        <v>1</v>
      </c>
      <c r="D1110" s="192">
        <v>264.17</v>
      </c>
    </row>
    <row r="1111" spans="1:4">
      <c r="A1111" s="190">
        <v>7260101140</v>
      </c>
      <c r="B1111" s="13" t="s">
        <v>6500</v>
      </c>
      <c r="C1111" s="190" t="s">
        <v>1</v>
      </c>
      <c r="D1111" s="192">
        <v>338.62</v>
      </c>
    </row>
    <row r="1112" spans="1:4">
      <c r="A1112" s="190">
        <v>7260101150</v>
      </c>
      <c r="B1112" s="13" t="s">
        <v>6501</v>
      </c>
      <c r="C1112" s="190" t="s">
        <v>1</v>
      </c>
      <c r="D1112" s="192">
        <v>311.04000000000002</v>
      </c>
    </row>
    <row r="1113" spans="1:4">
      <c r="A1113" s="190">
        <v>7260101160</v>
      </c>
      <c r="B1113" s="13" t="s">
        <v>6502</v>
      </c>
      <c r="C1113" s="190" t="s">
        <v>1</v>
      </c>
      <c r="D1113" s="192">
        <v>314.2</v>
      </c>
    </row>
    <row r="1114" spans="1:4">
      <c r="A1114" s="190">
        <v>7260101170</v>
      </c>
      <c r="B1114" s="13" t="s">
        <v>6503</v>
      </c>
      <c r="C1114" s="190" t="s">
        <v>1</v>
      </c>
      <c r="D1114" s="192">
        <v>309.29000000000002</v>
      </c>
    </row>
    <row r="1115" spans="1:4">
      <c r="A1115" s="190">
        <v>7260101180</v>
      </c>
      <c r="B1115" s="13" t="s">
        <v>6504</v>
      </c>
      <c r="C1115" s="190" t="s">
        <v>1</v>
      </c>
      <c r="D1115" s="192">
        <v>387.28</v>
      </c>
    </row>
    <row r="1116" spans="1:4">
      <c r="A1116" s="190">
        <v>7260101190</v>
      </c>
      <c r="B1116" s="13" t="s">
        <v>6505</v>
      </c>
      <c r="C1116" s="190" t="s">
        <v>1</v>
      </c>
      <c r="D1116" s="192">
        <v>357.59</v>
      </c>
    </row>
    <row r="1117" spans="1:4">
      <c r="A1117" s="190">
        <v>7260101200</v>
      </c>
      <c r="B1117" s="13" t="s">
        <v>6506</v>
      </c>
      <c r="C1117" s="190" t="s">
        <v>1</v>
      </c>
      <c r="D1117" s="192">
        <v>360.89</v>
      </c>
    </row>
    <row r="1118" spans="1:4">
      <c r="A1118" s="190">
        <v>7260101210</v>
      </c>
      <c r="B1118" s="13" t="s">
        <v>6507</v>
      </c>
      <c r="C1118" s="190" t="s">
        <v>1</v>
      </c>
      <c r="D1118" s="192">
        <v>330.12</v>
      </c>
    </row>
    <row r="1119" spans="1:4">
      <c r="A1119" s="190" t="s">
        <v>18603</v>
      </c>
      <c r="D1119" s="192"/>
    </row>
    <row r="1120" spans="1:4">
      <c r="A1120" s="190" t="s">
        <v>18604</v>
      </c>
      <c r="D1120" s="192"/>
    </row>
    <row r="1121" spans="1:4">
      <c r="A1121" s="190" t="s">
        <v>18605</v>
      </c>
      <c r="C1121" s="190" t="s">
        <v>18606</v>
      </c>
      <c r="D1121" s="192"/>
    </row>
    <row r="1122" spans="1:4">
      <c r="A1122" s="190" t="s">
        <v>18</v>
      </c>
      <c r="B1122" s="13" t="s">
        <v>1030</v>
      </c>
      <c r="C1122" s="190" t="s">
        <v>0</v>
      </c>
      <c r="D1122" s="192" t="s">
        <v>18607</v>
      </c>
    </row>
    <row r="1123" spans="1:4">
      <c r="A1123" s="190">
        <v>7260101220</v>
      </c>
      <c r="B1123" s="13" t="s">
        <v>6508</v>
      </c>
      <c r="C1123" s="190" t="s">
        <v>1</v>
      </c>
      <c r="D1123" s="192">
        <v>408.11</v>
      </c>
    </row>
    <row r="1124" spans="1:4">
      <c r="A1124" s="190">
        <v>7260101230</v>
      </c>
      <c r="B1124" s="13" t="s">
        <v>6509</v>
      </c>
      <c r="C1124" s="190" t="s">
        <v>1</v>
      </c>
      <c r="D1124" s="192">
        <v>378.42</v>
      </c>
    </row>
    <row r="1125" spans="1:4">
      <c r="A1125" s="190">
        <v>7260101240</v>
      </c>
      <c r="B1125" s="13" t="s">
        <v>6510</v>
      </c>
      <c r="C1125" s="190" t="s">
        <v>1</v>
      </c>
      <c r="D1125" s="192">
        <v>381.72</v>
      </c>
    </row>
    <row r="1126" spans="1:4">
      <c r="A1126" s="190">
        <v>7260101250</v>
      </c>
      <c r="B1126" s="13" t="s">
        <v>6511</v>
      </c>
      <c r="C1126" s="190" t="s">
        <v>1</v>
      </c>
      <c r="D1126" s="192">
        <v>362.74</v>
      </c>
    </row>
    <row r="1127" spans="1:4">
      <c r="A1127" s="190">
        <v>7260101260</v>
      </c>
      <c r="B1127" s="13" t="s">
        <v>6512</v>
      </c>
      <c r="C1127" s="190" t="s">
        <v>1</v>
      </c>
      <c r="D1127" s="192">
        <v>448.94</v>
      </c>
    </row>
    <row r="1128" spans="1:4">
      <c r="A1128" s="190">
        <v>7260101270</v>
      </c>
      <c r="B1128" s="13" t="s">
        <v>6513</v>
      </c>
      <c r="C1128" s="190" t="s">
        <v>1</v>
      </c>
      <c r="D1128" s="192">
        <v>413.89</v>
      </c>
    </row>
    <row r="1129" spans="1:4">
      <c r="A1129" s="190">
        <v>7260101280</v>
      </c>
      <c r="B1129" s="13" t="s">
        <v>6514</v>
      </c>
      <c r="C1129" s="190" t="s">
        <v>1</v>
      </c>
      <c r="D1129" s="192">
        <v>417.48</v>
      </c>
    </row>
    <row r="1130" spans="1:4">
      <c r="A1130" s="190">
        <v>7260101290</v>
      </c>
      <c r="B1130" s="13" t="s">
        <v>6515</v>
      </c>
      <c r="C1130" s="190" t="s">
        <v>1</v>
      </c>
      <c r="D1130" s="192">
        <v>385.72</v>
      </c>
    </row>
    <row r="1131" spans="1:4">
      <c r="A1131" s="190">
        <v>7260101300</v>
      </c>
      <c r="B1131" s="13" t="s">
        <v>6516</v>
      </c>
      <c r="C1131" s="190" t="s">
        <v>1</v>
      </c>
      <c r="D1131" s="192">
        <v>471.92</v>
      </c>
    </row>
    <row r="1132" spans="1:4">
      <c r="A1132" s="190">
        <v>7260101310</v>
      </c>
      <c r="B1132" s="13" t="s">
        <v>6517</v>
      </c>
      <c r="C1132" s="190" t="s">
        <v>1</v>
      </c>
      <c r="D1132" s="192">
        <v>436.14</v>
      </c>
    </row>
    <row r="1133" spans="1:4">
      <c r="A1133" s="190">
        <v>7260101320</v>
      </c>
      <c r="B1133" s="13" t="s">
        <v>6518</v>
      </c>
      <c r="C1133" s="190" t="s">
        <v>1</v>
      </c>
      <c r="D1133" s="192">
        <v>439.53</v>
      </c>
    </row>
    <row r="1134" spans="1:4">
      <c r="A1134" s="190">
        <v>7260101330</v>
      </c>
      <c r="B1134" s="13" t="s">
        <v>6519</v>
      </c>
      <c r="C1134" s="190" t="s">
        <v>1</v>
      </c>
      <c r="D1134" s="192">
        <v>425.46</v>
      </c>
    </row>
    <row r="1135" spans="1:4">
      <c r="A1135" s="190">
        <v>7260101340</v>
      </c>
      <c r="B1135" s="13" t="s">
        <v>6520</v>
      </c>
      <c r="C1135" s="190" t="s">
        <v>1</v>
      </c>
      <c r="D1135" s="192">
        <v>519.85</v>
      </c>
    </row>
    <row r="1136" spans="1:4">
      <c r="A1136" s="190">
        <v>7260101350</v>
      </c>
      <c r="B1136" s="13" t="s">
        <v>6521</v>
      </c>
      <c r="C1136" s="190" t="s">
        <v>1</v>
      </c>
      <c r="D1136" s="192">
        <v>478.49</v>
      </c>
    </row>
    <row r="1137" spans="1:4">
      <c r="A1137" s="190">
        <v>7260101360</v>
      </c>
      <c r="B1137" s="13" t="s">
        <v>6522</v>
      </c>
      <c r="C1137" s="190" t="s">
        <v>1</v>
      </c>
      <c r="D1137" s="192">
        <v>482.23</v>
      </c>
    </row>
    <row r="1138" spans="1:4">
      <c r="A1138" s="190">
        <v>7260101370</v>
      </c>
      <c r="B1138" s="13" t="s">
        <v>6523</v>
      </c>
      <c r="C1138" s="190" t="s">
        <v>1</v>
      </c>
      <c r="D1138" s="192">
        <v>455.13</v>
      </c>
    </row>
    <row r="1139" spans="1:4">
      <c r="A1139" s="190">
        <v>7260101380</v>
      </c>
      <c r="B1139" s="13" t="s">
        <v>6524</v>
      </c>
      <c r="C1139" s="190" t="s">
        <v>1</v>
      </c>
      <c r="D1139" s="192">
        <v>549.52</v>
      </c>
    </row>
    <row r="1140" spans="1:4">
      <c r="A1140" s="190">
        <v>7260101390</v>
      </c>
      <c r="B1140" s="13" t="s">
        <v>6525</v>
      </c>
      <c r="C1140" s="190" t="s">
        <v>1</v>
      </c>
      <c r="D1140" s="192">
        <v>508.14</v>
      </c>
    </row>
    <row r="1141" spans="1:4">
      <c r="A1141" s="190">
        <v>7260101400</v>
      </c>
      <c r="B1141" s="13" t="s">
        <v>6526</v>
      </c>
      <c r="C1141" s="190" t="s">
        <v>1</v>
      </c>
      <c r="D1141" s="192">
        <v>511.85</v>
      </c>
    </row>
    <row r="1142" spans="1:4">
      <c r="A1142" s="190">
        <v>7260101410</v>
      </c>
      <c r="B1142" s="13" t="s">
        <v>6527</v>
      </c>
      <c r="C1142" s="190" t="s">
        <v>1</v>
      </c>
      <c r="D1142" s="192">
        <v>323.94</v>
      </c>
    </row>
    <row r="1143" spans="1:4">
      <c r="A1143" s="190">
        <v>7260101420</v>
      </c>
      <c r="B1143" s="13" t="s">
        <v>6528</v>
      </c>
      <c r="C1143" s="190" t="s">
        <v>1</v>
      </c>
      <c r="D1143" s="192">
        <v>398.39</v>
      </c>
    </row>
    <row r="1144" spans="1:4">
      <c r="A1144" s="190">
        <v>7260101430</v>
      </c>
      <c r="B1144" s="13" t="s">
        <v>6529</v>
      </c>
      <c r="C1144" s="190" t="s">
        <v>1</v>
      </c>
      <c r="D1144" s="192">
        <v>370.82</v>
      </c>
    </row>
    <row r="1145" spans="1:4">
      <c r="A1145" s="190">
        <v>7260101440</v>
      </c>
      <c r="B1145" s="13" t="s">
        <v>6530</v>
      </c>
      <c r="C1145" s="190" t="s">
        <v>1</v>
      </c>
      <c r="D1145" s="192">
        <v>373.98</v>
      </c>
    </row>
    <row r="1146" spans="1:4">
      <c r="A1146" s="190">
        <v>7260101450</v>
      </c>
      <c r="B1146" s="13" t="s">
        <v>6531</v>
      </c>
      <c r="C1146" s="190" t="s">
        <v>1</v>
      </c>
      <c r="D1146" s="192">
        <v>369.28</v>
      </c>
    </row>
    <row r="1147" spans="1:4">
      <c r="A1147" s="190">
        <v>7260101460</v>
      </c>
      <c r="B1147" s="13" t="s">
        <v>6532</v>
      </c>
      <c r="C1147" s="190" t="s">
        <v>1</v>
      </c>
      <c r="D1147" s="192">
        <v>447.27</v>
      </c>
    </row>
    <row r="1148" spans="1:4">
      <c r="A1148" s="190">
        <v>7260101470</v>
      </c>
      <c r="B1148" s="13" t="s">
        <v>6533</v>
      </c>
      <c r="C1148" s="190" t="s">
        <v>1</v>
      </c>
      <c r="D1148" s="192">
        <v>417.58</v>
      </c>
    </row>
    <row r="1149" spans="1:4">
      <c r="A1149" s="190">
        <v>7260101480</v>
      </c>
      <c r="B1149" s="13" t="s">
        <v>6534</v>
      </c>
      <c r="C1149" s="190" t="s">
        <v>1</v>
      </c>
      <c r="D1149" s="192">
        <v>420.88</v>
      </c>
    </row>
    <row r="1150" spans="1:4">
      <c r="A1150" s="190">
        <v>7260101490</v>
      </c>
      <c r="B1150" s="13" t="s">
        <v>6535</v>
      </c>
      <c r="C1150" s="190" t="s">
        <v>1</v>
      </c>
      <c r="D1150" s="192">
        <v>390.27</v>
      </c>
    </row>
    <row r="1151" spans="1:4">
      <c r="A1151" s="190">
        <v>7260101500</v>
      </c>
      <c r="B1151" s="13" t="s">
        <v>6536</v>
      </c>
      <c r="C1151" s="190" t="s">
        <v>1</v>
      </c>
      <c r="D1151" s="192">
        <v>468.26</v>
      </c>
    </row>
    <row r="1152" spans="1:4">
      <c r="A1152" s="190">
        <v>7260101510</v>
      </c>
      <c r="B1152" s="13" t="s">
        <v>6537</v>
      </c>
      <c r="C1152" s="190" t="s">
        <v>1</v>
      </c>
      <c r="D1152" s="192">
        <v>438.57</v>
      </c>
    </row>
    <row r="1153" spans="1:4">
      <c r="A1153" s="190">
        <v>7260101520</v>
      </c>
      <c r="B1153" s="13" t="s">
        <v>6538</v>
      </c>
      <c r="C1153" s="190" t="s">
        <v>1</v>
      </c>
      <c r="D1153" s="192">
        <v>441.87</v>
      </c>
    </row>
    <row r="1154" spans="1:4">
      <c r="A1154" s="190">
        <v>7260101530</v>
      </c>
      <c r="B1154" s="13" t="s">
        <v>6539</v>
      </c>
      <c r="C1154" s="190" t="s">
        <v>1</v>
      </c>
      <c r="D1154" s="192">
        <v>423.57</v>
      </c>
    </row>
    <row r="1155" spans="1:4">
      <c r="A1155" s="190">
        <v>7260101540</v>
      </c>
      <c r="B1155" s="13" t="s">
        <v>6540</v>
      </c>
      <c r="C1155" s="190" t="s">
        <v>1</v>
      </c>
      <c r="D1155" s="192">
        <v>509.76</v>
      </c>
    </row>
    <row r="1156" spans="1:4">
      <c r="A1156" s="190">
        <v>7260101550</v>
      </c>
      <c r="B1156" s="13" t="s">
        <v>6541</v>
      </c>
      <c r="C1156" s="190" t="s">
        <v>1</v>
      </c>
      <c r="D1156" s="192">
        <v>474.72</v>
      </c>
    </row>
    <row r="1157" spans="1:4">
      <c r="A1157" s="190">
        <v>7260101560</v>
      </c>
      <c r="B1157" s="13" t="s">
        <v>6542</v>
      </c>
      <c r="C1157" s="190" t="s">
        <v>1</v>
      </c>
      <c r="D1157" s="192">
        <v>478.31</v>
      </c>
    </row>
    <row r="1158" spans="1:4">
      <c r="A1158" s="190">
        <v>7260101570</v>
      </c>
      <c r="B1158" s="13" t="s">
        <v>6543</v>
      </c>
      <c r="C1158" s="190" t="s">
        <v>1</v>
      </c>
      <c r="D1158" s="192">
        <v>447.35</v>
      </c>
    </row>
    <row r="1159" spans="1:4">
      <c r="A1159" s="190">
        <v>7260101580</v>
      </c>
      <c r="B1159" s="13" t="s">
        <v>6544</v>
      </c>
      <c r="C1159" s="190" t="s">
        <v>1</v>
      </c>
      <c r="D1159" s="192">
        <v>533.54</v>
      </c>
    </row>
    <row r="1160" spans="1:4">
      <c r="A1160" s="190">
        <v>7260101590</v>
      </c>
      <c r="B1160" s="13" t="s">
        <v>6545</v>
      </c>
      <c r="C1160" s="190" t="s">
        <v>1</v>
      </c>
      <c r="D1160" s="192">
        <v>497.77</v>
      </c>
    </row>
    <row r="1161" spans="1:4">
      <c r="A1161" s="190">
        <v>7260101600</v>
      </c>
      <c r="B1161" s="13" t="s">
        <v>6546</v>
      </c>
      <c r="C1161" s="190" t="s">
        <v>1</v>
      </c>
      <c r="D1161" s="192">
        <v>501.16</v>
      </c>
    </row>
    <row r="1162" spans="1:4">
      <c r="A1162" s="190">
        <v>7260101610</v>
      </c>
      <c r="B1162" s="13" t="s">
        <v>6547</v>
      </c>
      <c r="C1162" s="190" t="s">
        <v>1</v>
      </c>
      <c r="D1162" s="192">
        <v>490.48</v>
      </c>
    </row>
    <row r="1163" spans="1:4">
      <c r="A1163" s="190">
        <v>7260101620</v>
      </c>
      <c r="B1163" s="13" t="s">
        <v>6548</v>
      </c>
      <c r="C1163" s="190" t="s">
        <v>1</v>
      </c>
      <c r="D1163" s="192">
        <v>584.88</v>
      </c>
    </row>
    <row r="1164" spans="1:4">
      <c r="A1164" s="190">
        <v>7260101630</v>
      </c>
      <c r="B1164" s="13" t="s">
        <v>6549</v>
      </c>
      <c r="C1164" s="190" t="s">
        <v>1</v>
      </c>
      <c r="D1164" s="192">
        <v>543.52</v>
      </c>
    </row>
    <row r="1165" spans="1:4">
      <c r="A1165" s="190">
        <v>7260101640</v>
      </c>
      <c r="B1165" s="13" t="s">
        <v>6550</v>
      </c>
      <c r="C1165" s="190" t="s">
        <v>1</v>
      </c>
      <c r="D1165" s="192">
        <v>547.25</v>
      </c>
    </row>
    <row r="1166" spans="1:4">
      <c r="A1166" s="190">
        <v>7260101650</v>
      </c>
      <c r="B1166" s="13" t="s">
        <v>6551</v>
      </c>
      <c r="C1166" s="190" t="s">
        <v>1</v>
      </c>
      <c r="D1166" s="192">
        <v>515.42999999999995</v>
      </c>
    </row>
    <row r="1167" spans="1:4">
      <c r="A1167" s="190">
        <v>7260101660</v>
      </c>
      <c r="B1167" s="13" t="s">
        <v>6552</v>
      </c>
      <c r="C1167" s="190" t="s">
        <v>1</v>
      </c>
      <c r="D1167" s="192">
        <v>609.83000000000004</v>
      </c>
    </row>
    <row r="1168" spans="1:4">
      <c r="A1168" s="190">
        <v>7260101670</v>
      </c>
      <c r="B1168" s="13" t="s">
        <v>6553</v>
      </c>
      <c r="C1168" s="190" t="s">
        <v>1</v>
      </c>
      <c r="D1168" s="192">
        <v>568.45000000000005</v>
      </c>
    </row>
    <row r="1169" spans="1:4">
      <c r="A1169" s="190">
        <v>7260101680</v>
      </c>
      <c r="B1169" s="13" t="s">
        <v>6554</v>
      </c>
      <c r="C1169" s="190" t="s">
        <v>1</v>
      </c>
      <c r="D1169" s="192">
        <v>572.15</v>
      </c>
    </row>
    <row r="1170" spans="1:4">
      <c r="A1170" s="190">
        <v>7260200040</v>
      </c>
      <c r="B1170" s="13" t="s">
        <v>6555</v>
      </c>
      <c r="C1170" s="190" t="s">
        <v>1</v>
      </c>
      <c r="D1170" s="192">
        <v>342.45</v>
      </c>
    </row>
    <row r="1171" spans="1:4">
      <c r="A1171" s="190">
        <v>7260200320</v>
      </c>
      <c r="B1171" s="13" t="s">
        <v>6556</v>
      </c>
      <c r="C1171" s="190" t="s">
        <v>1</v>
      </c>
      <c r="D1171" s="192">
        <v>349.11</v>
      </c>
    </row>
    <row r="1172" spans="1:4">
      <c r="A1172" s="190">
        <v>7260250010</v>
      </c>
      <c r="B1172" s="13" t="s">
        <v>6557</v>
      </c>
      <c r="C1172" s="190" t="s">
        <v>1</v>
      </c>
      <c r="D1172" s="192">
        <v>59.23</v>
      </c>
    </row>
    <row r="1173" spans="1:4">
      <c r="A1173" s="190">
        <v>7260250040</v>
      </c>
      <c r="B1173" s="13" t="s">
        <v>6558</v>
      </c>
      <c r="C1173" s="190" t="s">
        <v>1</v>
      </c>
      <c r="D1173" s="192">
        <v>109.27</v>
      </c>
    </row>
    <row r="1174" spans="1:4">
      <c r="A1174" s="190">
        <v>7260250080</v>
      </c>
      <c r="B1174" s="13" t="s">
        <v>6559</v>
      </c>
      <c r="C1174" s="190" t="s">
        <v>1</v>
      </c>
      <c r="D1174" s="192">
        <v>154.94999999999999</v>
      </c>
    </row>
    <row r="1175" spans="1:4">
      <c r="A1175" s="190" t="s">
        <v>18603</v>
      </c>
      <c r="D1175" s="192"/>
    </row>
    <row r="1176" spans="1:4">
      <c r="A1176" s="190" t="s">
        <v>18604</v>
      </c>
      <c r="D1176" s="192"/>
    </row>
    <row r="1177" spans="1:4">
      <c r="A1177" s="190" t="s">
        <v>18605</v>
      </c>
      <c r="C1177" s="190" t="s">
        <v>18606</v>
      </c>
      <c r="D1177" s="192"/>
    </row>
    <row r="1178" spans="1:4">
      <c r="A1178" s="190" t="s">
        <v>18</v>
      </c>
      <c r="B1178" s="13" t="s">
        <v>1030</v>
      </c>
      <c r="C1178" s="190" t="s">
        <v>0</v>
      </c>
      <c r="D1178" s="192" t="s">
        <v>18607</v>
      </c>
    </row>
    <row r="1179" spans="1:4">
      <c r="A1179" s="190">
        <v>7260250320</v>
      </c>
      <c r="B1179" s="13" t="s">
        <v>6560</v>
      </c>
      <c r="C1179" s="190" t="s">
        <v>1</v>
      </c>
      <c r="D1179" s="192">
        <v>110.56</v>
      </c>
    </row>
    <row r="1180" spans="1:4">
      <c r="A1180" s="190">
        <v>7260250360</v>
      </c>
      <c r="B1180" s="13" t="s">
        <v>6561</v>
      </c>
      <c r="C1180" s="190" t="s">
        <v>1</v>
      </c>
      <c r="D1180" s="192">
        <v>156.33000000000001</v>
      </c>
    </row>
    <row r="1181" spans="1:4">
      <c r="A1181" s="190">
        <v>7260300010</v>
      </c>
      <c r="B1181" s="13" t="s">
        <v>6562</v>
      </c>
      <c r="C1181" s="190" t="s">
        <v>1</v>
      </c>
      <c r="D1181" s="192">
        <v>382.5</v>
      </c>
    </row>
    <row r="1182" spans="1:4">
      <c r="A1182" s="190">
        <v>7260300020</v>
      </c>
      <c r="B1182" s="13" t="s">
        <v>6563</v>
      </c>
      <c r="C1182" s="190" t="s">
        <v>1</v>
      </c>
      <c r="D1182" s="192">
        <v>456.95</v>
      </c>
    </row>
    <row r="1183" spans="1:4">
      <c r="A1183" s="190">
        <v>7260300030</v>
      </c>
      <c r="B1183" s="13" t="s">
        <v>6564</v>
      </c>
      <c r="C1183" s="190" t="s">
        <v>1</v>
      </c>
      <c r="D1183" s="192">
        <v>429.38</v>
      </c>
    </row>
    <row r="1184" spans="1:4">
      <c r="A1184" s="190">
        <v>7260300040</v>
      </c>
      <c r="B1184" s="13" t="s">
        <v>6565</v>
      </c>
      <c r="C1184" s="190" t="s">
        <v>1</v>
      </c>
      <c r="D1184" s="192">
        <v>432.54</v>
      </c>
    </row>
    <row r="1185" spans="1:4">
      <c r="A1185" s="190">
        <v>7260300050</v>
      </c>
      <c r="B1185" s="13" t="s">
        <v>6566</v>
      </c>
      <c r="C1185" s="190" t="s">
        <v>1</v>
      </c>
      <c r="D1185" s="192">
        <v>426.83</v>
      </c>
    </row>
    <row r="1186" spans="1:4">
      <c r="A1186" s="190">
        <v>7260300060</v>
      </c>
      <c r="B1186" s="13" t="s">
        <v>6567</v>
      </c>
      <c r="C1186" s="190" t="s">
        <v>1</v>
      </c>
      <c r="D1186" s="192">
        <v>504.83</v>
      </c>
    </row>
    <row r="1187" spans="1:4">
      <c r="A1187" s="190">
        <v>7260300070</v>
      </c>
      <c r="B1187" s="13" t="s">
        <v>6568</v>
      </c>
      <c r="C1187" s="190" t="s">
        <v>1</v>
      </c>
      <c r="D1187" s="192">
        <v>475.14</v>
      </c>
    </row>
    <row r="1188" spans="1:4">
      <c r="A1188" s="190">
        <v>7260300080</v>
      </c>
      <c r="B1188" s="13" t="s">
        <v>6569</v>
      </c>
      <c r="C1188" s="190" t="s">
        <v>1</v>
      </c>
      <c r="D1188" s="192">
        <v>478.44</v>
      </c>
    </row>
    <row r="1189" spans="1:4">
      <c r="A1189" s="190">
        <v>7260300090</v>
      </c>
      <c r="B1189" s="13" t="s">
        <v>6570</v>
      </c>
      <c r="C1189" s="190" t="s">
        <v>1</v>
      </c>
      <c r="D1189" s="192">
        <v>447.58</v>
      </c>
    </row>
    <row r="1190" spans="1:4">
      <c r="A1190" s="190">
        <v>7260300100</v>
      </c>
      <c r="B1190" s="13" t="s">
        <v>6571</v>
      </c>
      <c r="C1190" s="190" t="s">
        <v>1</v>
      </c>
      <c r="D1190" s="192">
        <v>525.58000000000004</v>
      </c>
    </row>
    <row r="1191" spans="1:4">
      <c r="A1191" s="190">
        <v>7260300110</v>
      </c>
      <c r="B1191" s="13" t="s">
        <v>6572</v>
      </c>
      <c r="C1191" s="190" t="s">
        <v>1</v>
      </c>
      <c r="D1191" s="192">
        <v>495.89</v>
      </c>
    </row>
    <row r="1192" spans="1:4">
      <c r="A1192" s="190">
        <v>7260300120</v>
      </c>
      <c r="B1192" s="13" t="s">
        <v>6573</v>
      </c>
      <c r="C1192" s="190" t="s">
        <v>1</v>
      </c>
      <c r="D1192" s="192">
        <v>499.19</v>
      </c>
    </row>
    <row r="1193" spans="1:4">
      <c r="A1193" s="190">
        <v>7260300130</v>
      </c>
      <c r="B1193" s="13" t="s">
        <v>6574</v>
      </c>
      <c r="C1193" s="190" t="s">
        <v>1</v>
      </c>
      <c r="D1193" s="192">
        <v>478.8</v>
      </c>
    </row>
    <row r="1194" spans="1:4">
      <c r="A1194" s="190">
        <v>7260300140</v>
      </c>
      <c r="B1194" s="13" t="s">
        <v>6575</v>
      </c>
      <c r="C1194" s="190" t="s">
        <v>1</v>
      </c>
      <c r="D1194" s="192">
        <v>565</v>
      </c>
    </row>
    <row r="1195" spans="1:4">
      <c r="A1195" s="190">
        <v>7260300150</v>
      </c>
      <c r="B1195" s="13" t="s">
        <v>6576</v>
      </c>
      <c r="C1195" s="190" t="s">
        <v>1</v>
      </c>
      <c r="D1195" s="192">
        <v>529.95000000000005</v>
      </c>
    </row>
    <row r="1196" spans="1:4">
      <c r="A1196" s="190">
        <v>7260300160</v>
      </c>
      <c r="B1196" s="13" t="s">
        <v>6577</v>
      </c>
      <c r="C1196" s="190" t="s">
        <v>1</v>
      </c>
      <c r="D1196" s="192">
        <v>533.54</v>
      </c>
    </row>
    <row r="1197" spans="1:4">
      <c r="A1197" s="190">
        <v>7260300170</v>
      </c>
      <c r="B1197" s="13" t="s">
        <v>6578</v>
      </c>
      <c r="C1197" s="190" t="s">
        <v>1</v>
      </c>
      <c r="D1197" s="192">
        <v>501.47</v>
      </c>
    </row>
    <row r="1198" spans="1:4">
      <c r="A1198" s="190">
        <v>7260300180</v>
      </c>
      <c r="B1198" s="13" t="s">
        <v>6579</v>
      </c>
      <c r="C1198" s="190" t="s">
        <v>1</v>
      </c>
      <c r="D1198" s="192">
        <v>587.66999999999996</v>
      </c>
    </row>
    <row r="1199" spans="1:4">
      <c r="A1199" s="190">
        <v>7260300190</v>
      </c>
      <c r="B1199" s="13" t="s">
        <v>6580</v>
      </c>
      <c r="C1199" s="190" t="s">
        <v>1</v>
      </c>
      <c r="D1199" s="192">
        <v>551.89</v>
      </c>
    </row>
    <row r="1200" spans="1:4">
      <c r="A1200" s="190">
        <v>7260300200</v>
      </c>
      <c r="B1200" s="13" t="s">
        <v>6581</v>
      </c>
      <c r="C1200" s="190" t="s">
        <v>1</v>
      </c>
      <c r="D1200" s="192">
        <v>555.28</v>
      </c>
    </row>
    <row r="1201" spans="1:4">
      <c r="A1201" s="190">
        <v>7260300210</v>
      </c>
      <c r="B1201" s="13" t="s">
        <v>6582</v>
      </c>
      <c r="C1201" s="190" t="s">
        <v>1</v>
      </c>
      <c r="D1201" s="192">
        <v>539.04</v>
      </c>
    </row>
    <row r="1202" spans="1:4">
      <c r="A1202" s="190">
        <v>7260300220</v>
      </c>
      <c r="B1202" s="13" t="s">
        <v>6583</v>
      </c>
      <c r="C1202" s="190" t="s">
        <v>1</v>
      </c>
      <c r="D1202" s="192">
        <v>633.44000000000005</v>
      </c>
    </row>
    <row r="1203" spans="1:4">
      <c r="A1203" s="190">
        <v>7260300230</v>
      </c>
      <c r="B1203" s="13" t="s">
        <v>6584</v>
      </c>
      <c r="C1203" s="190" t="s">
        <v>1</v>
      </c>
      <c r="D1203" s="192">
        <v>592.08000000000004</v>
      </c>
    </row>
    <row r="1204" spans="1:4">
      <c r="A1204" s="190">
        <v>7260300240</v>
      </c>
      <c r="B1204" s="13" t="s">
        <v>6585</v>
      </c>
      <c r="C1204" s="190" t="s">
        <v>1</v>
      </c>
      <c r="D1204" s="192">
        <v>595.80999999999995</v>
      </c>
    </row>
    <row r="1205" spans="1:4">
      <c r="A1205" s="190">
        <v>7260300250</v>
      </c>
      <c r="B1205" s="13" t="s">
        <v>6586</v>
      </c>
      <c r="C1205" s="190" t="s">
        <v>1</v>
      </c>
      <c r="D1205" s="192">
        <v>565.58000000000004</v>
      </c>
    </row>
    <row r="1206" spans="1:4">
      <c r="A1206" s="190">
        <v>7260300260</v>
      </c>
      <c r="B1206" s="13" t="s">
        <v>6587</v>
      </c>
      <c r="C1206" s="190" t="s">
        <v>1</v>
      </c>
      <c r="D1206" s="192">
        <v>659.98</v>
      </c>
    </row>
    <row r="1207" spans="1:4">
      <c r="A1207" s="190">
        <v>7260300270</v>
      </c>
      <c r="B1207" s="13" t="s">
        <v>6588</v>
      </c>
      <c r="C1207" s="190" t="s">
        <v>1</v>
      </c>
      <c r="D1207" s="192">
        <v>618.6</v>
      </c>
    </row>
    <row r="1208" spans="1:4">
      <c r="A1208" s="190">
        <v>7260300280</v>
      </c>
      <c r="B1208" s="13" t="s">
        <v>6589</v>
      </c>
      <c r="C1208" s="190" t="s">
        <v>1</v>
      </c>
      <c r="D1208" s="192">
        <v>622.29999999999995</v>
      </c>
    </row>
    <row r="1209" spans="1:4">
      <c r="A1209" s="190">
        <v>7260300290</v>
      </c>
      <c r="B1209" s="13" t="s">
        <v>6590</v>
      </c>
      <c r="C1209" s="190" t="s">
        <v>1</v>
      </c>
      <c r="D1209" s="192">
        <v>450.57</v>
      </c>
    </row>
    <row r="1210" spans="1:4">
      <c r="A1210" s="190">
        <v>7260300300</v>
      </c>
      <c r="B1210" s="13" t="s">
        <v>6591</v>
      </c>
      <c r="C1210" s="190" t="s">
        <v>1</v>
      </c>
      <c r="D1210" s="192">
        <v>525.01</v>
      </c>
    </row>
    <row r="1211" spans="1:4">
      <c r="A1211" s="190">
        <v>7260300310</v>
      </c>
      <c r="B1211" s="13" t="s">
        <v>6592</v>
      </c>
      <c r="C1211" s="190" t="s">
        <v>1</v>
      </c>
      <c r="D1211" s="192">
        <v>497.44</v>
      </c>
    </row>
    <row r="1212" spans="1:4">
      <c r="A1212" s="190">
        <v>7260300320</v>
      </c>
      <c r="B1212" s="13" t="s">
        <v>6593</v>
      </c>
      <c r="C1212" s="190" t="s">
        <v>1</v>
      </c>
      <c r="D1212" s="192">
        <v>500.6</v>
      </c>
    </row>
    <row r="1213" spans="1:4">
      <c r="A1213" s="190">
        <v>7260300330</v>
      </c>
      <c r="B1213" s="13" t="s">
        <v>6594</v>
      </c>
      <c r="C1213" s="190" t="s">
        <v>1</v>
      </c>
      <c r="D1213" s="192">
        <v>495.12</v>
      </c>
    </row>
    <row r="1214" spans="1:4">
      <c r="A1214" s="190">
        <v>7260300340</v>
      </c>
      <c r="B1214" s="13" t="s">
        <v>6595</v>
      </c>
      <c r="C1214" s="190" t="s">
        <v>1</v>
      </c>
      <c r="D1214" s="192">
        <v>573.12</v>
      </c>
    </row>
    <row r="1215" spans="1:4">
      <c r="A1215" s="190">
        <v>7260300350</v>
      </c>
      <c r="B1215" s="13" t="s">
        <v>6596</v>
      </c>
      <c r="C1215" s="190" t="s">
        <v>1</v>
      </c>
      <c r="D1215" s="192">
        <v>543.41999999999996</v>
      </c>
    </row>
    <row r="1216" spans="1:4">
      <c r="A1216" s="190">
        <v>7260300360</v>
      </c>
      <c r="B1216" s="13" t="s">
        <v>6597</v>
      </c>
      <c r="C1216" s="190" t="s">
        <v>1</v>
      </c>
      <c r="D1216" s="192">
        <v>546.72</v>
      </c>
    </row>
    <row r="1217" spans="1:4">
      <c r="A1217" s="190">
        <v>7260300370</v>
      </c>
      <c r="B1217" s="13" t="s">
        <v>6598</v>
      </c>
      <c r="C1217" s="190" t="s">
        <v>1</v>
      </c>
      <c r="D1217" s="192">
        <v>515.87</v>
      </c>
    </row>
    <row r="1218" spans="1:4">
      <c r="A1218" s="190">
        <v>7260300380</v>
      </c>
      <c r="B1218" s="13" t="s">
        <v>6599</v>
      </c>
      <c r="C1218" s="190" t="s">
        <v>1</v>
      </c>
      <c r="D1218" s="192">
        <v>593.88</v>
      </c>
    </row>
    <row r="1219" spans="1:4">
      <c r="A1219" s="190">
        <v>7260300390</v>
      </c>
      <c r="B1219" s="13" t="s">
        <v>6600</v>
      </c>
      <c r="C1219" s="190" t="s">
        <v>1</v>
      </c>
      <c r="D1219" s="192">
        <v>564.17999999999995</v>
      </c>
    </row>
    <row r="1220" spans="1:4">
      <c r="A1220" s="190">
        <v>7260300400</v>
      </c>
      <c r="B1220" s="13" t="s">
        <v>6601</v>
      </c>
      <c r="C1220" s="190" t="s">
        <v>1</v>
      </c>
      <c r="D1220" s="192">
        <v>567.48</v>
      </c>
    </row>
    <row r="1221" spans="1:4">
      <c r="A1221" s="190">
        <v>7260300410</v>
      </c>
      <c r="B1221" s="13" t="s">
        <v>6602</v>
      </c>
      <c r="C1221" s="190" t="s">
        <v>1</v>
      </c>
      <c r="D1221" s="192">
        <v>547.42999999999995</v>
      </c>
    </row>
    <row r="1222" spans="1:4">
      <c r="A1222" s="190">
        <v>7260300420</v>
      </c>
      <c r="B1222" s="13" t="s">
        <v>6603</v>
      </c>
      <c r="C1222" s="190" t="s">
        <v>1</v>
      </c>
      <c r="D1222" s="192">
        <v>633.62</v>
      </c>
    </row>
    <row r="1223" spans="1:4">
      <c r="A1223" s="190">
        <v>7260300430</v>
      </c>
      <c r="B1223" s="13" t="s">
        <v>6604</v>
      </c>
      <c r="C1223" s="190" t="s">
        <v>1</v>
      </c>
      <c r="D1223" s="192">
        <v>598.58000000000004</v>
      </c>
    </row>
    <row r="1224" spans="1:4">
      <c r="A1224" s="190">
        <v>7260300440</v>
      </c>
      <c r="B1224" s="13" t="s">
        <v>6605</v>
      </c>
      <c r="C1224" s="190" t="s">
        <v>1</v>
      </c>
      <c r="D1224" s="192">
        <v>602.17999999999995</v>
      </c>
    </row>
    <row r="1225" spans="1:4">
      <c r="A1225" s="190">
        <v>7260300450</v>
      </c>
      <c r="B1225" s="13" t="s">
        <v>6606</v>
      </c>
      <c r="C1225" s="190" t="s">
        <v>1</v>
      </c>
      <c r="D1225" s="192">
        <v>570.1</v>
      </c>
    </row>
    <row r="1226" spans="1:4">
      <c r="A1226" s="190">
        <v>7260300460</v>
      </c>
      <c r="B1226" s="13" t="s">
        <v>6607</v>
      </c>
      <c r="C1226" s="190" t="s">
        <v>1</v>
      </c>
      <c r="D1226" s="192">
        <v>656.29</v>
      </c>
    </row>
    <row r="1227" spans="1:4">
      <c r="A1227" s="190">
        <v>7260300470</v>
      </c>
      <c r="B1227" s="13" t="s">
        <v>6608</v>
      </c>
      <c r="C1227" s="190" t="s">
        <v>1</v>
      </c>
      <c r="D1227" s="192">
        <v>620.52</v>
      </c>
    </row>
    <row r="1228" spans="1:4">
      <c r="A1228" s="190">
        <v>7260300480</v>
      </c>
      <c r="B1228" s="13" t="s">
        <v>6609</v>
      </c>
      <c r="C1228" s="190" t="s">
        <v>1</v>
      </c>
      <c r="D1228" s="192">
        <v>623.91999999999996</v>
      </c>
    </row>
    <row r="1229" spans="1:4">
      <c r="A1229" s="190">
        <v>7260300490</v>
      </c>
      <c r="B1229" s="13" t="s">
        <v>6610</v>
      </c>
      <c r="C1229" s="190" t="s">
        <v>1</v>
      </c>
      <c r="D1229" s="192">
        <v>608.03</v>
      </c>
    </row>
    <row r="1230" spans="1:4">
      <c r="A1230" s="190">
        <v>7260300500</v>
      </c>
      <c r="B1230" s="13" t="s">
        <v>6611</v>
      </c>
      <c r="C1230" s="190" t="s">
        <v>1</v>
      </c>
      <c r="D1230" s="192">
        <v>702.42</v>
      </c>
    </row>
    <row r="1231" spans="1:4">
      <c r="A1231" s="190" t="s">
        <v>18603</v>
      </c>
      <c r="D1231" s="192"/>
    </row>
    <row r="1232" spans="1:4">
      <c r="A1232" s="190" t="s">
        <v>18604</v>
      </c>
      <c r="D1232" s="192"/>
    </row>
    <row r="1233" spans="1:4">
      <c r="A1233" s="190" t="s">
        <v>18605</v>
      </c>
      <c r="C1233" s="190" t="s">
        <v>18606</v>
      </c>
      <c r="D1233" s="192"/>
    </row>
    <row r="1234" spans="1:4">
      <c r="A1234" s="190" t="s">
        <v>18</v>
      </c>
      <c r="B1234" s="13" t="s">
        <v>1030</v>
      </c>
      <c r="C1234" s="190" t="s">
        <v>0</v>
      </c>
      <c r="D1234" s="192" t="s">
        <v>18607</v>
      </c>
    </row>
    <row r="1235" spans="1:4">
      <c r="A1235" s="190">
        <v>7260300510</v>
      </c>
      <c r="B1235" s="13" t="s">
        <v>6612</v>
      </c>
      <c r="C1235" s="190" t="s">
        <v>1</v>
      </c>
      <c r="D1235" s="192">
        <v>661.06</v>
      </c>
    </row>
    <row r="1236" spans="1:4">
      <c r="A1236" s="190">
        <v>7260300520</v>
      </c>
      <c r="B1236" s="13" t="s">
        <v>6613</v>
      </c>
      <c r="C1236" s="190" t="s">
        <v>1</v>
      </c>
      <c r="D1236" s="192">
        <v>664.8</v>
      </c>
    </row>
    <row r="1237" spans="1:4">
      <c r="A1237" s="190">
        <v>7260300530</v>
      </c>
      <c r="B1237" s="13" t="s">
        <v>6614</v>
      </c>
      <c r="C1237" s="190" t="s">
        <v>1</v>
      </c>
      <c r="D1237" s="192">
        <v>634.57000000000005</v>
      </c>
    </row>
    <row r="1238" spans="1:4">
      <c r="A1238" s="190">
        <v>7260300540</v>
      </c>
      <c r="B1238" s="13" t="s">
        <v>6615</v>
      </c>
      <c r="C1238" s="190" t="s">
        <v>1</v>
      </c>
      <c r="D1238" s="192">
        <v>728.96</v>
      </c>
    </row>
    <row r="1239" spans="1:4">
      <c r="A1239" s="190">
        <v>7260300550</v>
      </c>
      <c r="B1239" s="13" t="s">
        <v>6616</v>
      </c>
      <c r="C1239" s="190" t="s">
        <v>1</v>
      </c>
      <c r="D1239" s="192">
        <v>687.58</v>
      </c>
    </row>
    <row r="1240" spans="1:4">
      <c r="A1240" s="190">
        <v>7260300560</v>
      </c>
      <c r="B1240" s="13" t="s">
        <v>6617</v>
      </c>
      <c r="C1240" s="190" t="s">
        <v>1</v>
      </c>
      <c r="D1240" s="192">
        <v>691.29</v>
      </c>
    </row>
    <row r="1241" spans="1:4">
      <c r="A1241" s="190">
        <v>7260300570</v>
      </c>
      <c r="B1241" s="13" t="s">
        <v>6618</v>
      </c>
      <c r="C1241" s="190" t="s">
        <v>1</v>
      </c>
      <c r="D1241" s="192">
        <v>539.89</v>
      </c>
    </row>
    <row r="1242" spans="1:4">
      <c r="A1242" s="190">
        <v>7260300580</v>
      </c>
      <c r="B1242" s="13" t="s">
        <v>6619</v>
      </c>
      <c r="C1242" s="190" t="s">
        <v>1</v>
      </c>
      <c r="D1242" s="192">
        <v>614.34</v>
      </c>
    </row>
    <row r="1243" spans="1:4">
      <c r="A1243" s="190">
        <v>7260300590</v>
      </c>
      <c r="B1243" s="13" t="s">
        <v>6620</v>
      </c>
      <c r="C1243" s="190" t="s">
        <v>1</v>
      </c>
      <c r="D1243" s="192">
        <v>586.77</v>
      </c>
    </row>
    <row r="1244" spans="1:4">
      <c r="A1244" s="190">
        <v>7260300600</v>
      </c>
      <c r="B1244" s="13" t="s">
        <v>6621</v>
      </c>
      <c r="C1244" s="190" t="s">
        <v>1</v>
      </c>
      <c r="D1244" s="192">
        <v>589.92999999999995</v>
      </c>
    </row>
    <row r="1245" spans="1:4">
      <c r="A1245" s="190">
        <v>7260300610</v>
      </c>
      <c r="B1245" s="13" t="s">
        <v>6622</v>
      </c>
      <c r="C1245" s="190" t="s">
        <v>1</v>
      </c>
      <c r="D1245" s="192">
        <v>584.66</v>
      </c>
    </row>
    <row r="1246" spans="1:4">
      <c r="A1246" s="190">
        <v>7260300620</v>
      </c>
      <c r="B1246" s="13" t="s">
        <v>6623</v>
      </c>
      <c r="C1246" s="190" t="s">
        <v>1</v>
      </c>
      <c r="D1246" s="192">
        <v>662.66</v>
      </c>
    </row>
    <row r="1247" spans="1:4">
      <c r="A1247" s="190">
        <v>7260300630</v>
      </c>
      <c r="B1247" s="13" t="s">
        <v>6624</v>
      </c>
      <c r="C1247" s="190" t="s">
        <v>1</v>
      </c>
      <c r="D1247" s="192">
        <v>632.97</v>
      </c>
    </row>
    <row r="1248" spans="1:4">
      <c r="A1248" s="190">
        <v>7260300640</v>
      </c>
      <c r="B1248" s="13" t="s">
        <v>6625</v>
      </c>
      <c r="C1248" s="190" t="s">
        <v>1</v>
      </c>
      <c r="D1248" s="192">
        <v>636.27</v>
      </c>
    </row>
    <row r="1249" spans="1:4">
      <c r="A1249" s="190">
        <v>7260300650</v>
      </c>
      <c r="B1249" s="13" t="s">
        <v>6626</v>
      </c>
      <c r="C1249" s="190" t="s">
        <v>1</v>
      </c>
      <c r="D1249" s="192">
        <v>605.41</v>
      </c>
    </row>
    <row r="1250" spans="1:4">
      <c r="A1250" s="190">
        <v>7260300660</v>
      </c>
      <c r="B1250" s="13" t="s">
        <v>6627</v>
      </c>
      <c r="C1250" s="190" t="s">
        <v>1</v>
      </c>
      <c r="D1250" s="192">
        <v>683.42</v>
      </c>
    </row>
    <row r="1251" spans="1:4">
      <c r="A1251" s="190">
        <v>7260300670</v>
      </c>
      <c r="B1251" s="13" t="s">
        <v>6628</v>
      </c>
      <c r="C1251" s="190" t="s">
        <v>1</v>
      </c>
      <c r="D1251" s="192">
        <v>653.73</v>
      </c>
    </row>
    <row r="1252" spans="1:4">
      <c r="A1252" s="190">
        <v>7260300680</v>
      </c>
      <c r="B1252" s="13" t="s">
        <v>6629</v>
      </c>
      <c r="C1252" s="190" t="s">
        <v>1</v>
      </c>
      <c r="D1252" s="192">
        <v>657.03</v>
      </c>
    </row>
    <row r="1253" spans="1:4">
      <c r="A1253" s="190">
        <v>7260300690</v>
      </c>
      <c r="B1253" s="13" t="s">
        <v>6630</v>
      </c>
      <c r="C1253" s="190" t="s">
        <v>1</v>
      </c>
      <c r="D1253" s="192">
        <v>637.33000000000004</v>
      </c>
    </row>
    <row r="1254" spans="1:4">
      <c r="A1254" s="190">
        <v>7260300700</v>
      </c>
      <c r="B1254" s="13" t="s">
        <v>6631</v>
      </c>
      <c r="C1254" s="190" t="s">
        <v>1</v>
      </c>
      <c r="D1254" s="192">
        <v>723.53</v>
      </c>
    </row>
    <row r="1255" spans="1:4">
      <c r="A1255" s="190">
        <v>7260300710</v>
      </c>
      <c r="B1255" s="13" t="s">
        <v>6632</v>
      </c>
      <c r="C1255" s="190" t="s">
        <v>1</v>
      </c>
      <c r="D1255" s="192">
        <v>688.48</v>
      </c>
    </row>
    <row r="1256" spans="1:4">
      <c r="A1256" s="190">
        <v>7260300720</v>
      </c>
      <c r="B1256" s="13" t="s">
        <v>6633</v>
      </c>
      <c r="C1256" s="190" t="s">
        <v>1</v>
      </c>
      <c r="D1256" s="192">
        <v>692.07</v>
      </c>
    </row>
    <row r="1257" spans="1:4">
      <c r="A1257" s="190">
        <v>7260300730</v>
      </c>
      <c r="B1257" s="13" t="s">
        <v>6634</v>
      </c>
      <c r="C1257" s="190" t="s">
        <v>1</v>
      </c>
      <c r="D1257" s="192">
        <v>660</v>
      </c>
    </row>
    <row r="1258" spans="1:4">
      <c r="A1258" s="190">
        <v>7260300740</v>
      </c>
      <c r="B1258" s="13" t="s">
        <v>6635</v>
      </c>
      <c r="C1258" s="190" t="s">
        <v>1</v>
      </c>
      <c r="D1258" s="192">
        <v>746.2</v>
      </c>
    </row>
    <row r="1259" spans="1:4">
      <c r="A1259" s="190">
        <v>7260300750</v>
      </c>
      <c r="B1259" s="13" t="s">
        <v>6636</v>
      </c>
      <c r="C1259" s="190" t="s">
        <v>1</v>
      </c>
      <c r="D1259" s="192">
        <v>710.42</v>
      </c>
    </row>
    <row r="1260" spans="1:4">
      <c r="A1260" s="190">
        <v>7260300760</v>
      </c>
      <c r="B1260" s="13" t="s">
        <v>6637</v>
      </c>
      <c r="C1260" s="190" t="s">
        <v>1</v>
      </c>
      <c r="D1260" s="192">
        <v>713.81</v>
      </c>
    </row>
    <row r="1261" spans="1:4">
      <c r="A1261" s="190">
        <v>7260300770</v>
      </c>
      <c r="B1261" s="13" t="s">
        <v>6638</v>
      </c>
      <c r="C1261" s="190" t="s">
        <v>1</v>
      </c>
      <c r="D1261" s="192">
        <v>698.35</v>
      </c>
    </row>
    <row r="1262" spans="1:4">
      <c r="A1262" s="190">
        <v>7260300780</v>
      </c>
      <c r="B1262" s="13" t="s">
        <v>6639</v>
      </c>
      <c r="C1262" s="190" t="s">
        <v>1</v>
      </c>
      <c r="D1262" s="192">
        <v>792.76</v>
      </c>
    </row>
    <row r="1263" spans="1:4">
      <c r="A1263" s="190">
        <v>7260300790</v>
      </c>
      <c r="B1263" s="13" t="s">
        <v>6640</v>
      </c>
      <c r="C1263" s="190" t="s">
        <v>1</v>
      </c>
      <c r="D1263" s="192">
        <v>751.38</v>
      </c>
    </row>
    <row r="1264" spans="1:4">
      <c r="A1264" s="190">
        <v>7260300800</v>
      </c>
      <c r="B1264" s="13" t="s">
        <v>6641</v>
      </c>
      <c r="C1264" s="190" t="s">
        <v>1</v>
      </c>
      <c r="D1264" s="192">
        <v>755.12</v>
      </c>
    </row>
    <row r="1265" spans="1:4">
      <c r="A1265" s="190">
        <v>7260300810</v>
      </c>
      <c r="B1265" s="13" t="s">
        <v>6642</v>
      </c>
      <c r="C1265" s="190" t="s">
        <v>1</v>
      </c>
      <c r="D1265" s="192">
        <v>724.89</v>
      </c>
    </row>
    <row r="1266" spans="1:4">
      <c r="A1266" s="190">
        <v>7260300820</v>
      </c>
      <c r="B1266" s="13" t="s">
        <v>6643</v>
      </c>
      <c r="C1266" s="190" t="s">
        <v>1</v>
      </c>
      <c r="D1266" s="192">
        <v>819.3</v>
      </c>
    </row>
    <row r="1267" spans="1:4">
      <c r="A1267" s="190">
        <v>7260300830</v>
      </c>
      <c r="B1267" s="13" t="s">
        <v>6644</v>
      </c>
      <c r="C1267" s="190" t="s">
        <v>1</v>
      </c>
      <c r="D1267" s="192">
        <v>777.9</v>
      </c>
    </row>
    <row r="1268" spans="1:4">
      <c r="A1268" s="190">
        <v>7260300840</v>
      </c>
      <c r="B1268" s="13" t="s">
        <v>6645</v>
      </c>
      <c r="C1268" s="190" t="s">
        <v>1</v>
      </c>
      <c r="D1268" s="192">
        <v>781.61</v>
      </c>
    </row>
    <row r="1269" spans="1:4">
      <c r="A1269" s="190">
        <v>7260300850</v>
      </c>
      <c r="B1269" s="13" t="s">
        <v>6646</v>
      </c>
      <c r="C1269" s="190" t="s">
        <v>1</v>
      </c>
      <c r="D1269" s="192">
        <v>620.04999999999995</v>
      </c>
    </row>
    <row r="1270" spans="1:4">
      <c r="A1270" s="190">
        <v>7260300860</v>
      </c>
      <c r="B1270" s="13" t="s">
        <v>6647</v>
      </c>
      <c r="C1270" s="190" t="s">
        <v>1</v>
      </c>
      <c r="D1270" s="192">
        <v>694.49</v>
      </c>
    </row>
    <row r="1271" spans="1:4">
      <c r="A1271" s="190">
        <v>7260300870</v>
      </c>
      <c r="B1271" s="13" t="s">
        <v>6648</v>
      </c>
      <c r="C1271" s="190" t="s">
        <v>1</v>
      </c>
      <c r="D1271" s="192">
        <v>666.92</v>
      </c>
    </row>
    <row r="1272" spans="1:4">
      <c r="A1272" s="190">
        <v>7260300880</v>
      </c>
      <c r="B1272" s="13" t="s">
        <v>6649</v>
      </c>
      <c r="C1272" s="190" t="s">
        <v>1</v>
      </c>
      <c r="D1272" s="192">
        <v>670.08</v>
      </c>
    </row>
    <row r="1273" spans="1:4">
      <c r="A1273" s="190">
        <v>7260300890</v>
      </c>
      <c r="B1273" s="13" t="s">
        <v>6650</v>
      </c>
      <c r="C1273" s="190" t="s">
        <v>1</v>
      </c>
      <c r="D1273" s="192">
        <v>665.09</v>
      </c>
    </row>
    <row r="1274" spans="1:4">
      <c r="A1274" s="190">
        <v>7260300900</v>
      </c>
      <c r="B1274" s="13" t="s">
        <v>6651</v>
      </c>
      <c r="C1274" s="190" t="s">
        <v>1</v>
      </c>
      <c r="D1274" s="192">
        <v>743.09</v>
      </c>
    </row>
    <row r="1275" spans="1:4">
      <c r="A1275" s="190">
        <v>7260300910</v>
      </c>
      <c r="B1275" s="13" t="s">
        <v>6652</v>
      </c>
      <c r="C1275" s="190" t="s">
        <v>1</v>
      </c>
      <c r="D1275" s="192">
        <v>713.4</v>
      </c>
    </row>
    <row r="1276" spans="1:4">
      <c r="A1276" s="190">
        <v>7260300920</v>
      </c>
      <c r="B1276" s="13" t="s">
        <v>6653</v>
      </c>
      <c r="C1276" s="190" t="s">
        <v>1</v>
      </c>
      <c r="D1276" s="192">
        <v>716.7</v>
      </c>
    </row>
    <row r="1277" spans="1:4">
      <c r="A1277" s="190">
        <v>7260300930</v>
      </c>
      <c r="B1277" s="13" t="s">
        <v>6654</v>
      </c>
      <c r="C1277" s="190" t="s">
        <v>1</v>
      </c>
      <c r="D1277" s="192">
        <v>685.92</v>
      </c>
    </row>
    <row r="1278" spans="1:4">
      <c r="A1278" s="190">
        <v>7260300940</v>
      </c>
      <c r="B1278" s="13" t="s">
        <v>6655</v>
      </c>
      <c r="C1278" s="190" t="s">
        <v>1</v>
      </c>
      <c r="D1278" s="192">
        <v>763.92</v>
      </c>
    </row>
    <row r="1279" spans="1:4">
      <c r="A1279" s="190">
        <v>7260300950</v>
      </c>
      <c r="B1279" s="13" t="s">
        <v>6656</v>
      </c>
      <c r="C1279" s="190" t="s">
        <v>1</v>
      </c>
      <c r="D1279" s="192">
        <v>734.23</v>
      </c>
    </row>
    <row r="1280" spans="1:4">
      <c r="A1280" s="190">
        <v>7260300960</v>
      </c>
      <c r="B1280" s="13" t="s">
        <v>6657</v>
      </c>
      <c r="C1280" s="190" t="s">
        <v>1</v>
      </c>
      <c r="D1280" s="192">
        <v>737.53</v>
      </c>
    </row>
    <row r="1281" spans="1:4">
      <c r="A1281" s="190">
        <v>7260300970</v>
      </c>
      <c r="B1281" s="13" t="s">
        <v>6658</v>
      </c>
      <c r="C1281" s="190" t="s">
        <v>1</v>
      </c>
      <c r="D1281" s="192">
        <v>718.35</v>
      </c>
    </row>
    <row r="1282" spans="1:4">
      <c r="A1282" s="190">
        <v>7260300980</v>
      </c>
      <c r="B1282" s="13" t="s">
        <v>6659</v>
      </c>
      <c r="C1282" s="190" t="s">
        <v>1</v>
      </c>
      <c r="D1282" s="192">
        <v>804.53</v>
      </c>
    </row>
    <row r="1283" spans="1:4">
      <c r="A1283" s="190">
        <v>7260300990</v>
      </c>
      <c r="B1283" s="13" t="s">
        <v>6660</v>
      </c>
      <c r="C1283" s="190" t="s">
        <v>1</v>
      </c>
      <c r="D1283" s="192">
        <v>769.49</v>
      </c>
    </row>
    <row r="1284" spans="1:4">
      <c r="A1284" s="190">
        <v>7260301000</v>
      </c>
      <c r="B1284" s="13" t="s">
        <v>6661</v>
      </c>
      <c r="C1284" s="190" t="s">
        <v>1</v>
      </c>
      <c r="D1284" s="192">
        <v>773.09</v>
      </c>
    </row>
    <row r="1285" spans="1:4">
      <c r="A1285" s="190">
        <v>7260301010</v>
      </c>
      <c r="B1285" s="13" t="s">
        <v>6662</v>
      </c>
      <c r="C1285" s="190" t="s">
        <v>1</v>
      </c>
      <c r="D1285" s="192">
        <v>741.33</v>
      </c>
    </row>
    <row r="1286" spans="1:4">
      <c r="A1286" s="190">
        <v>7260301020</v>
      </c>
      <c r="B1286" s="13" t="s">
        <v>6663</v>
      </c>
      <c r="C1286" s="190" t="s">
        <v>1</v>
      </c>
      <c r="D1286" s="192">
        <v>827.51</v>
      </c>
    </row>
    <row r="1287" spans="1:4">
      <c r="A1287" s="190" t="s">
        <v>18603</v>
      </c>
      <c r="D1287" s="192"/>
    </row>
    <row r="1288" spans="1:4">
      <c r="A1288" s="190" t="s">
        <v>18604</v>
      </c>
      <c r="D1288" s="192"/>
    </row>
    <row r="1289" spans="1:4">
      <c r="A1289" s="190" t="s">
        <v>18605</v>
      </c>
      <c r="C1289" s="190" t="s">
        <v>18606</v>
      </c>
      <c r="D1289" s="192"/>
    </row>
    <row r="1290" spans="1:4">
      <c r="A1290" s="190" t="s">
        <v>18</v>
      </c>
      <c r="B1290" s="13" t="s">
        <v>1030</v>
      </c>
      <c r="C1290" s="190" t="s">
        <v>0</v>
      </c>
      <c r="D1290" s="192" t="s">
        <v>18607</v>
      </c>
    </row>
    <row r="1291" spans="1:4">
      <c r="A1291" s="190">
        <v>7260301030</v>
      </c>
      <c r="B1291" s="13" t="s">
        <v>6664</v>
      </c>
      <c r="C1291" s="190" t="s">
        <v>1</v>
      </c>
      <c r="D1291" s="192">
        <v>791.74</v>
      </c>
    </row>
    <row r="1292" spans="1:4">
      <c r="A1292" s="190">
        <v>7260301040</v>
      </c>
      <c r="B1292" s="13" t="s">
        <v>6665</v>
      </c>
      <c r="C1292" s="190" t="s">
        <v>1</v>
      </c>
      <c r="D1292" s="192">
        <v>795.14</v>
      </c>
    </row>
    <row r="1293" spans="1:4">
      <c r="A1293" s="190">
        <v>7260301050</v>
      </c>
      <c r="B1293" s="13" t="s">
        <v>6666</v>
      </c>
      <c r="C1293" s="190" t="s">
        <v>1</v>
      </c>
      <c r="D1293" s="192">
        <v>780.83</v>
      </c>
    </row>
    <row r="1294" spans="1:4">
      <c r="A1294" s="190">
        <v>7260301060</v>
      </c>
      <c r="B1294" s="13" t="s">
        <v>6667</v>
      </c>
      <c r="C1294" s="190" t="s">
        <v>1</v>
      </c>
      <c r="D1294" s="192">
        <v>875.23</v>
      </c>
    </row>
    <row r="1295" spans="1:4">
      <c r="A1295" s="190">
        <v>7260301070</v>
      </c>
      <c r="B1295" s="13" t="s">
        <v>6668</v>
      </c>
      <c r="C1295" s="190" t="s">
        <v>1</v>
      </c>
      <c r="D1295" s="192">
        <v>833.86</v>
      </c>
    </row>
    <row r="1296" spans="1:4">
      <c r="A1296" s="190">
        <v>7260301080</v>
      </c>
      <c r="B1296" s="13" t="s">
        <v>6669</v>
      </c>
      <c r="C1296" s="190" t="s">
        <v>1</v>
      </c>
      <c r="D1296" s="192">
        <v>837.6</v>
      </c>
    </row>
    <row r="1297" spans="1:4">
      <c r="A1297" s="190">
        <v>7260301090</v>
      </c>
      <c r="B1297" s="13" t="s">
        <v>6670</v>
      </c>
      <c r="C1297" s="190" t="s">
        <v>1</v>
      </c>
      <c r="D1297" s="192">
        <v>810.51</v>
      </c>
    </row>
    <row r="1298" spans="1:4">
      <c r="A1298" s="190">
        <v>7260301100</v>
      </c>
      <c r="B1298" s="13" t="s">
        <v>6671</v>
      </c>
      <c r="C1298" s="190" t="s">
        <v>1</v>
      </c>
      <c r="D1298" s="192">
        <v>904.91</v>
      </c>
    </row>
    <row r="1299" spans="1:4">
      <c r="A1299" s="190">
        <v>7260301110</v>
      </c>
      <c r="B1299" s="13" t="s">
        <v>6672</v>
      </c>
      <c r="C1299" s="190" t="s">
        <v>1</v>
      </c>
      <c r="D1299" s="192">
        <v>863.52</v>
      </c>
    </row>
    <row r="1300" spans="1:4">
      <c r="A1300" s="190">
        <v>7260301120</v>
      </c>
      <c r="B1300" s="13" t="s">
        <v>6673</v>
      </c>
      <c r="C1300" s="190" t="s">
        <v>1</v>
      </c>
      <c r="D1300" s="192">
        <v>867.23</v>
      </c>
    </row>
    <row r="1301" spans="1:4">
      <c r="A1301" s="190">
        <v>7260301130</v>
      </c>
      <c r="B1301" s="13" t="s">
        <v>6674</v>
      </c>
      <c r="C1301" s="190" t="s">
        <v>1</v>
      </c>
      <c r="D1301" s="192">
        <v>825.25</v>
      </c>
    </row>
    <row r="1302" spans="1:4">
      <c r="A1302" s="190">
        <v>7260301140</v>
      </c>
      <c r="B1302" s="13" t="s">
        <v>6675</v>
      </c>
      <c r="C1302" s="190" t="s">
        <v>1</v>
      </c>
      <c r="D1302" s="192">
        <v>899.7</v>
      </c>
    </row>
    <row r="1303" spans="1:4">
      <c r="A1303" s="190">
        <v>7260301150</v>
      </c>
      <c r="B1303" s="13" t="s">
        <v>6676</v>
      </c>
      <c r="C1303" s="190" t="s">
        <v>1</v>
      </c>
      <c r="D1303" s="192">
        <v>872.13</v>
      </c>
    </row>
    <row r="1304" spans="1:4">
      <c r="A1304" s="190">
        <v>7260301160</v>
      </c>
      <c r="B1304" s="13" t="s">
        <v>6677</v>
      </c>
      <c r="C1304" s="190" t="s">
        <v>1</v>
      </c>
      <c r="D1304" s="192">
        <v>875.29</v>
      </c>
    </row>
    <row r="1305" spans="1:4">
      <c r="A1305" s="190">
        <v>7260301170</v>
      </c>
      <c r="B1305" s="13" t="s">
        <v>6678</v>
      </c>
      <c r="C1305" s="190" t="s">
        <v>1</v>
      </c>
      <c r="D1305" s="192">
        <v>870.35</v>
      </c>
    </row>
    <row r="1306" spans="1:4">
      <c r="A1306" s="190">
        <v>7260301180</v>
      </c>
      <c r="B1306" s="13" t="s">
        <v>6679</v>
      </c>
      <c r="C1306" s="190" t="s">
        <v>1</v>
      </c>
      <c r="D1306" s="192">
        <v>948.34</v>
      </c>
    </row>
    <row r="1307" spans="1:4">
      <c r="A1307" s="190">
        <v>7260301190</v>
      </c>
      <c r="B1307" s="13" t="s">
        <v>6680</v>
      </c>
      <c r="C1307" s="190" t="s">
        <v>1</v>
      </c>
      <c r="D1307" s="192">
        <v>918.64</v>
      </c>
    </row>
    <row r="1308" spans="1:4">
      <c r="A1308" s="190">
        <v>7260301200</v>
      </c>
      <c r="B1308" s="13" t="s">
        <v>6681</v>
      </c>
      <c r="C1308" s="190" t="s">
        <v>1</v>
      </c>
      <c r="D1308" s="192">
        <v>921.95</v>
      </c>
    </row>
    <row r="1309" spans="1:4">
      <c r="A1309" s="190">
        <v>7260301210</v>
      </c>
      <c r="B1309" s="13" t="s">
        <v>6682</v>
      </c>
      <c r="C1309" s="190" t="s">
        <v>1</v>
      </c>
      <c r="D1309" s="192">
        <v>891.18</v>
      </c>
    </row>
    <row r="1310" spans="1:4">
      <c r="A1310" s="190">
        <v>7260301220</v>
      </c>
      <c r="B1310" s="13" t="s">
        <v>6683</v>
      </c>
      <c r="C1310" s="190" t="s">
        <v>1</v>
      </c>
      <c r="D1310" s="192">
        <v>969.18</v>
      </c>
    </row>
    <row r="1311" spans="1:4">
      <c r="A1311" s="190">
        <v>7260301230</v>
      </c>
      <c r="B1311" s="13" t="s">
        <v>6684</v>
      </c>
      <c r="C1311" s="190" t="s">
        <v>1</v>
      </c>
      <c r="D1311" s="192">
        <v>939.48</v>
      </c>
    </row>
    <row r="1312" spans="1:4">
      <c r="A1312" s="190">
        <v>7260301240</v>
      </c>
      <c r="B1312" s="13" t="s">
        <v>6685</v>
      </c>
      <c r="C1312" s="190" t="s">
        <v>1</v>
      </c>
      <c r="D1312" s="192">
        <v>942.79</v>
      </c>
    </row>
    <row r="1313" spans="1:4">
      <c r="A1313" s="190">
        <v>7260301250</v>
      </c>
      <c r="B1313" s="13" t="s">
        <v>6686</v>
      </c>
      <c r="C1313" s="190" t="s">
        <v>1</v>
      </c>
      <c r="D1313" s="192">
        <v>924.04</v>
      </c>
    </row>
    <row r="1314" spans="1:4">
      <c r="A1314" s="190">
        <v>7260301260</v>
      </c>
      <c r="B1314" s="13" t="s">
        <v>6687</v>
      </c>
      <c r="C1314" s="190" t="s">
        <v>1</v>
      </c>
      <c r="D1314" s="192">
        <v>1010.24</v>
      </c>
    </row>
    <row r="1315" spans="1:4">
      <c r="A1315" s="190">
        <v>7260301270</v>
      </c>
      <c r="B1315" s="13" t="s">
        <v>6688</v>
      </c>
      <c r="C1315" s="190" t="s">
        <v>1</v>
      </c>
      <c r="D1315" s="192">
        <v>975.19</v>
      </c>
    </row>
    <row r="1316" spans="1:4">
      <c r="A1316" s="190">
        <v>7260301280</v>
      </c>
      <c r="B1316" s="13" t="s">
        <v>6689</v>
      </c>
      <c r="C1316" s="190" t="s">
        <v>1</v>
      </c>
      <c r="D1316" s="192">
        <v>978.78</v>
      </c>
    </row>
    <row r="1317" spans="1:4">
      <c r="A1317" s="190">
        <v>7260301290</v>
      </c>
      <c r="B1317" s="13" t="s">
        <v>6690</v>
      </c>
      <c r="C1317" s="190" t="s">
        <v>1</v>
      </c>
      <c r="D1317" s="192">
        <v>947.02</v>
      </c>
    </row>
    <row r="1318" spans="1:4">
      <c r="A1318" s="190">
        <v>7260301300</v>
      </c>
      <c r="B1318" s="13" t="s">
        <v>6691</v>
      </c>
      <c r="C1318" s="190" t="s">
        <v>1</v>
      </c>
      <c r="D1318" s="192">
        <v>1033.22</v>
      </c>
    </row>
    <row r="1319" spans="1:4">
      <c r="A1319" s="190">
        <v>7260301310</v>
      </c>
      <c r="B1319" s="13" t="s">
        <v>6692</v>
      </c>
      <c r="C1319" s="190" t="s">
        <v>1</v>
      </c>
      <c r="D1319" s="192">
        <v>997.44</v>
      </c>
    </row>
    <row r="1320" spans="1:4">
      <c r="A1320" s="190">
        <v>7260301320</v>
      </c>
      <c r="B1320" s="13" t="s">
        <v>6693</v>
      </c>
      <c r="C1320" s="190" t="s">
        <v>1</v>
      </c>
      <c r="D1320" s="192">
        <v>1000.83</v>
      </c>
    </row>
    <row r="1321" spans="1:4">
      <c r="A1321" s="190">
        <v>7260301330</v>
      </c>
      <c r="B1321" s="13" t="s">
        <v>6694</v>
      </c>
      <c r="C1321" s="190" t="s">
        <v>1</v>
      </c>
      <c r="D1321" s="192">
        <v>986.88</v>
      </c>
    </row>
    <row r="1322" spans="1:4">
      <c r="A1322" s="190">
        <v>7260301340</v>
      </c>
      <c r="B1322" s="13" t="s">
        <v>6695</v>
      </c>
      <c r="C1322" s="190" t="s">
        <v>1</v>
      </c>
      <c r="D1322" s="192">
        <v>1081.28</v>
      </c>
    </row>
    <row r="1323" spans="1:4">
      <c r="A1323" s="190">
        <v>7260301350</v>
      </c>
      <c r="B1323" s="13" t="s">
        <v>6696</v>
      </c>
      <c r="C1323" s="190" t="s">
        <v>1</v>
      </c>
      <c r="D1323" s="192">
        <v>1039.9100000000001</v>
      </c>
    </row>
    <row r="1324" spans="1:4">
      <c r="A1324" s="190">
        <v>7260301360</v>
      </c>
      <c r="B1324" s="13" t="s">
        <v>6697</v>
      </c>
      <c r="C1324" s="190" t="s">
        <v>1</v>
      </c>
      <c r="D1324" s="192">
        <v>1043.6500000000001</v>
      </c>
    </row>
    <row r="1325" spans="1:4">
      <c r="A1325" s="190">
        <v>7260301370</v>
      </c>
      <c r="B1325" s="13" t="s">
        <v>6698</v>
      </c>
      <c r="C1325" s="190" t="s">
        <v>1</v>
      </c>
      <c r="D1325" s="192">
        <v>1016.55</v>
      </c>
    </row>
    <row r="1326" spans="1:4">
      <c r="A1326" s="190">
        <v>7260301380</v>
      </c>
      <c r="B1326" s="13" t="s">
        <v>6699</v>
      </c>
      <c r="C1326" s="190" t="s">
        <v>1</v>
      </c>
      <c r="D1326" s="192">
        <v>1110.96</v>
      </c>
    </row>
    <row r="1327" spans="1:4">
      <c r="A1327" s="190">
        <v>7260301390</v>
      </c>
      <c r="B1327" s="13" t="s">
        <v>6700</v>
      </c>
      <c r="C1327" s="190" t="s">
        <v>1</v>
      </c>
      <c r="D1327" s="192">
        <v>1069.57</v>
      </c>
    </row>
    <row r="1328" spans="1:4">
      <c r="A1328" s="190">
        <v>7260301400</v>
      </c>
      <c r="B1328" s="13" t="s">
        <v>6701</v>
      </c>
      <c r="C1328" s="190" t="s">
        <v>1</v>
      </c>
      <c r="D1328" s="192">
        <v>1073.28</v>
      </c>
    </row>
    <row r="1329" spans="1:4">
      <c r="A1329" s="190">
        <v>7260301410</v>
      </c>
      <c r="B1329" s="13" t="s">
        <v>6702</v>
      </c>
      <c r="C1329" s="190" t="s">
        <v>1</v>
      </c>
      <c r="D1329" s="192">
        <v>871.99</v>
      </c>
    </row>
    <row r="1330" spans="1:4">
      <c r="A1330" s="190">
        <v>7260301420</v>
      </c>
      <c r="B1330" s="13" t="s">
        <v>6703</v>
      </c>
      <c r="C1330" s="190" t="s">
        <v>1</v>
      </c>
      <c r="D1330" s="192">
        <v>946.44</v>
      </c>
    </row>
    <row r="1331" spans="1:4">
      <c r="A1331" s="190">
        <v>7260301430</v>
      </c>
      <c r="B1331" s="13" t="s">
        <v>6704</v>
      </c>
      <c r="C1331" s="190" t="s">
        <v>1</v>
      </c>
      <c r="D1331" s="192">
        <v>918.86</v>
      </c>
    </row>
    <row r="1332" spans="1:4">
      <c r="A1332" s="190">
        <v>7260301440</v>
      </c>
      <c r="B1332" s="13" t="s">
        <v>6705</v>
      </c>
      <c r="C1332" s="190" t="s">
        <v>1</v>
      </c>
      <c r="D1332" s="192">
        <v>922.03</v>
      </c>
    </row>
    <row r="1333" spans="1:4">
      <c r="A1333" s="190">
        <v>7260301450</v>
      </c>
      <c r="B1333" s="13" t="s">
        <v>6706</v>
      </c>
      <c r="C1333" s="190" t="s">
        <v>1</v>
      </c>
      <c r="D1333" s="192">
        <v>917.47</v>
      </c>
    </row>
    <row r="1334" spans="1:4">
      <c r="A1334" s="190">
        <v>7260301460</v>
      </c>
      <c r="B1334" s="13" t="s">
        <v>6707</v>
      </c>
      <c r="C1334" s="190" t="s">
        <v>1</v>
      </c>
      <c r="D1334" s="192">
        <v>995.47</v>
      </c>
    </row>
    <row r="1335" spans="1:4">
      <c r="A1335" s="190">
        <v>7260301470</v>
      </c>
      <c r="B1335" s="13" t="s">
        <v>6708</v>
      </c>
      <c r="C1335" s="190" t="s">
        <v>1</v>
      </c>
      <c r="D1335" s="192">
        <v>965.77</v>
      </c>
    </row>
    <row r="1336" spans="1:4">
      <c r="A1336" s="190">
        <v>7260301480</v>
      </c>
      <c r="B1336" s="13" t="s">
        <v>6709</v>
      </c>
      <c r="C1336" s="190" t="s">
        <v>1</v>
      </c>
      <c r="D1336" s="192">
        <v>969.08</v>
      </c>
    </row>
    <row r="1337" spans="1:4">
      <c r="A1337" s="190">
        <v>7260301490</v>
      </c>
      <c r="B1337" s="13" t="s">
        <v>6710</v>
      </c>
      <c r="C1337" s="190" t="s">
        <v>1</v>
      </c>
      <c r="D1337" s="192">
        <v>938.46</v>
      </c>
    </row>
    <row r="1338" spans="1:4">
      <c r="A1338" s="190">
        <v>7260301500</v>
      </c>
      <c r="B1338" s="13" t="s">
        <v>6711</v>
      </c>
      <c r="C1338" s="190" t="s">
        <v>1</v>
      </c>
      <c r="D1338" s="192">
        <v>1016.46</v>
      </c>
    </row>
    <row r="1339" spans="1:4">
      <c r="A1339" s="190">
        <v>7260301510</v>
      </c>
      <c r="B1339" s="13" t="s">
        <v>6712</v>
      </c>
      <c r="C1339" s="190" t="s">
        <v>1</v>
      </c>
      <c r="D1339" s="192">
        <v>986.76</v>
      </c>
    </row>
    <row r="1340" spans="1:4">
      <c r="A1340" s="190">
        <v>7260301520</v>
      </c>
      <c r="B1340" s="13" t="s">
        <v>6713</v>
      </c>
      <c r="C1340" s="190" t="s">
        <v>1</v>
      </c>
      <c r="D1340" s="192">
        <v>990.07</v>
      </c>
    </row>
    <row r="1341" spans="1:4">
      <c r="A1341" s="190">
        <v>7260301530</v>
      </c>
      <c r="B1341" s="13" t="s">
        <v>6714</v>
      </c>
      <c r="C1341" s="190" t="s">
        <v>1</v>
      </c>
      <c r="D1341" s="192">
        <v>971.97</v>
      </c>
    </row>
    <row r="1342" spans="1:4">
      <c r="A1342" s="190">
        <v>7260301540</v>
      </c>
      <c r="B1342" s="13" t="s">
        <v>6715</v>
      </c>
      <c r="C1342" s="190" t="s">
        <v>1</v>
      </c>
      <c r="D1342" s="192">
        <v>1058.1600000000001</v>
      </c>
    </row>
    <row r="1343" spans="1:4">
      <c r="A1343" s="190" t="s">
        <v>18603</v>
      </c>
      <c r="D1343" s="192"/>
    </row>
    <row r="1344" spans="1:4">
      <c r="A1344" s="190" t="s">
        <v>18604</v>
      </c>
      <c r="D1344" s="192"/>
    </row>
    <row r="1345" spans="1:4">
      <c r="A1345" s="190" t="s">
        <v>18605</v>
      </c>
      <c r="C1345" s="190" t="s">
        <v>18606</v>
      </c>
      <c r="D1345" s="192"/>
    </row>
    <row r="1346" spans="1:4">
      <c r="A1346" s="190" t="s">
        <v>18</v>
      </c>
      <c r="B1346" s="13" t="s">
        <v>1030</v>
      </c>
      <c r="C1346" s="190" t="s">
        <v>0</v>
      </c>
      <c r="D1346" s="192" t="s">
        <v>18607</v>
      </c>
    </row>
    <row r="1347" spans="1:4">
      <c r="A1347" s="190">
        <v>7260301550</v>
      </c>
      <c r="B1347" s="13" t="s">
        <v>6716</v>
      </c>
      <c r="C1347" s="190" t="s">
        <v>1</v>
      </c>
      <c r="D1347" s="192">
        <v>1023.12</v>
      </c>
    </row>
    <row r="1348" spans="1:4">
      <c r="A1348" s="190">
        <v>7260301560</v>
      </c>
      <c r="B1348" s="13" t="s">
        <v>6717</v>
      </c>
      <c r="C1348" s="190" t="s">
        <v>1</v>
      </c>
      <c r="D1348" s="192">
        <v>1026.7</v>
      </c>
    </row>
    <row r="1349" spans="1:4">
      <c r="A1349" s="190">
        <v>7260301570</v>
      </c>
      <c r="B1349" s="13" t="s">
        <v>6718</v>
      </c>
      <c r="C1349" s="190" t="s">
        <v>1</v>
      </c>
      <c r="D1349" s="192">
        <v>995.75</v>
      </c>
    </row>
    <row r="1350" spans="1:4">
      <c r="A1350" s="190">
        <v>7260301580</v>
      </c>
      <c r="B1350" s="13" t="s">
        <v>6719</v>
      </c>
      <c r="C1350" s="190" t="s">
        <v>1</v>
      </c>
      <c r="D1350" s="192">
        <v>1081.94</v>
      </c>
    </row>
    <row r="1351" spans="1:4">
      <c r="A1351" s="190">
        <v>7260301590</v>
      </c>
      <c r="B1351" s="13" t="s">
        <v>6720</v>
      </c>
      <c r="C1351" s="190" t="s">
        <v>1</v>
      </c>
      <c r="D1351" s="192">
        <v>1046.17</v>
      </c>
    </row>
    <row r="1352" spans="1:4">
      <c r="A1352" s="190">
        <v>7260301600</v>
      </c>
      <c r="B1352" s="13" t="s">
        <v>6721</v>
      </c>
      <c r="C1352" s="190" t="s">
        <v>1</v>
      </c>
      <c r="D1352" s="192">
        <v>1049.55</v>
      </c>
    </row>
    <row r="1353" spans="1:4">
      <c r="A1353" s="190">
        <v>7260301610</v>
      </c>
      <c r="B1353" s="13" t="s">
        <v>6722</v>
      </c>
      <c r="C1353" s="190" t="s">
        <v>1</v>
      </c>
      <c r="D1353" s="192">
        <v>1039.0899999999999</v>
      </c>
    </row>
    <row r="1354" spans="1:4">
      <c r="A1354" s="190">
        <v>7260301620</v>
      </c>
      <c r="B1354" s="13" t="s">
        <v>6723</v>
      </c>
      <c r="C1354" s="190" t="s">
        <v>1</v>
      </c>
      <c r="D1354" s="192">
        <v>1133.49</v>
      </c>
    </row>
    <row r="1355" spans="1:4">
      <c r="A1355" s="190">
        <v>7260301630</v>
      </c>
      <c r="B1355" s="13" t="s">
        <v>6724</v>
      </c>
      <c r="C1355" s="190" t="s">
        <v>1</v>
      </c>
      <c r="D1355" s="192">
        <v>1092.1199999999999</v>
      </c>
    </row>
    <row r="1356" spans="1:4">
      <c r="A1356" s="190">
        <v>7260301640</v>
      </c>
      <c r="B1356" s="13" t="s">
        <v>6725</v>
      </c>
      <c r="C1356" s="190" t="s">
        <v>1</v>
      </c>
      <c r="D1356" s="192">
        <v>1095.8599999999999</v>
      </c>
    </row>
    <row r="1357" spans="1:4">
      <c r="A1357" s="190">
        <v>7260301650</v>
      </c>
      <c r="B1357" s="13" t="s">
        <v>6726</v>
      </c>
      <c r="C1357" s="190" t="s">
        <v>1</v>
      </c>
      <c r="D1357" s="192">
        <v>1064.05</v>
      </c>
    </row>
    <row r="1358" spans="1:4">
      <c r="A1358" s="190">
        <v>7260301660</v>
      </c>
      <c r="B1358" s="13" t="s">
        <v>6727</v>
      </c>
      <c r="C1358" s="190" t="s">
        <v>1</v>
      </c>
      <c r="D1358" s="192">
        <v>1158.45</v>
      </c>
    </row>
    <row r="1359" spans="1:4">
      <c r="A1359" s="190">
        <v>7260301670</v>
      </c>
      <c r="B1359" s="13" t="s">
        <v>6728</v>
      </c>
      <c r="C1359" s="190" t="s">
        <v>1</v>
      </c>
      <c r="D1359" s="192">
        <v>1117.06</v>
      </c>
    </row>
    <row r="1360" spans="1:4">
      <c r="A1360" s="190">
        <v>7260301680</v>
      </c>
      <c r="B1360" s="13" t="s">
        <v>6729</v>
      </c>
      <c r="C1360" s="190" t="s">
        <v>1</v>
      </c>
      <c r="D1360" s="192">
        <v>1120.77</v>
      </c>
    </row>
    <row r="1361" spans="1:4">
      <c r="A1361" s="190">
        <v>7260350010</v>
      </c>
      <c r="B1361" s="13" t="s">
        <v>6730</v>
      </c>
      <c r="C1361" s="190" t="s">
        <v>1</v>
      </c>
      <c r="D1361" s="192">
        <v>64.430000000000007</v>
      </c>
    </row>
    <row r="1362" spans="1:4">
      <c r="A1362" s="190">
        <v>7260350020</v>
      </c>
      <c r="B1362" s="13" t="s">
        <v>6731</v>
      </c>
      <c r="C1362" s="190" t="s">
        <v>1</v>
      </c>
      <c r="D1362" s="192">
        <v>138.88</v>
      </c>
    </row>
    <row r="1363" spans="1:4">
      <c r="A1363" s="190">
        <v>7260350030</v>
      </c>
      <c r="B1363" s="13" t="s">
        <v>6732</v>
      </c>
      <c r="C1363" s="190" t="s">
        <v>1</v>
      </c>
      <c r="D1363" s="192">
        <v>114.47</v>
      </c>
    </row>
    <row r="1364" spans="1:4">
      <c r="A1364" s="190">
        <v>7260350040</v>
      </c>
      <c r="B1364" s="13" t="s">
        <v>6733</v>
      </c>
      <c r="C1364" s="190" t="s">
        <v>1</v>
      </c>
      <c r="D1364" s="192">
        <v>114.47</v>
      </c>
    </row>
    <row r="1365" spans="1:4">
      <c r="A1365" s="190">
        <v>7260350050</v>
      </c>
      <c r="B1365" s="13" t="s">
        <v>6734</v>
      </c>
      <c r="C1365" s="190" t="s">
        <v>1</v>
      </c>
      <c r="D1365" s="192">
        <v>108.76</v>
      </c>
    </row>
    <row r="1366" spans="1:4">
      <c r="A1366" s="190">
        <v>7260350060</v>
      </c>
      <c r="B1366" s="13" t="s">
        <v>6735</v>
      </c>
      <c r="C1366" s="190" t="s">
        <v>1</v>
      </c>
      <c r="D1366" s="192">
        <v>160.37</v>
      </c>
    </row>
    <row r="1367" spans="1:4">
      <c r="A1367" s="190">
        <v>7260350070</v>
      </c>
      <c r="B1367" s="13" t="s">
        <v>6736</v>
      </c>
      <c r="C1367" s="190" t="s">
        <v>1</v>
      </c>
      <c r="D1367" s="192">
        <v>157.07</v>
      </c>
    </row>
    <row r="1368" spans="1:4">
      <c r="A1368" s="190">
        <v>7260350080</v>
      </c>
      <c r="B1368" s="13" t="s">
        <v>6737</v>
      </c>
      <c r="C1368" s="190" t="s">
        <v>1</v>
      </c>
      <c r="D1368" s="192">
        <v>160.37</v>
      </c>
    </row>
    <row r="1369" spans="1:4">
      <c r="A1369" s="190">
        <v>7260350090</v>
      </c>
      <c r="B1369" s="13" t="s">
        <v>6738</v>
      </c>
      <c r="C1369" s="190" t="s">
        <v>1</v>
      </c>
      <c r="D1369" s="192">
        <v>129.51</v>
      </c>
    </row>
    <row r="1370" spans="1:4">
      <c r="A1370" s="190">
        <v>7260350100</v>
      </c>
      <c r="B1370" s="13" t="s">
        <v>6739</v>
      </c>
      <c r="C1370" s="190" t="s">
        <v>1</v>
      </c>
      <c r="D1370" s="192">
        <v>207.51</v>
      </c>
    </row>
    <row r="1371" spans="1:4">
      <c r="A1371" s="190">
        <v>7260350110</v>
      </c>
      <c r="B1371" s="13" t="s">
        <v>6740</v>
      </c>
      <c r="C1371" s="190" t="s">
        <v>1</v>
      </c>
      <c r="D1371" s="192">
        <v>177.82</v>
      </c>
    </row>
    <row r="1372" spans="1:4">
      <c r="A1372" s="190">
        <v>7260350120</v>
      </c>
      <c r="B1372" s="13" t="s">
        <v>6741</v>
      </c>
      <c r="C1372" s="190" t="s">
        <v>1</v>
      </c>
      <c r="D1372" s="192">
        <v>181.12</v>
      </c>
    </row>
    <row r="1373" spans="1:4">
      <c r="A1373" s="190">
        <v>7260350130</v>
      </c>
      <c r="B1373" s="13" t="s">
        <v>6742</v>
      </c>
      <c r="C1373" s="190" t="s">
        <v>1</v>
      </c>
      <c r="D1373" s="192">
        <v>160.72999999999999</v>
      </c>
    </row>
    <row r="1374" spans="1:4">
      <c r="A1374" s="190">
        <v>7260350140</v>
      </c>
      <c r="B1374" s="13" t="s">
        <v>6743</v>
      </c>
      <c r="C1374" s="190" t="s">
        <v>1</v>
      </c>
      <c r="D1374" s="192">
        <v>246.93</v>
      </c>
    </row>
    <row r="1375" spans="1:4">
      <c r="A1375" s="190">
        <v>7260350150</v>
      </c>
      <c r="B1375" s="13" t="s">
        <v>6744</v>
      </c>
      <c r="C1375" s="190" t="s">
        <v>1</v>
      </c>
      <c r="D1375" s="192">
        <v>211.88</v>
      </c>
    </row>
    <row r="1376" spans="1:4">
      <c r="A1376" s="190">
        <v>7260350160</v>
      </c>
      <c r="B1376" s="13" t="s">
        <v>6745</v>
      </c>
      <c r="C1376" s="190" t="s">
        <v>1</v>
      </c>
      <c r="D1376" s="192">
        <v>215.47</v>
      </c>
    </row>
    <row r="1377" spans="1:4">
      <c r="A1377" s="190">
        <v>7260350170</v>
      </c>
      <c r="B1377" s="13" t="s">
        <v>6746</v>
      </c>
      <c r="C1377" s="190" t="s">
        <v>1</v>
      </c>
      <c r="D1377" s="192">
        <v>183.4</v>
      </c>
    </row>
    <row r="1378" spans="1:4">
      <c r="A1378" s="190">
        <v>7260350180</v>
      </c>
      <c r="B1378" s="13" t="s">
        <v>6747</v>
      </c>
      <c r="C1378" s="190" t="s">
        <v>1</v>
      </c>
      <c r="D1378" s="192">
        <v>269.60000000000002</v>
      </c>
    </row>
    <row r="1379" spans="1:4">
      <c r="A1379" s="190">
        <v>7260350190</v>
      </c>
      <c r="B1379" s="13" t="s">
        <v>6748</v>
      </c>
      <c r="C1379" s="190" t="s">
        <v>1</v>
      </c>
      <c r="D1379" s="192">
        <v>233.82</v>
      </c>
    </row>
    <row r="1380" spans="1:4">
      <c r="A1380" s="190">
        <v>7260350200</v>
      </c>
      <c r="B1380" s="13" t="s">
        <v>6749</v>
      </c>
      <c r="C1380" s="190" t="s">
        <v>1</v>
      </c>
      <c r="D1380" s="192">
        <v>237.21</v>
      </c>
    </row>
    <row r="1381" spans="1:4">
      <c r="A1381" s="190">
        <v>7260350210</v>
      </c>
      <c r="B1381" s="13" t="s">
        <v>6750</v>
      </c>
      <c r="C1381" s="190" t="s">
        <v>1</v>
      </c>
      <c r="D1381" s="192">
        <v>220.97</v>
      </c>
    </row>
    <row r="1382" spans="1:4">
      <c r="A1382" s="190">
        <v>7260350220</v>
      </c>
      <c r="B1382" s="13" t="s">
        <v>6751</v>
      </c>
      <c r="C1382" s="190" t="s">
        <v>1</v>
      </c>
      <c r="D1382" s="192">
        <v>315.37</v>
      </c>
    </row>
    <row r="1383" spans="1:4">
      <c r="A1383" s="190">
        <v>7260350230</v>
      </c>
      <c r="B1383" s="13" t="s">
        <v>6752</v>
      </c>
      <c r="C1383" s="190" t="s">
        <v>1</v>
      </c>
      <c r="D1383" s="192">
        <v>274.01</v>
      </c>
    </row>
    <row r="1384" spans="1:4">
      <c r="A1384" s="190">
        <v>7260350290</v>
      </c>
      <c r="B1384" s="13" t="s">
        <v>6753</v>
      </c>
      <c r="C1384" s="190" t="s">
        <v>1</v>
      </c>
      <c r="D1384" s="192">
        <v>67.19</v>
      </c>
    </row>
    <row r="1385" spans="1:4">
      <c r="A1385" s="190">
        <v>7260350320</v>
      </c>
      <c r="B1385" s="13" t="s">
        <v>6754</v>
      </c>
      <c r="C1385" s="190" t="s">
        <v>1</v>
      </c>
      <c r="D1385" s="192">
        <v>117.22</v>
      </c>
    </row>
    <row r="1386" spans="1:4">
      <c r="A1386" s="190">
        <v>7260350360</v>
      </c>
      <c r="B1386" s="13" t="s">
        <v>6755</v>
      </c>
      <c r="C1386" s="190" t="s">
        <v>1</v>
      </c>
      <c r="D1386" s="192">
        <v>163.34</v>
      </c>
    </row>
    <row r="1387" spans="1:4">
      <c r="A1387" s="190">
        <v>7260350580</v>
      </c>
      <c r="B1387" s="13" t="s">
        <v>6756</v>
      </c>
      <c r="C1387" s="190" t="s">
        <v>1</v>
      </c>
      <c r="D1387" s="192">
        <v>144.72</v>
      </c>
    </row>
    <row r="1388" spans="1:4">
      <c r="A1388" s="190">
        <v>7260350620</v>
      </c>
      <c r="B1388" s="13" t="s">
        <v>6757</v>
      </c>
      <c r="C1388" s="190" t="s">
        <v>1</v>
      </c>
      <c r="D1388" s="192">
        <v>193.04</v>
      </c>
    </row>
    <row r="1389" spans="1:4">
      <c r="A1389" s="190">
        <v>7260350860</v>
      </c>
      <c r="B1389" s="13" t="s">
        <v>6758</v>
      </c>
      <c r="C1389" s="190" t="s">
        <v>1</v>
      </c>
      <c r="D1389" s="192">
        <v>149.22</v>
      </c>
    </row>
    <row r="1390" spans="1:4">
      <c r="A1390" s="190">
        <v>7260350880</v>
      </c>
      <c r="B1390" s="13" t="s">
        <v>6759</v>
      </c>
      <c r="C1390" s="190" t="s">
        <v>1</v>
      </c>
      <c r="D1390" s="192">
        <v>124.81</v>
      </c>
    </row>
    <row r="1391" spans="1:4">
      <c r="A1391" s="190">
        <v>7260350900</v>
      </c>
      <c r="B1391" s="13" t="s">
        <v>6760</v>
      </c>
      <c r="C1391" s="190" t="s">
        <v>1</v>
      </c>
      <c r="D1391" s="192">
        <v>197.82</v>
      </c>
    </row>
    <row r="1392" spans="1:4">
      <c r="A1392" s="190">
        <v>7260350920</v>
      </c>
      <c r="B1392" s="13" t="s">
        <v>6761</v>
      </c>
      <c r="C1392" s="190" t="s">
        <v>1</v>
      </c>
      <c r="D1392" s="192">
        <v>171.43</v>
      </c>
    </row>
    <row r="1393" spans="1:4">
      <c r="A1393" s="190">
        <v>7260350960</v>
      </c>
      <c r="B1393" s="13" t="s">
        <v>6762</v>
      </c>
      <c r="C1393" s="190" t="s">
        <v>1</v>
      </c>
      <c r="D1393" s="192">
        <v>192.26</v>
      </c>
    </row>
    <row r="1394" spans="1:4">
      <c r="A1394" s="190">
        <v>7260500010</v>
      </c>
      <c r="B1394" s="13" t="s">
        <v>6763</v>
      </c>
      <c r="C1394" s="190" t="s">
        <v>1</v>
      </c>
      <c r="D1394" s="192">
        <v>432.39</v>
      </c>
    </row>
    <row r="1395" spans="1:4">
      <c r="A1395" s="190">
        <v>7260500020</v>
      </c>
      <c r="B1395" s="13" t="s">
        <v>6764</v>
      </c>
      <c r="C1395" s="190" t="s">
        <v>1</v>
      </c>
      <c r="D1395" s="192">
        <v>495.67</v>
      </c>
    </row>
    <row r="1396" spans="1:4">
      <c r="A1396" s="190">
        <v>7260500030</v>
      </c>
      <c r="B1396" s="13" t="s">
        <v>6765</v>
      </c>
      <c r="C1396" s="190" t="s">
        <v>1</v>
      </c>
      <c r="D1396" s="192">
        <v>538.28</v>
      </c>
    </row>
    <row r="1397" spans="1:4">
      <c r="A1397" s="190">
        <v>7260500040</v>
      </c>
      <c r="B1397" s="13" t="s">
        <v>6766</v>
      </c>
      <c r="C1397" s="190" t="s">
        <v>1</v>
      </c>
      <c r="D1397" s="192">
        <v>605.38</v>
      </c>
    </row>
    <row r="1398" spans="1:4">
      <c r="A1398" s="190">
        <v>7260500050</v>
      </c>
      <c r="B1398" s="13" t="s">
        <v>6767</v>
      </c>
      <c r="C1398" s="190" t="s">
        <v>1</v>
      </c>
      <c r="D1398" s="192">
        <v>499.49</v>
      </c>
    </row>
    <row r="1399" spans="1:4">
      <c r="A1399" s="190" t="s">
        <v>18603</v>
      </c>
      <c r="D1399" s="192"/>
    </row>
    <row r="1400" spans="1:4">
      <c r="A1400" s="190" t="s">
        <v>18604</v>
      </c>
      <c r="D1400" s="192"/>
    </row>
    <row r="1401" spans="1:4">
      <c r="A1401" s="190" t="s">
        <v>18605</v>
      </c>
      <c r="C1401" s="190" t="s">
        <v>18606</v>
      </c>
      <c r="D1401" s="192"/>
    </row>
    <row r="1402" spans="1:4">
      <c r="A1402" s="190" t="s">
        <v>18</v>
      </c>
      <c r="B1402" s="13" t="s">
        <v>1030</v>
      </c>
      <c r="C1402" s="190" t="s">
        <v>0</v>
      </c>
      <c r="D1402" s="192" t="s">
        <v>18607</v>
      </c>
    </row>
    <row r="1403" spans="1:4">
      <c r="A1403" s="190">
        <v>7260500060</v>
      </c>
      <c r="B1403" s="13" t="s">
        <v>6768</v>
      </c>
      <c r="C1403" s="190" t="s">
        <v>1</v>
      </c>
      <c r="D1403" s="192">
        <v>562.99</v>
      </c>
    </row>
    <row r="1404" spans="1:4">
      <c r="A1404" s="190">
        <v>7260500070</v>
      </c>
      <c r="B1404" s="13" t="s">
        <v>6769</v>
      </c>
      <c r="C1404" s="190" t="s">
        <v>1</v>
      </c>
      <c r="D1404" s="192">
        <v>605.6</v>
      </c>
    </row>
    <row r="1405" spans="1:4">
      <c r="A1405" s="190">
        <v>7260500080</v>
      </c>
      <c r="B1405" s="13" t="s">
        <v>6770</v>
      </c>
      <c r="C1405" s="190" t="s">
        <v>1</v>
      </c>
      <c r="D1405" s="192">
        <v>672.32</v>
      </c>
    </row>
    <row r="1406" spans="1:4">
      <c r="A1406" s="190">
        <v>7260500090</v>
      </c>
      <c r="B1406" s="13" t="s">
        <v>6771</v>
      </c>
      <c r="C1406" s="190" t="s">
        <v>1</v>
      </c>
      <c r="D1406" s="192">
        <v>587.87</v>
      </c>
    </row>
    <row r="1407" spans="1:4">
      <c r="A1407" s="190">
        <v>7260500100</v>
      </c>
      <c r="B1407" s="13" t="s">
        <v>6772</v>
      </c>
      <c r="C1407" s="190" t="s">
        <v>1</v>
      </c>
      <c r="D1407" s="192">
        <v>651.63</v>
      </c>
    </row>
    <row r="1408" spans="1:4">
      <c r="A1408" s="190">
        <v>7260500110</v>
      </c>
      <c r="B1408" s="13" t="s">
        <v>6773</v>
      </c>
      <c r="C1408" s="190" t="s">
        <v>1</v>
      </c>
      <c r="D1408" s="192">
        <v>694.24</v>
      </c>
    </row>
    <row r="1409" spans="1:4">
      <c r="A1409" s="190">
        <v>7260500120</v>
      </c>
      <c r="B1409" s="13" t="s">
        <v>6774</v>
      </c>
      <c r="C1409" s="190" t="s">
        <v>1</v>
      </c>
      <c r="D1409" s="192">
        <v>761.19</v>
      </c>
    </row>
    <row r="1410" spans="1:4">
      <c r="A1410" s="190">
        <v>7260500130</v>
      </c>
      <c r="B1410" s="13" t="s">
        <v>6775</v>
      </c>
      <c r="C1410" s="190" t="s">
        <v>1</v>
      </c>
      <c r="D1410" s="192">
        <v>666.91</v>
      </c>
    </row>
    <row r="1411" spans="1:4">
      <c r="A1411" s="190">
        <v>7260500140</v>
      </c>
      <c r="B1411" s="13" t="s">
        <v>6776</v>
      </c>
      <c r="C1411" s="190" t="s">
        <v>1</v>
      </c>
      <c r="D1411" s="192">
        <v>730.86</v>
      </c>
    </row>
    <row r="1412" spans="1:4">
      <c r="A1412" s="190">
        <v>7260500150</v>
      </c>
      <c r="B1412" s="13" t="s">
        <v>6777</v>
      </c>
      <c r="C1412" s="190" t="s">
        <v>1</v>
      </c>
      <c r="D1412" s="192">
        <v>773.47</v>
      </c>
    </row>
    <row r="1413" spans="1:4">
      <c r="A1413" s="190">
        <v>7260500160</v>
      </c>
      <c r="B1413" s="13" t="s">
        <v>6778</v>
      </c>
      <c r="C1413" s="190" t="s">
        <v>1</v>
      </c>
      <c r="D1413" s="192">
        <v>840.7</v>
      </c>
    </row>
    <row r="1414" spans="1:4">
      <c r="A1414" s="190">
        <v>7260500170</v>
      </c>
      <c r="B1414" s="13" t="s">
        <v>6779</v>
      </c>
      <c r="C1414" s="190" t="s">
        <v>1</v>
      </c>
      <c r="D1414" s="192">
        <v>353.05</v>
      </c>
    </row>
    <row r="1415" spans="1:4">
      <c r="A1415" s="190">
        <v>7260500180</v>
      </c>
      <c r="B1415" s="13" t="s">
        <v>6780</v>
      </c>
      <c r="C1415" s="190" t="s">
        <v>1</v>
      </c>
      <c r="D1415" s="192">
        <v>420.83</v>
      </c>
    </row>
    <row r="1416" spans="1:4">
      <c r="A1416" s="190">
        <v>7260500190</v>
      </c>
      <c r="B1416" s="13" t="s">
        <v>6781</v>
      </c>
      <c r="C1416" s="190" t="s">
        <v>1</v>
      </c>
      <c r="D1416" s="192">
        <v>508.85</v>
      </c>
    </row>
    <row r="1417" spans="1:4">
      <c r="A1417" s="190">
        <v>7260500200</v>
      </c>
      <c r="B1417" s="13" t="s">
        <v>6782</v>
      </c>
      <c r="C1417" s="190" t="s">
        <v>1</v>
      </c>
      <c r="D1417" s="192">
        <v>586.71</v>
      </c>
    </row>
    <row r="1418" spans="1:4">
      <c r="A1418" s="190">
        <v>7260550010</v>
      </c>
      <c r="B1418" s="13" t="s">
        <v>6783</v>
      </c>
      <c r="C1418" s="190" t="s">
        <v>1</v>
      </c>
      <c r="D1418" s="192">
        <v>114.32</v>
      </c>
    </row>
    <row r="1419" spans="1:4">
      <c r="A1419" s="190">
        <v>7260550020</v>
      </c>
      <c r="B1419" s="13" t="s">
        <v>6784</v>
      </c>
      <c r="C1419" s="190" t="s">
        <v>1</v>
      </c>
      <c r="D1419" s="192">
        <v>177.6</v>
      </c>
    </row>
    <row r="1420" spans="1:4">
      <c r="A1420" s="190">
        <v>7260550030</v>
      </c>
      <c r="B1420" s="13" t="s">
        <v>6785</v>
      </c>
      <c r="C1420" s="190" t="s">
        <v>1</v>
      </c>
      <c r="D1420" s="192">
        <v>220.21</v>
      </c>
    </row>
    <row r="1421" spans="1:4">
      <c r="A1421" s="190">
        <v>7260550040</v>
      </c>
      <c r="B1421" s="13" t="s">
        <v>6786</v>
      </c>
      <c r="C1421" s="190" t="s">
        <v>1</v>
      </c>
      <c r="D1421" s="192">
        <v>287.31</v>
      </c>
    </row>
    <row r="1422" spans="1:4">
      <c r="A1422" s="190">
        <v>7260550050</v>
      </c>
      <c r="B1422" s="13" t="s">
        <v>6787</v>
      </c>
      <c r="C1422" s="190" t="s">
        <v>1</v>
      </c>
      <c r="D1422" s="192">
        <v>116.11</v>
      </c>
    </row>
    <row r="1423" spans="1:4">
      <c r="A1423" s="190">
        <v>7260550060</v>
      </c>
      <c r="B1423" s="13" t="s">
        <v>6788</v>
      </c>
      <c r="C1423" s="190" t="s">
        <v>1</v>
      </c>
      <c r="D1423" s="192">
        <v>179.61</v>
      </c>
    </row>
    <row r="1424" spans="1:4">
      <c r="A1424" s="190">
        <v>7260550070</v>
      </c>
      <c r="B1424" s="13" t="s">
        <v>6789</v>
      </c>
      <c r="C1424" s="190" t="s">
        <v>1</v>
      </c>
      <c r="D1424" s="192">
        <v>222.22</v>
      </c>
    </row>
    <row r="1425" spans="1:4">
      <c r="A1425" s="190">
        <v>7260550080</v>
      </c>
      <c r="B1425" s="13" t="s">
        <v>6790</v>
      </c>
      <c r="C1425" s="190" t="s">
        <v>1</v>
      </c>
      <c r="D1425" s="192">
        <v>288.94</v>
      </c>
    </row>
    <row r="1426" spans="1:4">
      <c r="A1426" s="190">
        <v>7260550090</v>
      </c>
      <c r="B1426" s="13" t="s">
        <v>6791</v>
      </c>
      <c r="C1426" s="190" t="s">
        <v>1</v>
      </c>
      <c r="D1426" s="192">
        <v>118.25</v>
      </c>
    </row>
    <row r="1427" spans="1:4">
      <c r="A1427" s="190">
        <v>7260550100</v>
      </c>
      <c r="B1427" s="13" t="s">
        <v>6792</v>
      </c>
      <c r="C1427" s="190" t="s">
        <v>1</v>
      </c>
      <c r="D1427" s="192">
        <v>182.01</v>
      </c>
    </row>
    <row r="1428" spans="1:4">
      <c r="A1428" s="190">
        <v>7260550110</v>
      </c>
      <c r="B1428" s="13" t="s">
        <v>6793</v>
      </c>
      <c r="C1428" s="190" t="s">
        <v>1</v>
      </c>
      <c r="D1428" s="192">
        <v>224.62</v>
      </c>
    </row>
    <row r="1429" spans="1:4">
      <c r="A1429" s="190">
        <v>7260550120</v>
      </c>
      <c r="B1429" s="13" t="s">
        <v>6794</v>
      </c>
      <c r="C1429" s="190" t="s">
        <v>1</v>
      </c>
      <c r="D1429" s="192">
        <v>291.57</v>
      </c>
    </row>
    <row r="1430" spans="1:4">
      <c r="A1430" s="190">
        <v>7260550130</v>
      </c>
      <c r="B1430" s="13" t="s">
        <v>6795</v>
      </c>
      <c r="C1430" s="190" t="s">
        <v>1</v>
      </c>
      <c r="D1430" s="192">
        <v>121.64</v>
      </c>
    </row>
    <row r="1431" spans="1:4">
      <c r="A1431" s="190">
        <v>7260550140</v>
      </c>
      <c r="B1431" s="13" t="s">
        <v>6796</v>
      </c>
      <c r="C1431" s="190" t="s">
        <v>1</v>
      </c>
      <c r="D1431" s="192">
        <v>185.59</v>
      </c>
    </row>
    <row r="1432" spans="1:4">
      <c r="A1432" s="190">
        <v>7260550150</v>
      </c>
      <c r="B1432" s="13" t="s">
        <v>6797</v>
      </c>
      <c r="C1432" s="190" t="s">
        <v>1</v>
      </c>
      <c r="D1432" s="192">
        <v>228.2</v>
      </c>
    </row>
    <row r="1433" spans="1:4">
      <c r="A1433" s="190">
        <v>7260550160</v>
      </c>
      <c r="B1433" s="13" t="s">
        <v>6798</v>
      </c>
      <c r="C1433" s="190" t="s">
        <v>1</v>
      </c>
      <c r="D1433" s="192">
        <v>295.43</v>
      </c>
    </row>
    <row r="1434" spans="1:4">
      <c r="A1434" s="190">
        <v>7260550170</v>
      </c>
      <c r="B1434" s="13" t="s">
        <v>6799</v>
      </c>
      <c r="C1434" s="190" t="s">
        <v>1</v>
      </c>
      <c r="D1434" s="192">
        <v>34.979999999999997</v>
      </c>
    </row>
    <row r="1435" spans="1:4">
      <c r="A1435" s="190">
        <v>7260550180</v>
      </c>
      <c r="B1435" s="13" t="s">
        <v>6800</v>
      </c>
      <c r="C1435" s="190" t="s">
        <v>1</v>
      </c>
      <c r="D1435" s="192">
        <v>37.450000000000003</v>
      </c>
    </row>
    <row r="1436" spans="1:4">
      <c r="A1436" s="190">
        <v>7260550190</v>
      </c>
      <c r="B1436" s="13" t="s">
        <v>6801</v>
      </c>
      <c r="C1436" s="190" t="s">
        <v>1</v>
      </c>
      <c r="D1436" s="192">
        <v>39.229999999999997</v>
      </c>
    </row>
    <row r="1437" spans="1:4">
      <c r="A1437" s="190">
        <v>7260550200</v>
      </c>
      <c r="B1437" s="13" t="s">
        <v>6802</v>
      </c>
      <c r="C1437" s="190" t="s">
        <v>1</v>
      </c>
      <c r="D1437" s="192">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 activePane="bottomLeft" state="frozen"/>
      <selection pane="bottomLeft" activeCell="B1" sqref="B1"/>
    </sheetView>
  </sheetViews>
  <sheetFormatPr defaultColWidth="0" defaultRowHeight="11.25"/>
  <cols>
    <col min="1" max="1" width="20.625" style="204" customWidth="1"/>
    <col min="2" max="2" width="40.625" style="203" customWidth="1"/>
    <col min="3" max="3" width="5.625" style="202" customWidth="1"/>
    <col min="4" max="4" width="15.625" style="226" customWidth="1"/>
    <col min="5" max="16384" width="9" style="158" hidden="1"/>
  </cols>
  <sheetData>
    <row r="1" spans="1:4" s="157" customFormat="1">
      <c r="A1" s="193" t="s">
        <v>1921</v>
      </c>
      <c r="B1" s="239" t="s">
        <v>17965</v>
      </c>
      <c r="C1" s="517" t="s">
        <v>18589</v>
      </c>
      <c r="D1" s="517"/>
    </row>
    <row r="2" spans="1:4">
      <c r="A2" s="189" t="s">
        <v>2096</v>
      </c>
      <c r="B2" s="189" t="s">
        <v>1030</v>
      </c>
      <c r="C2" s="189" t="s">
        <v>19</v>
      </c>
      <c r="D2" s="223" t="s">
        <v>2090</v>
      </c>
    </row>
    <row r="3" spans="1:4">
      <c r="A3" s="194" t="s">
        <v>5412</v>
      </c>
      <c r="B3" s="195"/>
      <c r="C3" s="196"/>
      <c r="D3" s="224"/>
    </row>
    <row r="4" spans="1:4">
      <c r="A4" s="194" t="s">
        <v>6839</v>
      </c>
      <c r="B4" s="195"/>
      <c r="C4" s="196"/>
      <c r="D4" s="224"/>
    </row>
    <row r="5" spans="1:4">
      <c r="A5" s="198" t="s">
        <v>6840</v>
      </c>
      <c r="B5" s="195"/>
      <c r="C5" s="196"/>
      <c r="D5" s="224"/>
    </row>
    <row r="6" spans="1:4">
      <c r="A6" s="199" t="s">
        <v>6841</v>
      </c>
      <c r="B6" s="195" t="s">
        <v>6842</v>
      </c>
      <c r="C6" s="196" t="s">
        <v>5413</v>
      </c>
      <c r="D6" s="197">
        <v>203.15</v>
      </c>
    </row>
    <row r="7" spans="1:4">
      <c r="A7" s="199" t="s">
        <v>6843</v>
      </c>
      <c r="B7" s="195" t="s">
        <v>6844</v>
      </c>
      <c r="C7" s="196" t="s">
        <v>5413</v>
      </c>
      <c r="D7" s="197">
        <v>320.64999999999998</v>
      </c>
    </row>
    <row r="8" spans="1:4">
      <c r="A8" s="199" t="s">
        <v>6845</v>
      </c>
      <c r="B8" s="195" t="s">
        <v>6846</v>
      </c>
      <c r="C8" s="196" t="s">
        <v>5413</v>
      </c>
      <c r="D8" s="197">
        <v>1516.48</v>
      </c>
    </row>
    <row r="9" spans="1:4">
      <c r="A9" s="199" t="s">
        <v>6847</v>
      </c>
      <c r="B9" s="195" t="s">
        <v>6848</v>
      </c>
      <c r="C9" s="196" t="s">
        <v>5413</v>
      </c>
      <c r="D9" s="197">
        <v>1386.9</v>
      </c>
    </row>
    <row r="10" spans="1:4">
      <c r="A10" s="199" t="s">
        <v>6849</v>
      </c>
      <c r="B10" s="195" t="s">
        <v>6850</v>
      </c>
      <c r="C10" s="196" t="s">
        <v>5413</v>
      </c>
      <c r="D10" s="197">
        <v>169.11</v>
      </c>
    </row>
    <row r="11" spans="1:4">
      <c r="A11" s="199" t="s">
        <v>6851</v>
      </c>
      <c r="B11" s="195" t="s">
        <v>6852</v>
      </c>
      <c r="C11" s="196" t="s">
        <v>5413</v>
      </c>
      <c r="D11" s="197">
        <v>122.99</v>
      </c>
    </row>
    <row r="12" spans="1:4">
      <c r="A12" s="199" t="s">
        <v>6853</v>
      </c>
      <c r="B12" s="195" t="s">
        <v>6854</v>
      </c>
      <c r="C12" s="196" t="s">
        <v>5413</v>
      </c>
      <c r="D12" s="197">
        <v>122.99</v>
      </c>
    </row>
    <row r="13" spans="1:4">
      <c r="A13" s="199" t="s">
        <v>6855</v>
      </c>
      <c r="B13" s="195" t="s">
        <v>6856</v>
      </c>
      <c r="C13" s="196" t="s">
        <v>5413</v>
      </c>
      <c r="D13" s="197">
        <v>68.08</v>
      </c>
    </row>
    <row r="14" spans="1:4">
      <c r="A14" s="199" t="s">
        <v>6857</v>
      </c>
      <c r="B14" s="195" t="s">
        <v>6858</v>
      </c>
      <c r="C14" s="196" t="s">
        <v>5413</v>
      </c>
      <c r="D14" s="197">
        <v>68.08</v>
      </c>
    </row>
    <row r="15" spans="1:4">
      <c r="A15" s="199" t="s">
        <v>6859</v>
      </c>
      <c r="B15" s="195" t="s">
        <v>6860</v>
      </c>
      <c r="C15" s="196" t="s">
        <v>5413</v>
      </c>
      <c r="D15" s="197">
        <v>1234.26</v>
      </c>
    </row>
    <row r="16" spans="1:4">
      <c r="A16" s="199" t="s">
        <v>6861</v>
      </c>
      <c r="B16" s="195" t="s">
        <v>6862</v>
      </c>
      <c r="C16" s="196" t="s">
        <v>5413</v>
      </c>
      <c r="D16" s="197">
        <v>42.83</v>
      </c>
    </row>
    <row r="17" spans="1:4">
      <c r="A17" s="199" t="s">
        <v>6863</v>
      </c>
      <c r="B17" s="195" t="s">
        <v>6864</v>
      </c>
      <c r="C17" s="196" t="s">
        <v>5413</v>
      </c>
      <c r="D17" s="197">
        <v>63.69</v>
      </c>
    </row>
    <row r="18" spans="1:4">
      <c r="A18" s="199" t="s">
        <v>6865</v>
      </c>
      <c r="B18" s="195" t="s">
        <v>6866</v>
      </c>
      <c r="C18" s="196" t="s">
        <v>5413</v>
      </c>
      <c r="D18" s="197">
        <v>320.64999999999998</v>
      </c>
    </row>
    <row r="19" spans="1:4">
      <c r="A19" s="199" t="s">
        <v>6867</v>
      </c>
      <c r="B19" s="195" t="s">
        <v>6868</v>
      </c>
      <c r="C19" s="196" t="s">
        <v>41</v>
      </c>
      <c r="D19" s="197">
        <v>201.6</v>
      </c>
    </row>
    <row r="20" spans="1:4">
      <c r="A20" s="199" t="s">
        <v>6869</v>
      </c>
      <c r="B20" s="195" t="s">
        <v>6870</v>
      </c>
      <c r="C20" s="196" t="s">
        <v>41</v>
      </c>
      <c r="D20" s="197">
        <v>169.11</v>
      </c>
    </row>
    <row r="21" spans="1:4">
      <c r="A21" s="199" t="s">
        <v>6871</v>
      </c>
      <c r="B21" s="195" t="s">
        <v>6872</v>
      </c>
      <c r="C21" s="196" t="s">
        <v>41</v>
      </c>
      <c r="D21" s="197">
        <v>143.85</v>
      </c>
    </row>
    <row r="22" spans="1:4">
      <c r="A22" s="196" t="s">
        <v>6873</v>
      </c>
      <c r="B22" s="195" t="s">
        <v>6874</v>
      </c>
      <c r="C22" s="196" t="s">
        <v>41</v>
      </c>
      <c r="D22" s="197">
        <v>115.1</v>
      </c>
    </row>
    <row r="23" spans="1:4">
      <c r="A23" s="198" t="s">
        <v>6875</v>
      </c>
      <c r="B23" s="195"/>
      <c r="C23" s="196"/>
      <c r="D23" s="224"/>
    </row>
    <row r="24" spans="1:4">
      <c r="A24" s="199" t="s">
        <v>6876</v>
      </c>
      <c r="B24" s="195" t="s">
        <v>6877</v>
      </c>
      <c r="C24" s="196" t="s">
        <v>41</v>
      </c>
      <c r="D24" s="197">
        <v>213.21</v>
      </c>
    </row>
    <row r="25" spans="1:4">
      <c r="A25" s="199" t="s">
        <v>6878</v>
      </c>
      <c r="B25" s="195" t="s">
        <v>6879</v>
      </c>
      <c r="C25" s="196" t="s">
        <v>41</v>
      </c>
      <c r="D25" s="197">
        <v>248.81</v>
      </c>
    </row>
    <row r="26" spans="1:4">
      <c r="A26" s="199" t="s">
        <v>6880</v>
      </c>
      <c r="B26" s="195" t="s">
        <v>6881</v>
      </c>
      <c r="C26" s="196" t="s">
        <v>41</v>
      </c>
      <c r="D26" s="197">
        <v>121.6</v>
      </c>
    </row>
    <row r="27" spans="1:4">
      <c r="A27" s="196" t="s">
        <v>6882</v>
      </c>
      <c r="B27" s="195" t="s">
        <v>6883</v>
      </c>
      <c r="C27" s="196" t="s">
        <v>41</v>
      </c>
      <c r="D27" s="197">
        <v>131.33000000000001</v>
      </c>
    </row>
    <row r="28" spans="1:4">
      <c r="A28" s="198" t="s">
        <v>6884</v>
      </c>
      <c r="B28" s="195"/>
      <c r="C28" s="196"/>
      <c r="D28" s="224"/>
    </row>
    <row r="29" spans="1:4">
      <c r="A29" s="199" t="s">
        <v>6885</v>
      </c>
      <c r="B29" s="195" t="s">
        <v>6886</v>
      </c>
      <c r="C29" s="196" t="s">
        <v>41</v>
      </c>
      <c r="D29" s="197">
        <v>893.33</v>
      </c>
    </row>
    <row r="30" spans="1:4">
      <c r="A30" s="199" t="s">
        <v>6887</v>
      </c>
      <c r="B30" s="195" t="s">
        <v>6888</v>
      </c>
      <c r="C30" s="196" t="s">
        <v>41</v>
      </c>
      <c r="D30" s="197">
        <v>730.55</v>
      </c>
    </row>
    <row r="31" spans="1:4">
      <c r="A31" s="199" t="s">
        <v>6889</v>
      </c>
      <c r="B31" s="195" t="s">
        <v>6890</v>
      </c>
      <c r="C31" s="196" t="s">
        <v>41</v>
      </c>
      <c r="D31" s="197">
        <v>595.4</v>
      </c>
    </row>
    <row r="32" spans="1:4">
      <c r="A32" s="199" t="s">
        <v>6891</v>
      </c>
      <c r="B32" s="195" t="s">
        <v>6892</v>
      </c>
      <c r="C32" s="196" t="s">
        <v>41</v>
      </c>
      <c r="D32" s="197">
        <v>675.84</v>
      </c>
    </row>
    <row r="33" spans="1:4">
      <c r="A33" s="199" t="s">
        <v>6893</v>
      </c>
      <c r="B33" s="195" t="s">
        <v>6894</v>
      </c>
      <c r="C33" s="196" t="s">
        <v>41</v>
      </c>
      <c r="D33" s="197">
        <v>593.97</v>
      </c>
    </row>
    <row r="34" spans="1:4">
      <c r="A34" s="199" t="s">
        <v>6895</v>
      </c>
      <c r="B34" s="195" t="s">
        <v>6896</v>
      </c>
      <c r="C34" s="196" t="s">
        <v>41</v>
      </c>
      <c r="D34" s="197">
        <v>640.04</v>
      </c>
    </row>
    <row r="35" spans="1:4">
      <c r="A35" s="196" t="s">
        <v>6897</v>
      </c>
      <c r="B35" s="195" t="s">
        <v>6898</v>
      </c>
      <c r="C35" s="196" t="s">
        <v>41</v>
      </c>
      <c r="D35" s="197">
        <v>783.05</v>
      </c>
    </row>
    <row r="36" spans="1:4">
      <c r="A36" s="198" t="s">
        <v>6899</v>
      </c>
      <c r="B36" s="195"/>
      <c r="C36" s="196"/>
      <c r="D36" s="224"/>
    </row>
    <row r="37" spans="1:4">
      <c r="A37" s="196" t="s">
        <v>6900</v>
      </c>
      <c r="B37" s="195" t="s">
        <v>6901</v>
      </c>
      <c r="C37" s="196" t="s">
        <v>41</v>
      </c>
      <c r="D37" s="197">
        <v>80</v>
      </c>
    </row>
    <row r="38" spans="1:4">
      <c r="A38" s="194" t="s">
        <v>6902</v>
      </c>
      <c r="B38" s="195"/>
      <c r="C38" s="196"/>
      <c r="D38" s="224"/>
    </row>
    <row r="39" spans="1:4">
      <c r="A39" s="198" t="s">
        <v>6903</v>
      </c>
      <c r="B39" s="195"/>
      <c r="C39" s="196"/>
      <c r="D39" s="224"/>
    </row>
    <row r="40" spans="1:4">
      <c r="A40" s="196" t="s">
        <v>6904</v>
      </c>
      <c r="B40" s="195" t="s">
        <v>6905</v>
      </c>
      <c r="C40" s="196" t="s">
        <v>25</v>
      </c>
      <c r="D40" s="197">
        <v>2.79</v>
      </c>
    </row>
    <row r="41" spans="1:4">
      <c r="A41" s="198" t="s">
        <v>6906</v>
      </c>
      <c r="B41" s="195"/>
      <c r="C41" s="196"/>
      <c r="D41" s="224"/>
    </row>
    <row r="42" spans="1:4">
      <c r="A42" s="196" t="s">
        <v>6907</v>
      </c>
      <c r="B42" s="195" t="s">
        <v>6908</v>
      </c>
      <c r="C42" s="196" t="s">
        <v>41</v>
      </c>
      <c r="D42" s="197">
        <v>19.88</v>
      </c>
    </row>
    <row r="43" spans="1:4">
      <c r="A43" s="194" t="s">
        <v>6909</v>
      </c>
      <c r="B43" s="195"/>
      <c r="C43" s="196"/>
      <c r="D43" s="224"/>
    </row>
    <row r="44" spans="1:4">
      <c r="A44" s="198" t="s">
        <v>6910</v>
      </c>
      <c r="B44" s="195"/>
      <c r="C44" s="196"/>
      <c r="D44" s="224"/>
    </row>
    <row r="45" spans="1:4">
      <c r="A45" s="196" t="s">
        <v>6911</v>
      </c>
      <c r="B45" s="195" t="s">
        <v>6912</v>
      </c>
      <c r="C45" s="196" t="s">
        <v>5413</v>
      </c>
      <c r="D45" s="197">
        <v>265.23</v>
      </c>
    </row>
    <row r="46" spans="1:4">
      <c r="A46" s="198" t="s">
        <v>6913</v>
      </c>
      <c r="B46" s="195"/>
      <c r="C46" s="196"/>
      <c r="D46" s="224"/>
    </row>
    <row r="47" spans="1:4">
      <c r="A47" s="199" t="s">
        <v>6914</v>
      </c>
      <c r="B47" s="195" t="s">
        <v>6915</v>
      </c>
      <c r="C47" s="196" t="s">
        <v>5414</v>
      </c>
      <c r="D47" s="197">
        <v>41.56</v>
      </c>
    </row>
    <row r="48" spans="1:4">
      <c r="A48" s="199" t="s">
        <v>6916</v>
      </c>
      <c r="B48" s="195" t="s">
        <v>6917</v>
      </c>
      <c r="C48" s="196" t="s">
        <v>5415</v>
      </c>
      <c r="D48" s="197">
        <v>1.86</v>
      </c>
    </row>
    <row r="49" spans="1:4">
      <c r="A49" s="199" t="s">
        <v>6918</v>
      </c>
      <c r="B49" s="195" t="s">
        <v>6919</v>
      </c>
      <c r="C49" s="196" t="s">
        <v>5415</v>
      </c>
      <c r="D49" s="197">
        <v>9.09</v>
      </c>
    </row>
    <row r="50" spans="1:4">
      <c r="A50" s="199" t="s">
        <v>6920</v>
      </c>
      <c r="B50" s="195" t="s">
        <v>6921</v>
      </c>
      <c r="C50" s="196" t="s">
        <v>5416</v>
      </c>
      <c r="D50" s="197">
        <v>0.16</v>
      </c>
    </row>
    <row r="51" spans="1:4">
      <c r="A51" s="199" t="s">
        <v>6922</v>
      </c>
      <c r="B51" s="195" t="s">
        <v>6923</v>
      </c>
      <c r="C51" s="196" t="s">
        <v>5415</v>
      </c>
      <c r="D51" s="197">
        <v>155.61000000000001</v>
      </c>
    </row>
    <row r="52" spans="1:4">
      <c r="A52" s="199" t="s">
        <v>6924</v>
      </c>
      <c r="B52" s="195" t="s">
        <v>6925</v>
      </c>
      <c r="C52" s="196" t="s">
        <v>5417</v>
      </c>
      <c r="D52" s="197">
        <v>1.51</v>
      </c>
    </row>
    <row r="53" spans="1:4">
      <c r="A53" s="196" t="s">
        <v>6926</v>
      </c>
      <c r="B53" s="195" t="s">
        <v>6927</v>
      </c>
      <c r="C53" s="196" t="s">
        <v>5414</v>
      </c>
      <c r="D53" s="197">
        <v>38.96</v>
      </c>
    </row>
    <row r="54" spans="1:4">
      <c r="A54" s="198" t="s">
        <v>6928</v>
      </c>
      <c r="B54" s="195"/>
      <c r="C54" s="196"/>
      <c r="D54" s="224"/>
    </row>
    <row r="55" spans="1:4">
      <c r="A55" s="199" t="s">
        <v>6929</v>
      </c>
      <c r="B55" s="195" t="s">
        <v>6930</v>
      </c>
      <c r="C55" s="196" t="s">
        <v>5418</v>
      </c>
      <c r="D55" s="197">
        <v>66.739999999999995</v>
      </c>
    </row>
    <row r="56" spans="1:4">
      <c r="A56" s="199" t="s">
        <v>6931</v>
      </c>
      <c r="B56" s="195" t="s">
        <v>6932</v>
      </c>
      <c r="C56" s="196" t="s">
        <v>5418</v>
      </c>
      <c r="D56" s="197">
        <v>39.96</v>
      </c>
    </row>
    <row r="57" spans="1:4">
      <c r="A57" s="199" t="s">
        <v>6933</v>
      </c>
      <c r="B57" s="195" t="s">
        <v>6934</v>
      </c>
      <c r="C57" s="196" t="s">
        <v>5418</v>
      </c>
      <c r="D57" s="197">
        <v>17.11</v>
      </c>
    </row>
    <row r="58" spans="1:4">
      <c r="A58" s="199" t="s">
        <v>6935</v>
      </c>
      <c r="B58" s="195" t="s">
        <v>6936</v>
      </c>
      <c r="C58" s="196" t="s">
        <v>5418</v>
      </c>
      <c r="D58" s="197">
        <v>43.57</v>
      </c>
    </row>
    <row r="59" spans="1:4">
      <c r="A59" s="199" t="s">
        <v>6937</v>
      </c>
      <c r="B59" s="195" t="s">
        <v>6938</v>
      </c>
      <c r="C59" s="196" t="s">
        <v>5418</v>
      </c>
      <c r="D59" s="197">
        <v>111.25</v>
      </c>
    </row>
    <row r="60" spans="1:4">
      <c r="A60" s="199" t="s">
        <v>6939</v>
      </c>
      <c r="B60" s="195" t="s">
        <v>6940</v>
      </c>
      <c r="C60" s="196" t="s">
        <v>5418</v>
      </c>
      <c r="D60" s="197">
        <v>56.34</v>
      </c>
    </row>
    <row r="61" spans="1:4">
      <c r="A61" s="199" t="s">
        <v>6941</v>
      </c>
      <c r="B61" s="195" t="s">
        <v>6942</v>
      </c>
      <c r="C61" s="196" t="s">
        <v>5418</v>
      </c>
      <c r="D61" s="197">
        <v>19.91</v>
      </c>
    </row>
    <row r="62" spans="1:4">
      <c r="A62" s="199" t="s">
        <v>6943</v>
      </c>
      <c r="B62" s="195" t="s">
        <v>6944</v>
      </c>
      <c r="C62" s="196" t="s">
        <v>5419</v>
      </c>
      <c r="D62" s="197">
        <v>5357.32</v>
      </c>
    </row>
    <row r="63" spans="1:4">
      <c r="A63" s="199" t="s">
        <v>6945</v>
      </c>
      <c r="B63" s="195" t="s">
        <v>6946</v>
      </c>
      <c r="C63" s="196" t="s">
        <v>5420</v>
      </c>
      <c r="D63" s="197">
        <v>0.74</v>
      </c>
    </row>
    <row r="64" spans="1:4">
      <c r="A64" s="199" t="s">
        <v>6947</v>
      </c>
      <c r="B64" s="195" t="s">
        <v>6948</v>
      </c>
      <c r="C64" s="196" t="s">
        <v>5418</v>
      </c>
      <c r="D64" s="197">
        <v>302.64999999999998</v>
      </c>
    </row>
    <row r="65" spans="1:4">
      <c r="A65" s="199" t="s">
        <v>6949</v>
      </c>
      <c r="B65" s="195" t="s">
        <v>6950</v>
      </c>
      <c r="C65" s="196" t="s">
        <v>5418</v>
      </c>
      <c r="D65" s="197">
        <v>134.83000000000001</v>
      </c>
    </row>
    <row r="66" spans="1:4">
      <c r="A66" s="199" t="s">
        <v>6951</v>
      </c>
      <c r="B66" s="195" t="s">
        <v>6952</v>
      </c>
      <c r="C66" s="196" t="s">
        <v>5418</v>
      </c>
      <c r="D66" s="197">
        <v>111.39</v>
      </c>
    </row>
    <row r="67" spans="1:4">
      <c r="A67" s="199" t="s">
        <v>6953</v>
      </c>
      <c r="B67" s="195" t="s">
        <v>6954</v>
      </c>
      <c r="C67" s="196" t="s">
        <v>5418</v>
      </c>
      <c r="D67" s="197">
        <v>215.6</v>
      </c>
    </row>
    <row r="68" spans="1:4">
      <c r="A68" s="199" t="s">
        <v>6955</v>
      </c>
      <c r="B68" s="195" t="s">
        <v>6956</v>
      </c>
      <c r="C68" s="196" t="s">
        <v>5418</v>
      </c>
      <c r="D68" s="197">
        <v>111.8</v>
      </c>
    </row>
    <row r="69" spans="1:4">
      <c r="A69" s="199" t="s">
        <v>6957</v>
      </c>
      <c r="B69" s="195" t="s">
        <v>6958</v>
      </c>
      <c r="C69" s="196" t="s">
        <v>5418</v>
      </c>
      <c r="D69" s="197">
        <v>59.9</v>
      </c>
    </row>
    <row r="70" spans="1:4">
      <c r="A70" s="199" t="s">
        <v>6959</v>
      </c>
      <c r="B70" s="195" t="s">
        <v>6960</v>
      </c>
      <c r="C70" s="196" t="s">
        <v>5419</v>
      </c>
      <c r="D70" s="197">
        <v>3902.24</v>
      </c>
    </row>
    <row r="71" spans="1:4">
      <c r="A71" s="199" t="s">
        <v>6961</v>
      </c>
      <c r="B71" s="195" t="s">
        <v>6962</v>
      </c>
      <c r="C71" s="196" t="s">
        <v>5419</v>
      </c>
      <c r="D71" s="197">
        <v>3394.05</v>
      </c>
    </row>
    <row r="72" spans="1:4">
      <c r="A72" s="196" t="s">
        <v>6963</v>
      </c>
      <c r="B72" s="195" t="s">
        <v>6964</v>
      </c>
      <c r="C72" s="196" t="s">
        <v>5419</v>
      </c>
      <c r="D72" s="197">
        <v>4260.05</v>
      </c>
    </row>
    <row r="73" spans="1:4">
      <c r="A73" s="194" t="s">
        <v>6965</v>
      </c>
      <c r="B73" s="195"/>
      <c r="C73" s="196"/>
      <c r="D73" s="224"/>
    </row>
    <row r="74" spans="1:4">
      <c r="A74" s="198" t="s">
        <v>6966</v>
      </c>
      <c r="B74" s="195"/>
      <c r="C74" s="196"/>
      <c r="D74" s="224"/>
    </row>
    <row r="75" spans="1:4">
      <c r="A75" s="199" t="s">
        <v>6967</v>
      </c>
      <c r="B75" s="195" t="s">
        <v>6968</v>
      </c>
      <c r="C75" s="196" t="s">
        <v>25</v>
      </c>
      <c r="D75" s="197">
        <v>471.41</v>
      </c>
    </row>
    <row r="76" spans="1:4">
      <c r="A76" s="199" t="s">
        <v>6969</v>
      </c>
      <c r="B76" s="195" t="s">
        <v>6970</v>
      </c>
      <c r="C76" s="196" t="s">
        <v>25</v>
      </c>
      <c r="D76" s="197">
        <v>378.18</v>
      </c>
    </row>
    <row r="77" spans="1:4">
      <c r="A77" s="199" t="s">
        <v>6971</v>
      </c>
      <c r="B77" s="195" t="s">
        <v>6972</v>
      </c>
      <c r="C77" s="196" t="s">
        <v>5413</v>
      </c>
      <c r="D77" s="197">
        <v>3559.02</v>
      </c>
    </row>
    <row r="78" spans="1:4">
      <c r="A78" s="199" t="s">
        <v>6973</v>
      </c>
      <c r="B78" s="195" t="s">
        <v>6974</v>
      </c>
      <c r="C78" s="196" t="s">
        <v>5413</v>
      </c>
      <c r="D78" s="197">
        <v>2241.0700000000002</v>
      </c>
    </row>
    <row r="79" spans="1:4">
      <c r="A79" s="199" t="s">
        <v>6975</v>
      </c>
      <c r="B79" s="195" t="s">
        <v>6976</v>
      </c>
      <c r="C79" s="196" t="s">
        <v>25</v>
      </c>
      <c r="D79" s="197">
        <v>51.3</v>
      </c>
    </row>
    <row r="80" spans="1:4">
      <c r="A80" s="199" t="s">
        <v>6977</v>
      </c>
      <c r="B80" s="195" t="s">
        <v>6978</v>
      </c>
      <c r="C80" s="196" t="s">
        <v>25</v>
      </c>
      <c r="D80" s="197">
        <v>40.4</v>
      </c>
    </row>
    <row r="81" spans="1:4">
      <c r="A81" s="199" t="s">
        <v>6979</v>
      </c>
      <c r="B81" s="195" t="s">
        <v>6980</v>
      </c>
      <c r="C81" s="196" t="s">
        <v>25</v>
      </c>
      <c r="D81" s="197">
        <v>39.21</v>
      </c>
    </row>
    <row r="82" spans="1:4">
      <c r="A82" s="199" t="s">
        <v>6981</v>
      </c>
      <c r="B82" s="195" t="s">
        <v>6982</v>
      </c>
      <c r="C82" s="196" t="s">
        <v>25</v>
      </c>
      <c r="D82" s="197">
        <v>32.99</v>
      </c>
    </row>
    <row r="83" spans="1:4">
      <c r="A83" s="196" t="s">
        <v>6983</v>
      </c>
      <c r="B83" s="195" t="s">
        <v>6984</v>
      </c>
      <c r="C83" s="196" t="s">
        <v>5419</v>
      </c>
      <c r="D83" s="197">
        <v>990</v>
      </c>
    </row>
    <row r="84" spans="1:4">
      <c r="A84" s="198" t="s">
        <v>6985</v>
      </c>
      <c r="B84" s="195"/>
      <c r="C84" s="196"/>
      <c r="D84" s="224"/>
    </row>
    <row r="85" spans="1:4">
      <c r="A85" s="196" t="s">
        <v>6986</v>
      </c>
      <c r="B85" s="195" t="s">
        <v>6987</v>
      </c>
      <c r="C85" s="196" t="s">
        <v>25</v>
      </c>
      <c r="D85" s="197">
        <v>253</v>
      </c>
    </row>
    <row r="86" spans="1:4">
      <c r="A86" s="198" t="s">
        <v>6988</v>
      </c>
      <c r="B86" s="195"/>
      <c r="C86" s="196"/>
      <c r="D86" s="224"/>
    </row>
    <row r="87" spans="1:4">
      <c r="A87" s="199" t="s">
        <v>6989</v>
      </c>
      <c r="B87" s="195" t="s">
        <v>6990</v>
      </c>
      <c r="C87" s="196" t="s">
        <v>5419</v>
      </c>
      <c r="D87" s="197">
        <v>351</v>
      </c>
    </row>
    <row r="88" spans="1:4">
      <c r="A88" s="199" t="s">
        <v>6991</v>
      </c>
      <c r="B88" s="195" t="s">
        <v>6992</v>
      </c>
      <c r="C88" s="196" t="s">
        <v>5419</v>
      </c>
      <c r="D88" s="197">
        <v>243</v>
      </c>
    </row>
    <row r="89" spans="1:4">
      <c r="A89" s="196" t="s">
        <v>6993</v>
      </c>
      <c r="B89" s="195" t="s">
        <v>6994</v>
      </c>
      <c r="C89" s="196" t="s">
        <v>5419</v>
      </c>
      <c r="D89" s="197">
        <v>500</v>
      </c>
    </row>
    <row r="90" spans="1:4">
      <c r="A90" s="198" t="s">
        <v>6995</v>
      </c>
      <c r="B90" s="195"/>
      <c r="C90" s="196"/>
      <c r="D90" s="224"/>
    </row>
    <row r="91" spans="1:4">
      <c r="A91" s="199" t="s">
        <v>6996</v>
      </c>
      <c r="B91" s="195" t="s">
        <v>6997</v>
      </c>
      <c r="C91" s="196" t="s">
        <v>5413</v>
      </c>
      <c r="D91" s="197">
        <v>1387.44</v>
      </c>
    </row>
    <row r="92" spans="1:4">
      <c r="A92" s="196" t="s">
        <v>6998</v>
      </c>
      <c r="B92" s="195" t="s">
        <v>6999</v>
      </c>
      <c r="C92" s="196" t="s">
        <v>5413</v>
      </c>
      <c r="D92" s="197">
        <v>1449.35</v>
      </c>
    </row>
    <row r="93" spans="1:4">
      <c r="A93" s="198" t="s">
        <v>7000</v>
      </c>
      <c r="B93" s="195"/>
      <c r="C93" s="196"/>
      <c r="D93" s="224"/>
    </row>
    <row r="94" spans="1:4">
      <c r="A94" s="199" t="s">
        <v>7001</v>
      </c>
      <c r="B94" s="195" t="s">
        <v>7002</v>
      </c>
      <c r="C94" s="196" t="s">
        <v>41</v>
      </c>
      <c r="D94" s="197">
        <v>2.75</v>
      </c>
    </row>
    <row r="95" spans="1:4">
      <c r="A95" s="199" t="s">
        <v>7003</v>
      </c>
      <c r="B95" s="195" t="s">
        <v>7004</v>
      </c>
      <c r="C95" s="196" t="s">
        <v>41</v>
      </c>
      <c r="D95" s="197">
        <v>33.880000000000003</v>
      </c>
    </row>
    <row r="96" spans="1:4">
      <c r="A96" s="199" t="s">
        <v>7005</v>
      </c>
      <c r="B96" s="195" t="s">
        <v>7006</v>
      </c>
      <c r="C96" s="196" t="s">
        <v>41</v>
      </c>
      <c r="D96" s="197">
        <v>9.8800000000000008</v>
      </c>
    </row>
    <row r="97" spans="1:4">
      <c r="A97" s="199" t="s">
        <v>7007</v>
      </c>
      <c r="B97" s="195" t="s">
        <v>7008</v>
      </c>
      <c r="C97" s="196" t="s">
        <v>25</v>
      </c>
      <c r="D97" s="197">
        <v>9.0399999999999991</v>
      </c>
    </row>
    <row r="98" spans="1:4">
      <c r="A98" s="199" t="s">
        <v>7009</v>
      </c>
      <c r="B98" s="195" t="s">
        <v>7010</v>
      </c>
      <c r="C98" s="196" t="s">
        <v>5413</v>
      </c>
      <c r="D98" s="197">
        <v>104.59</v>
      </c>
    </row>
    <row r="99" spans="1:4">
      <c r="A99" s="199" t="s">
        <v>7011</v>
      </c>
      <c r="B99" s="195" t="s">
        <v>7012</v>
      </c>
      <c r="C99" s="196" t="s">
        <v>5413</v>
      </c>
      <c r="D99" s="197">
        <v>576</v>
      </c>
    </row>
    <row r="100" spans="1:4">
      <c r="A100" s="199" t="s">
        <v>7013</v>
      </c>
      <c r="B100" s="195" t="s">
        <v>7014</v>
      </c>
      <c r="C100" s="196" t="s">
        <v>5413</v>
      </c>
      <c r="D100" s="197">
        <v>3.1</v>
      </c>
    </row>
    <row r="101" spans="1:4">
      <c r="A101" s="199" t="s">
        <v>7015</v>
      </c>
      <c r="B101" s="195" t="s">
        <v>7016</v>
      </c>
      <c r="C101" s="196" t="s">
        <v>25</v>
      </c>
      <c r="D101" s="197">
        <v>399.15</v>
      </c>
    </row>
    <row r="102" spans="1:4">
      <c r="A102" s="199" t="s">
        <v>7017</v>
      </c>
      <c r="B102" s="195" t="s">
        <v>7018</v>
      </c>
      <c r="C102" s="196" t="s">
        <v>25</v>
      </c>
      <c r="D102" s="197">
        <v>416.89</v>
      </c>
    </row>
    <row r="103" spans="1:4">
      <c r="A103" s="199" t="s">
        <v>7019</v>
      </c>
      <c r="B103" s="195" t="s">
        <v>7020</v>
      </c>
      <c r="C103" s="196" t="s">
        <v>5413</v>
      </c>
      <c r="D103" s="197">
        <v>11.51</v>
      </c>
    </row>
    <row r="104" spans="1:4">
      <c r="A104" s="196" t="s">
        <v>7021</v>
      </c>
      <c r="B104" s="195" t="s">
        <v>7022</v>
      </c>
      <c r="C104" s="196" t="s">
        <v>5413</v>
      </c>
      <c r="D104" s="197">
        <v>47.17</v>
      </c>
    </row>
    <row r="105" spans="1:4">
      <c r="A105" s="194" t="s">
        <v>7023</v>
      </c>
      <c r="B105" s="195"/>
      <c r="C105" s="196"/>
      <c r="D105" s="224"/>
    </row>
    <row r="106" spans="1:4">
      <c r="A106" s="198" t="s">
        <v>7024</v>
      </c>
      <c r="B106" s="195"/>
      <c r="C106" s="196"/>
      <c r="D106" s="224"/>
    </row>
    <row r="107" spans="1:4">
      <c r="A107" s="199" t="s">
        <v>7025</v>
      </c>
      <c r="B107" s="195" t="s">
        <v>7026</v>
      </c>
      <c r="C107" s="196" t="s">
        <v>5419</v>
      </c>
      <c r="D107" s="197">
        <v>75</v>
      </c>
    </row>
    <row r="108" spans="1:4">
      <c r="A108" s="199" t="s">
        <v>7027</v>
      </c>
      <c r="B108" s="195" t="s">
        <v>7028</v>
      </c>
      <c r="C108" s="196" t="s">
        <v>5419</v>
      </c>
      <c r="D108" s="197">
        <v>41</v>
      </c>
    </row>
    <row r="109" spans="1:4">
      <c r="A109" s="199" t="s">
        <v>7029</v>
      </c>
      <c r="B109" s="195" t="s">
        <v>7030</v>
      </c>
      <c r="C109" s="196" t="s">
        <v>5419</v>
      </c>
      <c r="D109" s="197">
        <v>52</v>
      </c>
    </row>
    <row r="110" spans="1:4">
      <c r="A110" s="199" t="s">
        <v>7031</v>
      </c>
      <c r="B110" s="195" t="s">
        <v>7032</v>
      </c>
      <c r="C110" s="196" t="s">
        <v>5419</v>
      </c>
      <c r="D110" s="197">
        <v>48</v>
      </c>
    </row>
    <row r="111" spans="1:4">
      <c r="A111" s="199" t="s">
        <v>7033</v>
      </c>
      <c r="B111" s="195" t="s">
        <v>7034</v>
      </c>
      <c r="C111" s="196" t="s">
        <v>5419</v>
      </c>
      <c r="D111" s="197">
        <v>47.8</v>
      </c>
    </row>
    <row r="112" spans="1:4">
      <c r="A112" s="199" t="s">
        <v>7035</v>
      </c>
      <c r="B112" s="195" t="s">
        <v>7036</v>
      </c>
      <c r="C112" s="196" t="s">
        <v>5421</v>
      </c>
      <c r="D112" s="197">
        <v>27</v>
      </c>
    </row>
    <row r="113" spans="1:4">
      <c r="A113" s="199" t="s">
        <v>7037</v>
      </c>
      <c r="B113" s="195" t="s">
        <v>7038</v>
      </c>
      <c r="C113" s="196" t="s">
        <v>41</v>
      </c>
      <c r="D113" s="197">
        <v>0.7</v>
      </c>
    </row>
    <row r="114" spans="1:4">
      <c r="A114" s="196" t="s">
        <v>7039</v>
      </c>
      <c r="B114" s="195" t="s">
        <v>7040</v>
      </c>
      <c r="C114" s="196" t="s">
        <v>41</v>
      </c>
      <c r="D114" s="197">
        <v>14.93</v>
      </c>
    </row>
    <row r="115" spans="1:4">
      <c r="A115" s="194" t="s">
        <v>7041</v>
      </c>
      <c r="B115" s="195"/>
      <c r="C115" s="196"/>
      <c r="D115" s="224"/>
    </row>
    <row r="116" spans="1:4">
      <c r="A116" s="198" t="s">
        <v>7042</v>
      </c>
      <c r="B116" s="195"/>
      <c r="C116" s="196"/>
      <c r="D116" s="224"/>
    </row>
    <row r="117" spans="1:4">
      <c r="A117" s="199" t="s">
        <v>7043</v>
      </c>
      <c r="B117" s="195" t="s">
        <v>7044</v>
      </c>
      <c r="C117" s="196" t="s">
        <v>5413</v>
      </c>
      <c r="D117" s="197">
        <v>1641.98</v>
      </c>
    </row>
    <row r="118" spans="1:4">
      <c r="A118" s="199" t="s">
        <v>7045</v>
      </c>
      <c r="B118" s="195" t="s">
        <v>7046</v>
      </c>
      <c r="C118" s="196" t="s">
        <v>5413</v>
      </c>
      <c r="D118" s="197">
        <v>1431.56</v>
      </c>
    </row>
    <row r="119" spans="1:4">
      <c r="A119" s="199" t="s">
        <v>7047</v>
      </c>
      <c r="B119" s="195" t="s">
        <v>7048</v>
      </c>
      <c r="C119" s="196" t="s">
        <v>41</v>
      </c>
      <c r="D119" s="197">
        <v>5.91</v>
      </c>
    </row>
    <row r="120" spans="1:4">
      <c r="A120" s="196" t="s">
        <v>7049</v>
      </c>
      <c r="B120" s="195" t="s">
        <v>7050</v>
      </c>
      <c r="C120" s="196" t="s">
        <v>25</v>
      </c>
      <c r="D120" s="197">
        <v>9.24</v>
      </c>
    </row>
    <row r="121" spans="1:4">
      <c r="A121" s="194" t="s">
        <v>7051</v>
      </c>
      <c r="B121" s="195"/>
      <c r="C121" s="196"/>
      <c r="D121" s="224"/>
    </row>
    <row r="122" spans="1:4">
      <c r="A122" s="198" t="s">
        <v>7052</v>
      </c>
      <c r="B122" s="195"/>
      <c r="C122" s="196"/>
      <c r="D122" s="224"/>
    </row>
    <row r="123" spans="1:4">
      <c r="A123" s="199" t="s">
        <v>7053</v>
      </c>
      <c r="B123" s="195" t="s">
        <v>7054</v>
      </c>
      <c r="C123" s="196" t="s">
        <v>5413</v>
      </c>
      <c r="D123" s="197">
        <v>143.85</v>
      </c>
    </row>
    <row r="124" spans="1:4">
      <c r="A124" s="199" t="s">
        <v>7055</v>
      </c>
      <c r="B124" s="195" t="s">
        <v>7056</v>
      </c>
      <c r="C124" s="196" t="s">
        <v>5413</v>
      </c>
      <c r="D124" s="197">
        <v>138.36000000000001</v>
      </c>
    </row>
    <row r="125" spans="1:4">
      <c r="A125" s="199" t="s">
        <v>7057</v>
      </c>
      <c r="B125" s="195" t="s">
        <v>7058</v>
      </c>
      <c r="C125" s="196" t="s">
        <v>5413</v>
      </c>
      <c r="D125" s="197">
        <v>118.59</v>
      </c>
    </row>
    <row r="126" spans="1:4">
      <c r="A126" s="199" t="s">
        <v>7059</v>
      </c>
      <c r="B126" s="195" t="s">
        <v>7060</v>
      </c>
      <c r="C126" s="196" t="s">
        <v>5413</v>
      </c>
      <c r="D126" s="197">
        <v>98.83</v>
      </c>
    </row>
    <row r="127" spans="1:4">
      <c r="A127" s="196" t="s">
        <v>7061</v>
      </c>
      <c r="B127" s="195" t="s">
        <v>7062</v>
      </c>
      <c r="C127" s="196" t="s">
        <v>5413</v>
      </c>
      <c r="D127" s="197">
        <v>128.47999999999999</v>
      </c>
    </row>
    <row r="128" spans="1:4">
      <c r="A128" s="198" t="s">
        <v>7063</v>
      </c>
      <c r="B128" s="195"/>
      <c r="C128" s="196"/>
      <c r="D128" s="224"/>
    </row>
    <row r="129" spans="1:4">
      <c r="A129" s="199" t="s">
        <v>7064</v>
      </c>
      <c r="B129" s="195" t="s">
        <v>7065</v>
      </c>
      <c r="C129" s="196" t="s">
        <v>5413</v>
      </c>
      <c r="D129" s="197">
        <v>3052.72</v>
      </c>
    </row>
    <row r="130" spans="1:4">
      <c r="A130" s="196" t="s">
        <v>7066</v>
      </c>
      <c r="B130" s="195" t="s">
        <v>7067</v>
      </c>
      <c r="C130" s="196" t="s">
        <v>5413</v>
      </c>
      <c r="D130" s="197">
        <v>1767.94</v>
      </c>
    </row>
    <row r="131" spans="1:4">
      <c r="A131" s="198" t="s">
        <v>7068</v>
      </c>
      <c r="B131" s="195"/>
      <c r="C131" s="196"/>
      <c r="D131" s="224"/>
    </row>
    <row r="132" spans="1:4">
      <c r="A132" s="199" t="s">
        <v>7069</v>
      </c>
      <c r="B132" s="195" t="s">
        <v>7070</v>
      </c>
      <c r="C132" s="196" t="s">
        <v>34</v>
      </c>
      <c r="D132" s="197">
        <v>34.75</v>
      </c>
    </row>
    <row r="133" spans="1:4">
      <c r="A133" s="199" t="s">
        <v>7071</v>
      </c>
      <c r="B133" s="195" t="s">
        <v>7072</v>
      </c>
      <c r="C133" s="196" t="s">
        <v>5413</v>
      </c>
      <c r="D133" s="197">
        <v>59.42</v>
      </c>
    </row>
    <row r="134" spans="1:4">
      <c r="A134" s="199" t="s">
        <v>7073</v>
      </c>
      <c r="B134" s="195" t="s">
        <v>7074</v>
      </c>
      <c r="C134" s="196" t="s">
        <v>5413</v>
      </c>
      <c r="D134" s="197">
        <v>56.01</v>
      </c>
    </row>
    <row r="135" spans="1:4">
      <c r="A135" s="196" t="s">
        <v>7075</v>
      </c>
      <c r="B135" s="195" t="s">
        <v>7076</v>
      </c>
      <c r="C135" s="196" t="s">
        <v>5413</v>
      </c>
      <c r="D135" s="197">
        <v>15.38</v>
      </c>
    </row>
    <row r="136" spans="1:4">
      <c r="A136" s="198" t="s">
        <v>7077</v>
      </c>
      <c r="B136" s="195"/>
      <c r="C136" s="196"/>
      <c r="D136" s="224"/>
    </row>
    <row r="137" spans="1:4">
      <c r="A137" s="199" t="s">
        <v>7078</v>
      </c>
      <c r="B137" s="195" t="s">
        <v>7079</v>
      </c>
      <c r="C137" s="196" t="s">
        <v>5413</v>
      </c>
      <c r="D137" s="197">
        <v>345.9</v>
      </c>
    </row>
    <row r="138" spans="1:4">
      <c r="A138" s="199" t="s">
        <v>7080</v>
      </c>
      <c r="B138" s="195" t="s">
        <v>7081</v>
      </c>
      <c r="C138" s="196" t="s">
        <v>5413</v>
      </c>
      <c r="D138" s="197">
        <v>98.83</v>
      </c>
    </row>
    <row r="139" spans="1:4">
      <c r="A139" s="199" t="s">
        <v>7082</v>
      </c>
      <c r="B139" s="195" t="s">
        <v>7083</v>
      </c>
      <c r="C139" s="196" t="s">
        <v>5413</v>
      </c>
      <c r="D139" s="197">
        <v>98.83</v>
      </c>
    </row>
    <row r="140" spans="1:4">
      <c r="A140" s="199" t="s">
        <v>7084</v>
      </c>
      <c r="B140" s="195" t="s">
        <v>7085</v>
      </c>
      <c r="C140" s="196" t="s">
        <v>5413</v>
      </c>
      <c r="D140" s="197">
        <v>227.31</v>
      </c>
    </row>
    <row r="141" spans="1:4">
      <c r="A141" s="199" t="s">
        <v>7086</v>
      </c>
      <c r="B141" s="195" t="s">
        <v>7087</v>
      </c>
      <c r="C141" s="196" t="s">
        <v>5413</v>
      </c>
      <c r="D141" s="197">
        <v>345.9</v>
      </c>
    </row>
    <row r="142" spans="1:4">
      <c r="A142" s="199" t="s">
        <v>7088</v>
      </c>
      <c r="B142" s="195" t="s">
        <v>7089</v>
      </c>
      <c r="C142" s="196" t="s">
        <v>5413</v>
      </c>
      <c r="D142" s="197">
        <v>4139.84</v>
      </c>
    </row>
    <row r="143" spans="1:4">
      <c r="A143" s="199" t="s">
        <v>7090</v>
      </c>
      <c r="B143" s="195" t="s">
        <v>7091</v>
      </c>
      <c r="C143" s="196" t="s">
        <v>5413</v>
      </c>
      <c r="D143" s="197">
        <v>9657.7900000000009</v>
      </c>
    </row>
    <row r="144" spans="1:4">
      <c r="A144" s="199" t="s">
        <v>7092</v>
      </c>
      <c r="B144" s="195" t="s">
        <v>7093</v>
      </c>
      <c r="C144" s="196" t="s">
        <v>5413</v>
      </c>
      <c r="D144" s="197">
        <v>634.70000000000005</v>
      </c>
    </row>
    <row r="145" spans="1:4">
      <c r="A145" s="199" t="s">
        <v>7094</v>
      </c>
      <c r="B145" s="195" t="s">
        <v>7095</v>
      </c>
      <c r="C145" s="196" t="s">
        <v>5413</v>
      </c>
      <c r="D145" s="197">
        <v>1325.41</v>
      </c>
    </row>
    <row r="146" spans="1:4">
      <c r="A146" s="196" t="s">
        <v>7096</v>
      </c>
      <c r="B146" s="195" t="s">
        <v>7097</v>
      </c>
      <c r="C146" s="196" t="s">
        <v>5413</v>
      </c>
      <c r="D146" s="197">
        <v>692.9</v>
      </c>
    </row>
    <row r="147" spans="1:4">
      <c r="A147" s="198" t="s">
        <v>7098</v>
      </c>
      <c r="B147" s="195"/>
      <c r="C147" s="196"/>
      <c r="D147" s="224"/>
    </row>
    <row r="148" spans="1:4">
      <c r="A148" s="199" t="s">
        <v>7099</v>
      </c>
      <c r="B148" s="195" t="s">
        <v>7100</v>
      </c>
      <c r="C148" s="196" t="s">
        <v>5413</v>
      </c>
      <c r="D148" s="197">
        <v>2224.75</v>
      </c>
    </row>
    <row r="149" spans="1:4">
      <c r="A149" s="199" t="s">
        <v>7101</v>
      </c>
      <c r="B149" s="195" t="s">
        <v>7102</v>
      </c>
      <c r="C149" s="196" t="s">
        <v>5413</v>
      </c>
      <c r="D149" s="197">
        <v>321.74</v>
      </c>
    </row>
    <row r="150" spans="1:4">
      <c r="A150" s="199" t="s">
        <v>7103</v>
      </c>
      <c r="B150" s="195" t="s">
        <v>7104</v>
      </c>
      <c r="C150" s="196" t="s">
        <v>5413</v>
      </c>
      <c r="D150" s="197">
        <v>197.77</v>
      </c>
    </row>
    <row r="151" spans="1:4">
      <c r="A151" s="199" t="s">
        <v>7105</v>
      </c>
      <c r="B151" s="195" t="s">
        <v>7106</v>
      </c>
      <c r="C151" s="196" t="s">
        <v>5413</v>
      </c>
      <c r="D151" s="197">
        <v>70.94</v>
      </c>
    </row>
    <row r="152" spans="1:4">
      <c r="A152" s="196" t="s">
        <v>7107</v>
      </c>
      <c r="B152" s="195" t="s">
        <v>7108</v>
      </c>
      <c r="C152" s="196" t="s">
        <v>5413</v>
      </c>
      <c r="D152" s="197">
        <v>98.83</v>
      </c>
    </row>
    <row r="153" spans="1:4">
      <c r="A153" s="198" t="s">
        <v>7109</v>
      </c>
      <c r="B153" s="195"/>
      <c r="C153" s="196"/>
      <c r="D153" s="224"/>
    </row>
    <row r="154" spans="1:4">
      <c r="A154" s="199" t="s">
        <v>7110</v>
      </c>
      <c r="B154" s="195" t="s">
        <v>7111</v>
      </c>
      <c r="C154" s="196" t="s">
        <v>5413</v>
      </c>
      <c r="D154" s="197">
        <v>5400</v>
      </c>
    </row>
    <row r="155" spans="1:4">
      <c r="A155" s="199" t="s">
        <v>7112</v>
      </c>
      <c r="B155" s="195" t="s">
        <v>7113</v>
      </c>
      <c r="C155" s="196" t="s">
        <v>5413</v>
      </c>
      <c r="D155" s="197">
        <v>734.5</v>
      </c>
    </row>
    <row r="156" spans="1:4">
      <c r="A156" s="199" t="s">
        <v>7114</v>
      </c>
      <c r="B156" s="195" t="s">
        <v>7115</v>
      </c>
      <c r="C156" s="196" t="s">
        <v>5413</v>
      </c>
      <c r="D156" s="197">
        <v>410.58</v>
      </c>
    </row>
    <row r="157" spans="1:4">
      <c r="A157" s="199" t="s">
        <v>7116</v>
      </c>
      <c r="B157" s="195" t="s">
        <v>7117</v>
      </c>
      <c r="C157" s="196" t="s">
        <v>5413</v>
      </c>
      <c r="D157" s="197">
        <v>410.58</v>
      </c>
    </row>
    <row r="158" spans="1:4">
      <c r="A158" s="199" t="s">
        <v>7118</v>
      </c>
      <c r="B158" s="195" t="s">
        <v>7119</v>
      </c>
      <c r="C158" s="196" t="s">
        <v>5413</v>
      </c>
      <c r="D158" s="197">
        <v>4020</v>
      </c>
    </row>
    <row r="159" spans="1:4">
      <c r="A159" s="199" t="s">
        <v>7120</v>
      </c>
      <c r="B159" s="195" t="s">
        <v>7121</v>
      </c>
      <c r="C159" s="196" t="s">
        <v>5413</v>
      </c>
      <c r="D159" s="197">
        <v>2157.25</v>
      </c>
    </row>
    <row r="160" spans="1:4">
      <c r="A160" s="196" t="s">
        <v>7122</v>
      </c>
      <c r="B160" s="195" t="s">
        <v>7123</v>
      </c>
      <c r="C160" s="196" t="s">
        <v>5413</v>
      </c>
      <c r="D160" s="197">
        <v>13200</v>
      </c>
    </row>
    <row r="161" spans="1:4">
      <c r="A161" s="198" t="s">
        <v>7124</v>
      </c>
      <c r="B161" s="195"/>
      <c r="C161" s="196"/>
      <c r="D161" s="224"/>
    </row>
    <row r="162" spans="1:4">
      <c r="A162" s="199" t="s">
        <v>7125</v>
      </c>
      <c r="B162" s="195" t="s">
        <v>7126</v>
      </c>
      <c r="C162" s="196" t="s">
        <v>5413</v>
      </c>
      <c r="D162" s="197">
        <v>228.25</v>
      </c>
    </row>
    <row r="163" spans="1:4">
      <c r="A163" s="199" t="s">
        <v>7127</v>
      </c>
      <c r="B163" s="195" t="s">
        <v>7128</v>
      </c>
      <c r="C163" s="196" t="s">
        <v>5413</v>
      </c>
      <c r="D163" s="197">
        <v>1759.16</v>
      </c>
    </row>
    <row r="164" spans="1:4">
      <c r="A164" s="199" t="s">
        <v>7129</v>
      </c>
      <c r="B164" s="195" t="s">
        <v>7130</v>
      </c>
      <c r="C164" s="196" t="s">
        <v>5413</v>
      </c>
      <c r="D164" s="197">
        <v>132.87</v>
      </c>
    </row>
    <row r="165" spans="1:4">
      <c r="A165" s="199" t="s">
        <v>7131</v>
      </c>
      <c r="B165" s="195" t="s">
        <v>7132</v>
      </c>
      <c r="C165" s="196" t="s">
        <v>5413</v>
      </c>
      <c r="D165" s="197">
        <v>507.32</v>
      </c>
    </row>
    <row r="166" spans="1:4">
      <c r="A166" s="199" t="s">
        <v>7133</v>
      </c>
      <c r="B166" s="195" t="s">
        <v>7134</v>
      </c>
      <c r="C166" s="196" t="s">
        <v>5413</v>
      </c>
      <c r="D166" s="197">
        <v>590.78</v>
      </c>
    </row>
    <row r="167" spans="1:4">
      <c r="A167" s="199" t="s">
        <v>7135</v>
      </c>
      <c r="B167" s="195" t="s">
        <v>7136</v>
      </c>
      <c r="C167" s="196" t="s">
        <v>5413</v>
      </c>
      <c r="D167" s="197">
        <v>422.77</v>
      </c>
    </row>
    <row r="168" spans="1:4">
      <c r="A168" s="199" t="s">
        <v>7137</v>
      </c>
      <c r="B168" s="195" t="s">
        <v>7138</v>
      </c>
      <c r="C168" s="196" t="s">
        <v>5413</v>
      </c>
      <c r="D168" s="197">
        <v>219.62</v>
      </c>
    </row>
    <row r="169" spans="1:4">
      <c r="A169" s="199" t="s">
        <v>7139</v>
      </c>
      <c r="B169" s="195" t="s">
        <v>7140</v>
      </c>
      <c r="C169" s="196" t="s">
        <v>5413</v>
      </c>
      <c r="D169" s="197">
        <v>219.62</v>
      </c>
    </row>
    <row r="170" spans="1:4">
      <c r="A170" s="199" t="s">
        <v>7141</v>
      </c>
      <c r="B170" s="195" t="s">
        <v>7142</v>
      </c>
      <c r="C170" s="196" t="s">
        <v>5413</v>
      </c>
      <c r="D170" s="197">
        <v>145.12</v>
      </c>
    </row>
    <row r="171" spans="1:4">
      <c r="A171" s="199" t="s">
        <v>7143</v>
      </c>
      <c r="B171" s="195" t="s">
        <v>7144</v>
      </c>
      <c r="C171" s="196" t="s">
        <v>5413</v>
      </c>
      <c r="D171" s="197">
        <v>133.88</v>
      </c>
    </row>
    <row r="172" spans="1:4">
      <c r="A172" s="199" t="s">
        <v>7145</v>
      </c>
      <c r="B172" s="195" t="s">
        <v>7146</v>
      </c>
      <c r="C172" s="196" t="s">
        <v>5413</v>
      </c>
      <c r="D172" s="197">
        <v>338.21</v>
      </c>
    </row>
    <row r="173" spans="1:4">
      <c r="A173" s="199" t="s">
        <v>7147</v>
      </c>
      <c r="B173" s="195" t="s">
        <v>7148</v>
      </c>
      <c r="C173" s="196" t="s">
        <v>5413</v>
      </c>
      <c r="D173" s="197">
        <v>338.21</v>
      </c>
    </row>
    <row r="174" spans="1:4">
      <c r="A174" s="199" t="s">
        <v>7149</v>
      </c>
      <c r="B174" s="195" t="s">
        <v>7150</v>
      </c>
      <c r="C174" s="196" t="s">
        <v>5413</v>
      </c>
      <c r="D174" s="197">
        <v>329.43</v>
      </c>
    </row>
    <row r="175" spans="1:4">
      <c r="A175" s="199" t="s">
        <v>7151</v>
      </c>
      <c r="B175" s="195" t="s">
        <v>7152</v>
      </c>
      <c r="C175" s="196" t="s">
        <v>5413</v>
      </c>
      <c r="D175" s="197">
        <v>1773.43</v>
      </c>
    </row>
    <row r="176" spans="1:4">
      <c r="A176" s="199" t="s">
        <v>7153</v>
      </c>
      <c r="B176" s="195" t="s">
        <v>7154</v>
      </c>
      <c r="C176" s="196" t="s">
        <v>5413</v>
      </c>
      <c r="D176" s="197">
        <v>1857.99</v>
      </c>
    </row>
    <row r="177" spans="1:4">
      <c r="A177" s="199" t="s">
        <v>7155</v>
      </c>
      <c r="B177" s="195" t="s">
        <v>7156</v>
      </c>
      <c r="C177" s="196" t="s">
        <v>5413</v>
      </c>
      <c r="D177" s="197">
        <v>1605.42</v>
      </c>
    </row>
    <row r="178" spans="1:4">
      <c r="A178" s="199" t="s">
        <v>7157</v>
      </c>
      <c r="B178" s="195" t="s">
        <v>7158</v>
      </c>
      <c r="C178" s="196" t="s">
        <v>5413</v>
      </c>
      <c r="D178" s="197">
        <v>1098.0999999999999</v>
      </c>
    </row>
    <row r="179" spans="1:4">
      <c r="A179" s="199" t="s">
        <v>7159</v>
      </c>
      <c r="B179" s="195" t="s">
        <v>7160</v>
      </c>
      <c r="C179" s="196" t="s">
        <v>5413</v>
      </c>
      <c r="D179" s="197">
        <v>1182.6500000000001</v>
      </c>
    </row>
    <row r="180" spans="1:4">
      <c r="A180" s="199" t="s">
        <v>7161</v>
      </c>
      <c r="B180" s="195" t="s">
        <v>7162</v>
      </c>
      <c r="C180" s="196" t="s">
        <v>5413</v>
      </c>
      <c r="D180" s="197">
        <v>1816.26</v>
      </c>
    </row>
    <row r="181" spans="1:4">
      <c r="A181" s="199" t="s">
        <v>7163</v>
      </c>
      <c r="B181" s="195" t="s">
        <v>7164</v>
      </c>
      <c r="C181" s="196" t="s">
        <v>5413</v>
      </c>
      <c r="D181" s="197">
        <v>1688.88</v>
      </c>
    </row>
    <row r="182" spans="1:4">
      <c r="A182" s="199" t="s">
        <v>7165</v>
      </c>
      <c r="B182" s="195" t="s">
        <v>7166</v>
      </c>
      <c r="C182" s="196" t="s">
        <v>5413</v>
      </c>
      <c r="D182" s="197">
        <v>718.16</v>
      </c>
    </row>
    <row r="183" spans="1:4">
      <c r="A183" s="196" t="s">
        <v>7167</v>
      </c>
      <c r="B183" s="195" t="s">
        <v>7168</v>
      </c>
      <c r="C183" s="196" t="s">
        <v>5413</v>
      </c>
      <c r="D183" s="197">
        <v>633.6</v>
      </c>
    </row>
    <row r="184" spans="1:4">
      <c r="A184" s="194" t="s">
        <v>7169</v>
      </c>
      <c r="B184" s="195"/>
      <c r="C184" s="196"/>
      <c r="D184" s="224"/>
    </row>
    <row r="185" spans="1:4">
      <c r="A185" s="198" t="s">
        <v>7170</v>
      </c>
      <c r="B185" s="195"/>
      <c r="C185" s="196"/>
      <c r="D185" s="224"/>
    </row>
    <row r="186" spans="1:4">
      <c r="A186" s="199" t="s">
        <v>7171</v>
      </c>
      <c r="B186" s="195" t="s">
        <v>7172</v>
      </c>
      <c r="C186" s="196" t="s">
        <v>5418</v>
      </c>
      <c r="D186" s="197">
        <v>15.51</v>
      </c>
    </row>
    <row r="187" spans="1:4">
      <c r="A187" s="199" t="s">
        <v>7173</v>
      </c>
      <c r="B187" s="195" t="s">
        <v>7174</v>
      </c>
      <c r="C187" s="196" t="s">
        <v>5418</v>
      </c>
      <c r="D187" s="197">
        <v>24.63</v>
      </c>
    </row>
    <row r="188" spans="1:4">
      <c r="A188" s="199" t="s">
        <v>7175</v>
      </c>
      <c r="B188" s="195" t="s">
        <v>7176</v>
      </c>
      <c r="C188" s="196" t="s">
        <v>5418</v>
      </c>
      <c r="D188" s="197">
        <v>24.63</v>
      </c>
    </row>
    <row r="189" spans="1:4">
      <c r="A189" s="199" t="s">
        <v>7177</v>
      </c>
      <c r="B189" s="195" t="s">
        <v>7178</v>
      </c>
      <c r="C189" s="196" t="s">
        <v>5418</v>
      </c>
      <c r="D189" s="197">
        <v>19.05</v>
      </c>
    </row>
    <row r="190" spans="1:4">
      <c r="A190" s="199" t="s">
        <v>7179</v>
      </c>
      <c r="B190" s="195" t="s">
        <v>7180</v>
      </c>
      <c r="C190" s="196" t="s">
        <v>5418</v>
      </c>
      <c r="D190" s="197">
        <v>18.78</v>
      </c>
    </row>
    <row r="191" spans="1:4">
      <c r="A191" s="199" t="s">
        <v>7181</v>
      </c>
      <c r="B191" s="195" t="s">
        <v>7182</v>
      </c>
      <c r="C191" s="196" t="s">
        <v>5418</v>
      </c>
      <c r="D191" s="197">
        <v>19.05</v>
      </c>
    </row>
    <row r="192" spans="1:4">
      <c r="A192" s="199" t="s">
        <v>7183</v>
      </c>
      <c r="B192" s="195" t="s">
        <v>7184</v>
      </c>
      <c r="C192" s="196" t="s">
        <v>5418</v>
      </c>
      <c r="D192" s="197">
        <v>18.91</v>
      </c>
    </row>
    <row r="193" spans="1:4">
      <c r="A193" s="199" t="s">
        <v>7185</v>
      </c>
      <c r="B193" s="195" t="s">
        <v>7186</v>
      </c>
      <c r="C193" s="196" t="s">
        <v>5418</v>
      </c>
      <c r="D193" s="197">
        <v>21.68</v>
      </c>
    </row>
    <row r="194" spans="1:4">
      <c r="A194" s="199" t="s">
        <v>7187</v>
      </c>
      <c r="B194" s="195" t="s">
        <v>7188</v>
      </c>
      <c r="C194" s="196" t="s">
        <v>5418</v>
      </c>
      <c r="D194" s="197">
        <v>38.090000000000003</v>
      </c>
    </row>
    <row r="195" spans="1:4">
      <c r="A195" s="199" t="s">
        <v>7189</v>
      </c>
      <c r="B195" s="195" t="s">
        <v>7190</v>
      </c>
      <c r="C195" s="196" t="s">
        <v>5418</v>
      </c>
      <c r="D195" s="197">
        <v>33.25</v>
      </c>
    </row>
    <row r="196" spans="1:4">
      <c r="A196" s="199" t="s">
        <v>7191</v>
      </c>
      <c r="B196" s="195" t="s">
        <v>7192</v>
      </c>
      <c r="C196" s="196" t="s">
        <v>5418</v>
      </c>
      <c r="D196" s="197">
        <v>30.24</v>
      </c>
    </row>
    <row r="197" spans="1:4">
      <c r="A197" s="199" t="s">
        <v>7193</v>
      </c>
      <c r="B197" s="195" t="s">
        <v>7194</v>
      </c>
      <c r="C197" s="196" t="s">
        <v>5418</v>
      </c>
      <c r="D197" s="197">
        <v>14.89</v>
      </c>
    </row>
    <row r="198" spans="1:4">
      <c r="A198" s="199" t="s">
        <v>7195</v>
      </c>
      <c r="B198" s="195" t="s">
        <v>7196</v>
      </c>
      <c r="C198" s="196" t="s">
        <v>5418</v>
      </c>
      <c r="D198" s="197">
        <v>29.65</v>
      </c>
    </row>
    <row r="199" spans="1:4">
      <c r="A199" s="199" t="s">
        <v>7197</v>
      </c>
      <c r="B199" s="195" t="s">
        <v>7198</v>
      </c>
      <c r="C199" s="196" t="s">
        <v>5418</v>
      </c>
      <c r="D199" s="197">
        <v>43.14</v>
      </c>
    </row>
    <row r="200" spans="1:4">
      <c r="A200" s="199" t="s">
        <v>7199</v>
      </c>
      <c r="B200" s="195" t="s">
        <v>7200</v>
      </c>
      <c r="C200" s="196" t="s">
        <v>5418</v>
      </c>
      <c r="D200" s="197">
        <v>90.71</v>
      </c>
    </row>
    <row r="201" spans="1:4">
      <c r="A201" s="199" t="s">
        <v>7201</v>
      </c>
      <c r="B201" s="195" t="s">
        <v>7202</v>
      </c>
      <c r="C201" s="196" t="s">
        <v>5418</v>
      </c>
      <c r="D201" s="197">
        <v>141.1</v>
      </c>
    </row>
    <row r="202" spans="1:4">
      <c r="A202" s="199" t="s">
        <v>7203</v>
      </c>
      <c r="B202" s="195" t="s">
        <v>7204</v>
      </c>
      <c r="C202" s="196" t="s">
        <v>5418</v>
      </c>
      <c r="D202" s="197">
        <v>201.57</v>
      </c>
    </row>
    <row r="203" spans="1:4">
      <c r="A203" s="199" t="s">
        <v>7205</v>
      </c>
      <c r="B203" s="195" t="s">
        <v>7206</v>
      </c>
      <c r="C203" s="196" t="s">
        <v>5418</v>
      </c>
      <c r="D203" s="197">
        <v>93.43</v>
      </c>
    </row>
    <row r="204" spans="1:4">
      <c r="A204" s="199" t="s">
        <v>7207</v>
      </c>
      <c r="B204" s="195" t="s">
        <v>7208</v>
      </c>
      <c r="C204" s="196" t="s">
        <v>5418</v>
      </c>
      <c r="D204" s="197">
        <v>22.41</v>
      </c>
    </row>
    <row r="205" spans="1:4">
      <c r="A205" s="199" t="s">
        <v>7209</v>
      </c>
      <c r="B205" s="195" t="s">
        <v>7210</v>
      </c>
      <c r="C205" s="196" t="s">
        <v>5418</v>
      </c>
      <c r="D205" s="197">
        <v>5.81</v>
      </c>
    </row>
    <row r="206" spans="1:4">
      <c r="A206" s="199" t="s">
        <v>7211</v>
      </c>
      <c r="B206" s="195" t="s">
        <v>7212</v>
      </c>
      <c r="C206" s="196" t="s">
        <v>5418</v>
      </c>
      <c r="D206" s="197">
        <v>93.43</v>
      </c>
    </row>
    <row r="207" spans="1:4">
      <c r="A207" s="199" t="s">
        <v>7213</v>
      </c>
      <c r="B207" s="195" t="s">
        <v>7214</v>
      </c>
      <c r="C207" s="196" t="s">
        <v>5418</v>
      </c>
      <c r="D207" s="197">
        <v>57.49</v>
      </c>
    </row>
    <row r="208" spans="1:4">
      <c r="A208" s="199" t="s">
        <v>7215</v>
      </c>
      <c r="B208" s="195" t="s">
        <v>7216</v>
      </c>
      <c r="C208" s="196" t="s">
        <v>5418</v>
      </c>
      <c r="D208" s="197">
        <v>49.02</v>
      </c>
    </row>
    <row r="209" spans="1:4">
      <c r="A209" s="199" t="s">
        <v>7217</v>
      </c>
      <c r="B209" s="195" t="s">
        <v>7218</v>
      </c>
      <c r="C209" s="196" t="s">
        <v>5418</v>
      </c>
      <c r="D209" s="197">
        <v>14.43</v>
      </c>
    </row>
    <row r="210" spans="1:4">
      <c r="A210" s="199" t="s">
        <v>7219</v>
      </c>
      <c r="B210" s="195" t="s">
        <v>7220</v>
      </c>
      <c r="C210" s="196" t="s">
        <v>5418</v>
      </c>
      <c r="D210" s="197">
        <v>13.18</v>
      </c>
    </row>
    <row r="211" spans="1:4">
      <c r="A211" s="199" t="s">
        <v>7221</v>
      </c>
      <c r="B211" s="195" t="s">
        <v>7222</v>
      </c>
      <c r="C211" s="196" t="s">
        <v>5418</v>
      </c>
      <c r="D211" s="197">
        <v>17.77</v>
      </c>
    </row>
    <row r="212" spans="1:4">
      <c r="A212" s="199" t="s">
        <v>7223</v>
      </c>
      <c r="B212" s="195" t="s">
        <v>7224</v>
      </c>
      <c r="C212" s="196" t="s">
        <v>5418</v>
      </c>
      <c r="D212" s="197">
        <v>14.66</v>
      </c>
    </row>
    <row r="213" spans="1:4">
      <c r="A213" s="199" t="s">
        <v>7225</v>
      </c>
      <c r="B213" s="195" t="s">
        <v>7226</v>
      </c>
      <c r="C213" s="196" t="s">
        <v>5418</v>
      </c>
      <c r="D213" s="197">
        <v>22.38</v>
      </c>
    </row>
    <row r="214" spans="1:4">
      <c r="A214" s="199" t="s">
        <v>7227</v>
      </c>
      <c r="B214" s="195" t="s">
        <v>7228</v>
      </c>
      <c r="C214" s="196" t="s">
        <v>5418</v>
      </c>
      <c r="D214" s="197">
        <v>22.41</v>
      </c>
    </row>
    <row r="215" spans="1:4">
      <c r="A215" s="199" t="s">
        <v>7229</v>
      </c>
      <c r="B215" s="195" t="s">
        <v>7230</v>
      </c>
      <c r="C215" s="196" t="s">
        <v>5418</v>
      </c>
      <c r="D215" s="197">
        <v>35.96</v>
      </c>
    </row>
    <row r="216" spans="1:4">
      <c r="A216" s="199" t="s">
        <v>7231</v>
      </c>
      <c r="B216" s="195" t="s">
        <v>7232</v>
      </c>
      <c r="C216" s="196" t="s">
        <v>5418</v>
      </c>
      <c r="D216" s="197">
        <v>23.71</v>
      </c>
    </row>
    <row r="217" spans="1:4">
      <c r="A217" s="199" t="s">
        <v>7233</v>
      </c>
      <c r="B217" s="195" t="s">
        <v>7234</v>
      </c>
      <c r="C217" s="196" t="s">
        <v>5418</v>
      </c>
      <c r="D217" s="197">
        <v>34.31</v>
      </c>
    </row>
    <row r="218" spans="1:4">
      <c r="A218" s="199" t="s">
        <v>7235</v>
      </c>
      <c r="B218" s="195" t="s">
        <v>7236</v>
      </c>
      <c r="C218" s="196" t="s">
        <v>5418</v>
      </c>
      <c r="D218" s="197">
        <v>35.69</v>
      </c>
    </row>
    <row r="219" spans="1:4">
      <c r="A219" s="196" t="s">
        <v>7237</v>
      </c>
      <c r="B219" s="195" t="s">
        <v>7238</v>
      </c>
      <c r="C219" s="196" t="s">
        <v>5418</v>
      </c>
      <c r="D219" s="197">
        <v>15.87</v>
      </c>
    </row>
    <row r="220" spans="1:4">
      <c r="A220" s="194" t="s">
        <v>5422</v>
      </c>
      <c r="B220" s="195"/>
      <c r="C220" s="196"/>
      <c r="D220" s="224"/>
    </row>
    <row r="221" spans="1:4">
      <c r="A221" s="194" t="s">
        <v>5423</v>
      </c>
      <c r="B221" s="195"/>
      <c r="C221" s="196"/>
      <c r="D221" s="224"/>
    </row>
    <row r="222" spans="1:4">
      <c r="A222" s="194" t="s">
        <v>7239</v>
      </c>
      <c r="B222" s="195"/>
      <c r="C222" s="196"/>
      <c r="D222" s="224"/>
    </row>
    <row r="223" spans="1:4">
      <c r="A223" s="198" t="s">
        <v>7240</v>
      </c>
      <c r="B223" s="195"/>
      <c r="C223" s="196"/>
      <c r="D223" s="224"/>
    </row>
    <row r="224" spans="1:4">
      <c r="A224" s="196" t="s">
        <v>7241</v>
      </c>
      <c r="B224" s="195" t="s">
        <v>7242</v>
      </c>
      <c r="C224" s="196" t="s">
        <v>34</v>
      </c>
      <c r="D224" s="197">
        <v>248.08</v>
      </c>
    </row>
    <row r="225" spans="1:4">
      <c r="A225" s="198" t="s">
        <v>7243</v>
      </c>
      <c r="B225" s="195"/>
      <c r="C225" s="196"/>
      <c r="D225" s="224"/>
    </row>
    <row r="226" spans="1:4">
      <c r="A226" s="199" t="s">
        <v>7244</v>
      </c>
      <c r="B226" s="195" t="s">
        <v>7245</v>
      </c>
      <c r="C226" s="196" t="s">
        <v>34</v>
      </c>
      <c r="D226" s="197">
        <v>377.51</v>
      </c>
    </row>
    <row r="227" spans="1:4">
      <c r="A227" s="199" t="s">
        <v>7246</v>
      </c>
      <c r="B227" s="195" t="s">
        <v>7247</v>
      </c>
      <c r="C227" s="196" t="s">
        <v>34</v>
      </c>
      <c r="D227" s="197">
        <v>601.42999999999995</v>
      </c>
    </row>
    <row r="228" spans="1:4">
      <c r="A228" s="199" t="s">
        <v>7248</v>
      </c>
      <c r="B228" s="195" t="s">
        <v>7249</v>
      </c>
      <c r="C228" s="196" t="s">
        <v>34</v>
      </c>
      <c r="D228" s="197">
        <v>661.81</v>
      </c>
    </row>
    <row r="229" spans="1:4">
      <c r="A229" s="199" t="s">
        <v>7250</v>
      </c>
      <c r="B229" s="195" t="s">
        <v>7251</v>
      </c>
      <c r="C229" s="196" t="s">
        <v>34</v>
      </c>
      <c r="D229" s="197">
        <v>818.23</v>
      </c>
    </row>
    <row r="230" spans="1:4">
      <c r="A230" s="199" t="s">
        <v>7252</v>
      </c>
      <c r="B230" s="195" t="s">
        <v>7253</v>
      </c>
      <c r="C230" s="196" t="s">
        <v>34</v>
      </c>
      <c r="D230" s="197">
        <v>972.61</v>
      </c>
    </row>
    <row r="231" spans="1:4">
      <c r="A231" s="196" t="s">
        <v>7254</v>
      </c>
      <c r="B231" s="195" t="s">
        <v>7255</v>
      </c>
      <c r="C231" s="196" t="s">
        <v>25</v>
      </c>
      <c r="D231" s="197">
        <v>63.19</v>
      </c>
    </row>
    <row r="232" spans="1:4">
      <c r="A232" s="198" t="s">
        <v>7256</v>
      </c>
      <c r="B232" s="195"/>
      <c r="C232" s="196"/>
      <c r="D232" s="224"/>
    </row>
    <row r="233" spans="1:4">
      <c r="A233" s="199" t="s">
        <v>7257</v>
      </c>
      <c r="B233" s="195" t="s">
        <v>7258</v>
      </c>
      <c r="C233" s="196" t="s">
        <v>25</v>
      </c>
      <c r="D233" s="197">
        <v>98.1</v>
      </c>
    </row>
    <row r="234" spans="1:4">
      <c r="A234" s="199" t="s">
        <v>7259</v>
      </c>
      <c r="B234" s="195" t="s">
        <v>7260</v>
      </c>
      <c r="C234" s="196" t="s">
        <v>25</v>
      </c>
      <c r="D234" s="197">
        <v>100.56</v>
      </c>
    </row>
    <row r="235" spans="1:4">
      <c r="A235" s="199" t="s">
        <v>7261</v>
      </c>
      <c r="B235" s="195" t="s">
        <v>7262</v>
      </c>
      <c r="C235" s="196" t="s">
        <v>25</v>
      </c>
      <c r="D235" s="197">
        <v>129.49</v>
      </c>
    </row>
    <row r="236" spans="1:4">
      <c r="A236" s="199" t="s">
        <v>7263</v>
      </c>
      <c r="B236" s="195" t="s">
        <v>7264</v>
      </c>
      <c r="C236" s="196" t="s">
        <v>25</v>
      </c>
      <c r="D236" s="197">
        <v>108.52</v>
      </c>
    </row>
    <row r="237" spans="1:4">
      <c r="A237" s="199" t="s">
        <v>7265</v>
      </c>
      <c r="B237" s="195" t="s">
        <v>7266</v>
      </c>
      <c r="C237" s="196" t="s">
        <v>25</v>
      </c>
      <c r="D237" s="197">
        <v>145.4</v>
      </c>
    </row>
    <row r="238" spans="1:4">
      <c r="A238" s="199" t="s">
        <v>7267</v>
      </c>
      <c r="B238" s="195" t="s">
        <v>7268</v>
      </c>
      <c r="C238" s="196" t="s">
        <v>25</v>
      </c>
      <c r="D238" s="197">
        <v>188.89</v>
      </c>
    </row>
    <row r="239" spans="1:4">
      <c r="A239" s="199" t="s">
        <v>7269</v>
      </c>
      <c r="B239" s="195" t="s">
        <v>7270</v>
      </c>
      <c r="C239" s="196" t="s">
        <v>25</v>
      </c>
      <c r="D239" s="197">
        <v>192.58</v>
      </c>
    </row>
    <row r="240" spans="1:4">
      <c r="A240" s="199" t="s">
        <v>7271</v>
      </c>
      <c r="B240" s="195" t="s">
        <v>7272</v>
      </c>
      <c r="C240" s="196" t="s">
        <v>25</v>
      </c>
      <c r="D240" s="197">
        <v>213.06</v>
      </c>
    </row>
    <row r="241" spans="1:4">
      <c r="A241" s="199" t="s">
        <v>7273</v>
      </c>
      <c r="B241" s="195" t="s">
        <v>7274</v>
      </c>
      <c r="C241" s="196" t="s">
        <v>25</v>
      </c>
      <c r="D241" s="197">
        <v>247.25</v>
      </c>
    </row>
    <row r="242" spans="1:4">
      <c r="A242" s="196" t="s">
        <v>7275</v>
      </c>
      <c r="B242" s="195" t="s">
        <v>7276</v>
      </c>
      <c r="C242" s="196" t="s">
        <v>25</v>
      </c>
      <c r="D242" s="197">
        <v>276.54000000000002</v>
      </c>
    </row>
    <row r="243" spans="1:4">
      <c r="A243" s="198" t="s">
        <v>7277</v>
      </c>
      <c r="B243" s="195"/>
      <c r="C243" s="196"/>
      <c r="D243" s="224"/>
    </row>
    <row r="244" spans="1:4">
      <c r="A244" s="199" t="s">
        <v>7278</v>
      </c>
      <c r="B244" s="195" t="s">
        <v>7279</v>
      </c>
      <c r="C244" s="196" t="s">
        <v>25</v>
      </c>
      <c r="D244" s="197">
        <v>109.77</v>
      </c>
    </row>
    <row r="245" spans="1:4">
      <c r="A245" s="199" t="s">
        <v>7280</v>
      </c>
      <c r="B245" s="195" t="s">
        <v>7281</v>
      </c>
      <c r="C245" s="196" t="s">
        <v>25</v>
      </c>
      <c r="D245" s="197">
        <v>215.69</v>
      </c>
    </row>
    <row r="246" spans="1:4">
      <c r="A246" s="196" t="s">
        <v>7282</v>
      </c>
      <c r="B246" s="195" t="s">
        <v>7283</v>
      </c>
      <c r="C246" s="196" t="s">
        <v>25</v>
      </c>
      <c r="D246" s="197">
        <v>293.04000000000002</v>
      </c>
    </row>
    <row r="247" spans="1:4">
      <c r="A247" s="198" t="s">
        <v>7284</v>
      </c>
      <c r="B247" s="195"/>
      <c r="C247" s="196"/>
      <c r="D247" s="224"/>
    </row>
    <row r="248" spans="1:4">
      <c r="A248" s="199" t="s">
        <v>7285</v>
      </c>
      <c r="B248" s="195" t="s">
        <v>7286</v>
      </c>
      <c r="C248" s="196" t="s">
        <v>25</v>
      </c>
      <c r="D248" s="197">
        <v>53.57</v>
      </c>
    </row>
    <row r="249" spans="1:4">
      <c r="A249" s="199" t="s">
        <v>7287</v>
      </c>
      <c r="B249" s="195" t="s">
        <v>7288</v>
      </c>
      <c r="C249" s="196" t="s">
        <v>25</v>
      </c>
      <c r="D249" s="197">
        <v>55.58</v>
      </c>
    </row>
    <row r="250" spans="1:4">
      <c r="A250" s="199" t="s">
        <v>7289</v>
      </c>
      <c r="B250" s="195" t="s">
        <v>7290</v>
      </c>
      <c r="C250" s="196" t="s">
        <v>25</v>
      </c>
      <c r="D250" s="197">
        <v>80.709999999999994</v>
      </c>
    </row>
    <row r="251" spans="1:4">
      <c r="A251" s="199" t="s">
        <v>7291</v>
      </c>
      <c r="B251" s="195" t="s">
        <v>7292</v>
      </c>
      <c r="C251" s="196" t="s">
        <v>25</v>
      </c>
      <c r="D251" s="197">
        <v>62.44</v>
      </c>
    </row>
    <row r="252" spans="1:4">
      <c r="A252" s="199" t="s">
        <v>7293</v>
      </c>
      <c r="B252" s="195" t="s">
        <v>7294</v>
      </c>
      <c r="C252" s="196" t="s">
        <v>25</v>
      </c>
      <c r="D252" s="197">
        <v>94.22</v>
      </c>
    </row>
    <row r="253" spans="1:4">
      <c r="A253" s="199" t="s">
        <v>7295</v>
      </c>
      <c r="B253" s="195" t="s">
        <v>7296</v>
      </c>
      <c r="C253" s="196" t="s">
        <v>25</v>
      </c>
      <c r="D253" s="197">
        <v>45.27</v>
      </c>
    </row>
    <row r="254" spans="1:4">
      <c r="A254" s="199" t="s">
        <v>7297</v>
      </c>
      <c r="B254" s="195" t="s">
        <v>7298</v>
      </c>
      <c r="C254" s="196" t="s">
        <v>25</v>
      </c>
      <c r="D254" s="197">
        <v>46.42</v>
      </c>
    </row>
    <row r="255" spans="1:4">
      <c r="A255" s="199" t="s">
        <v>7299</v>
      </c>
      <c r="B255" s="195" t="s">
        <v>7300</v>
      </c>
      <c r="C255" s="196" t="s">
        <v>25</v>
      </c>
      <c r="D255" s="197">
        <v>63.98</v>
      </c>
    </row>
    <row r="256" spans="1:4">
      <c r="A256" s="199" t="s">
        <v>7301</v>
      </c>
      <c r="B256" s="195" t="s">
        <v>7302</v>
      </c>
      <c r="C256" s="196" t="s">
        <v>25</v>
      </c>
      <c r="D256" s="197">
        <v>52.36</v>
      </c>
    </row>
    <row r="257" spans="1:4">
      <c r="A257" s="199" t="s">
        <v>7303</v>
      </c>
      <c r="B257" s="195" t="s">
        <v>7304</v>
      </c>
      <c r="C257" s="196" t="s">
        <v>25</v>
      </c>
      <c r="D257" s="197">
        <v>54.67</v>
      </c>
    </row>
    <row r="258" spans="1:4">
      <c r="A258" s="199" t="s">
        <v>7305</v>
      </c>
      <c r="B258" s="195" t="s">
        <v>7306</v>
      </c>
      <c r="C258" s="196" t="s">
        <v>25</v>
      </c>
      <c r="D258" s="197">
        <v>106.5</v>
      </c>
    </row>
    <row r="259" spans="1:4">
      <c r="A259" s="199" t="s">
        <v>7307</v>
      </c>
      <c r="B259" s="195" t="s">
        <v>7308</v>
      </c>
      <c r="C259" s="196" t="s">
        <v>25</v>
      </c>
      <c r="D259" s="197">
        <v>109.58</v>
      </c>
    </row>
    <row r="260" spans="1:4">
      <c r="A260" s="199" t="s">
        <v>7309</v>
      </c>
      <c r="B260" s="195" t="s">
        <v>7310</v>
      </c>
      <c r="C260" s="196" t="s">
        <v>25</v>
      </c>
      <c r="D260" s="197">
        <v>123.74</v>
      </c>
    </row>
    <row r="261" spans="1:4">
      <c r="A261" s="199" t="s">
        <v>7311</v>
      </c>
      <c r="B261" s="195" t="s">
        <v>7312</v>
      </c>
      <c r="C261" s="196" t="s">
        <v>25</v>
      </c>
      <c r="D261" s="197">
        <v>177.56</v>
      </c>
    </row>
    <row r="262" spans="1:4">
      <c r="A262" s="199" t="s">
        <v>7313</v>
      </c>
      <c r="B262" s="195" t="s">
        <v>7314</v>
      </c>
      <c r="C262" s="196" t="s">
        <v>25</v>
      </c>
      <c r="D262" s="197">
        <v>89.42</v>
      </c>
    </row>
    <row r="263" spans="1:4">
      <c r="A263" s="199" t="s">
        <v>7315</v>
      </c>
      <c r="B263" s="195" t="s">
        <v>7316</v>
      </c>
      <c r="C263" s="196" t="s">
        <v>25</v>
      </c>
      <c r="D263" s="197">
        <v>91.9</v>
      </c>
    </row>
    <row r="264" spans="1:4">
      <c r="A264" s="199" t="s">
        <v>7317</v>
      </c>
      <c r="B264" s="195" t="s">
        <v>7318</v>
      </c>
      <c r="C264" s="196" t="s">
        <v>25</v>
      </c>
      <c r="D264" s="197">
        <v>100.45</v>
      </c>
    </row>
    <row r="265" spans="1:4">
      <c r="A265" s="199" t="s">
        <v>7319</v>
      </c>
      <c r="B265" s="195" t="s">
        <v>7320</v>
      </c>
      <c r="C265" s="196" t="s">
        <v>25</v>
      </c>
      <c r="D265" s="197">
        <v>121.87</v>
      </c>
    </row>
    <row r="266" spans="1:4">
      <c r="A266" s="196" t="s">
        <v>7321</v>
      </c>
      <c r="B266" s="195" t="s">
        <v>7322</v>
      </c>
      <c r="C266" s="196" t="s">
        <v>25</v>
      </c>
      <c r="D266" s="197">
        <v>138.25</v>
      </c>
    </row>
    <row r="267" spans="1:4">
      <c r="A267" s="198" t="s">
        <v>7323</v>
      </c>
      <c r="B267" s="195"/>
      <c r="C267" s="196"/>
      <c r="D267" s="224"/>
    </row>
    <row r="268" spans="1:4">
      <c r="A268" s="199" t="s">
        <v>7324</v>
      </c>
      <c r="B268" s="195" t="s">
        <v>7325</v>
      </c>
      <c r="C268" s="196" t="s">
        <v>25</v>
      </c>
      <c r="D268" s="197">
        <v>82.51</v>
      </c>
    </row>
    <row r="269" spans="1:4">
      <c r="A269" s="199" t="s">
        <v>7326</v>
      </c>
      <c r="B269" s="195" t="s">
        <v>7327</v>
      </c>
      <c r="C269" s="196" t="s">
        <v>41</v>
      </c>
      <c r="D269" s="197">
        <v>21.68</v>
      </c>
    </row>
    <row r="270" spans="1:4">
      <c r="A270" s="196" t="s">
        <v>7328</v>
      </c>
      <c r="B270" s="195" t="s">
        <v>7329</v>
      </c>
      <c r="C270" s="196" t="s">
        <v>41</v>
      </c>
      <c r="D270" s="197">
        <v>24.58</v>
      </c>
    </row>
    <row r="271" spans="1:4">
      <c r="A271" s="198" t="s">
        <v>7330</v>
      </c>
      <c r="B271" s="195"/>
      <c r="C271" s="196"/>
      <c r="D271" s="224"/>
    </row>
    <row r="272" spans="1:4">
      <c r="A272" s="199" t="s">
        <v>7331</v>
      </c>
      <c r="B272" s="195" t="s">
        <v>7332</v>
      </c>
      <c r="C272" s="196" t="s">
        <v>25</v>
      </c>
      <c r="D272" s="197">
        <v>49.4</v>
      </c>
    </row>
    <row r="273" spans="1:4">
      <c r="A273" s="199" t="s">
        <v>7333</v>
      </c>
      <c r="B273" s="195" t="s">
        <v>7334</v>
      </c>
      <c r="C273" s="196" t="s">
        <v>25</v>
      </c>
      <c r="D273" s="197">
        <v>74.48</v>
      </c>
    </row>
    <row r="274" spans="1:4">
      <c r="A274" s="199" t="s">
        <v>7335</v>
      </c>
      <c r="B274" s="195" t="s">
        <v>7336</v>
      </c>
      <c r="C274" s="196" t="s">
        <v>25</v>
      </c>
      <c r="D274" s="197">
        <v>60.09</v>
      </c>
    </row>
    <row r="275" spans="1:4">
      <c r="A275" s="199" t="s">
        <v>7337</v>
      </c>
      <c r="B275" s="195" t="s">
        <v>7338</v>
      </c>
      <c r="C275" s="196" t="s">
        <v>25</v>
      </c>
      <c r="D275" s="197">
        <v>79.38</v>
      </c>
    </row>
    <row r="276" spans="1:4">
      <c r="A276" s="199" t="s">
        <v>7339</v>
      </c>
      <c r="B276" s="195" t="s">
        <v>7340</v>
      </c>
      <c r="C276" s="196" t="s">
        <v>25</v>
      </c>
      <c r="D276" s="197">
        <v>104.46</v>
      </c>
    </row>
    <row r="277" spans="1:4">
      <c r="A277" s="199" t="s">
        <v>7341</v>
      </c>
      <c r="B277" s="195" t="s">
        <v>7342</v>
      </c>
      <c r="C277" s="196" t="s">
        <v>25</v>
      </c>
      <c r="D277" s="197">
        <v>55.77</v>
      </c>
    </row>
    <row r="278" spans="1:4">
      <c r="A278" s="199" t="s">
        <v>7343</v>
      </c>
      <c r="B278" s="195" t="s">
        <v>7344</v>
      </c>
      <c r="C278" s="196" t="s">
        <v>25</v>
      </c>
      <c r="D278" s="197">
        <v>100.28</v>
      </c>
    </row>
    <row r="279" spans="1:4">
      <c r="A279" s="199" t="s">
        <v>7345</v>
      </c>
      <c r="B279" s="195" t="s">
        <v>7346</v>
      </c>
      <c r="C279" s="196" t="s">
        <v>25</v>
      </c>
      <c r="D279" s="197">
        <v>111.87</v>
      </c>
    </row>
    <row r="280" spans="1:4">
      <c r="A280" s="199" t="s">
        <v>7347</v>
      </c>
      <c r="B280" s="195" t="s">
        <v>7348</v>
      </c>
      <c r="C280" s="196" t="s">
        <v>25</v>
      </c>
      <c r="D280" s="197">
        <v>109.06</v>
      </c>
    </row>
    <row r="281" spans="1:4">
      <c r="A281" s="199" t="s">
        <v>7349</v>
      </c>
      <c r="B281" s="195" t="s">
        <v>7350</v>
      </c>
      <c r="C281" s="196" t="s">
        <v>25</v>
      </c>
      <c r="D281" s="197">
        <v>126.43</v>
      </c>
    </row>
    <row r="282" spans="1:4">
      <c r="A282" s="199" t="s">
        <v>7351</v>
      </c>
      <c r="B282" s="195" t="s">
        <v>7352</v>
      </c>
      <c r="C282" s="196" t="s">
        <v>25</v>
      </c>
      <c r="D282" s="197">
        <v>80.760000000000005</v>
      </c>
    </row>
    <row r="283" spans="1:4">
      <c r="A283" s="196" t="s">
        <v>7353</v>
      </c>
      <c r="B283" s="195" t="s">
        <v>7354</v>
      </c>
      <c r="C283" s="196" t="s">
        <v>25</v>
      </c>
      <c r="D283" s="197">
        <v>96.2</v>
      </c>
    </row>
    <row r="284" spans="1:4">
      <c r="A284" s="198" t="s">
        <v>7355</v>
      </c>
      <c r="B284" s="195"/>
      <c r="C284" s="196"/>
      <c r="D284" s="224"/>
    </row>
    <row r="285" spans="1:4">
      <c r="A285" s="196" t="s">
        <v>7356</v>
      </c>
      <c r="B285" s="195" t="s">
        <v>7357</v>
      </c>
      <c r="C285" s="196" t="s">
        <v>25</v>
      </c>
      <c r="D285" s="197">
        <v>64.62</v>
      </c>
    </row>
    <row r="286" spans="1:4">
      <c r="A286" s="198" t="s">
        <v>7358</v>
      </c>
      <c r="B286" s="195"/>
      <c r="C286" s="196"/>
      <c r="D286" s="224"/>
    </row>
    <row r="287" spans="1:4">
      <c r="A287" s="196" t="s">
        <v>7359</v>
      </c>
      <c r="B287" s="195" t="s">
        <v>7360</v>
      </c>
      <c r="C287" s="196" t="s">
        <v>25</v>
      </c>
      <c r="D287" s="197">
        <v>74.39</v>
      </c>
    </row>
    <row r="288" spans="1:4">
      <c r="A288" s="198" t="s">
        <v>7361</v>
      </c>
      <c r="B288" s="195"/>
      <c r="C288" s="196"/>
      <c r="D288" s="224"/>
    </row>
    <row r="289" spans="1:4">
      <c r="A289" s="199" t="s">
        <v>7362</v>
      </c>
      <c r="B289" s="195" t="s">
        <v>7363</v>
      </c>
      <c r="C289" s="196" t="s">
        <v>25</v>
      </c>
      <c r="D289" s="197">
        <v>235.14</v>
      </c>
    </row>
    <row r="290" spans="1:4">
      <c r="A290" s="199" t="s">
        <v>7364</v>
      </c>
      <c r="B290" s="195" t="s">
        <v>7365</v>
      </c>
      <c r="C290" s="196" t="s">
        <v>25</v>
      </c>
      <c r="D290" s="197">
        <v>205.28</v>
      </c>
    </row>
    <row r="291" spans="1:4">
      <c r="A291" s="199" t="s">
        <v>7366</v>
      </c>
      <c r="B291" s="195" t="s">
        <v>7367</v>
      </c>
      <c r="C291" s="196" t="s">
        <v>25</v>
      </c>
      <c r="D291" s="197">
        <v>251.83</v>
      </c>
    </row>
    <row r="292" spans="1:4">
      <c r="A292" s="196" t="s">
        <v>7368</v>
      </c>
      <c r="B292" s="195" t="s">
        <v>7369</v>
      </c>
      <c r="C292" s="196" t="s">
        <v>25</v>
      </c>
      <c r="D292" s="197">
        <v>257.26</v>
      </c>
    </row>
    <row r="293" spans="1:4">
      <c r="A293" s="198" t="s">
        <v>7370</v>
      </c>
      <c r="B293" s="195"/>
      <c r="C293" s="196"/>
      <c r="D293" s="224"/>
    </row>
    <row r="294" spans="1:4">
      <c r="A294" s="199" t="s">
        <v>7371</v>
      </c>
      <c r="B294" s="195" t="s">
        <v>7372</v>
      </c>
      <c r="C294" s="196" t="s">
        <v>25</v>
      </c>
      <c r="D294" s="197">
        <v>745.19</v>
      </c>
    </row>
    <row r="295" spans="1:4">
      <c r="A295" s="199" t="s">
        <v>7373</v>
      </c>
      <c r="B295" s="195" t="s">
        <v>7374</v>
      </c>
      <c r="C295" s="196" t="s">
        <v>25</v>
      </c>
      <c r="D295" s="197">
        <v>432.59</v>
      </c>
    </row>
    <row r="296" spans="1:4">
      <c r="A296" s="196" t="s">
        <v>7375</v>
      </c>
      <c r="B296" s="195" t="s">
        <v>7376</v>
      </c>
      <c r="C296" s="196" t="s">
        <v>5413</v>
      </c>
      <c r="D296" s="197">
        <v>39.21</v>
      </c>
    </row>
    <row r="297" spans="1:4">
      <c r="A297" s="194" t="s">
        <v>7377</v>
      </c>
      <c r="B297" s="195"/>
      <c r="C297" s="196"/>
      <c r="D297" s="224"/>
    </row>
    <row r="298" spans="1:4">
      <c r="A298" s="198" t="s">
        <v>7378</v>
      </c>
      <c r="B298" s="195"/>
      <c r="C298" s="196"/>
      <c r="D298" s="224"/>
    </row>
    <row r="299" spans="1:4">
      <c r="A299" s="199" t="s">
        <v>7379</v>
      </c>
      <c r="B299" s="195" t="s">
        <v>7380</v>
      </c>
      <c r="C299" s="196" t="s">
        <v>25</v>
      </c>
      <c r="D299" s="197">
        <v>49.81</v>
      </c>
    </row>
    <row r="300" spans="1:4">
      <c r="A300" s="199" t="s">
        <v>7381</v>
      </c>
      <c r="B300" s="195" t="s">
        <v>7382</v>
      </c>
      <c r="C300" s="196" t="s">
        <v>25</v>
      </c>
      <c r="D300" s="197">
        <v>42.35</v>
      </c>
    </row>
    <row r="301" spans="1:4">
      <c r="A301" s="199" t="s">
        <v>7383</v>
      </c>
      <c r="B301" s="195" t="s">
        <v>7384</v>
      </c>
      <c r="C301" s="196" t="s">
        <v>25</v>
      </c>
      <c r="D301" s="197">
        <v>114.03</v>
      </c>
    </row>
    <row r="302" spans="1:4">
      <c r="A302" s="199" t="s">
        <v>7385</v>
      </c>
      <c r="B302" s="195" t="s">
        <v>7386</v>
      </c>
      <c r="C302" s="196" t="s">
        <v>25</v>
      </c>
      <c r="D302" s="197">
        <v>110.7</v>
      </c>
    </row>
    <row r="303" spans="1:4">
      <c r="A303" s="199" t="s">
        <v>7387</v>
      </c>
      <c r="B303" s="195" t="s">
        <v>7388</v>
      </c>
      <c r="C303" s="196" t="s">
        <v>25</v>
      </c>
      <c r="D303" s="197">
        <v>249.24</v>
      </c>
    </row>
    <row r="304" spans="1:4">
      <c r="A304" s="199" t="s">
        <v>7389</v>
      </c>
      <c r="B304" s="195" t="s">
        <v>7390</v>
      </c>
      <c r="C304" s="196" t="s">
        <v>25</v>
      </c>
      <c r="D304" s="197">
        <v>285.5</v>
      </c>
    </row>
    <row r="305" spans="1:4">
      <c r="A305" s="199" t="s">
        <v>7391</v>
      </c>
      <c r="B305" s="195" t="s">
        <v>7392</v>
      </c>
      <c r="C305" s="196" t="s">
        <v>25</v>
      </c>
      <c r="D305" s="197">
        <v>120</v>
      </c>
    </row>
    <row r="306" spans="1:4">
      <c r="A306" s="199" t="s">
        <v>7393</v>
      </c>
      <c r="B306" s="195" t="s">
        <v>7394</v>
      </c>
      <c r="C306" s="196" t="s">
        <v>25</v>
      </c>
      <c r="D306" s="197">
        <v>150.93</v>
      </c>
    </row>
    <row r="307" spans="1:4">
      <c r="A307" s="199" t="s">
        <v>7395</v>
      </c>
      <c r="B307" s="195" t="s">
        <v>7396</v>
      </c>
      <c r="C307" s="196" t="s">
        <v>25</v>
      </c>
      <c r="D307" s="197">
        <v>266.05</v>
      </c>
    </row>
    <row r="308" spans="1:4">
      <c r="A308" s="199" t="s">
        <v>7397</v>
      </c>
      <c r="B308" s="195" t="s">
        <v>7398</v>
      </c>
      <c r="C308" s="196" t="s">
        <v>25</v>
      </c>
      <c r="D308" s="197">
        <v>210.7</v>
      </c>
    </row>
    <row r="309" spans="1:4">
      <c r="A309" s="199" t="s">
        <v>7399</v>
      </c>
      <c r="B309" s="195" t="s">
        <v>7400</v>
      </c>
      <c r="C309" s="196" t="s">
        <v>25</v>
      </c>
      <c r="D309" s="197">
        <v>117.82</v>
      </c>
    </row>
    <row r="310" spans="1:4">
      <c r="A310" s="199" t="s">
        <v>7401</v>
      </c>
      <c r="B310" s="195" t="s">
        <v>7402</v>
      </c>
      <c r="C310" s="196" t="s">
        <v>25</v>
      </c>
      <c r="D310" s="197">
        <v>115.58</v>
      </c>
    </row>
    <row r="311" spans="1:4">
      <c r="A311" s="199" t="s">
        <v>7403</v>
      </c>
      <c r="B311" s="195" t="s">
        <v>7404</v>
      </c>
      <c r="C311" s="196" t="s">
        <v>25</v>
      </c>
      <c r="D311" s="197">
        <v>257.7</v>
      </c>
    </row>
    <row r="312" spans="1:4">
      <c r="A312" s="199" t="s">
        <v>7405</v>
      </c>
      <c r="B312" s="195" t="s">
        <v>7406</v>
      </c>
      <c r="C312" s="196" t="s">
        <v>25</v>
      </c>
      <c r="D312" s="197">
        <v>283.35000000000002</v>
      </c>
    </row>
    <row r="313" spans="1:4">
      <c r="A313" s="199" t="s">
        <v>7407</v>
      </c>
      <c r="B313" s="195" t="s">
        <v>7408</v>
      </c>
      <c r="C313" s="196" t="s">
        <v>25</v>
      </c>
      <c r="D313" s="197">
        <v>210.7</v>
      </c>
    </row>
    <row r="314" spans="1:4">
      <c r="A314" s="199" t="s">
        <v>7409</v>
      </c>
      <c r="B314" s="195" t="s">
        <v>7410</v>
      </c>
      <c r="C314" s="196" t="s">
        <v>25</v>
      </c>
      <c r="D314" s="197">
        <v>20.3</v>
      </c>
    </row>
    <row r="315" spans="1:4">
      <c r="A315" s="199" t="s">
        <v>7411</v>
      </c>
      <c r="B315" s="195" t="s">
        <v>7412</v>
      </c>
      <c r="C315" s="196" t="s">
        <v>25</v>
      </c>
      <c r="D315" s="197">
        <v>202.08</v>
      </c>
    </row>
    <row r="316" spans="1:4">
      <c r="A316" s="199" t="s">
        <v>7413</v>
      </c>
      <c r="B316" s="195" t="s">
        <v>7414</v>
      </c>
      <c r="C316" s="196" t="s">
        <v>25</v>
      </c>
      <c r="D316" s="197">
        <v>220.06</v>
      </c>
    </row>
    <row r="317" spans="1:4">
      <c r="A317" s="199" t="s">
        <v>7415</v>
      </c>
      <c r="B317" s="195" t="s">
        <v>7416</v>
      </c>
      <c r="C317" s="196" t="s">
        <v>25</v>
      </c>
      <c r="D317" s="197">
        <v>409.78</v>
      </c>
    </row>
    <row r="318" spans="1:4">
      <c r="A318" s="196" t="s">
        <v>7417</v>
      </c>
      <c r="B318" s="195" t="s">
        <v>7418</v>
      </c>
      <c r="C318" s="196" t="s">
        <v>25</v>
      </c>
      <c r="D318" s="197">
        <v>318.26</v>
      </c>
    </row>
    <row r="319" spans="1:4">
      <c r="A319" s="198" t="s">
        <v>7419</v>
      </c>
      <c r="B319" s="195"/>
      <c r="C319" s="196"/>
      <c r="D319" s="224"/>
    </row>
    <row r="320" spans="1:4">
      <c r="A320" s="199" t="s">
        <v>7420</v>
      </c>
      <c r="B320" s="195" t="s">
        <v>7421</v>
      </c>
      <c r="C320" s="196" t="s">
        <v>25</v>
      </c>
      <c r="D320" s="197">
        <v>412.71</v>
      </c>
    </row>
    <row r="321" spans="1:4">
      <c r="A321" s="199" t="s">
        <v>7422</v>
      </c>
      <c r="B321" s="195" t="s">
        <v>7423</v>
      </c>
      <c r="C321" s="196" t="s">
        <v>25</v>
      </c>
      <c r="D321" s="197">
        <v>1368.21</v>
      </c>
    </row>
    <row r="322" spans="1:4">
      <c r="A322" s="199" t="s">
        <v>7424</v>
      </c>
      <c r="B322" s="195" t="s">
        <v>7425</v>
      </c>
      <c r="C322" s="196" t="s">
        <v>25</v>
      </c>
      <c r="D322" s="197">
        <v>165.72</v>
      </c>
    </row>
    <row r="323" spans="1:4">
      <c r="A323" s="196" t="s">
        <v>7426</v>
      </c>
      <c r="B323" s="195" t="s">
        <v>7427</v>
      </c>
      <c r="C323" s="196" t="s">
        <v>25</v>
      </c>
      <c r="D323" s="197">
        <v>174.04</v>
      </c>
    </row>
    <row r="324" spans="1:4">
      <c r="A324" s="198" t="s">
        <v>7428</v>
      </c>
      <c r="B324" s="195"/>
      <c r="C324" s="196"/>
      <c r="D324" s="224"/>
    </row>
    <row r="325" spans="1:4">
      <c r="A325" s="196" t="s">
        <v>7429</v>
      </c>
      <c r="B325" s="195" t="s">
        <v>7430</v>
      </c>
      <c r="C325" s="196" t="s">
        <v>25</v>
      </c>
      <c r="D325" s="197">
        <v>178.94</v>
      </c>
    </row>
    <row r="326" spans="1:4">
      <c r="A326" s="194" t="s">
        <v>5424</v>
      </c>
      <c r="B326" s="195"/>
      <c r="C326" s="196"/>
      <c r="D326" s="224"/>
    </row>
    <row r="327" spans="1:4">
      <c r="A327" s="194" t="s">
        <v>5423</v>
      </c>
      <c r="B327" s="195"/>
      <c r="C327" s="196"/>
      <c r="D327" s="224"/>
    </row>
    <row r="328" spans="1:4">
      <c r="A328" s="194" t="s">
        <v>7431</v>
      </c>
      <c r="B328" s="195"/>
      <c r="C328" s="196"/>
      <c r="D328" s="224"/>
    </row>
    <row r="329" spans="1:4">
      <c r="A329" s="198" t="s">
        <v>7432</v>
      </c>
      <c r="B329" s="195"/>
      <c r="C329" s="196"/>
      <c r="D329" s="224"/>
    </row>
    <row r="330" spans="1:4">
      <c r="A330" s="199" t="s">
        <v>7433</v>
      </c>
      <c r="B330" s="195" t="s">
        <v>7434</v>
      </c>
      <c r="C330" s="196" t="s">
        <v>5413</v>
      </c>
      <c r="D330" s="197">
        <v>31.53</v>
      </c>
    </row>
    <row r="331" spans="1:4">
      <c r="A331" s="199" t="s">
        <v>7435</v>
      </c>
      <c r="B331" s="195" t="s">
        <v>7436</v>
      </c>
      <c r="C331" s="196" t="s">
        <v>5413</v>
      </c>
      <c r="D331" s="197">
        <v>41.64</v>
      </c>
    </row>
    <row r="332" spans="1:4">
      <c r="A332" s="199" t="s">
        <v>7437</v>
      </c>
      <c r="B332" s="195" t="s">
        <v>7438</v>
      </c>
      <c r="C332" s="196" t="s">
        <v>5413</v>
      </c>
      <c r="D332" s="197">
        <v>155.31</v>
      </c>
    </row>
    <row r="333" spans="1:4">
      <c r="A333" s="199" t="s">
        <v>7439</v>
      </c>
      <c r="B333" s="195" t="s">
        <v>7440</v>
      </c>
      <c r="C333" s="196" t="s">
        <v>5413</v>
      </c>
      <c r="D333" s="197">
        <v>146.53</v>
      </c>
    </row>
    <row r="334" spans="1:4">
      <c r="A334" s="199" t="s">
        <v>7441</v>
      </c>
      <c r="B334" s="195" t="s">
        <v>7442</v>
      </c>
      <c r="C334" s="196" t="s">
        <v>5413</v>
      </c>
      <c r="D334" s="197">
        <v>70.150000000000006</v>
      </c>
    </row>
    <row r="335" spans="1:4">
      <c r="A335" s="199" t="s">
        <v>7443</v>
      </c>
      <c r="B335" s="195" t="s">
        <v>7444</v>
      </c>
      <c r="C335" s="196" t="s">
        <v>5413</v>
      </c>
      <c r="D335" s="197">
        <v>326.45999999999998</v>
      </c>
    </row>
    <row r="336" spans="1:4">
      <c r="A336" s="199" t="s">
        <v>7445</v>
      </c>
      <c r="B336" s="195" t="s">
        <v>7446</v>
      </c>
      <c r="C336" s="196" t="s">
        <v>5413</v>
      </c>
      <c r="D336" s="197">
        <v>67.989999999999995</v>
      </c>
    </row>
    <row r="337" spans="1:4">
      <c r="A337" s="199" t="s">
        <v>7447</v>
      </c>
      <c r="B337" s="195" t="s">
        <v>7448</v>
      </c>
      <c r="C337" s="196" t="s">
        <v>5413</v>
      </c>
      <c r="D337" s="197">
        <v>597.64</v>
      </c>
    </row>
    <row r="338" spans="1:4">
      <c r="A338" s="199" t="s">
        <v>7449</v>
      </c>
      <c r="B338" s="195" t="s">
        <v>7450</v>
      </c>
      <c r="C338" s="196" t="s">
        <v>5413</v>
      </c>
      <c r="D338" s="197">
        <v>41.64</v>
      </c>
    </row>
    <row r="339" spans="1:4">
      <c r="A339" s="199" t="s">
        <v>7451</v>
      </c>
      <c r="B339" s="195" t="s">
        <v>7452</v>
      </c>
      <c r="C339" s="196" t="s">
        <v>5413</v>
      </c>
      <c r="D339" s="197">
        <v>174.49</v>
      </c>
    </row>
    <row r="340" spans="1:4">
      <c r="A340" s="199" t="s">
        <v>7453</v>
      </c>
      <c r="B340" s="195" t="s">
        <v>7454</v>
      </c>
      <c r="C340" s="196" t="s">
        <v>5413</v>
      </c>
      <c r="D340" s="197">
        <v>34.53</v>
      </c>
    </row>
    <row r="341" spans="1:4">
      <c r="A341" s="199" t="s">
        <v>7455</v>
      </c>
      <c r="B341" s="195" t="s">
        <v>7456</v>
      </c>
      <c r="C341" s="196" t="s">
        <v>5413</v>
      </c>
      <c r="D341" s="197">
        <v>40.18</v>
      </c>
    </row>
    <row r="342" spans="1:4">
      <c r="A342" s="199" t="s">
        <v>7457</v>
      </c>
      <c r="B342" s="195" t="s">
        <v>7458</v>
      </c>
      <c r="C342" s="196" t="s">
        <v>5413</v>
      </c>
      <c r="D342" s="197">
        <v>327.24</v>
      </c>
    </row>
    <row r="343" spans="1:4">
      <c r="A343" s="199" t="s">
        <v>7459</v>
      </c>
      <c r="B343" s="195" t="s">
        <v>7460</v>
      </c>
      <c r="C343" s="196" t="s">
        <v>5413</v>
      </c>
      <c r="D343" s="197">
        <v>355.7</v>
      </c>
    </row>
    <row r="344" spans="1:4">
      <c r="A344" s="199" t="s">
        <v>7461</v>
      </c>
      <c r="B344" s="195" t="s">
        <v>7462</v>
      </c>
      <c r="C344" s="196" t="s">
        <v>5413</v>
      </c>
      <c r="D344" s="197">
        <v>107.68</v>
      </c>
    </row>
    <row r="345" spans="1:4">
      <c r="A345" s="199" t="s">
        <v>7463</v>
      </c>
      <c r="B345" s="195" t="s">
        <v>7464</v>
      </c>
      <c r="C345" s="196" t="s">
        <v>5413</v>
      </c>
      <c r="D345" s="197">
        <v>158.96</v>
      </c>
    </row>
    <row r="346" spans="1:4">
      <c r="A346" s="199" t="s">
        <v>7465</v>
      </c>
      <c r="B346" s="195" t="s">
        <v>7466</v>
      </c>
      <c r="C346" s="196" t="s">
        <v>5413</v>
      </c>
      <c r="D346" s="197">
        <v>218.11</v>
      </c>
    </row>
    <row r="347" spans="1:4">
      <c r="A347" s="199" t="s">
        <v>7467</v>
      </c>
      <c r="B347" s="195" t="s">
        <v>7468</v>
      </c>
      <c r="C347" s="196" t="s">
        <v>5413</v>
      </c>
      <c r="D347" s="197">
        <v>241.06</v>
      </c>
    </row>
    <row r="348" spans="1:4">
      <c r="A348" s="196" t="s">
        <v>7469</v>
      </c>
      <c r="B348" s="195" t="s">
        <v>7470</v>
      </c>
      <c r="C348" s="196" t="s">
        <v>5413</v>
      </c>
      <c r="D348" s="197">
        <v>758.13</v>
      </c>
    </row>
    <row r="349" spans="1:4">
      <c r="A349" s="198" t="s">
        <v>7471</v>
      </c>
      <c r="B349" s="195"/>
      <c r="C349" s="196"/>
      <c r="D349" s="224"/>
    </row>
    <row r="350" spans="1:4">
      <c r="A350" s="199" t="s">
        <v>7472</v>
      </c>
      <c r="B350" s="195" t="s">
        <v>7473</v>
      </c>
      <c r="C350" s="196" t="s">
        <v>5413</v>
      </c>
      <c r="D350" s="197">
        <v>607.41</v>
      </c>
    </row>
    <row r="351" spans="1:4">
      <c r="A351" s="199" t="s">
        <v>7474</v>
      </c>
      <c r="B351" s="195" t="s">
        <v>7475</v>
      </c>
      <c r="C351" s="196" t="s">
        <v>5413</v>
      </c>
      <c r="D351" s="197">
        <v>608.9</v>
      </c>
    </row>
    <row r="352" spans="1:4">
      <c r="A352" s="196" t="s">
        <v>7476</v>
      </c>
      <c r="B352" s="195" t="s">
        <v>7477</v>
      </c>
      <c r="C352" s="196" t="s">
        <v>5413</v>
      </c>
      <c r="D352" s="197">
        <v>425.8</v>
      </c>
    </row>
    <row r="353" spans="1:4">
      <c r="A353" s="198" t="s">
        <v>7478</v>
      </c>
      <c r="B353" s="195"/>
      <c r="C353" s="196"/>
      <c r="D353" s="224"/>
    </row>
    <row r="354" spans="1:4">
      <c r="A354" s="199" t="s">
        <v>7479</v>
      </c>
      <c r="B354" s="195" t="s">
        <v>7480</v>
      </c>
      <c r="C354" s="196" t="s">
        <v>41</v>
      </c>
      <c r="D354" s="197">
        <v>818.02</v>
      </c>
    </row>
    <row r="355" spans="1:4">
      <c r="A355" s="199" t="s">
        <v>7481</v>
      </c>
      <c r="B355" s="195" t="s">
        <v>7482</v>
      </c>
      <c r="C355" s="196" t="s">
        <v>5413</v>
      </c>
      <c r="D355" s="197">
        <v>1534.05</v>
      </c>
    </row>
    <row r="356" spans="1:4">
      <c r="A356" s="199" t="s">
        <v>7483</v>
      </c>
      <c r="B356" s="195" t="s">
        <v>7484</v>
      </c>
      <c r="C356" s="196" t="s">
        <v>5413</v>
      </c>
      <c r="D356" s="197">
        <v>1992.96</v>
      </c>
    </row>
    <row r="357" spans="1:4">
      <c r="A357" s="199" t="s">
        <v>7485</v>
      </c>
      <c r="B357" s="195" t="s">
        <v>7486</v>
      </c>
      <c r="C357" s="196" t="s">
        <v>5413</v>
      </c>
      <c r="D357" s="197">
        <v>153.46</v>
      </c>
    </row>
    <row r="358" spans="1:4">
      <c r="A358" s="199" t="s">
        <v>7487</v>
      </c>
      <c r="B358" s="195" t="s">
        <v>7488</v>
      </c>
      <c r="C358" s="196" t="s">
        <v>5413</v>
      </c>
      <c r="D358" s="197">
        <v>338.84</v>
      </c>
    </row>
    <row r="359" spans="1:4">
      <c r="A359" s="199" t="s">
        <v>7489</v>
      </c>
      <c r="B359" s="195" t="s">
        <v>7490</v>
      </c>
      <c r="C359" s="196" t="s">
        <v>5413</v>
      </c>
      <c r="D359" s="197">
        <v>77.680000000000007</v>
      </c>
    </row>
    <row r="360" spans="1:4">
      <c r="A360" s="199" t="s">
        <v>7491</v>
      </c>
      <c r="B360" s="195" t="s">
        <v>7492</v>
      </c>
      <c r="C360" s="196" t="s">
        <v>5413</v>
      </c>
      <c r="D360" s="197">
        <v>490.17</v>
      </c>
    </row>
    <row r="361" spans="1:4">
      <c r="A361" s="199" t="s">
        <v>7493</v>
      </c>
      <c r="B361" s="195" t="s">
        <v>7494</v>
      </c>
      <c r="C361" s="196" t="s">
        <v>5413</v>
      </c>
      <c r="D361" s="197">
        <v>322.17</v>
      </c>
    </row>
    <row r="362" spans="1:4">
      <c r="A362" s="199" t="s">
        <v>7495</v>
      </c>
      <c r="B362" s="195" t="s">
        <v>7496</v>
      </c>
      <c r="C362" s="196" t="s">
        <v>5413</v>
      </c>
      <c r="D362" s="197">
        <v>635.89</v>
      </c>
    </row>
    <row r="363" spans="1:4">
      <c r="A363" s="199" t="s">
        <v>7497</v>
      </c>
      <c r="B363" s="195" t="s">
        <v>7498</v>
      </c>
      <c r="C363" s="196" t="s">
        <v>5413</v>
      </c>
      <c r="D363" s="197">
        <v>13689.17</v>
      </c>
    </row>
    <row r="364" spans="1:4">
      <c r="A364" s="199" t="s">
        <v>7499</v>
      </c>
      <c r="B364" s="195" t="s">
        <v>7500</v>
      </c>
      <c r="C364" s="196" t="s">
        <v>5413</v>
      </c>
      <c r="D364" s="197">
        <v>1973.27</v>
      </c>
    </row>
    <row r="365" spans="1:4">
      <c r="A365" s="199" t="s">
        <v>7501</v>
      </c>
      <c r="B365" s="195" t="s">
        <v>7502</v>
      </c>
      <c r="C365" s="196" t="s">
        <v>5413</v>
      </c>
      <c r="D365" s="197">
        <v>3855.51</v>
      </c>
    </row>
    <row r="366" spans="1:4">
      <c r="A366" s="199" t="s">
        <v>7503</v>
      </c>
      <c r="B366" s="195" t="s">
        <v>7504</v>
      </c>
      <c r="C366" s="196" t="s">
        <v>41</v>
      </c>
      <c r="D366" s="197">
        <v>1201.8</v>
      </c>
    </row>
    <row r="367" spans="1:4">
      <c r="A367" s="199" t="s">
        <v>7505</v>
      </c>
      <c r="B367" s="195" t="s">
        <v>7506</v>
      </c>
      <c r="C367" s="196" t="s">
        <v>5413</v>
      </c>
      <c r="D367" s="197">
        <v>409.3</v>
      </c>
    </row>
    <row r="368" spans="1:4">
      <c r="A368" s="199" t="s">
        <v>7507</v>
      </c>
      <c r="B368" s="195" t="s">
        <v>7508</v>
      </c>
      <c r="C368" s="196" t="s">
        <v>5413</v>
      </c>
      <c r="D368" s="197">
        <v>1753.4</v>
      </c>
    </row>
    <row r="369" spans="1:4">
      <c r="A369" s="196" t="s">
        <v>7509</v>
      </c>
      <c r="B369" s="195" t="s">
        <v>7510</v>
      </c>
      <c r="C369" s="196" t="s">
        <v>5413</v>
      </c>
      <c r="D369" s="197">
        <v>3433.44</v>
      </c>
    </row>
    <row r="370" spans="1:4">
      <c r="A370" s="198" t="s">
        <v>7511</v>
      </c>
      <c r="B370" s="195"/>
      <c r="C370" s="196"/>
      <c r="D370" s="224"/>
    </row>
    <row r="371" spans="1:4">
      <c r="A371" s="199" t="s">
        <v>7512</v>
      </c>
      <c r="B371" s="195" t="s">
        <v>7513</v>
      </c>
      <c r="C371" s="196" t="s">
        <v>5413</v>
      </c>
      <c r="D371" s="197">
        <v>9.5</v>
      </c>
    </row>
    <row r="372" spans="1:4">
      <c r="A372" s="199" t="s">
        <v>7514</v>
      </c>
      <c r="B372" s="195" t="s">
        <v>7515</v>
      </c>
      <c r="C372" s="196" t="s">
        <v>5413</v>
      </c>
      <c r="D372" s="197">
        <v>27.99</v>
      </c>
    </row>
    <row r="373" spans="1:4">
      <c r="A373" s="199" t="s">
        <v>7516</v>
      </c>
      <c r="B373" s="195" t="s">
        <v>7517</v>
      </c>
      <c r="C373" s="196" t="s">
        <v>5413</v>
      </c>
      <c r="D373" s="197">
        <v>28.9</v>
      </c>
    </row>
    <row r="374" spans="1:4">
      <c r="A374" s="199" t="s">
        <v>7518</v>
      </c>
      <c r="B374" s="195" t="s">
        <v>7519</v>
      </c>
      <c r="C374" s="196" t="s">
        <v>5413</v>
      </c>
      <c r="D374" s="197">
        <v>5.18</v>
      </c>
    </row>
    <row r="375" spans="1:4">
      <c r="A375" s="199" t="s">
        <v>7520</v>
      </c>
      <c r="B375" s="195" t="s">
        <v>7521</v>
      </c>
      <c r="C375" s="196" t="s">
        <v>5413</v>
      </c>
      <c r="D375" s="197">
        <v>23.79</v>
      </c>
    </row>
    <row r="376" spans="1:4">
      <c r="A376" s="199" t="s">
        <v>7522</v>
      </c>
      <c r="B376" s="195" t="s">
        <v>7523</v>
      </c>
      <c r="C376" s="196" t="s">
        <v>5413</v>
      </c>
      <c r="D376" s="197">
        <v>2.52</v>
      </c>
    </row>
    <row r="377" spans="1:4">
      <c r="A377" s="199" t="s">
        <v>7524</v>
      </c>
      <c r="B377" s="195" t="s">
        <v>7525</v>
      </c>
      <c r="C377" s="196" t="s">
        <v>5413</v>
      </c>
      <c r="D377" s="197">
        <v>46.21</v>
      </c>
    </row>
    <row r="378" spans="1:4">
      <c r="A378" s="199" t="s">
        <v>7526</v>
      </c>
      <c r="B378" s="195" t="s">
        <v>7527</v>
      </c>
      <c r="C378" s="196" t="s">
        <v>41</v>
      </c>
      <c r="D378" s="197">
        <v>2.09</v>
      </c>
    </row>
    <row r="379" spans="1:4">
      <c r="A379" s="199" t="s">
        <v>7528</v>
      </c>
      <c r="B379" s="195" t="s">
        <v>7529</v>
      </c>
      <c r="C379" s="196" t="s">
        <v>41</v>
      </c>
      <c r="D379" s="197">
        <v>3.32</v>
      </c>
    </row>
    <row r="380" spans="1:4">
      <c r="A380" s="199" t="s">
        <v>7530</v>
      </c>
      <c r="B380" s="195" t="s">
        <v>7531</v>
      </c>
      <c r="C380" s="196" t="s">
        <v>41</v>
      </c>
      <c r="D380" s="197">
        <v>5</v>
      </c>
    </row>
    <row r="381" spans="1:4">
      <c r="A381" s="199" t="s">
        <v>7532</v>
      </c>
      <c r="B381" s="195" t="s">
        <v>7533</v>
      </c>
      <c r="C381" s="196" t="s">
        <v>5413</v>
      </c>
      <c r="D381" s="197">
        <v>2.66</v>
      </c>
    </row>
    <row r="382" spans="1:4">
      <c r="A382" s="199" t="s">
        <v>7534</v>
      </c>
      <c r="B382" s="195" t="s">
        <v>7535</v>
      </c>
      <c r="C382" s="196" t="s">
        <v>5413</v>
      </c>
      <c r="D382" s="197">
        <v>18.61</v>
      </c>
    </row>
    <row r="383" spans="1:4">
      <c r="A383" s="199" t="s">
        <v>7536</v>
      </c>
      <c r="B383" s="195" t="s">
        <v>7537</v>
      </c>
      <c r="C383" s="196" t="s">
        <v>5413</v>
      </c>
      <c r="D383" s="197">
        <v>9.01</v>
      </c>
    </row>
    <row r="384" spans="1:4">
      <c r="A384" s="199" t="s">
        <v>7538</v>
      </c>
      <c r="B384" s="195" t="s">
        <v>7539</v>
      </c>
      <c r="C384" s="196" t="s">
        <v>5413</v>
      </c>
      <c r="D384" s="197">
        <v>15.72</v>
      </c>
    </row>
    <row r="385" spans="1:4">
      <c r="A385" s="199" t="s">
        <v>7540</v>
      </c>
      <c r="B385" s="195" t="s">
        <v>7541</v>
      </c>
      <c r="C385" s="196" t="s">
        <v>5413</v>
      </c>
      <c r="D385" s="197">
        <v>10.52</v>
      </c>
    </row>
    <row r="386" spans="1:4">
      <c r="A386" s="199" t="s">
        <v>7542</v>
      </c>
      <c r="B386" s="195" t="s">
        <v>7543</v>
      </c>
      <c r="C386" s="196" t="s">
        <v>5413</v>
      </c>
      <c r="D386" s="197">
        <v>22.29</v>
      </c>
    </row>
    <row r="387" spans="1:4">
      <c r="A387" s="199" t="s">
        <v>7544</v>
      </c>
      <c r="B387" s="195" t="s">
        <v>7545</v>
      </c>
      <c r="C387" s="196" t="s">
        <v>5413</v>
      </c>
      <c r="D387" s="197">
        <v>24.92</v>
      </c>
    </row>
    <row r="388" spans="1:4">
      <c r="A388" s="199" t="s">
        <v>7546</v>
      </c>
      <c r="B388" s="195" t="s">
        <v>7547</v>
      </c>
      <c r="C388" s="196" t="s">
        <v>5413</v>
      </c>
      <c r="D388" s="197">
        <v>18.88</v>
      </c>
    </row>
    <row r="389" spans="1:4">
      <c r="A389" s="199" t="s">
        <v>7548</v>
      </c>
      <c r="B389" s="195" t="s">
        <v>7549</v>
      </c>
      <c r="C389" s="196" t="s">
        <v>5413</v>
      </c>
      <c r="D389" s="197">
        <v>27.21</v>
      </c>
    </row>
    <row r="390" spans="1:4">
      <c r="A390" s="199" t="s">
        <v>7550</v>
      </c>
      <c r="B390" s="195" t="s">
        <v>7551</v>
      </c>
      <c r="C390" s="196" t="s">
        <v>5413</v>
      </c>
      <c r="D390" s="197">
        <v>20.76</v>
      </c>
    </row>
    <row r="391" spans="1:4">
      <c r="A391" s="199" t="s">
        <v>7552</v>
      </c>
      <c r="B391" s="195" t="s">
        <v>7553</v>
      </c>
      <c r="C391" s="196" t="s">
        <v>5413</v>
      </c>
      <c r="D391" s="197">
        <v>30.01</v>
      </c>
    </row>
    <row r="392" spans="1:4">
      <c r="A392" s="199" t="s">
        <v>7554</v>
      </c>
      <c r="B392" s="195" t="s">
        <v>7555</v>
      </c>
      <c r="C392" s="196" t="s">
        <v>5413</v>
      </c>
      <c r="D392" s="197">
        <v>29.58</v>
      </c>
    </row>
    <row r="393" spans="1:4">
      <c r="A393" s="199" t="s">
        <v>7556</v>
      </c>
      <c r="B393" s="195" t="s">
        <v>7557</v>
      </c>
      <c r="C393" s="196" t="s">
        <v>5413</v>
      </c>
      <c r="D393" s="197">
        <v>11.49</v>
      </c>
    </row>
    <row r="394" spans="1:4">
      <c r="A394" s="199" t="s">
        <v>7558</v>
      </c>
      <c r="B394" s="195" t="s">
        <v>7559</v>
      </c>
      <c r="C394" s="196" t="s">
        <v>5413</v>
      </c>
      <c r="D394" s="197">
        <v>18.57</v>
      </c>
    </row>
    <row r="395" spans="1:4">
      <c r="A395" s="199" t="s">
        <v>7560</v>
      </c>
      <c r="B395" s="195" t="s">
        <v>7561</v>
      </c>
      <c r="C395" s="196" t="s">
        <v>5413</v>
      </c>
      <c r="D395" s="197">
        <v>11.49</v>
      </c>
    </row>
    <row r="396" spans="1:4">
      <c r="A396" s="199" t="s">
        <v>7562</v>
      </c>
      <c r="B396" s="195" t="s">
        <v>7563</v>
      </c>
      <c r="C396" s="196" t="s">
        <v>5413</v>
      </c>
      <c r="D396" s="197">
        <v>3251.48</v>
      </c>
    </row>
    <row r="397" spans="1:4">
      <c r="A397" s="199" t="s">
        <v>7564</v>
      </c>
      <c r="B397" s="195" t="s">
        <v>7565</v>
      </c>
      <c r="C397" s="196" t="s">
        <v>5413</v>
      </c>
      <c r="D397" s="197">
        <v>9.1999999999999993</v>
      </c>
    </row>
    <row r="398" spans="1:4">
      <c r="A398" s="199" t="s">
        <v>7566</v>
      </c>
      <c r="B398" s="195" t="s">
        <v>7567</v>
      </c>
      <c r="C398" s="196" t="s">
        <v>5413</v>
      </c>
      <c r="D398" s="197">
        <v>10.59</v>
      </c>
    </row>
    <row r="399" spans="1:4">
      <c r="A399" s="199" t="s">
        <v>7568</v>
      </c>
      <c r="B399" s="195" t="s">
        <v>7569</v>
      </c>
      <c r="C399" s="196" t="s">
        <v>5413</v>
      </c>
      <c r="D399" s="197">
        <v>5.79</v>
      </c>
    </row>
    <row r="400" spans="1:4">
      <c r="A400" s="199" t="s">
        <v>7570</v>
      </c>
      <c r="B400" s="195" t="s">
        <v>7571</v>
      </c>
      <c r="C400" s="196" t="s">
        <v>5413</v>
      </c>
      <c r="D400" s="197">
        <v>5.79</v>
      </c>
    </row>
    <row r="401" spans="1:4">
      <c r="A401" s="199" t="s">
        <v>7572</v>
      </c>
      <c r="B401" s="195" t="s">
        <v>7573</v>
      </c>
      <c r="C401" s="196" t="s">
        <v>5413</v>
      </c>
      <c r="D401" s="197">
        <v>8.32</v>
      </c>
    </row>
    <row r="402" spans="1:4">
      <c r="A402" s="199" t="s">
        <v>7574</v>
      </c>
      <c r="B402" s="195" t="s">
        <v>7575</v>
      </c>
      <c r="C402" s="196" t="s">
        <v>5413</v>
      </c>
      <c r="D402" s="197">
        <v>3.97</v>
      </c>
    </row>
    <row r="403" spans="1:4">
      <c r="A403" s="199" t="s">
        <v>7576</v>
      </c>
      <c r="B403" s="195" t="s">
        <v>7577</v>
      </c>
      <c r="C403" s="196" t="s">
        <v>5413</v>
      </c>
      <c r="D403" s="197">
        <v>2.13</v>
      </c>
    </row>
    <row r="404" spans="1:4">
      <c r="A404" s="196" t="s">
        <v>7578</v>
      </c>
      <c r="B404" s="195" t="s">
        <v>7579</v>
      </c>
      <c r="C404" s="196" t="s">
        <v>5413</v>
      </c>
      <c r="D404" s="197">
        <v>0.84</v>
      </c>
    </row>
    <row r="405" spans="1:4">
      <c r="A405" s="198" t="s">
        <v>7580</v>
      </c>
      <c r="B405" s="195"/>
      <c r="C405" s="196"/>
      <c r="D405" s="224"/>
    </row>
    <row r="406" spans="1:4">
      <c r="A406" s="199" t="s">
        <v>7581</v>
      </c>
      <c r="B406" s="195" t="s">
        <v>7582</v>
      </c>
      <c r="C406" s="196" t="s">
        <v>5413</v>
      </c>
      <c r="D406" s="197">
        <v>157.81</v>
      </c>
    </row>
    <row r="407" spans="1:4">
      <c r="A407" s="199" t="s">
        <v>7583</v>
      </c>
      <c r="B407" s="195" t="s">
        <v>7584</v>
      </c>
      <c r="C407" s="196" t="s">
        <v>5413</v>
      </c>
      <c r="D407" s="197">
        <v>56.42</v>
      </c>
    </row>
    <row r="408" spans="1:4">
      <c r="A408" s="199" t="s">
        <v>7585</v>
      </c>
      <c r="B408" s="195" t="s">
        <v>7586</v>
      </c>
      <c r="C408" s="196" t="s">
        <v>5413</v>
      </c>
      <c r="D408" s="197">
        <v>62.1</v>
      </c>
    </row>
    <row r="409" spans="1:4">
      <c r="A409" s="199" t="s">
        <v>7587</v>
      </c>
      <c r="B409" s="195" t="s">
        <v>7588</v>
      </c>
      <c r="C409" s="196" t="s">
        <v>5413</v>
      </c>
      <c r="D409" s="197">
        <v>253.4</v>
      </c>
    </row>
    <row r="410" spans="1:4">
      <c r="A410" s="199" t="s">
        <v>7589</v>
      </c>
      <c r="B410" s="195" t="s">
        <v>7590</v>
      </c>
      <c r="C410" s="196" t="s">
        <v>5413</v>
      </c>
      <c r="D410" s="197">
        <v>49.87</v>
      </c>
    </row>
    <row r="411" spans="1:4">
      <c r="A411" s="199" t="s">
        <v>7591</v>
      </c>
      <c r="B411" s="195" t="s">
        <v>7592</v>
      </c>
      <c r="C411" s="196" t="s">
        <v>5413</v>
      </c>
      <c r="D411" s="197">
        <v>45.14</v>
      </c>
    </row>
    <row r="412" spans="1:4">
      <c r="A412" s="199" t="s">
        <v>7593</v>
      </c>
      <c r="B412" s="195" t="s">
        <v>7594</v>
      </c>
      <c r="C412" s="196" t="s">
        <v>5413</v>
      </c>
      <c r="D412" s="197">
        <v>44.9</v>
      </c>
    </row>
    <row r="413" spans="1:4">
      <c r="A413" s="199" t="s">
        <v>7595</v>
      </c>
      <c r="B413" s="195" t="s">
        <v>7596</v>
      </c>
      <c r="C413" s="196" t="s">
        <v>5413</v>
      </c>
      <c r="D413" s="197">
        <v>13.08</v>
      </c>
    </row>
    <row r="414" spans="1:4">
      <c r="A414" s="199" t="s">
        <v>7597</v>
      </c>
      <c r="B414" s="195" t="s">
        <v>7598</v>
      </c>
      <c r="C414" s="196" t="s">
        <v>5413</v>
      </c>
      <c r="D414" s="197">
        <v>32.03</v>
      </c>
    </row>
    <row r="415" spans="1:4">
      <c r="A415" s="199" t="s">
        <v>7599</v>
      </c>
      <c r="B415" s="195" t="s">
        <v>7600</v>
      </c>
      <c r="C415" s="196" t="s">
        <v>5413</v>
      </c>
      <c r="D415" s="197">
        <v>109.68</v>
      </c>
    </row>
    <row r="416" spans="1:4">
      <c r="A416" s="199" t="s">
        <v>7601</v>
      </c>
      <c r="B416" s="195" t="s">
        <v>7602</v>
      </c>
      <c r="C416" s="196" t="s">
        <v>5413</v>
      </c>
      <c r="D416" s="197">
        <v>71.61</v>
      </c>
    </row>
    <row r="417" spans="1:4">
      <c r="A417" s="199" t="s">
        <v>7603</v>
      </c>
      <c r="B417" s="195" t="s">
        <v>7604</v>
      </c>
      <c r="C417" s="196" t="s">
        <v>5413</v>
      </c>
      <c r="D417" s="197">
        <v>124.8</v>
      </c>
    </row>
    <row r="418" spans="1:4">
      <c r="A418" s="199" t="s">
        <v>7605</v>
      </c>
      <c r="B418" s="195" t="s">
        <v>7606</v>
      </c>
      <c r="C418" s="196" t="s">
        <v>5413</v>
      </c>
      <c r="D418" s="197">
        <v>49.01</v>
      </c>
    </row>
    <row r="419" spans="1:4">
      <c r="A419" s="199" t="s">
        <v>7607</v>
      </c>
      <c r="B419" s="195" t="s">
        <v>7608</v>
      </c>
      <c r="C419" s="196" t="s">
        <v>5413</v>
      </c>
      <c r="D419" s="197">
        <v>73.34</v>
      </c>
    </row>
    <row r="420" spans="1:4">
      <c r="A420" s="199" t="s">
        <v>7609</v>
      </c>
      <c r="B420" s="195" t="s">
        <v>7610</v>
      </c>
      <c r="C420" s="196" t="s">
        <v>5413</v>
      </c>
      <c r="D420" s="197">
        <v>70.680000000000007</v>
      </c>
    </row>
    <row r="421" spans="1:4">
      <c r="A421" s="199" t="s">
        <v>7611</v>
      </c>
      <c r="B421" s="195" t="s">
        <v>7612</v>
      </c>
      <c r="C421" s="196" t="s">
        <v>5413</v>
      </c>
      <c r="D421" s="197">
        <v>131.57</v>
      </c>
    </row>
    <row r="422" spans="1:4">
      <c r="A422" s="199" t="s">
        <v>7613</v>
      </c>
      <c r="B422" s="195" t="s">
        <v>7614</v>
      </c>
      <c r="C422" s="196" t="s">
        <v>5413</v>
      </c>
      <c r="D422" s="197">
        <v>98.68</v>
      </c>
    </row>
    <row r="423" spans="1:4">
      <c r="A423" s="199" t="s">
        <v>7615</v>
      </c>
      <c r="B423" s="195" t="s">
        <v>7616</v>
      </c>
      <c r="C423" s="196" t="s">
        <v>5413</v>
      </c>
      <c r="D423" s="197">
        <v>43.51</v>
      </c>
    </row>
    <row r="424" spans="1:4">
      <c r="A424" s="199" t="s">
        <v>7617</v>
      </c>
      <c r="B424" s="195" t="s">
        <v>7618</v>
      </c>
      <c r="C424" s="196" t="s">
        <v>5413</v>
      </c>
      <c r="D424" s="197">
        <v>21.93</v>
      </c>
    </row>
    <row r="425" spans="1:4">
      <c r="A425" s="199" t="s">
        <v>7619</v>
      </c>
      <c r="B425" s="195" t="s">
        <v>7620</v>
      </c>
      <c r="C425" s="196" t="s">
        <v>5413</v>
      </c>
      <c r="D425" s="197">
        <v>144</v>
      </c>
    </row>
    <row r="426" spans="1:4">
      <c r="A426" s="199" t="s">
        <v>7621</v>
      </c>
      <c r="B426" s="195" t="s">
        <v>7622</v>
      </c>
      <c r="C426" s="196" t="s">
        <v>5413</v>
      </c>
      <c r="D426" s="197">
        <v>240.71</v>
      </c>
    </row>
    <row r="427" spans="1:4">
      <c r="A427" s="199" t="s">
        <v>7623</v>
      </c>
      <c r="B427" s="195" t="s">
        <v>7624</v>
      </c>
      <c r="C427" s="196" t="s">
        <v>5413</v>
      </c>
      <c r="D427" s="197">
        <v>230.95</v>
      </c>
    </row>
    <row r="428" spans="1:4">
      <c r="A428" s="199" t="s">
        <v>7625</v>
      </c>
      <c r="B428" s="195" t="s">
        <v>7626</v>
      </c>
      <c r="C428" s="196" t="s">
        <v>5413</v>
      </c>
      <c r="D428" s="197">
        <v>144</v>
      </c>
    </row>
    <row r="429" spans="1:4">
      <c r="A429" s="199" t="s">
        <v>7627</v>
      </c>
      <c r="B429" s="195" t="s">
        <v>7628</v>
      </c>
      <c r="C429" s="196" t="s">
        <v>5413</v>
      </c>
      <c r="D429" s="197">
        <v>63</v>
      </c>
    </row>
    <row r="430" spans="1:4">
      <c r="A430" s="199" t="s">
        <v>7629</v>
      </c>
      <c r="B430" s="195" t="s">
        <v>7630</v>
      </c>
      <c r="C430" s="196" t="s">
        <v>5413</v>
      </c>
      <c r="D430" s="197">
        <v>58.26</v>
      </c>
    </row>
    <row r="431" spans="1:4">
      <c r="A431" s="199" t="s">
        <v>7631</v>
      </c>
      <c r="B431" s="195" t="s">
        <v>7632</v>
      </c>
      <c r="C431" s="196" t="s">
        <v>5413</v>
      </c>
      <c r="D431" s="197">
        <v>25.2</v>
      </c>
    </row>
    <row r="432" spans="1:4">
      <c r="A432" s="199" t="s">
        <v>7633</v>
      </c>
      <c r="B432" s="195" t="s">
        <v>7634</v>
      </c>
      <c r="C432" s="196" t="s">
        <v>5413</v>
      </c>
      <c r="D432" s="197">
        <v>25.1</v>
      </c>
    </row>
    <row r="433" spans="1:4">
      <c r="A433" s="199" t="s">
        <v>7635</v>
      </c>
      <c r="B433" s="195" t="s">
        <v>7636</v>
      </c>
      <c r="C433" s="196" t="s">
        <v>5413</v>
      </c>
      <c r="D433" s="197">
        <v>67.319999999999993</v>
      </c>
    </row>
    <row r="434" spans="1:4">
      <c r="A434" s="199" t="s">
        <v>7637</v>
      </c>
      <c r="B434" s="195" t="s">
        <v>7638</v>
      </c>
      <c r="C434" s="196" t="s">
        <v>5413</v>
      </c>
      <c r="D434" s="197">
        <v>16.82</v>
      </c>
    </row>
    <row r="435" spans="1:4">
      <c r="A435" s="199" t="s">
        <v>7639</v>
      </c>
      <c r="B435" s="195" t="s">
        <v>7640</v>
      </c>
      <c r="C435" s="196" t="s">
        <v>5413</v>
      </c>
      <c r="D435" s="197">
        <v>39.56</v>
      </c>
    </row>
    <row r="436" spans="1:4">
      <c r="A436" s="199" t="s">
        <v>7641</v>
      </c>
      <c r="B436" s="195" t="s">
        <v>7642</v>
      </c>
      <c r="C436" s="196" t="s">
        <v>5413</v>
      </c>
      <c r="D436" s="197">
        <v>761.06</v>
      </c>
    </row>
    <row r="437" spans="1:4">
      <c r="A437" s="199" t="s">
        <v>7643</v>
      </c>
      <c r="B437" s="195" t="s">
        <v>7644</v>
      </c>
      <c r="C437" s="196" t="s">
        <v>5413</v>
      </c>
      <c r="D437" s="197">
        <v>138.30000000000001</v>
      </c>
    </row>
    <row r="438" spans="1:4">
      <c r="A438" s="199" t="s">
        <v>7645</v>
      </c>
      <c r="B438" s="195" t="s">
        <v>7646</v>
      </c>
      <c r="C438" s="196" t="s">
        <v>5413</v>
      </c>
      <c r="D438" s="197">
        <v>175.25</v>
      </c>
    </row>
    <row r="439" spans="1:4">
      <c r="A439" s="199" t="s">
        <v>7647</v>
      </c>
      <c r="B439" s="195" t="s">
        <v>7648</v>
      </c>
      <c r="C439" s="196" t="s">
        <v>5413</v>
      </c>
      <c r="D439" s="197">
        <v>190.45</v>
      </c>
    </row>
    <row r="440" spans="1:4">
      <c r="A440" s="199" t="s">
        <v>7649</v>
      </c>
      <c r="B440" s="195" t="s">
        <v>7650</v>
      </c>
      <c r="C440" s="196" t="s">
        <v>5413</v>
      </c>
      <c r="D440" s="197">
        <v>72.599999999999994</v>
      </c>
    </row>
    <row r="441" spans="1:4">
      <c r="A441" s="199" t="s">
        <v>7651</v>
      </c>
      <c r="B441" s="195" t="s">
        <v>7652</v>
      </c>
      <c r="C441" s="196" t="s">
        <v>5413</v>
      </c>
      <c r="D441" s="197">
        <v>40.04</v>
      </c>
    </row>
    <row r="442" spans="1:4">
      <c r="A442" s="199" t="s">
        <v>7653</v>
      </c>
      <c r="B442" s="195" t="s">
        <v>7654</v>
      </c>
      <c r="C442" s="196" t="s">
        <v>5413</v>
      </c>
      <c r="D442" s="197">
        <v>48.23</v>
      </c>
    </row>
    <row r="443" spans="1:4">
      <c r="A443" s="199" t="s">
        <v>7655</v>
      </c>
      <c r="B443" s="195" t="s">
        <v>7656</v>
      </c>
      <c r="C443" s="196" t="s">
        <v>5413</v>
      </c>
      <c r="D443" s="197">
        <v>70.16</v>
      </c>
    </row>
    <row r="444" spans="1:4">
      <c r="A444" s="196" t="s">
        <v>7657</v>
      </c>
      <c r="B444" s="195" t="s">
        <v>7658</v>
      </c>
      <c r="C444" s="196" t="s">
        <v>5413</v>
      </c>
      <c r="D444" s="197">
        <v>122.64</v>
      </c>
    </row>
    <row r="445" spans="1:4">
      <c r="A445" s="194" t="s">
        <v>7659</v>
      </c>
      <c r="B445" s="195"/>
      <c r="C445" s="196"/>
      <c r="D445" s="224"/>
    </row>
    <row r="446" spans="1:4">
      <c r="A446" s="198" t="s">
        <v>7660</v>
      </c>
      <c r="B446" s="195"/>
      <c r="C446" s="196"/>
      <c r="D446" s="224"/>
    </row>
    <row r="447" spans="1:4">
      <c r="A447" s="196" t="s">
        <v>7661</v>
      </c>
      <c r="B447" s="195" t="s">
        <v>7662</v>
      </c>
      <c r="C447" s="196" t="s">
        <v>5413</v>
      </c>
      <c r="D447" s="197">
        <v>2989.05</v>
      </c>
    </row>
    <row r="448" spans="1:4">
      <c r="A448" s="198" t="s">
        <v>7663</v>
      </c>
      <c r="B448" s="195"/>
      <c r="C448" s="196"/>
      <c r="D448" s="224"/>
    </row>
    <row r="449" spans="1:4">
      <c r="A449" s="199" t="s">
        <v>7664</v>
      </c>
      <c r="B449" s="195" t="s">
        <v>7665</v>
      </c>
      <c r="C449" s="196" t="s">
        <v>5413</v>
      </c>
      <c r="D449" s="197">
        <v>752.41</v>
      </c>
    </row>
    <row r="450" spans="1:4">
      <c r="A450" s="196" t="s">
        <v>7666</v>
      </c>
      <c r="B450" s="195" t="s">
        <v>7667</v>
      </c>
      <c r="C450" s="196" t="s">
        <v>5413</v>
      </c>
      <c r="D450" s="197">
        <v>328.99</v>
      </c>
    </row>
    <row r="451" spans="1:4">
      <c r="A451" s="198" t="s">
        <v>7668</v>
      </c>
      <c r="B451" s="195"/>
      <c r="C451" s="196"/>
      <c r="D451" s="224"/>
    </row>
    <row r="452" spans="1:4">
      <c r="A452" s="199" t="s">
        <v>7669</v>
      </c>
      <c r="B452" s="195" t="s">
        <v>7670</v>
      </c>
      <c r="C452" s="196" t="s">
        <v>5413</v>
      </c>
      <c r="D452" s="197">
        <v>15.25</v>
      </c>
    </row>
    <row r="453" spans="1:4">
      <c r="A453" s="199" t="s">
        <v>7671</v>
      </c>
      <c r="B453" s="195" t="s">
        <v>7672</v>
      </c>
      <c r="C453" s="196" t="s">
        <v>5413</v>
      </c>
      <c r="D453" s="197">
        <v>44.56</v>
      </c>
    </row>
    <row r="454" spans="1:4">
      <c r="A454" s="196" t="s">
        <v>7673</v>
      </c>
      <c r="B454" s="195" t="s">
        <v>7674</v>
      </c>
      <c r="C454" s="196" t="s">
        <v>5413</v>
      </c>
      <c r="D454" s="197">
        <v>102.11</v>
      </c>
    </row>
    <row r="455" spans="1:4">
      <c r="A455" s="198" t="s">
        <v>7675</v>
      </c>
      <c r="B455" s="195"/>
      <c r="C455" s="196"/>
      <c r="D455" s="224"/>
    </row>
    <row r="456" spans="1:4">
      <c r="A456" s="199" t="s">
        <v>7676</v>
      </c>
      <c r="B456" s="195" t="s">
        <v>7677</v>
      </c>
      <c r="C456" s="196" t="s">
        <v>5413</v>
      </c>
      <c r="D456" s="197">
        <v>1078.95</v>
      </c>
    </row>
    <row r="457" spans="1:4">
      <c r="A457" s="199" t="s">
        <v>7678</v>
      </c>
      <c r="B457" s="195" t="s">
        <v>7679</v>
      </c>
      <c r="C457" s="196" t="s">
        <v>5413</v>
      </c>
      <c r="D457" s="197">
        <v>2724.26</v>
      </c>
    </row>
    <row r="458" spans="1:4">
      <c r="A458" s="199" t="s">
        <v>7680</v>
      </c>
      <c r="B458" s="195" t="s">
        <v>7681</v>
      </c>
      <c r="C458" s="196" t="s">
        <v>5413</v>
      </c>
      <c r="D458" s="197">
        <v>1429.5</v>
      </c>
    </row>
    <row r="459" spans="1:4">
      <c r="A459" s="199" t="s">
        <v>7682</v>
      </c>
      <c r="B459" s="195" t="s">
        <v>7683</v>
      </c>
      <c r="C459" s="196" t="s">
        <v>5413</v>
      </c>
      <c r="D459" s="197">
        <v>1491.93</v>
      </c>
    </row>
    <row r="460" spans="1:4">
      <c r="A460" s="199" t="s">
        <v>7684</v>
      </c>
      <c r="B460" s="195" t="s">
        <v>7685</v>
      </c>
      <c r="C460" s="196" t="s">
        <v>5413</v>
      </c>
      <c r="D460" s="197">
        <v>2106</v>
      </c>
    </row>
    <row r="461" spans="1:4">
      <c r="A461" s="196" t="s">
        <v>7686</v>
      </c>
      <c r="B461" s="195" t="s">
        <v>7687</v>
      </c>
      <c r="C461" s="196" t="s">
        <v>5413</v>
      </c>
      <c r="D461" s="197">
        <v>3177.4</v>
      </c>
    </row>
    <row r="462" spans="1:4">
      <c r="A462" s="198" t="s">
        <v>7688</v>
      </c>
      <c r="B462" s="195"/>
      <c r="C462" s="196"/>
      <c r="D462" s="224"/>
    </row>
    <row r="463" spans="1:4">
      <c r="A463" s="199" t="s">
        <v>7689</v>
      </c>
      <c r="B463" s="195" t="s">
        <v>7690</v>
      </c>
      <c r="C463" s="196" t="s">
        <v>5413</v>
      </c>
      <c r="D463" s="197">
        <v>742.65</v>
      </c>
    </row>
    <row r="464" spans="1:4">
      <c r="A464" s="199" t="s">
        <v>7691</v>
      </c>
      <c r="B464" s="195" t="s">
        <v>7692</v>
      </c>
      <c r="C464" s="196" t="s">
        <v>5413</v>
      </c>
      <c r="D464" s="197">
        <v>3080</v>
      </c>
    </row>
    <row r="465" spans="1:4">
      <c r="A465" s="196" t="s">
        <v>7693</v>
      </c>
      <c r="B465" s="195" t="s">
        <v>7694</v>
      </c>
      <c r="C465" s="196" t="s">
        <v>5413</v>
      </c>
      <c r="D465" s="197">
        <v>215</v>
      </c>
    </row>
    <row r="466" spans="1:4">
      <c r="A466" s="198" t="s">
        <v>7695</v>
      </c>
      <c r="B466" s="195"/>
      <c r="C466" s="196"/>
      <c r="D466" s="224"/>
    </row>
    <row r="467" spans="1:4">
      <c r="A467" s="199" t="s">
        <v>7696</v>
      </c>
      <c r="B467" s="195" t="s">
        <v>7697</v>
      </c>
      <c r="C467" s="196" t="s">
        <v>5413</v>
      </c>
      <c r="D467" s="197">
        <v>92.35</v>
      </c>
    </row>
    <row r="468" spans="1:4">
      <c r="A468" s="196" t="s">
        <v>7698</v>
      </c>
      <c r="B468" s="195" t="s">
        <v>7699</v>
      </c>
      <c r="C468" s="196" t="s">
        <v>5413</v>
      </c>
      <c r="D468" s="197">
        <v>735.05</v>
      </c>
    </row>
    <row r="469" spans="1:4">
      <c r="A469" s="198" t="s">
        <v>7700</v>
      </c>
      <c r="B469" s="195"/>
      <c r="C469" s="196"/>
      <c r="D469" s="224"/>
    </row>
    <row r="470" spans="1:4">
      <c r="A470" s="199" t="s">
        <v>7701</v>
      </c>
      <c r="B470" s="195" t="s">
        <v>7702</v>
      </c>
      <c r="C470" s="196" t="s">
        <v>5413</v>
      </c>
      <c r="D470" s="197">
        <v>217.98</v>
      </c>
    </row>
    <row r="471" spans="1:4">
      <c r="A471" s="199" t="s">
        <v>7703</v>
      </c>
      <c r="B471" s="195" t="s">
        <v>7704</v>
      </c>
      <c r="C471" s="196" t="s">
        <v>5413</v>
      </c>
      <c r="D471" s="197">
        <v>1800</v>
      </c>
    </row>
    <row r="472" spans="1:4">
      <c r="A472" s="199" t="s">
        <v>7705</v>
      </c>
      <c r="B472" s="195" t="s">
        <v>7706</v>
      </c>
      <c r="C472" s="196" t="s">
        <v>5413</v>
      </c>
      <c r="D472" s="197">
        <v>285</v>
      </c>
    </row>
    <row r="473" spans="1:4">
      <c r="A473" s="196" t="s">
        <v>7707</v>
      </c>
      <c r="B473" s="195" t="s">
        <v>7708</v>
      </c>
      <c r="C473" s="196" t="s">
        <v>5413</v>
      </c>
      <c r="D473" s="197">
        <v>425</v>
      </c>
    </row>
    <row r="474" spans="1:4">
      <c r="A474" s="198" t="s">
        <v>7709</v>
      </c>
      <c r="B474" s="195"/>
      <c r="C474" s="196"/>
      <c r="D474" s="224"/>
    </row>
    <row r="475" spans="1:4">
      <c r="A475" s="199" t="s">
        <v>7710</v>
      </c>
      <c r="B475" s="195" t="s">
        <v>7711</v>
      </c>
      <c r="C475" s="196" t="s">
        <v>5413</v>
      </c>
      <c r="D475" s="197">
        <v>597</v>
      </c>
    </row>
    <row r="476" spans="1:4">
      <c r="A476" s="196" t="s">
        <v>7712</v>
      </c>
      <c r="B476" s="195" t="s">
        <v>7713</v>
      </c>
      <c r="C476" s="196" t="s">
        <v>5413</v>
      </c>
      <c r="D476" s="197">
        <v>365.5</v>
      </c>
    </row>
    <row r="477" spans="1:4">
      <c r="A477" s="194" t="s">
        <v>7714</v>
      </c>
      <c r="B477" s="195"/>
      <c r="C477" s="196"/>
      <c r="D477" s="224"/>
    </row>
    <row r="478" spans="1:4">
      <c r="A478" s="198" t="s">
        <v>7715</v>
      </c>
      <c r="B478" s="195"/>
      <c r="C478" s="196"/>
      <c r="D478" s="224"/>
    </row>
    <row r="479" spans="1:4">
      <c r="A479" s="199" t="s">
        <v>7716</v>
      </c>
      <c r="B479" s="195" t="s">
        <v>7717</v>
      </c>
      <c r="C479" s="196" t="s">
        <v>5413</v>
      </c>
      <c r="D479" s="197">
        <v>945</v>
      </c>
    </row>
    <row r="480" spans="1:4">
      <c r="A480" s="199" t="s">
        <v>7718</v>
      </c>
      <c r="B480" s="195" t="s">
        <v>7719</v>
      </c>
      <c r="C480" s="196" t="s">
        <v>5413</v>
      </c>
      <c r="D480" s="197">
        <v>1171</v>
      </c>
    </row>
    <row r="481" spans="1:4">
      <c r="A481" s="196" t="s">
        <v>7720</v>
      </c>
      <c r="B481" s="195" t="s">
        <v>7721</v>
      </c>
      <c r="C481" s="196" t="s">
        <v>5413</v>
      </c>
      <c r="D481" s="197">
        <v>3022.61</v>
      </c>
    </row>
    <row r="482" spans="1:4">
      <c r="A482" s="198" t="s">
        <v>7722</v>
      </c>
      <c r="B482" s="195"/>
      <c r="C482" s="196"/>
      <c r="D482" s="224"/>
    </row>
    <row r="483" spans="1:4">
      <c r="A483" s="196" t="s">
        <v>7723</v>
      </c>
      <c r="B483" s="195" t="s">
        <v>7724</v>
      </c>
      <c r="C483" s="196" t="s">
        <v>5413</v>
      </c>
      <c r="D483" s="197">
        <v>14246.89</v>
      </c>
    </row>
    <row r="484" spans="1:4">
      <c r="A484" s="194" t="s">
        <v>7725</v>
      </c>
      <c r="B484" s="195"/>
      <c r="C484" s="196"/>
      <c r="D484" s="224"/>
    </row>
    <row r="485" spans="1:4">
      <c r="A485" s="198" t="s">
        <v>7726</v>
      </c>
      <c r="B485" s="195"/>
      <c r="C485" s="196"/>
      <c r="D485" s="224"/>
    </row>
    <row r="486" spans="1:4">
      <c r="A486" s="199" t="s">
        <v>7727</v>
      </c>
      <c r="B486" s="195" t="s">
        <v>7728</v>
      </c>
      <c r="C486" s="196" t="s">
        <v>5413</v>
      </c>
      <c r="D486" s="197">
        <v>80052.2</v>
      </c>
    </row>
    <row r="487" spans="1:4">
      <c r="A487" s="199" t="s">
        <v>7729</v>
      </c>
      <c r="B487" s="195" t="s">
        <v>7730</v>
      </c>
      <c r="C487" s="196" t="s">
        <v>5413</v>
      </c>
      <c r="D487" s="197">
        <v>67000</v>
      </c>
    </row>
    <row r="488" spans="1:4">
      <c r="A488" s="199" t="s">
        <v>7731</v>
      </c>
      <c r="B488" s="195" t="s">
        <v>7732</v>
      </c>
      <c r="C488" s="196" t="s">
        <v>5413</v>
      </c>
      <c r="D488" s="197">
        <v>85300</v>
      </c>
    </row>
    <row r="489" spans="1:4">
      <c r="A489" s="199" t="s">
        <v>7733</v>
      </c>
      <c r="B489" s="195" t="s">
        <v>7734</v>
      </c>
      <c r="C489" s="196" t="s">
        <v>5413</v>
      </c>
      <c r="D489" s="197">
        <v>84000</v>
      </c>
    </row>
    <row r="490" spans="1:4">
      <c r="A490" s="196" t="s">
        <v>7735</v>
      </c>
      <c r="B490" s="195" t="s">
        <v>7736</v>
      </c>
      <c r="C490" s="196" t="s">
        <v>5413</v>
      </c>
      <c r="D490" s="197">
        <v>27000</v>
      </c>
    </row>
    <row r="491" spans="1:4">
      <c r="A491" s="194" t="s">
        <v>7737</v>
      </c>
      <c r="B491" s="195"/>
      <c r="C491" s="196"/>
      <c r="D491" s="224"/>
    </row>
    <row r="492" spans="1:4">
      <c r="A492" s="198" t="s">
        <v>7738</v>
      </c>
      <c r="B492" s="195"/>
      <c r="C492" s="196"/>
      <c r="D492" s="224"/>
    </row>
    <row r="493" spans="1:4">
      <c r="A493" s="199" t="s">
        <v>7739</v>
      </c>
      <c r="B493" s="195" t="s">
        <v>7740</v>
      </c>
      <c r="C493" s="196" t="s">
        <v>5413</v>
      </c>
      <c r="D493" s="197">
        <v>153.88999999999999</v>
      </c>
    </row>
    <row r="494" spans="1:4">
      <c r="A494" s="196" t="s">
        <v>7741</v>
      </c>
      <c r="B494" s="195" t="s">
        <v>7742</v>
      </c>
      <c r="C494" s="196" t="s">
        <v>5413</v>
      </c>
      <c r="D494" s="197">
        <v>71.75</v>
      </c>
    </row>
    <row r="495" spans="1:4">
      <c r="A495" s="194" t="s">
        <v>7743</v>
      </c>
      <c r="B495" s="195"/>
      <c r="C495" s="196"/>
      <c r="D495" s="224"/>
    </row>
    <row r="496" spans="1:4">
      <c r="A496" s="198" t="s">
        <v>7744</v>
      </c>
      <c r="B496" s="195"/>
      <c r="C496" s="196"/>
      <c r="D496" s="224"/>
    </row>
    <row r="497" spans="1:4">
      <c r="A497" s="199" t="s">
        <v>7745</v>
      </c>
      <c r="B497" s="195" t="s">
        <v>7746</v>
      </c>
      <c r="C497" s="196" t="s">
        <v>5413</v>
      </c>
      <c r="D497" s="197">
        <v>186.19</v>
      </c>
    </row>
    <row r="498" spans="1:4">
      <c r="A498" s="199" t="s">
        <v>7747</v>
      </c>
      <c r="B498" s="195" t="s">
        <v>7748</v>
      </c>
      <c r="C498" s="196" t="s">
        <v>5413</v>
      </c>
      <c r="D498" s="197">
        <v>721.54</v>
      </c>
    </row>
    <row r="499" spans="1:4">
      <c r="A499" s="196" t="s">
        <v>7749</v>
      </c>
      <c r="B499" s="195" t="s">
        <v>7750</v>
      </c>
      <c r="C499" s="196" t="s">
        <v>5413</v>
      </c>
      <c r="D499" s="197">
        <v>18.79</v>
      </c>
    </row>
    <row r="500" spans="1:4">
      <c r="A500" s="194" t="s">
        <v>7751</v>
      </c>
      <c r="B500" s="195"/>
      <c r="C500" s="196"/>
      <c r="D500" s="224"/>
    </row>
    <row r="501" spans="1:4">
      <c r="A501" s="198" t="s">
        <v>7752</v>
      </c>
      <c r="B501" s="195"/>
      <c r="C501" s="196"/>
      <c r="D501" s="224"/>
    </row>
    <row r="502" spans="1:4">
      <c r="A502" s="199" t="s">
        <v>7753</v>
      </c>
      <c r="B502" s="195" t="s">
        <v>7754</v>
      </c>
      <c r="C502" s="196" t="s">
        <v>5413</v>
      </c>
      <c r="D502" s="197">
        <v>203</v>
      </c>
    </row>
    <row r="503" spans="1:4">
      <c r="A503" s="199" t="s">
        <v>7755</v>
      </c>
      <c r="B503" s="195" t="s">
        <v>7756</v>
      </c>
      <c r="C503" s="196" t="s">
        <v>5413</v>
      </c>
      <c r="D503" s="197">
        <v>291.07</v>
      </c>
    </row>
    <row r="504" spans="1:4">
      <c r="A504" s="196" t="s">
        <v>7757</v>
      </c>
      <c r="B504" s="195" t="s">
        <v>7758</v>
      </c>
      <c r="C504" s="196" t="s">
        <v>5413</v>
      </c>
      <c r="D504" s="197">
        <v>279</v>
      </c>
    </row>
    <row r="505" spans="1:4">
      <c r="A505" s="198" t="s">
        <v>7759</v>
      </c>
      <c r="B505" s="195"/>
      <c r="C505" s="196"/>
      <c r="D505" s="224"/>
    </row>
    <row r="506" spans="1:4">
      <c r="A506" s="199" t="s">
        <v>7760</v>
      </c>
      <c r="B506" s="195" t="s">
        <v>7761</v>
      </c>
      <c r="C506" s="196" t="s">
        <v>5413</v>
      </c>
      <c r="D506" s="197">
        <v>6122.22</v>
      </c>
    </row>
    <row r="507" spans="1:4">
      <c r="A507" s="199" t="s">
        <v>7762</v>
      </c>
      <c r="B507" s="195" t="s">
        <v>7763</v>
      </c>
      <c r="C507" s="196" t="s">
        <v>5413</v>
      </c>
      <c r="D507" s="197">
        <v>12970.95</v>
      </c>
    </row>
    <row r="508" spans="1:4">
      <c r="A508" s="196" t="s">
        <v>7764</v>
      </c>
      <c r="B508" s="195" t="s">
        <v>7765</v>
      </c>
      <c r="C508" s="196" t="s">
        <v>5413</v>
      </c>
      <c r="D508" s="197">
        <v>33960</v>
      </c>
    </row>
    <row r="509" spans="1:4">
      <c r="A509" s="198" t="s">
        <v>7766</v>
      </c>
      <c r="B509" s="195"/>
      <c r="C509" s="196"/>
      <c r="D509" s="224"/>
    </row>
    <row r="510" spans="1:4">
      <c r="A510" s="199" t="s">
        <v>7767</v>
      </c>
      <c r="B510" s="195" t="s">
        <v>7768</v>
      </c>
      <c r="C510" s="196" t="s">
        <v>5413</v>
      </c>
      <c r="D510" s="197">
        <v>80000</v>
      </c>
    </row>
    <row r="511" spans="1:4">
      <c r="A511" s="196" t="s">
        <v>7769</v>
      </c>
      <c r="B511" s="195" t="s">
        <v>7770</v>
      </c>
      <c r="C511" s="196" t="s">
        <v>5413</v>
      </c>
      <c r="D511" s="197">
        <v>144000</v>
      </c>
    </row>
    <row r="512" spans="1:4">
      <c r="A512" s="194" t="s">
        <v>7771</v>
      </c>
      <c r="B512" s="195"/>
      <c r="C512" s="196"/>
      <c r="D512" s="224"/>
    </row>
    <row r="513" spans="1:4">
      <c r="A513" s="198" t="s">
        <v>7772</v>
      </c>
      <c r="B513" s="195"/>
      <c r="C513" s="196"/>
      <c r="D513" s="224"/>
    </row>
    <row r="514" spans="1:4">
      <c r="A514" s="199" t="s">
        <v>7773</v>
      </c>
      <c r="B514" s="195" t="s">
        <v>7774</v>
      </c>
      <c r="C514" s="196" t="s">
        <v>41</v>
      </c>
      <c r="D514" s="197">
        <v>194.26</v>
      </c>
    </row>
    <row r="515" spans="1:4">
      <c r="A515" s="199" t="s">
        <v>7775</v>
      </c>
      <c r="B515" s="195" t="s">
        <v>7776</v>
      </c>
      <c r="C515" s="196" t="s">
        <v>41</v>
      </c>
      <c r="D515" s="197">
        <v>296.52999999999997</v>
      </c>
    </row>
    <row r="516" spans="1:4">
      <c r="A516" s="199" t="s">
        <v>7777</v>
      </c>
      <c r="B516" s="195" t="s">
        <v>7778</v>
      </c>
      <c r="C516" s="196" t="s">
        <v>41</v>
      </c>
      <c r="D516" s="197">
        <v>203.69</v>
      </c>
    </row>
    <row r="517" spans="1:4">
      <c r="A517" s="196" t="s">
        <v>7779</v>
      </c>
      <c r="B517" s="195" t="s">
        <v>7780</v>
      </c>
      <c r="C517" s="196" t="s">
        <v>41</v>
      </c>
      <c r="D517" s="197">
        <v>171.06</v>
      </c>
    </row>
    <row r="518" spans="1:4">
      <c r="A518" s="194" t="s">
        <v>7781</v>
      </c>
      <c r="B518" s="195"/>
      <c r="C518" s="196"/>
      <c r="D518" s="224"/>
    </row>
    <row r="519" spans="1:4">
      <c r="A519" s="198" t="s">
        <v>7782</v>
      </c>
      <c r="B519" s="195"/>
      <c r="C519" s="196"/>
      <c r="D519" s="224"/>
    </row>
    <row r="520" spans="1:4">
      <c r="A520" s="199" t="s">
        <v>7783</v>
      </c>
      <c r="B520" s="195" t="s">
        <v>7784</v>
      </c>
      <c r="C520" s="196" t="s">
        <v>5413</v>
      </c>
      <c r="D520" s="197">
        <v>125</v>
      </c>
    </row>
    <row r="521" spans="1:4">
      <c r="A521" s="199" t="s">
        <v>7785</v>
      </c>
      <c r="B521" s="195" t="s">
        <v>7786</v>
      </c>
      <c r="C521" s="196" t="s">
        <v>5413</v>
      </c>
      <c r="D521" s="197">
        <v>369.3</v>
      </c>
    </row>
    <row r="522" spans="1:4">
      <c r="A522" s="199" t="s">
        <v>7787</v>
      </c>
      <c r="B522" s="195" t="s">
        <v>7788</v>
      </c>
      <c r="C522" s="196" t="s">
        <v>5413</v>
      </c>
      <c r="D522" s="197">
        <v>419.3</v>
      </c>
    </row>
    <row r="523" spans="1:4">
      <c r="A523" s="199" t="s">
        <v>7789</v>
      </c>
      <c r="B523" s="195" t="s">
        <v>7790</v>
      </c>
      <c r="C523" s="196" t="s">
        <v>5413</v>
      </c>
      <c r="D523" s="197">
        <v>1280</v>
      </c>
    </row>
    <row r="524" spans="1:4">
      <c r="A524" s="199" t="s">
        <v>7791</v>
      </c>
      <c r="B524" s="195" t="s">
        <v>7792</v>
      </c>
      <c r="C524" s="196" t="s">
        <v>5413</v>
      </c>
      <c r="D524" s="197">
        <v>121.9</v>
      </c>
    </row>
    <row r="525" spans="1:4">
      <c r="A525" s="199" t="s">
        <v>7793</v>
      </c>
      <c r="B525" s="195" t="s">
        <v>7794</v>
      </c>
      <c r="C525" s="196" t="s">
        <v>5413</v>
      </c>
      <c r="D525" s="197">
        <v>137.66999999999999</v>
      </c>
    </row>
    <row r="526" spans="1:4">
      <c r="A526" s="199" t="s">
        <v>7795</v>
      </c>
      <c r="B526" s="195" t="s">
        <v>7796</v>
      </c>
      <c r="C526" s="196" t="s">
        <v>5413</v>
      </c>
      <c r="D526" s="197">
        <v>169.1</v>
      </c>
    </row>
    <row r="527" spans="1:4">
      <c r="A527" s="196" t="s">
        <v>7797</v>
      </c>
      <c r="B527" s="195" t="s">
        <v>7798</v>
      </c>
      <c r="C527" s="196" t="s">
        <v>5413</v>
      </c>
      <c r="D527" s="197">
        <v>2496.1</v>
      </c>
    </row>
    <row r="528" spans="1:4">
      <c r="A528" s="194" t="s">
        <v>7799</v>
      </c>
      <c r="B528" s="195"/>
      <c r="C528" s="196"/>
      <c r="D528" s="224"/>
    </row>
    <row r="529" spans="1:4">
      <c r="A529" s="198" t="s">
        <v>7800</v>
      </c>
      <c r="B529" s="195"/>
      <c r="C529" s="196"/>
      <c r="D529" s="224"/>
    </row>
    <row r="530" spans="1:4">
      <c r="A530" s="199" t="s">
        <v>7801</v>
      </c>
      <c r="B530" s="195" t="s">
        <v>7802</v>
      </c>
      <c r="C530" s="196" t="s">
        <v>5413</v>
      </c>
      <c r="D530" s="197">
        <v>356.53</v>
      </c>
    </row>
    <row r="531" spans="1:4">
      <c r="A531" s="199" t="s">
        <v>7803</v>
      </c>
      <c r="B531" s="195" t="s">
        <v>7804</v>
      </c>
      <c r="C531" s="196" t="s">
        <v>5413</v>
      </c>
      <c r="D531" s="197">
        <v>392.73</v>
      </c>
    </row>
    <row r="532" spans="1:4">
      <c r="A532" s="199" t="s">
        <v>7805</v>
      </c>
      <c r="B532" s="195" t="s">
        <v>7806</v>
      </c>
      <c r="C532" s="196" t="s">
        <v>5413</v>
      </c>
      <c r="D532" s="197">
        <v>500.12</v>
      </c>
    </row>
    <row r="533" spans="1:4">
      <c r="A533" s="199" t="s">
        <v>7807</v>
      </c>
      <c r="B533" s="195" t="s">
        <v>7808</v>
      </c>
      <c r="C533" s="196" t="s">
        <v>5413</v>
      </c>
      <c r="D533" s="197">
        <v>1570.76</v>
      </c>
    </row>
    <row r="534" spans="1:4">
      <c r="A534" s="199" t="s">
        <v>7809</v>
      </c>
      <c r="B534" s="195" t="s">
        <v>7810</v>
      </c>
      <c r="C534" s="196" t="s">
        <v>5413</v>
      </c>
      <c r="D534" s="197">
        <v>607.52</v>
      </c>
    </row>
    <row r="535" spans="1:4">
      <c r="A535" s="199" t="s">
        <v>7811</v>
      </c>
      <c r="B535" s="195" t="s">
        <v>7812</v>
      </c>
      <c r="C535" s="196" t="s">
        <v>5413</v>
      </c>
      <c r="D535" s="197">
        <v>635.1</v>
      </c>
    </row>
    <row r="536" spans="1:4">
      <c r="A536" s="199" t="s">
        <v>7813</v>
      </c>
      <c r="B536" s="195" t="s">
        <v>7814</v>
      </c>
      <c r="C536" s="196" t="s">
        <v>5413</v>
      </c>
      <c r="D536" s="197">
        <v>822.29</v>
      </c>
    </row>
    <row r="537" spans="1:4">
      <c r="A537" s="199" t="s">
        <v>7815</v>
      </c>
      <c r="B537" s="195" t="s">
        <v>7816</v>
      </c>
      <c r="C537" s="196" t="s">
        <v>5413</v>
      </c>
      <c r="D537" s="197">
        <v>929.69</v>
      </c>
    </row>
    <row r="538" spans="1:4">
      <c r="A538" s="199" t="s">
        <v>7817</v>
      </c>
      <c r="B538" s="195" t="s">
        <v>7818</v>
      </c>
      <c r="C538" s="196" t="s">
        <v>25</v>
      </c>
      <c r="D538" s="197">
        <v>419.33</v>
      </c>
    </row>
    <row r="539" spans="1:4">
      <c r="A539" s="199" t="s">
        <v>7819</v>
      </c>
      <c r="B539" s="195" t="s">
        <v>7820</v>
      </c>
      <c r="C539" s="196" t="s">
        <v>5413</v>
      </c>
      <c r="D539" s="197">
        <v>392.73</v>
      </c>
    </row>
    <row r="540" spans="1:4">
      <c r="A540" s="199" t="s">
        <v>7821</v>
      </c>
      <c r="B540" s="195" t="s">
        <v>7822</v>
      </c>
      <c r="C540" s="196" t="s">
        <v>41</v>
      </c>
      <c r="D540" s="197">
        <v>276.05</v>
      </c>
    </row>
    <row r="541" spans="1:4">
      <c r="A541" s="199" t="s">
        <v>7823</v>
      </c>
      <c r="B541" s="195" t="s">
        <v>7824</v>
      </c>
      <c r="C541" s="196" t="s">
        <v>5413</v>
      </c>
      <c r="D541" s="197">
        <v>160.69999999999999</v>
      </c>
    </row>
    <row r="542" spans="1:4">
      <c r="A542" s="199" t="s">
        <v>7825</v>
      </c>
      <c r="B542" s="195" t="s">
        <v>7826</v>
      </c>
      <c r="C542" s="196" t="s">
        <v>5413</v>
      </c>
      <c r="D542" s="197">
        <v>206.21</v>
      </c>
    </row>
    <row r="543" spans="1:4">
      <c r="A543" s="199" t="s">
        <v>7827</v>
      </c>
      <c r="B543" s="195" t="s">
        <v>7828</v>
      </c>
      <c r="C543" s="196" t="s">
        <v>5413</v>
      </c>
      <c r="D543" s="197">
        <v>199.35</v>
      </c>
    </row>
    <row r="544" spans="1:4">
      <c r="A544" s="199" t="s">
        <v>7829</v>
      </c>
      <c r="B544" s="195" t="s">
        <v>7830</v>
      </c>
      <c r="C544" s="196" t="s">
        <v>5413</v>
      </c>
      <c r="D544" s="197">
        <v>273.54000000000002</v>
      </c>
    </row>
    <row r="545" spans="1:4">
      <c r="A545" s="199" t="s">
        <v>7831</v>
      </c>
      <c r="B545" s="195" t="s">
        <v>7832</v>
      </c>
      <c r="C545" s="196" t="s">
        <v>5413</v>
      </c>
      <c r="D545" s="197">
        <v>108.23</v>
      </c>
    </row>
    <row r="546" spans="1:4">
      <c r="A546" s="199" t="s">
        <v>7833</v>
      </c>
      <c r="B546" s="195" t="s">
        <v>7834</v>
      </c>
      <c r="C546" s="196" t="s">
        <v>41</v>
      </c>
      <c r="D546" s="197">
        <v>274.73</v>
      </c>
    </row>
    <row r="547" spans="1:4">
      <c r="A547" s="199" t="s">
        <v>7835</v>
      </c>
      <c r="B547" s="195" t="s">
        <v>7836</v>
      </c>
      <c r="C547" s="196" t="s">
        <v>41</v>
      </c>
      <c r="D547" s="197">
        <v>299.45</v>
      </c>
    </row>
    <row r="548" spans="1:4">
      <c r="A548" s="199" t="s">
        <v>7837</v>
      </c>
      <c r="B548" s="195" t="s">
        <v>7838</v>
      </c>
      <c r="C548" s="196" t="s">
        <v>25</v>
      </c>
      <c r="D548" s="197">
        <v>430.33</v>
      </c>
    </row>
    <row r="549" spans="1:4">
      <c r="A549" s="199" t="s">
        <v>7839</v>
      </c>
      <c r="B549" s="195" t="s">
        <v>7840</v>
      </c>
      <c r="C549" s="196" t="s">
        <v>41</v>
      </c>
      <c r="D549" s="197">
        <v>165.44</v>
      </c>
    </row>
    <row r="550" spans="1:4">
      <c r="A550" s="196" t="s">
        <v>7841</v>
      </c>
      <c r="B550" s="195" t="s">
        <v>7842</v>
      </c>
      <c r="C550" s="196" t="s">
        <v>5413</v>
      </c>
      <c r="D550" s="197">
        <v>259.89999999999998</v>
      </c>
    </row>
    <row r="551" spans="1:4">
      <c r="A551" s="194" t="s">
        <v>7843</v>
      </c>
      <c r="B551" s="195"/>
      <c r="C551" s="196"/>
      <c r="D551" s="224"/>
    </row>
    <row r="552" spans="1:4">
      <c r="A552" s="198" t="s">
        <v>7844</v>
      </c>
      <c r="B552" s="195"/>
      <c r="C552" s="196"/>
      <c r="D552" s="224"/>
    </row>
    <row r="553" spans="1:4">
      <c r="A553" s="199" t="s">
        <v>7845</v>
      </c>
      <c r="B553" s="195" t="s">
        <v>7846</v>
      </c>
      <c r="C553" s="196" t="s">
        <v>5413</v>
      </c>
      <c r="D553" s="197">
        <v>295</v>
      </c>
    </row>
    <row r="554" spans="1:4">
      <c r="A554" s="199" t="s">
        <v>7847</v>
      </c>
      <c r="B554" s="195" t="s">
        <v>7848</v>
      </c>
      <c r="C554" s="196" t="s">
        <v>5413</v>
      </c>
      <c r="D554" s="197">
        <v>176.7</v>
      </c>
    </row>
    <row r="555" spans="1:4">
      <c r="A555" s="196" t="s">
        <v>7849</v>
      </c>
      <c r="B555" s="195" t="s">
        <v>7850</v>
      </c>
      <c r="C555" s="196" t="s">
        <v>5413</v>
      </c>
      <c r="D555" s="197">
        <v>2778</v>
      </c>
    </row>
    <row r="556" spans="1:4">
      <c r="A556" s="194" t="s">
        <v>7851</v>
      </c>
      <c r="B556" s="195"/>
      <c r="C556" s="196"/>
      <c r="D556" s="224"/>
    </row>
    <row r="557" spans="1:4">
      <c r="A557" s="198" t="s">
        <v>7852</v>
      </c>
      <c r="B557" s="195"/>
      <c r="C557" s="196"/>
      <c r="D557" s="224"/>
    </row>
    <row r="558" spans="1:4">
      <c r="A558" s="196" t="s">
        <v>7853</v>
      </c>
      <c r="B558" s="195" t="s">
        <v>7854</v>
      </c>
      <c r="C558" s="196" t="s">
        <v>5413</v>
      </c>
      <c r="D558" s="197">
        <v>183.1</v>
      </c>
    </row>
    <row r="559" spans="1:4">
      <c r="A559" s="194" t="s">
        <v>7855</v>
      </c>
      <c r="B559" s="195"/>
      <c r="C559" s="196"/>
      <c r="D559" s="224"/>
    </row>
    <row r="560" spans="1:4">
      <c r="A560" s="198" t="s">
        <v>7856</v>
      </c>
      <c r="B560" s="195"/>
      <c r="C560" s="196"/>
      <c r="D560" s="224"/>
    </row>
    <row r="561" spans="1:4">
      <c r="A561" s="199" t="s">
        <v>7857</v>
      </c>
      <c r="B561" s="195" t="s">
        <v>7858</v>
      </c>
      <c r="C561" s="196" t="s">
        <v>5413</v>
      </c>
      <c r="D561" s="197">
        <v>231.25</v>
      </c>
    </row>
    <row r="562" spans="1:4">
      <c r="A562" s="199" t="s">
        <v>7859</v>
      </c>
      <c r="B562" s="195" t="s">
        <v>7860</v>
      </c>
      <c r="C562" s="196" t="s">
        <v>25</v>
      </c>
      <c r="D562" s="197">
        <v>130</v>
      </c>
    </row>
    <row r="563" spans="1:4">
      <c r="A563" s="199" t="s">
        <v>7861</v>
      </c>
      <c r="B563" s="195" t="s">
        <v>7862</v>
      </c>
      <c r="C563" s="196" t="s">
        <v>25</v>
      </c>
      <c r="D563" s="197">
        <v>100</v>
      </c>
    </row>
    <row r="564" spans="1:4">
      <c r="A564" s="196" t="s">
        <v>7863</v>
      </c>
      <c r="B564" s="195" t="s">
        <v>7864</v>
      </c>
      <c r="C564" s="196" t="s">
        <v>25</v>
      </c>
      <c r="D564" s="197">
        <v>145</v>
      </c>
    </row>
    <row r="565" spans="1:4">
      <c r="A565" s="194" t="s">
        <v>7865</v>
      </c>
      <c r="B565" s="195"/>
      <c r="C565" s="196"/>
      <c r="D565" s="224"/>
    </row>
    <row r="566" spans="1:4">
      <c r="A566" s="198" t="s">
        <v>7866</v>
      </c>
      <c r="B566" s="195"/>
      <c r="C566" s="196"/>
      <c r="D566" s="224"/>
    </row>
    <row r="567" spans="1:4">
      <c r="A567" s="199" t="s">
        <v>7867</v>
      </c>
      <c r="B567" s="195" t="s">
        <v>7868</v>
      </c>
      <c r="C567" s="196" t="s">
        <v>41</v>
      </c>
      <c r="D567" s="197">
        <v>26.9</v>
      </c>
    </row>
    <row r="568" spans="1:4">
      <c r="A568" s="199" t="s">
        <v>7869</v>
      </c>
      <c r="B568" s="195" t="s">
        <v>7870</v>
      </c>
      <c r="C568" s="196" t="s">
        <v>5413</v>
      </c>
      <c r="D568" s="197">
        <v>692.5</v>
      </c>
    </row>
    <row r="569" spans="1:4">
      <c r="A569" s="199" t="s">
        <v>7871</v>
      </c>
      <c r="B569" s="195" t="s">
        <v>7872</v>
      </c>
      <c r="C569" s="196" t="s">
        <v>5413</v>
      </c>
      <c r="D569" s="197">
        <v>14097.99</v>
      </c>
    </row>
    <row r="570" spans="1:4">
      <c r="A570" s="196" t="s">
        <v>7873</v>
      </c>
      <c r="B570" s="195" t="s">
        <v>7874</v>
      </c>
      <c r="C570" s="196" t="s">
        <v>5413</v>
      </c>
      <c r="D570" s="197">
        <v>16607.990000000002</v>
      </c>
    </row>
    <row r="571" spans="1:4">
      <c r="A571" s="194" t="s">
        <v>5425</v>
      </c>
      <c r="B571" s="195"/>
      <c r="C571" s="196"/>
      <c r="D571" s="224"/>
    </row>
    <row r="572" spans="1:4">
      <c r="A572" s="194" t="s">
        <v>5423</v>
      </c>
      <c r="B572" s="195"/>
      <c r="C572" s="196"/>
      <c r="D572" s="224"/>
    </row>
    <row r="573" spans="1:4">
      <c r="A573" s="194" t="s">
        <v>7875</v>
      </c>
      <c r="B573" s="195"/>
      <c r="C573" s="196"/>
      <c r="D573" s="224"/>
    </row>
    <row r="574" spans="1:4">
      <c r="A574" s="198" t="s">
        <v>7876</v>
      </c>
      <c r="B574" s="195"/>
      <c r="C574" s="196"/>
      <c r="D574" s="224"/>
    </row>
    <row r="575" spans="1:4">
      <c r="A575" s="199" t="s">
        <v>7877</v>
      </c>
      <c r="B575" s="195" t="s">
        <v>7878</v>
      </c>
      <c r="C575" s="196" t="s">
        <v>34</v>
      </c>
      <c r="D575" s="197">
        <v>123.47</v>
      </c>
    </row>
    <row r="576" spans="1:4">
      <c r="A576" s="199" t="s">
        <v>7879</v>
      </c>
      <c r="B576" s="195" t="s">
        <v>7880</v>
      </c>
      <c r="C576" s="196" t="s">
        <v>34</v>
      </c>
      <c r="D576" s="197">
        <v>85.59</v>
      </c>
    </row>
    <row r="577" spans="1:4">
      <c r="A577" s="199" t="s">
        <v>7881</v>
      </c>
      <c r="B577" s="195" t="s">
        <v>7882</v>
      </c>
      <c r="C577" s="196" t="s">
        <v>34</v>
      </c>
      <c r="D577" s="197">
        <v>8.2799999999999994</v>
      </c>
    </row>
    <row r="578" spans="1:4">
      <c r="A578" s="199" t="s">
        <v>7883</v>
      </c>
      <c r="B578" s="195" t="s">
        <v>7884</v>
      </c>
      <c r="C578" s="196" t="s">
        <v>34</v>
      </c>
      <c r="D578" s="197">
        <v>9.69</v>
      </c>
    </row>
    <row r="579" spans="1:4">
      <c r="A579" s="199" t="s">
        <v>7885</v>
      </c>
      <c r="B579" s="195" t="s">
        <v>7886</v>
      </c>
      <c r="C579" s="196" t="s">
        <v>34</v>
      </c>
      <c r="D579" s="197">
        <v>21.16</v>
      </c>
    </row>
    <row r="580" spans="1:4">
      <c r="A580" s="199" t="s">
        <v>7887</v>
      </c>
      <c r="B580" s="195" t="s">
        <v>7888</v>
      </c>
      <c r="C580" s="196" t="s">
        <v>34</v>
      </c>
      <c r="D580" s="197">
        <v>94.65</v>
      </c>
    </row>
    <row r="581" spans="1:4">
      <c r="A581" s="199" t="s">
        <v>7889</v>
      </c>
      <c r="B581" s="195" t="s">
        <v>7890</v>
      </c>
      <c r="C581" s="196" t="s">
        <v>34</v>
      </c>
      <c r="D581" s="197">
        <v>74.569999999999993</v>
      </c>
    </row>
    <row r="582" spans="1:4">
      <c r="A582" s="199" t="s">
        <v>7891</v>
      </c>
      <c r="B582" s="195" t="s">
        <v>7892</v>
      </c>
      <c r="C582" s="196" t="s">
        <v>34</v>
      </c>
      <c r="D582" s="197">
        <v>93.29</v>
      </c>
    </row>
    <row r="583" spans="1:4">
      <c r="A583" s="199" t="s">
        <v>7893</v>
      </c>
      <c r="B583" s="195" t="s">
        <v>7894</v>
      </c>
      <c r="C583" s="196" t="s">
        <v>25</v>
      </c>
      <c r="D583" s="197">
        <v>5.41</v>
      </c>
    </row>
    <row r="584" spans="1:4">
      <c r="A584" s="199" t="s">
        <v>7895</v>
      </c>
      <c r="B584" s="195" t="s">
        <v>7896</v>
      </c>
      <c r="C584" s="196" t="s">
        <v>34</v>
      </c>
      <c r="D584" s="197">
        <v>2.79</v>
      </c>
    </row>
    <row r="585" spans="1:4">
      <c r="A585" s="199" t="s">
        <v>7897</v>
      </c>
      <c r="B585" s="195" t="s">
        <v>7898</v>
      </c>
      <c r="C585" s="196" t="s">
        <v>34</v>
      </c>
      <c r="D585" s="197">
        <v>3.79</v>
      </c>
    </row>
    <row r="586" spans="1:4">
      <c r="A586" s="199" t="s">
        <v>7899</v>
      </c>
      <c r="B586" s="195" t="s">
        <v>7900</v>
      </c>
      <c r="C586" s="196" t="s">
        <v>25</v>
      </c>
      <c r="D586" s="197">
        <v>13.13</v>
      </c>
    </row>
    <row r="587" spans="1:4">
      <c r="A587" s="199" t="s">
        <v>7901</v>
      </c>
      <c r="B587" s="195" t="s">
        <v>7902</v>
      </c>
      <c r="C587" s="196" t="s">
        <v>25</v>
      </c>
      <c r="D587" s="197">
        <v>15.33</v>
      </c>
    </row>
    <row r="588" spans="1:4">
      <c r="A588" s="199" t="s">
        <v>7903</v>
      </c>
      <c r="B588" s="195" t="s">
        <v>7904</v>
      </c>
      <c r="C588" s="196" t="s">
        <v>25</v>
      </c>
      <c r="D588" s="197">
        <v>7.97</v>
      </c>
    </row>
    <row r="589" spans="1:4">
      <c r="A589" s="196" t="s">
        <v>7905</v>
      </c>
      <c r="B589" s="195" t="s">
        <v>7906</v>
      </c>
      <c r="C589" s="196" t="s">
        <v>25</v>
      </c>
      <c r="D589" s="197">
        <v>1.0900000000000001</v>
      </c>
    </row>
    <row r="590" spans="1:4">
      <c r="A590" s="198" t="s">
        <v>7907</v>
      </c>
      <c r="B590" s="195"/>
      <c r="C590" s="196"/>
      <c r="D590" s="224"/>
    </row>
    <row r="591" spans="1:4">
      <c r="A591" s="199" t="s">
        <v>7908</v>
      </c>
      <c r="B591" s="195" t="s">
        <v>7909</v>
      </c>
      <c r="C591" s="196" t="s">
        <v>34</v>
      </c>
      <c r="D591" s="197">
        <v>70.03</v>
      </c>
    </row>
    <row r="592" spans="1:4">
      <c r="A592" s="196" t="s">
        <v>7910</v>
      </c>
      <c r="B592" s="195" t="s">
        <v>7911</v>
      </c>
      <c r="C592" s="196" t="s">
        <v>34</v>
      </c>
      <c r="D592" s="197">
        <v>62.26</v>
      </c>
    </row>
    <row r="593" spans="1:4">
      <c r="A593" s="194" t="s">
        <v>7912</v>
      </c>
      <c r="B593" s="195"/>
      <c r="C593" s="196"/>
      <c r="D593" s="224"/>
    </row>
    <row r="594" spans="1:4">
      <c r="A594" s="198" t="s">
        <v>7913</v>
      </c>
      <c r="B594" s="195"/>
      <c r="C594" s="196"/>
      <c r="D594" s="224"/>
    </row>
    <row r="595" spans="1:4">
      <c r="A595" s="199" t="s">
        <v>7914</v>
      </c>
      <c r="B595" s="195" t="s">
        <v>7915</v>
      </c>
      <c r="C595" s="196" t="s">
        <v>5414</v>
      </c>
      <c r="D595" s="197">
        <v>286.2</v>
      </c>
    </row>
    <row r="596" spans="1:4">
      <c r="A596" s="199" t="s">
        <v>7916</v>
      </c>
      <c r="B596" s="195" t="s">
        <v>7917</v>
      </c>
      <c r="C596" s="196" t="s">
        <v>5414</v>
      </c>
      <c r="D596" s="197">
        <v>386.63</v>
      </c>
    </row>
    <row r="597" spans="1:4">
      <c r="A597" s="199" t="s">
        <v>7918</v>
      </c>
      <c r="B597" s="195" t="s">
        <v>7919</v>
      </c>
      <c r="C597" s="196" t="s">
        <v>34</v>
      </c>
      <c r="D597" s="197">
        <v>627.5</v>
      </c>
    </row>
    <row r="598" spans="1:4">
      <c r="A598" s="199" t="s">
        <v>7920</v>
      </c>
      <c r="B598" s="195" t="s">
        <v>7921</v>
      </c>
      <c r="C598" s="196" t="s">
        <v>5414</v>
      </c>
      <c r="D598" s="197">
        <v>323.10000000000002</v>
      </c>
    </row>
    <row r="599" spans="1:4">
      <c r="A599" s="199" t="s">
        <v>7922</v>
      </c>
      <c r="B599" s="195" t="s">
        <v>7923</v>
      </c>
      <c r="C599" s="196" t="s">
        <v>5414</v>
      </c>
      <c r="D599" s="197">
        <v>5.55</v>
      </c>
    </row>
    <row r="600" spans="1:4">
      <c r="A600" s="199" t="s">
        <v>7924</v>
      </c>
      <c r="B600" s="195" t="s">
        <v>7925</v>
      </c>
      <c r="C600" s="196" t="s">
        <v>5414</v>
      </c>
      <c r="D600" s="197">
        <v>4.88</v>
      </c>
    </row>
    <row r="601" spans="1:4">
      <c r="A601" s="199" t="s">
        <v>7926</v>
      </c>
      <c r="B601" s="195" t="s">
        <v>7927</v>
      </c>
      <c r="C601" s="196" t="s">
        <v>5414</v>
      </c>
      <c r="D601" s="197">
        <v>3.51</v>
      </c>
    </row>
    <row r="602" spans="1:4">
      <c r="A602" s="199" t="s">
        <v>7928</v>
      </c>
      <c r="B602" s="195" t="s">
        <v>7929</v>
      </c>
      <c r="C602" s="196" t="s">
        <v>5414</v>
      </c>
      <c r="D602" s="197">
        <v>5.76</v>
      </c>
    </row>
    <row r="603" spans="1:4">
      <c r="A603" s="199" t="s">
        <v>7930</v>
      </c>
      <c r="B603" s="195" t="s">
        <v>7931</v>
      </c>
      <c r="C603" s="196" t="s">
        <v>25</v>
      </c>
      <c r="D603" s="197">
        <v>6.49</v>
      </c>
    </row>
    <row r="604" spans="1:4">
      <c r="A604" s="199" t="s">
        <v>7932</v>
      </c>
      <c r="B604" s="195" t="s">
        <v>5426</v>
      </c>
      <c r="C604" s="196" t="s">
        <v>34</v>
      </c>
      <c r="D604" s="197">
        <v>4598.3</v>
      </c>
    </row>
    <row r="605" spans="1:4">
      <c r="A605" s="199" t="s">
        <v>7933</v>
      </c>
      <c r="B605" s="195" t="s">
        <v>7934</v>
      </c>
      <c r="C605" s="196" t="s">
        <v>25</v>
      </c>
      <c r="D605" s="197">
        <v>2.2200000000000002</v>
      </c>
    </row>
    <row r="606" spans="1:4">
      <c r="A606" s="199" t="s">
        <v>7935</v>
      </c>
      <c r="B606" s="195" t="s">
        <v>7936</v>
      </c>
      <c r="C606" s="196" t="s">
        <v>25</v>
      </c>
      <c r="D606" s="197">
        <v>434.72</v>
      </c>
    </row>
    <row r="607" spans="1:4">
      <c r="A607" s="199" t="s">
        <v>7937</v>
      </c>
      <c r="B607" s="195" t="s">
        <v>7938</v>
      </c>
      <c r="C607" s="196" t="s">
        <v>25</v>
      </c>
      <c r="D607" s="197">
        <v>6.14</v>
      </c>
    </row>
    <row r="608" spans="1:4">
      <c r="A608" s="199" t="s">
        <v>7939</v>
      </c>
      <c r="B608" s="195" t="s">
        <v>7940</v>
      </c>
      <c r="C608" s="196" t="s">
        <v>25</v>
      </c>
      <c r="D608" s="197">
        <v>34.450000000000003</v>
      </c>
    </row>
    <row r="609" spans="1:4">
      <c r="A609" s="199" t="s">
        <v>7941</v>
      </c>
      <c r="B609" s="195" t="s">
        <v>7942</v>
      </c>
      <c r="C609" s="196" t="s">
        <v>25</v>
      </c>
      <c r="D609" s="197">
        <v>9.1300000000000008</v>
      </c>
    </row>
    <row r="610" spans="1:4">
      <c r="A610" s="199" t="s">
        <v>7943</v>
      </c>
      <c r="B610" s="195" t="s">
        <v>7944</v>
      </c>
      <c r="C610" s="196" t="s">
        <v>25</v>
      </c>
      <c r="D610" s="197">
        <v>36.93</v>
      </c>
    </row>
    <row r="611" spans="1:4">
      <c r="A611" s="199" t="s">
        <v>7945</v>
      </c>
      <c r="B611" s="195" t="s">
        <v>7946</v>
      </c>
      <c r="C611" s="196" t="s">
        <v>25</v>
      </c>
      <c r="D611" s="197">
        <v>39.24</v>
      </c>
    </row>
    <row r="612" spans="1:4">
      <c r="A612" s="199" t="s">
        <v>7947</v>
      </c>
      <c r="B612" s="195" t="s">
        <v>7948</v>
      </c>
      <c r="C612" s="196" t="s">
        <v>25</v>
      </c>
      <c r="D612" s="197">
        <v>46.16</v>
      </c>
    </row>
    <row r="613" spans="1:4">
      <c r="A613" s="199" t="s">
        <v>7949</v>
      </c>
      <c r="B613" s="195" t="s">
        <v>7950</v>
      </c>
      <c r="C613" s="196" t="s">
        <v>25</v>
      </c>
      <c r="D613" s="197">
        <v>72.87</v>
      </c>
    </row>
    <row r="614" spans="1:4">
      <c r="A614" s="199" t="s">
        <v>7951</v>
      </c>
      <c r="B614" s="195" t="s">
        <v>7952</v>
      </c>
      <c r="C614" s="196" t="s">
        <v>25</v>
      </c>
      <c r="D614" s="197">
        <v>89.98</v>
      </c>
    </row>
    <row r="615" spans="1:4">
      <c r="A615" s="199" t="s">
        <v>7953</v>
      </c>
      <c r="B615" s="195" t="s">
        <v>7954</v>
      </c>
      <c r="C615" s="196" t="s">
        <v>5414</v>
      </c>
      <c r="D615" s="197">
        <v>401.36</v>
      </c>
    </row>
    <row r="616" spans="1:4">
      <c r="A616" s="199" t="s">
        <v>7955</v>
      </c>
      <c r="B616" s="195" t="s">
        <v>7956</v>
      </c>
      <c r="C616" s="196" t="s">
        <v>25</v>
      </c>
      <c r="D616" s="197">
        <v>51.09</v>
      </c>
    </row>
    <row r="617" spans="1:4">
      <c r="A617" s="199" t="s">
        <v>7957</v>
      </c>
      <c r="B617" s="195" t="s">
        <v>7958</v>
      </c>
      <c r="C617" s="196" t="s">
        <v>25</v>
      </c>
      <c r="D617" s="197">
        <v>70.5</v>
      </c>
    </row>
    <row r="618" spans="1:4">
      <c r="A618" s="199" t="s">
        <v>7959</v>
      </c>
      <c r="B618" s="195" t="s">
        <v>7960</v>
      </c>
      <c r="C618" s="196" t="s">
        <v>25</v>
      </c>
      <c r="D618" s="197">
        <v>55.31</v>
      </c>
    </row>
    <row r="619" spans="1:4">
      <c r="A619" s="199" t="s">
        <v>7961</v>
      </c>
      <c r="B619" s="195" t="s">
        <v>7962</v>
      </c>
      <c r="C619" s="196" t="s">
        <v>25</v>
      </c>
      <c r="D619" s="197">
        <v>63.75</v>
      </c>
    </row>
    <row r="620" spans="1:4">
      <c r="A620" s="199" t="s">
        <v>7963</v>
      </c>
      <c r="B620" s="195" t="s">
        <v>7964</v>
      </c>
      <c r="C620" s="196" t="s">
        <v>34</v>
      </c>
      <c r="D620" s="197">
        <v>8.34</v>
      </c>
    </row>
    <row r="621" spans="1:4">
      <c r="A621" s="196" t="s">
        <v>7965</v>
      </c>
      <c r="B621" s="195" t="s">
        <v>7966</v>
      </c>
      <c r="C621" s="196" t="s">
        <v>34</v>
      </c>
      <c r="D621" s="197">
        <v>5.9</v>
      </c>
    </row>
    <row r="622" spans="1:4">
      <c r="A622" s="198" t="s">
        <v>7967</v>
      </c>
      <c r="B622" s="195"/>
      <c r="C622" s="196"/>
      <c r="D622" s="224"/>
    </row>
    <row r="623" spans="1:4">
      <c r="A623" s="199" t="s">
        <v>7968</v>
      </c>
      <c r="B623" s="195" t="s">
        <v>7969</v>
      </c>
      <c r="C623" s="196" t="s">
        <v>25</v>
      </c>
      <c r="D623" s="197">
        <v>146.94</v>
      </c>
    </row>
    <row r="624" spans="1:4">
      <c r="A624" s="199" t="s">
        <v>7970</v>
      </c>
      <c r="B624" s="195" t="s">
        <v>7971</v>
      </c>
      <c r="C624" s="196" t="s">
        <v>25</v>
      </c>
      <c r="D624" s="197">
        <v>112.13</v>
      </c>
    </row>
    <row r="625" spans="1:4">
      <c r="A625" s="196" t="s">
        <v>7972</v>
      </c>
      <c r="B625" s="195" t="s">
        <v>7973</v>
      </c>
      <c r="C625" s="196" t="s">
        <v>25</v>
      </c>
      <c r="D625" s="197">
        <v>93.2</v>
      </c>
    </row>
    <row r="626" spans="1:4">
      <c r="A626" s="198" t="s">
        <v>7974</v>
      </c>
      <c r="B626" s="195"/>
      <c r="C626" s="196"/>
      <c r="D626" s="224"/>
    </row>
    <row r="627" spans="1:4">
      <c r="A627" s="199" t="s">
        <v>7975</v>
      </c>
      <c r="B627" s="195" t="s">
        <v>7976</v>
      </c>
      <c r="C627" s="196" t="s">
        <v>41</v>
      </c>
      <c r="D627" s="197">
        <v>16.600000000000001</v>
      </c>
    </row>
    <row r="628" spans="1:4">
      <c r="A628" s="199" t="s">
        <v>7977</v>
      </c>
      <c r="B628" s="195" t="s">
        <v>7978</v>
      </c>
      <c r="C628" s="196" t="s">
        <v>41</v>
      </c>
      <c r="D628" s="197">
        <v>13.21</v>
      </c>
    </row>
    <row r="629" spans="1:4">
      <c r="A629" s="199" t="s">
        <v>7979</v>
      </c>
      <c r="B629" s="195" t="s">
        <v>7980</v>
      </c>
      <c r="C629" s="196" t="s">
        <v>41</v>
      </c>
      <c r="D629" s="197">
        <v>36.799999999999997</v>
      </c>
    </row>
    <row r="630" spans="1:4">
      <c r="A630" s="196" t="s">
        <v>7981</v>
      </c>
      <c r="B630" s="195" t="s">
        <v>7982</v>
      </c>
      <c r="C630" s="196" t="s">
        <v>41</v>
      </c>
      <c r="D630" s="197">
        <v>4.21</v>
      </c>
    </row>
    <row r="631" spans="1:4">
      <c r="A631" s="198" t="s">
        <v>7983</v>
      </c>
      <c r="B631" s="195"/>
      <c r="C631" s="196"/>
      <c r="D631" s="224"/>
    </row>
    <row r="632" spans="1:4">
      <c r="A632" s="199" t="s">
        <v>7984</v>
      </c>
      <c r="B632" s="195" t="s">
        <v>7985</v>
      </c>
      <c r="C632" s="196" t="s">
        <v>25</v>
      </c>
      <c r="D632" s="197">
        <v>38.729999999999997</v>
      </c>
    </row>
    <row r="633" spans="1:4">
      <c r="A633" s="199" t="s">
        <v>7986</v>
      </c>
      <c r="B633" s="195" t="s">
        <v>7987</v>
      </c>
      <c r="C633" s="196" t="s">
        <v>25</v>
      </c>
      <c r="D633" s="197">
        <v>46.48</v>
      </c>
    </row>
    <row r="634" spans="1:4">
      <c r="A634" s="199" t="s">
        <v>7988</v>
      </c>
      <c r="B634" s="195" t="s">
        <v>7989</v>
      </c>
      <c r="C634" s="196" t="s">
        <v>25</v>
      </c>
      <c r="D634" s="197">
        <v>22.72</v>
      </c>
    </row>
    <row r="635" spans="1:4">
      <c r="A635" s="199" t="s">
        <v>7990</v>
      </c>
      <c r="B635" s="195" t="s">
        <v>7991</v>
      </c>
      <c r="C635" s="196" t="s">
        <v>25</v>
      </c>
      <c r="D635" s="197">
        <v>120.41</v>
      </c>
    </row>
    <row r="636" spans="1:4">
      <c r="A636" s="199" t="s">
        <v>7992</v>
      </c>
      <c r="B636" s="195" t="s">
        <v>7993</v>
      </c>
      <c r="C636" s="196" t="s">
        <v>25</v>
      </c>
      <c r="D636" s="197">
        <v>78.87</v>
      </c>
    </row>
    <row r="637" spans="1:4">
      <c r="A637" s="199" t="s">
        <v>7994</v>
      </c>
      <c r="B637" s="195" t="s">
        <v>7995</v>
      </c>
      <c r="C637" s="196" t="s">
        <v>25</v>
      </c>
      <c r="D637" s="197">
        <v>20.14</v>
      </c>
    </row>
    <row r="638" spans="1:4">
      <c r="A638" s="199" t="s">
        <v>7996</v>
      </c>
      <c r="B638" s="195" t="s">
        <v>7997</v>
      </c>
      <c r="C638" s="196" t="s">
        <v>25</v>
      </c>
      <c r="D638" s="197">
        <v>71.92</v>
      </c>
    </row>
    <row r="639" spans="1:4">
      <c r="A639" s="199" t="s">
        <v>7998</v>
      </c>
      <c r="B639" s="195" t="s">
        <v>7999</v>
      </c>
      <c r="C639" s="196" t="s">
        <v>25</v>
      </c>
      <c r="D639" s="197">
        <v>77.28</v>
      </c>
    </row>
    <row r="640" spans="1:4">
      <c r="A640" s="199" t="s">
        <v>8000</v>
      </c>
      <c r="B640" s="195" t="s">
        <v>8001</v>
      </c>
      <c r="C640" s="196" t="s">
        <v>25</v>
      </c>
      <c r="D640" s="197">
        <v>77.930000000000007</v>
      </c>
    </row>
    <row r="641" spans="1:4">
      <c r="A641" s="199" t="s">
        <v>8002</v>
      </c>
      <c r="B641" s="195" t="s">
        <v>8003</v>
      </c>
      <c r="C641" s="196" t="s">
        <v>25</v>
      </c>
      <c r="D641" s="197">
        <v>86.41</v>
      </c>
    </row>
    <row r="642" spans="1:4">
      <c r="A642" s="199" t="s">
        <v>8004</v>
      </c>
      <c r="B642" s="195" t="s">
        <v>8005</v>
      </c>
      <c r="C642" s="196" t="s">
        <v>25</v>
      </c>
      <c r="D642" s="197">
        <v>85.34</v>
      </c>
    </row>
    <row r="643" spans="1:4">
      <c r="A643" s="199" t="s">
        <v>8006</v>
      </c>
      <c r="B643" s="195" t="s">
        <v>8007</v>
      </c>
      <c r="C643" s="196" t="s">
        <v>25</v>
      </c>
      <c r="D643" s="197">
        <v>91.02</v>
      </c>
    </row>
    <row r="644" spans="1:4">
      <c r="A644" s="196" t="s">
        <v>8008</v>
      </c>
      <c r="B644" s="195" t="s">
        <v>8009</v>
      </c>
      <c r="C644" s="196" t="s">
        <v>25</v>
      </c>
      <c r="D644" s="197">
        <v>94.6</v>
      </c>
    </row>
    <row r="645" spans="1:4">
      <c r="A645" s="198" t="s">
        <v>8010</v>
      </c>
      <c r="B645" s="195"/>
      <c r="C645" s="196"/>
      <c r="D645" s="224"/>
    </row>
    <row r="646" spans="1:4">
      <c r="A646" s="199" t="s">
        <v>8011</v>
      </c>
      <c r="B646" s="195" t="s">
        <v>8012</v>
      </c>
      <c r="C646" s="196" t="s">
        <v>5413</v>
      </c>
      <c r="D646" s="197">
        <v>0.99</v>
      </c>
    </row>
    <row r="647" spans="1:4">
      <c r="A647" s="199" t="s">
        <v>8013</v>
      </c>
      <c r="B647" s="195" t="s">
        <v>8014</v>
      </c>
      <c r="C647" s="196" t="s">
        <v>25</v>
      </c>
      <c r="D647" s="197">
        <v>62.77</v>
      </c>
    </row>
    <row r="648" spans="1:4">
      <c r="A648" s="199" t="s">
        <v>8015</v>
      </c>
      <c r="B648" s="195" t="s">
        <v>8016</v>
      </c>
      <c r="C648" s="196" t="s">
        <v>25</v>
      </c>
      <c r="D648" s="197">
        <v>41.72</v>
      </c>
    </row>
    <row r="649" spans="1:4">
      <c r="A649" s="199" t="s">
        <v>8017</v>
      </c>
      <c r="B649" s="195" t="s">
        <v>8018</v>
      </c>
      <c r="C649" s="196" t="s">
        <v>25</v>
      </c>
      <c r="D649" s="197">
        <v>46.11</v>
      </c>
    </row>
    <row r="650" spans="1:4">
      <c r="A650" s="199" t="s">
        <v>8019</v>
      </c>
      <c r="B650" s="195" t="s">
        <v>8020</v>
      </c>
      <c r="C650" s="196" t="s">
        <v>25</v>
      </c>
      <c r="D650" s="197">
        <v>61.88</v>
      </c>
    </row>
    <row r="651" spans="1:4">
      <c r="A651" s="199" t="s">
        <v>8021</v>
      </c>
      <c r="B651" s="195" t="s">
        <v>8022</v>
      </c>
      <c r="C651" s="196" t="s">
        <v>25</v>
      </c>
      <c r="D651" s="197">
        <v>32.14</v>
      </c>
    </row>
    <row r="652" spans="1:4">
      <c r="A652" s="199" t="s">
        <v>8023</v>
      </c>
      <c r="B652" s="195" t="s">
        <v>8024</v>
      </c>
      <c r="C652" s="196" t="s">
        <v>25</v>
      </c>
      <c r="D652" s="197">
        <v>47.25</v>
      </c>
    </row>
    <row r="653" spans="1:4">
      <c r="A653" s="199" t="s">
        <v>8025</v>
      </c>
      <c r="B653" s="195" t="s">
        <v>8026</v>
      </c>
      <c r="C653" s="196" t="s">
        <v>25</v>
      </c>
      <c r="D653" s="197">
        <v>9.18</v>
      </c>
    </row>
    <row r="654" spans="1:4">
      <c r="A654" s="199" t="s">
        <v>8027</v>
      </c>
      <c r="B654" s="195" t="s">
        <v>8028</v>
      </c>
      <c r="C654" s="196" t="s">
        <v>25</v>
      </c>
      <c r="D654" s="197">
        <v>19.88</v>
      </c>
    </row>
    <row r="655" spans="1:4">
      <c r="A655" s="196" t="s">
        <v>8029</v>
      </c>
      <c r="B655" s="195" t="s">
        <v>8030</v>
      </c>
      <c r="C655" s="196" t="s">
        <v>25</v>
      </c>
      <c r="D655" s="197">
        <v>95.25</v>
      </c>
    </row>
    <row r="656" spans="1:4">
      <c r="A656" s="194" t="s">
        <v>8031</v>
      </c>
      <c r="B656" s="195"/>
      <c r="C656" s="196"/>
      <c r="D656" s="224"/>
    </row>
    <row r="657" spans="1:4">
      <c r="A657" s="198" t="s">
        <v>8032</v>
      </c>
      <c r="B657" s="195"/>
      <c r="C657" s="196"/>
      <c r="D657" s="224"/>
    </row>
    <row r="658" spans="1:4">
      <c r="A658" s="199" t="s">
        <v>8033</v>
      </c>
      <c r="B658" s="195" t="s">
        <v>8034</v>
      </c>
      <c r="C658" s="196" t="s">
        <v>34</v>
      </c>
      <c r="D658" s="197">
        <v>82.95</v>
      </c>
    </row>
    <row r="659" spans="1:4">
      <c r="A659" s="199" t="s">
        <v>8035</v>
      </c>
      <c r="B659" s="195" t="s">
        <v>8036</v>
      </c>
      <c r="C659" s="196" t="s">
        <v>34</v>
      </c>
      <c r="D659" s="197">
        <v>129.03</v>
      </c>
    </row>
    <row r="660" spans="1:4">
      <c r="A660" s="196" t="s">
        <v>8037</v>
      </c>
      <c r="B660" s="195" t="s">
        <v>8038</v>
      </c>
      <c r="C660" s="196" t="s">
        <v>34</v>
      </c>
      <c r="D660" s="197">
        <v>399.31</v>
      </c>
    </row>
    <row r="661" spans="1:4">
      <c r="A661" s="194" t="s">
        <v>8039</v>
      </c>
      <c r="B661" s="195"/>
      <c r="C661" s="196"/>
      <c r="D661" s="224"/>
    </row>
    <row r="662" spans="1:4">
      <c r="A662" s="198" t="s">
        <v>8040</v>
      </c>
      <c r="B662" s="195"/>
      <c r="C662" s="196"/>
      <c r="D662" s="224"/>
    </row>
    <row r="663" spans="1:4">
      <c r="A663" s="199" t="s">
        <v>8041</v>
      </c>
      <c r="B663" s="195" t="s">
        <v>8042</v>
      </c>
      <c r="C663" s="196" t="s">
        <v>41</v>
      </c>
      <c r="D663" s="197">
        <v>75.41</v>
      </c>
    </row>
    <row r="664" spans="1:4">
      <c r="A664" s="199" t="s">
        <v>8043</v>
      </c>
      <c r="B664" s="195" t="s">
        <v>8044</v>
      </c>
      <c r="C664" s="196" t="s">
        <v>41</v>
      </c>
      <c r="D664" s="197">
        <v>75.41</v>
      </c>
    </row>
    <row r="665" spans="1:4">
      <c r="A665" s="196" t="s">
        <v>8045</v>
      </c>
      <c r="B665" s="195" t="s">
        <v>8046</v>
      </c>
      <c r="C665" s="196" t="s">
        <v>41</v>
      </c>
      <c r="D665" s="197">
        <v>43.11</v>
      </c>
    </row>
    <row r="666" spans="1:4">
      <c r="A666" s="198" t="s">
        <v>8047</v>
      </c>
      <c r="B666" s="195"/>
      <c r="C666" s="196"/>
      <c r="D666" s="224"/>
    </row>
    <row r="667" spans="1:4">
      <c r="A667" s="199" t="s">
        <v>8048</v>
      </c>
      <c r="B667" s="195" t="s">
        <v>8049</v>
      </c>
      <c r="C667" s="196" t="s">
        <v>41</v>
      </c>
      <c r="D667" s="197">
        <v>21.31</v>
      </c>
    </row>
    <row r="668" spans="1:4">
      <c r="A668" s="199" t="s">
        <v>8050</v>
      </c>
      <c r="B668" s="195" t="s">
        <v>8051</v>
      </c>
      <c r="C668" s="196" t="s">
        <v>41</v>
      </c>
      <c r="D668" s="197">
        <v>40.03</v>
      </c>
    </row>
    <row r="669" spans="1:4">
      <c r="A669" s="199" t="s">
        <v>8052</v>
      </c>
      <c r="B669" s="195" t="s">
        <v>8053</v>
      </c>
      <c r="C669" s="196" t="s">
        <v>41</v>
      </c>
      <c r="D669" s="197">
        <v>57.96</v>
      </c>
    </row>
    <row r="670" spans="1:4">
      <c r="A670" s="199" t="s">
        <v>8054</v>
      </c>
      <c r="B670" s="195" t="s">
        <v>8055</v>
      </c>
      <c r="C670" s="196" t="s">
        <v>41</v>
      </c>
      <c r="D670" s="197">
        <v>85.07</v>
      </c>
    </row>
    <row r="671" spans="1:4">
      <c r="A671" s="199" t="s">
        <v>8056</v>
      </c>
      <c r="B671" s="195" t="s">
        <v>8057</v>
      </c>
      <c r="C671" s="196" t="s">
        <v>41</v>
      </c>
      <c r="D671" s="197">
        <v>63.76</v>
      </c>
    </row>
    <row r="672" spans="1:4">
      <c r="A672" s="199" t="s">
        <v>8058</v>
      </c>
      <c r="B672" s="195" t="s">
        <v>8059</v>
      </c>
      <c r="C672" s="196" t="s">
        <v>41</v>
      </c>
      <c r="D672" s="197">
        <v>93.58</v>
      </c>
    </row>
    <row r="673" spans="1:4">
      <c r="A673" s="196" t="s">
        <v>8060</v>
      </c>
      <c r="B673" s="195" t="s">
        <v>8061</v>
      </c>
      <c r="C673" s="196" t="s">
        <v>41</v>
      </c>
      <c r="D673" s="197">
        <v>52.58</v>
      </c>
    </row>
    <row r="674" spans="1:4">
      <c r="A674" s="198" t="s">
        <v>8062</v>
      </c>
      <c r="B674" s="195"/>
      <c r="C674" s="196"/>
      <c r="D674" s="224"/>
    </row>
    <row r="675" spans="1:4">
      <c r="A675" s="199" t="s">
        <v>8063</v>
      </c>
      <c r="B675" s="195" t="s">
        <v>8064</v>
      </c>
      <c r="C675" s="196" t="s">
        <v>41</v>
      </c>
      <c r="D675" s="197">
        <v>79.75</v>
      </c>
    </row>
    <row r="676" spans="1:4">
      <c r="A676" s="199" t="s">
        <v>8065</v>
      </c>
      <c r="B676" s="195" t="s">
        <v>8066</v>
      </c>
      <c r="C676" s="196" t="s">
        <v>41</v>
      </c>
      <c r="D676" s="197">
        <v>89.89</v>
      </c>
    </row>
    <row r="677" spans="1:4">
      <c r="A677" s="199" t="s">
        <v>8067</v>
      </c>
      <c r="B677" s="195" t="s">
        <v>8068</v>
      </c>
      <c r="C677" s="196" t="s">
        <v>41</v>
      </c>
      <c r="D677" s="197">
        <v>94.65</v>
      </c>
    </row>
    <row r="678" spans="1:4">
      <c r="A678" s="199" t="s">
        <v>8069</v>
      </c>
      <c r="B678" s="195" t="s">
        <v>8070</v>
      </c>
      <c r="C678" s="196" t="s">
        <v>41</v>
      </c>
      <c r="D678" s="197">
        <v>99.7</v>
      </c>
    </row>
    <row r="679" spans="1:4">
      <c r="A679" s="196" t="s">
        <v>8071</v>
      </c>
      <c r="B679" s="195" t="s">
        <v>8072</v>
      </c>
      <c r="C679" s="196" t="s">
        <v>41</v>
      </c>
      <c r="D679" s="197">
        <v>66.98</v>
      </c>
    </row>
    <row r="680" spans="1:4">
      <c r="A680" s="198" t="s">
        <v>8073</v>
      </c>
      <c r="B680" s="195"/>
      <c r="C680" s="196"/>
      <c r="D680" s="224"/>
    </row>
    <row r="681" spans="1:4">
      <c r="A681" s="199" t="s">
        <v>8074</v>
      </c>
      <c r="B681" s="195" t="s">
        <v>8075</v>
      </c>
      <c r="C681" s="196" t="s">
        <v>41</v>
      </c>
      <c r="D681" s="197">
        <v>38.44</v>
      </c>
    </row>
    <row r="682" spans="1:4">
      <c r="A682" s="196" t="s">
        <v>8076</v>
      </c>
      <c r="B682" s="195" t="s">
        <v>8077</v>
      </c>
      <c r="C682" s="196" t="s">
        <v>41</v>
      </c>
      <c r="D682" s="197">
        <v>59.5</v>
      </c>
    </row>
    <row r="683" spans="1:4">
      <c r="A683" s="198" t="s">
        <v>8078</v>
      </c>
      <c r="B683" s="195"/>
      <c r="C683" s="196"/>
      <c r="D683" s="224"/>
    </row>
    <row r="684" spans="1:4">
      <c r="A684" s="199" t="s">
        <v>8079</v>
      </c>
      <c r="B684" s="195" t="s">
        <v>8080</v>
      </c>
      <c r="C684" s="196" t="s">
        <v>41</v>
      </c>
      <c r="D684" s="197">
        <v>163.77000000000001</v>
      </c>
    </row>
    <row r="685" spans="1:4">
      <c r="A685" s="199" t="s">
        <v>8081</v>
      </c>
      <c r="B685" s="195" t="s">
        <v>8082</v>
      </c>
      <c r="C685" s="196" t="s">
        <v>41</v>
      </c>
      <c r="D685" s="197">
        <v>26.44</v>
      </c>
    </row>
    <row r="686" spans="1:4">
      <c r="A686" s="199" t="s">
        <v>8083</v>
      </c>
      <c r="B686" s="195" t="s">
        <v>8084</v>
      </c>
      <c r="C686" s="196" t="s">
        <v>41</v>
      </c>
      <c r="D686" s="197">
        <v>22.6</v>
      </c>
    </row>
    <row r="687" spans="1:4">
      <c r="A687" s="196" t="s">
        <v>8085</v>
      </c>
      <c r="B687" s="195" t="s">
        <v>8086</v>
      </c>
      <c r="C687" s="196" t="s">
        <v>41</v>
      </c>
      <c r="D687" s="197">
        <v>33.65</v>
      </c>
    </row>
    <row r="688" spans="1:4">
      <c r="A688" s="198" t="s">
        <v>8087</v>
      </c>
      <c r="B688" s="195"/>
      <c r="C688" s="196"/>
      <c r="D688" s="224"/>
    </row>
    <row r="689" spans="1:4">
      <c r="A689" s="199" t="s">
        <v>8088</v>
      </c>
      <c r="B689" s="195" t="s">
        <v>8089</v>
      </c>
      <c r="C689" s="196" t="s">
        <v>41</v>
      </c>
      <c r="D689" s="197">
        <v>52.04</v>
      </c>
    </row>
    <row r="690" spans="1:4">
      <c r="A690" s="199" t="s">
        <v>8090</v>
      </c>
      <c r="B690" s="195" t="s">
        <v>8091</v>
      </c>
      <c r="C690" s="196" t="s">
        <v>41</v>
      </c>
      <c r="D690" s="197">
        <v>41.71</v>
      </c>
    </row>
    <row r="691" spans="1:4">
      <c r="A691" s="199" t="s">
        <v>8092</v>
      </c>
      <c r="B691" s="195" t="s">
        <v>8093</v>
      </c>
      <c r="C691" s="196" t="s">
        <v>41</v>
      </c>
      <c r="D691" s="197">
        <v>41.17</v>
      </c>
    </row>
    <row r="692" spans="1:4">
      <c r="A692" s="196" t="s">
        <v>8094</v>
      </c>
      <c r="B692" s="195" t="s">
        <v>8095</v>
      </c>
      <c r="C692" s="196" t="s">
        <v>41</v>
      </c>
      <c r="D692" s="197">
        <v>36.56</v>
      </c>
    </row>
    <row r="693" spans="1:4">
      <c r="A693" s="194" t="s">
        <v>5427</v>
      </c>
      <c r="B693" s="195"/>
      <c r="C693" s="196"/>
      <c r="D693" s="224"/>
    </row>
    <row r="694" spans="1:4">
      <c r="A694" s="194" t="s">
        <v>8096</v>
      </c>
      <c r="B694" s="195"/>
      <c r="C694" s="196"/>
      <c r="D694" s="224"/>
    </row>
    <row r="695" spans="1:4">
      <c r="A695" s="198" t="s">
        <v>8097</v>
      </c>
      <c r="B695" s="195"/>
      <c r="C695" s="196"/>
      <c r="D695" s="224"/>
    </row>
    <row r="696" spans="1:4">
      <c r="A696" s="196" t="s">
        <v>8098</v>
      </c>
      <c r="B696" s="195" t="s">
        <v>8099</v>
      </c>
      <c r="C696" s="196" t="s">
        <v>5428</v>
      </c>
      <c r="D696" s="197">
        <v>152.44</v>
      </c>
    </row>
    <row r="697" spans="1:4">
      <c r="A697" s="198" t="s">
        <v>8100</v>
      </c>
      <c r="B697" s="195"/>
      <c r="C697" s="196"/>
      <c r="D697" s="224"/>
    </row>
    <row r="698" spans="1:4">
      <c r="A698" s="199" t="s">
        <v>8101</v>
      </c>
      <c r="B698" s="195" t="s">
        <v>8102</v>
      </c>
      <c r="C698" s="196" t="s">
        <v>5418</v>
      </c>
      <c r="D698" s="197">
        <v>75.180000000000007</v>
      </c>
    </row>
    <row r="699" spans="1:4">
      <c r="A699" s="199" t="s">
        <v>8103</v>
      </c>
      <c r="B699" s="195" t="s">
        <v>8104</v>
      </c>
      <c r="C699" s="196" t="s">
        <v>5418</v>
      </c>
      <c r="D699" s="197">
        <v>116.94</v>
      </c>
    </row>
    <row r="700" spans="1:4">
      <c r="A700" s="199" t="s">
        <v>8105</v>
      </c>
      <c r="B700" s="195" t="s">
        <v>8106</v>
      </c>
      <c r="C700" s="196" t="s">
        <v>5418</v>
      </c>
      <c r="D700" s="197">
        <v>167.06</v>
      </c>
    </row>
    <row r="701" spans="1:4">
      <c r="A701" s="199" t="s">
        <v>8107</v>
      </c>
      <c r="B701" s="195" t="s">
        <v>8108</v>
      </c>
      <c r="C701" s="196" t="s">
        <v>5418</v>
      </c>
      <c r="D701" s="197">
        <v>10.62</v>
      </c>
    </row>
    <row r="702" spans="1:4">
      <c r="A702" s="199" t="s">
        <v>8109</v>
      </c>
      <c r="B702" s="195" t="s">
        <v>8110</v>
      </c>
      <c r="C702" s="196" t="s">
        <v>5418</v>
      </c>
      <c r="D702" s="197">
        <v>9.74</v>
      </c>
    </row>
    <row r="703" spans="1:4">
      <c r="A703" s="199" t="s">
        <v>8111</v>
      </c>
      <c r="B703" s="195" t="s">
        <v>8112</v>
      </c>
      <c r="C703" s="196" t="s">
        <v>5418</v>
      </c>
      <c r="D703" s="197">
        <v>10.62</v>
      </c>
    </row>
    <row r="704" spans="1:4">
      <c r="A704" s="199" t="s">
        <v>8113</v>
      </c>
      <c r="B704" s="195" t="s">
        <v>8114</v>
      </c>
      <c r="C704" s="196" t="s">
        <v>5418</v>
      </c>
      <c r="D704" s="197">
        <v>10.62</v>
      </c>
    </row>
    <row r="705" spans="1:4">
      <c r="A705" s="199" t="s">
        <v>8115</v>
      </c>
      <c r="B705" s="195" t="s">
        <v>8116</v>
      </c>
      <c r="C705" s="196" t="s">
        <v>5418</v>
      </c>
      <c r="D705" s="197">
        <v>35.79</v>
      </c>
    </row>
    <row r="706" spans="1:4">
      <c r="A706" s="199" t="s">
        <v>8117</v>
      </c>
      <c r="B706" s="195" t="s">
        <v>8118</v>
      </c>
      <c r="C706" s="196" t="s">
        <v>5418</v>
      </c>
      <c r="D706" s="197">
        <v>116.94</v>
      </c>
    </row>
    <row r="707" spans="1:4">
      <c r="A707" s="199" t="s">
        <v>8119</v>
      </c>
      <c r="B707" s="195" t="s">
        <v>8120</v>
      </c>
      <c r="C707" s="196" t="s">
        <v>5418</v>
      </c>
      <c r="D707" s="197">
        <v>75.180000000000007</v>
      </c>
    </row>
    <row r="708" spans="1:4">
      <c r="A708" s="199" t="s">
        <v>8121</v>
      </c>
      <c r="B708" s="195" t="s">
        <v>8122</v>
      </c>
      <c r="C708" s="196" t="s">
        <v>5418</v>
      </c>
      <c r="D708" s="197">
        <v>36.229999999999997</v>
      </c>
    </row>
    <row r="709" spans="1:4">
      <c r="A709" s="199" t="s">
        <v>8123</v>
      </c>
      <c r="B709" s="195" t="s">
        <v>8124</v>
      </c>
      <c r="C709" s="196" t="s">
        <v>5418</v>
      </c>
      <c r="D709" s="197">
        <v>16.3</v>
      </c>
    </row>
    <row r="710" spans="1:4">
      <c r="A710" s="199" t="s">
        <v>8125</v>
      </c>
      <c r="B710" s="195" t="s">
        <v>8126</v>
      </c>
      <c r="C710" s="196" t="s">
        <v>5418</v>
      </c>
      <c r="D710" s="197">
        <v>25.36</v>
      </c>
    </row>
    <row r="711" spans="1:4">
      <c r="A711" s="199" t="s">
        <v>8127</v>
      </c>
      <c r="B711" s="195" t="s">
        <v>8128</v>
      </c>
      <c r="C711" s="196" t="s">
        <v>5418</v>
      </c>
      <c r="D711" s="197">
        <v>10.94</v>
      </c>
    </row>
    <row r="712" spans="1:4">
      <c r="A712" s="199" t="s">
        <v>8129</v>
      </c>
      <c r="B712" s="195" t="s">
        <v>8130</v>
      </c>
      <c r="C712" s="196" t="s">
        <v>5418</v>
      </c>
      <c r="D712" s="197">
        <v>75.180000000000007</v>
      </c>
    </row>
    <row r="713" spans="1:4">
      <c r="A713" s="199" t="s">
        <v>8131</v>
      </c>
      <c r="B713" s="195" t="s">
        <v>8132</v>
      </c>
      <c r="C713" s="196" t="s">
        <v>5418</v>
      </c>
      <c r="D713" s="197">
        <v>116.94</v>
      </c>
    </row>
    <row r="714" spans="1:4">
      <c r="A714" s="199" t="s">
        <v>8133</v>
      </c>
      <c r="B714" s="195" t="s">
        <v>8134</v>
      </c>
      <c r="C714" s="196" t="s">
        <v>5418</v>
      </c>
      <c r="D714" s="197">
        <v>167.06</v>
      </c>
    </row>
    <row r="715" spans="1:4">
      <c r="A715" s="199" t="s">
        <v>8135</v>
      </c>
      <c r="B715" s="195" t="s">
        <v>8136</v>
      </c>
      <c r="C715" s="196" t="s">
        <v>5418</v>
      </c>
      <c r="D715" s="197">
        <v>75.180000000000007</v>
      </c>
    </row>
    <row r="716" spans="1:4">
      <c r="A716" s="199" t="s">
        <v>8137</v>
      </c>
      <c r="B716" s="195" t="s">
        <v>8138</v>
      </c>
      <c r="C716" s="196" t="s">
        <v>5418</v>
      </c>
      <c r="D716" s="197">
        <v>116.94</v>
      </c>
    </row>
    <row r="717" spans="1:4">
      <c r="A717" s="199" t="s">
        <v>8139</v>
      </c>
      <c r="B717" s="195" t="s">
        <v>8140</v>
      </c>
      <c r="C717" s="196" t="s">
        <v>5418</v>
      </c>
      <c r="D717" s="197">
        <v>167.06</v>
      </c>
    </row>
    <row r="718" spans="1:4">
      <c r="A718" s="199" t="s">
        <v>8141</v>
      </c>
      <c r="B718" s="195" t="s">
        <v>8142</v>
      </c>
      <c r="C718" s="196" t="s">
        <v>5418</v>
      </c>
      <c r="D718" s="197">
        <v>10.94</v>
      </c>
    </row>
    <row r="719" spans="1:4">
      <c r="A719" s="199" t="s">
        <v>8143</v>
      </c>
      <c r="B719" s="195" t="s">
        <v>8144</v>
      </c>
      <c r="C719" s="196" t="s">
        <v>5418</v>
      </c>
      <c r="D719" s="197">
        <v>35.69</v>
      </c>
    </row>
    <row r="720" spans="1:4">
      <c r="A720" s="199" t="s">
        <v>8145</v>
      </c>
      <c r="B720" s="195" t="s">
        <v>8146</v>
      </c>
      <c r="C720" s="196" t="s">
        <v>5418</v>
      </c>
      <c r="D720" s="197">
        <v>10.029999999999999</v>
      </c>
    </row>
    <row r="721" spans="1:4">
      <c r="A721" s="199" t="s">
        <v>8147</v>
      </c>
      <c r="B721" s="195" t="s">
        <v>8148</v>
      </c>
      <c r="C721" s="196" t="s">
        <v>5418</v>
      </c>
      <c r="D721" s="197">
        <v>20.05</v>
      </c>
    </row>
    <row r="722" spans="1:4">
      <c r="A722" s="199" t="s">
        <v>8149</v>
      </c>
      <c r="B722" s="195" t="s">
        <v>8150</v>
      </c>
      <c r="C722" s="196" t="s">
        <v>5418</v>
      </c>
      <c r="D722" s="197">
        <v>31.2</v>
      </c>
    </row>
    <row r="723" spans="1:4">
      <c r="A723" s="199" t="s">
        <v>8151</v>
      </c>
      <c r="B723" s="195" t="s">
        <v>8152</v>
      </c>
      <c r="C723" s="196" t="s">
        <v>5418</v>
      </c>
      <c r="D723" s="197">
        <v>44.56</v>
      </c>
    </row>
    <row r="724" spans="1:4">
      <c r="A724" s="199" t="s">
        <v>8153</v>
      </c>
      <c r="B724" s="195" t="s">
        <v>8154</v>
      </c>
      <c r="C724" s="196" t="s">
        <v>5418</v>
      </c>
      <c r="D724" s="197">
        <v>24.76</v>
      </c>
    </row>
    <row r="725" spans="1:4">
      <c r="A725" s="199" t="s">
        <v>8155</v>
      </c>
      <c r="B725" s="195" t="s">
        <v>8156</v>
      </c>
      <c r="C725" s="196" t="s">
        <v>5418</v>
      </c>
      <c r="D725" s="197">
        <v>20.05</v>
      </c>
    </row>
    <row r="726" spans="1:4">
      <c r="A726" s="199" t="s">
        <v>8157</v>
      </c>
      <c r="B726" s="195" t="s">
        <v>8158</v>
      </c>
      <c r="C726" s="196" t="s">
        <v>5418</v>
      </c>
      <c r="D726" s="197">
        <v>20.65</v>
      </c>
    </row>
    <row r="727" spans="1:4">
      <c r="A727" s="199" t="s">
        <v>8159</v>
      </c>
      <c r="B727" s="195" t="s">
        <v>8160</v>
      </c>
      <c r="C727" s="196" t="s">
        <v>5418</v>
      </c>
      <c r="D727" s="197">
        <v>45.9</v>
      </c>
    </row>
    <row r="728" spans="1:4">
      <c r="A728" s="196" t="s">
        <v>8161</v>
      </c>
      <c r="B728" s="195" t="s">
        <v>8162</v>
      </c>
      <c r="C728" s="196" t="s">
        <v>5418</v>
      </c>
      <c r="D728" s="197">
        <v>16.79</v>
      </c>
    </row>
    <row r="729" spans="1:4">
      <c r="A729" s="194" t="s">
        <v>5429</v>
      </c>
      <c r="B729" s="195"/>
      <c r="C729" s="196"/>
      <c r="D729" s="224"/>
    </row>
    <row r="730" spans="1:4">
      <c r="A730" s="194" t="s">
        <v>5423</v>
      </c>
      <c r="B730" s="195"/>
      <c r="C730" s="196"/>
      <c r="D730" s="224"/>
    </row>
    <row r="731" spans="1:4">
      <c r="A731" s="194" t="s">
        <v>8163</v>
      </c>
      <c r="B731" s="195"/>
      <c r="C731" s="196"/>
      <c r="D731" s="224"/>
    </row>
    <row r="732" spans="1:4">
      <c r="A732" s="198" t="s">
        <v>8164</v>
      </c>
      <c r="B732" s="195"/>
      <c r="C732" s="196"/>
      <c r="D732" s="224"/>
    </row>
    <row r="733" spans="1:4">
      <c r="A733" s="199" t="s">
        <v>8165</v>
      </c>
      <c r="B733" s="195" t="s">
        <v>8166</v>
      </c>
      <c r="C733" s="196" t="s">
        <v>25</v>
      </c>
      <c r="D733" s="197">
        <v>44.59</v>
      </c>
    </row>
    <row r="734" spans="1:4">
      <c r="A734" s="199" t="s">
        <v>8167</v>
      </c>
      <c r="B734" s="195" t="s">
        <v>8168</v>
      </c>
      <c r="C734" s="196" t="s">
        <v>25</v>
      </c>
      <c r="D734" s="197">
        <v>26.52</v>
      </c>
    </row>
    <row r="735" spans="1:4">
      <c r="A735" s="199" t="s">
        <v>8169</v>
      </c>
      <c r="B735" s="195" t="s">
        <v>8170</v>
      </c>
      <c r="C735" s="196" t="s">
        <v>25</v>
      </c>
      <c r="D735" s="197">
        <v>83.6</v>
      </c>
    </row>
    <row r="736" spans="1:4">
      <c r="A736" s="196" t="s">
        <v>8171</v>
      </c>
      <c r="B736" s="195" t="s">
        <v>8172</v>
      </c>
      <c r="C736" s="196" t="s">
        <v>41</v>
      </c>
      <c r="D736" s="197">
        <v>59.58</v>
      </c>
    </row>
    <row r="737" spans="1:4">
      <c r="A737" s="198" t="s">
        <v>8173</v>
      </c>
      <c r="B737" s="195"/>
      <c r="C737" s="196"/>
      <c r="D737" s="224"/>
    </row>
    <row r="738" spans="1:4">
      <c r="A738" s="199" t="s">
        <v>8174</v>
      </c>
      <c r="B738" s="195" t="s">
        <v>8175</v>
      </c>
      <c r="C738" s="196" t="s">
        <v>41</v>
      </c>
      <c r="D738" s="197">
        <v>10.01</v>
      </c>
    </row>
    <row r="739" spans="1:4">
      <c r="A739" s="199" t="s">
        <v>8176</v>
      </c>
      <c r="B739" s="195" t="s">
        <v>8177</v>
      </c>
      <c r="C739" s="196" t="s">
        <v>41</v>
      </c>
      <c r="D739" s="197">
        <v>35.340000000000003</v>
      </c>
    </row>
    <row r="740" spans="1:4">
      <c r="A740" s="199" t="s">
        <v>8178</v>
      </c>
      <c r="B740" s="195" t="s">
        <v>8179</v>
      </c>
      <c r="C740" s="196" t="s">
        <v>41</v>
      </c>
      <c r="D740" s="197">
        <v>29.53</v>
      </c>
    </row>
    <row r="741" spans="1:4">
      <c r="A741" s="196" t="s">
        <v>8180</v>
      </c>
      <c r="B741" s="195" t="s">
        <v>8181</v>
      </c>
      <c r="C741" s="196" t="s">
        <v>41</v>
      </c>
      <c r="D741" s="197">
        <v>45.28</v>
      </c>
    </row>
    <row r="742" spans="1:4">
      <c r="A742" s="198" t="s">
        <v>8182</v>
      </c>
      <c r="B742" s="195"/>
      <c r="C742" s="196"/>
      <c r="D742" s="224"/>
    </row>
    <row r="743" spans="1:4">
      <c r="A743" s="199" t="s">
        <v>8183</v>
      </c>
      <c r="B743" s="195" t="s">
        <v>8184</v>
      </c>
      <c r="C743" s="196" t="s">
        <v>41</v>
      </c>
      <c r="D743" s="197">
        <v>11.3</v>
      </c>
    </row>
    <row r="744" spans="1:4">
      <c r="A744" s="196" t="s">
        <v>8185</v>
      </c>
      <c r="B744" s="195" t="s">
        <v>8186</v>
      </c>
      <c r="C744" s="196" t="s">
        <v>41</v>
      </c>
      <c r="D744" s="197">
        <v>23.95</v>
      </c>
    </row>
    <row r="745" spans="1:4">
      <c r="A745" s="198" t="s">
        <v>8187</v>
      </c>
      <c r="B745" s="195"/>
      <c r="C745" s="196"/>
      <c r="D745" s="224"/>
    </row>
    <row r="746" spans="1:4">
      <c r="A746" s="199" t="s">
        <v>8188</v>
      </c>
      <c r="B746" s="195" t="s">
        <v>8189</v>
      </c>
      <c r="C746" s="196" t="s">
        <v>5413</v>
      </c>
      <c r="D746" s="197">
        <v>932.65</v>
      </c>
    </row>
    <row r="747" spans="1:4">
      <c r="A747" s="199" t="s">
        <v>8190</v>
      </c>
      <c r="B747" s="195" t="s">
        <v>8191</v>
      </c>
      <c r="C747" s="196" t="s">
        <v>5413</v>
      </c>
      <c r="D747" s="197">
        <v>1104.01</v>
      </c>
    </row>
    <row r="748" spans="1:4">
      <c r="A748" s="199" t="s">
        <v>8192</v>
      </c>
      <c r="B748" s="195" t="s">
        <v>8193</v>
      </c>
      <c r="C748" s="196" t="s">
        <v>5413</v>
      </c>
      <c r="D748" s="197">
        <v>1295.3800000000001</v>
      </c>
    </row>
    <row r="749" spans="1:4">
      <c r="A749" s="199" t="s">
        <v>8194</v>
      </c>
      <c r="B749" s="195" t="s">
        <v>8195</v>
      </c>
      <c r="C749" s="196" t="s">
        <v>5413</v>
      </c>
      <c r="D749" s="197">
        <v>1488.82</v>
      </c>
    </row>
    <row r="750" spans="1:4">
      <c r="A750" s="199" t="s">
        <v>8196</v>
      </c>
      <c r="B750" s="195" t="s">
        <v>8197</v>
      </c>
      <c r="C750" s="196" t="s">
        <v>5413</v>
      </c>
      <c r="D750" s="197">
        <v>1864.03</v>
      </c>
    </row>
    <row r="751" spans="1:4">
      <c r="A751" s="199" t="s">
        <v>8198</v>
      </c>
      <c r="B751" s="195" t="s">
        <v>8199</v>
      </c>
      <c r="C751" s="196" t="s">
        <v>5413</v>
      </c>
      <c r="D751" s="197">
        <v>2082.87</v>
      </c>
    </row>
    <row r="752" spans="1:4">
      <c r="A752" s="199" t="s">
        <v>8200</v>
      </c>
      <c r="B752" s="195" t="s">
        <v>8201</v>
      </c>
      <c r="C752" s="196" t="s">
        <v>5413</v>
      </c>
      <c r="D752" s="197">
        <v>2292.1799999999998</v>
      </c>
    </row>
    <row r="753" spans="1:4">
      <c r="A753" s="196" t="s">
        <v>8202</v>
      </c>
      <c r="B753" s="195" t="s">
        <v>8203</v>
      </c>
      <c r="C753" s="196" t="s">
        <v>5413</v>
      </c>
      <c r="D753" s="197">
        <v>2899.35</v>
      </c>
    </row>
    <row r="754" spans="1:4">
      <c r="A754" s="198" t="s">
        <v>8204</v>
      </c>
      <c r="B754" s="195"/>
      <c r="C754" s="196"/>
      <c r="D754" s="224"/>
    </row>
    <row r="755" spans="1:4">
      <c r="A755" s="199" t="s">
        <v>8205</v>
      </c>
      <c r="B755" s="195" t="s">
        <v>8206</v>
      </c>
      <c r="C755" s="196" t="s">
        <v>25</v>
      </c>
      <c r="D755" s="197">
        <v>19.39</v>
      </c>
    </row>
    <row r="756" spans="1:4">
      <c r="A756" s="196" t="s">
        <v>8207</v>
      </c>
      <c r="B756" s="195" t="s">
        <v>8208</v>
      </c>
      <c r="C756" s="196" t="s">
        <v>25</v>
      </c>
      <c r="D756" s="197">
        <v>15.19</v>
      </c>
    </row>
    <row r="757" spans="1:4">
      <c r="A757" s="198" t="s">
        <v>8209</v>
      </c>
      <c r="B757" s="195"/>
      <c r="C757" s="196"/>
      <c r="D757" s="224"/>
    </row>
    <row r="758" spans="1:4">
      <c r="A758" s="199" t="s">
        <v>8210</v>
      </c>
      <c r="B758" s="195" t="s">
        <v>8211</v>
      </c>
      <c r="C758" s="196" t="s">
        <v>25</v>
      </c>
      <c r="D758" s="197">
        <v>129.72</v>
      </c>
    </row>
    <row r="759" spans="1:4">
      <c r="A759" s="199" t="s">
        <v>8212</v>
      </c>
      <c r="B759" s="195" t="s">
        <v>8213</v>
      </c>
      <c r="C759" s="196" t="s">
        <v>25</v>
      </c>
      <c r="D759" s="197">
        <v>78.540000000000006</v>
      </c>
    </row>
    <row r="760" spans="1:4">
      <c r="A760" s="199" t="s">
        <v>8214</v>
      </c>
      <c r="B760" s="195" t="s">
        <v>8215</v>
      </c>
      <c r="C760" s="196" t="s">
        <v>25</v>
      </c>
      <c r="D760" s="197">
        <v>60.94</v>
      </c>
    </row>
    <row r="761" spans="1:4">
      <c r="A761" s="199" t="s">
        <v>8216</v>
      </c>
      <c r="B761" s="195" t="s">
        <v>8217</v>
      </c>
      <c r="C761" s="196" t="s">
        <v>25</v>
      </c>
      <c r="D761" s="197">
        <v>69.430000000000007</v>
      </c>
    </row>
    <row r="762" spans="1:4">
      <c r="A762" s="199" t="s">
        <v>8218</v>
      </c>
      <c r="B762" s="195" t="s">
        <v>8219</v>
      </c>
      <c r="C762" s="196" t="s">
        <v>25</v>
      </c>
      <c r="D762" s="197">
        <v>62.06</v>
      </c>
    </row>
    <row r="763" spans="1:4">
      <c r="A763" s="199" t="s">
        <v>8220</v>
      </c>
      <c r="B763" s="195" t="s">
        <v>8221</v>
      </c>
      <c r="C763" s="196" t="s">
        <v>41</v>
      </c>
      <c r="D763" s="197">
        <v>42.84</v>
      </c>
    </row>
    <row r="764" spans="1:4">
      <c r="A764" s="199" t="s">
        <v>8222</v>
      </c>
      <c r="B764" s="195" t="s">
        <v>8223</v>
      </c>
      <c r="C764" s="196" t="s">
        <v>41</v>
      </c>
      <c r="D764" s="197">
        <v>26.49</v>
      </c>
    </row>
    <row r="765" spans="1:4">
      <c r="A765" s="199" t="s">
        <v>8224</v>
      </c>
      <c r="B765" s="195" t="s">
        <v>8225</v>
      </c>
      <c r="C765" s="196" t="s">
        <v>41</v>
      </c>
      <c r="D765" s="197">
        <v>41.51</v>
      </c>
    </row>
    <row r="766" spans="1:4">
      <c r="A766" s="196" t="s">
        <v>8226</v>
      </c>
      <c r="B766" s="195" t="s">
        <v>8227</v>
      </c>
      <c r="C766" s="196" t="s">
        <v>25</v>
      </c>
      <c r="D766" s="197">
        <v>36.799999999999997</v>
      </c>
    </row>
    <row r="767" spans="1:4">
      <c r="A767" s="198" t="s">
        <v>8228</v>
      </c>
      <c r="B767" s="195"/>
      <c r="C767" s="196"/>
      <c r="D767" s="224"/>
    </row>
    <row r="768" spans="1:4">
      <c r="A768" s="199" t="s">
        <v>8229</v>
      </c>
      <c r="B768" s="195" t="s">
        <v>8230</v>
      </c>
      <c r="C768" s="196" t="s">
        <v>25</v>
      </c>
      <c r="D768" s="197">
        <v>90.75</v>
      </c>
    </row>
    <row r="769" spans="1:4">
      <c r="A769" s="196" t="s">
        <v>8231</v>
      </c>
      <c r="B769" s="195" t="s">
        <v>8232</v>
      </c>
      <c r="C769" s="196" t="s">
        <v>25</v>
      </c>
      <c r="D769" s="197">
        <v>56.24</v>
      </c>
    </row>
    <row r="770" spans="1:4">
      <c r="A770" s="198" t="s">
        <v>8233</v>
      </c>
      <c r="B770" s="195"/>
      <c r="C770" s="196"/>
      <c r="D770" s="224"/>
    </row>
    <row r="771" spans="1:4">
      <c r="A771" s="199" t="s">
        <v>8234</v>
      </c>
      <c r="B771" s="195" t="s">
        <v>8235</v>
      </c>
      <c r="C771" s="196" t="s">
        <v>25</v>
      </c>
      <c r="D771" s="197">
        <v>100.33</v>
      </c>
    </row>
    <row r="772" spans="1:4">
      <c r="A772" s="199" t="s">
        <v>8236</v>
      </c>
      <c r="B772" s="195" t="s">
        <v>8237</v>
      </c>
      <c r="C772" s="196" t="s">
        <v>25</v>
      </c>
      <c r="D772" s="197">
        <v>108.85</v>
      </c>
    </row>
    <row r="773" spans="1:4">
      <c r="A773" s="196" t="s">
        <v>8238</v>
      </c>
      <c r="B773" s="195" t="s">
        <v>8239</v>
      </c>
      <c r="C773" s="196" t="s">
        <v>25</v>
      </c>
      <c r="D773" s="197">
        <v>126.11</v>
      </c>
    </row>
    <row r="774" spans="1:4">
      <c r="A774" s="198" t="s">
        <v>8240</v>
      </c>
      <c r="B774" s="195"/>
      <c r="C774" s="196"/>
      <c r="D774" s="224"/>
    </row>
    <row r="775" spans="1:4">
      <c r="A775" s="199" t="s">
        <v>8241</v>
      </c>
      <c r="B775" s="195" t="s">
        <v>8242</v>
      </c>
      <c r="C775" s="196" t="s">
        <v>25</v>
      </c>
      <c r="D775" s="197">
        <v>80.290000000000006</v>
      </c>
    </row>
    <row r="776" spans="1:4">
      <c r="A776" s="199" t="s">
        <v>8243</v>
      </c>
      <c r="B776" s="195" t="s">
        <v>8244</v>
      </c>
      <c r="C776" s="196" t="s">
        <v>25</v>
      </c>
      <c r="D776" s="197">
        <v>55.33</v>
      </c>
    </row>
    <row r="777" spans="1:4">
      <c r="A777" s="199" t="s">
        <v>8245</v>
      </c>
      <c r="B777" s="195" t="s">
        <v>8246</v>
      </c>
      <c r="C777" s="196" t="s">
        <v>41</v>
      </c>
      <c r="D777" s="197">
        <v>89.75</v>
      </c>
    </row>
    <row r="778" spans="1:4">
      <c r="A778" s="199" t="s">
        <v>8247</v>
      </c>
      <c r="B778" s="195" t="s">
        <v>8248</v>
      </c>
      <c r="C778" s="196" t="s">
        <v>41</v>
      </c>
      <c r="D778" s="197">
        <v>112.68</v>
      </c>
    </row>
    <row r="779" spans="1:4">
      <c r="A779" s="199" t="s">
        <v>8249</v>
      </c>
      <c r="B779" s="195" t="s">
        <v>8250</v>
      </c>
      <c r="C779" s="196" t="s">
        <v>41</v>
      </c>
      <c r="D779" s="197">
        <v>61.16</v>
      </c>
    </row>
    <row r="780" spans="1:4">
      <c r="A780" s="199" t="s">
        <v>8251</v>
      </c>
      <c r="B780" s="195" t="s">
        <v>8252</v>
      </c>
      <c r="C780" s="196" t="s">
        <v>41</v>
      </c>
      <c r="D780" s="197">
        <v>53.7</v>
      </c>
    </row>
    <row r="781" spans="1:4">
      <c r="A781" s="199" t="s">
        <v>8253</v>
      </c>
      <c r="B781" s="195" t="s">
        <v>8254</v>
      </c>
      <c r="C781" s="196" t="s">
        <v>41</v>
      </c>
      <c r="D781" s="197">
        <v>43.88</v>
      </c>
    </row>
    <row r="782" spans="1:4">
      <c r="A782" s="199" t="s">
        <v>8255</v>
      </c>
      <c r="B782" s="195" t="s">
        <v>8256</v>
      </c>
      <c r="C782" s="196" t="s">
        <v>41</v>
      </c>
      <c r="D782" s="197">
        <v>56.27</v>
      </c>
    </row>
    <row r="783" spans="1:4">
      <c r="A783" s="199" t="s">
        <v>8257</v>
      </c>
      <c r="B783" s="195" t="s">
        <v>8258</v>
      </c>
      <c r="C783" s="196" t="s">
        <v>25</v>
      </c>
      <c r="D783" s="197">
        <v>60.4</v>
      </c>
    </row>
    <row r="784" spans="1:4">
      <c r="A784" s="196" t="s">
        <v>8259</v>
      </c>
      <c r="B784" s="195" t="s">
        <v>8260</v>
      </c>
      <c r="C784" s="196" t="s">
        <v>25</v>
      </c>
      <c r="D784" s="197">
        <v>61.69</v>
      </c>
    </row>
    <row r="785" spans="1:4">
      <c r="A785" s="198" t="s">
        <v>8261</v>
      </c>
      <c r="B785" s="195"/>
      <c r="C785" s="196"/>
      <c r="D785" s="224"/>
    </row>
    <row r="786" spans="1:4">
      <c r="A786" s="199" t="s">
        <v>8262</v>
      </c>
      <c r="B786" s="195" t="s">
        <v>8263</v>
      </c>
      <c r="C786" s="196" t="s">
        <v>25</v>
      </c>
      <c r="D786" s="197">
        <v>143.58000000000001</v>
      </c>
    </row>
    <row r="787" spans="1:4">
      <c r="A787" s="196" t="s">
        <v>8264</v>
      </c>
      <c r="B787" s="195" t="s">
        <v>8265</v>
      </c>
      <c r="C787" s="196" t="s">
        <v>25</v>
      </c>
      <c r="D787" s="197">
        <v>123.39</v>
      </c>
    </row>
    <row r="788" spans="1:4">
      <c r="A788" s="198" t="s">
        <v>8266</v>
      </c>
      <c r="B788" s="195"/>
      <c r="C788" s="196"/>
      <c r="D788" s="224"/>
    </row>
    <row r="789" spans="1:4">
      <c r="A789" s="199" t="s">
        <v>8267</v>
      </c>
      <c r="B789" s="195" t="s">
        <v>8268</v>
      </c>
      <c r="C789" s="196" t="s">
        <v>25</v>
      </c>
      <c r="D789" s="197">
        <v>26.09</v>
      </c>
    </row>
    <row r="790" spans="1:4">
      <c r="A790" s="199" t="s">
        <v>8269</v>
      </c>
      <c r="B790" s="195" t="s">
        <v>8270</v>
      </c>
      <c r="C790" s="196" t="s">
        <v>25</v>
      </c>
      <c r="D790" s="197">
        <v>31.5</v>
      </c>
    </row>
    <row r="791" spans="1:4">
      <c r="A791" s="199" t="s">
        <v>8271</v>
      </c>
      <c r="B791" s="195" t="s">
        <v>8272</v>
      </c>
      <c r="C791" s="196" t="s">
        <v>25</v>
      </c>
      <c r="D791" s="197">
        <v>47.29</v>
      </c>
    </row>
    <row r="792" spans="1:4">
      <c r="A792" s="199" t="s">
        <v>8273</v>
      </c>
      <c r="B792" s="195" t="s">
        <v>8274</v>
      </c>
      <c r="C792" s="196" t="s">
        <v>25</v>
      </c>
      <c r="D792" s="197">
        <v>46.07</v>
      </c>
    </row>
    <row r="793" spans="1:4">
      <c r="A793" s="199" t="s">
        <v>8275</v>
      </c>
      <c r="B793" s="195" t="s">
        <v>8276</v>
      </c>
      <c r="C793" s="196" t="s">
        <v>25</v>
      </c>
      <c r="D793" s="197">
        <v>96.1</v>
      </c>
    </row>
    <row r="794" spans="1:4">
      <c r="A794" s="199" t="s">
        <v>8277</v>
      </c>
      <c r="B794" s="195" t="s">
        <v>8278</v>
      </c>
      <c r="C794" s="196" t="s">
        <v>25</v>
      </c>
      <c r="D794" s="197">
        <v>109.27</v>
      </c>
    </row>
    <row r="795" spans="1:4">
      <c r="A795" s="199" t="s">
        <v>8279</v>
      </c>
      <c r="B795" s="195" t="s">
        <v>8280</v>
      </c>
      <c r="C795" s="196" t="s">
        <v>41</v>
      </c>
      <c r="D795" s="197">
        <v>67.38</v>
      </c>
    </row>
    <row r="796" spans="1:4">
      <c r="A796" s="199" t="s">
        <v>8281</v>
      </c>
      <c r="B796" s="195" t="s">
        <v>8282</v>
      </c>
      <c r="C796" s="196" t="s">
        <v>41</v>
      </c>
      <c r="D796" s="197">
        <v>40.6</v>
      </c>
    </row>
    <row r="797" spans="1:4">
      <c r="A797" s="199" t="s">
        <v>8283</v>
      </c>
      <c r="B797" s="195" t="s">
        <v>8284</v>
      </c>
      <c r="C797" s="196" t="s">
        <v>41</v>
      </c>
      <c r="D797" s="197">
        <v>104.76</v>
      </c>
    </row>
    <row r="798" spans="1:4">
      <c r="A798" s="199" t="s">
        <v>8285</v>
      </c>
      <c r="B798" s="195" t="s">
        <v>8286</v>
      </c>
      <c r="C798" s="196" t="s">
        <v>41</v>
      </c>
      <c r="D798" s="197">
        <v>37.06</v>
      </c>
    </row>
    <row r="799" spans="1:4">
      <c r="A799" s="199" t="s">
        <v>8287</v>
      </c>
      <c r="B799" s="195" t="s">
        <v>8288</v>
      </c>
      <c r="C799" s="196" t="s">
        <v>41</v>
      </c>
      <c r="D799" s="197">
        <v>39.42</v>
      </c>
    </row>
    <row r="800" spans="1:4">
      <c r="A800" s="196" t="s">
        <v>8289</v>
      </c>
      <c r="B800" s="195" t="s">
        <v>8290</v>
      </c>
      <c r="C800" s="196" t="s">
        <v>41</v>
      </c>
      <c r="D800" s="197">
        <v>44</v>
      </c>
    </row>
    <row r="801" spans="1:4">
      <c r="A801" s="198" t="s">
        <v>8291</v>
      </c>
      <c r="B801" s="195"/>
      <c r="C801" s="196"/>
      <c r="D801" s="224"/>
    </row>
    <row r="802" spans="1:4">
      <c r="A802" s="199" t="s">
        <v>8292</v>
      </c>
      <c r="B802" s="195" t="s">
        <v>8293</v>
      </c>
      <c r="C802" s="196" t="s">
        <v>25</v>
      </c>
      <c r="D802" s="197">
        <v>64.55</v>
      </c>
    </row>
    <row r="803" spans="1:4">
      <c r="A803" s="196" t="s">
        <v>8294</v>
      </c>
      <c r="B803" s="195" t="s">
        <v>8295</v>
      </c>
      <c r="C803" s="196" t="s">
        <v>41</v>
      </c>
      <c r="D803" s="197">
        <v>59.93</v>
      </c>
    </row>
    <row r="804" spans="1:4">
      <c r="A804" s="198" t="s">
        <v>8296</v>
      </c>
      <c r="B804" s="195"/>
      <c r="C804" s="196"/>
      <c r="D804" s="224"/>
    </row>
    <row r="805" spans="1:4">
      <c r="A805" s="199" t="s">
        <v>8297</v>
      </c>
      <c r="B805" s="195" t="s">
        <v>8298</v>
      </c>
      <c r="C805" s="196" t="s">
        <v>25</v>
      </c>
      <c r="D805" s="197">
        <v>141.69</v>
      </c>
    </row>
    <row r="806" spans="1:4">
      <c r="A806" s="199" t="s">
        <v>8299</v>
      </c>
      <c r="B806" s="195" t="s">
        <v>8300</v>
      </c>
      <c r="C806" s="196" t="s">
        <v>25</v>
      </c>
      <c r="D806" s="197">
        <v>360.99</v>
      </c>
    </row>
    <row r="807" spans="1:4">
      <c r="A807" s="199" t="s">
        <v>8301</v>
      </c>
      <c r="B807" s="195" t="s">
        <v>8302</v>
      </c>
      <c r="C807" s="196" t="s">
        <v>25</v>
      </c>
      <c r="D807" s="197">
        <v>374.74</v>
      </c>
    </row>
    <row r="808" spans="1:4">
      <c r="A808" s="199" t="s">
        <v>8303</v>
      </c>
      <c r="B808" s="195" t="s">
        <v>8304</v>
      </c>
      <c r="C808" s="196" t="s">
        <v>25</v>
      </c>
      <c r="D808" s="197">
        <v>39.659999999999997</v>
      </c>
    </row>
    <row r="809" spans="1:4">
      <c r="A809" s="199" t="s">
        <v>8305</v>
      </c>
      <c r="B809" s="195" t="s">
        <v>8306</v>
      </c>
      <c r="C809" s="196" t="s">
        <v>25</v>
      </c>
      <c r="D809" s="197">
        <v>64.989999999999995</v>
      </c>
    </row>
    <row r="810" spans="1:4">
      <c r="A810" s="199" t="s">
        <v>8307</v>
      </c>
      <c r="B810" s="195" t="s">
        <v>8308</v>
      </c>
      <c r="C810" s="196" t="s">
        <v>25</v>
      </c>
      <c r="D810" s="197">
        <v>72.67</v>
      </c>
    </row>
    <row r="811" spans="1:4">
      <c r="A811" s="199" t="s">
        <v>8309</v>
      </c>
      <c r="B811" s="195" t="s">
        <v>8310</v>
      </c>
      <c r="C811" s="196" t="s">
        <v>25</v>
      </c>
      <c r="D811" s="197">
        <v>302.23</v>
      </c>
    </row>
    <row r="812" spans="1:4">
      <c r="A812" s="199" t="s">
        <v>8311</v>
      </c>
      <c r="B812" s="195" t="s">
        <v>8312</v>
      </c>
      <c r="C812" s="196" t="s">
        <v>25</v>
      </c>
      <c r="D812" s="197">
        <v>105.2</v>
      </c>
    </row>
    <row r="813" spans="1:4">
      <c r="A813" s="196" t="s">
        <v>8313</v>
      </c>
      <c r="B813" s="195" t="s">
        <v>8314</v>
      </c>
      <c r="C813" s="196" t="s">
        <v>41</v>
      </c>
      <c r="D813" s="197">
        <v>91.14</v>
      </c>
    </row>
    <row r="814" spans="1:4">
      <c r="A814" s="198" t="s">
        <v>8315</v>
      </c>
      <c r="B814" s="195"/>
      <c r="C814" s="196"/>
      <c r="D814" s="224"/>
    </row>
    <row r="815" spans="1:4">
      <c r="A815" s="199" t="s">
        <v>8316</v>
      </c>
      <c r="B815" s="195" t="s">
        <v>8317</v>
      </c>
      <c r="C815" s="196" t="s">
        <v>41</v>
      </c>
      <c r="D815" s="197">
        <v>105.96</v>
      </c>
    </row>
    <row r="816" spans="1:4">
      <c r="A816" s="196" t="s">
        <v>8318</v>
      </c>
      <c r="B816" s="195" t="s">
        <v>8319</v>
      </c>
      <c r="C816" s="196" t="s">
        <v>41</v>
      </c>
      <c r="D816" s="197">
        <v>32.79</v>
      </c>
    </row>
    <row r="817" spans="1:4">
      <c r="A817" s="198" t="s">
        <v>8320</v>
      </c>
      <c r="B817" s="195"/>
      <c r="C817" s="196"/>
      <c r="D817" s="224"/>
    </row>
    <row r="818" spans="1:4">
      <c r="A818" s="196" t="s">
        <v>8321</v>
      </c>
      <c r="B818" s="195" t="s">
        <v>8322</v>
      </c>
      <c r="C818" s="196" t="s">
        <v>41</v>
      </c>
      <c r="D818" s="197">
        <v>121.22</v>
      </c>
    </row>
    <row r="819" spans="1:4">
      <c r="A819" s="198" t="s">
        <v>8323</v>
      </c>
      <c r="B819" s="195"/>
      <c r="C819" s="196"/>
      <c r="D819" s="224"/>
    </row>
    <row r="820" spans="1:4">
      <c r="A820" s="199" t="s">
        <v>8324</v>
      </c>
      <c r="B820" s="195" t="s">
        <v>8325</v>
      </c>
      <c r="C820" s="196" t="s">
        <v>41</v>
      </c>
      <c r="D820" s="197">
        <v>85.11</v>
      </c>
    </row>
    <row r="821" spans="1:4">
      <c r="A821" s="199" t="s">
        <v>8326</v>
      </c>
      <c r="B821" s="195" t="s">
        <v>8327</v>
      </c>
      <c r="C821" s="196" t="s">
        <v>41</v>
      </c>
      <c r="D821" s="197">
        <v>54.72</v>
      </c>
    </row>
    <row r="822" spans="1:4">
      <c r="A822" s="196" t="s">
        <v>8328</v>
      </c>
      <c r="B822" s="195" t="s">
        <v>8329</v>
      </c>
      <c r="C822" s="196" t="s">
        <v>41</v>
      </c>
      <c r="D822" s="197">
        <v>118.12</v>
      </c>
    </row>
    <row r="823" spans="1:4">
      <c r="A823" s="198" t="s">
        <v>8330</v>
      </c>
      <c r="B823" s="195"/>
      <c r="C823" s="196"/>
      <c r="D823" s="224"/>
    </row>
    <row r="824" spans="1:4">
      <c r="A824" s="196" t="s">
        <v>8331</v>
      </c>
      <c r="B824" s="195" t="s">
        <v>8332</v>
      </c>
      <c r="C824" s="196" t="s">
        <v>25</v>
      </c>
      <c r="D824" s="197">
        <v>40.61</v>
      </c>
    </row>
    <row r="825" spans="1:4">
      <c r="A825" s="194" t="s">
        <v>8333</v>
      </c>
      <c r="B825" s="195"/>
      <c r="C825" s="196"/>
      <c r="D825" s="224"/>
    </row>
    <row r="826" spans="1:4">
      <c r="A826" s="198" t="s">
        <v>8334</v>
      </c>
      <c r="B826" s="195"/>
      <c r="C826" s="196"/>
      <c r="D826" s="224"/>
    </row>
    <row r="827" spans="1:4">
      <c r="A827" s="199" t="s">
        <v>8335</v>
      </c>
      <c r="B827" s="195" t="s">
        <v>8336</v>
      </c>
      <c r="C827" s="196" t="s">
        <v>34</v>
      </c>
      <c r="D827" s="197">
        <v>369.74</v>
      </c>
    </row>
    <row r="828" spans="1:4">
      <c r="A828" s="199" t="s">
        <v>8337</v>
      </c>
      <c r="B828" s="195" t="s">
        <v>8338</v>
      </c>
      <c r="C828" s="196" t="s">
        <v>34</v>
      </c>
      <c r="D828" s="197">
        <v>339</v>
      </c>
    </row>
    <row r="829" spans="1:4">
      <c r="A829" s="199" t="s">
        <v>8339</v>
      </c>
      <c r="B829" s="195" t="s">
        <v>8340</v>
      </c>
      <c r="C829" s="196" t="s">
        <v>25</v>
      </c>
      <c r="D829" s="197">
        <v>258.06</v>
      </c>
    </row>
    <row r="830" spans="1:4">
      <c r="A830" s="199" t="s">
        <v>8341</v>
      </c>
      <c r="B830" s="195" t="s">
        <v>8342</v>
      </c>
      <c r="C830" s="196" t="s">
        <v>25</v>
      </c>
      <c r="D830" s="197">
        <v>139.78</v>
      </c>
    </row>
    <row r="831" spans="1:4">
      <c r="A831" s="199" t="s">
        <v>8343</v>
      </c>
      <c r="B831" s="195" t="s">
        <v>8344</v>
      </c>
      <c r="C831" s="196" t="s">
        <v>25</v>
      </c>
      <c r="D831" s="197">
        <v>22.76</v>
      </c>
    </row>
    <row r="832" spans="1:4">
      <c r="A832" s="199" t="s">
        <v>8345</v>
      </c>
      <c r="B832" s="195" t="s">
        <v>8346</v>
      </c>
      <c r="C832" s="196" t="s">
        <v>25</v>
      </c>
      <c r="D832" s="197">
        <v>22.33</v>
      </c>
    </row>
    <row r="833" spans="1:4">
      <c r="A833" s="199" t="s">
        <v>8347</v>
      </c>
      <c r="B833" s="195" t="s">
        <v>8348</v>
      </c>
      <c r="C833" s="196" t="s">
        <v>25</v>
      </c>
      <c r="D833" s="197">
        <v>20.21</v>
      </c>
    </row>
    <row r="834" spans="1:4">
      <c r="A834" s="199" t="s">
        <v>8349</v>
      </c>
      <c r="B834" s="195" t="s">
        <v>8350</v>
      </c>
      <c r="C834" s="196" t="s">
        <v>25</v>
      </c>
      <c r="D834" s="197">
        <v>51.46</v>
      </c>
    </row>
    <row r="835" spans="1:4">
      <c r="A835" s="196" t="s">
        <v>8351</v>
      </c>
      <c r="B835" s="195" t="s">
        <v>8352</v>
      </c>
      <c r="C835" s="196" t="s">
        <v>25</v>
      </c>
      <c r="D835" s="197">
        <v>22.87</v>
      </c>
    </row>
    <row r="836" spans="1:4">
      <c r="A836" s="194" t="s">
        <v>8353</v>
      </c>
      <c r="B836" s="195"/>
      <c r="C836" s="196"/>
      <c r="D836" s="224"/>
    </row>
    <row r="837" spans="1:4">
      <c r="A837" s="198" t="s">
        <v>8354</v>
      </c>
      <c r="B837" s="195"/>
      <c r="C837" s="196"/>
      <c r="D837" s="224"/>
    </row>
    <row r="838" spans="1:4">
      <c r="A838" s="199" t="s">
        <v>8355</v>
      </c>
      <c r="B838" s="195" t="s">
        <v>8356</v>
      </c>
      <c r="C838" s="196" t="s">
        <v>25</v>
      </c>
      <c r="D838" s="197">
        <v>80</v>
      </c>
    </row>
    <row r="839" spans="1:4">
      <c r="A839" s="199" t="s">
        <v>8357</v>
      </c>
      <c r="B839" s="195" t="s">
        <v>8358</v>
      </c>
      <c r="C839" s="196" t="s">
        <v>25</v>
      </c>
      <c r="D839" s="197">
        <v>32.71</v>
      </c>
    </row>
    <row r="840" spans="1:4">
      <c r="A840" s="199" t="s">
        <v>8359</v>
      </c>
      <c r="B840" s="195" t="s">
        <v>8360</v>
      </c>
      <c r="C840" s="196" t="s">
        <v>25</v>
      </c>
      <c r="D840" s="197">
        <v>38.270000000000003</v>
      </c>
    </row>
    <row r="841" spans="1:4">
      <c r="A841" s="199" t="s">
        <v>8361</v>
      </c>
      <c r="B841" s="195" t="s">
        <v>8362</v>
      </c>
      <c r="C841" s="196" t="s">
        <v>25</v>
      </c>
      <c r="D841" s="197">
        <v>152.62</v>
      </c>
    </row>
    <row r="842" spans="1:4">
      <c r="A842" s="199" t="s">
        <v>8363</v>
      </c>
      <c r="B842" s="195" t="s">
        <v>8364</v>
      </c>
      <c r="C842" s="196" t="s">
        <v>25</v>
      </c>
      <c r="D842" s="197">
        <v>96</v>
      </c>
    </row>
    <row r="843" spans="1:4">
      <c r="A843" s="199" t="s">
        <v>8365</v>
      </c>
      <c r="B843" s="195" t="s">
        <v>8366</v>
      </c>
      <c r="C843" s="196" t="s">
        <v>25</v>
      </c>
      <c r="D843" s="197">
        <v>198.09</v>
      </c>
    </row>
    <row r="844" spans="1:4">
      <c r="A844" s="199" t="s">
        <v>8367</v>
      </c>
      <c r="B844" s="195" t="s">
        <v>8368</v>
      </c>
      <c r="C844" s="196" t="s">
        <v>25</v>
      </c>
      <c r="D844" s="197">
        <v>116.26</v>
      </c>
    </row>
    <row r="845" spans="1:4">
      <c r="A845" s="199" t="s">
        <v>8369</v>
      </c>
      <c r="B845" s="195" t="s">
        <v>8370</v>
      </c>
      <c r="C845" s="196" t="s">
        <v>25</v>
      </c>
      <c r="D845" s="197">
        <v>100.85</v>
      </c>
    </row>
    <row r="846" spans="1:4">
      <c r="A846" s="199" t="s">
        <v>8371</v>
      </c>
      <c r="B846" s="195" t="s">
        <v>8372</v>
      </c>
      <c r="C846" s="196" t="s">
        <v>25</v>
      </c>
      <c r="D846" s="197">
        <v>65.08</v>
      </c>
    </row>
    <row r="847" spans="1:4">
      <c r="A847" s="199" t="s">
        <v>8373</v>
      </c>
      <c r="B847" s="195" t="s">
        <v>8374</v>
      </c>
      <c r="C847" s="196" t="s">
        <v>25</v>
      </c>
      <c r="D847" s="197">
        <v>67.7</v>
      </c>
    </row>
    <row r="848" spans="1:4">
      <c r="A848" s="199" t="s">
        <v>8375</v>
      </c>
      <c r="B848" s="195" t="s">
        <v>8376</v>
      </c>
      <c r="C848" s="196" t="s">
        <v>25</v>
      </c>
      <c r="D848" s="197">
        <v>66.959999999999994</v>
      </c>
    </row>
    <row r="849" spans="1:4">
      <c r="A849" s="199" t="s">
        <v>8377</v>
      </c>
      <c r="B849" s="195" t="s">
        <v>8378</v>
      </c>
      <c r="C849" s="196" t="s">
        <v>25</v>
      </c>
      <c r="D849" s="197">
        <v>64.19</v>
      </c>
    </row>
    <row r="850" spans="1:4">
      <c r="A850" s="199" t="s">
        <v>8379</v>
      </c>
      <c r="B850" s="195" t="s">
        <v>8380</v>
      </c>
      <c r="C850" s="196" t="s">
        <v>25</v>
      </c>
      <c r="D850" s="197">
        <v>95.55</v>
      </c>
    </row>
    <row r="851" spans="1:4">
      <c r="A851" s="199" t="s">
        <v>8381</v>
      </c>
      <c r="B851" s="195" t="s">
        <v>8382</v>
      </c>
      <c r="C851" s="196" t="s">
        <v>25</v>
      </c>
      <c r="D851" s="197">
        <v>128.91999999999999</v>
      </c>
    </row>
    <row r="852" spans="1:4">
      <c r="A852" s="199" t="s">
        <v>8383</v>
      </c>
      <c r="B852" s="195" t="s">
        <v>8384</v>
      </c>
      <c r="C852" s="196" t="s">
        <v>25</v>
      </c>
      <c r="D852" s="197">
        <v>183.38</v>
      </c>
    </row>
    <row r="853" spans="1:4">
      <c r="A853" s="199" t="s">
        <v>8385</v>
      </c>
      <c r="B853" s="195" t="s">
        <v>8386</v>
      </c>
      <c r="C853" s="196" t="s">
        <v>25</v>
      </c>
      <c r="D853" s="197">
        <v>98.11</v>
      </c>
    </row>
    <row r="854" spans="1:4">
      <c r="A854" s="199" t="s">
        <v>8387</v>
      </c>
      <c r="B854" s="195" t="s">
        <v>8388</v>
      </c>
      <c r="C854" s="196" t="s">
        <v>25</v>
      </c>
      <c r="D854" s="197">
        <v>80.3</v>
      </c>
    </row>
    <row r="855" spans="1:4">
      <c r="A855" s="199" t="s">
        <v>8389</v>
      </c>
      <c r="B855" s="195" t="s">
        <v>8390</v>
      </c>
      <c r="C855" s="196" t="s">
        <v>25</v>
      </c>
      <c r="D855" s="197">
        <v>7.71</v>
      </c>
    </row>
    <row r="856" spans="1:4">
      <c r="A856" s="199" t="s">
        <v>8391</v>
      </c>
      <c r="B856" s="195" t="s">
        <v>8392</v>
      </c>
      <c r="C856" s="196" t="s">
        <v>25</v>
      </c>
      <c r="D856" s="197">
        <v>99.99</v>
      </c>
    </row>
    <row r="857" spans="1:4">
      <c r="A857" s="199" t="s">
        <v>8393</v>
      </c>
      <c r="B857" s="195" t="s">
        <v>8394</v>
      </c>
      <c r="C857" s="196" t="s">
        <v>25</v>
      </c>
      <c r="D857" s="197">
        <v>27.94</v>
      </c>
    </row>
    <row r="858" spans="1:4">
      <c r="A858" s="196" t="s">
        <v>8395</v>
      </c>
      <c r="B858" s="195" t="s">
        <v>8396</v>
      </c>
      <c r="C858" s="196" t="s">
        <v>41</v>
      </c>
      <c r="D858" s="197">
        <v>16.87</v>
      </c>
    </row>
    <row r="859" spans="1:4">
      <c r="A859" s="194" t="s">
        <v>8397</v>
      </c>
      <c r="B859" s="195"/>
      <c r="C859" s="196"/>
      <c r="D859" s="224"/>
    </row>
    <row r="860" spans="1:4">
      <c r="A860" s="198" t="s">
        <v>8398</v>
      </c>
      <c r="B860" s="195"/>
      <c r="C860" s="196"/>
      <c r="D860" s="224"/>
    </row>
    <row r="861" spans="1:4">
      <c r="A861" s="199" t="s">
        <v>8399</v>
      </c>
      <c r="B861" s="195" t="s">
        <v>8400</v>
      </c>
      <c r="C861" s="196" t="s">
        <v>25</v>
      </c>
      <c r="D861" s="197">
        <v>65.290000000000006</v>
      </c>
    </row>
    <row r="862" spans="1:4">
      <c r="A862" s="199" t="s">
        <v>8401</v>
      </c>
      <c r="B862" s="195" t="s">
        <v>8402</v>
      </c>
      <c r="C862" s="196" t="s">
        <v>25</v>
      </c>
      <c r="D862" s="197">
        <v>52.91</v>
      </c>
    </row>
    <row r="863" spans="1:4">
      <c r="A863" s="199" t="s">
        <v>8403</v>
      </c>
      <c r="B863" s="195" t="s">
        <v>8404</v>
      </c>
      <c r="C863" s="196" t="s">
        <v>25</v>
      </c>
      <c r="D863" s="197">
        <v>19.3</v>
      </c>
    </row>
    <row r="864" spans="1:4">
      <c r="A864" s="199" t="s">
        <v>8405</v>
      </c>
      <c r="B864" s="195" t="s">
        <v>8406</v>
      </c>
      <c r="C864" s="196" t="s">
        <v>25</v>
      </c>
      <c r="D864" s="197">
        <v>17.57</v>
      </c>
    </row>
    <row r="865" spans="1:4">
      <c r="A865" s="196" t="s">
        <v>8407</v>
      </c>
      <c r="B865" s="195" t="s">
        <v>8408</v>
      </c>
      <c r="C865" s="196" t="s">
        <v>25</v>
      </c>
      <c r="D865" s="197">
        <v>22.81</v>
      </c>
    </row>
    <row r="866" spans="1:4">
      <c r="A866" s="194" t="s">
        <v>5430</v>
      </c>
      <c r="B866" s="195"/>
      <c r="C866" s="196"/>
      <c r="D866" s="224"/>
    </row>
    <row r="867" spans="1:4">
      <c r="A867" s="194" t="s">
        <v>5423</v>
      </c>
      <c r="B867" s="195"/>
      <c r="C867" s="196"/>
      <c r="D867" s="224"/>
    </row>
    <row r="868" spans="1:4">
      <c r="A868" s="194" t="s">
        <v>8409</v>
      </c>
      <c r="B868" s="195"/>
      <c r="C868" s="196"/>
      <c r="D868" s="224"/>
    </row>
    <row r="869" spans="1:4">
      <c r="A869" s="198" t="s">
        <v>8410</v>
      </c>
      <c r="B869" s="195"/>
      <c r="C869" s="196"/>
      <c r="D869" s="224"/>
    </row>
    <row r="870" spans="1:4">
      <c r="A870" s="199" t="s">
        <v>8411</v>
      </c>
      <c r="B870" s="195" t="s">
        <v>8412</v>
      </c>
      <c r="C870" s="196" t="s">
        <v>34</v>
      </c>
      <c r="D870" s="197">
        <v>22.87</v>
      </c>
    </row>
    <row r="871" spans="1:4">
      <c r="A871" s="199" t="s">
        <v>8413</v>
      </c>
      <c r="B871" s="195" t="s">
        <v>8414</v>
      </c>
      <c r="C871" s="196" t="s">
        <v>34</v>
      </c>
      <c r="D871" s="197">
        <v>30.36</v>
      </c>
    </row>
    <row r="872" spans="1:4">
      <c r="A872" s="199" t="s">
        <v>8415</v>
      </c>
      <c r="B872" s="195" t="s">
        <v>8416</v>
      </c>
      <c r="C872" s="196" t="s">
        <v>25</v>
      </c>
      <c r="D872" s="197">
        <v>6.17</v>
      </c>
    </row>
    <row r="873" spans="1:4">
      <c r="A873" s="199" t="s">
        <v>8417</v>
      </c>
      <c r="B873" s="195" t="s">
        <v>8418</v>
      </c>
      <c r="C873" s="196" t="s">
        <v>25</v>
      </c>
      <c r="D873" s="197">
        <v>7.47</v>
      </c>
    </row>
    <row r="874" spans="1:4">
      <c r="A874" s="199" t="s">
        <v>8419</v>
      </c>
      <c r="B874" s="195" t="s">
        <v>8420</v>
      </c>
      <c r="C874" s="196" t="s">
        <v>25</v>
      </c>
      <c r="D874" s="197">
        <v>49.51</v>
      </c>
    </row>
    <row r="875" spans="1:4">
      <c r="A875" s="199" t="s">
        <v>8421</v>
      </c>
      <c r="B875" s="195" t="s">
        <v>8422</v>
      </c>
      <c r="C875" s="196" t="s">
        <v>41</v>
      </c>
      <c r="D875" s="197">
        <v>71.569999999999993</v>
      </c>
    </row>
    <row r="876" spans="1:4">
      <c r="A876" s="199" t="s">
        <v>8423</v>
      </c>
      <c r="B876" s="195" t="s">
        <v>8424</v>
      </c>
      <c r="C876" s="196" t="s">
        <v>41</v>
      </c>
      <c r="D876" s="197">
        <v>1133.83</v>
      </c>
    </row>
    <row r="877" spans="1:4">
      <c r="A877" s="199" t="s">
        <v>8425</v>
      </c>
      <c r="B877" s="195" t="s">
        <v>8426</v>
      </c>
      <c r="C877" s="196" t="s">
        <v>25</v>
      </c>
      <c r="D877" s="197">
        <v>16.559999999999999</v>
      </c>
    </row>
    <row r="878" spans="1:4">
      <c r="A878" s="199" t="s">
        <v>8427</v>
      </c>
      <c r="B878" s="195" t="s">
        <v>8428</v>
      </c>
      <c r="C878" s="196" t="s">
        <v>41</v>
      </c>
      <c r="D878" s="197">
        <v>206.52</v>
      </c>
    </row>
    <row r="879" spans="1:4">
      <c r="A879" s="199" t="s">
        <v>8429</v>
      </c>
      <c r="B879" s="195" t="s">
        <v>8430</v>
      </c>
      <c r="C879" s="196" t="s">
        <v>25</v>
      </c>
      <c r="D879" s="197">
        <v>2.1</v>
      </c>
    </row>
    <row r="880" spans="1:4">
      <c r="A880" s="199" t="s">
        <v>8431</v>
      </c>
      <c r="B880" s="195" t="s">
        <v>8432</v>
      </c>
      <c r="C880" s="196" t="s">
        <v>25</v>
      </c>
      <c r="D880" s="197">
        <v>1.05</v>
      </c>
    </row>
    <row r="881" spans="1:4">
      <c r="A881" s="199" t="s">
        <v>8433</v>
      </c>
      <c r="B881" s="195" t="s">
        <v>8434</v>
      </c>
      <c r="C881" s="196" t="s">
        <v>25</v>
      </c>
      <c r="D881" s="197">
        <v>108.6</v>
      </c>
    </row>
    <row r="882" spans="1:4">
      <c r="A882" s="199" t="s">
        <v>8435</v>
      </c>
      <c r="B882" s="195" t="s">
        <v>8436</v>
      </c>
      <c r="C882" s="196" t="s">
        <v>25</v>
      </c>
      <c r="D882" s="197">
        <v>20.309999999999999</v>
      </c>
    </row>
    <row r="883" spans="1:4">
      <c r="A883" s="196" t="s">
        <v>8437</v>
      </c>
      <c r="B883" s="195" t="s">
        <v>8438</v>
      </c>
      <c r="C883" s="196" t="s">
        <v>41</v>
      </c>
      <c r="D883" s="197">
        <v>443.44</v>
      </c>
    </row>
    <row r="884" spans="1:4">
      <c r="A884" s="198" t="s">
        <v>8439</v>
      </c>
      <c r="B884" s="195"/>
      <c r="C884" s="196"/>
      <c r="D884" s="224"/>
    </row>
    <row r="885" spans="1:4">
      <c r="A885" s="199" t="s">
        <v>8440</v>
      </c>
      <c r="B885" s="195" t="s">
        <v>8441</v>
      </c>
      <c r="C885" s="196" t="s">
        <v>5421</v>
      </c>
      <c r="D885" s="197">
        <v>5</v>
      </c>
    </row>
    <row r="886" spans="1:4">
      <c r="A886" s="199" t="s">
        <v>8442</v>
      </c>
      <c r="B886" s="195" t="s">
        <v>8443</v>
      </c>
      <c r="C886" s="196" t="s">
        <v>5421</v>
      </c>
      <c r="D886" s="197">
        <v>6</v>
      </c>
    </row>
    <row r="887" spans="1:4">
      <c r="A887" s="199" t="s">
        <v>8444</v>
      </c>
      <c r="B887" s="195" t="s">
        <v>8445</v>
      </c>
      <c r="C887" s="196" t="s">
        <v>5419</v>
      </c>
      <c r="D887" s="197">
        <v>47</v>
      </c>
    </row>
    <row r="888" spans="1:4">
      <c r="A888" s="199" t="s">
        <v>8446</v>
      </c>
      <c r="B888" s="195" t="s">
        <v>8447</v>
      </c>
      <c r="C888" s="196" t="s">
        <v>5419</v>
      </c>
      <c r="D888" s="197">
        <v>236.82</v>
      </c>
    </row>
    <row r="889" spans="1:4">
      <c r="A889" s="199" t="s">
        <v>8448</v>
      </c>
      <c r="B889" s="195" t="s">
        <v>8449</v>
      </c>
      <c r="C889" s="196" t="s">
        <v>5419</v>
      </c>
      <c r="D889" s="197">
        <v>295.32</v>
      </c>
    </row>
    <row r="890" spans="1:4">
      <c r="A890" s="199" t="s">
        <v>8450</v>
      </c>
      <c r="B890" s="195" t="s">
        <v>8451</v>
      </c>
      <c r="C890" s="196" t="s">
        <v>5419</v>
      </c>
      <c r="D890" s="197">
        <v>645.32000000000005</v>
      </c>
    </row>
    <row r="891" spans="1:4">
      <c r="A891" s="199" t="s">
        <v>8452</v>
      </c>
      <c r="B891" s="195" t="s">
        <v>8453</v>
      </c>
      <c r="C891" s="196" t="s">
        <v>5419</v>
      </c>
      <c r="D891" s="197">
        <v>201</v>
      </c>
    </row>
    <row r="892" spans="1:4">
      <c r="A892" s="199" t="s">
        <v>8454</v>
      </c>
      <c r="B892" s="195" t="s">
        <v>8455</v>
      </c>
      <c r="C892" s="196" t="s">
        <v>5419</v>
      </c>
      <c r="D892" s="197">
        <v>1776.3</v>
      </c>
    </row>
    <row r="893" spans="1:4">
      <c r="A893" s="199" t="s">
        <v>8456</v>
      </c>
      <c r="B893" s="195" t="s">
        <v>8457</v>
      </c>
      <c r="C893" s="196" t="s">
        <v>5419</v>
      </c>
      <c r="D893" s="197">
        <v>2301.9</v>
      </c>
    </row>
    <row r="894" spans="1:4">
      <c r="A894" s="199" t="s">
        <v>8458</v>
      </c>
      <c r="B894" s="195" t="s">
        <v>8459</v>
      </c>
      <c r="C894" s="196" t="s">
        <v>5419</v>
      </c>
      <c r="D894" s="197">
        <v>887.66</v>
      </c>
    </row>
    <row r="895" spans="1:4">
      <c r="A895" s="199" t="s">
        <v>8460</v>
      </c>
      <c r="B895" s="195" t="s">
        <v>8461</v>
      </c>
      <c r="C895" s="196" t="s">
        <v>5419</v>
      </c>
      <c r="D895" s="197">
        <v>77.180000000000007</v>
      </c>
    </row>
    <row r="896" spans="1:4">
      <c r="A896" s="199" t="s">
        <v>8462</v>
      </c>
      <c r="B896" s="195" t="s">
        <v>8463</v>
      </c>
      <c r="C896" s="196" t="s">
        <v>5419</v>
      </c>
      <c r="D896" s="197">
        <v>300</v>
      </c>
    </row>
    <row r="897" spans="1:4">
      <c r="A897" s="196" t="s">
        <v>8464</v>
      </c>
      <c r="B897" s="195" t="s">
        <v>8465</v>
      </c>
      <c r="C897" s="196" t="s">
        <v>41</v>
      </c>
      <c r="D897" s="197">
        <v>209.45</v>
      </c>
    </row>
    <row r="898" spans="1:4">
      <c r="A898" s="198" t="s">
        <v>8466</v>
      </c>
      <c r="B898" s="195"/>
      <c r="C898" s="196"/>
      <c r="D898" s="224"/>
    </row>
    <row r="899" spans="1:4">
      <c r="A899" s="199" t="s">
        <v>8467</v>
      </c>
      <c r="B899" s="195" t="s">
        <v>8468</v>
      </c>
      <c r="C899" s="196" t="s">
        <v>5418</v>
      </c>
      <c r="D899" s="197">
        <v>13.2</v>
      </c>
    </row>
    <row r="900" spans="1:4">
      <c r="A900" s="199" t="s">
        <v>8469</v>
      </c>
      <c r="B900" s="195" t="s">
        <v>8470</v>
      </c>
      <c r="C900" s="196" t="s">
        <v>25</v>
      </c>
      <c r="D900" s="197">
        <v>6.2</v>
      </c>
    </row>
    <row r="901" spans="1:4">
      <c r="A901" s="199" t="s">
        <v>8471</v>
      </c>
      <c r="B901" s="195" t="s">
        <v>8472</v>
      </c>
      <c r="C901" s="196" t="s">
        <v>41</v>
      </c>
      <c r="D901" s="197">
        <v>30.17</v>
      </c>
    </row>
    <row r="902" spans="1:4">
      <c r="A902" s="199" t="s">
        <v>8473</v>
      </c>
      <c r="B902" s="195" t="s">
        <v>8474</v>
      </c>
      <c r="C902" s="196" t="s">
        <v>25</v>
      </c>
      <c r="D902" s="197">
        <v>48.82</v>
      </c>
    </row>
    <row r="903" spans="1:4">
      <c r="A903" s="199" t="s">
        <v>8475</v>
      </c>
      <c r="B903" s="195" t="s">
        <v>8476</v>
      </c>
      <c r="C903" s="196" t="s">
        <v>25</v>
      </c>
      <c r="D903" s="197">
        <v>2.4900000000000002</v>
      </c>
    </row>
    <row r="904" spans="1:4">
      <c r="A904" s="196" t="s">
        <v>8477</v>
      </c>
      <c r="B904" s="195" t="s">
        <v>8478</v>
      </c>
      <c r="C904" s="196" t="s">
        <v>25</v>
      </c>
      <c r="D904" s="197">
        <v>0.52</v>
      </c>
    </row>
    <row r="905" spans="1:4">
      <c r="A905" s="198" t="s">
        <v>8479</v>
      </c>
      <c r="B905" s="195"/>
      <c r="C905" s="196"/>
      <c r="D905" s="224"/>
    </row>
    <row r="906" spans="1:4">
      <c r="A906" s="196" t="s">
        <v>8480</v>
      </c>
      <c r="B906" s="195" t="s">
        <v>8481</v>
      </c>
      <c r="C906" s="196" t="s">
        <v>5413</v>
      </c>
      <c r="D906" s="197">
        <v>496.38</v>
      </c>
    </row>
    <row r="907" spans="1:4">
      <c r="A907" s="194" t="s">
        <v>8482</v>
      </c>
      <c r="B907" s="195"/>
      <c r="C907" s="196"/>
      <c r="D907" s="224"/>
    </row>
    <row r="908" spans="1:4">
      <c r="A908" s="198" t="s">
        <v>8483</v>
      </c>
      <c r="B908" s="195"/>
      <c r="C908" s="196"/>
      <c r="D908" s="224"/>
    </row>
    <row r="909" spans="1:4">
      <c r="A909" s="196" t="s">
        <v>8484</v>
      </c>
      <c r="B909" s="195" t="s">
        <v>8485</v>
      </c>
      <c r="C909" s="196" t="s">
        <v>25</v>
      </c>
      <c r="D909" s="197">
        <v>102.86</v>
      </c>
    </row>
    <row r="910" spans="1:4">
      <c r="A910" s="194" t="s">
        <v>5431</v>
      </c>
      <c r="B910" s="195"/>
      <c r="C910" s="196"/>
      <c r="D910" s="224"/>
    </row>
    <row r="911" spans="1:4">
      <c r="A911" s="194" t="s">
        <v>5423</v>
      </c>
      <c r="B911" s="195"/>
      <c r="C911" s="196"/>
      <c r="D911" s="224"/>
    </row>
    <row r="912" spans="1:4">
      <c r="A912" s="194" t="s">
        <v>8486</v>
      </c>
      <c r="B912" s="195"/>
      <c r="C912" s="196"/>
      <c r="D912" s="224"/>
    </row>
    <row r="913" spans="1:4">
      <c r="A913" s="198" t="s">
        <v>8487</v>
      </c>
      <c r="B913" s="195"/>
      <c r="C913" s="196"/>
      <c r="D913" s="224"/>
    </row>
    <row r="914" spans="1:4">
      <c r="A914" s="199" t="s">
        <v>8488</v>
      </c>
      <c r="B914" s="195" t="s">
        <v>8489</v>
      </c>
      <c r="C914" s="196" t="s">
        <v>5413</v>
      </c>
      <c r="D914" s="197">
        <v>39.68</v>
      </c>
    </row>
    <row r="915" spans="1:4">
      <c r="A915" s="199" t="s">
        <v>8490</v>
      </c>
      <c r="B915" s="195" t="s">
        <v>8491</v>
      </c>
      <c r="C915" s="196" t="s">
        <v>5413</v>
      </c>
      <c r="D915" s="197">
        <v>80.819999999999993</v>
      </c>
    </row>
    <row r="916" spans="1:4">
      <c r="A916" s="199" t="s">
        <v>8492</v>
      </c>
      <c r="B916" s="195" t="s">
        <v>8493</v>
      </c>
      <c r="C916" s="196" t="s">
        <v>5413</v>
      </c>
      <c r="D916" s="197">
        <v>22.74</v>
      </c>
    </row>
    <row r="917" spans="1:4">
      <c r="A917" s="199" t="s">
        <v>8494</v>
      </c>
      <c r="B917" s="195" t="s">
        <v>8495</v>
      </c>
      <c r="C917" s="196" t="s">
        <v>5413</v>
      </c>
      <c r="D917" s="197">
        <v>63.21</v>
      </c>
    </row>
    <row r="918" spans="1:4">
      <c r="A918" s="196" t="s">
        <v>8496</v>
      </c>
      <c r="B918" s="195" t="s">
        <v>8497</v>
      </c>
      <c r="C918" s="196" t="s">
        <v>5413</v>
      </c>
      <c r="D918" s="197">
        <v>79</v>
      </c>
    </row>
    <row r="919" spans="1:4">
      <c r="A919" s="198" t="s">
        <v>8498</v>
      </c>
      <c r="B919" s="195"/>
      <c r="C919" s="196"/>
      <c r="D919" s="224"/>
    </row>
    <row r="920" spans="1:4">
      <c r="A920" s="199" t="s">
        <v>8499</v>
      </c>
      <c r="B920" s="195" t="s">
        <v>8500</v>
      </c>
      <c r="C920" s="196" t="s">
        <v>41</v>
      </c>
      <c r="D920" s="197">
        <v>50.66</v>
      </c>
    </row>
    <row r="921" spans="1:4">
      <c r="A921" s="199" t="s">
        <v>8501</v>
      </c>
      <c r="B921" s="195" t="s">
        <v>8502</v>
      </c>
      <c r="C921" s="196" t="s">
        <v>41</v>
      </c>
      <c r="D921" s="197">
        <v>61.01</v>
      </c>
    </row>
    <row r="922" spans="1:4">
      <c r="A922" s="196" t="s">
        <v>8503</v>
      </c>
      <c r="B922" s="195" t="s">
        <v>8504</v>
      </c>
      <c r="C922" s="196" t="s">
        <v>41</v>
      </c>
      <c r="D922" s="197">
        <v>123.92</v>
      </c>
    </row>
    <row r="923" spans="1:4">
      <c r="A923" s="198" t="s">
        <v>8505</v>
      </c>
      <c r="B923" s="195"/>
      <c r="C923" s="196"/>
      <c r="D923" s="224"/>
    </row>
    <row r="924" spans="1:4">
      <c r="A924" s="199" t="s">
        <v>8506</v>
      </c>
      <c r="B924" s="195" t="s">
        <v>8507</v>
      </c>
      <c r="C924" s="196" t="s">
        <v>41</v>
      </c>
      <c r="D924" s="197">
        <v>74.95</v>
      </c>
    </row>
    <row r="925" spans="1:4">
      <c r="A925" s="199" t="s">
        <v>8508</v>
      </c>
      <c r="B925" s="195" t="s">
        <v>8509</v>
      </c>
      <c r="C925" s="196" t="s">
        <v>41</v>
      </c>
      <c r="D925" s="197">
        <v>112.84</v>
      </c>
    </row>
    <row r="926" spans="1:4">
      <c r="A926" s="199" t="s">
        <v>8510</v>
      </c>
      <c r="B926" s="195" t="s">
        <v>8511</v>
      </c>
      <c r="C926" s="196" t="s">
        <v>41</v>
      </c>
      <c r="D926" s="197">
        <v>154.15</v>
      </c>
    </row>
    <row r="927" spans="1:4">
      <c r="A927" s="196" t="s">
        <v>8512</v>
      </c>
      <c r="B927" s="195" t="s">
        <v>8513</v>
      </c>
      <c r="C927" s="196" t="s">
        <v>41</v>
      </c>
      <c r="D927" s="197">
        <v>199.38</v>
      </c>
    </row>
    <row r="928" spans="1:4">
      <c r="A928" s="198" t="s">
        <v>8514</v>
      </c>
      <c r="B928" s="195"/>
      <c r="C928" s="196"/>
      <c r="D928" s="224"/>
    </row>
    <row r="929" spans="1:4">
      <c r="A929" s="199" t="s">
        <v>8515</v>
      </c>
      <c r="B929" s="195" t="s">
        <v>8516</v>
      </c>
      <c r="C929" s="196" t="s">
        <v>41</v>
      </c>
      <c r="D929" s="197">
        <v>129.81</v>
      </c>
    </row>
    <row r="930" spans="1:4">
      <c r="A930" s="199" t="s">
        <v>8517</v>
      </c>
      <c r="B930" s="195" t="s">
        <v>8518</v>
      </c>
      <c r="C930" s="196" t="s">
        <v>41</v>
      </c>
      <c r="D930" s="197">
        <v>168.88</v>
      </c>
    </row>
    <row r="931" spans="1:4">
      <c r="A931" s="199" t="s">
        <v>8519</v>
      </c>
      <c r="B931" s="195" t="s">
        <v>8520</v>
      </c>
      <c r="C931" s="196" t="s">
        <v>41</v>
      </c>
      <c r="D931" s="197">
        <v>222.35</v>
      </c>
    </row>
    <row r="932" spans="1:4">
      <c r="A932" s="199" t="s">
        <v>8521</v>
      </c>
      <c r="B932" s="195" t="s">
        <v>8522</v>
      </c>
      <c r="C932" s="196" t="s">
        <v>41</v>
      </c>
      <c r="D932" s="197">
        <v>249.05</v>
      </c>
    </row>
    <row r="933" spans="1:4">
      <c r="A933" s="199" t="s">
        <v>8523</v>
      </c>
      <c r="B933" s="195" t="s">
        <v>8524</v>
      </c>
      <c r="C933" s="196" t="s">
        <v>41</v>
      </c>
      <c r="D933" s="197">
        <v>335.58</v>
      </c>
    </row>
    <row r="934" spans="1:4">
      <c r="A934" s="199" t="s">
        <v>8525</v>
      </c>
      <c r="B934" s="195" t="s">
        <v>8526</v>
      </c>
      <c r="C934" s="196" t="s">
        <v>41</v>
      </c>
      <c r="D934" s="197">
        <v>402.89</v>
      </c>
    </row>
    <row r="935" spans="1:4">
      <c r="A935" s="199" t="s">
        <v>8527</v>
      </c>
      <c r="B935" s="195" t="s">
        <v>8528</v>
      </c>
      <c r="C935" s="196" t="s">
        <v>41</v>
      </c>
      <c r="D935" s="197">
        <v>497.5</v>
      </c>
    </row>
    <row r="936" spans="1:4">
      <c r="A936" s="199" t="s">
        <v>8529</v>
      </c>
      <c r="B936" s="195" t="s">
        <v>8530</v>
      </c>
      <c r="C936" s="196" t="s">
        <v>41</v>
      </c>
      <c r="D936" s="197">
        <v>640.65</v>
      </c>
    </row>
    <row r="937" spans="1:4">
      <c r="A937" s="199" t="s">
        <v>8531</v>
      </c>
      <c r="B937" s="195" t="s">
        <v>8532</v>
      </c>
      <c r="C937" s="196" t="s">
        <v>41</v>
      </c>
      <c r="D937" s="197">
        <v>754.64</v>
      </c>
    </row>
    <row r="938" spans="1:4">
      <c r="A938" s="199" t="s">
        <v>8533</v>
      </c>
      <c r="B938" s="195" t="s">
        <v>8534</v>
      </c>
      <c r="C938" s="196" t="s">
        <v>41</v>
      </c>
      <c r="D938" s="197">
        <v>1086.1500000000001</v>
      </c>
    </row>
    <row r="939" spans="1:4">
      <c r="A939" s="196" t="s">
        <v>8535</v>
      </c>
      <c r="B939" s="195" t="s">
        <v>8536</v>
      </c>
      <c r="C939" s="196" t="s">
        <v>41</v>
      </c>
      <c r="D939" s="197">
        <v>1795.31</v>
      </c>
    </row>
    <row r="940" spans="1:4">
      <c r="A940" s="198" t="s">
        <v>8537</v>
      </c>
      <c r="B940" s="195"/>
      <c r="C940" s="196"/>
      <c r="D940" s="224"/>
    </row>
    <row r="941" spans="1:4">
      <c r="A941" s="199" t="s">
        <v>8538</v>
      </c>
      <c r="B941" s="195" t="s">
        <v>8539</v>
      </c>
      <c r="C941" s="196" t="s">
        <v>41</v>
      </c>
      <c r="D941" s="197">
        <v>149.43</v>
      </c>
    </row>
    <row r="942" spans="1:4">
      <c r="A942" s="199" t="s">
        <v>8540</v>
      </c>
      <c r="B942" s="195" t="s">
        <v>8541</v>
      </c>
      <c r="C942" s="196" t="s">
        <v>41</v>
      </c>
      <c r="D942" s="197">
        <v>194.17</v>
      </c>
    </row>
    <row r="943" spans="1:4">
      <c r="A943" s="199" t="s">
        <v>8542</v>
      </c>
      <c r="B943" s="195" t="s">
        <v>8543</v>
      </c>
      <c r="C943" s="196" t="s">
        <v>41</v>
      </c>
      <c r="D943" s="197">
        <v>257.85000000000002</v>
      </c>
    </row>
    <row r="944" spans="1:4">
      <c r="A944" s="199" t="s">
        <v>8544</v>
      </c>
      <c r="B944" s="195" t="s">
        <v>5432</v>
      </c>
      <c r="C944" s="196" t="s">
        <v>41</v>
      </c>
      <c r="D944" s="197">
        <v>275.45</v>
      </c>
    </row>
    <row r="945" spans="1:4">
      <c r="A945" s="199" t="s">
        <v>8545</v>
      </c>
      <c r="B945" s="195" t="s">
        <v>5433</v>
      </c>
      <c r="C945" s="196" t="s">
        <v>41</v>
      </c>
      <c r="D945" s="197">
        <v>305.14</v>
      </c>
    </row>
    <row r="946" spans="1:4">
      <c r="A946" s="199" t="s">
        <v>8546</v>
      </c>
      <c r="B946" s="195" t="s">
        <v>5434</v>
      </c>
      <c r="C946" s="196" t="s">
        <v>41</v>
      </c>
      <c r="D946" s="197">
        <v>354.82</v>
      </c>
    </row>
    <row r="947" spans="1:4">
      <c r="A947" s="199" t="s">
        <v>8547</v>
      </c>
      <c r="B947" s="195" t="s">
        <v>8548</v>
      </c>
      <c r="C947" s="196" t="s">
        <v>41</v>
      </c>
      <c r="D947" s="197">
        <v>591.36</v>
      </c>
    </row>
    <row r="948" spans="1:4">
      <c r="A948" s="199" t="s">
        <v>8549</v>
      </c>
      <c r="B948" s="195" t="s">
        <v>5435</v>
      </c>
      <c r="C948" s="196" t="s">
        <v>41</v>
      </c>
      <c r="D948" s="197">
        <v>650.23</v>
      </c>
    </row>
    <row r="949" spans="1:4">
      <c r="A949" s="199" t="s">
        <v>8550</v>
      </c>
      <c r="B949" s="195" t="s">
        <v>5436</v>
      </c>
      <c r="C949" s="196" t="s">
        <v>41</v>
      </c>
      <c r="D949" s="197">
        <v>760.15</v>
      </c>
    </row>
    <row r="950" spans="1:4">
      <c r="A950" s="196" t="s">
        <v>8551</v>
      </c>
      <c r="B950" s="195" t="s">
        <v>5437</v>
      </c>
      <c r="C950" s="196" t="s">
        <v>41</v>
      </c>
      <c r="D950" s="197">
        <v>1958.31</v>
      </c>
    </row>
    <row r="951" spans="1:4">
      <c r="A951" s="198" t="s">
        <v>8552</v>
      </c>
      <c r="B951" s="195"/>
      <c r="C951" s="196"/>
      <c r="D951" s="224"/>
    </row>
    <row r="952" spans="1:4">
      <c r="A952" s="199" t="s">
        <v>8553</v>
      </c>
      <c r="B952" s="195" t="s">
        <v>8554</v>
      </c>
      <c r="C952" s="196" t="s">
        <v>41</v>
      </c>
      <c r="D952" s="197">
        <v>104.98</v>
      </c>
    </row>
    <row r="953" spans="1:4">
      <c r="A953" s="199" t="s">
        <v>8555</v>
      </c>
      <c r="B953" s="195" t="s">
        <v>8556</v>
      </c>
      <c r="C953" s="196" t="s">
        <v>41</v>
      </c>
      <c r="D953" s="197">
        <v>271.49</v>
      </c>
    </row>
    <row r="954" spans="1:4">
      <c r="A954" s="199" t="s">
        <v>8557</v>
      </c>
      <c r="B954" s="195" t="s">
        <v>8558</v>
      </c>
      <c r="C954" s="196" t="s">
        <v>41</v>
      </c>
      <c r="D954" s="197">
        <v>391.55</v>
      </c>
    </row>
    <row r="955" spans="1:4">
      <c r="A955" s="199" t="s">
        <v>8559</v>
      </c>
      <c r="B955" s="195" t="s">
        <v>8560</v>
      </c>
      <c r="C955" s="196" t="s">
        <v>41</v>
      </c>
      <c r="D955" s="197">
        <v>438.54</v>
      </c>
    </row>
    <row r="956" spans="1:4">
      <c r="A956" s="199" t="s">
        <v>8561</v>
      </c>
      <c r="B956" s="195" t="s">
        <v>8562</v>
      </c>
      <c r="C956" s="196" t="s">
        <v>41</v>
      </c>
      <c r="D956" s="197">
        <v>553.53</v>
      </c>
    </row>
    <row r="957" spans="1:4">
      <c r="A957" s="196" t="s">
        <v>8563</v>
      </c>
      <c r="B957" s="195" t="s">
        <v>8564</v>
      </c>
      <c r="C957" s="196" t="s">
        <v>41</v>
      </c>
      <c r="D957" s="197">
        <v>825.32</v>
      </c>
    </row>
    <row r="958" spans="1:4">
      <c r="A958" s="198" t="s">
        <v>8565</v>
      </c>
      <c r="B958" s="195"/>
      <c r="C958" s="196"/>
      <c r="D958" s="224"/>
    </row>
    <row r="959" spans="1:4">
      <c r="A959" s="199" t="s">
        <v>8566</v>
      </c>
      <c r="B959" s="195" t="s">
        <v>8567</v>
      </c>
      <c r="C959" s="196" t="s">
        <v>41</v>
      </c>
      <c r="D959" s="197">
        <v>23.99</v>
      </c>
    </row>
    <row r="960" spans="1:4">
      <c r="A960" s="199" t="s">
        <v>8568</v>
      </c>
      <c r="B960" s="195" t="s">
        <v>8569</v>
      </c>
      <c r="C960" s="196" t="s">
        <v>41</v>
      </c>
      <c r="D960" s="197">
        <v>50.25</v>
      </c>
    </row>
    <row r="961" spans="1:4">
      <c r="A961" s="199" t="s">
        <v>8570</v>
      </c>
      <c r="B961" s="195" t="s">
        <v>8571</v>
      </c>
      <c r="C961" s="196" t="s">
        <v>41</v>
      </c>
      <c r="D961" s="197">
        <v>71.13</v>
      </c>
    </row>
    <row r="962" spans="1:4">
      <c r="A962" s="199" t="s">
        <v>8572</v>
      </c>
      <c r="B962" s="195" t="s">
        <v>8573</v>
      </c>
      <c r="C962" s="196" t="s">
        <v>41</v>
      </c>
      <c r="D962" s="197">
        <v>104.41</v>
      </c>
    </row>
    <row r="963" spans="1:4">
      <c r="A963" s="196" t="s">
        <v>8574</v>
      </c>
      <c r="B963" s="195" t="s">
        <v>8575</v>
      </c>
      <c r="C963" s="196" t="s">
        <v>41</v>
      </c>
      <c r="D963" s="197">
        <v>163.87</v>
      </c>
    </row>
    <row r="964" spans="1:4">
      <c r="A964" s="198" t="s">
        <v>8576</v>
      </c>
      <c r="B964" s="195"/>
      <c r="C964" s="196"/>
      <c r="D964" s="224"/>
    </row>
    <row r="965" spans="1:4">
      <c r="A965" s="199" t="s">
        <v>8577</v>
      </c>
      <c r="B965" s="195" t="s">
        <v>8578</v>
      </c>
      <c r="C965" s="196" t="s">
        <v>5413</v>
      </c>
      <c r="D965" s="197">
        <v>40.090000000000003</v>
      </c>
    </row>
    <row r="966" spans="1:4">
      <c r="A966" s="199" t="s">
        <v>8579</v>
      </c>
      <c r="B966" s="195" t="s">
        <v>8580</v>
      </c>
      <c r="C966" s="196" t="s">
        <v>5413</v>
      </c>
      <c r="D966" s="197">
        <v>48.07</v>
      </c>
    </row>
    <row r="967" spans="1:4">
      <c r="A967" s="196" t="s">
        <v>8581</v>
      </c>
      <c r="B967" s="195" t="s">
        <v>8582</v>
      </c>
      <c r="C967" s="196" t="s">
        <v>5413</v>
      </c>
      <c r="D967" s="197">
        <v>68.06</v>
      </c>
    </row>
    <row r="968" spans="1:4">
      <c r="A968" s="198" t="s">
        <v>8583</v>
      </c>
      <c r="B968" s="195"/>
      <c r="C968" s="196"/>
      <c r="D968" s="224"/>
    </row>
    <row r="969" spans="1:4">
      <c r="A969" s="199" t="s">
        <v>8584</v>
      </c>
      <c r="B969" s="195" t="s">
        <v>8585</v>
      </c>
      <c r="C969" s="196" t="s">
        <v>41</v>
      </c>
      <c r="D969" s="197">
        <v>38.43</v>
      </c>
    </row>
    <row r="970" spans="1:4">
      <c r="A970" s="199" t="s">
        <v>8586</v>
      </c>
      <c r="B970" s="195" t="s">
        <v>8587</v>
      </c>
      <c r="C970" s="196" t="s">
        <v>41</v>
      </c>
      <c r="D970" s="197">
        <v>51.17</v>
      </c>
    </row>
    <row r="971" spans="1:4">
      <c r="A971" s="199" t="s">
        <v>8588</v>
      </c>
      <c r="B971" s="195" t="s">
        <v>8589</v>
      </c>
      <c r="C971" s="196" t="s">
        <v>41</v>
      </c>
      <c r="D971" s="197">
        <v>69.59</v>
      </c>
    </row>
    <row r="972" spans="1:4">
      <c r="A972" s="199" t="s">
        <v>8590</v>
      </c>
      <c r="B972" s="195" t="s">
        <v>8591</v>
      </c>
      <c r="C972" s="196" t="s">
        <v>41</v>
      </c>
      <c r="D972" s="197">
        <v>159.44999999999999</v>
      </c>
    </row>
    <row r="973" spans="1:4">
      <c r="A973" s="196" t="s">
        <v>8592</v>
      </c>
      <c r="B973" s="195" t="s">
        <v>8593</v>
      </c>
      <c r="C973" s="196" t="s">
        <v>41</v>
      </c>
      <c r="D973" s="197">
        <v>276.39999999999998</v>
      </c>
    </row>
    <row r="974" spans="1:4">
      <c r="A974" s="198" t="s">
        <v>8594</v>
      </c>
      <c r="B974" s="195"/>
      <c r="C974" s="196"/>
      <c r="D974" s="224"/>
    </row>
    <row r="975" spans="1:4">
      <c r="A975" s="199" t="s">
        <v>8595</v>
      </c>
      <c r="B975" s="195" t="s">
        <v>8596</v>
      </c>
      <c r="C975" s="196" t="s">
        <v>41</v>
      </c>
      <c r="D975" s="197">
        <v>22.38</v>
      </c>
    </row>
    <row r="976" spans="1:4">
      <c r="A976" s="196" t="s">
        <v>8597</v>
      </c>
      <c r="B976" s="195" t="s">
        <v>8598</v>
      </c>
      <c r="C976" s="196" t="s">
        <v>41</v>
      </c>
      <c r="D976" s="197">
        <v>48.03</v>
      </c>
    </row>
    <row r="977" spans="1:4">
      <c r="A977" s="198" t="s">
        <v>8599</v>
      </c>
      <c r="B977" s="195"/>
      <c r="C977" s="196"/>
      <c r="D977" s="224"/>
    </row>
    <row r="978" spans="1:4">
      <c r="A978" s="199" t="s">
        <v>8600</v>
      </c>
      <c r="B978" s="195" t="s">
        <v>8601</v>
      </c>
      <c r="C978" s="196" t="s">
        <v>41</v>
      </c>
      <c r="D978" s="197">
        <v>14.81</v>
      </c>
    </row>
    <row r="979" spans="1:4">
      <c r="A979" s="199" t="s">
        <v>8602</v>
      </c>
      <c r="B979" s="195" t="s">
        <v>8603</v>
      </c>
      <c r="C979" s="196" t="s">
        <v>41</v>
      </c>
      <c r="D979" s="197">
        <v>25.27</v>
      </c>
    </row>
    <row r="980" spans="1:4">
      <c r="A980" s="199" t="s">
        <v>8604</v>
      </c>
      <c r="B980" s="195" t="s">
        <v>8605</v>
      </c>
      <c r="C980" s="196" t="s">
        <v>41</v>
      </c>
      <c r="D980" s="197">
        <v>29.53</v>
      </c>
    </row>
    <row r="981" spans="1:4">
      <c r="A981" s="199" t="s">
        <v>8606</v>
      </c>
      <c r="B981" s="195" t="s">
        <v>8607</v>
      </c>
      <c r="C981" s="196" t="s">
        <v>41</v>
      </c>
      <c r="D981" s="197">
        <v>15.46</v>
      </c>
    </row>
    <row r="982" spans="1:4">
      <c r="A982" s="199" t="s">
        <v>8608</v>
      </c>
      <c r="B982" s="195" t="s">
        <v>8609</v>
      </c>
      <c r="C982" s="196" t="s">
        <v>41</v>
      </c>
      <c r="D982" s="197">
        <v>28.54</v>
      </c>
    </row>
    <row r="983" spans="1:4">
      <c r="A983" s="199" t="s">
        <v>8610</v>
      </c>
      <c r="B983" s="195" t="s">
        <v>8611</v>
      </c>
      <c r="C983" s="196" t="s">
        <v>41</v>
      </c>
      <c r="D983" s="197">
        <v>43.07</v>
      </c>
    </row>
    <row r="984" spans="1:4">
      <c r="A984" s="199" t="s">
        <v>8612</v>
      </c>
      <c r="B984" s="195" t="s">
        <v>8613</v>
      </c>
      <c r="C984" s="196" t="s">
        <v>41</v>
      </c>
      <c r="D984" s="197">
        <v>19.71</v>
      </c>
    </row>
    <row r="985" spans="1:4">
      <c r="A985" s="199" t="s">
        <v>8614</v>
      </c>
      <c r="B985" s="195" t="s">
        <v>8615</v>
      </c>
      <c r="C985" s="196" t="s">
        <v>41</v>
      </c>
      <c r="D985" s="197">
        <v>36.229999999999997</v>
      </c>
    </row>
    <row r="986" spans="1:4">
      <c r="A986" s="199" t="s">
        <v>8616</v>
      </c>
      <c r="B986" s="195" t="s">
        <v>8617</v>
      </c>
      <c r="C986" s="196" t="s">
        <v>41</v>
      </c>
      <c r="D986" s="197">
        <v>57.53</v>
      </c>
    </row>
    <row r="987" spans="1:4">
      <c r="A987" s="199" t="s">
        <v>8618</v>
      </c>
      <c r="B987" s="195" t="s">
        <v>8619</v>
      </c>
      <c r="C987" s="196" t="s">
        <v>41</v>
      </c>
      <c r="D987" s="197">
        <v>35.42</v>
      </c>
    </row>
    <row r="988" spans="1:4">
      <c r="A988" s="199" t="s">
        <v>8620</v>
      </c>
      <c r="B988" s="195" t="s">
        <v>8621</v>
      </c>
      <c r="C988" s="196" t="s">
        <v>41</v>
      </c>
      <c r="D988" s="197">
        <v>67.48</v>
      </c>
    </row>
    <row r="989" spans="1:4">
      <c r="A989" s="199" t="s">
        <v>8622</v>
      </c>
      <c r="B989" s="195" t="s">
        <v>8623</v>
      </c>
      <c r="C989" s="196" t="s">
        <v>41</v>
      </c>
      <c r="D989" s="197">
        <v>108.16</v>
      </c>
    </row>
    <row r="990" spans="1:4">
      <c r="A990" s="199" t="s">
        <v>8624</v>
      </c>
      <c r="B990" s="195" t="s">
        <v>8625</v>
      </c>
      <c r="C990" s="196" t="s">
        <v>41</v>
      </c>
      <c r="D990" s="197">
        <v>163.85</v>
      </c>
    </row>
    <row r="991" spans="1:4">
      <c r="A991" s="196" t="s">
        <v>8626</v>
      </c>
      <c r="B991" s="195" t="s">
        <v>8627</v>
      </c>
      <c r="C991" s="196" t="s">
        <v>41</v>
      </c>
      <c r="D991" s="197">
        <v>227.78</v>
      </c>
    </row>
    <row r="992" spans="1:4">
      <c r="A992" s="198" t="s">
        <v>8628</v>
      </c>
      <c r="B992" s="195"/>
      <c r="C992" s="196"/>
      <c r="D992" s="224"/>
    </row>
    <row r="993" spans="1:4">
      <c r="A993" s="199" t="s">
        <v>8629</v>
      </c>
      <c r="B993" s="195" t="s">
        <v>8630</v>
      </c>
      <c r="C993" s="196" t="s">
        <v>5413</v>
      </c>
      <c r="D993" s="197">
        <v>16.16</v>
      </c>
    </row>
    <row r="994" spans="1:4">
      <c r="A994" s="199" t="s">
        <v>8631</v>
      </c>
      <c r="B994" s="195" t="s">
        <v>8632</v>
      </c>
      <c r="C994" s="196" t="s">
        <v>5413</v>
      </c>
      <c r="D994" s="197">
        <v>31.76</v>
      </c>
    </row>
    <row r="995" spans="1:4">
      <c r="A995" s="199" t="s">
        <v>8633</v>
      </c>
      <c r="B995" s="195" t="s">
        <v>8634</v>
      </c>
      <c r="C995" s="196" t="s">
        <v>5413</v>
      </c>
      <c r="D995" s="197">
        <v>45.27</v>
      </c>
    </row>
    <row r="996" spans="1:4">
      <c r="A996" s="199" t="s">
        <v>8635</v>
      </c>
      <c r="B996" s="195" t="s">
        <v>8636</v>
      </c>
      <c r="C996" s="196" t="s">
        <v>5413</v>
      </c>
      <c r="D996" s="197">
        <v>17.399999999999999</v>
      </c>
    </row>
    <row r="997" spans="1:4">
      <c r="A997" s="199" t="s">
        <v>8637</v>
      </c>
      <c r="B997" s="195" t="s">
        <v>8638</v>
      </c>
      <c r="C997" s="196" t="s">
        <v>5413</v>
      </c>
      <c r="D997" s="197">
        <v>50.46</v>
      </c>
    </row>
    <row r="998" spans="1:4">
      <c r="A998" s="199" t="s">
        <v>8639</v>
      </c>
      <c r="B998" s="195" t="s">
        <v>8640</v>
      </c>
      <c r="C998" s="196" t="s">
        <v>5413</v>
      </c>
      <c r="D998" s="197">
        <v>20.85</v>
      </c>
    </row>
    <row r="999" spans="1:4">
      <c r="A999" s="199" t="s">
        <v>8641</v>
      </c>
      <c r="B999" s="195" t="s">
        <v>8642</v>
      </c>
      <c r="C999" s="196" t="s">
        <v>5413</v>
      </c>
      <c r="D999" s="197">
        <v>54.9</v>
      </c>
    </row>
    <row r="1000" spans="1:4">
      <c r="A1000" s="199" t="s">
        <v>8643</v>
      </c>
      <c r="B1000" s="195" t="s">
        <v>8644</v>
      </c>
      <c r="C1000" s="196" t="s">
        <v>5413</v>
      </c>
      <c r="D1000" s="197">
        <v>78.88</v>
      </c>
    </row>
    <row r="1001" spans="1:4">
      <c r="A1001" s="199" t="s">
        <v>8645</v>
      </c>
      <c r="B1001" s="195" t="s">
        <v>8646</v>
      </c>
      <c r="C1001" s="196" t="s">
        <v>5413</v>
      </c>
      <c r="D1001" s="197">
        <v>35.46</v>
      </c>
    </row>
    <row r="1002" spans="1:4">
      <c r="A1002" s="199" t="s">
        <v>8647</v>
      </c>
      <c r="B1002" s="195" t="s">
        <v>8648</v>
      </c>
      <c r="C1002" s="196" t="s">
        <v>5413</v>
      </c>
      <c r="D1002" s="197">
        <v>12.06</v>
      </c>
    </row>
    <row r="1003" spans="1:4">
      <c r="A1003" s="199" t="s">
        <v>8649</v>
      </c>
      <c r="B1003" s="195" t="s">
        <v>8650</v>
      </c>
      <c r="C1003" s="196" t="s">
        <v>5413</v>
      </c>
      <c r="D1003" s="197">
        <v>20.37</v>
      </c>
    </row>
    <row r="1004" spans="1:4">
      <c r="A1004" s="199" t="s">
        <v>8651</v>
      </c>
      <c r="B1004" s="195" t="s">
        <v>8652</v>
      </c>
      <c r="C1004" s="196" t="s">
        <v>5413</v>
      </c>
      <c r="D1004" s="197">
        <v>35</v>
      </c>
    </row>
    <row r="1005" spans="1:4">
      <c r="A1005" s="199" t="s">
        <v>8653</v>
      </c>
      <c r="B1005" s="195" t="s">
        <v>8654</v>
      </c>
      <c r="C1005" s="196" t="s">
        <v>5413</v>
      </c>
      <c r="D1005" s="197">
        <v>21.05</v>
      </c>
    </row>
    <row r="1006" spans="1:4">
      <c r="A1006" s="199" t="s">
        <v>8655</v>
      </c>
      <c r="B1006" s="195" t="s">
        <v>8656</v>
      </c>
      <c r="C1006" s="196" t="s">
        <v>5413</v>
      </c>
      <c r="D1006" s="197">
        <v>43.07</v>
      </c>
    </row>
    <row r="1007" spans="1:4">
      <c r="A1007" s="199" t="s">
        <v>8657</v>
      </c>
      <c r="B1007" s="195" t="s">
        <v>8658</v>
      </c>
      <c r="C1007" s="196" t="s">
        <v>5413</v>
      </c>
      <c r="D1007" s="197">
        <v>76.81</v>
      </c>
    </row>
    <row r="1008" spans="1:4">
      <c r="A1008" s="199" t="s">
        <v>8659</v>
      </c>
      <c r="B1008" s="195" t="s">
        <v>8660</v>
      </c>
      <c r="C1008" s="196" t="s">
        <v>5413</v>
      </c>
      <c r="D1008" s="197">
        <v>30.69</v>
      </c>
    </row>
    <row r="1009" spans="1:4">
      <c r="A1009" s="199" t="s">
        <v>8661</v>
      </c>
      <c r="B1009" s="195" t="s">
        <v>8662</v>
      </c>
      <c r="C1009" s="196" t="s">
        <v>5413</v>
      </c>
      <c r="D1009" s="197">
        <v>48.03</v>
      </c>
    </row>
    <row r="1010" spans="1:4">
      <c r="A1010" s="199" t="s">
        <v>8663</v>
      </c>
      <c r="B1010" s="195" t="s">
        <v>8664</v>
      </c>
      <c r="C1010" s="196" t="s">
        <v>5413</v>
      </c>
      <c r="D1010" s="197">
        <v>75.59</v>
      </c>
    </row>
    <row r="1011" spans="1:4">
      <c r="A1011" s="199" t="s">
        <v>8665</v>
      </c>
      <c r="B1011" s="195" t="s">
        <v>8666</v>
      </c>
      <c r="C1011" s="196" t="s">
        <v>5413</v>
      </c>
      <c r="D1011" s="197">
        <v>133.43</v>
      </c>
    </row>
    <row r="1012" spans="1:4">
      <c r="A1012" s="199" t="s">
        <v>8667</v>
      </c>
      <c r="B1012" s="195" t="s">
        <v>8668</v>
      </c>
      <c r="C1012" s="196" t="s">
        <v>5413</v>
      </c>
      <c r="D1012" s="197">
        <v>37.020000000000003</v>
      </c>
    </row>
    <row r="1013" spans="1:4">
      <c r="A1013" s="199" t="s">
        <v>8669</v>
      </c>
      <c r="B1013" s="195" t="s">
        <v>8670</v>
      </c>
      <c r="C1013" s="196" t="s">
        <v>5413</v>
      </c>
      <c r="D1013" s="197">
        <v>30.75</v>
      </c>
    </row>
    <row r="1014" spans="1:4">
      <c r="A1014" s="199" t="s">
        <v>8671</v>
      </c>
      <c r="B1014" s="195" t="s">
        <v>8672</v>
      </c>
      <c r="C1014" s="196" t="s">
        <v>5413</v>
      </c>
      <c r="D1014" s="197">
        <v>87.1</v>
      </c>
    </row>
    <row r="1015" spans="1:4">
      <c r="A1015" s="199" t="s">
        <v>8673</v>
      </c>
      <c r="B1015" s="195" t="s">
        <v>8674</v>
      </c>
      <c r="C1015" s="196" t="s">
        <v>5413</v>
      </c>
      <c r="D1015" s="197">
        <v>132.72</v>
      </c>
    </row>
    <row r="1016" spans="1:4">
      <c r="A1016" s="199" t="s">
        <v>8675</v>
      </c>
      <c r="B1016" s="195" t="s">
        <v>8676</v>
      </c>
      <c r="C1016" s="196" t="s">
        <v>5413</v>
      </c>
      <c r="D1016" s="197">
        <v>158.52000000000001</v>
      </c>
    </row>
    <row r="1017" spans="1:4">
      <c r="A1017" s="199" t="s">
        <v>8677</v>
      </c>
      <c r="B1017" s="195" t="s">
        <v>8678</v>
      </c>
      <c r="C1017" s="196" t="s">
        <v>5413</v>
      </c>
      <c r="D1017" s="197">
        <v>496.73</v>
      </c>
    </row>
    <row r="1018" spans="1:4">
      <c r="A1018" s="199" t="s">
        <v>8679</v>
      </c>
      <c r="B1018" s="195" t="s">
        <v>8680</v>
      </c>
      <c r="C1018" s="196" t="s">
        <v>5413</v>
      </c>
      <c r="D1018" s="197">
        <v>34.01</v>
      </c>
    </row>
    <row r="1019" spans="1:4">
      <c r="A1019" s="199" t="s">
        <v>8681</v>
      </c>
      <c r="B1019" s="195" t="s">
        <v>8682</v>
      </c>
      <c r="C1019" s="196" t="s">
        <v>5413</v>
      </c>
      <c r="D1019" s="197">
        <v>58.11</v>
      </c>
    </row>
    <row r="1020" spans="1:4">
      <c r="A1020" s="199" t="s">
        <v>8683</v>
      </c>
      <c r="B1020" s="195" t="s">
        <v>8684</v>
      </c>
      <c r="C1020" s="196" t="s">
        <v>5413</v>
      </c>
      <c r="D1020" s="197">
        <v>112.4</v>
      </c>
    </row>
    <row r="1021" spans="1:4">
      <c r="A1021" s="199" t="s">
        <v>8685</v>
      </c>
      <c r="B1021" s="195" t="s">
        <v>8686</v>
      </c>
      <c r="C1021" s="196" t="s">
        <v>5413</v>
      </c>
      <c r="D1021" s="197">
        <v>356.02</v>
      </c>
    </row>
    <row r="1022" spans="1:4">
      <c r="A1022" s="199" t="s">
        <v>8687</v>
      </c>
      <c r="B1022" s="195" t="s">
        <v>8688</v>
      </c>
      <c r="C1022" s="196" t="s">
        <v>5413</v>
      </c>
      <c r="D1022" s="197">
        <v>27.25</v>
      </c>
    </row>
    <row r="1023" spans="1:4">
      <c r="A1023" s="199" t="s">
        <v>8689</v>
      </c>
      <c r="B1023" s="195" t="s">
        <v>8690</v>
      </c>
      <c r="C1023" s="196" t="s">
        <v>5413</v>
      </c>
      <c r="D1023" s="197">
        <v>104.86</v>
      </c>
    </row>
    <row r="1024" spans="1:4">
      <c r="A1024" s="199" t="s">
        <v>8691</v>
      </c>
      <c r="B1024" s="195" t="s">
        <v>8692</v>
      </c>
      <c r="C1024" s="196" t="s">
        <v>5413</v>
      </c>
      <c r="D1024" s="197">
        <v>25.84</v>
      </c>
    </row>
    <row r="1025" spans="1:4">
      <c r="A1025" s="199" t="s">
        <v>8693</v>
      </c>
      <c r="B1025" s="195" t="s">
        <v>8694</v>
      </c>
      <c r="C1025" s="196" t="s">
        <v>5413</v>
      </c>
      <c r="D1025" s="197">
        <v>80.14</v>
      </c>
    </row>
    <row r="1026" spans="1:4">
      <c r="A1026" s="199" t="s">
        <v>8695</v>
      </c>
      <c r="B1026" s="195" t="s">
        <v>8696</v>
      </c>
      <c r="C1026" s="196" t="s">
        <v>5413</v>
      </c>
      <c r="D1026" s="197">
        <v>87.48</v>
      </c>
    </row>
    <row r="1027" spans="1:4">
      <c r="A1027" s="199" t="s">
        <v>8697</v>
      </c>
      <c r="B1027" s="195" t="s">
        <v>8698</v>
      </c>
      <c r="C1027" s="196" t="s">
        <v>5413</v>
      </c>
      <c r="D1027" s="197">
        <v>71.31</v>
      </c>
    </row>
    <row r="1028" spans="1:4">
      <c r="A1028" s="199" t="s">
        <v>8699</v>
      </c>
      <c r="B1028" s="195" t="s">
        <v>8700</v>
      </c>
      <c r="C1028" s="196" t="s">
        <v>5413</v>
      </c>
      <c r="D1028" s="197">
        <v>100.72</v>
      </c>
    </row>
    <row r="1029" spans="1:4">
      <c r="A1029" s="199" t="s">
        <v>8701</v>
      </c>
      <c r="B1029" s="195" t="s">
        <v>8702</v>
      </c>
      <c r="C1029" s="196" t="s">
        <v>5413</v>
      </c>
      <c r="D1029" s="197">
        <v>173.93</v>
      </c>
    </row>
    <row r="1030" spans="1:4">
      <c r="A1030" s="199" t="s">
        <v>8703</v>
      </c>
      <c r="B1030" s="195" t="s">
        <v>8704</v>
      </c>
      <c r="C1030" s="196" t="s">
        <v>5413</v>
      </c>
      <c r="D1030" s="197">
        <v>96.93</v>
      </c>
    </row>
    <row r="1031" spans="1:4">
      <c r="A1031" s="199" t="s">
        <v>8705</v>
      </c>
      <c r="B1031" s="195" t="s">
        <v>8706</v>
      </c>
      <c r="C1031" s="196" t="s">
        <v>5413</v>
      </c>
      <c r="D1031" s="197">
        <v>131.28</v>
      </c>
    </row>
    <row r="1032" spans="1:4">
      <c r="A1032" s="199" t="s">
        <v>8707</v>
      </c>
      <c r="B1032" s="195" t="s">
        <v>8708</v>
      </c>
      <c r="C1032" s="196" t="s">
        <v>5413</v>
      </c>
      <c r="D1032" s="197">
        <v>169.01</v>
      </c>
    </row>
    <row r="1033" spans="1:4">
      <c r="A1033" s="199" t="s">
        <v>8709</v>
      </c>
      <c r="B1033" s="195" t="s">
        <v>8710</v>
      </c>
      <c r="C1033" s="196" t="s">
        <v>5413</v>
      </c>
      <c r="D1033" s="197">
        <v>42.67</v>
      </c>
    </row>
    <row r="1034" spans="1:4">
      <c r="A1034" s="199" t="s">
        <v>8711</v>
      </c>
      <c r="B1034" s="195" t="s">
        <v>8712</v>
      </c>
      <c r="C1034" s="196" t="s">
        <v>5413</v>
      </c>
      <c r="D1034" s="197">
        <v>35.44</v>
      </c>
    </row>
    <row r="1035" spans="1:4">
      <c r="A1035" s="199" t="s">
        <v>8713</v>
      </c>
      <c r="B1035" s="195" t="s">
        <v>8714</v>
      </c>
      <c r="C1035" s="196" t="s">
        <v>5413</v>
      </c>
      <c r="D1035" s="197">
        <v>32.97</v>
      </c>
    </row>
    <row r="1036" spans="1:4">
      <c r="A1036" s="199" t="s">
        <v>8715</v>
      </c>
      <c r="B1036" s="195" t="s">
        <v>8716</v>
      </c>
      <c r="C1036" s="196" t="s">
        <v>5413</v>
      </c>
      <c r="D1036" s="197">
        <v>38.97</v>
      </c>
    </row>
    <row r="1037" spans="1:4">
      <c r="A1037" s="199" t="s">
        <v>8717</v>
      </c>
      <c r="B1037" s="195" t="s">
        <v>8718</v>
      </c>
      <c r="C1037" s="196" t="s">
        <v>5413</v>
      </c>
      <c r="D1037" s="197">
        <v>58.64</v>
      </c>
    </row>
    <row r="1038" spans="1:4">
      <c r="A1038" s="199" t="s">
        <v>8719</v>
      </c>
      <c r="B1038" s="195" t="s">
        <v>8720</v>
      </c>
      <c r="C1038" s="196" t="s">
        <v>5413</v>
      </c>
      <c r="D1038" s="197">
        <v>39.229999999999997</v>
      </c>
    </row>
    <row r="1039" spans="1:4">
      <c r="A1039" s="199" t="s">
        <v>8721</v>
      </c>
      <c r="B1039" s="195" t="s">
        <v>8722</v>
      </c>
      <c r="C1039" s="196" t="s">
        <v>5413</v>
      </c>
      <c r="D1039" s="197">
        <v>48.9</v>
      </c>
    </row>
    <row r="1040" spans="1:4">
      <c r="A1040" s="199" t="s">
        <v>8723</v>
      </c>
      <c r="B1040" s="195" t="s">
        <v>8724</v>
      </c>
      <c r="C1040" s="196" t="s">
        <v>5413</v>
      </c>
      <c r="D1040" s="197">
        <v>52.78</v>
      </c>
    </row>
    <row r="1041" spans="1:4">
      <c r="A1041" s="199" t="s">
        <v>8725</v>
      </c>
      <c r="B1041" s="195" t="s">
        <v>8726</v>
      </c>
      <c r="C1041" s="196" t="s">
        <v>5413</v>
      </c>
      <c r="D1041" s="197">
        <v>56.36</v>
      </c>
    </row>
    <row r="1042" spans="1:4">
      <c r="A1042" s="199" t="s">
        <v>8727</v>
      </c>
      <c r="B1042" s="195" t="s">
        <v>8728</v>
      </c>
      <c r="C1042" s="196" t="s">
        <v>5413</v>
      </c>
      <c r="D1042" s="197">
        <v>96.48</v>
      </c>
    </row>
    <row r="1043" spans="1:4">
      <c r="A1043" s="199" t="s">
        <v>8729</v>
      </c>
      <c r="B1043" s="195" t="s">
        <v>8730</v>
      </c>
      <c r="C1043" s="196" t="s">
        <v>5413</v>
      </c>
      <c r="D1043" s="197">
        <v>157.97</v>
      </c>
    </row>
    <row r="1044" spans="1:4">
      <c r="A1044" s="199" t="s">
        <v>8731</v>
      </c>
      <c r="B1044" s="195" t="s">
        <v>8732</v>
      </c>
      <c r="C1044" s="196" t="s">
        <v>5413</v>
      </c>
      <c r="D1044" s="197">
        <v>239.69</v>
      </c>
    </row>
    <row r="1045" spans="1:4">
      <c r="A1045" s="199" t="s">
        <v>8733</v>
      </c>
      <c r="B1045" s="195" t="s">
        <v>8734</v>
      </c>
      <c r="C1045" s="196" t="s">
        <v>5413</v>
      </c>
      <c r="D1045" s="197">
        <v>371.96</v>
      </c>
    </row>
    <row r="1046" spans="1:4">
      <c r="A1046" s="199" t="s">
        <v>8735</v>
      </c>
      <c r="B1046" s="195" t="s">
        <v>8736</v>
      </c>
      <c r="C1046" s="196" t="s">
        <v>5413</v>
      </c>
      <c r="D1046" s="197">
        <v>38.159999999999997</v>
      </c>
    </row>
    <row r="1047" spans="1:4">
      <c r="A1047" s="199" t="s">
        <v>8737</v>
      </c>
      <c r="B1047" s="195" t="s">
        <v>8738</v>
      </c>
      <c r="C1047" s="196" t="s">
        <v>5413</v>
      </c>
      <c r="D1047" s="197">
        <v>59.64</v>
      </c>
    </row>
    <row r="1048" spans="1:4">
      <c r="A1048" s="199" t="s">
        <v>8739</v>
      </c>
      <c r="B1048" s="195" t="s">
        <v>8740</v>
      </c>
      <c r="C1048" s="196" t="s">
        <v>5413</v>
      </c>
      <c r="D1048" s="197">
        <v>94.74</v>
      </c>
    </row>
    <row r="1049" spans="1:4">
      <c r="A1049" s="199" t="s">
        <v>8741</v>
      </c>
      <c r="B1049" s="195" t="s">
        <v>8742</v>
      </c>
      <c r="C1049" s="196" t="s">
        <v>5413</v>
      </c>
      <c r="D1049" s="197">
        <v>138.71</v>
      </c>
    </row>
    <row r="1050" spans="1:4">
      <c r="A1050" s="199" t="s">
        <v>8743</v>
      </c>
      <c r="B1050" s="195" t="s">
        <v>8744</v>
      </c>
      <c r="C1050" s="196" t="s">
        <v>5413</v>
      </c>
      <c r="D1050" s="197">
        <v>196.89</v>
      </c>
    </row>
    <row r="1051" spans="1:4">
      <c r="A1051" s="199" t="s">
        <v>8745</v>
      </c>
      <c r="B1051" s="195" t="s">
        <v>8746</v>
      </c>
      <c r="C1051" s="196" t="s">
        <v>5413</v>
      </c>
      <c r="D1051" s="197">
        <v>15.28</v>
      </c>
    </row>
    <row r="1052" spans="1:4">
      <c r="A1052" s="199" t="s">
        <v>8747</v>
      </c>
      <c r="B1052" s="195" t="s">
        <v>8748</v>
      </c>
      <c r="C1052" s="196" t="s">
        <v>5413</v>
      </c>
      <c r="D1052" s="197">
        <v>23.51</v>
      </c>
    </row>
    <row r="1053" spans="1:4">
      <c r="A1053" s="199" t="s">
        <v>8749</v>
      </c>
      <c r="B1053" s="195" t="s">
        <v>8750</v>
      </c>
      <c r="C1053" s="196" t="s">
        <v>5413</v>
      </c>
      <c r="D1053" s="197">
        <v>39.090000000000003</v>
      </c>
    </row>
    <row r="1054" spans="1:4">
      <c r="A1054" s="199" t="s">
        <v>8751</v>
      </c>
      <c r="B1054" s="195" t="s">
        <v>8752</v>
      </c>
      <c r="C1054" s="196" t="s">
        <v>5413</v>
      </c>
      <c r="D1054" s="197">
        <v>56</v>
      </c>
    </row>
    <row r="1055" spans="1:4">
      <c r="A1055" s="199" t="s">
        <v>8753</v>
      </c>
      <c r="B1055" s="195" t="s">
        <v>8754</v>
      </c>
      <c r="C1055" s="196" t="s">
        <v>5413</v>
      </c>
      <c r="D1055" s="197">
        <v>148.97</v>
      </c>
    </row>
    <row r="1056" spans="1:4">
      <c r="A1056" s="199" t="s">
        <v>8755</v>
      </c>
      <c r="B1056" s="195" t="s">
        <v>8756</v>
      </c>
      <c r="C1056" s="196" t="s">
        <v>5413</v>
      </c>
      <c r="D1056" s="197">
        <v>23.6</v>
      </c>
    </row>
    <row r="1057" spans="1:4">
      <c r="A1057" s="199" t="s">
        <v>8757</v>
      </c>
      <c r="B1057" s="195" t="s">
        <v>8758</v>
      </c>
      <c r="C1057" s="196" t="s">
        <v>5413</v>
      </c>
      <c r="D1057" s="197">
        <v>69.900000000000006</v>
      </c>
    </row>
    <row r="1058" spans="1:4">
      <c r="A1058" s="199" t="s">
        <v>8759</v>
      </c>
      <c r="B1058" s="195" t="s">
        <v>8760</v>
      </c>
      <c r="C1058" s="196" t="s">
        <v>5413</v>
      </c>
      <c r="D1058" s="197">
        <v>111.28</v>
      </c>
    </row>
    <row r="1059" spans="1:4">
      <c r="A1059" s="199" t="s">
        <v>8761</v>
      </c>
      <c r="B1059" s="195" t="s">
        <v>8762</v>
      </c>
      <c r="C1059" s="196" t="s">
        <v>5413</v>
      </c>
      <c r="D1059" s="197">
        <v>130.58000000000001</v>
      </c>
    </row>
    <row r="1060" spans="1:4">
      <c r="A1060" s="199" t="s">
        <v>8763</v>
      </c>
      <c r="B1060" s="195" t="s">
        <v>8764</v>
      </c>
      <c r="C1060" s="196" t="s">
        <v>5413</v>
      </c>
      <c r="D1060" s="197">
        <v>27.17</v>
      </c>
    </row>
    <row r="1061" spans="1:4">
      <c r="A1061" s="199" t="s">
        <v>8765</v>
      </c>
      <c r="B1061" s="195" t="s">
        <v>8766</v>
      </c>
      <c r="C1061" s="196" t="s">
        <v>5413</v>
      </c>
      <c r="D1061" s="197">
        <v>32.85</v>
      </c>
    </row>
    <row r="1062" spans="1:4">
      <c r="A1062" s="199" t="s">
        <v>8767</v>
      </c>
      <c r="B1062" s="195" t="s">
        <v>8768</v>
      </c>
      <c r="C1062" s="196" t="s">
        <v>5413</v>
      </c>
      <c r="D1062" s="197">
        <v>49.85</v>
      </c>
    </row>
    <row r="1063" spans="1:4">
      <c r="A1063" s="199" t="s">
        <v>8769</v>
      </c>
      <c r="B1063" s="195" t="s">
        <v>8770</v>
      </c>
      <c r="C1063" s="196" t="s">
        <v>5413</v>
      </c>
      <c r="D1063" s="197">
        <v>68.849999999999994</v>
      </c>
    </row>
    <row r="1064" spans="1:4">
      <c r="A1064" s="199" t="s">
        <v>8771</v>
      </c>
      <c r="B1064" s="195" t="s">
        <v>8772</v>
      </c>
      <c r="C1064" s="196" t="s">
        <v>5413</v>
      </c>
      <c r="D1064" s="197">
        <v>35.08</v>
      </c>
    </row>
    <row r="1065" spans="1:4">
      <c r="A1065" s="199" t="s">
        <v>8773</v>
      </c>
      <c r="B1065" s="195" t="s">
        <v>8774</v>
      </c>
      <c r="C1065" s="196" t="s">
        <v>5413</v>
      </c>
      <c r="D1065" s="197">
        <v>59.42</v>
      </c>
    </row>
    <row r="1066" spans="1:4">
      <c r="A1066" s="199" t="s">
        <v>8775</v>
      </c>
      <c r="B1066" s="195" t="s">
        <v>8776</v>
      </c>
      <c r="C1066" s="196" t="s">
        <v>5413</v>
      </c>
      <c r="D1066" s="197">
        <v>87.97</v>
      </c>
    </row>
    <row r="1067" spans="1:4">
      <c r="A1067" s="199" t="s">
        <v>8777</v>
      </c>
      <c r="B1067" s="195" t="s">
        <v>8778</v>
      </c>
      <c r="C1067" s="196" t="s">
        <v>5413</v>
      </c>
      <c r="D1067" s="197">
        <v>297.58999999999997</v>
      </c>
    </row>
    <row r="1068" spans="1:4">
      <c r="A1068" s="199" t="s">
        <v>8779</v>
      </c>
      <c r="B1068" s="195" t="s">
        <v>8780</v>
      </c>
      <c r="C1068" s="196" t="s">
        <v>5413</v>
      </c>
      <c r="D1068" s="197">
        <v>56.68</v>
      </c>
    </row>
    <row r="1069" spans="1:4">
      <c r="A1069" s="199" t="s">
        <v>8781</v>
      </c>
      <c r="B1069" s="195" t="s">
        <v>8782</v>
      </c>
      <c r="C1069" s="196" t="s">
        <v>5413</v>
      </c>
      <c r="D1069" s="197">
        <v>81.290000000000006</v>
      </c>
    </row>
    <row r="1070" spans="1:4">
      <c r="A1070" s="199" t="s">
        <v>8783</v>
      </c>
      <c r="B1070" s="195" t="s">
        <v>8784</v>
      </c>
      <c r="C1070" s="196" t="s">
        <v>5413</v>
      </c>
      <c r="D1070" s="197">
        <v>88.53</v>
      </c>
    </row>
    <row r="1071" spans="1:4">
      <c r="A1071" s="199" t="s">
        <v>8785</v>
      </c>
      <c r="B1071" s="195" t="s">
        <v>8786</v>
      </c>
      <c r="C1071" s="196" t="s">
        <v>5413</v>
      </c>
      <c r="D1071" s="197">
        <v>184.82</v>
      </c>
    </row>
    <row r="1072" spans="1:4">
      <c r="A1072" s="199" t="s">
        <v>8787</v>
      </c>
      <c r="B1072" s="195" t="s">
        <v>8788</v>
      </c>
      <c r="C1072" s="196" t="s">
        <v>5413</v>
      </c>
      <c r="D1072" s="197">
        <v>208.86</v>
      </c>
    </row>
    <row r="1073" spans="1:4">
      <c r="A1073" s="199" t="s">
        <v>8789</v>
      </c>
      <c r="B1073" s="195" t="s">
        <v>8790</v>
      </c>
      <c r="C1073" s="196" t="s">
        <v>5413</v>
      </c>
      <c r="D1073" s="197">
        <v>312.20999999999998</v>
      </c>
    </row>
    <row r="1074" spans="1:4">
      <c r="A1074" s="199" t="s">
        <v>8791</v>
      </c>
      <c r="B1074" s="195" t="s">
        <v>8792</v>
      </c>
      <c r="C1074" s="196" t="s">
        <v>5413</v>
      </c>
      <c r="D1074" s="197">
        <v>67.59</v>
      </c>
    </row>
    <row r="1075" spans="1:4">
      <c r="A1075" s="199" t="s">
        <v>8793</v>
      </c>
      <c r="B1075" s="195" t="s">
        <v>8794</v>
      </c>
      <c r="C1075" s="196" t="s">
        <v>5413</v>
      </c>
      <c r="D1075" s="197">
        <v>90.04</v>
      </c>
    </row>
    <row r="1076" spans="1:4">
      <c r="A1076" s="199" t="s">
        <v>8795</v>
      </c>
      <c r="B1076" s="195" t="s">
        <v>8796</v>
      </c>
      <c r="C1076" s="196" t="s">
        <v>5413</v>
      </c>
      <c r="D1076" s="197">
        <v>132.74</v>
      </c>
    </row>
    <row r="1077" spans="1:4">
      <c r="A1077" s="199" t="s">
        <v>8797</v>
      </c>
      <c r="B1077" s="195" t="s">
        <v>8798</v>
      </c>
      <c r="C1077" s="196" t="s">
        <v>5413</v>
      </c>
      <c r="D1077" s="197">
        <v>328.68</v>
      </c>
    </row>
    <row r="1078" spans="1:4">
      <c r="A1078" s="199" t="s">
        <v>8799</v>
      </c>
      <c r="B1078" s="195" t="s">
        <v>8800</v>
      </c>
      <c r="C1078" s="196" t="s">
        <v>5413</v>
      </c>
      <c r="D1078" s="197">
        <v>421.82</v>
      </c>
    </row>
    <row r="1079" spans="1:4">
      <c r="A1079" s="199" t="s">
        <v>8801</v>
      </c>
      <c r="B1079" s="195" t="s">
        <v>8802</v>
      </c>
      <c r="C1079" s="196" t="s">
        <v>5413</v>
      </c>
      <c r="D1079" s="197">
        <v>148.57</v>
      </c>
    </row>
    <row r="1080" spans="1:4">
      <c r="A1080" s="199" t="s">
        <v>8803</v>
      </c>
      <c r="B1080" s="195" t="s">
        <v>8804</v>
      </c>
      <c r="C1080" s="196" t="s">
        <v>5413</v>
      </c>
      <c r="D1080" s="197">
        <v>244.42</v>
      </c>
    </row>
    <row r="1081" spans="1:4">
      <c r="A1081" s="196" t="s">
        <v>8805</v>
      </c>
      <c r="B1081" s="195" t="s">
        <v>8806</v>
      </c>
      <c r="C1081" s="196" t="s">
        <v>5413</v>
      </c>
      <c r="D1081" s="197">
        <v>286.88</v>
      </c>
    </row>
    <row r="1082" spans="1:4">
      <c r="A1082" s="198" t="s">
        <v>8807</v>
      </c>
      <c r="B1082" s="195"/>
      <c r="C1082" s="196"/>
      <c r="D1082" s="224"/>
    </row>
    <row r="1083" spans="1:4">
      <c r="A1083" s="199" t="s">
        <v>8808</v>
      </c>
      <c r="B1083" s="195" t="s">
        <v>8809</v>
      </c>
      <c r="C1083" s="196" t="s">
        <v>41</v>
      </c>
      <c r="D1083" s="197">
        <v>156.78</v>
      </c>
    </row>
    <row r="1084" spans="1:4">
      <c r="A1084" s="199" t="s">
        <v>8810</v>
      </c>
      <c r="B1084" s="195" t="s">
        <v>8811</v>
      </c>
      <c r="C1084" s="196" t="s">
        <v>41</v>
      </c>
      <c r="D1084" s="197">
        <v>160.41</v>
      </c>
    </row>
    <row r="1085" spans="1:4">
      <c r="A1085" s="199" t="s">
        <v>8812</v>
      </c>
      <c r="B1085" s="195" t="s">
        <v>8813</v>
      </c>
      <c r="C1085" s="196" t="s">
        <v>41</v>
      </c>
      <c r="D1085" s="197">
        <v>257.58999999999997</v>
      </c>
    </row>
    <row r="1086" spans="1:4">
      <c r="A1086" s="199" t="s">
        <v>8814</v>
      </c>
      <c r="B1086" s="195" t="s">
        <v>8815</v>
      </c>
      <c r="C1086" s="196" t="s">
        <v>41</v>
      </c>
      <c r="D1086" s="197">
        <v>370.96</v>
      </c>
    </row>
    <row r="1087" spans="1:4">
      <c r="A1087" s="199" t="s">
        <v>8816</v>
      </c>
      <c r="B1087" s="195" t="s">
        <v>8817</v>
      </c>
      <c r="C1087" s="196" t="s">
        <v>41</v>
      </c>
      <c r="D1087" s="197">
        <v>429.16</v>
      </c>
    </row>
    <row r="1088" spans="1:4">
      <c r="A1088" s="199" t="s">
        <v>8818</v>
      </c>
      <c r="B1088" s="195" t="s">
        <v>8819</v>
      </c>
      <c r="C1088" s="196" t="s">
        <v>41</v>
      </c>
      <c r="D1088" s="197">
        <v>575.57000000000005</v>
      </c>
    </row>
    <row r="1089" spans="1:4">
      <c r="A1089" s="199" t="s">
        <v>8820</v>
      </c>
      <c r="B1089" s="195" t="s">
        <v>8821</v>
      </c>
      <c r="C1089" s="196" t="s">
        <v>41</v>
      </c>
      <c r="D1089" s="197">
        <v>662.58</v>
      </c>
    </row>
    <row r="1090" spans="1:4">
      <c r="A1090" s="199" t="s">
        <v>8822</v>
      </c>
      <c r="B1090" s="195" t="s">
        <v>8823</v>
      </c>
      <c r="C1090" s="196" t="s">
        <v>41</v>
      </c>
      <c r="D1090" s="197">
        <v>949.9</v>
      </c>
    </row>
    <row r="1091" spans="1:4">
      <c r="A1091" s="199" t="s">
        <v>8824</v>
      </c>
      <c r="B1091" s="195" t="s">
        <v>8825</v>
      </c>
      <c r="C1091" s="196" t="s">
        <v>41</v>
      </c>
      <c r="D1091" s="197">
        <v>957.37</v>
      </c>
    </row>
    <row r="1092" spans="1:4">
      <c r="A1092" s="196" t="s">
        <v>8826</v>
      </c>
      <c r="B1092" s="195" t="s">
        <v>8827</v>
      </c>
      <c r="C1092" s="196" t="s">
        <v>41</v>
      </c>
      <c r="D1092" s="197">
        <v>1207.54</v>
      </c>
    </row>
    <row r="1093" spans="1:4">
      <c r="A1093" s="194" t="s">
        <v>8828</v>
      </c>
      <c r="B1093" s="195"/>
      <c r="C1093" s="196"/>
      <c r="D1093" s="224"/>
    </row>
    <row r="1094" spans="1:4">
      <c r="A1094" s="198" t="s">
        <v>8829</v>
      </c>
      <c r="B1094" s="195"/>
      <c r="C1094" s="196"/>
      <c r="D1094" s="224"/>
    </row>
    <row r="1095" spans="1:4">
      <c r="A1095" s="199" t="s">
        <v>8830</v>
      </c>
      <c r="B1095" s="195" t="s">
        <v>8831</v>
      </c>
      <c r="C1095" s="196" t="s">
        <v>41</v>
      </c>
      <c r="D1095" s="197">
        <v>382.33</v>
      </c>
    </row>
    <row r="1096" spans="1:4">
      <c r="A1096" s="199" t="s">
        <v>8832</v>
      </c>
      <c r="B1096" s="195" t="s">
        <v>8833</v>
      </c>
      <c r="C1096" s="196" t="s">
        <v>41</v>
      </c>
      <c r="D1096" s="197">
        <v>418.58</v>
      </c>
    </row>
    <row r="1097" spans="1:4">
      <c r="A1097" s="199" t="s">
        <v>8834</v>
      </c>
      <c r="B1097" s="195" t="s">
        <v>8835</v>
      </c>
      <c r="C1097" s="196" t="s">
        <v>41</v>
      </c>
      <c r="D1097" s="197">
        <v>529.99</v>
      </c>
    </row>
    <row r="1098" spans="1:4">
      <c r="A1098" s="199" t="s">
        <v>8836</v>
      </c>
      <c r="B1098" s="195" t="s">
        <v>8837</v>
      </c>
      <c r="C1098" s="196" t="s">
        <v>41</v>
      </c>
      <c r="D1098" s="197">
        <v>571.11</v>
      </c>
    </row>
    <row r="1099" spans="1:4">
      <c r="A1099" s="199" t="s">
        <v>8838</v>
      </c>
      <c r="B1099" s="195" t="s">
        <v>8839</v>
      </c>
      <c r="C1099" s="196" t="s">
        <v>41</v>
      </c>
      <c r="D1099" s="197">
        <v>756.83</v>
      </c>
    </row>
    <row r="1100" spans="1:4">
      <c r="A1100" s="196" t="s">
        <v>8840</v>
      </c>
      <c r="B1100" s="195" t="s">
        <v>8841</v>
      </c>
      <c r="C1100" s="196" t="s">
        <v>41</v>
      </c>
      <c r="D1100" s="197">
        <v>878.01</v>
      </c>
    </row>
    <row r="1101" spans="1:4">
      <c r="A1101" s="198" t="s">
        <v>8842</v>
      </c>
      <c r="B1101" s="195"/>
      <c r="C1101" s="196"/>
      <c r="D1101" s="224"/>
    </row>
    <row r="1102" spans="1:4">
      <c r="A1102" s="199" t="s">
        <v>8843</v>
      </c>
      <c r="B1102" s="195" t="s">
        <v>8844</v>
      </c>
      <c r="C1102" s="196" t="s">
        <v>5413</v>
      </c>
      <c r="D1102" s="197">
        <v>114.85</v>
      </c>
    </row>
    <row r="1103" spans="1:4">
      <c r="A1103" s="199" t="s">
        <v>8845</v>
      </c>
      <c r="B1103" s="195" t="s">
        <v>8846</v>
      </c>
      <c r="C1103" s="196" t="s">
        <v>5413</v>
      </c>
      <c r="D1103" s="197">
        <v>147.38</v>
      </c>
    </row>
    <row r="1104" spans="1:4">
      <c r="A1104" s="199" t="s">
        <v>8847</v>
      </c>
      <c r="B1104" s="195" t="s">
        <v>8848</v>
      </c>
      <c r="C1104" s="196" t="s">
        <v>5413</v>
      </c>
      <c r="D1104" s="197">
        <v>212.69</v>
      </c>
    </row>
    <row r="1105" spans="1:4">
      <c r="A1105" s="199" t="s">
        <v>8849</v>
      </c>
      <c r="B1105" s="195" t="s">
        <v>8850</v>
      </c>
      <c r="C1105" s="196" t="s">
        <v>5413</v>
      </c>
      <c r="D1105" s="197">
        <v>298.87</v>
      </c>
    </row>
    <row r="1106" spans="1:4">
      <c r="A1106" s="199" t="s">
        <v>8851</v>
      </c>
      <c r="B1106" s="195" t="s">
        <v>8852</v>
      </c>
      <c r="C1106" s="196" t="s">
        <v>5413</v>
      </c>
      <c r="D1106" s="197">
        <v>372.45</v>
      </c>
    </row>
    <row r="1107" spans="1:4">
      <c r="A1107" s="199" t="s">
        <v>8853</v>
      </c>
      <c r="B1107" s="195" t="s">
        <v>8854</v>
      </c>
      <c r="C1107" s="196" t="s">
        <v>5413</v>
      </c>
      <c r="D1107" s="197">
        <v>460.42</v>
      </c>
    </row>
    <row r="1108" spans="1:4">
      <c r="A1108" s="199" t="s">
        <v>8855</v>
      </c>
      <c r="B1108" s="195" t="s">
        <v>8856</v>
      </c>
      <c r="C1108" s="196" t="s">
        <v>5413</v>
      </c>
      <c r="D1108" s="197">
        <v>714.19</v>
      </c>
    </row>
    <row r="1109" spans="1:4">
      <c r="A1109" s="199" t="s">
        <v>8857</v>
      </c>
      <c r="B1109" s="195" t="s">
        <v>8858</v>
      </c>
      <c r="C1109" s="196" t="s">
        <v>5413</v>
      </c>
      <c r="D1109" s="197">
        <v>1010.05</v>
      </c>
    </row>
    <row r="1110" spans="1:4">
      <c r="A1110" s="199" t="s">
        <v>8859</v>
      </c>
      <c r="B1110" s="195" t="s">
        <v>8860</v>
      </c>
      <c r="C1110" s="196" t="s">
        <v>5413</v>
      </c>
      <c r="D1110" s="197">
        <v>1900.29</v>
      </c>
    </row>
    <row r="1111" spans="1:4">
      <c r="A1111" s="199" t="s">
        <v>8861</v>
      </c>
      <c r="B1111" s="195" t="s">
        <v>8862</v>
      </c>
      <c r="C1111" s="196" t="s">
        <v>5413</v>
      </c>
      <c r="D1111" s="197">
        <v>2326.1999999999998</v>
      </c>
    </row>
    <row r="1112" spans="1:4">
      <c r="A1112" s="199" t="s">
        <v>8863</v>
      </c>
      <c r="B1112" s="195" t="s">
        <v>8864</v>
      </c>
      <c r="C1112" s="196" t="s">
        <v>5413</v>
      </c>
      <c r="D1112" s="197">
        <v>377.65</v>
      </c>
    </row>
    <row r="1113" spans="1:4">
      <c r="A1113" s="199" t="s">
        <v>8865</v>
      </c>
      <c r="B1113" s="195" t="s">
        <v>8866</v>
      </c>
      <c r="C1113" s="196" t="s">
        <v>5413</v>
      </c>
      <c r="D1113" s="197">
        <v>496</v>
      </c>
    </row>
    <row r="1114" spans="1:4">
      <c r="A1114" s="199" t="s">
        <v>8867</v>
      </c>
      <c r="B1114" s="195" t="s">
        <v>8868</v>
      </c>
      <c r="C1114" s="196" t="s">
        <v>5413</v>
      </c>
      <c r="D1114" s="197">
        <v>721.27</v>
      </c>
    </row>
    <row r="1115" spans="1:4">
      <c r="A1115" s="199" t="s">
        <v>8869</v>
      </c>
      <c r="B1115" s="195" t="s">
        <v>8870</v>
      </c>
      <c r="C1115" s="196" t="s">
        <v>5413</v>
      </c>
      <c r="D1115" s="197">
        <v>998.6</v>
      </c>
    </row>
    <row r="1116" spans="1:4">
      <c r="A1116" s="199" t="s">
        <v>8871</v>
      </c>
      <c r="B1116" s="195" t="s">
        <v>8872</v>
      </c>
      <c r="C1116" s="196" t="s">
        <v>5413</v>
      </c>
      <c r="D1116" s="197">
        <v>2213.04</v>
      </c>
    </row>
    <row r="1117" spans="1:4">
      <c r="A1117" s="199" t="s">
        <v>8873</v>
      </c>
      <c r="B1117" s="195" t="s">
        <v>8874</v>
      </c>
      <c r="C1117" s="196" t="s">
        <v>5413</v>
      </c>
      <c r="D1117" s="197">
        <v>2769.69</v>
      </c>
    </row>
    <row r="1118" spans="1:4">
      <c r="A1118" s="199" t="s">
        <v>8875</v>
      </c>
      <c r="B1118" s="195" t="s">
        <v>8876</v>
      </c>
      <c r="C1118" s="196" t="s">
        <v>5413</v>
      </c>
      <c r="D1118" s="197">
        <v>321.02999999999997</v>
      </c>
    </row>
    <row r="1119" spans="1:4">
      <c r="A1119" s="199" t="s">
        <v>8877</v>
      </c>
      <c r="B1119" s="195" t="s">
        <v>8878</v>
      </c>
      <c r="C1119" s="196" t="s">
        <v>5413</v>
      </c>
      <c r="D1119" s="197">
        <v>610.52</v>
      </c>
    </row>
    <row r="1120" spans="1:4">
      <c r="A1120" s="199" t="s">
        <v>8879</v>
      </c>
      <c r="B1120" s="195" t="s">
        <v>8880</v>
      </c>
      <c r="C1120" s="196" t="s">
        <v>5413</v>
      </c>
      <c r="D1120" s="197">
        <v>938.42</v>
      </c>
    </row>
    <row r="1121" spans="1:4">
      <c r="A1121" s="199" t="s">
        <v>8881</v>
      </c>
      <c r="B1121" s="195" t="s">
        <v>8882</v>
      </c>
      <c r="C1121" s="196" t="s">
        <v>5413</v>
      </c>
      <c r="D1121" s="197">
        <v>1214.48</v>
      </c>
    </row>
    <row r="1122" spans="1:4">
      <c r="A1122" s="199" t="s">
        <v>8883</v>
      </c>
      <c r="B1122" s="195" t="s">
        <v>8884</v>
      </c>
      <c r="C1122" s="196" t="s">
        <v>5413</v>
      </c>
      <c r="D1122" s="197">
        <v>1474.86</v>
      </c>
    </row>
    <row r="1123" spans="1:4">
      <c r="A1123" s="199" t="s">
        <v>8885</v>
      </c>
      <c r="B1123" s="195" t="s">
        <v>8886</v>
      </c>
      <c r="C1123" s="196" t="s">
        <v>5413</v>
      </c>
      <c r="D1123" s="197">
        <v>2887.75</v>
      </c>
    </row>
    <row r="1124" spans="1:4">
      <c r="A1124" s="199" t="s">
        <v>8887</v>
      </c>
      <c r="B1124" s="195" t="s">
        <v>8888</v>
      </c>
      <c r="C1124" s="196" t="s">
        <v>5413</v>
      </c>
      <c r="D1124" s="197">
        <v>289.31</v>
      </c>
    </row>
    <row r="1125" spans="1:4">
      <c r="A1125" s="199" t="s">
        <v>8889</v>
      </c>
      <c r="B1125" s="195" t="s">
        <v>8890</v>
      </c>
      <c r="C1125" s="196" t="s">
        <v>5413</v>
      </c>
      <c r="D1125" s="197">
        <v>339.33</v>
      </c>
    </row>
    <row r="1126" spans="1:4">
      <c r="A1126" s="199" t="s">
        <v>8891</v>
      </c>
      <c r="B1126" s="195" t="s">
        <v>8892</v>
      </c>
      <c r="C1126" s="196" t="s">
        <v>5413</v>
      </c>
      <c r="D1126" s="197">
        <v>509.61</v>
      </c>
    </row>
    <row r="1127" spans="1:4">
      <c r="A1127" s="199" t="s">
        <v>8893</v>
      </c>
      <c r="B1127" s="195" t="s">
        <v>8894</v>
      </c>
      <c r="C1127" s="196" t="s">
        <v>5413</v>
      </c>
      <c r="D1127" s="197">
        <v>643.34</v>
      </c>
    </row>
    <row r="1128" spans="1:4">
      <c r="A1128" s="199" t="s">
        <v>8895</v>
      </c>
      <c r="B1128" s="195" t="s">
        <v>8896</v>
      </c>
      <c r="C1128" s="196" t="s">
        <v>5413</v>
      </c>
      <c r="D1128" s="197">
        <v>889.59</v>
      </c>
    </row>
    <row r="1129" spans="1:4">
      <c r="A1129" s="199" t="s">
        <v>8897</v>
      </c>
      <c r="B1129" s="195" t="s">
        <v>8898</v>
      </c>
      <c r="C1129" s="196" t="s">
        <v>5413</v>
      </c>
      <c r="D1129" s="197">
        <v>1004.46</v>
      </c>
    </row>
    <row r="1130" spans="1:4">
      <c r="A1130" s="199" t="s">
        <v>8899</v>
      </c>
      <c r="B1130" s="195" t="s">
        <v>8900</v>
      </c>
      <c r="C1130" s="196" t="s">
        <v>5413</v>
      </c>
      <c r="D1130" s="197">
        <v>316.14999999999998</v>
      </c>
    </row>
    <row r="1131" spans="1:4">
      <c r="A1131" s="199" t="s">
        <v>8901</v>
      </c>
      <c r="B1131" s="195" t="s">
        <v>8902</v>
      </c>
      <c r="C1131" s="196" t="s">
        <v>5413</v>
      </c>
      <c r="D1131" s="197">
        <v>419.54</v>
      </c>
    </row>
    <row r="1132" spans="1:4">
      <c r="A1132" s="199" t="s">
        <v>8903</v>
      </c>
      <c r="B1132" s="195" t="s">
        <v>8904</v>
      </c>
      <c r="C1132" s="196" t="s">
        <v>5413</v>
      </c>
      <c r="D1132" s="197">
        <v>809.81</v>
      </c>
    </row>
    <row r="1133" spans="1:4">
      <c r="A1133" s="199" t="s">
        <v>8905</v>
      </c>
      <c r="B1133" s="195" t="s">
        <v>8906</v>
      </c>
      <c r="C1133" s="196" t="s">
        <v>5413</v>
      </c>
      <c r="D1133" s="197">
        <v>1083.07</v>
      </c>
    </row>
    <row r="1134" spans="1:4">
      <c r="A1134" s="199" t="s">
        <v>8907</v>
      </c>
      <c r="B1134" s="195" t="s">
        <v>8908</v>
      </c>
      <c r="C1134" s="196" t="s">
        <v>5413</v>
      </c>
      <c r="D1134" s="197">
        <v>1922.14</v>
      </c>
    </row>
    <row r="1135" spans="1:4">
      <c r="A1135" s="199" t="s">
        <v>8909</v>
      </c>
      <c r="B1135" s="195" t="s">
        <v>8910</v>
      </c>
      <c r="C1135" s="196" t="s">
        <v>5413</v>
      </c>
      <c r="D1135" s="197">
        <v>2480.5</v>
      </c>
    </row>
    <row r="1136" spans="1:4">
      <c r="A1136" s="199" t="s">
        <v>8911</v>
      </c>
      <c r="B1136" s="195" t="s">
        <v>8912</v>
      </c>
      <c r="C1136" s="196" t="s">
        <v>5413</v>
      </c>
      <c r="D1136" s="197">
        <v>550.72</v>
      </c>
    </row>
    <row r="1137" spans="1:4">
      <c r="A1137" s="199" t="s">
        <v>8913</v>
      </c>
      <c r="B1137" s="195" t="s">
        <v>8914</v>
      </c>
      <c r="C1137" s="196" t="s">
        <v>5413</v>
      </c>
      <c r="D1137" s="197">
        <v>809.81</v>
      </c>
    </row>
    <row r="1138" spans="1:4">
      <c r="A1138" s="199" t="s">
        <v>8915</v>
      </c>
      <c r="B1138" s="195" t="s">
        <v>8916</v>
      </c>
      <c r="C1138" s="196" t="s">
        <v>5413</v>
      </c>
      <c r="D1138" s="197">
        <v>1083.07</v>
      </c>
    </row>
    <row r="1139" spans="1:4">
      <c r="A1139" s="199" t="s">
        <v>8917</v>
      </c>
      <c r="B1139" s="195" t="s">
        <v>8918</v>
      </c>
      <c r="C1139" s="196" t="s">
        <v>5413</v>
      </c>
      <c r="D1139" s="197">
        <v>127.19</v>
      </c>
    </row>
    <row r="1140" spans="1:4">
      <c r="A1140" s="199" t="s">
        <v>8919</v>
      </c>
      <c r="B1140" s="195" t="s">
        <v>8920</v>
      </c>
      <c r="C1140" s="196" t="s">
        <v>5413</v>
      </c>
      <c r="D1140" s="197">
        <v>181.78</v>
      </c>
    </row>
    <row r="1141" spans="1:4">
      <c r="A1141" s="199" t="s">
        <v>8921</v>
      </c>
      <c r="B1141" s="195" t="s">
        <v>8922</v>
      </c>
      <c r="C1141" s="196" t="s">
        <v>5413</v>
      </c>
      <c r="D1141" s="197">
        <v>245.93</v>
      </c>
    </row>
    <row r="1142" spans="1:4">
      <c r="A1142" s="199" t="s">
        <v>8923</v>
      </c>
      <c r="B1142" s="195" t="s">
        <v>8924</v>
      </c>
      <c r="C1142" s="196" t="s">
        <v>5413</v>
      </c>
      <c r="D1142" s="197">
        <v>285.83999999999997</v>
      </c>
    </row>
    <row r="1143" spans="1:4">
      <c r="A1143" s="199" t="s">
        <v>8925</v>
      </c>
      <c r="B1143" s="195" t="s">
        <v>8926</v>
      </c>
      <c r="C1143" s="196" t="s">
        <v>5413</v>
      </c>
      <c r="D1143" s="197">
        <v>365.16</v>
      </c>
    </row>
    <row r="1144" spans="1:4">
      <c r="A1144" s="199" t="s">
        <v>8927</v>
      </c>
      <c r="B1144" s="195" t="s">
        <v>8928</v>
      </c>
      <c r="C1144" s="196" t="s">
        <v>5413</v>
      </c>
      <c r="D1144" s="197">
        <v>117.58</v>
      </c>
    </row>
    <row r="1145" spans="1:4">
      <c r="A1145" s="199" t="s">
        <v>8929</v>
      </c>
      <c r="B1145" s="195" t="s">
        <v>8930</v>
      </c>
      <c r="C1145" s="196" t="s">
        <v>5413</v>
      </c>
      <c r="D1145" s="197">
        <v>178.34</v>
      </c>
    </row>
    <row r="1146" spans="1:4">
      <c r="A1146" s="199" t="s">
        <v>8931</v>
      </c>
      <c r="B1146" s="195" t="s">
        <v>8932</v>
      </c>
      <c r="C1146" s="196" t="s">
        <v>5413</v>
      </c>
      <c r="D1146" s="197">
        <v>233.68</v>
      </c>
    </row>
    <row r="1147" spans="1:4">
      <c r="A1147" s="199" t="s">
        <v>8933</v>
      </c>
      <c r="B1147" s="195" t="s">
        <v>8934</v>
      </c>
      <c r="C1147" s="196" t="s">
        <v>5413</v>
      </c>
      <c r="D1147" s="197">
        <v>279.49</v>
      </c>
    </row>
    <row r="1148" spans="1:4">
      <c r="A1148" s="199" t="s">
        <v>8935</v>
      </c>
      <c r="B1148" s="195" t="s">
        <v>8936</v>
      </c>
      <c r="C1148" s="196" t="s">
        <v>5413</v>
      </c>
      <c r="D1148" s="197">
        <v>384.85</v>
      </c>
    </row>
    <row r="1149" spans="1:4">
      <c r="A1149" s="199" t="s">
        <v>8937</v>
      </c>
      <c r="B1149" s="195" t="s">
        <v>8938</v>
      </c>
      <c r="C1149" s="196" t="s">
        <v>5413</v>
      </c>
      <c r="D1149" s="197">
        <v>647.73</v>
      </c>
    </row>
    <row r="1150" spans="1:4">
      <c r="A1150" s="199" t="s">
        <v>8939</v>
      </c>
      <c r="B1150" s="195" t="s">
        <v>8940</v>
      </c>
      <c r="C1150" s="196" t="s">
        <v>5413</v>
      </c>
      <c r="D1150" s="197">
        <v>717.39</v>
      </c>
    </row>
    <row r="1151" spans="1:4">
      <c r="A1151" s="199" t="s">
        <v>8941</v>
      </c>
      <c r="B1151" s="195" t="s">
        <v>8942</v>
      </c>
      <c r="C1151" s="196" t="s">
        <v>5413</v>
      </c>
      <c r="D1151" s="197">
        <v>900.25</v>
      </c>
    </row>
    <row r="1152" spans="1:4">
      <c r="A1152" s="199" t="s">
        <v>8943</v>
      </c>
      <c r="B1152" s="195" t="s">
        <v>8944</v>
      </c>
      <c r="C1152" s="196" t="s">
        <v>5413</v>
      </c>
      <c r="D1152" s="197">
        <v>1364.93</v>
      </c>
    </row>
    <row r="1153" spans="1:4">
      <c r="A1153" s="199" t="s">
        <v>8945</v>
      </c>
      <c r="B1153" s="195" t="s">
        <v>8946</v>
      </c>
      <c r="C1153" s="196" t="s">
        <v>5413</v>
      </c>
      <c r="D1153" s="197">
        <v>3481.47</v>
      </c>
    </row>
    <row r="1154" spans="1:4">
      <c r="A1154" s="199" t="s">
        <v>8947</v>
      </c>
      <c r="B1154" s="195" t="s">
        <v>8948</v>
      </c>
      <c r="C1154" s="196" t="s">
        <v>5413</v>
      </c>
      <c r="D1154" s="197">
        <v>254.89</v>
      </c>
    </row>
    <row r="1155" spans="1:4">
      <c r="A1155" s="199" t="s">
        <v>8949</v>
      </c>
      <c r="B1155" s="195" t="s">
        <v>8950</v>
      </c>
      <c r="C1155" s="196" t="s">
        <v>5413</v>
      </c>
      <c r="D1155" s="197">
        <v>266.32</v>
      </c>
    </row>
    <row r="1156" spans="1:4">
      <c r="A1156" s="199" t="s">
        <v>8951</v>
      </c>
      <c r="B1156" s="195" t="s">
        <v>8952</v>
      </c>
      <c r="C1156" s="196" t="s">
        <v>5413</v>
      </c>
      <c r="D1156" s="197">
        <v>309.23</v>
      </c>
    </row>
    <row r="1157" spans="1:4">
      <c r="A1157" s="199" t="s">
        <v>8953</v>
      </c>
      <c r="B1157" s="195" t="s">
        <v>8954</v>
      </c>
      <c r="C1157" s="196" t="s">
        <v>5413</v>
      </c>
      <c r="D1157" s="197">
        <v>494.72</v>
      </c>
    </row>
    <row r="1158" spans="1:4">
      <c r="A1158" s="199" t="s">
        <v>8955</v>
      </c>
      <c r="B1158" s="195" t="s">
        <v>8956</v>
      </c>
      <c r="C1158" s="196" t="s">
        <v>5413</v>
      </c>
      <c r="D1158" s="197">
        <v>568.54999999999995</v>
      </c>
    </row>
    <row r="1159" spans="1:4">
      <c r="A1159" s="199" t="s">
        <v>8957</v>
      </c>
      <c r="B1159" s="195" t="s">
        <v>8958</v>
      </c>
      <c r="C1159" s="196" t="s">
        <v>5413</v>
      </c>
      <c r="D1159" s="197">
        <v>780.57</v>
      </c>
    </row>
    <row r="1160" spans="1:4">
      <c r="A1160" s="199" t="s">
        <v>8959</v>
      </c>
      <c r="B1160" s="195" t="s">
        <v>8960</v>
      </c>
      <c r="C1160" s="196" t="s">
        <v>5413</v>
      </c>
      <c r="D1160" s="197">
        <v>852.43</v>
      </c>
    </row>
    <row r="1161" spans="1:4">
      <c r="A1161" s="199" t="s">
        <v>8961</v>
      </c>
      <c r="B1161" s="195" t="s">
        <v>8962</v>
      </c>
      <c r="C1161" s="196" t="s">
        <v>5413</v>
      </c>
      <c r="D1161" s="197">
        <v>227</v>
      </c>
    </row>
    <row r="1162" spans="1:4">
      <c r="A1162" s="199" t="s">
        <v>8963</v>
      </c>
      <c r="B1162" s="195" t="s">
        <v>8964</v>
      </c>
      <c r="C1162" s="196" t="s">
        <v>5413</v>
      </c>
      <c r="D1162" s="197">
        <v>321.72000000000003</v>
      </c>
    </row>
    <row r="1163" spans="1:4">
      <c r="A1163" s="199" t="s">
        <v>8965</v>
      </c>
      <c r="B1163" s="195" t="s">
        <v>8966</v>
      </c>
      <c r="C1163" s="196" t="s">
        <v>5413</v>
      </c>
      <c r="D1163" s="197">
        <v>499.75</v>
      </c>
    </row>
    <row r="1164" spans="1:4">
      <c r="A1164" s="199" t="s">
        <v>8967</v>
      </c>
      <c r="B1164" s="195" t="s">
        <v>8968</v>
      </c>
      <c r="C1164" s="196" t="s">
        <v>5413</v>
      </c>
      <c r="D1164" s="197">
        <v>198.61</v>
      </c>
    </row>
    <row r="1165" spans="1:4">
      <c r="A1165" s="199" t="s">
        <v>8969</v>
      </c>
      <c r="B1165" s="195" t="s">
        <v>8970</v>
      </c>
      <c r="C1165" s="196" t="s">
        <v>5413</v>
      </c>
      <c r="D1165" s="197">
        <v>289.52</v>
      </c>
    </row>
    <row r="1166" spans="1:4">
      <c r="A1166" s="199" t="s">
        <v>8971</v>
      </c>
      <c r="B1166" s="195" t="s">
        <v>8972</v>
      </c>
      <c r="C1166" s="196" t="s">
        <v>5413</v>
      </c>
      <c r="D1166" s="197">
        <v>287.99</v>
      </c>
    </row>
    <row r="1167" spans="1:4">
      <c r="A1167" s="199" t="s">
        <v>8973</v>
      </c>
      <c r="B1167" s="195" t="s">
        <v>8974</v>
      </c>
      <c r="C1167" s="196" t="s">
        <v>5413</v>
      </c>
      <c r="D1167" s="197">
        <v>382.1</v>
      </c>
    </row>
    <row r="1168" spans="1:4">
      <c r="A1168" s="199" t="s">
        <v>8975</v>
      </c>
      <c r="B1168" s="195" t="s">
        <v>8976</v>
      </c>
      <c r="C1168" s="196" t="s">
        <v>5413</v>
      </c>
      <c r="D1168" s="197">
        <v>412.6</v>
      </c>
    </row>
    <row r="1169" spans="1:4">
      <c r="A1169" s="199" t="s">
        <v>8977</v>
      </c>
      <c r="B1169" s="195" t="s">
        <v>8978</v>
      </c>
      <c r="C1169" s="196" t="s">
        <v>5413</v>
      </c>
      <c r="D1169" s="197">
        <v>330.09</v>
      </c>
    </row>
    <row r="1170" spans="1:4">
      <c r="A1170" s="199" t="s">
        <v>8979</v>
      </c>
      <c r="B1170" s="195" t="s">
        <v>8980</v>
      </c>
      <c r="C1170" s="196" t="s">
        <v>5413</v>
      </c>
      <c r="D1170" s="197">
        <v>388.18</v>
      </c>
    </row>
    <row r="1171" spans="1:4">
      <c r="A1171" s="199" t="s">
        <v>8981</v>
      </c>
      <c r="B1171" s="195" t="s">
        <v>8982</v>
      </c>
      <c r="C1171" s="196" t="s">
        <v>5413</v>
      </c>
      <c r="D1171" s="197">
        <v>583.33000000000004</v>
      </c>
    </row>
    <row r="1172" spans="1:4">
      <c r="A1172" s="199" t="s">
        <v>8983</v>
      </c>
      <c r="B1172" s="195" t="s">
        <v>8984</v>
      </c>
      <c r="C1172" s="196" t="s">
        <v>5413</v>
      </c>
      <c r="D1172" s="197">
        <v>560.66999999999996</v>
      </c>
    </row>
    <row r="1173" spans="1:4">
      <c r="A1173" s="199" t="s">
        <v>8985</v>
      </c>
      <c r="B1173" s="195" t="s">
        <v>8986</v>
      </c>
      <c r="C1173" s="196" t="s">
        <v>5413</v>
      </c>
      <c r="D1173" s="197">
        <v>938.29</v>
      </c>
    </row>
    <row r="1174" spans="1:4">
      <c r="A1174" s="199" t="s">
        <v>8987</v>
      </c>
      <c r="B1174" s="195" t="s">
        <v>8988</v>
      </c>
      <c r="C1174" s="196" t="s">
        <v>5413</v>
      </c>
      <c r="D1174" s="197">
        <v>745.35</v>
      </c>
    </row>
    <row r="1175" spans="1:4">
      <c r="A1175" s="199" t="s">
        <v>8989</v>
      </c>
      <c r="B1175" s="195" t="s">
        <v>8990</v>
      </c>
      <c r="C1175" s="196" t="s">
        <v>5413</v>
      </c>
      <c r="D1175" s="197">
        <v>1001.68</v>
      </c>
    </row>
    <row r="1176" spans="1:4">
      <c r="A1176" s="199" t="s">
        <v>8991</v>
      </c>
      <c r="B1176" s="195" t="s">
        <v>8992</v>
      </c>
      <c r="C1176" s="196" t="s">
        <v>5413</v>
      </c>
      <c r="D1176" s="197">
        <v>281.27</v>
      </c>
    </row>
    <row r="1177" spans="1:4">
      <c r="A1177" s="199" t="s">
        <v>8993</v>
      </c>
      <c r="B1177" s="195" t="s">
        <v>8994</v>
      </c>
      <c r="C1177" s="196" t="s">
        <v>5413</v>
      </c>
      <c r="D1177" s="197">
        <v>349.78</v>
      </c>
    </row>
    <row r="1178" spans="1:4">
      <c r="A1178" s="199" t="s">
        <v>8995</v>
      </c>
      <c r="B1178" s="195" t="s">
        <v>8996</v>
      </c>
      <c r="C1178" s="196" t="s">
        <v>5413</v>
      </c>
      <c r="D1178" s="197">
        <v>502.99</v>
      </c>
    </row>
    <row r="1179" spans="1:4">
      <c r="A1179" s="199" t="s">
        <v>8997</v>
      </c>
      <c r="B1179" s="195" t="s">
        <v>8998</v>
      </c>
      <c r="C1179" s="196" t="s">
        <v>5413</v>
      </c>
      <c r="D1179" s="197">
        <v>645.01</v>
      </c>
    </row>
    <row r="1180" spans="1:4">
      <c r="A1180" s="199" t="s">
        <v>8999</v>
      </c>
      <c r="B1180" s="195" t="s">
        <v>9000</v>
      </c>
      <c r="C1180" s="196" t="s">
        <v>5413</v>
      </c>
      <c r="D1180" s="197">
        <v>937.78</v>
      </c>
    </row>
    <row r="1181" spans="1:4">
      <c r="A1181" s="199" t="s">
        <v>9001</v>
      </c>
      <c r="B1181" s="195" t="s">
        <v>9002</v>
      </c>
      <c r="C1181" s="196" t="s">
        <v>5413</v>
      </c>
      <c r="D1181" s="197">
        <v>321.2</v>
      </c>
    </row>
    <row r="1182" spans="1:4">
      <c r="A1182" s="199" t="s">
        <v>9003</v>
      </c>
      <c r="B1182" s="195" t="s">
        <v>9004</v>
      </c>
      <c r="C1182" s="196" t="s">
        <v>5413</v>
      </c>
      <c r="D1182" s="197">
        <v>377.81</v>
      </c>
    </row>
    <row r="1183" spans="1:4">
      <c r="A1183" s="199" t="s">
        <v>9005</v>
      </c>
      <c r="B1183" s="195" t="s">
        <v>9006</v>
      </c>
      <c r="C1183" s="196" t="s">
        <v>5413</v>
      </c>
      <c r="D1183" s="197">
        <v>358.86</v>
      </c>
    </row>
    <row r="1184" spans="1:4">
      <c r="A1184" s="199" t="s">
        <v>9007</v>
      </c>
      <c r="B1184" s="195" t="s">
        <v>9008</v>
      </c>
      <c r="C1184" s="196" t="s">
        <v>5413</v>
      </c>
      <c r="D1184" s="197">
        <v>464.59</v>
      </c>
    </row>
    <row r="1185" spans="1:4">
      <c r="A1185" s="199" t="s">
        <v>9009</v>
      </c>
      <c r="B1185" s="195" t="s">
        <v>9010</v>
      </c>
      <c r="C1185" s="196" t="s">
        <v>5413</v>
      </c>
      <c r="D1185" s="197">
        <v>480.49</v>
      </c>
    </row>
    <row r="1186" spans="1:4">
      <c r="A1186" s="199" t="s">
        <v>9011</v>
      </c>
      <c r="B1186" s="195" t="s">
        <v>9012</v>
      </c>
      <c r="C1186" s="196" t="s">
        <v>5413</v>
      </c>
      <c r="D1186" s="197">
        <v>513.38</v>
      </c>
    </row>
    <row r="1187" spans="1:4">
      <c r="A1187" s="199" t="s">
        <v>9013</v>
      </c>
      <c r="B1187" s="195" t="s">
        <v>9014</v>
      </c>
      <c r="C1187" s="196" t="s">
        <v>5413</v>
      </c>
      <c r="D1187" s="197">
        <v>700.15</v>
      </c>
    </row>
    <row r="1188" spans="1:4">
      <c r="A1188" s="199" t="s">
        <v>9015</v>
      </c>
      <c r="B1188" s="195" t="s">
        <v>9016</v>
      </c>
      <c r="C1188" s="196" t="s">
        <v>5413</v>
      </c>
      <c r="D1188" s="197">
        <v>876.6</v>
      </c>
    </row>
    <row r="1189" spans="1:4">
      <c r="A1189" s="199" t="s">
        <v>9017</v>
      </c>
      <c r="B1189" s="195" t="s">
        <v>9018</v>
      </c>
      <c r="C1189" s="196" t="s">
        <v>5413</v>
      </c>
      <c r="D1189" s="197">
        <v>732.74</v>
      </c>
    </row>
    <row r="1190" spans="1:4">
      <c r="A1190" s="199" t="s">
        <v>9019</v>
      </c>
      <c r="B1190" s="195" t="s">
        <v>9020</v>
      </c>
      <c r="C1190" s="196" t="s">
        <v>5413</v>
      </c>
      <c r="D1190" s="197">
        <v>1363.48</v>
      </c>
    </row>
    <row r="1191" spans="1:4">
      <c r="A1191" s="199" t="s">
        <v>9021</v>
      </c>
      <c r="B1191" s="195" t="s">
        <v>9022</v>
      </c>
      <c r="C1191" s="196" t="s">
        <v>5413</v>
      </c>
      <c r="D1191" s="197">
        <v>2110.06</v>
      </c>
    </row>
    <row r="1192" spans="1:4">
      <c r="A1192" s="199" t="s">
        <v>9023</v>
      </c>
      <c r="B1192" s="195" t="s">
        <v>9024</v>
      </c>
      <c r="C1192" s="196" t="s">
        <v>5413</v>
      </c>
      <c r="D1192" s="197">
        <v>1494.41</v>
      </c>
    </row>
    <row r="1193" spans="1:4">
      <c r="A1193" s="199" t="s">
        <v>9025</v>
      </c>
      <c r="B1193" s="195" t="s">
        <v>9026</v>
      </c>
      <c r="C1193" s="196" t="s">
        <v>5413</v>
      </c>
      <c r="D1193" s="197">
        <v>463.51</v>
      </c>
    </row>
    <row r="1194" spans="1:4">
      <c r="A1194" s="199" t="s">
        <v>9027</v>
      </c>
      <c r="B1194" s="195" t="s">
        <v>9028</v>
      </c>
      <c r="C1194" s="196" t="s">
        <v>5413</v>
      </c>
      <c r="D1194" s="197">
        <v>523.65</v>
      </c>
    </row>
    <row r="1195" spans="1:4">
      <c r="A1195" s="199" t="s">
        <v>9029</v>
      </c>
      <c r="B1195" s="195" t="s">
        <v>9030</v>
      </c>
      <c r="C1195" s="196" t="s">
        <v>5413</v>
      </c>
      <c r="D1195" s="197">
        <v>570.17999999999995</v>
      </c>
    </row>
    <row r="1196" spans="1:4">
      <c r="A1196" s="199" t="s">
        <v>9031</v>
      </c>
      <c r="B1196" s="195" t="s">
        <v>9032</v>
      </c>
      <c r="C1196" s="196" t="s">
        <v>5413</v>
      </c>
      <c r="D1196" s="197">
        <v>639.59</v>
      </c>
    </row>
    <row r="1197" spans="1:4">
      <c r="A1197" s="199" t="s">
        <v>9033</v>
      </c>
      <c r="B1197" s="195" t="s">
        <v>9034</v>
      </c>
      <c r="C1197" s="196" t="s">
        <v>5413</v>
      </c>
      <c r="D1197" s="197">
        <v>853.03</v>
      </c>
    </row>
    <row r="1198" spans="1:4">
      <c r="A1198" s="199" t="s">
        <v>9035</v>
      </c>
      <c r="B1198" s="195" t="s">
        <v>9036</v>
      </c>
      <c r="C1198" s="196" t="s">
        <v>5413</v>
      </c>
      <c r="D1198" s="197">
        <v>950.33</v>
      </c>
    </row>
    <row r="1199" spans="1:4">
      <c r="A1199" s="199" t="s">
        <v>9037</v>
      </c>
      <c r="B1199" s="195" t="s">
        <v>9038</v>
      </c>
      <c r="C1199" s="196" t="s">
        <v>5413</v>
      </c>
      <c r="D1199" s="197">
        <v>987.89</v>
      </c>
    </row>
    <row r="1200" spans="1:4">
      <c r="A1200" s="199" t="s">
        <v>9039</v>
      </c>
      <c r="B1200" s="195" t="s">
        <v>9040</v>
      </c>
      <c r="C1200" s="196" t="s">
        <v>5413</v>
      </c>
      <c r="D1200" s="197">
        <v>1219.18</v>
      </c>
    </row>
    <row r="1201" spans="1:4">
      <c r="A1201" s="199" t="s">
        <v>9041</v>
      </c>
      <c r="B1201" s="195" t="s">
        <v>9042</v>
      </c>
      <c r="C1201" s="196" t="s">
        <v>5413</v>
      </c>
      <c r="D1201" s="197">
        <v>1175.02</v>
      </c>
    </row>
    <row r="1202" spans="1:4">
      <c r="A1202" s="199" t="s">
        <v>9043</v>
      </c>
      <c r="B1202" s="195" t="s">
        <v>9044</v>
      </c>
      <c r="C1202" s="196" t="s">
        <v>5413</v>
      </c>
      <c r="D1202" s="197">
        <v>1539.11</v>
      </c>
    </row>
    <row r="1203" spans="1:4">
      <c r="A1203" s="199" t="s">
        <v>9045</v>
      </c>
      <c r="B1203" s="195" t="s">
        <v>9046</v>
      </c>
      <c r="C1203" s="196" t="s">
        <v>5413</v>
      </c>
      <c r="D1203" s="197">
        <v>1377.34</v>
      </c>
    </row>
    <row r="1204" spans="1:4">
      <c r="A1204" s="199" t="s">
        <v>9047</v>
      </c>
      <c r="B1204" s="195" t="s">
        <v>9048</v>
      </c>
      <c r="C1204" s="196" t="s">
        <v>5413</v>
      </c>
      <c r="D1204" s="197">
        <v>1709.57</v>
      </c>
    </row>
    <row r="1205" spans="1:4">
      <c r="A1205" s="199" t="s">
        <v>9049</v>
      </c>
      <c r="B1205" s="195" t="s">
        <v>9050</v>
      </c>
      <c r="C1205" s="196" t="s">
        <v>5413</v>
      </c>
      <c r="D1205" s="197">
        <v>2223.1799999999998</v>
      </c>
    </row>
    <row r="1206" spans="1:4">
      <c r="A1206" s="199" t="s">
        <v>9051</v>
      </c>
      <c r="B1206" s="195" t="s">
        <v>9052</v>
      </c>
      <c r="C1206" s="196" t="s">
        <v>5413</v>
      </c>
      <c r="D1206" s="197">
        <v>633.03</v>
      </c>
    </row>
    <row r="1207" spans="1:4">
      <c r="A1207" s="199" t="s">
        <v>9053</v>
      </c>
      <c r="B1207" s="195" t="s">
        <v>9054</v>
      </c>
      <c r="C1207" s="196" t="s">
        <v>5413</v>
      </c>
      <c r="D1207" s="197">
        <v>863.01</v>
      </c>
    </row>
    <row r="1208" spans="1:4">
      <c r="A1208" s="199" t="s">
        <v>9055</v>
      </c>
      <c r="B1208" s="195" t="s">
        <v>9056</v>
      </c>
      <c r="C1208" s="196" t="s">
        <v>5413</v>
      </c>
      <c r="D1208" s="197">
        <v>2447.19</v>
      </c>
    </row>
    <row r="1209" spans="1:4">
      <c r="A1209" s="199" t="s">
        <v>9057</v>
      </c>
      <c r="B1209" s="195" t="s">
        <v>9058</v>
      </c>
      <c r="C1209" s="196" t="s">
        <v>5413</v>
      </c>
      <c r="D1209" s="197">
        <v>422.13</v>
      </c>
    </row>
    <row r="1210" spans="1:4">
      <c r="A1210" s="199" t="s">
        <v>9059</v>
      </c>
      <c r="B1210" s="195" t="s">
        <v>9060</v>
      </c>
      <c r="C1210" s="196" t="s">
        <v>5413</v>
      </c>
      <c r="D1210" s="197">
        <v>437.34</v>
      </c>
    </row>
    <row r="1211" spans="1:4">
      <c r="A1211" s="199" t="s">
        <v>9061</v>
      </c>
      <c r="B1211" s="195" t="s">
        <v>9062</v>
      </c>
      <c r="C1211" s="196" t="s">
        <v>5413</v>
      </c>
      <c r="D1211" s="197">
        <v>462.11</v>
      </c>
    </row>
    <row r="1212" spans="1:4">
      <c r="A1212" s="199" t="s">
        <v>9063</v>
      </c>
      <c r="B1212" s="195" t="s">
        <v>9064</v>
      </c>
      <c r="C1212" s="196" t="s">
        <v>5413</v>
      </c>
      <c r="D1212" s="197">
        <v>634.37</v>
      </c>
    </row>
    <row r="1213" spans="1:4">
      <c r="A1213" s="199" t="s">
        <v>9065</v>
      </c>
      <c r="B1213" s="195" t="s">
        <v>9066</v>
      </c>
      <c r="C1213" s="196" t="s">
        <v>5413</v>
      </c>
      <c r="D1213" s="197">
        <v>883.77</v>
      </c>
    </row>
    <row r="1214" spans="1:4">
      <c r="A1214" s="199" t="s">
        <v>9067</v>
      </c>
      <c r="B1214" s="195" t="s">
        <v>9068</v>
      </c>
      <c r="C1214" s="196" t="s">
        <v>5413</v>
      </c>
      <c r="D1214" s="197">
        <v>1266.45</v>
      </c>
    </row>
    <row r="1215" spans="1:4">
      <c r="A1215" s="199" t="s">
        <v>9069</v>
      </c>
      <c r="B1215" s="195" t="s">
        <v>9070</v>
      </c>
      <c r="C1215" s="196" t="s">
        <v>5413</v>
      </c>
      <c r="D1215" s="197">
        <v>473.46</v>
      </c>
    </row>
    <row r="1216" spans="1:4">
      <c r="A1216" s="199" t="s">
        <v>9071</v>
      </c>
      <c r="B1216" s="195" t="s">
        <v>9072</v>
      </c>
      <c r="C1216" s="196" t="s">
        <v>5413</v>
      </c>
      <c r="D1216" s="197">
        <v>568.44000000000005</v>
      </c>
    </row>
    <row r="1217" spans="1:4">
      <c r="A1217" s="199" t="s">
        <v>9073</v>
      </c>
      <c r="B1217" s="195" t="s">
        <v>9074</v>
      </c>
      <c r="C1217" s="196" t="s">
        <v>5413</v>
      </c>
      <c r="D1217" s="197">
        <v>541</v>
      </c>
    </row>
    <row r="1218" spans="1:4">
      <c r="A1218" s="199" t="s">
        <v>9075</v>
      </c>
      <c r="B1218" s="195" t="s">
        <v>9076</v>
      </c>
      <c r="C1218" s="196" t="s">
        <v>5413</v>
      </c>
      <c r="D1218" s="197">
        <v>916.97</v>
      </c>
    </row>
    <row r="1219" spans="1:4">
      <c r="A1219" s="199" t="s">
        <v>9077</v>
      </c>
      <c r="B1219" s="195" t="s">
        <v>9078</v>
      </c>
      <c r="C1219" s="196" t="s">
        <v>5413</v>
      </c>
      <c r="D1219" s="197">
        <v>995.08</v>
      </c>
    </row>
    <row r="1220" spans="1:4">
      <c r="A1220" s="199" t="s">
        <v>9079</v>
      </c>
      <c r="B1220" s="195" t="s">
        <v>9080</v>
      </c>
      <c r="C1220" s="196" t="s">
        <v>5413</v>
      </c>
      <c r="D1220" s="197">
        <v>693.59</v>
      </c>
    </row>
    <row r="1221" spans="1:4">
      <c r="A1221" s="199" t="s">
        <v>9081</v>
      </c>
      <c r="B1221" s="195" t="s">
        <v>9082</v>
      </c>
      <c r="C1221" s="196" t="s">
        <v>5413</v>
      </c>
      <c r="D1221" s="197">
        <v>710.09</v>
      </c>
    </row>
    <row r="1222" spans="1:4">
      <c r="A1222" s="199" t="s">
        <v>9083</v>
      </c>
      <c r="B1222" s="195" t="s">
        <v>9084</v>
      </c>
      <c r="C1222" s="196" t="s">
        <v>5413</v>
      </c>
      <c r="D1222" s="197">
        <v>1108.3399999999999</v>
      </c>
    </row>
    <row r="1223" spans="1:4">
      <c r="A1223" s="196" t="s">
        <v>9085</v>
      </c>
      <c r="B1223" s="195" t="s">
        <v>9086</v>
      </c>
      <c r="C1223" s="196" t="s">
        <v>5413</v>
      </c>
      <c r="D1223" s="197">
        <v>1961</v>
      </c>
    </row>
    <row r="1224" spans="1:4">
      <c r="A1224" s="194" t="s">
        <v>9087</v>
      </c>
      <c r="B1224" s="195"/>
      <c r="C1224" s="196"/>
      <c r="D1224" s="224"/>
    </row>
    <row r="1225" spans="1:4">
      <c r="A1225" s="198" t="s">
        <v>9088</v>
      </c>
      <c r="B1225" s="195"/>
      <c r="C1225" s="196"/>
      <c r="D1225" s="224"/>
    </row>
    <row r="1226" spans="1:4">
      <c r="A1226" s="199" t="s">
        <v>9089</v>
      </c>
      <c r="B1226" s="195" t="s">
        <v>9090</v>
      </c>
      <c r="C1226" s="196" t="s">
        <v>5413</v>
      </c>
      <c r="D1226" s="197">
        <v>765.47</v>
      </c>
    </row>
    <row r="1227" spans="1:4">
      <c r="A1227" s="199" t="s">
        <v>9091</v>
      </c>
      <c r="B1227" s="195" t="s">
        <v>9092</v>
      </c>
      <c r="C1227" s="196" t="s">
        <v>5413</v>
      </c>
      <c r="D1227" s="197">
        <v>856.24</v>
      </c>
    </row>
    <row r="1228" spans="1:4">
      <c r="A1228" s="199" t="s">
        <v>9093</v>
      </c>
      <c r="B1228" s="195" t="s">
        <v>9094</v>
      </c>
      <c r="C1228" s="196" t="s">
        <v>5413</v>
      </c>
      <c r="D1228" s="197">
        <v>1322.7</v>
      </c>
    </row>
    <row r="1229" spans="1:4">
      <c r="A1229" s="199" t="s">
        <v>9095</v>
      </c>
      <c r="B1229" s="195" t="s">
        <v>9096</v>
      </c>
      <c r="C1229" s="196" t="s">
        <v>5413</v>
      </c>
      <c r="D1229" s="197">
        <v>2181.2600000000002</v>
      </c>
    </row>
    <row r="1230" spans="1:4">
      <c r="A1230" s="199" t="s">
        <v>9097</v>
      </c>
      <c r="B1230" s="195" t="s">
        <v>9098</v>
      </c>
      <c r="C1230" s="196" t="s">
        <v>5413</v>
      </c>
      <c r="D1230" s="197">
        <v>3079.68</v>
      </c>
    </row>
    <row r="1231" spans="1:4">
      <c r="A1231" s="199" t="s">
        <v>9099</v>
      </c>
      <c r="B1231" s="195" t="s">
        <v>9100</v>
      </c>
      <c r="C1231" s="196" t="s">
        <v>5413</v>
      </c>
      <c r="D1231" s="197">
        <v>6433.23</v>
      </c>
    </row>
    <row r="1232" spans="1:4">
      <c r="A1232" s="199" t="s">
        <v>9101</v>
      </c>
      <c r="B1232" s="195" t="s">
        <v>9102</v>
      </c>
      <c r="C1232" s="196" t="s">
        <v>5413</v>
      </c>
      <c r="D1232" s="197">
        <v>43633.16</v>
      </c>
    </row>
    <row r="1233" spans="1:4">
      <c r="A1233" s="196" t="s">
        <v>9103</v>
      </c>
      <c r="B1233" s="195" t="s">
        <v>9104</v>
      </c>
      <c r="C1233" s="196" t="s">
        <v>5413</v>
      </c>
      <c r="D1233" s="197">
        <v>781.81</v>
      </c>
    </row>
    <row r="1234" spans="1:4">
      <c r="A1234" s="198" t="s">
        <v>9105</v>
      </c>
      <c r="B1234" s="195"/>
      <c r="C1234" s="196"/>
      <c r="D1234" s="224"/>
    </row>
    <row r="1235" spans="1:4">
      <c r="A1235" s="199" t="s">
        <v>9106</v>
      </c>
      <c r="B1235" s="195" t="s">
        <v>9107</v>
      </c>
      <c r="C1235" s="196" t="s">
        <v>5413</v>
      </c>
      <c r="D1235" s="197">
        <v>81.72</v>
      </c>
    </row>
    <row r="1236" spans="1:4">
      <c r="A1236" s="199" t="s">
        <v>9108</v>
      </c>
      <c r="B1236" s="195" t="s">
        <v>9109</v>
      </c>
      <c r="C1236" s="196" t="s">
        <v>5413</v>
      </c>
      <c r="D1236" s="197">
        <v>111.56</v>
      </c>
    </row>
    <row r="1237" spans="1:4">
      <c r="A1237" s="199" t="s">
        <v>9110</v>
      </c>
      <c r="B1237" s="195" t="s">
        <v>9111</v>
      </c>
      <c r="C1237" s="196" t="s">
        <v>5413</v>
      </c>
      <c r="D1237" s="197">
        <v>158.72</v>
      </c>
    </row>
    <row r="1238" spans="1:4">
      <c r="A1238" s="196" t="s">
        <v>9112</v>
      </c>
      <c r="B1238" s="195" t="s">
        <v>9113</v>
      </c>
      <c r="C1238" s="196" t="s">
        <v>5413</v>
      </c>
      <c r="D1238" s="197">
        <v>336.01</v>
      </c>
    </row>
    <row r="1239" spans="1:4">
      <c r="A1239" s="198" t="s">
        <v>9114</v>
      </c>
      <c r="B1239" s="195"/>
      <c r="C1239" s="196"/>
      <c r="D1239" s="224"/>
    </row>
    <row r="1240" spans="1:4">
      <c r="A1240" s="196" t="s">
        <v>9115</v>
      </c>
      <c r="B1240" s="195" t="s">
        <v>9116</v>
      </c>
      <c r="C1240" s="196" t="s">
        <v>5413</v>
      </c>
      <c r="D1240" s="197">
        <v>475.66</v>
      </c>
    </row>
    <row r="1241" spans="1:4">
      <c r="A1241" s="198" t="s">
        <v>9117</v>
      </c>
      <c r="B1241" s="195"/>
      <c r="C1241" s="196"/>
      <c r="D1241" s="224"/>
    </row>
    <row r="1242" spans="1:4">
      <c r="A1242" s="199" t="s">
        <v>9118</v>
      </c>
      <c r="B1242" s="195" t="s">
        <v>9119</v>
      </c>
      <c r="C1242" s="196" t="s">
        <v>5413</v>
      </c>
      <c r="D1242" s="197">
        <v>2420.39</v>
      </c>
    </row>
    <row r="1243" spans="1:4">
      <c r="A1243" s="199" t="s">
        <v>9120</v>
      </c>
      <c r="B1243" s="195" t="s">
        <v>9121</v>
      </c>
      <c r="C1243" s="196" t="s">
        <v>5413</v>
      </c>
      <c r="D1243" s="197">
        <v>3513.24</v>
      </c>
    </row>
    <row r="1244" spans="1:4">
      <c r="A1244" s="199" t="s">
        <v>9122</v>
      </c>
      <c r="B1244" s="195" t="s">
        <v>9123</v>
      </c>
      <c r="C1244" s="196" t="s">
        <v>5413</v>
      </c>
      <c r="D1244" s="197">
        <v>5430.43</v>
      </c>
    </row>
    <row r="1245" spans="1:4">
      <c r="A1245" s="199" t="s">
        <v>9124</v>
      </c>
      <c r="B1245" s="195" t="s">
        <v>9125</v>
      </c>
      <c r="C1245" s="196" t="s">
        <v>5413</v>
      </c>
      <c r="D1245" s="197">
        <v>6938.42</v>
      </c>
    </row>
    <row r="1246" spans="1:4">
      <c r="A1246" s="196" t="s">
        <v>9126</v>
      </c>
      <c r="B1246" s="195" t="s">
        <v>9127</v>
      </c>
      <c r="C1246" s="196" t="s">
        <v>5413</v>
      </c>
      <c r="D1246" s="197">
        <v>7734.73</v>
      </c>
    </row>
    <row r="1247" spans="1:4">
      <c r="A1247" s="198" t="s">
        <v>9128</v>
      </c>
      <c r="B1247" s="195"/>
      <c r="C1247" s="196"/>
      <c r="D1247" s="224"/>
    </row>
    <row r="1248" spans="1:4">
      <c r="A1248" s="199" t="s">
        <v>9129</v>
      </c>
      <c r="B1248" s="195" t="s">
        <v>9130</v>
      </c>
      <c r="C1248" s="196" t="s">
        <v>5413</v>
      </c>
      <c r="D1248" s="197">
        <v>1066.57</v>
      </c>
    </row>
    <row r="1249" spans="1:4">
      <c r="A1249" s="199" t="s">
        <v>9131</v>
      </c>
      <c r="B1249" s="195" t="s">
        <v>9132</v>
      </c>
      <c r="C1249" s="196" t="s">
        <v>5413</v>
      </c>
      <c r="D1249" s="197">
        <v>1721.65</v>
      </c>
    </row>
    <row r="1250" spans="1:4">
      <c r="A1250" s="199" t="s">
        <v>9133</v>
      </c>
      <c r="B1250" s="195" t="s">
        <v>9134</v>
      </c>
      <c r="C1250" s="196" t="s">
        <v>5413</v>
      </c>
      <c r="D1250" s="197">
        <v>2240.73</v>
      </c>
    </row>
    <row r="1251" spans="1:4">
      <c r="A1251" s="199" t="s">
        <v>9135</v>
      </c>
      <c r="B1251" s="195" t="s">
        <v>9136</v>
      </c>
      <c r="C1251" s="196" t="s">
        <v>5413</v>
      </c>
      <c r="D1251" s="197">
        <v>2821.17</v>
      </c>
    </row>
    <row r="1252" spans="1:4">
      <c r="A1252" s="199" t="s">
        <v>9137</v>
      </c>
      <c r="B1252" s="195" t="s">
        <v>9138</v>
      </c>
      <c r="C1252" s="196" t="s">
        <v>5413</v>
      </c>
      <c r="D1252" s="197">
        <v>3374.79</v>
      </c>
    </row>
    <row r="1253" spans="1:4">
      <c r="A1253" s="199" t="s">
        <v>9139</v>
      </c>
      <c r="B1253" s="195" t="s">
        <v>9140</v>
      </c>
      <c r="C1253" s="196" t="s">
        <v>5413</v>
      </c>
      <c r="D1253" s="197">
        <v>4331.68</v>
      </c>
    </row>
    <row r="1254" spans="1:4">
      <c r="A1254" s="196" t="s">
        <v>9141</v>
      </c>
      <c r="B1254" s="195" t="s">
        <v>9142</v>
      </c>
      <c r="C1254" s="196" t="s">
        <v>5413</v>
      </c>
      <c r="D1254" s="197">
        <v>6655.41</v>
      </c>
    </row>
    <row r="1255" spans="1:4">
      <c r="A1255" s="198" t="s">
        <v>9143</v>
      </c>
      <c r="B1255" s="195"/>
      <c r="C1255" s="196"/>
      <c r="D1255" s="224"/>
    </row>
    <row r="1256" spans="1:4">
      <c r="A1256" s="199" t="s">
        <v>9144</v>
      </c>
      <c r="B1256" s="195" t="s">
        <v>9145</v>
      </c>
      <c r="C1256" s="196" t="s">
        <v>5413</v>
      </c>
      <c r="D1256" s="197">
        <v>2047.24</v>
      </c>
    </row>
    <row r="1257" spans="1:4">
      <c r="A1257" s="199" t="s">
        <v>9146</v>
      </c>
      <c r="B1257" s="195" t="s">
        <v>9147</v>
      </c>
      <c r="C1257" s="196" t="s">
        <v>5413</v>
      </c>
      <c r="D1257" s="197">
        <v>2819.39</v>
      </c>
    </row>
    <row r="1258" spans="1:4">
      <c r="A1258" s="199" t="s">
        <v>9148</v>
      </c>
      <c r="B1258" s="195" t="s">
        <v>9149</v>
      </c>
      <c r="C1258" s="196" t="s">
        <v>5413</v>
      </c>
      <c r="D1258" s="197">
        <v>5813.26</v>
      </c>
    </row>
    <row r="1259" spans="1:4">
      <c r="A1259" s="196" t="s">
        <v>9150</v>
      </c>
      <c r="B1259" s="195" t="s">
        <v>9151</v>
      </c>
      <c r="C1259" s="196" t="s">
        <v>5413</v>
      </c>
      <c r="D1259" s="197">
        <v>8756.59</v>
      </c>
    </row>
    <row r="1260" spans="1:4">
      <c r="A1260" s="198" t="s">
        <v>9152</v>
      </c>
      <c r="B1260" s="195"/>
      <c r="C1260" s="196"/>
      <c r="D1260" s="224"/>
    </row>
    <row r="1261" spans="1:4">
      <c r="A1261" s="199" t="s">
        <v>9153</v>
      </c>
      <c r="B1261" s="195" t="s">
        <v>9154</v>
      </c>
      <c r="C1261" s="196" t="s">
        <v>5413</v>
      </c>
      <c r="D1261" s="197">
        <v>23.71</v>
      </c>
    </row>
    <row r="1262" spans="1:4">
      <c r="A1262" s="199" t="s">
        <v>9155</v>
      </c>
      <c r="B1262" s="195" t="s">
        <v>9156</v>
      </c>
      <c r="C1262" s="196" t="s">
        <v>5413</v>
      </c>
      <c r="D1262" s="197">
        <v>34.67</v>
      </c>
    </row>
    <row r="1263" spans="1:4">
      <c r="A1263" s="199" t="s">
        <v>9157</v>
      </c>
      <c r="B1263" s="195" t="s">
        <v>9158</v>
      </c>
      <c r="C1263" s="196" t="s">
        <v>5413</v>
      </c>
      <c r="D1263" s="197">
        <v>74.099999999999994</v>
      </c>
    </row>
    <row r="1264" spans="1:4">
      <c r="A1264" s="199" t="s">
        <v>9159</v>
      </c>
      <c r="B1264" s="195" t="s">
        <v>9160</v>
      </c>
      <c r="C1264" s="196" t="s">
        <v>5413</v>
      </c>
      <c r="D1264" s="197">
        <v>145.4</v>
      </c>
    </row>
    <row r="1265" spans="1:4">
      <c r="A1265" s="196" t="s">
        <v>9161</v>
      </c>
      <c r="B1265" s="195" t="s">
        <v>9162</v>
      </c>
      <c r="C1265" s="196" t="s">
        <v>5413</v>
      </c>
      <c r="D1265" s="197">
        <v>201.46</v>
      </c>
    </row>
    <row r="1266" spans="1:4">
      <c r="A1266" s="194" t="s">
        <v>9163</v>
      </c>
      <c r="B1266" s="195"/>
      <c r="C1266" s="196"/>
      <c r="D1266" s="224"/>
    </row>
    <row r="1267" spans="1:4">
      <c r="A1267" s="198" t="s">
        <v>9164</v>
      </c>
      <c r="B1267" s="195"/>
      <c r="C1267" s="196"/>
      <c r="D1267" s="224"/>
    </row>
    <row r="1268" spans="1:4">
      <c r="A1268" s="196" t="s">
        <v>9165</v>
      </c>
      <c r="B1268" s="195" t="s">
        <v>9166</v>
      </c>
      <c r="C1268" s="196" t="s">
        <v>5413</v>
      </c>
      <c r="D1268" s="197">
        <v>1991.06</v>
      </c>
    </row>
    <row r="1269" spans="1:4">
      <c r="A1269" s="198" t="s">
        <v>9167</v>
      </c>
      <c r="B1269" s="195"/>
      <c r="C1269" s="196"/>
      <c r="D1269" s="224"/>
    </row>
    <row r="1270" spans="1:4">
      <c r="A1270" s="199" t="s">
        <v>9168</v>
      </c>
      <c r="B1270" s="195" t="s">
        <v>9169</v>
      </c>
      <c r="C1270" s="196" t="s">
        <v>5413</v>
      </c>
      <c r="D1270" s="197">
        <v>1977.82</v>
      </c>
    </row>
    <row r="1271" spans="1:4">
      <c r="A1271" s="199" t="s">
        <v>9170</v>
      </c>
      <c r="B1271" s="195" t="s">
        <v>9171</v>
      </c>
      <c r="C1271" s="196" t="s">
        <v>5413</v>
      </c>
      <c r="D1271" s="197">
        <v>2085.34</v>
      </c>
    </row>
    <row r="1272" spans="1:4">
      <c r="A1272" s="199" t="s">
        <v>9172</v>
      </c>
      <c r="B1272" s="195" t="s">
        <v>9173</v>
      </c>
      <c r="C1272" s="196" t="s">
        <v>5413</v>
      </c>
      <c r="D1272" s="197">
        <v>2313.39</v>
      </c>
    </row>
    <row r="1273" spans="1:4">
      <c r="A1273" s="199" t="s">
        <v>9174</v>
      </c>
      <c r="B1273" s="195" t="s">
        <v>9175</v>
      </c>
      <c r="C1273" s="196" t="s">
        <v>5413</v>
      </c>
      <c r="D1273" s="197">
        <v>2670.51</v>
      </c>
    </row>
    <row r="1274" spans="1:4">
      <c r="A1274" s="199" t="s">
        <v>9176</v>
      </c>
      <c r="B1274" s="195" t="s">
        <v>9177</v>
      </c>
      <c r="C1274" s="196" t="s">
        <v>5413</v>
      </c>
      <c r="D1274" s="197">
        <v>3079.01</v>
      </c>
    </row>
    <row r="1275" spans="1:4">
      <c r="A1275" s="199" t="s">
        <v>9178</v>
      </c>
      <c r="B1275" s="195" t="s">
        <v>9179</v>
      </c>
      <c r="C1275" s="196" t="s">
        <v>5413</v>
      </c>
      <c r="D1275" s="197">
        <v>3931.72</v>
      </c>
    </row>
    <row r="1276" spans="1:4">
      <c r="A1276" s="196" t="s">
        <v>9180</v>
      </c>
      <c r="B1276" s="195" t="s">
        <v>9181</v>
      </c>
      <c r="C1276" s="196" t="s">
        <v>5413</v>
      </c>
      <c r="D1276" s="197">
        <v>5212.6099999999997</v>
      </c>
    </row>
    <row r="1277" spans="1:4">
      <c r="A1277" s="198" t="s">
        <v>9182</v>
      </c>
      <c r="B1277" s="195"/>
      <c r="C1277" s="196"/>
      <c r="D1277" s="224"/>
    </row>
    <row r="1278" spans="1:4">
      <c r="A1278" s="199" t="s">
        <v>9183</v>
      </c>
      <c r="B1278" s="195" t="s">
        <v>9184</v>
      </c>
      <c r="C1278" s="196" t="s">
        <v>5413</v>
      </c>
      <c r="D1278" s="197">
        <v>281.52999999999997</v>
      </c>
    </row>
    <row r="1279" spans="1:4">
      <c r="A1279" s="199" t="s">
        <v>9185</v>
      </c>
      <c r="B1279" s="195" t="s">
        <v>9186</v>
      </c>
      <c r="C1279" s="196" t="s">
        <v>5413</v>
      </c>
      <c r="D1279" s="197">
        <v>378.16</v>
      </c>
    </row>
    <row r="1280" spans="1:4">
      <c r="A1280" s="199" t="s">
        <v>9187</v>
      </c>
      <c r="B1280" s="195" t="s">
        <v>9188</v>
      </c>
      <c r="C1280" s="196" t="s">
        <v>5413</v>
      </c>
      <c r="D1280" s="197">
        <v>1231.6600000000001</v>
      </c>
    </row>
    <row r="1281" spans="1:4">
      <c r="A1281" s="199" t="s">
        <v>9189</v>
      </c>
      <c r="B1281" s="195" t="s">
        <v>9190</v>
      </c>
      <c r="C1281" s="196" t="s">
        <v>5413</v>
      </c>
      <c r="D1281" s="197">
        <v>1373.42</v>
      </c>
    </row>
    <row r="1282" spans="1:4">
      <c r="A1282" s="199" t="s">
        <v>9191</v>
      </c>
      <c r="B1282" s="195" t="s">
        <v>9192</v>
      </c>
      <c r="C1282" s="196" t="s">
        <v>5413</v>
      </c>
      <c r="D1282" s="197">
        <v>1359.17</v>
      </c>
    </row>
    <row r="1283" spans="1:4">
      <c r="A1283" s="199" t="s">
        <v>9193</v>
      </c>
      <c r="B1283" s="195" t="s">
        <v>9194</v>
      </c>
      <c r="C1283" s="196" t="s">
        <v>5413</v>
      </c>
      <c r="D1283" s="197">
        <v>1750.76</v>
      </c>
    </row>
    <row r="1284" spans="1:4">
      <c r="A1284" s="199" t="s">
        <v>9195</v>
      </c>
      <c r="B1284" s="195" t="s">
        <v>9196</v>
      </c>
      <c r="C1284" s="196" t="s">
        <v>5413</v>
      </c>
      <c r="D1284" s="197">
        <v>1767.02</v>
      </c>
    </row>
    <row r="1285" spans="1:4">
      <c r="A1285" s="199" t="s">
        <v>9197</v>
      </c>
      <c r="B1285" s="195" t="s">
        <v>9198</v>
      </c>
      <c r="C1285" s="196" t="s">
        <v>5413</v>
      </c>
      <c r="D1285" s="197">
        <v>1644.95</v>
      </c>
    </row>
    <row r="1286" spans="1:4">
      <c r="A1286" s="199" t="s">
        <v>9199</v>
      </c>
      <c r="B1286" s="195" t="s">
        <v>9200</v>
      </c>
      <c r="C1286" s="196" t="s">
        <v>5413</v>
      </c>
      <c r="D1286" s="197">
        <v>2070.11</v>
      </c>
    </row>
    <row r="1287" spans="1:4">
      <c r="A1287" s="199" t="s">
        <v>9201</v>
      </c>
      <c r="B1287" s="195" t="s">
        <v>9202</v>
      </c>
      <c r="C1287" s="196" t="s">
        <v>5413</v>
      </c>
      <c r="D1287" s="197">
        <v>2193.7199999999998</v>
      </c>
    </row>
    <row r="1288" spans="1:4">
      <c r="A1288" s="199" t="s">
        <v>9203</v>
      </c>
      <c r="B1288" s="195" t="s">
        <v>9204</v>
      </c>
      <c r="C1288" s="196" t="s">
        <v>5413</v>
      </c>
      <c r="D1288" s="197">
        <v>2497.1799999999998</v>
      </c>
    </row>
    <row r="1289" spans="1:4">
      <c r="A1289" s="199" t="s">
        <v>9205</v>
      </c>
      <c r="B1289" s="195" t="s">
        <v>9206</v>
      </c>
      <c r="C1289" s="196" t="s">
        <v>5413</v>
      </c>
      <c r="D1289" s="197">
        <v>2945.46</v>
      </c>
    </row>
    <row r="1290" spans="1:4">
      <c r="A1290" s="199" t="s">
        <v>9207</v>
      </c>
      <c r="B1290" s="195" t="s">
        <v>9208</v>
      </c>
      <c r="C1290" s="196" t="s">
        <v>5413</v>
      </c>
      <c r="D1290" s="197">
        <v>3250.38</v>
      </c>
    </row>
    <row r="1291" spans="1:4">
      <c r="A1291" s="199" t="s">
        <v>9209</v>
      </c>
      <c r="B1291" s="195" t="s">
        <v>9210</v>
      </c>
      <c r="C1291" s="196" t="s">
        <v>5413</v>
      </c>
      <c r="D1291" s="197">
        <v>3509.46</v>
      </c>
    </row>
    <row r="1292" spans="1:4">
      <c r="A1292" s="199" t="s">
        <v>9211</v>
      </c>
      <c r="B1292" s="195" t="s">
        <v>9212</v>
      </c>
      <c r="C1292" s="196" t="s">
        <v>5413</v>
      </c>
      <c r="D1292" s="197">
        <v>3802.45</v>
      </c>
    </row>
    <row r="1293" spans="1:4">
      <c r="A1293" s="199" t="s">
        <v>9213</v>
      </c>
      <c r="B1293" s="195" t="s">
        <v>9214</v>
      </c>
      <c r="C1293" s="196" t="s">
        <v>5413</v>
      </c>
      <c r="D1293" s="197">
        <v>4000.76</v>
      </c>
    </row>
    <row r="1294" spans="1:4">
      <c r="A1294" s="199" t="s">
        <v>9215</v>
      </c>
      <c r="B1294" s="195" t="s">
        <v>9216</v>
      </c>
      <c r="C1294" s="196" t="s">
        <v>5413</v>
      </c>
      <c r="D1294" s="197">
        <v>4282.91</v>
      </c>
    </row>
    <row r="1295" spans="1:4">
      <c r="A1295" s="199" t="s">
        <v>9217</v>
      </c>
      <c r="B1295" s="195" t="s">
        <v>9218</v>
      </c>
      <c r="C1295" s="196" t="s">
        <v>5413</v>
      </c>
      <c r="D1295" s="197">
        <v>4564.72</v>
      </c>
    </row>
    <row r="1296" spans="1:4">
      <c r="A1296" s="199" t="s">
        <v>9219</v>
      </c>
      <c r="B1296" s="195" t="s">
        <v>9220</v>
      </c>
      <c r="C1296" s="196" t="s">
        <v>5413</v>
      </c>
      <c r="D1296" s="197">
        <v>98.8</v>
      </c>
    </row>
    <row r="1297" spans="1:4">
      <c r="A1297" s="199" t="s">
        <v>9221</v>
      </c>
      <c r="B1297" s="195" t="s">
        <v>9222</v>
      </c>
      <c r="C1297" s="196" t="s">
        <v>5413</v>
      </c>
      <c r="D1297" s="197">
        <v>137.59</v>
      </c>
    </row>
    <row r="1298" spans="1:4">
      <c r="A1298" s="196" t="s">
        <v>9223</v>
      </c>
      <c r="B1298" s="195" t="s">
        <v>9224</v>
      </c>
      <c r="C1298" s="196" t="s">
        <v>5413</v>
      </c>
      <c r="D1298" s="197">
        <v>68.239999999999995</v>
      </c>
    </row>
    <row r="1299" spans="1:4">
      <c r="A1299" s="198" t="s">
        <v>9225</v>
      </c>
      <c r="B1299" s="195"/>
      <c r="C1299" s="196"/>
      <c r="D1299" s="224"/>
    </row>
    <row r="1300" spans="1:4">
      <c r="A1300" s="196" t="s">
        <v>9226</v>
      </c>
      <c r="B1300" s="195" t="s">
        <v>9227</v>
      </c>
      <c r="C1300" s="196" t="s">
        <v>5413</v>
      </c>
      <c r="D1300" s="197">
        <v>7177.74</v>
      </c>
    </row>
    <row r="1301" spans="1:4">
      <c r="A1301" s="194" t="s">
        <v>9228</v>
      </c>
      <c r="B1301" s="195"/>
      <c r="C1301" s="196"/>
      <c r="D1301" s="224"/>
    </row>
    <row r="1302" spans="1:4">
      <c r="A1302" s="198" t="s">
        <v>9229</v>
      </c>
      <c r="B1302" s="195"/>
      <c r="C1302" s="196"/>
      <c r="D1302" s="224"/>
    </row>
    <row r="1303" spans="1:4">
      <c r="A1303" s="199" t="s">
        <v>9230</v>
      </c>
      <c r="B1303" s="195" t="s">
        <v>9231</v>
      </c>
      <c r="C1303" s="196" t="s">
        <v>5413</v>
      </c>
      <c r="D1303" s="197">
        <v>231.16</v>
      </c>
    </row>
    <row r="1304" spans="1:4">
      <c r="A1304" s="196" t="s">
        <v>9232</v>
      </c>
      <c r="B1304" s="195" t="s">
        <v>9233</v>
      </c>
      <c r="C1304" s="196" t="s">
        <v>5413</v>
      </c>
      <c r="D1304" s="197">
        <v>416.79</v>
      </c>
    </row>
    <row r="1305" spans="1:4">
      <c r="A1305" s="198" t="s">
        <v>9234</v>
      </c>
      <c r="B1305" s="195"/>
      <c r="C1305" s="196"/>
      <c r="D1305" s="224"/>
    </row>
    <row r="1306" spans="1:4">
      <c r="A1306" s="199" t="s">
        <v>9235</v>
      </c>
      <c r="B1306" s="195" t="s">
        <v>9236</v>
      </c>
      <c r="C1306" s="196" t="s">
        <v>5413</v>
      </c>
      <c r="D1306" s="197">
        <v>228.11</v>
      </c>
    </row>
    <row r="1307" spans="1:4">
      <c r="A1307" s="199" t="s">
        <v>9237</v>
      </c>
      <c r="B1307" s="195" t="s">
        <v>9238</v>
      </c>
      <c r="C1307" s="196" t="s">
        <v>5413</v>
      </c>
      <c r="D1307" s="197">
        <v>240.65</v>
      </c>
    </row>
    <row r="1308" spans="1:4">
      <c r="A1308" s="199" t="s">
        <v>9239</v>
      </c>
      <c r="B1308" s="195" t="s">
        <v>9240</v>
      </c>
      <c r="C1308" s="196" t="s">
        <v>5413</v>
      </c>
      <c r="D1308" s="197">
        <v>504.53</v>
      </c>
    </row>
    <row r="1309" spans="1:4">
      <c r="A1309" s="199" t="s">
        <v>9241</v>
      </c>
      <c r="B1309" s="195" t="s">
        <v>9242</v>
      </c>
      <c r="C1309" s="196" t="s">
        <v>5413</v>
      </c>
      <c r="D1309" s="197">
        <v>301.02999999999997</v>
      </c>
    </row>
    <row r="1310" spans="1:4">
      <c r="A1310" s="196" t="s">
        <v>9243</v>
      </c>
      <c r="B1310" s="195" t="s">
        <v>9244</v>
      </c>
      <c r="C1310" s="196" t="s">
        <v>5413</v>
      </c>
      <c r="D1310" s="197">
        <v>165.09</v>
      </c>
    </row>
    <row r="1311" spans="1:4">
      <c r="A1311" s="198" t="s">
        <v>9245</v>
      </c>
      <c r="B1311" s="195"/>
      <c r="C1311" s="196"/>
      <c r="D1311" s="224"/>
    </row>
    <row r="1312" spans="1:4">
      <c r="A1312" s="199" t="s">
        <v>9246</v>
      </c>
      <c r="B1312" s="195" t="s">
        <v>9247</v>
      </c>
      <c r="C1312" s="196" t="s">
        <v>5413</v>
      </c>
      <c r="D1312" s="197">
        <v>1572.22</v>
      </c>
    </row>
    <row r="1313" spans="1:4">
      <c r="A1313" s="199" t="s">
        <v>9248</v>
      </c>
      <c r="B1313" s="195" t="s">
        <v>9249</v>
      </c>
      <c r="C1313" s="196" t="s">
        <v>5413</v>
      </c>
      <c r="D1313" s="197">
        <v>1414.34</v>
      </c>
    </row>
    <row r="1314" spans="1:4">
      <c r="A1314" s="199" t="s">
        <v>9250</v>
      </c>
      <c r="B1314" s="195" t="s">
        <v>9251</v>
      </c>
      <c r="C1314" s="196" t="s">
        <v>5413</v>
      </c>
      <c r="D1314" s="197">
        <v>762.45</v>
      </c>
    </row>
    <row r="1315" spans="1:4">
      <c r="A1315" s="199" t="s">
        <v>9252</v>
      </c>
      <c r="B1315" s="195" t="s">
        <v>9253</v>
      </c>
      <c r="C1315" s="196" t="s">
        <v>5413</v>
      </c>
      <c r="D1315" s="197">
        <v>1040.8399999999999</v>
      </c>
    </row>
    <row r="1316" spans="1:4">
      <c r="A1316" s="196" t="s">
        <v>9254</v>
      </c>
      <c r="B1316" s="195" t="s">
        <v>9255</v>
      </c>
      <c r="C1316" s="196" t="s">
        <v>5413</v>
      </c>
      <c r="D1316" s="197">
        <v>797.66</v>
      </c>
    </row>
    <row r="1317" spans="1:4">
      <c r="A1317" s="198" t="s">
        <v>9256</v>
      </c>
      <c r="B1317" s="195"/>
      <c r="C1317" s="196"/>
      <c r="D1317" s="224"/>
    </row>
    <row r="1318" spans="1:4">
      <c r="A1318" s="199" t="s">
        <v>9257</v>
      </c>
      <c r="B1318" s="195" t="s">
        <v>9258</v>
      </c>
      <c r="C1318" s="196" t="s">
        <v>5413</v>
      </c>
      <c r="D1318" s="197">
        <v>487.05</v>
      </c>
    </row>
    <row r="1319" spans="1:4">
      <c r="A1319" s="199" t="s">
        <v>9259</v>
      </c>
      <c r="B1319" s="195" t="s">
        <v>9260</v>
      </c>
      <c r="C1319" s="196" t="s">
        <v>5413</v>
      </c>
      <c r="D1319" s="197">
        <v>495.93</v>
      </c>
    </row>
    <row r="1320" spans="1:4">
      <c r="A1320" s="196" t="s">
        <v>9261</v>
      </c>
      <c r="B1320" s="195" t="s">
        <v>9262</v>
      </c>
      <c r="C1320" s="196" t="s">
        <v>5413</v>
      </c>
      <c r="D1320" s="197">
        <v>548.66</v>
      </c>
    </row>
    <row r="1321" spans="1:4">
      <c r="A1321" s="194" t="s">
        <v>9263</v>
      </c>
      <c r="B1321" s="195"/>
      <c r="C1321" s="196"/>
      <c r="D1321" s="224"/>
    </row>
    <row r="1322" spans="1:4">
      <c r="A1322" s="198" t="s">
        <v>9264</v>
      </c>
      <c r="B1322" s="195"/>
      <c r="C1322" s="196"/>
      <c r="D1322" s="224"/>
    </row>
    <row r="1323" spans="1:4">
      <c r="A1323" s="199" t="s">
        <v>9265</v>
      </c>
      <c r="B1323" s="195" t="s">
        <v>9266</v>
      </c>
      <c r="C1323" s="196" t="s">
        <v>5413</v>
      </c>
      <c r="D1323" s="197">
        <v>152.74</v>
      </c>
    </row>
    <row r="1324" spans="1:4">
      <c r="A1324" s="199" t="s">
        <v>9267</v>
      </c>
      <c r="B1324" s="195" t="s">
        <v>9268</v>
      </c>
      <c r="C1324" s="196" t="s">
        <v>5413</v>
      </c>
      <c r="D1324" s="197">
        <v>293.20999999999998</v>
      </c>
    </row>
    <row r="1325" spans="1:4">
      <c r="A1325" s="199" t="s">
        <v>9269</v>
      </c>
      <c r="B1325" s="195" t="s">
        <v>9270</v>
      </c>
      <c r="C1325" s="196" t="s">
        <v>5413</v>
      </c>
      <c r="D1325" s="197">
        <v>618.64</v>
      </c>
    </row>
    <row r="1326" spans="1:4">
      <c r="A1326" s="199" t="s">
        <v>9271</v>
      </c>
      <c r="B1326" s="195" t="s">
        <v>9272</v>
      </c>
      <c r="C1326" s="196" t="s">
        <v>5413</v>
      </c>
      <c r="D1326" s="197">
        <v>219.68</v>
      </c>
    </row>
    <row r="1327" spans="1:4">
      <c r="A1327" s="199" t="s">
        <v>9273</v>
      </c>
      <c r="B1327" s="195" t="s">
        <v>9274</v>
      </c>
      <c r="C1327" s="196" t="s">
        <v>5413</v>
      </c>
      <c r="D1327" s="197">
        <v>433.75</v>
      </c>
    </row>
    <row r="1328" spans="1:4">
      <c r="A1328" s="199" t="s">
        <v>9275</v>
      </c>
      <c r="B1328" s="195" t="s">
        <v>9276</v>
      </c>
      <c r="C1328" s="196" t="s">
        <v>5413</v>
      </c>
      <c r="D1328" s="197">
        <v>449.54</v>
      </c>
    </row>
    <row r="1329" spans="1:4">
      <c r="A1329" s="199" t="s">
        <v>9277</v>
      </c>
      <c r="B1329" s="195" t="s">
        <v>9278</v>
      </c>
      <c r="C1329" s="196" t="s">
        <v>5413</v>
      </c>
      <c r="D1329" s="197">
        <v>490</v>
      </c>
    </row>
    <row r="1330" spans="1:4">
      <c r="A1330" s="199" t="s">
        <v>9279</v>
      </c>
      <c r="B1330" s="195" t="s">
        <v>9280</v>
      </c>
      <c r="C1330" s="196" t="s">
        <v>5413</v>
      </c>
      <c r="D1330" s="197">
        <v>389.13</v>
      </c>
    </row>
    <row r="1331" spans="1:4">
      <c r="A1331" s="199" t="s">
        <v>9281</v>
      </c>
      <c r="B1331" s="195" t="s">
        <v>9282</v>
      </c>
      <c r="C1331" s="196" t="s">
        <v>5413</v>
      </c>
      <c r="D1331" s="197">
        <v>491.25</v>
      </c>
    </row>
    <row r="1332" spans="1:4">
      <c r="A1332" s="196" t="s">
        <v>9283</v>
      </c>
      <c r="B1332" s="195" t="s">
        <v>9284</v>
      </c>
      <c r="C1332" s="196" t="s">
        <v>5413</v>
      </c>
      <c r="D1332" s="197">
        <v>2845.86</v>
      </c>
    </row>
    <row r="1333" spans="1:4">
      <c r="A1333" s="198" t="s">
        <v>9285</v>
      </c>
      <c r="B1333" s="195"/>
      <c r="C1333" s="196"/>
      <c r="D1333" s="224"/>
    </row>
    <row r="1334" spans="1:4">
      <c r="A1334" s="199" t="s">
        <v>9286</v>
      </c>
      <c r="B1334" s="195" t="s">
        <v>9287</v>
      </c>
      <c r="C1334" s="196" t="s">
        <v>5413</v>
      </c>
      <c r="D1334" s="197">
        <v>413</v>
      </c>
    </row>
    <row r="1335" spans="1:4">
      <c r="A1335" s="199" t="s">
        <v>9288</v>
      </c>
      <c r="B1335" s="195" t="s">
        <v>9289</v>
      </c>
      <c r="C1335" s="196" t="s">
        <v>5413</v>
      </c>
      <c r="D1335" s="197">
        <v>454.39</v>
      </c>
    </row>
    <row r="1336" spans="1:4">
      <c r="A1336" s="199" t="s">
        <v>9290</v>
      </c>
      <c r="B1336" s="195" t="s">
        <v>9291</v>
      </c>
      <c r="C1336" s="196" t="s">
        <v>41</v>
      </c>
      <c r="D1336" s="197">
        <v>87.48</v>
      </c>
    </row>
    <row r="1337" spans="1:4">
      <c r="A1337" s="199" t="s">
        <v>9292</v>
      </c>
      <c r="B1337" s="195" t="s">
        <v>9293</v>
      </c>
      <c r="C1337" s="196" t="s">
        <v>41</v>
      </c>
      <c r="D1337" s="197">
        <v>227.84</v>
      </c>
    </row>
    <row r="1338" spans="1:4">
      <c r="A1338" s="199" t="s">
        <v>9294</v>
      </c>
      <c r="B1338" s="195" t="s">
        <v>9295</v>
      </c>
      <c r="C1338" s="196" t="s">
        <v>41</v>
      </c>
      <c r="D1338" s="197">
        <v>197.48</v>
      </c>
    </row>
    <row r="1339" spans="1:4">
      <c r="A1339" s="199" t="s">
        <v>9296</v>
      </c>
      <c r="B1339" s="195" t="s">
        <v>9297</v>
      </c>
      <c r="C1339" s="196" t="s">
        <v>5413</v>
      </c>
      <c r="D1339" s="197">
        <v>206.38</v>
      </c>
    </row>
    <row r="1340" spans="1:4">
      <c r="A1340" s="196" t="s">
        <v>9298</v>
      </c>
      <c r="B1340" s="195" t="s">
        <v>9299</v>
      </c>
      <c r="C1340" s="196" t="s">
        <v>5413</v>
      </c>
      <c r="D1340" s="197">
        <v>162.08000000000001</v>
      </c>
    </row>
    <row r="1341" spans="1:4">
      <c r="A1341" s="198" t="s">
        <v>9300</v>
      </c>
      <c r="B1341" s="195"/>
      <c r="C1341" s="196"/>
      <c r="D1341" s="224"/>
    </row>
    <row r="1342" spans="1:4">
      <c r="A1342" s="196" t="s">
        <v>9301</v>
      </c>
      <c r="B1342" s="195" t="s">
        <v>9302</v>
      </c>
      <c r="C1342" s="196" t="s">
        <v>5413</v>
      </c>
      <c r="D1342" s="197">
        <v>254.89</v>
      </c>
    </row>
    <row r="1343" spans="1:4">
      <c r="A1343" s="198" t="s">
        <v>9303</v>
      </c>
      <c r="B1343" s="195"/>
      <c r="C1343" s="196"/>
      <c r="D1343" s="224"/>
    </row>
    <row r="1344" spans="1:4">
      <c r="A1344" s="196" t="s">
        <v>9304</v>
      </c>
      <c r="B1344" s="195" t="s">
        <v>9305</v>
      </c>
      <c r="C1344" s="196" t="s">
        <v>5413</v>
      </c>
      <c r="D1344" s="197">
        <v>224.71</v>
      </c>
    </row>
    <row r="1345" spans="1:4">
      <c r="A1345" s="194" t="s">
        <v>9306</v>
      </c>
      <c r="B1345" s="195"/>
      <c r="C1345" s="196"/>
      <c r="D1345" s="224"/>
    </row>
    <row r="1346" spans="1:4">
      <c r="A1346" s="198" t="s">
        <v>9307</v>
      </c>
      <c r="B1346" s="195"/>
      <c r="C1346" s="196"/>
      <c r="D1346" s="224"/>
    </row>
    <row r="1347" spans="1:4">
      <c r="A1347" s="196" t="s">
        <v>9308</v>
      </c>
      <c r="B1347" s="195" t="s">
        <v>9309</v>
      </c>
      <c r="C1347" s="196" t="s">
        <v>5413</v>
      </c>
      <c r="D1347" s="197">
        <v>34.6</v>
      </c>
    </row>
    <row r="1348" spans="1:4">
      <c r="A1348" s="198" t="s">
        <v>9310</v>
      </c>
      <c r="B1348" s="195"/>
      <c r="C1348" s="196"/>
      <c r="D1348" s="224"/>
    </row>
    <row r="1349" spans="1:4">
      <c r="A1349" s="199" t="s">
        <v>9311</v>
      </c>
      <c r="B1349" s="195" t="s">
        <v>9312</v>
      </c>
      <c r="C1349" s="196" t="s">
        <v>5413</v>
      </c>
      <c r="D1349" s="197">
        <v>32</v>
      </c>
    </row>
    <row r="1350" spans="1:4">
      <c r="A1350" s="199" t="s">
        <v>9313</v>
      </c>
      <c r="B1350" s="195" t="s">
        <v>9314</v>
      </c>
      <c r="C1350" s="196" t="s">
        <v>5413</v>
      </c>
      <c r="D1350" s="197">
        <v>155.57</v>
      </c>
    </row>
    <row r="1351" spans="1:4">
      <c r="A1351" s="199" t="s">
        <v>9315</v>
      </c>
      <c r="B1351" s="195" t="s">
        <v>9316</v>
      </c>
      <c r="C1351" s="196" t="s">
        <v>5413</v>
      </c>
      <c r="D1351" s="197">
        <v>234.79</v>
      </c>
    </row>
    <row r="1352" spans="1:4">
      <c r="A1352" s="196" t="s">
        <v>9317</v>
      </c>
      <c r="B1352" s="195" t="s">
        <v>9318</v>
      </c>
      <c r="C1352" s="196" t="s">
        <v>5413</v>
      </c>
      <c r="D1352" s="197">
        <v>179.84</v>
      </c>
    </row>
    <row r="1353" spans="1:4">
      <c r="A1353" s="198" t="s">
        <v>9319</v>
      </c>
      <c r="B1353" s="195"/>
      <c r="C1353" s="196"/>
      <c r="D1353" s="224"/>
    </row>
    <row r="1354" spans="1:4">
      <c r="A1354" s="199" t="s">
        <v>9320</v>
      </c>
      <c r="B1354" s="195" t="s">
        <v>9321</v>
      </c>
      <c r="C1354" s="196" t="s">
        <v>5413</v>
      </c>
      <c r="D1354" s="197">
        <v>303.63</v>
      </c>
    </row>
    <row r="1355" spans="1:4">
      <c r="A1355" s="199" t="s">
        <v>9322</v>
      </c>
      <c r="B1355" s="195" t="s">
        <v>9323</v>
      </c>
      <c r="C1355" s="196" t="s">
        <v>5413</v>
      </c>
      <c r="D1355" s="197">
        <v>399.23</v>
      </c>
    </row>
    <row r="1356" spans="1:4">
      <c r="A1356" s="196" t="s">
        <v>9324</v>
      </c>
      <c r="B1356" s="195" t="s">
        <v>9325</v>
      </c>
      <c r="C1356" s="196" t="s">
        <v>5413</v>
      </c>
      <c r="D1356" s="197">
        <v>743.03</v>
      </c>
    </row>
    <row r="1357" spans="1:4">
      <c r="A1357" s="194" t="s">
        <v>9326</v>
      </c>
      <c r="B1357" s="195"/>
      <c r="C1357" s="196"/>
      <c r="D1357" s="224"/>
    </row>
    <row r="1358" spans="1:4">
      <c r="A1358" s="198" t="s">
        <v>9327</v>
      </c>
      <c r="B1358" s="195"/>
      <c r="C1358" s="196"/>
      <c r="D1358" s="224"/>
    </row>
    <row r="1359" spans="1:4">
      <c r="A1359" s="199" t="s">
        <v>9328</v>
      </c>
      <c r="B1359" s="195" t="s">
        <v>9329</v>
      </c>
      <c r="C1359" s="196" t="s">
        <v>5413</v>
      </c>
      <c r="D1359" s="197">
        <v>469</v>
      </c>
    </row>
    <row r="1360" spans="1:4">
      <c r="A1360" s="196" t="s">
        <v>9330</v>
      </c>
      <c r="B1360" s="195" t="s">
        <v>9331</v>
      </c>
      <c r="C1360" s="196" t="s">
        <v>5413</v>
      </c>
      <c r="D1360" s="197">
        <v>254.35</v>
      </c>
    </row>
    <row r="1361" spans="1:4">
      <c r="A1361" s="194" t="s">
        <v>9332</v>
      </c>
      <c r="B1361" s="195"/>
      <c r="C1361" s="196"/>
      <c r="D1361" s="224"/>
    </row>
    <row r="1362" spans="1:4">
      <c r="A1362" s="198" t="s">
        <v>9333</v>
      </c>
      <c r="B1362" s="195"/>
      <c r="C1362" s="196"/>
      <c r="D1362" s="224"/>
    </row>
    <row r="1363" spans="1:4">
      <c r="A1363" s="199" t="s">
        <v>9334</v>
      </c>
      <c r="B1363" s="195" t="s">
        <v>9335</v>
      </c>
      <c r="C1363" s="196" t="s">
        <v>41</v>
      </c>
      <c r="D1363" s="197">
        <v>223.25</v>
      </c>
    </row>
    <row r="1364" spans="1:4">
      <c r="A1364" s="196" t="s">
        <v>9336</v>
      </c>
      <c r="B1364" s="195" t="s">
        <v>9337</v>
      </c>
      <c r="C1364" s="196" t="s">
        <v>41</v>
      </c>
      <c r="D1364" s="197">
        <v>244.73</v>
      </c>
    </row>
    <row r="1365" spans="1:4">
      <c r="A1365" s="198" t="s">
        <v>9338</v>
      </c>
      <c r="B1365" s="195"/>
      <c r="C1365" s="196"/>
      <c r="D1365" s="224"/>
    </row>
    <row r="1366" spans="1:4">
      <c r="A1366" s="199" t="s">
        <v>9339</v>
      </c>
      <c r="B1366" s="195" t="s">
        <v>9340</v>
      </c>
      <c r="C1366" s="196" t="s">
        <v>5413</v>
      </c>
      <c r="D1366" s="197">
        <v>728.21</v>
      </c>
    </row>
    <row r="1367" spans="1:4">
      <c r="A1367" s="196" t="s">
        <v>9341</v>
      </c>
      <c r="B1367" s="195" t="s">
        <v>9342</v>
      </c>
      <c r="C1367" s="196" t="s">
        <v>5413</v>
      </c>
      <c r="D1367" s="197">
        <v>775.26</v>
      </c>
    </row>
    <row r="1368" spans="1:4">
      <c r="A1368" s="194" t="s">
        <v>9343</v>
      </c>
      <c r="B1368" s="195"/>
      <c r="C1368" s="196"/>
      <c r="D1368" s="224"/>
    </row>
    <row r="1369" spans="1:4">
      <c r="A1369" s="198" t="s">
        <v>9344</v>
      </c>
      <c r="B1369" s="195"/>
      <c r="C1369" s="196"/>
      <c r="D1369" s="224"/>
    </row>
    <row r="1370" spans="1:4">
      <c r="A1370" s="199" t="s">
        <v>9345</v>
      </c>
      <c r="B1370" s="195" t="s">
        <v>9346</v>
      </c>
      <c r="C1370" s="196" t="s">
        <v>34</v>
      </c>
      <c r="D1370" s="197">
        <v>137.24</v>
      </c>
    </row>
    <row r="1371" spans="1:4">
      <c r="A1371" s="199" t="s">
        <v>9347</v>
      </c>
      <c r="B1371" s="195" t="s">
        <v>9348</v>
      </c>
      <c r="C1371" s="196" t="s">
        <v>34</v>
      </c>
      <c r="D1371" s="197">
        <v>136.49</v>
      </c>
    </row>
    <row r="1372" spans="1:4">
      <c r="A1372" s="199" t="s">
        <v>9349</v>
      </c>
      <c r="B1372" s="195" t="s">
        <v>9350</v>
      </c>
      <c r="C1372" s="196" t="s">
        <v>34</v>
      </c>
      <c r="D1372" s="197">
        <v>114.9</v>
      </c>
    </row>
    <row r="1373" spans="1:4">
      <c r="A1373" s="199" t="s">
        <v>9351</v>
      </c>
      <c r="B1373" s="195" t="s">
        <v>9352</v>
      </c>
      <c r="C1373" s="196" t="s">
        <v>41</v>
      </c>
      <c r="D1373" s="197">
        <v>239.57</v>
      </c>
    </row>
    <row r="1374" spans="1:4">
      <c r="A1374" s="199" t="s">
        <v>9353</v>
      </c>
      <c r="B1374" s="195" t="s">
        <v>9354</v>
      </c>
      <c r="C1374" s="196" t="s">
        <v>41</v>
      </c>
      <c r="D1374" s="197">
        <v>301.66000000000003</v>
      </c>
    </row>
    <row r="1375" spans="1:4">
      <c r="A1375" s="199" t="s">
        <v>9355</v>
      </c>
      <c r="B1375" s="195" t="s">
        <v>9356</v>
      </c>
      <c r="C1375" s="196" t="s">
        <v>41</v>
      </c>
      <c r="D1375" s="197">
        <v>364.49</v>
      </c>
    </row>
    <row r="1376" spans="1:4">
      <c r="A1376" s="199" t="s">
        <v>9357</v>
      </c>
      <c r="B1376" s="195" t="s">
        <v>9358</v>
      </c>
      <c r="C1376" s="196" t="s">
        <v>41</v>
      </c>
      <c r="D1376" s="197">
        <v>430.63</v>
      </c>
    </row>
    <row r="1377" spans="1:4">
      <c r="A1377" s="199" t="s">
        <v>9359</v>
      </c>
      <c r="B1377" s="195" t="s">
        <v>9360</v>
      </c>
      <c r="C1377" s="196" t="s">
        <v>41</v>
      </c>
      <c r="D1377" s="197">
        <v>61.69</v>
      </c>
    </row>
    <row r="1378" spans="1:4">
      <c r="A1378" s="199" t="s">
        <v>9361</v>
      </c>
      <c r="B1378" s="195" t="s">
        <v>9362</v>
      </c>
      <c r="C1378" s="196" t="s">
        <v>41</v>
      </c>
      <c r="D1378" s="197">
        <v>18.41</v>
      </c>
    </row>
    <row r="1379" spans="1:4">
      <c r="A1379" s="199" t="s">
        <v>9363</v>
      </c>
      <c r="B1379" s="195" t="s">
        <v>9364</v>
      </c>
      <c r="C1379" s="196" t="s">
        <v>41</v>
      </c>
      <c r="D1379" s="197">
        <v>28.87</v>
      </c>
    </row>
    <row r="1380" spans="1:4">
      <c r="A1380" s="199" t="s">
        <v>9365</v>
      </c>
      <c r="B1380" s="195" t="s">
        <v>9366</v>
      </c>
      <c r="C1380" s="196" t="s">
        <v>41</v>
      </c>
      <c r="D1380" s="197">
        <v>126.06</v>
      </c>
    </row>
    <row r="1381" spans="1:4">
      <c r="A1381" s="199" t="s">
        <v>9367</v>
      </c>
      <c r="B1381" s="195" t="s">
        <v>9368</v>
      </c>
      <c r="C1381" s="196" t="s">
        <v>41</v>
      </c>
      <c r="D1381" s="197">
        <v>29.14</v>
      </c>
    </row>
    <row r="1382" spans="1:4">
      <c r="A1382" s="199" t="s">
        <v>9369</v>
      </c>
      <c r="B1382" s="195" t="s">
        <v>9370</v>
      </c>
      <c r="C1382" s="196" t="s">
        <v>41</v>
      </c>
      <c r="D1382" s="197">
        <v>84.44</v>
      </c>
    </row>
    <row r="1383" spans="1:4">
      <c r="A1383" s="199" t="s">
        <v>9371</v>
      </c>
      <c r="B1383" s="195" t="s">
        <v>9372</v>
      </c>
      <c r="C1383" s="196" t="s">
        <v>25</v>
      </c>
      <c r="D1383" s="197">
        <v>10.06</v>
      </c>
    </row>
    <row r="1384" spans="1:4">
      <c r="A1384" s="199" t="s">
        <v>9373</v>
      </c>
      <c r="B1384" s="195" t="s">
        <v>9374</v>
      </c>
      <c r="C1384" s="196" t="s">
        <v>41</v>
      </c>
      <c r="D1384" s="197">
        <v>75.63</v>
      </c>
    </row>
    <row r="1385" spans="1:4">
      <c r="A1385" s="199" t="s">
        <v>9375</v>
      </c>
      <c r="B1385" s="195" t="s">
        <v>9376</v>
      </c>
      <c r="C1385" s="196" t="s">
        <v>34</v>
      </c>
      <c r="D1385" s="197">
        <v>106</v>
      </c>
    </row>
    <row r="1386" spans="1:4">
      <c r="A1386" s="199" t="s">
        <v>9377</v>
      </c>
      <c r="B1386" s="195" t="s">
        <v>9378</v>
      </c>
      <c r="C1386" s="196" t="s">
        <v>34</v>
      </c>
      <c r="D1386" s="197">
        <v>91.77</v>
      </c>
    </row>
    <row r="1387" spans="1:4">
      <c r="A1387" s="199" t="s">
        <v>9379</v>
      </c>
      <c r="B1387" s="195" t="s">
        <v>9380</v>
      </c>
      <c r="C1387" s="196" t="s">
        <v>34</v>
      </c>
      <c r="D1387" s="197">
        <v>122.8</v>
      </c>
    </row>
    <row r="1388" spans="1:4">
      <c r="A1388" s="199" t="s">
        <v>9381</v>
      </c>
      <c r="B1388" s="195" t="s">
        <v>9382</v>
      </c>
      <c r="C1388" s="196" t="s">
        <v>34</v>
      </c>
      <c r="D1388" s="197">
        <v>211.24</v>
      </c>
    </row>
    <row r="1389" spans="1:4">
      <c r="A1389" s="199" t="s">
        <v>9383</v>
      </c>
      <c r="B1389" s="195" t="s">
        <v>9384</v>
      </c>
      <c r="C1389" s="196" t="s">
        <v>34</v>
      </c>
      <c r="D1389" s="197">
        <v>224.74</v>
      </c>
    </row>
    <row r="1390" spans="1:4">
      <c r="A1390" s="196" t="s">
        <v>9385</v>
      </c>
      <c r="B1390" s="195" t="s">
        <v>9386</v>
      </c>
      <c r="C1390" s="196" t="s">
        <v>34</v>
      </c>
      <c r="D1390" s="197">
        <v>209.27</v>
      </c>
    </row>
    <row r="1391" spans="1:4">
      <c r="A1391" s="198" t="s">
        <v>9387</v>
      </c>
      <c r="B1391" s="195"/>
      <c r="C1391" s="196"/>
      <c r="D1391" s="224"/>
    </row>
    <row r="1392" spans="1:4">
      <c r="A1392" s="199" t="s">
        <v>9388</v>
      </c>
      <c r="B1392" s="195" t="s">
        <v>9389</v>
      </c>
      <c r="C1392" s="196" t="s">
        <v>41</v>
      </c>
      <c r="D1392" s="197">
        <v>2693.73</v>
      </c>
    </row>
    <row r="1393" spans="1:4">
      <c r="A1393" s="199" t="s">
        <v>9390</v>
      </c>
      <c r="B1393" s="195" t="s">
        <v>9391</v>
      </c>
      <c r="C1393" s="196" t="s">
        <v>41</v>
      </c>
      <c r="D1393" s="197">
        <v>2956.72</v>
      </c>
    </row>
    <row r="1394" spans="1:4">
      <c r="A1394" s="199" t="s">
        <v>9392</v>
      </c>
      <c r="B1394" s="195" t="s">
        <v>9393</v>
      </c>
      <c r="C1394" s="196" t="s">
        <v>41</v>
      </c>
      <c r="D1394" s="197">
        <v>8822.92</v>
      </c>
    </row>
    <row r="1395" spans="1:4">
      <c r="A1395" s="196" t="s">
        <v>9394</v>
      </c>
      <c r="B1395" s="195" t="s">
        <v>9395</v>
      </c>
      <c r="C1395" s="196" t="s">
        <v>41</v>
      </c>
      <c r="D1395" s="197">
        <v>6979.84</v>
      </c>
    </row>
    <row r="1396" spans="1:4">
      <c r="A1396" s="194" t="s">
        <v>9396</v>
      </c>
      <c r="B1396" s="195"/>
      <c r="C1396" s="196"/>
      <c r="D1396" s="224"/>
    </row>
    <row r="1397" spans="1:4">
      <c r="A1397" s="198" t="s">
        <v>9397</v>
      </c>
      <c r="B1397" s="195"/>
      <c r="C1397" s="196"/>
      <c r="D1397" s="224"/>
    </row>
    <row r="1398" spans="1:4">
      <c r="A1398" s="199" t="s">
        <v>9398</v>
      </c>
      <c r="B1398" s="195" t="s">
        <v>9399</v>
      </c>
      <c r="C1398" s="196" t="s">
        <v>34</v>
      </c>
      <c r="D1398" s="197">
        <v>371.42</v>
      </c>
    </row>
    <row r="1399" spans="1:4">
      <c r="A1399" s="199" t="s">
        <v>9400</v>
      </c>
      <c r="B1399" s="195" t="s">
        <v>9401</v>
      </c>
      <c r="C1399" s="196" t="s">
        <v>34</v>
      </c>
      <c r="D1399" s="197">
        <v>437.7</v>
      </c>
    </row>
    <row r="1400" spans="1:4">
      <c r="A1400" s="199" t="s">
        <v>9402</v>
      </c>
      <c r="B1400" s="195" t="s">
        <v>9403</v>
      </c>
      <c r="C1400" s="196" t="s">
        <v>34</v>
      </c>
      <c r="D1400" s="197">
        <v>338.6</v>
      </c>
    </row>
    <row r="1401" spans="1:4">
      <c r="A1401" s="199" t="s">
        <v>9404</v>
      </c>
      <c r="B1401" s="195" t="s">
        <v>9405</v>
      </c>
      <c r="C1401" s="196" t="s">
        <v>34</v>
      </c>
      <c r="D1401" s="197">
        <v>412.58</v>
      </c>
    </row>
    <row r="1402" spans="1:4">
      <c r="A1402" s="196" t="s">
        <v>9406</v>
      </c>
      <c r="B1402" s="195" t="s">
        <v>9407</v>
      </c>
      <c r="C1402" s="196" t="s">
        <v>34</v>
      </c>
      <c r="D1402" s="197">
        <v>404.88</v>
      </c>
    </row>
    <row r="1403" spans="1:4">
      <c r="A1403" s="198" t="s">
        <v>9408</v>
      </c>
      <c r="B1403" s="195"/>
      <c r="C1403" s="196"/>
      <c r="D1403" s="224"/>
    </row>
    <row r="1404" spans="1:4">
      <c r="A1404" s="196" t="s">
        <v>9409</v>
      </c>
      <c r="B1404" s="195" t="s">
        <v>9410</v>
      </c>
      <c r="C1404" s="196" t="s">
        <v>25</v>
      </c>
      <c r="D1404" s="197">
        <v>240.13</v>
      </c>
    </row>
    <row r="1405" spans="1:4">
      <c r="A1405" s="194" t="s">
        <v>9411</v>
      </c>
      <c r="B1405" s="195"/>
      <c r="C1405" s="196"/>
      <c r="D1405" s="224"/>
    </row>
    <row r="1406" spans="1:4">
      <c r="A1406" s="198" t="s">
        <v>9412</v>
      </c>
      <c r="B1406" s="195"/>
      <c r="C1406" s="196"/>
      <c r="D1406" s="224"/>
    </row>
    <row r="1407" spans="1:4">
      <c r="A1407" s="199" t="s">
        <v>9413</v>
      </c>
      <c r="B1407" s="195" t="s">
        <v>9414</v>
      </c>
      <c r="C1407" s="196" t="s">
        <v>25</v>
      </c>
      <c r="D1407" s="197">
        <v>48.56</v>
      </c>
    </row>
    <row r="1408" spans="1:4">
      <c r="A1408" s="199" t="s">
        <v>9415</v>
      </c>
      <c r="B1408" s="195" t="s">
        <v>9416</v>
      </c>
      <c r="C1408" s="196" t="s">
        <v>25</v>
      </c>
      <c r="D1408" s="197">
        <v>8.02</v>
      </c>
    </row>
    <row r="1409" spans="1:4">
      <c r="A1409" s="199" t="s">
        <v>9417</v>
      </c>
      <c r="B1409" s="195" t="s">
        <v>9418</v>
      </c>
      <c r="C1409" s="196" t="s">
        <v>25</v>
      </c>
      <c r="D1409" s="197">
        <v>10.56</v>
      </c>
    </row>
    <row r="1410" spans="1:4">
      <c r="A1410" s="199" t="s">
        <v>9419</v>
      </c>
      <c r="B1410" s="195" t="s">
        <v>9420</v>
      </c>
      <c r="C1410" s="196" t="s">
        <v>25</v>
      </c>
      <c r="D1410" s="197">
        <v>13.46</v>
      </c>
    </row>
    <row r="1411" spans="1:4">
      <c r="A1411" s="199" t="s">
        <v>9421</v>
      </c>
      <c r="B1411" s="195" t="s">
        <v>9422</v>
      </c>
      <c r="C1411" s="196" t="s">
        <v>25</v>
      </c>
      <c r="D1411" s="197">
        <v>18.3</v>
      </c>
    </row>
    <row r="1412" spans="1:4">
      <c r="A1412" s="199" t="s">
        <v>9423</v>
      </c>
      <c r="B1412" s="195" t="s">
        <v>9424</v>
      </c>
      <c r="C1412" s="196" t="s">
        <v>25</v>
      </c>
      <c r="D1412" s="197">
        <v>24.47</v>
      </c>
    </row>
    <row r="1413" spans="1:4">
      <c r="A1413" s="199" t="s">
        <v>9425</v>
      </c>
      <c r="B1413" s="195" t="s">
        <v>9426</v>
      </c>
      <c r="C1413" s="196" t="s">
        <v>25</v>
      </c>
      <c r="D1413" s="197">
        <v>33.369999999999997</v>
      </c>
    </row>
    <row r="1414" spans="1:4">
      <c r="A1414" s="199" t="s">
        <v>9427</v>
      </c>
      <c r="B1414" s="195" t="s">
        <v>9428</v>
      </c>
      <c r="C1414" s="196" t="s">
        <v>25</v>
      </c>
      <c r="D1414" s="197">
        <v>39.840000000000003</v>
      </c>
    </row>
    <row r="1415" spans="1:4">
      <c r="A1415" s="199" t="s">
        <v>9429</v>
      </c>
      <c r="B1415" s="195" t="s">
        <v>9430</v>
      </c>
      <c r="C1415" s="196" t="s">
        <v>25</v>
      </c>
      <c r="D1415" s="197">
        <v>59.54</v>
      </c>
    </row>
    <row r="1416" spans="1:4">
      <c r="A1416" s="196" t="s">
        <v>9431</v>
      </c>
      <c r="B1416" s="195" t="s">
        <v>9432</v>
      </c>
      <c r="C1416" s="196" t="s">
        <v>25</v>
      </c>
      <c r="D1416" s="197">
        <v>21.73</v>
      </c>
    </row>
    <row r="1417" spans="1:4">
      <c r="A1417" s="194" t="s">
        <v>9433</v>
      </c>
      <c r="B1417" s="195"/>
      <c r="C1417" s="196"/>
      <c r="D1417" s="224"/>
    </row>
    <row r="1418" spans="1:4">
      <c r="A1418" s="198" t="s">
        <v>9434</v>
      </c>
      <c r="B1418" s="195"/>
      <c r="C1418" s="196"/>
      <c r="D1418" s="224"/>
    </row>
    <row r="1419" spans="1:4">
      <c r="A1419" s="196" t="s">
        <v>9435</v>
      </c>
      <c r="B1419" s="195" t="s">
        <v>9436</v>
      </c>
      <c r="C1419" s="196" t="s">
        <v>25</v>
      </c>
      <c r="D1419" s="197">
        <v>80.48</v>
      </c>
    </row>
    <row r="1420" spans="1:4">
      <c r="A1420" s="194" t="s">
        <v>9437</v>
      </c>
      <c r="B1420" s="195"/>
      <c r="C1420" s="196"/>
      <c r="D1420" s="224"/>
    </row>
    <row r="1421" spans="1:4">
      <c r="A1421" s="198" t="s">
        <v>9438</v>
      </c>
      <c r="B1421" s="195"/>
      <c r="C1421" s="196"/>
      <c r="D1421" s="224"/>
    </row>
    <row r="1422" spans="1:4">
      <c r="A1422" s="199" t="s">
        <v>9439</v>
      </c>
      <c r="B1422" s="195" t="s">
        <v>9440</v>
      </c>
      <c r="C1422" s="196" t="s">
        <v>41</v>
      </c>
      <c r="D1422" s="197">
        <v>85.59</v>
      </c>
    </row>
    <row r="1423" spans="1:4">
      <c r="A1423" s="199" t="s">
        <v>9441</v>
      </c>
      <c r="B1423" s="195" t="s">
        <v>9442</v>
      </c>
      <c r="C1423" s="196" t="s">
        <v>41</v>
      </c>
      <c r="D1423" s="197">
        <v>110.79</v>
      </c>
    </row>
    <row r="1424" spans="1:4">
      <c r="A1424" s="199" t="s">
        <v>9443</v>
      </c>
      <c r="B1424" s="195" t="s">
        <v>9444</v>
      </c>
      <c r="C1424" s="196" t="s">
        <v>41</v>
      </c>
      <c r="D1424" s="197">
        <v>130.53</v>
      </c>
    </row>
    <row r="1425" spans="1:4">
      <c r="A1425" s="199" t="s">
        <v>9445</v>
      </c>
      <c r="B1425" s="195" t="s">
        <v>9446</v>
      </c>
      <c r="C1425" s="196" t="s">
        <v>41</v>
      </c>
      <c r="D1425" s="197">
        <v>152.97</v>
      </c>
    </row>
    <row r="1426" spans="1:4">
      <c r="A1426" s="199" t="s">
        <v>9447</v>
      </c>
      <c r="B1426" s="195" t="s">
        <v>9448</v>
      </c>
      <c r="C1426" s="196" t="s">
        <v>41</v>
      </c>
      <c r="D1426" s="197">
        <v>175.03</v>
      </c>
    </row>
    <row r="1427" spans="1:4">
      <c r="A1427" s="199" t="s">
        <v>9449</v>
      </c>
      <c r="B1427" s="195" t="s">
        <v>9450</v>
      </c>
      <c r="C1427" s="196" t="s">
        <v>41</v>
      </c>
      <c r="D1427" s="197">
        <v>231.89</v>
      </c>
    </row>
    <row r="1428" spans="1:4">
      <c r="A1428" s="199" t="s">
        <v>9451</v>
      </c>
      <c r="B1428" s="195" t="s">
        <v>9452</v>
      </c>
      <c r="C1428" s="196" t="s">
        <v>41</v>
      </c>
      <c r="D1428" s="197">
        <v>277.72000000000003</v>
      </c>
    </row>
    <row r="1429" spans="1:4">
      <c r="A1429" s="199" t="s">
        <v>9453</v>
      </c>
      <c r="B1429" s="195" t="s">
        <v>9454</v>
      </c>
      <c r="C1429" s="196" t="s">
        <v>41</v>
      </c>
      <c r="D1429" s="197">
        <v>327.33999999999997</v>
      </c>
    </row>
    <row r="1430" spans="1:4">
      <c r="A1430" s="199" t="s">
        <v>9455</v>
      </c>
      <c r="B1430" s="195" t="s">
        <v>9456</v>
      </c>
      <c r="C1430" s="196" t="s">
        <v>41</v>
      </c>
      <c r="D1430" s="197">
        <v>359.18</v>
      </c>
    </row>
    <row r="1431" spans="1:4">
      <c r="A1431" s="199" t="s">
        <v>9457</v>
      </c>
      <c r="B1431" s="195" t="s">
        <v>9458</v>
      </c>
      <c r="C1431" s="196" t="s">
        <v>41</v>
      </c>
      <c r="D1431" s="197">
        <v>434.77</v>
      </c>
    </row>
    <row r="1432" spans="1:4">
      <c r="A1432" s="196" t="s">
        <v>9459</v>
      </c>
      <c r="B1432" s="195" t="s">
        <v>9460</v>
      </c>
      <c r="C1432" s="196" t="s">
        <v>41</v>
      </c>
      <c r="D1432" s="197">
        <v>608.5</v>
      </c>
    </row>
    <row r="1433" spans="1:4">
      <c r="A1433" s="194" t="s">
        <v>5438</v>
      </c>
      <c r="B1433" s="195"/>
      <c r="C1433" s="196"/>
      <c r="D1433" s="224"/>
    </row>
    <row r="1434" spans="1:4">
      <c r="A1434" s="194" t="s">
        <v>5439</v>
      </c>
      <c r="B1434" s="195"/>
      <c r="C1434" s="196"/>
      <c r="D1434" s="224"/>
    </row>
    <row r="1435" spans="1:4">
      <c r="A1435" s="194" t="s">
        <v>9461</v>
      </c>
      <c r="B1435" s="195"/>
      <c r="C1435" s="196"/>
      <c r="D1435" s="224"/>
    </row>
    <row r="1436" spans="1:4">
      <c r="A1436" s="198" t="s">
        <v>9462</v>
      </c>
      <c r="B1436" s="195"/>
      <c r="C1436" s="196"/>
      <c r="D1436" s="224"/>
    </row>
    <row r="1437" spans="1:4">
      <c r="A1437" s="199" t="s">
        <v>9463</v>
      </c>
      <c r="B1437" s="195" t="s">
        <v>9464</v>
      </c>
      <c r="C1437" s="196" t="s">
        <v>5418</v>
      </c>
      <c r="D1437" s="197">
        <v>95.63</v>
      </c>
    </row>
    <row r="1438" spans="1:4">
      <c r="A1438" s="199" t="s">
        <v>9465</v>
      </c>
      <c r="B1438" s="195" t="s">
        <v>9466</v>
      </c>
      <c r="C1438" s="196" t="s">
        <v>5418</v>
      </c>
      <c r="D1438" s="197">
        <v>55.03</v>
      </c>
    </row>
    <row r="1439" spans="1:4">
      <c r="A1439" s="199" t="s">
        <v>9467</v>
      </c>
      <c r="B1439" s="195" t="s">
        <v>9468</v>
      </c>
      <c r="C1439" s="196" t="s">
        <v>5418</v>
      </c>
      <c r="D1439" s="197">
        <v>23.89</v>
      </c>
    </row>
    <row r="1440" spans="1:4">
      <c r="A1440" s="199" t="s">
        <v>9469</v>
      </c>
      <c r="B1440" s="195" t="s">
        <v>9470</v>
      </c>
      <c r="C1440" s="196" t="s">
        <v>5419</v>
      </c>
      <c r="D1440" s="197">
        <v>9349.7800000000007</v>
      </c>
    </row>
    <row r="1441" spans="1:4">
      <c r="A1441" s="199" t="s">
        <v>9471</v>
      </c>
      <c r="B1441" s="195" t="s">
        <v>9472</v>
      </c>
      <c r="C1441" s="196" t="s">
        <v>5418</v>
      </c>
      <c r="D1441" s="197">
        <v>104.3</v>
      </c>
    </row>
    <row r="1442" spans="1:4">
      <c r="A1442" s="199" t="s">
        <v>9473</v>
      </c>
      <c r="B1442" s="195" t="s">
        <v>9474</v>
      </c>
      <c r="C1442" s="196" t="s">
        <v>5418</v>
      </c>
      <c r="D1442" s="197">
        <v>28.45</v>
      </c>
    </row>
    <row r="1443" spans="1:4">
      <c r="A1443" s="199" t="s">
        <v>9475</v>
      </c>
      <c r="B1443" s="195" t="s">
        <v>9476</v>
      </c>
      <c r="C1443" s="196" t="s">
        <v>5418</v>
      </c>
      <c r="D1443" s="197">
        <v>119.61</v>
      </c>
    </row>
    <row r="1444" spans="1:4">
      <c r="A1444" s="199" t="s">
        <v>9477</v>
      </c>
      <c r="B1444" s="195" t="s">
        <v>9478</v>
      </c>
      <c r="C1444" s="196" t="s">
        <v>5418</v>
      </c>
      <c r="D1444" s="197">
        <v>67.02</v>
      </c>
    </row>
    <row r="1445" spans="1:4">
      <c r="A1445" s="199" t="s">
        <v>9479</v>
      </c>
      <c r="B1445" s="195" t="s">
        <v>9480</v>
      </c>
      <c r="C1445" s="196" t="s">
        <v>5418</v>
      </c>
      <c r="D1445" s="197">
        <v>30.69</v>
      </c>
    </row>
    <row r="1446" spans="1:4">
      <c r="A1446" s="199" t="s">
        <v>9481</v>
      </c>
      <c r="B1446" s="195" t="s">
        <v>9482</v>
      </c>
      <c r="C1446" s="196" t="s">
        <v>5419</v>
      </c>
      <c r="D1446" s="197">
        <v>13329.81</v>
      </c>
    </row>
    <row r="1447" spans="1:4">
      <c r="A1447" s="199" t="s">
        <v>9483</v>
      </c>
      <c r="B1447" s="195" t="s">
        <v>9484</v>
      </c>
      <c r="C1447" s="196" t="s">
        <v>5418</v>
      </c>
      <c r="D1447" s="197">
        <v>116.47</v>
      </c>
    </row>
    <row r="1448" spans="1:4">
      <c r="A1448" s="199" t="s">
        <v>9485</v>
      </c>
      <c r="B1448" s="195" t="s">
        <v>9486</v>
      </c>
      <c r="C1448" s="196" t="s">
        <v>5418</v>
      </c>
      <c r="D1448" s="197">
        <v>65.45</v>
      </c>
    </row>
    <row r="1449" spans="1:4">
      <c r="A1449" s="199" t="s">
        <v>9487</v>
      </c>
      <c r="B1449" s="195" t="s">
        <v>9488</v>
      </c>
      <c r="C1449" s="196" t="s">
        <v>5418</v>
      </c>
      <c r="D1449" s="197">
        <v>29.12</v>
      </c>
    </row>
    <row r="1450" spans="1:4">
      <c r="A1450" s="199" t="s">
        <v>9489</v>
      </c>
      <c r="B1450" s="195" t="s">
        <v>9490</v>
      </c>
      <c r="C1450" s="196" t="s">
        <v>5418</v>
      </c>
      <c r="D1450" s="197">
        <v>131.99</v>
      </c>
    </row>
    <row r="1451" spans="1:4">
      <c r="A1451" s="199" t="s">
        <v>9491</v>
      </c>
      <c r="B1451" s="195" t="s">
        <v>9492</v>
      </c>
      <c r="C1451" s="196" t="s">
        <v>5418</v>
      </c>
      <c r="D1451" s="197">
        <v>73.209999999999994</v>
      </c>
    </row>
    <row r="1452" spans="1:4">
      <c r="A1452" s="199" t="s">
        <v>9493</v>
      </c>
      <c r="B1452" s="195" t="s">
        <v>9494</v>
      </c>
      <c r="C1452" s="196" t="s">
        <v>5418</v>
      </c>
      <c r="D1452" s="197">
        <v>35.15</v>
      </c>
    </row>
    <row r="1453" spans="1:4">
      <c r="A1453" s="199" t="s">
        <v>9495</v>
      </c>
      <c r="B1453" s="195" t="s">
        <v>9496</v>
      </c>
      <c r="C1453" s="196" t="s">
        <v>5419</v>
      </c>
      <c r="D1453" s="197">
        <v>6541.56</v>
      </c>
    </row>
    <row r="1454" spans="1:4">
      <c r="A1454" s="199" t="s">
        <v>9497</v>
      </c>
      <c r="B1454" s="195" t="s">
        <v>9498</v>
      </c>
      <c r="C1454" s="196" t="s">
        <v>5418</v>
      </c>
      <c r="D1454" s="197">
        <v>85.85</v>
      </c>
    </row>
    <row r="1455" spans="1:4">
      <c r="A1455" s="199" t="s">
        <v>9499</v>
      </c>
      <c r="B1455" s="195" t="s">
        <v>9500</v>
      </c>
      <c r="C1455" s="196" t="s">
        <v>5418</v>
      </c>
      <c r="D1455" s="197">
        <v>43.6</v>
      </c>
    </row>
    <row r="1456" spans="1:4">
      <c r="A1456" s="199" t="s">
        <v>9501</v>
      </c>
      <c r="B1456" s="195" t="s">
        <v>9502</v>
      </c>
      <c r="C1456" s="196" t="s">
        <v>5418</v>
      </c>
      <c r="D1456" s="197">
        <v>22.85</v>
      </c>
    </row>
    <row r="1457" spans="1:4">
      <c r="A1457" s="199" t="s">
        <v>9503</v>
      </c>
      <c r="B1457" s="195" t="s">
        <v>9504</v>
      </c>
      <c r="C1457" s="196" t="s">
        <v>5419</v>
      </c>
      <c r="D1457" s="197">
        <v>8429.09</v>
      </c>
    </row>
    <row r="1458" spans="1:4">
      <c r="A1458" s="199" t="s">
        <v>9505</v>
      </c>
      <c r="B1458" s="195" t="s">
        <v>9506</v>
      </c>
      <c r="C1458" s="196" t="s">
        <v>5418</v>
      </c>
      <c r="D1458" s="197">
        <v>130.57</v>
      </c>
    </row>
    <row r="1459" spans="1:4">
      <c r="A1459" s="199" t="s">
        <v>9507</v>
      </c>
      <c r="B1459" s="195" t="s">
        <v>9508</v>
      </c>
      <c r="C1459" s="196" t="s">
        <v>5418</v>
      </c>
      <c r="D1459" s="197">
        <v>91.63</v>
      </c>
    </row>
    <row r="1460" spans="1:4">
      <c r="A1460" s="199" t="s">
        <v>9509</v>
      </c>
      <c r="B1460" s="195" t="s">
        <v>9510</v>
      </c>
      <c r="C1460" s="196" t="s">
        <v>5418</v>
      </c>
      <c r="D1460" s="197">
        <v>60.49</v>
      </c>
    </row>
    <row r="1461" spans="1:4">
      <c r="A1461" s="199" t="s">
        <v>9511</v>
      </c>
      <c r="B1461" s="195" t="s">
        <v>9512</v>
      </c>
      <c r="C1461" s="196" t="s">
        <v>5418</v>
      </c>
      <c r="D1461" s="197">
        <v>85.64</v>
      </c>
    </row>
    <row r="1462" spans="1:4">
      <c r="A1462" s="199" t="s">
        <v>9513</v>
      </c>
      <c r="B1462" s="195" t="s">
        <v>9514</v>
      </c>
      <c r="C1462" s="196" t="s">
        <v>5418</v>
      </c>
      <c r="D1462" s="197">
        <v>24.31</v>
      </c>
    </row>
    <row r="1463" spans="1:4">
      <c r="A1463" s="199" t="s">
        <v>9515</v>
      </c>
      <c r="B1463" s="195" t="s">
        <v>9516</v>
      </c>
      <c r="C1463" s="196" t="s">
        <v>5419</v>
      </c>
      <c r="D1463" s="197">
        <v>8198.51</v>
      </c>
    </row>
    <row r="1464" spans="1:4">
      <c r="A1464" s="199" t="s">
        <v>9517</v>
      </c>
      <c r="B1464" s="195" t="s">
        <v>9518</v>
      </c>
      <c r="C1464" s="196" t="s">
        <v>5418</v>
      </c>
      <c r="D1464" s="197">
        <v>112.61</v>
      </c>
    </row>
    <row r="1465" spans="1:4">
      <c r="A1465" s="199" t="s">
        <v>9519</v>
      </c>
      <c r="B1465" s="195" t="s">
        <v>9520</v>
      </c>
      <c r="C1465" s="196" t="s">
        <v>5418</v>
      </c>
      <c r="D1465" s="197">
        <v>54.25</v>
      </c>
    </row>
    <row r="1466" spans="1:4">
      <c r="A1466" s="199" t="s">
        <v>9521</v>
      </c>
      <c r="B1466" s="195" t="s">
        <v>9522</v>
      </c>
      <c r="C1466" s="196" t="s">
        <v>5418</v>
      </c>
      <c r="D1466" s="197">
        <v>22.02</v>
      </c>
    </row>
    <row r="1467" spans="1:4">
      <c r="A1467" s="199" t="s">
        <v>9523</v>
      </c>
      <c r="B1467" s="195" t="s">
        <v>9524</v>
      </c>
      <c r="C1467" s="196" t="s">
        <v>5418</v>
      </c>
      <c r="D1467" s="197">
        <v>147.15</v>
      </c>
    </row>
    <row r="1468" spans="1:4">
      <c r="A1468" s="199" t="s">
        <v>9525</v>
      </c>
      <c r="B1468" s="195" t="s">
        <v>9526</v>
      </c>
      <c r="C1468" s="196" t="s">
        <v>5418</v>
      </c>
      <c r="D1468" s="197">
        <v>84.64</v>
      </c>
    </row>
    <row r="1469" spans="1:4">
      <c r="A1469" s="199" t="s">
        <v>9527</v>
      </c>
      <c r="B1469" s="195" t="s">
        <v>9528</v>
      </c>
      <c r="C1469" s="196" t="s">
        <v>5418</v>
      </c>
      <c r="D1469" s="197">
        <v>52.41</v>
      </c>
    </row>
    <row r="1470" spans="1:4">
      <c r="A1470" s="199" t="s">
        <v>9529</v>
      </c>
      <c r="B1470" s="195" t="s">
        <v>9530</v>
      </c>
      <c r="C1470" s="196" t="s">
        <v>5418</v>
      </c>
      <c r="D1470" s="197">
        <v>139.56</v>
      </c>
    </row>
    <row r="1471" spans="1:4">
      <c r="A1471" s="199" t="s">
        <v>9531</v>
      </c>
      <c r="B1471" s="195" t="s">
        <v>9532</v>
      </c>
      <c r="C1471" s="196" t="s">
        <v>5418</v>
      </c>
      <c r="D1471" s="197">
        <v>81.97</v>
      </c>
    </row>
    <row r="1472" spans="1:4">
      <c r="A1472" s="199" t="s">
        <v>9533</v>
      </c>
      <c r="B1472" s="195" t="s">
        <v>9534</v>
      </c>
      <c r="C1472" s="196" t="s">
        <v>5418</v>
      </c>
      <c r="D1472" s="197">
        <v>41.66</v>
      </c>
    </row>
    <row r="1473" spans="1:4">
      <c r="A1473" s="199" t="s">
        <v>9535</v>
      </c>
      <c r="B1473" s="195" t="s">
        <v>9536</v>
      </c>
      <c r="C1473" s="196" t="s">
        <v>5418</v>
      </c>
      <c r="D1473" s="197">
        <v>52.29</v>
      </c>
    </row>
    <row r="1474" spans="1:4">
      <c r="A1474" s="199" t="s">
        <v>9537</v>
      </c>
      <c r="B1474" s="195" t="s">
        <v>9538</v>
      </c>
      <c r="C1474" s="196" t="s">
        <v>5419</v>
      </c>
      <c r="D1474" s="197">
        <v>14783.21</v>
      </c>
    </row>
    <row r="1475" spans="1:4">
      <c r="A1475" s="199" t="s">
        <v>9539</v>
      </c>
      <c r="B1475" s="195" t="s">
        <v>9540</v>
      </c>
      <c r="C1475" s="196" t="s">
        <v>5418</v>
      </c>
      <c r="D1475" s="197">
        <v>29.44</v>
      </c>
    </row>
    <row r="1476" spans="1:4">
      <c r="A1476" s="199" t="s">
        <v>9541</v>
      </c>
      <c r="B1476" s="195" t="s">
        <v>9542</v>
      </c>
      <c r="C1476" s="196" t="s">
        <v>5418</v>
      </c>
      <c r="D1476" s="197">
        <v>116.48</v>
      </c>
    </row>
    <row r="1477" spans="1:4">
      <c r="A1477" s="199" t="s">
        <v>9543</v>
      </c>
      <c r="B1477" s="195" t="s">
        <v>9544</v>
      </c>
      <c r="C1477" s="196" t="s">
        <v>5418</v>
      </c>
      <c r="D1477" s="197">
        <v>55.92</v>
      </c>
    </row>
    <row r="1478" spans="1:4">
      <c r="A1478" s="199" t="s">
        <v>9545</v>
      </c>
      <c r="B1478" s="195" t="s">
        <v>9546</v>
      </c>
      <c r="C1478" s="196" t="s">
        <v>5418</v>
      </c>
      <c r="D1478" s="197">
        <v>23.69</v>
      </c>
    </row>
    <row r="1479" spans="1:4">
      <c r="A1479" s="199" t="s">
        <v>9547</v>
      </c>
      <c r="B1479" s="195" t="s">
        <v>9548</v>
      </c>
      <c r="C1479" s="196" t="s">
        <v>5418</v>
      </c>
      <c r="D1479" s="197">
        <v>125.51</v>
      </c>
    </row>
    <row r="1480" spans="1:4">
      <c r="A1480" s="199" t="s">
        <v>9549</v>
      </c>
      <c r="B1480" s="195" t="s">
        <v>9550</v>
      </c>
      <c r="C1480" s="196" t="s">
        <v>5418</v>
      </c>
      <c r="D1480" s="197">
        <v>59.57</v>
      </c>
    </row>
    <row r="1481" spans="1:4">
      <c r="A1481" s="199" t="s">
        <v>9551</v>
      </c>
      <c r="B1481" s="195" t="s">
        <v>9552</v>
      </c>
      <c r="C1481" s="196" t="s">
        <v>5418</v>
      </c>
      <c r="D1481" s="197">
        <v>24.9</v>
      </c>
    </row>
    <row r="1482" spans="1:4">
      <c r="A1482" s="199" t="s">
        <v>9553</v>
      </c>
      <c r="B1482" s="195" t="s">
        <v>9554</v>
      </c>
      <c r="C1482" s="196" t="s">
        <v>5418</v>
      </c>
      <c r="D1482" s="197">
        <v>9.9499999999999993</v>
      </c>
    </row>
    <row r="1483" spans="1:4">
      <c r="A1483" s="199" t="s">
        <v>9555</v>
      </c>
      <c r="B1483" s="195" t="s">
        <v>9556</v>
      </c>
      <c r="C1483" s="196" t="s">
        <v>5418</v>
      </c>
      <c r="D1483" s="197">
        <v>3.81</v>
      </c>
    </row>
    <row r="1484" spans="1:4">
      <c r="A1484" s="199" t="s">
        <v>9557</v>
      </c>
      <c r="B1484" s="195" t="s">
        <v>9558</v>
      </c>
      <c r="C1484" s="196" t="s">
        <v>5418</v>
      </c>
      <c r="D1484" s="197">
        <v>143.58000000000001</v>
      </c>
    </row>
    <row r="1485" spans="1:4">
      <c r="A1485" s="199" t="s">
        <v>9559</v>
      </c>
      <c r="B1485" s="195" t="s">
        <v>9560</v>
      </c>
      <c r="C1485" s="196" t="s">
        <v>5418</v>
      </c>
      <c r="D1485" s="197">
        <v>82.51</v>
      </c>
    </row>
    <row r="1486" spans="1:4">
      <c r="A1486" s="199" t="s">
        <v>9561</v>
      </c>
      <c r="B1486" s="195" t="s">
        <v>9562</v>
      </c>
      <c r="C1486" s="196" t="s">
        <v>5418</v>
      </c>
      <c r="D1486" s="197">
        <v>52.97</v>
      </c>
    </row>
    <row r="1487" spans="1:4">
      <c r="A1487" s="199" t="s">
        <v>9563</v>
      </c>
      <c r="B1487" s="195" t="s">
        <v>9564</v>
      </c>
      <c r="C1487" s="196" t="s">
        <v>5418</v>
      </c>
      <c r="D1487" s="197">
        <v>281.45</v>
      </c>
    </row>
    <row r="1488" spans="1:4">
      <c r="A1488" s="199" t="s">
        <v>9565</v>
      </c>
      <c r="B1488" s="195" t="s">
        <v>9566</v>
      </c>
      <c r="C1488" s="196" t="s">
        <v>5418</v>
      </c>
      <c r="D1488" s="197">
        <v>152.38</v>
      </c>
    </row>
    <row r="1489" spans="1:4">
      <c r="A1489" s="199" t="s">
        <v>9567</v>
      </c>
      <c r="B1489" s="195" t="s">
        <v>9568</v>
      </c>
      <c r="C1489" s="196" t="s">
        <v>5418</v>
      </c>
      <c r="D1489" s="197">
        <v>122.84</v>
      </c>
    </row>
    <row r="1490" spans="1:4">
      <c r="A1490" s="199" t="s">
        <v>9569</v>
      </c>
      <c r="B1490" s="195" t="s">
        <v>9570</v>
      </c>
      <c r="C1490" s="196" t="s">
        <v>5418</v>
      </c>
      <c r="D1490" s="197">
        <v>381.94</v>
      </c>
    </row>
    <row r="1491" spans="1:4">
      <c r="A1491" s="199" t="s">
        <v>9571</v>
      </c>
      <c r="B1491" s="195" t="s">
        <v>9572</v>
      </c>
      <c r="C1491" s="196" t="s">
        <v>5418</v>
      </c>
      <c r="D1491" s="197">
        <v>166.85</v>
      </c>
    </row>
    <row r="1492" spans="1:4">
      <c r="A1492" s="199" t="s">
        <v>9573</v>
      </c>
      <c r="B1492" s="195" t="s">
        <v>9574</v>
      </c>
      <c r="C1492" s="196" t="s">
        <v>5418</v>
      </c>
      <c r="D1492" s="197">
        <v>137.31</v>
      </c>
    </row>
    <row r="1493" spans="1:4">
      <c r="A1493" s="199" t="s">
        <v>9575</v>
      </c>
      <c r="B1493" s="195" t="s">
        <v>9576</v>
      </c>
      <c r="C1493" s="196" t="s">
        <v>5418</v>
      </c>
      <c r="D1493" s="197">
        <v>43.42</v>
      </c>
    </row>
    <row r="1494" spans="1:4">
      <c r="A1494" s="199" t="s">
        <v>9577</v>
      </c>
      <c r="B1494" s="195" t="s">
        <v>9578</v>
      </c>
      <c r="C1494" s="196" t="s">
        <v>5418</v>
      </c>
      <c r="D1494" s="197">
        <v>39.4</v>
      </c>
    </row>
    <row r="1495" spans="1:4">
      <c r="A1495" s="199" t="s">
        <v>9579</v>
      </c>
      <c r="B1495" s="195" t="s">
        <v>9580</v>
      </c>
      <c r="C1495" s="196" t="s">
        <v>5418</v>
      </c>
      <c r="D1495" s="197">
        <v>9.48</v>
      </c>
    </row>
    <row r="1496" spans="1:4">
      <c r="A1496" s="199" t="s">
        <v>9581</v>
      </c>
      <c r="B1496" s="195" t="s">
        <v>9582</v>
      </c>
      <c r="C1496" s="196" t="s">
        <v>5418</v>
      </c>
      <c r="D1496" s="197">
        <v>1.88</v>
      </c>
    </row>
    <row r="1497" spans="1:4">
      <c r="A1497" s="199" t="s">
        <v>9583</v>
      </c>
      <c r="B1497" s="195" t="s">
        <v>9584</v>
      </c>
      <c r="C1497" s="196" t="s">
        <v>5418</v>
      </c>
      <c r="D1497" s="197">
        <v>81.510000000000005</v>
      </c>
    </row>
    <row r="1498" spans="1:4">
      <c r="A1498" s="196" t="s">
        <v>9585</v>
      </c>
      <c r="B1498" s="195" t="s">
        <v>9586</v>
      </c>
      <c r="C1498" s="196" t="s">
        <v>5418</v>
      </c>
      <c r="D1498" s="197">
        <v>50.51</v>
      </c>
    </row>
    <row r="1499" spans="1:4">
      <c r="A1499" s="198" t="s">
        <v>9587</v>
      </c>
      <c r="B1499" s="195"/>
      <c r="C1499" s="196"/>
      <c r="D1499" s="224"/>
    </row>
    <row r="1500" spans="1:4">
      <c r="A1500" s="199" t="s">
        <v>9588</v>
      </c>
      <c r="B1500" s="195" t="s">
        <v>9589</v>
      </c>
      <c r="C1500" s="196" t="s">
        <v>5418</v>
      </c>
      <c r="D1500" s="197">
        <v>119.48</v>
      </c>
    </row>
    <row r="1501" spans="1:4">
      <c r="A1501" s="199" t="s">
        <v>9590</v>
      </c>
      <c r="B1501" s="195" t="s">
        <v>9591</v>
      </c>
      <c r="C1501" s="196" t="s">
        <v>5418</v>
      </c>
      <c r="D1501" s="197">
        <v>123.03</v>
      </c>
    </row>
    <row r="1502" spans="1:4">
      <c r="A1502" s="196" t="s">
        <v>9592</v>
      </c>
      <c r="B1502" s="195" t="s">
        <v>9593</v>
      </c>
      <c r="C1502" s="196" t="s">
        <v>5418</v>
      </c>
      <c r="D1502" s="197">
        <v>206.45</v>
      </c>
    </row>
    <row r="1503" spans="1:4">
      <c r="A1503" s="198" t="s">
        <v>9594</v>
      </c>
      <c r="B1503" s="195"/>
      <c r="C1503" s="196"/>
      <c r="D1503" s="224"/>
    </row>
    <row r="1504" spans="1:4">
      <c r="A1504" s="196" t="s">
        <v>9595</v>
      </c>
      <c r="B1504" s="195" t="s">
        <v>9596</v>
      </c>
      <c r="C1504" s="196" t="s">
        <v>5419</v>
      </c>
      <c r="D1504" s="197">
        <v>11602.62</v>
      </c>
    </row>
    <row r="1505" spans="1:4">
      <c r="A1505" s="194" t="s">
        <v>9597</v>
      </c>
      <c r="B1505" s="195"/>
      <c r="C1505" s="196"/>
      <c r="D1505" s="224"/>
    </row>
    <row r="1506" spans="1:4">
      <c r="A1506" s="198" t="s">
        <v>9598</v>
      </c>
      <c r="B1506" s="195"/>
      <c r="C1506" s="196"/>
      <c r="D1506" s="224"/>
    </row>
    <row r="1507" spans="1:4">
      <c r="A1507" s="199" t="s">
        <v>9599</v>
      </c>
      <c r="B1507" s="195" t="s">
        <v>9600</v>
      </c>
      <c r="C1507" s="196" t="s">
        <v>5418</v>
      </c>
      <c r="D1507" s="197">
        <v>1.23</v>
      </c>
    </row>
    <row r="1508" spans="1:4">
      <c r="A1508" s="196" t="s">
        <v>9601</v>
      </c>
      <c r="B1508" s="195" t="s">
        <v>9602</v>
      </c>
      <c r="C1508" s="196" t="s">
        <v>5418</v>
      </c>
      <c r="D1508" s="197">
        <v>0.82</v>
      </c>
    </row>
    <row r="1509" spans="1:4">
      <c r="A1509" s="194" t="s">
        <v>9603</v>
      </c>
      <c r="B1509" s="195"/>
      <c r="C1509" s="196"/>
      <c r="D1509" s="224"/>
    </row>
    <row r="1510" spans="1:4">
      <c r="A1510" s="198" t="s">
        <v>9604</v>
      </c>
      <c r="B1510" s="195"/>
      <c r="C1510" s="196"/>
      <c r="D1510" s="224"/>
    </row>
    <row r="1511" spans="1:4">
      <c r="A1511" s="199" t="s">
        <v>9605</v>
      </c>
      <c r="B1511" s="195" t="s">
        <v>9606</v>
      </c>
      <c r="C1511" s="196" t="s">
        <v>5418</v>
      </c>
      <c r="D1511" s="197">
        <v>155.81</v>
      </c>
    </row>
    <row r="1512" spans="1:4">
      <c r="A1512" s="199" t="s">
        <v>9607</v>
      </c>
      <c r="B1512" s="195" t="s">
        <v>9608</v>
      </c>
      <c r="C1512" s="196" t="s">
        <v>5418</v>
      </c>
      <c r="D1512" s="197">
        <v>82.32</v>
      </c>
    </row>
    <row r="1513" spans="1:4">
      <c r="A1513" s="199" t="s">
        <v>9609</v>
      </c>
      <c r="B1513" s="195" t="s">
        <v>9610</v>
      </c>
      <c r="C1513" s="196" t="s">
        <v>5418</v>
      </c>
      <c r="D1513" s="197">
        <v>51.8</v>
      </c>
    </row>
    <row r="1514" spans="1:4">
      <c r="A1514" s="199" t="s">
        <v>9611</v>
      </c>
      <c r="B1514" s="195" t="s">
        <v>9612</v>
      </c>
      <c r="C1514" s="196" t="s">
        <v>5418</v>
      </c>
      <c r="D1514" s="197">
        <v>112.21</v>
      </c>
    </row>
    <row r="1515" spans="1:4">
      <c r="A1515" s="199" t="s">
        <v>9613</v>
      </c>
      <c r="B1515" s="195" t="s">
        <v>9614</v>
      </c>
      <c r="C1515" s="196" t="s">
        <v>5418</v>
      </c>
      <c r="D1515" s="197">
        <v>546.67999999999995</v>
      </c>
    </row>
    <row r="1516" spans="1:4">
      <c r="A1516" s="199" t="s">
        <v>9615</v>
      </c>
      <c r="B1516" s="195" t="s">
        <v>9616</v>
      </c>
      <c r="C1516" s="196" t="s">
        <v>5418</v>
      </c>
      <c r="D1516" s="197">
        <v>151.59</v>
      </c>
    </row>
    <row r="1517" spans="1:4">
      <c r="A1517" s="199" t="s">
        <v>9617</v>
      </c>
      <c r="B1517" s="195" t="s">
        <v>9618</v>
      </c>
      <c r="C1517" s="196" t="s">
        <v>5418</v>
      </c>
      <c r="D1517" s="197">
        <v>116.96</v>
      </c>
    </row>
    <row r="1518" spans="1:4">
      <c r="A1518" s="199" t="s">
        <v>9619</v>
      </c>
      <c r="B1518" s="195" t="s">
        <v>9620</v>
      </c>
      <c r="C1518" s="196" t="s">
        <v>5418</v>
      </c>
      <c r="D1518" s="197">
        <v>4.13</v>
      </c>
    </row>
    <row r="1519" spans="1:4">
      <c r="A1519" s="199" t="s">
        <v>9621</v>
      </c>
      <c r="B1519" s="195" t="s">
        <v>9622</v>
      </c>
      <c r="C1519" s="196" t="s">
        <v>5418</v>
      </c>
      <c r="D1519" s="197">
        <v>2.17</v>
      </c>
    </row>
    <row r="1520" spans="1:4">
      <c r="A1520" s="199" t="s">
        <v>9623</v>
      </c>
      <c r="B1520" s="195" t="s">
        <v>9624</v>
      </c>
      <c r="C1520" s="196" t="s">
        <v>5418</v>
      </c>
      <c r="D1520" s="197">
        <v>83.27</v>
      </c>
    </row>
    <row r="1521" spans="1:4">
      <c r="A1521" s="199" t="s">
        <v>9625</v>
      </c>
      <c r="B1521" s="195" t="s">
        <v>9626</v>
      </c>
      <c r="C1521" s="196" t="s">
        <v>5418</v>
      </c>
      <c r="D1521" s="197">
        <v>35.299999999999997</v>
      </c>
    </row>
    <row r="1522" spans="1:4">
      <c r="A1522" s="199" t="s">
        <v>9627</v>
      </c>
      <c r="B1522" s="195" t="s">
        <v>9628</v>
      </c>
      <c r="C1522" s="196" t="s">
        <v>5418</v>
      </c>
      <c r="D1522" s="197">
        <v>196.23</v>
      </c>
    </row>
    <row r="1523" spans="1:4">
      <c r="A1523" s="199" t="s">
        <v>9629</v>
      </c>
      <c r="B1523" s="195" t="s">
        <v>9630</v>
      </c>
      <c r="C1523" s="196" t="s">
        <v>5418</v>
      </c>
      <c r="D1523" s="197">
        <v>102.53</v>
      </c>
    </row>
    <row r="1524" spans="1:4">
      <c r="A1524" s="199" t="s">
        <v>9631</v>
      </c>
      <c r="B1524" s="195" t="s">
        <v>9632</v>
      </c>
      <c r="C1524" s="196" t="s">
        <v>5418</v>
      </c>
      <c r="D1524" s="197">
        <v>72.010000000000005</v>
      </c>
    </row>
    <row r="1525" spans="1:4">
      <c r="A1525" s="199" t="s">
        <v>9633</v>
      </c>
      <c r="B1525" s="195" t="s">
        <v>9634</v>
      </c>
      <c r="C1525" s="196" t="s">
        <v>5418</v>
      </c>
      <c r="D1525" s="197">
        <v>148.66</v>
      </c>
    </row>
    <row r="1526" spans="1:4">
      <c r="A1526" s="199" t="s">
        <v>9635</v>
      </c>
      <c r="B1526" s="195" t="s">
        <v>9636</v>
      </c>
      <c r="C1526" s="196" t="s">
        <v>5418</v>
      </c>
      <c r="D1526" s="197">
        <v>69.33</v>
      </c>
    </row>
    <row r="1527" spans="1:4">
      <c r="A1527" s="199" t="s">
        <v>9637</v>
      </c>
      <c r="B1527" s="195" t="s">
        <v>9638</v>
      </c>
      <c r="C1527" s="196" t="s">
        <v>5418</v>
      </c>
      <c r="D1527" s="197">
        <v>50.04</v>
      </c>
    </row>
    <row r="1528" spans="1:4">
      <c r="A1528" s="199" t="s">
        <v>9639</v>
      </c>
      <c r="B1528" s="195" t="s">
        <v>9640</v>
      </c>
      <c r="C1528" s="196" t="s">
        <v>5418</v>
      </c>
      <c r="D1528" s="197">
        <v>258.88</v>
      </c>
    </row>
    <row r="1529" spans="1:4">
      <c r="A1529" s="199" t="s">
        <v>9641</v>
      </c>
      <c r="B1529" s="195" t="s">
        <v>9642</v>
      </c>
      <c r="C1529" s="196" t="s">
        <v>5418</v>
      </c>
      <c r="D1529" s="197">
        <v>130.27000000000001</v>
      </c>
    </row>
    <row r="1530" spans="1:4">
      <c r="A1530" s="199" t="s">
        <v>9643</v>
      </c>
      <c r="B1530" s="195" t="s">
        <v>9644</v>
      </c>
      <c r="C1530" s="196" t="s">
        <v>5418</v>
      </c>
      <c r="D1530" s="197">
        <v>85.43</v>
      </c>
    </row>
    <row r="1531" spans="1:4">
      <c r="A1531" s="199" t="s">
        <v>9645</v>
      </c>
      <c r="B1531" s="195" t="s">
        <v>9646</v>
      </c>
      <c r="C1531" s="196" t="s">
        <v>5418</v>
      </c>
      <c r="D1531" s="197">
        <v>102.3</v>
      </c>
    </row>
    <row r="1532" spans="1:4">
      <c r="A1532" s="199" t="s">
        <v>9647</v>
      </c>
      <c r="B1532" s="195" t="s">
        <v>9648</v>
      </c>
      <c r="C1532" s="196" t="s">
        <v>5418</v>
      </c>
      <c r="D1532" s="197">
        <v>58.37</v>
      </c>
    </row>
    <row r="1533" spans="1:4">
      <c r="A1533" s="199" t="s">
        <v>9649</v>
      </c>
      <c r="B1533" s="195" t="s">
        <v>9650</v>
      </c>
      <c r="C1533" s="196" t="s">
        <v>5418</v>
      </c>
      <c r="D1533" s="197">
        <v>39.08</v>
      </c>
    </row>
    <row r="1534" spans="1:4">
      <c r="A1534" s="199" t="s">
        <v>9651</v>
      </c>
      <c r="B1534" s="195" t="s">
        <v>9652</v>
      </c>
      <c r="C1534" s="196" t="s">
        <v>5418</v>
      </c>
      <c r="D1534" s="197">
        <v>16.260000000000002</v>
      </c>
    </row>
    <row r="1535" spans="1:4">
      <c r="A1535" s="199" t="s">
        <v>9653</v>
      </c>
      <c r="B1535" s="195" t="s">
        <v>9654</v>
      </c>
      <c r="C1535" s="196" t="s">
        <v>5418</v>
      </c>
      <c r="D1535" s="197">
        <v>33.299999999999997</v>
      </c>
    </row>
    <row r="1536" spans="1:4">
      <c r="A1536" s="199" t="s">
        <v>9655</v>
      </c>
      <c r="B1536" s="195" t="s">
        <v>9656</v>
      </c>
      <c r="C1536" s="196" t="s">
        <v>5418</v>
      </c>
      <c r="D1536" s="197">
        <v>32.76</v>
      </c>
    </row>
    <row r="1537" spans="1:4">
      <c r="A1537" s="199" t="s">
        <v>9657</v>
      </c>
      <c r="B1537" s="195" t="s">
        <v>9658</v>
      </c>
      <c r="C1537" s="196" t="s">
        <v>5418</v>
      </c>
      <c r="D1537" s="197">
        <v>141.19</v>
      </c>
    </row>
    <row r="1538" spans="1:4">
      <c r="A1538" s="199" t="s">
        <v>9659</v>
      </c>
      <c r="B1538" s="195" t="s">
        <v>9660</v>
      </c>
      <c r="C1538" s="196" t="s">
        <v>5418</v>
      </c>
      <c r="D1538" s="197">
        <v>77.040000000000006</v>
      </c>
    </row>
    <row r="1539" spans="1:4">
      <c r="A1539" s="199" t="s">
        <v>9661</v>
      </c>
      <c r="B1539" s="195" t="s">
        <v>9662</v>
      </c>
      <c r="C1539" s="196" t="s">
        <v>5418</v>
      </c>
      <c r="D1539" s="197">
        <v>54.62</v>
      </c>
    </row>
    <row r="1540" spans="1:4">
      <c r="A1540" s="199" t="s">
        <v>9663</v>
      </c>
      <c r="B1540" s="195" t="s">
        <v>9664</v>
      </c>
      <c r="C1540" s="196" t="s">
        <v>5418</v>
      </c>
      <c r="D1540" s="197">
        <v>230.29</v>
      </c>
    </row>
    <row r="1541" spans="1:4">
      <c r="A1541" s="199" t="s">
        <v>9665</v>
      </c>
      <c r="B1541" s="195" t="s">
        <v>9666</v>
      </c>
      <c r="C1541" s="196" t="s">
        <v>5418</v>
      </c>
      <c r="D1541" s="197">
        <v>117.53</v>
      </c>
    </row>
    <row r="1542" spans="1:4">
      <c r="A1542" s="199" t="s">
        <v>9667</v>
      </c>
      <c r="B1542" s="195" t="s">
        <v>9668</v>
      </c>
      <c r="C1542" s="196" t="s">
        <v>5418</v>
      </c>
      <c r="D1542" s="197">
        <v>78.92</v>
      </c>
    </row>
    <row r="1543" spans="1:4">
      <c r="A1543" s="199" t="s">
        <v>9669</v>
      </c>
      <c r="B1543" s="195" t="s">
        <v>9670</v>
      </c>
      <c r="C1543" s="196" t="s">
        <v>5418</v>
      </c>
      <c r="D1543" s="197">
        <v>77.19</v>
      </c>
    </row>
    <row r="1544" spans="1:4">
      <c r="A1544" s="199" t="s">
        <v>9671</v>
      </c>
      <c r="B1544" s="195" t="s">
        <v>9672</v>
      </c>
      <c r="C1544" s="196" t="s">
        <v>5418</v>
      </c>
      <c r="D1544" s="197">
        <v>46.67</v>
      </c>
    </row>
    <row r="1545" spans="1:4">
      <c r="A1545" s="196" t="s">
        <v>9673</v>
      </c>
      <c r="B1545" s="195" t="s">
        <v>9674</v>
      </c>
      <c r="C1545" s="196" t="s">
        <v>5418</v>
      </c>
      <c r="D1545" s="197">
        <v>30.8</v>
      </c>
    </row>
    <row r="1546" spans="1:4">
      <c r="A1546" s="194" t="s">
        <v>9675</v>
      </c>
      <c r="B1546" s="195"/>
      <c r="C1546" s="196"/>
      <c r="D1546" s="224"/>
    </row>
    <row r="1547" spans="1:4">
      <c r="A1547" s="198" t="s">
        <v>9676</v>
      </c>
      <c r="B1547" s="195"/>
      <c r="C1547" s="196"/>
      <c r="D1547" s="224"/>
    </row>
    <row r="1548" spans="1:4">
      <c r="A1548" s="199" t="s">
        <v>9677</v>
      </c>
      <c r="B1548" s="195" t="s">
        <v>9678</v>
      </c>
      <c r="C1548" s="196" t="s">
        <v>5418</v>
      </c>
      <c r="D1548" s="197">
        <v>507.96</v>
      </c>
    </row>
    <row r="1549" spans="1:4">
      <c r="A1549" s="199" t="s">
        <v>9679</v>
      </c>
      <c r="B1549" s="195" t="s">
        <v>9680</v>
      </c>
      <c r="C1549" s="196" t="s">
        <v>5418</v>
      </c>
      <c r="D1549" s="197">
        <v>121.69</v>
      </c>
    </row>
    <row r="1550" spans="1:4">
      <c r="A1550" s="199" t="s">
        <v>9681</v>
      </c>
      <c r="B1550" s="195" t="s">
        <v>9682</v>
      </c>
      <c r="C1550" s="196" t="s">
        <v>5418</v>
      </c>
      <c r="D1550" s="197">
        <v>65.97</v>
      </c>
    </row>
    <row r="1551" spans="1:4">
      <c r="A1551" s="199" t="s">
        <v>9683</v>
      </c>
      <c r="B1551" s="195" t="s">
        <v>9684</v>
      </c>
      <c r="C1551" s="196" t="s">
        <v>5418</v>
      </c>
      <c r="D1551" s="197">
        <v>38.32</v>
      </c>
    </row>
    <row r="1552" spans="1:4">
      <c r="A1552" s="199" t="s">
        <v>9685</v>
      </c>
      <c r="B1552" s="195" t="s">
        <v>9686</v>
      </c>
      <c r="C1552" s="196" t="s">
        <v>5419</v>
      </c>
      <c r="D1552" s="197">
        <v>22567.39</v>
      </c>
    </row>
    <row r="1553" spans="1:4">
      <c r="A1553" s="199" t="s">
        <v>9687</v>
      </c>
      <c r="B1553" s="195" t="s">
        <v>9688</v>
      </c>
      <c r="C1553" s="196" t="s">
        <v>5418</v>
      </c>
      <c r="D1553" s="197">
        <v>88.31</v>
      </c>
    </row>
    <row r="1554" spans="1:4">
      <c r="A1554" s="199" t="s">
        <v>9689</v>
      </c>
      <c r="B1554" s="195" t="s">
        <v>9690</v>
      </c>
      <c r="C1554" s="196" t="s">
        <v>5418</v>
      </c>
      <c r="D1554" s="197">
        <v>51.55</v>
      </c>
    </row>
    <row r="1555" spans="1:4">
      <c r="A1555" s="199" t="s">
        <v>9691</v>
      </c>
      <c r="B1555" s="195" t="s">
        <v>9692</v>
      </c>
      <c r="C1555" s="196" t="s">
        <v>5418</v>
      </c>
      <c r="D1555" s="197">
        <v>33</v>
      </c>
    </row>
    <row r="1556" spans="1:4">
      <c r="A1556" s="199" t="s">
        <v>9693</v>
      </c>
      <c r="B1556" s="195" t="s">
        <v>9694</v>
      </c>
      <c r="C1556" s="196" t="s">
        <v>5418</v>
      </c>
      <c r="D1556" s="197">
        <v>194.19</v>
      </c>
    </row>
    <row r="1557" spans="1:4">
      <c r="A1557" s="199" t="s">
        <v>9695</v>
      </c>
      <c r="B1557" s="195" t="s">
        <v>9696</v>
      </c>
      <c r="C1557" s="196" t="s">
        <v>5418</v>
      </c>
      <c r="D1557" s="197">
        <v>55.79</v>
      </c>
    </row>
    <row r="1558" spans="1:4">
      <c r="A1558" s="199" t="s">
        <v>9697</v>
      </c>
      <c r="B1558" s="195" t="s">
        <v>9698</v>
      </c>
      <c r="C1558" s="196" t="s">
        <v>5419</v>
      </c>
      <c r="D1558" s="197">
        <v>36067.660000000003</v>
      </c>
    </row>
    <row r="1559" spans="1:4">
      <c r="A1559" s="199" t="s">
        <v>9699</v>
      </c>
      <c r="B1559" s="195" t="s">
        <v>9700</v>
      </c>
      <c r="C1559" s="196" t="s">
        <v>5418</v>
      </c>
      <c r="D1559" s="197">
        <v>3.8</v>
      </c>
    </row>
    <row r="1560" spans="1:4">
      <c r="A1560" s="199" t="s">
        <v>9701</v>
      </c>
      <c r="B1560" s="195" t="s">
        <v>9702</v>
      </c>
      <c r="C1560" s="196" t="s">
        <v>5418</v>
      </c>
      <c r="D1560" s="197">
        <v>2.85</v>
      </c>
    </row>
    <row r="1561" spans="1:4">
      <c r="A1561" s="199" t="s">
        <v>9703</v>
      </c>
      <c r="B1561" s="195" t="s">
        <v>9704</v>
      </c>
      <c r="C1561" s="196" t="s">
        <v>5418</v>
      </c>
      <c r="D1561" s="197">
        <v>382.95</v>
      </c>
    </row>
    <row r="1562" spans="1:4">
      <c r="A1562" s="199" t="s">
        <v>9705</v>
      </c>
      <c r="B1562" s="195" t="s">
        <v>9706</v>
      </c>
      <c r="C1562" s="196" t="s">
        <v>5418</v>
      </c>
      <c r="D1562" s="197">
        <v>258.08</v>
      </c>
    </row>
    <row r="1563" spans="1:4">
      <c r="A1563" s="199" t="s">
        <v>9707</v>
      </c>
      <c r="B1563" s="195" t="s">
        <v>9708</v>
      </c>
      <c r="C1563" s="196" t="s">
        <v>5418</v>
      </c>
      <c r="D1563" s="197">
        <v>38.020000000000003</v>
      </c>
    </row>
    <row r="1564" spans="1:4">
      <c r="A1564" s="199" t="s">
        <v>9709</v>
      </c>
      <c r="B1564" s="195" t="s">
        <v>9710</v>
      </c>
      <c r="C1564" s="196" t="s">
        <v>5418</v>
      </c>
      <c r="D1564" s="197">
        <v>29.22</v>
      </c>
    </row>
    <row r="1565" spans="1:4">
      <c r="A1565" s="199" t="s">
        <v>9711</v>
      </c>
      <c r="B1565" s="195" t="s">
        <v>9712</v>
      </c>
      <c r="C1565" s="196" t="s">
        <v>5418</v>
      </c>
      <c r="D1565" s="197">
        <v>24.24</v>
      </c>
    </row>
    <row r="1566" spans="1:4">
      <c r="A1566" s="199" t="s">
        <v>9713</v>
      </c>
      <c r="B1566" s="195" t="s">
        <v>9714</v>
      </c>
      <c r="C1566" s="196" t="s">
        <v>5418</v>
      </c>
      <c r="D1566" s="197">
        <v>43.85</v>
      </c>
    </row>
    <row r="1567" spans="1:4">
      <c r="A1567" s="199" t="s">
        <v>9715</v>
      </c>
      <c r="B1567" s="195" t="s">
        <v>9716</v>
      </c>
      <c r="C1567" s="196" t="s">
        <v>5418</v>
      </c>
      <c r="D1567" s="197">
        <v>35.14</v>
      </c>
    </row>
    <row r="1568" spans="1:4">
      <c r="A1568" s="199" t="s">
        <v>9717</v>
      </c>
      <c r="B1568" s="195" t="s">
        <v>9718</v>
      </c>
      <c r="C1568" s="196" t="s">
        <v>5418</v>
      </c>
      <c r="D1568" s="197">
        <v>30.78</v>
      </c>
    </row>
    <row r="1569" spans="1:4">
      <c r="A1569" s="199" t="s">
        <v>9719</v>
      </c>
      <c r="B1569" s="195" t="s">
        <v>9720</v>
      </c>
      <c r="C1569" s="196" t="s">
        <v>5419</v>
      </c>
      <c r="D1569" s="197">
        <v>8167.67</v>
      </c>
    </row>
    <row r="1570" spans="1:4">
      <c r="A1570" s="199" t="s">
        <v>9721</v>
      </c>
      <c r="B1570" s="195" t="s">
        <v>9722</v>
      </c>
      <c r="C1570" s="196" t="s">
        <v>5418</v>
      </c>
      <c r="D1570" s="197">
        <v>74.77</v>
      </c>
    </row>
    <row r="1571" spans="1:4">
      <c r="A1571" s="199" t="s">
        <v>9723</v>
      </c>
      <c r="B1571" s="195" t="s">
        <v>9724</v>
      </c>
      <c r="C1571" s="196" t="s">
        <v>5418</v>
      </c>
      <c r="D1571" s="197">
        <v>45.85</v>
      </c>
    </row>
    <row r="1572" spans="1:4">
      <c r="A1572" s="199" t="s">
        <v>9725</v>
      </c>
      <c r="B1572" s="195" t="s">
        <v>9726</v>
      </c>
      <c r="C1572" s="196" t="s">
        <v>5418</v>
      </c>
      <c r="D1572" s="197">
        <v>31.57</v>
      </c>
    </row>
    <row r="1573" spans="1:4">
      <c r="A1573" s="199" t="s">
        <v>9727</v>
      </c>
      <c r="B1573" s="195" t="s">
        <v>9728</v>
      </c>
      <c r="C1573" s="196" t="s">
        <v>5418</v>
      </c>
      <c r="D1573" s="197">
        <v>102.64</v>
      </c>
    </row>
    <row r="1574" spans="1:4">
      <c r="A1574" s="199" t="s">
        <v>9729</v>
      </c>
      <c r="B1574" s="195" t="s">
        <v>9730</v>
      </c>
      <c r="C1574" s="196" t="s">
        <v>5418</v>
      </c>
      <c r="D1574" s="197">
        <v>60.89</v>
      </c>
    </row>
    <row r="1575" spans="1:4">
      <c r="A1575" s="199" t="s">
        <v>9731</v>
      </c>
      <c r="B1575" s="195" t="s">
        <v>9732</v>
      </c>
      <c r="C1575" s="196" t="s">
        <v>5418</v>
      </c>
      <c r="D1575" s="197">
        <v>50.99</v>
      </c>
    </row>
    <row r="1576" spans="1:4">
      <c r="A1576" s="199" t="s">
        <v>9733</v>
      </c>
      <c r="B1576" s="195" t="s">
        <v>9734</v>
      </c>
      <c r="C1576" s="196" t="s">
        <v>5419</v>
      </c>
      <c r="D1576" s="197">
        <v>19044.37</v>
      </c>
    </row>
    <row r="1577" spans="1:4">
      <c r="A1577" s="199" t="s">
        <v>9735</v>
      </c>
      <c r="B1577" s="195" t="s">
        <v>9736</v>
      </c>
      <c r="C1577" s="196" t="s">
        <v>5418</v>
      </c>
      <c r="D1577" s="197">
        <v>4.12</v>
      </c>
    </row>
    <row r="1578" spans="1:4">
      <c r="A1578" s="199" t="s">
        <v>9737</v>
      </c>
      <c r="B1578" s="195" t="s">
        <v>9738</v>
      </c>
      <c r="C1578" s="196" t="s">
        <v>5418</v>
      </c>
      <c r="D1578" s="197">
        <v>2.68</v>
      </c>
    </row>
    <row r="1579" spans="1:4">
      <c r="A1579" s="199" t="s">
        <v>9739</v>
      </c>
      <c r="B1579" s="195" t="s">
        <v>9740</v>
      </c>
      <c r="C1579" s="196" t="s">
        <v>5418</v>
      </c>
      <c r="D1579" s="197">
        <v>94.37</v>
      </c>
    </row>
    <row r="1580" spans="1:4">
      <c r="A1580" s="199" t="s">
        <v>9741</v>
      </c>
      <c r="B1580" s="195" t="s">
        <v>9742</v>
      </c>
      <c r="C1580" s="196" t="s">
        <v>5418</v>
      </c>
      <c r="D1580" s="197">
        <v>54.56</v>
      </c>
    </row>
    <row r="1581" spans="1:4">
      <c r="A1581" s="199" t="s">
        <v>9743</v>
      </c>
      <c r="B1581" s="195" t="s">
        <v>9744</v>
      </c>
      <c r="C1581" s="196" t="s">
        <v>5418</v>
      </c>
      <c r="D1581" s="197">
        <v>35.880000000000003</v>
      </c>
    </row>
    <row r="1582" spans="1:4">
      <c r="A1582" s="199" t="s">
        <v>9745</v>
      </c>
      <c r="B1582" s="195" t="s">
        <v>9746</v>
      </c>
      <c r="C1582" s="196" t="s">
        <v>5418</v>
      </c>
      <c r="D1582" s="197">
        <v>55.25</v>
      </c>
    </row>
    <row r="1583" spans="1:4">
      <c r="A1583" s="199" t="s">
        <v>9747</v>
      </c>
      <c r="B1583" s="195" t="s">
        <v>9748</v>
      </c>
      <c r="C1583" s="196" t="s">
        <v>5418</v>
      </c>
      <c r="D1583" s="197">
        <v>37.96</v>
      </c>
    </row>
    <row r="1584" spans="1:4">
      <c r="A1584" s="199" t="s">
        <v>9749</v>
      </c>
      <c r="B1584" s="195" t="s">
        <v>9750</v>
      </c>
      <c r="C1584" s="196" t="s">
        <v>5418</v>
      </c>
      <c r="D1584" s="197">
        <v>31.12</v>
      </c>
    </row>
    <row r="1585" spans="1:4">
      <c r="A1585" s="199" t="s">
        <v>9751</v>
      </c>
      <c r="B1585" s="195" t="s">
        <v>9752</v>
      </c>
      <c r="C1585" s="196" t="s">
        <v>5418</v>
      </c>
      <c r="D1585" s="197">
        <v>6.01</v>
      </c>
    </row>
    <row r="1586" spans="1:4">
      <c r="A1586" s="199" t="s">
        <v>9753</v>
      </c>
      <c r="B1586" s="195" t="s">
        <v>9754</v>
      </c>
      <c r="C1586" s="196" t="s">
        <v>5418</v>
      </c>
      <c r="D1586" s="197">
        <v>2.1800000000000002</v>
      </c>
    </row>
    <row r="1587" spans="1:4">
      <c r="A1587" s="199" t="s">
        <v>9755</v>
      </c>
      <c r="B1587" s="195" t="s">
        <v>9756</v>
      </c>
      <c r="C1587" s="196" t="s">
        <v>5418</v>
      </c>
      <c r="D1587" s="197">
        <v>223.35</v>
      </c>
    </row>
    <row r="1588" spans="1:4">
      <c r="A1588" s="199" t="s">
        <v>9757</v>
      </c>
      <c r="B1588" s="195" t="s">
        <v>9758</v>
      </c>
      <c r="C1588" s="196" t="s">
        <v>5418</v>
      </c>
      <c r="D1588" s="197">
        <v>173.9</v>
      </c>
    </row>
    <row r="1589" spans="1:4">
      <c r="A1589" s="199" t="s">
        <v>9759</v>
      </c>
      <c r="B1589" s="195" t="s">
        <v>9760</v>
      </c>
      <c r="C1589" s="196" t="s">
        <v>5418</v>
      </c>
      <c r="D1589" s="197">
        <v>3721.84</v>
      </c>
    </row>
    <row r="1590" spans="1:4">
      <c r="A1590" s="199" t="s">
        <v>9761</v>
      </c>
      <c r="B1590" s="195" t="s">
        <v>9760</v>
      </c>
      <c r="C1590" s="196" t="s">
        <v>5418</v>
      </c>
      <c r="D1590" s="197">
        <v>529.9</v>
      </c>
    </row>
    <row r="1591" spans="1:4">
      <c r="A1591" s="199" t="s">
        <v>9762</v>
      </c>
      <c r="B1591" s="195" t="s">
        <v>9763</v>
      </c>
      <c r="C1591" s="196" t="s">
        <v>5418</v>
      </c>
      <c r="D1591" s="197">
        <v>8.5500000000000007</v>
      </c>
    </row>
    <row r="1592" spans="1:4">
      <c r="A1592" s="199" t="s">
        <v>9764</v>
      </c>
      <c r="B1592" s="195" t="s">
        <v>9765</v>
      </c>
      <c r="C1592" s="196" t="s">
        <v>5418</v>
      </c>
      <c r="D1592" s="197">
        <v>3.42</v>
      </c>
    </row>
    <row r="1593" spans="1:4">
      <c r="A1593" s="199" t="s">
        <v>9766</v>
      </c>
      <c r="B1593" s="195" t="s">
        <v>9767</v>
      </c>
      <c r="C1593" s="196" t="s">
        <v>5418</v>
      </c>
      <c r="D1593" s="197">
        <v>220.42</v>
      </c>
    </row>
    <row r="1594" spans="1:4">
      <c r="A1594" s="199" t="s">
        <v>9768</v>
      </c>
      <c r="B1594" s="195" t="s">
        <v>9769</v>
      </c>
      <c r="C1594" s="196" t="s">
        <v>5418</v>
      </c>
      <c r="D1594" s="197">
        <v>111.93</v>
      </c>
    </row>
    <row r="1595" spans="1:4">
      <c r="A1595" s="199" t="s">
        <v>9770</v>
      </c>
      <c r="B1595" s="195" t="s">
        <v>9771</v>
      </c>
      <c r="C1595" s="196" t="s">
        <v>5418</v>
      </c>
      <c r="D1595" s="197">
        <v>88</v>
      </c>
    </row>
    <row r="1596" spans="1:4">
      <c r="A1596" s="199" t="s">
        <v>9772</v>
      </c>
      <c r="B1596" s="195" t="s">
        <v>9773</v>
      </c>
      <c r="C1596" s="196" t="s">
        <v>5418</v>
      </c>
      <c r="D1596" s="197">
        <v>205.65</v>
      </c>
    </row>
    <row r="1597" spans="1:4">
      <c r="A1597" s="199" t="s">
        <v>9774</v>
      </c>
      <c r="B1597" s="195" t="s">
        <v>9775</v>
      </c>
      <c r="C1597" s="196" t="s">
        <v>5418</v>
      </c>
      <c r="D1597" s="197">
        <v>106.01</v>
      </c>
    </row>
    <row r="1598" spans="1:4">
      <c r="A1598" s="199" t="s">
        <v>9776</v>
      </c>
      <c r="B1598" s="195" t="s">
        <v>9777</v>
      </c>
      <c r="C1598" s="196" t="s">
        <v>5418</v>
      </c>
      <c r="D1598" s="197">
        <v>81.849999999999994</v>
      </c>
    </row>
    <row r="1599" spans="1:4">
      <c r="A1599" s="199" t="s">
        <v>9778</v>
      </c>
      <c r="B1599" s="195" t="s">
        <v>9779</v>
      </c>
      <c r="C1599" s="196" t="s">
        <v>5419</v>
      </c>
      <c r="D1599" s="197">
        <v>36230.1</v>
      </c>
    </row>
    <row r="1600" spans="1:4">
      <c r="A1600" s="199" t="s">
        <v>9780</v>
      </c>
      <c r="B1600" s="195" t="s">
        <v>9781</v>
      </c>
      <c r="C1600" s="196" t="s">
        <v>5418</v>
      </c>
      <c r="D1600" s="197">
        <v>1.98</v>
      </c>
    </row>
    <row r="1601" spans="1:4">
      <c r="A1601" s="199" t="s">
        <v>9782</v>
      </c>
      <c r="B1601" s="195" t="s">
        <v>9783</v>
      </c>
      <c r="C1601" s="196" t="s">
        <v>5418</v>
      </c>
      <c r="D1601" s="197">
        <v>229.16</v>
      </c>
    </row>
    <row r="1602" spans="1:4">
      <c r="A1602" s="196" t="s">
        <v>9784</v>
      </c>
      <c r="B1602" s="195" t="s">
        <v>9785</v>
      </c>
      <c r="C1602" s="196" t="s">
        <v>5418</v>
      </c>
      <c r="D1602" s="197">
        <v>74.92</v>
      </c>
    </row>
    <row r="1603" spans="1:4">
      <c r="A1603" s="194" t="s">
        <v>9786</v>
      </c>
      <c r="B1603" s="195"/>
      <c r="C1603" s="196"/>
      <c r="D1603" s="224"/>
    </row>
    <row r="1604" spans="1:4">
      <c r="A1604" s="198" t="s">
        <v>9787</v>
      </c>
      <c r="B1604" s="195"/>
      <c r="C1604" s="196"/>
      <c r="D1604" s="224"/>
    </row>
    <row r="1605" spans="1:4">
      <c r="A1605" s="199" t="s">
        <v>9788</v>
      </c>
      <c r="B1605" s="195" t="s">
        <v>9789</v>
      </c>
      <c r="C1605" s="196" t="s">
        <v>5418</v>
      </c>
      <c r="D1605" s="197">
        <v>128.58000000000001</v>
      </c>
    </row>
    <row r="1606" spans="1:4">
      <c r="A1606" s="199" t="s">
        <v>9790</v>
      </c>
      <c r="B1606" s="195" t="s">
        <v>9791</v>
      </c>
      <c r="C1606" s="196" t="s">
        <v>5418</v>
      </c>
      <c r="D1606" s="197">
        <v>113.21</v>
      </c>
    </row>
    <row r="1607" spans="1:4">
      <c r="A1607" s="199" t="s">
        <v>9792</v>
      </c>
      <c r="B1607" s="195" t="s">
        <v>9793</v>
      </c>
      <c r="C1607" s="196" t="s">
        <v>5418</v>
      </c>
      <c r="D1607" s="197">
        <v>103</v>
      </c>
    </row>
    <row r="1608" spans="1:4">
      <c r="A1608" s="199" t="s">
        <v>9794</v>
      </c>
      <c r="B1608" s="195" t="s">
        <v>9795</v>
      </c>
      <c r="C1608" s="196" t="s">
        <v>5418</v>
      </c>
      <c r="D1608" s="197">
        <v>136.27000000000001</v>
      </c>
    </row>
    <row r="1609" spans="1:4">
      <c r="A1609" s="199" t="s">
        <v>9796</v>
      </c>
      <c r="B1609" s="195" t="s">
        <v>9797</v>
      </c>
      <c r="C1609" s="196" t="s">
        <v>5418</v>
      </c>
      <c r="D1609" s="197">
        <v>117.16</v>
      </c>
    </row>
    <row r="1610" spans="1:4">
      <c r="A1610" s="199" t="s">
        <v>9798</v>
      </c>
      <c r="B1610" s="195" t="s">
        <v>9799</v>
      </c>
      <c r="C1610" s="196" t="s">
        <v>5418</v>
      </c>
      <c r="D1610" s="197">
        <v>104.45</v>
      </c>
    </row>
    <row r="1611" spans="1:4">
      <c r="A1611" s="199" t="s">
        <v>9800</v>
      </c>
      <c r="B1611" s="195" t="s">
        <v>9801</v>
      </c>
      <c r="C1611" s="196" t="s">
        <v>5418</v>
      </c>
      <c r="D1611" s="197">
        <v>144.01</v>
      </c>
    </row>
    <row r="1612" spans="1:4">
      <c r="A1612" s="199" t="s">
        <v>9802</v>
      </c>
      <c r="B1612" s="195" t="s">
        <v>9803</v>
      </c>
      <c r="C1612" s="196" t="s">
        <v>5418</v>
      </c>
      <c r="D1612" s="197">
        <v>121.15</v>
      </c>
    </row>
    <row r="1613" spans="1:4">
      <c r="A1613" s="199" t="s">
        <v>9804</v>
      </c>
      <c r="B1613" s="195" t="s">
        <v>9805</v>
      </c>
      <c r="C1613" s="196" t="s">
        <v>5418</v>
      </c>
      <c r="D1613" s="197">
        <v>105.95</v>
      </c>
    </row>
    <row r="1614" spans="1:4">
      <c r="A1614" s="199" t="s">
        <v>9806</v>
      </c>
      <c r="B1614" s="195" t="s">
        <v>9807</v>
      </c>
      <c r="C1614" s="196" t="s">
        <v>5418</v>
      </c>
      <c r="D1614" s="197">
        <v>173.25</v>
      </c>
    </row>
    <row r="1615" spans="1:4">
      <c r="A1615" s="199" t="s">
        <v>9808</v>
      </c>
      <c r="B1615" s="195" t="s">
        <v>9809</v>
      </c>
      <c r="C1615" s="196" t="s">
        <v>5418</v>
      </c>
      <c r="D1615" s="197">
        <v>146.44999999999999</v>
      </c>
    </row>
    <row r="1616" spans="1:4">
      <c r="A1616" s="199" t="s">
        <v>9810</v>
      </c>
      <c r="B1616" s="195" t="s">
        <v>9811</v>
      </c>
      <c r="C1616" s="196" t="s">
        <v>5418</v>
      </c>
      <c r="D1616" s="197">
        <v>128.76</v>
      </c>
    </row>
    <row r="1617" spans="1:4">
      <c r="A1617" s="199" t="s">
        <v>9812</v>
      </c>
      <c r="B1617" s="195" t="s">
        <v>9813</v>
      </c>
      <c r="C1617" s="196" t="s">
        <v>5418</v>
      </c>
      <c r="D1617" s="197">
        <v>196.74</v>
      </c>
    </row>
    <row r="1618" spans="1:4">
      <c r="A1618" s="199" t="s">
        <v>9814</v>
      </c>
      <c r="B1618" s="195" t="s">
        <v>9815</v>
      </c>
      <c r="C1618" s="196" t="s">
        <v>5418</v>
      </c>
      <c r="D1618" s="197">
        <v>166.06</v>
      </c>
    </row>
    <row r="1619" spans="1:4">
      <c r="A1619" s="199" t="s">
        <v>9816</v>
      </c>
      <c r="B1619" s="195" t="s">
        <v>9817</v>
      </c>
      <c r="C1619" s="196" t="s">
        <v>5418</v>
      </c>
      <c r="D1619" s="197">
        <v>145.88</v>
      </c>
    </row>
    <row r="1620" spans="1:4">
      <c r="A1620" s="199" t="s">
        <v>9818</v>
      </c>
      <c r="B1620" s="195" t="s">
        <v>9819</v>
      </c>
      <c r="C1620" s="196" t="s">
        <v>5418</v>
      </c>
      <c r="D1620" s="197">
        <v>19.440000000000001</v>
      </c>
    </row>
    <row r="1621" spans="1:4">
      <c r="A1621" s="196" t="s">
        <v>9820</v>
      </c>
      <c r="B1621" s="195" t="s">
        <v>9821</v>
      </c>
      <c r="C1621" s="196" t="s">
        <v>5418</v>
      </c>
      <c r="D1621" s="197">
        <v>14.48</v>
      </c>
    </row>
    <row r="1622" spans="1:4">
      <c r="A1622" s="194" t="s">
        <v>9822</v>
      </c>
      <c r="B1622" s="195"/>
      <c r="C1622" s="196"/>
      <c r="D1622" s="224"/>
    </row>
    <row r="1623" spans="1:4">
      <c r="A1623" s="198" t="s">
        <v>9823</v>
      </c>
      <c r="B1623" s="195"/>
      <c r="C1623" s="196"/>
      <c r="D1623" s="224"/>
    </row>
    <row r="1624" spans="1:4">
      <c r="A1624" s="199" t="s">
        <v>9824</v>
      </c>
      <c r="B1624" s="195" t="s">
        <v>9825</v>
      </c>
      <c r="C1624" s="196" t="s">
        <v>5418</v>
      </c>
      <c r="D1624" s="197">
        <v>2.96</v>
      </c>
    </row>
    <row r="1625" spans="1:4">
      <c r="A1625" s="199" t="s">
        <v>9826</v>
      </c>
      <c r="B1625" s="195" t="s">
        <v>9827</v>
      </c>
      <c r="C1625" s="196" t="s">
        <v>5418</v>
      </c>
      <c r="D1625" s="197">
        <v>0.3</v>
      </c>
    </row>
    <row r="1626" spans="1:4">
      <c r="A1626" s="199" t="s">
        <v>9828</v>
      </c>
      <c r="B1626" s="195" t="s">
        <v>9829</v>
      </c>
      <c r="C1626" s="196" t="s">
        <v>5418</v>
      </c>
      <c r="D1626" s="197">
        <v>6.73</v>
      </c>
    </row>
    <row r="1627" spans="1:4">
      <c r="A1627" s="199" t="s">
        <v>9830</v>
      </c>
      <c r="B1627" s="195" t="s">
        <v>9831</v>
      </c>
      <c r="C1627" s="196" t="s">
        <v>5418</v>
      </c>
      <c r="D1627" s="197">
        <v>0.62</v>
      </c>
    </row>
    <row r="1628" spans="1:4">
      <c r="A1628" s="199" t="s">
        <v>9832</v>
      </c>
      <c r="B1628" s="195" t="s">
        <v>9833</v>
      </c>
      <c r="C1628" s="196" t="s">
        <v>5418</v>
      </c>
      <c r="D1628" s="197">
        <v>10.81</v>
      </c>
    </row>
    <row r="1629" spans="1:4">
      <c r="A1629" s="199" t="s">
        <v>9834</v>
      </c>
      <c r="B1629" s="195" t="s">
        <v>9835</v>
      </c>
      <c r="C1629" s="196" t="s">
        <v>5418</v>
      </c>
      <c r="D1629" s="197">
        <v>3.32</v>
      </c>
    </row>
    <row r="1630" spans="1:4">
      <c r="A1630" s="199" t="s">
        <v>9836</v>
      </c>
      <c r="B1630" s="195" t="s">
        <v>9837</v>
      </c>
      <c r="C1630" s="196" t="s">
        <v>5418</v>
      </c>
      <c r="D1630" s="197">
        <v>24.51</v>
      </c>
    </row>
    <row r="1631" spans="1:4">
      <c r="A1631" s="199" t="s">
        <v>9838</v>
      </c>
      <c r="B1631" s="195" t="s">
        <v>9839</v>
      </c>
      <c r="C1631" s="196" t="s">
        <v>5418</v>
      </c>
      <c r="D1631" s="197">
        <v>7.41</v>
      </c>
    </row>
    <row r="1632" spans="1:4">
      <c r="A1632" s="199" t="s">
        <v>9840</v>
      </c>
      <c r="B1632" s="195" t="s">
        <v>9841</v>
      </c>
      <c r="C1632" s="196" t="s">
        <v>5418</v>
      </c>
      <c r="D1632" s="197">
        <v>1.57</v>
      </c>
    </row>
    <row r="1633" spans="1:4">
      <c r="A1633" s="196" t="s">
        <v>9842</v>
      </c>
      <c r="B1633" s="195" t="s">
        <v>9843</v>
      </c>
      <c r="C1633" s="196" t="s">
        <v>5418</v>
      </c>
      <c r="D1633" s="197">
        <v>0.36</v>
      </c>
    </row>
    <row r="1634" spans="1:4">
      <c r="A1634" s="194" t="s">
        <v>9844</v>
      </c>
      <c r="B1634" s="195"/>
      <c r="C1634" s="196"/>
      <c r="D1634" s="224"/>
    </row>
    <row r="1635" spans="1:4">
      <c r="A1635" s="198" t="s">
        <v>9845</v>
      </c>
      <c r="B1635" s="195"/>
      <c r="C1635" s="196"/>
      <c r="D1635" s="224"/>
    </row>
    <row r="1636" spans="1:4">
      <c r="A1636" s="199" t="s">
        <v>9846</v>
      </c>
      <c r="B1636" s="195" t="s">
        <v>9847</v>
      </c>
      <c r="C1636" s="196" t="s">
        <v>5418</v>
      </c>
      <c r="D1636" s="197">
        <v>431.54</v>
      </c>
    </row>
    <row r="1637" spans="1:4">
      <c r="A1637" s="199" t="s">
        <v>9848</v>
      </c>
      <c r="B1637" s="195" t="s">
        <v>9849</v>
      </c>
      <c r="C1637" s="196" t="s">
        <v>5418</v>
      </c>
      <c r="D1637" s="197">
        <v>277.51</v>
      </c>
    </row>
    <row r="1638" spans="1:4">
      <c r="A1638" s="196" t="s">
        <v>9850</v>
      </c>
      <c r="B1638" s="195" t="s">
        <v>9851</v>
      </c>
      <c r="C1638" s="196" t="s">
        <v>5418</v>
      </c>
      <c r="D1638" s="197">
        <v>251.41</v>
      </c>
    </row>
    <row r="1639" spans="1:4">
      <c r="A1639" s="198" t="s">
        <v>9852</v>
      </c>
      <c r="B1639" s="195"/>
      <c r="C1639" s="196"/>
      <c r="D1639" s="224"/>
    </row>
    <row r="1640" spans="1:4">
      <c r="A1640" s="199" t="s">
        <v>9853</v>
      </c>
      <c r="B1640" s="195" t="s">
        <v>9854</v>
      </c>
      <c r="C1640" s="196" t="s">
        <v>5413</v>
      </c>
      <c r="D1640" s="197">
        <v>3635.32</v>
      </c>
    </row>
    <row r="1641" spans="1:4">
      <c r="A1641" s="199" t="s">
        <v>9855</v>
      </c>
      <c r="B1641" s="195" t="s">
        <v>9856</v>
      </c>
      <c r="C1641" s="196" t="s">
        <v>5413</v>
      </c>
      <c r="D1641" s="197">
        <v>5679.25</v>
      </c>
    </row>
    <row r="1642" spans="1:4">
      <c r="A1642" s="199" t="s">
        <v>9857</v>
      </c>
      <c r="B1642" s="195" t="s">
        <v>9858</v>
      </c>
      <c r="C1642" s="196" t="s">
        <v>5413</v>
      </c>
      <c r="D1642" s="197">
        <v>5844.08</v>
      </c>
    </row>
    <row r="1643" spans="1:4">
      <c r="A1643" s="199" t="s">
        <v>9859</v>
      </c>
      <c r="B1643" s="195" t="s">
        <v>9860</v>
      </c>
      <c r="C1643" s="196" t="s">
        <v>5418</v>
      </c>
      <c r="D1643" s="197">
        <v>8.09</v>
      </c>
    </row>
    <row r="1644" spans="1:4">
      <c r="A1644" s="199" t="s">
        <v>9861</v>
      </c>
      <c r="B1644" s="195" t="s">
        <v>9862</v>
      </c>
      <c r="C1644" s="196" t="s">
        <v>5418</v>
      </c>
      <c r="D1644" s="197">
        <v>2.98</v>
      </c>
    </row>
    <row r="1645" spans="1:4">
      <c r="A1645" s="199" t="s">
        <v>9863</v>
      </c>
      <c r="B1645" s="195" t="s">
        <v>9864</v>
      </c>
      <c r="C1645" s="196" t="s">
        <v>5413</v>
      </c>
      <c r="D1645" s="197">
        <v>16975.5</v>
      </c>
    </row>
    <row r="1646" spans="1:4">
      <c r="A1646" s="199" t="s">
        <v>9865</v>
      </c>
      <c r="B1646" s="195" t="s">
        <v>9866</v>
      </c>
      <c r="C1646" s="196" t="s">
        <v>5413</v>
      </c>
      <c r="D1646" s="197">
        <v>17000</v>
      </c>
    </row>
    <row r="1647" spans="1:4">
      <c r="A1647" s="199" t="s">
        <v>9867</v>
      </c>
      <c r="B1647" s="195" t="s">
        <v>9868</v>
      </c>
      <c r="C1647" s="196" t="s">
        <v>5413</v>
      </c>
      <c r="D1647" s="197">
        <v>6984.29</v>
      </c>
    </row>
    <row r="1648" spans="1:4">
      <c r="A1648" s="199" t="s">
        <v>9869</v>
      </c>
      <c r="B1648" s="195" t="s">
        <v>9870</v>
      </c>
      <c r="C1648" s="196" t="s">
        <v>5413</v>
      </c>
      <c r="D1648" s="197">
        <v>13125</v>
      </c>
    </row>
    <row r="1649" spans="1:4">
      <c r="A1649" s="199" t="s">
        <v>9871</v>
      </c>
      <c r="B1649" s="195" t="s">
        <v>9872</v>
      </c>
      <c r="C1649" s="196" t="s">
        <v>5413</v>
      </c>
      <c r="D1649" s="197">
        <v>18799.22</v>
      </c>
    </row>
    <row r="1650" spans="1:4">
      <c r="A1650" s="199" t="s">
        <v>9873</v>
      </c>
      <c r="B1650" s="195" t="s">
        <v>9874</v>
      </c>
      <c r="C1650" s="196" t="s">
        <v>5413</v>
      </c>
      <c r="D1650" s="197">
        <v>17615.03</v>
      </c>
    </row>
    <row r="1651" spans="1:4">
      <c r="A1651" s="199" t="s">
        <v>9875</v>
      </c>
      <c r="B1651" s="195" t="s">
        <v>9876</v>
      </c>
      <c r="C1651" s="196" t="s">
        <v>5413</v>
      </c>
      <c r="D1651" s="197">
        <v>22000</v>
      </c>
    </row>
    <row r="1652" spans="1:4">
      <c r="A1652" s="199" t="s">
        <v>9877</v>
      </c>
      <c r="B1652" s="195" t="s">
        <v>9878</v>
      </c>
      <c r="C1652" s="196" t="s">
        <v>5413</v>
      </c>
      <c r="D1652" s="197">
        <v>7955</v>
      </c>
    </row>
    <row r="1653" spans="1:4">
      <c r="A1653" s="199" t="s">
        <v>9879</v>
      </c>
      <c r="B1653" s="195" t="s">
        <v>9880</v>
      </c>
      <c r="C1653" s="196" t="s">
        <v>5413</v>
      </c>
      <c r="D1653" s="197">
        <v>7955</v>
      </c>
    </row>
    <row r="1654" spans="1:4">
      <c r="A1654" s="199" t="s">
        <v>9881</v>
      </c>
      <c r="B1654" s="195" t="s">
        <v>9882</v>
      </c>
      <c r="C1654" s="196" t="s">
        <v>5413</v>
      </c>
      <c r="D1654" s="197">
        <v>5208.5600000000004</v>
      </c>
    </row>
    <row r="1655" spans="1:4">
      <c r="A1655" s="199" t="s">
        <v>9883</v>
      </c>
      <c r="B1655" s="195" t="s">
        <v>9884</v>
      </c>
      <c r="C1655" s="196" t="s">
        <v>5413</v>
      </c>
      <c r="D1655" s="197">
        <v>10974.63</v>
      </c>
    </row>
    <row r="1656" spans="1:4">
      <c r="A1656" s="199" t="s">
        <v>9885</v>
      </c>
      <c r="B1656" s="195" t="s">
        <v>9886</v>
      </c>
      <c r="C1656" s="196" t="s">
        <v>5413</v>
      </c>
      <c r="D1656" s="197">
        <v>35214.35</v>
      </c>
    </row>
    <row r="1657" spans="1:4">
      <c r="A1657" s="199" t="s">
        <v>9887</v>
      </c>
      <c r="B1657" s="195" t="s">
        <v>9888</v>
      </c>
      <c r="C1657" s="196" t="s">
        <v>5413</v>
      </c>
      <c r="D1657" s="197">
        <v>65462</v>
      </c>
    </row>
    <row r="1658" spans="1:4">
      <c r="A1658" s="199" t="s">
        <v>9889</v>
      </c>
      <c r="B1658" s="195" t="s">
        <v>9890</v>
      </c>
      <c r="C1658" s="196" t="s">
        <v>5418</v>
      </c>
      <c r="D1658" s="197">
        <v>3.37</v>
      </c>
    </row>
    <row r="1659" spans="1:4">
      <c r="A1659" s="199" t="s">
        <v>9891</v>
      </c>
      <c r="B1659" s="195" t="s">
        <v>9892</v>
      </c>
      <c r="C1659" s="196" t="s">
        <v>5418</v>
      </c>
      <c r="D1659" s="197">
        <v>0.4</v>
      </c>
    </row>
    <row r="1660" spans="1:4">
      <c r="A1660" s="199" t="s">
        <v>9893</v>
      </c>
      <c r="B1660" s="195" t="s">
        <v>9894</v>
      </c>
      <c r="C1660" s="196" t="s">
        <v>5418</v>
      </c>
      <c r="D1660" s="197">
        <v>18.36</v>
      </c>
    </row>
    <row r="1661" spans="1:4">
      <c r="A1661" s="199" t="s">
        <v>9895</v>
      </c>
      <c r="B1661" s="195" t="s">
        <v>9896</v>
      </c>
      <c r="C1661" s="196" t="s">
        <v>5418</v>
      </c>
      <c r="D1661" s="197">
        <v>10.23</v>
      </c>
    </row>
    <row r="1662" spans="1:4">
      <c r="A1662" s="199" t="s">
        <v>9897</v>
      </c>
      <c r="B1662" s="195" t="s">
        <v>9898</v>
      </c>
      <c r="C1662" s="196" t="s">
        <v>5413</v>
      </c>
      <c r="D1662" s="197">
        <v>2850</v>
      </c>
    </row>
    <row r="1663" spans="1:4">
      <c r="A1663" s="199" t="s">
        <v>9899</v>
      </c>
      <c r="B1663" s="195" t="s">
        <v>9900</v>
      </c>
      <c r="C1663" s="196" t="s">
        <v>5413</v>
      </c>
      <c r="D1663" s="197">
        <v>357.5</v>
      </c>
    </row>
    <row r="1664" spans="1:4">
      <c r="A1664" s="199" t="s">
        <v>9901</v>
      </c>
      <c r="B1664" s="195" t="s">
        <v>9902</v>
      </c>
      <c r="C1664" s="196" t="s">
        <v>5413</v>
      </c>
      <c r="D1664" s="197">
        <v>1761.59</v>
      </c>
    </row>
    <row r="1665" spans="1:4">
      <c r="A1665" s="199" t="s">
        <v>9903</v>
      </c>
      <c r="B1665" s="195" t="s">
        <v>9904</v>
      </c>
      <c r="C1665" s="196" t="s">
        <v>5413</v>
      </c>
      <c r="D1665" s="197">
        <v>736.04</v>
      </c>
    </row>
    <row r="1666" spans="1:4">
      <c r="A1666" s="199" t="s">
        <v>9905</v>
      </c>
      <c r="B1666" s="195" t="s">
        <v>9906</v>
      </c>
      <c r="C1666" s="196" t="s">
        <v>5413</v>
      </c>
      <c r="D1666" s="197">
        <v>460.58</v>
      </c>
    </row>
    <row r="1667" spans="1:4">
      <c r="A1667" s="199" t="s">
        <v>9907</v>
      </c>
      <c r="B1667" s="195" t="s">
        <v>9908</v>
      </c>
      <c r="C1667" s="196" t="s">
        <v>5413</v>
      </c>
      <c r="D1667" s="197">
        <v>2783.55</v>
      </c>
    </row>
    <row r="1668" spans="1:4">
      <c r="A1668" s="199" t="s">
        <v>9909</v>
      </c>
      <c r="B1668" s="195" t="s">
        <v>9910</v>
      </c>
      <c r="C1668" s="196" t="s">
        <v>5413</v>
      </c>
      <c r="D1668" s="197">
        <v>1667.56</v>
      </c>
    </row>
    <row r="1669" spans="1:4">
      <c r="A1669" s="199" t="s">
        <v>9911</v>
      </c>
      <c r="B1669" s="195" t="s">
        <v>9912</v>
      </c>
      <c r="C1669" s="196" t="s">
        <v>5413</v>
      </c>
      <c r="D1669" s="197">
        <v>1092.5</v>
      </c>
    </row>
    <row r="1670" spans="1:4">
      <c r="A1670" s="199" t="s">
        <v>9913</v>
      </c>
      <c r="B1670" s="195" t="s">
        <v>9914</v>
      </c>
      <c r="C1670" s="196" t="s">
        <v>5413</v>
      </c>
      <c r="D1670" s="197">
        <v>2865.97</v>
      </c>
    </row>
    <row r="1671" spans="1:4">
      <c r="A1671" s="199" t="s">
        <v>9915</v>
      </c>
      <c r="B1671" s="195" t="s">
        <v>9916</v>
      </c>
      <c r="C1671" s="196" t="s">
        <v>5413</v>
      </c>
      <c r="D1671" s="197">
        <v>8500</v>
      </c>
    </row>
    <row r="1672" spans="1:4">
      <c r="A1672" s="199" t="s">
        <v>9917</v>
      </c>
      <c r="B1672" s="195" t="s">
        <v>9918</v>
      </c>
      <c r="C1672" s="196" t="s">
        <v>5413</v>
      </c>
      <c r="D1672" s="197">
        <v>1059.02</v>
      </c>
    </row>
    <row r="1673" spans="1:4">
      <c r="A1673" s="199" t="s">
        <v>9919</v>
      </c>
      <c r="B1673" s="195" t="s">
        <v>9920</v>
      </c>
      <c r="C1673" s="196" t="s">
        <v>5413</v>
      </c>
      <c r="D1673" s="197">
        <v>8431.68</v>
      </c>
    </row>
    <row r="1674" spans="1:4">
      <c r="A1674" s="199" t="s">
        <v>9921</v>
      </c>
      <c r="B1674" s="195" t="s">
        <v>9922</v>
      </c>
      <c r="C1674" s="196" t="s">
        <v>5413</v>
      </c>
      <c r="D1674" s="197">
        <v>11000</v>
      </c>
    </row>
    <row r="1675" spans="1:4">
      <c r="A1675" s="199" t="s">
        <v>9923</v>
      </c>
      <c r="B1675" s="195" t="s">
        <v>9924</v>
      </c>
      <c r="C1675" s="196" t="s">
        <v>5413</v>
      </c>
      <c r="D1675" s="197">
        <v>3945.41</v>
      </c>
    </row>
    <row r="1676" spans="1:4">
      <c r="A1676" s="199" t="s">
        <v>9925</v>
      </c>
      <c r="B1676" s="195" t="s">
        <v>9926</v>
      </c>
      <c r="C1676" s="196" t="s">
        <v>5413</v>
      </c>
      <c r="D1676" s="197">
        <v>5854.33</v>
      </c>
    </row>
    <row r="1677" spans="1:4">
      <c r="A1677" s="196" t="s">
        <v>9927</v>
      </c>
      <c r="B1677" s="195" t="s">
        <v>9928</v>
      </c>
      <c r="C1677" s="196" t="s">
        <v>5413</v>
      </c>
      <c r="D1677" s="197">
        <v>32731</v>
      </c>
    </row>
    <row r="1678" spans="1:4">
      <c r="A1678" s="198" t="s">
        <v>9929</v>
      </c>
      <c r="B1678" s="195"/>
      <c r="C1678" s="196"/>
      <c r="D1678" s="224"/>
    </row>
    <row r="1679" spans="1:4">
      <c r="A1679" s="199" t="s">
        <v>9930</v>
      </c>
      <c r="B1679" s="195" t="s">
        <v>9931</v>
      </c>
      <c r="C1679" s="196" t="s">
        <v>5413</v>
      </c>
      <c r="D1679" s="197">
        <v>827.15</v>
      </c>
    </row>
    <row r="1680" spans="1:4">
      <c r="A1680" s="199" t="s">
        <v>9932</v>
      </c>
      <c r="B1680" s="195" t="s">
        <v>9933</v>
      </c>
      <c r="C1680" s="196" t="s">
        <v>5413</v>
      </c>
      <c r="D1680" s="197">
        <v>1685.29</v>
      </c>
    </row>
    <row r="1681" spans="1:4">
      <c r="A1681" s="199" t="s">
        <v>9934</v>
      </c>
      <c r="B1681" s="195" t="s">
        <v>9935</v>
      </c>
      <c r="C1681" s="196" t="s">
        <v>5413</v>
      </c>
      <c r="D1681" s="197">
        <v>2118.0300000000002</v>
      </c>
    </row>
    <row r="1682" spans="1:4">
      <c r="A1682" s="199" t="s">
        <v>9936</v>
      </c>
      <c r="B1682" s="195" t="s">
        <v>9937</v>
      </c>
      <c r="C1682" s="196" t="s">
        <v>5413</v>
      </c>
      <c r="D1682" s="197">
        <v>1164.47</v>
      </c>
    </row>
    <row r="1683" spans="1:4">
      <c r="A1683" s="199" t="s">
        <v>9938</v>
      </c>
      <c r="B1683" s="195" t="s">
        <v>9939</v>
      </c>
      <c r="C1683" s="196" t="s">
        <v>5413</v>
      </c>
      <c r="D1683" s="197">
        <v>1486.65</v>
      </c>
    </row>
    <row r="1684" spans="1:4">
      <c r="A1684" s="199" t="s">
        <v>9940</v>
      </c>
      <c r="B1684" s="195" t="s">
        <v>9941</v>
      </c>
      <c r="C1684" s="196" t="s">
        <v>5413</v>
      </c>
      <c r="D1684" s="197">
        <v>3612.15</v>
      </c>
    </row>
    <row r="1685" spans="1:4">
      <c r="A1685" s="199" t="s">
        <v>9942</v>
      </c>
      <c r="B1685" s="195" t="s">
        <v>9943</v>
      </c>
      <c r="C1685" s="196" t="s">
        <v>5413</v>
      </c>
      <c r="D1685" s="197">
        <v>5245.53</v>
      </c>
    </row>
    <row r="1686" spans="1:4">
      <c r="A1686" s="199" t="s">
        <v>9944</v>
      </c>
      <c r="B1686" s="195" t="s">
        <v>9945</v>
      </c>
      <c r="C1686" s="196" t="s">
        <v>5413</v>
      </c>
      <c r="D1686" s="197">
        <v>5108</v>
      </c>
    </row>
    <row r="1687" spans="1:4">
      <c r="A1687" s="199" t="s">
        <v>9946</v>
      </c>
      <c r="B1687" s="195" t="s">
        <v>9947</v>
      </c>
      <c r="C1687" s="196" t="s">
        <v>5413</v>
      </c>
      <c r="D1687" s="197">
        <v>10240.209999999999</v>
      </c>
    </row>
    <row r="1688" spans="1:4">
      <c r="A1688" s="199" t="s">
        <v>9948</v>
      </c>
      <c r="B1688" s="195" t="s">
        <v>9949</v>
      </c>
      <c r="C1688" s="196" t="s">
        <v>5413</v>
      </c>
      <c r="D1688" s="197">
        <v>2094.23</v>
      </c>
    </row>
    <row r="1689" spans="1:4">
      <c r="A1689" s="199" t="s">
        <v>9950</v>
      </c>
      <c r="B1689" s="195" t="s">
        <v>9951</v>
      </c>
      <c r="C1689" s="196" t="s">
        <v>5413</v>
      </c>
      <c r="D1689" s="197">
        <v>261.14</v>
      </c>
    </row>
    <row r="1690" spans="1:4">
      <c r="A1690" s="199" t="s">
        <v>9952</v>
      </c>
      <c r="B1690" s="195" t="s">
        <v>9953</v>
      </c>
      <c r="C1690" s="196" t="s">
        <v>5413</v>
      </c>
      <c r="D1690" s="197">
        <v>687.25</v>
      </c>
    </row>
    <row r="1691" spans="1:4">
      <c r="A1691" s="199" t="s">
        <v>9954</v>
      </c>
      <c r="B1691" s="195" t="s">
        <v>9955</v>
      </c>
      <c r="C1691" s="196" t="s">
        <v>5413</v>
      </c>
      <c r="D1691" s="197">
        <v>1750</v>
      </c>
    </row>
    <row r="1692" spans="1:4">
      <c r="A1692" s="199" t="s">
        <v>9956</v>
      </c>
      <c r="B1692" s="195" t="s">
        <v>9957</v>
      </c>
      <c r="C1692" s="196" t="s">
        <v>5413</v>
      </c>
      <c r="D1692" s="197">
        <v>2548.21</v>
      </c>
    </row>
    <row r="1693" spans="1:4">
      <c r="A1693" s="199" t="s">
        <v>9958</v>
      </c>
      <c r="B1693" s="195" t="s">
        <v>9959</v>
      </c>
      <c r="C1693" s="196" t="s">
        <v>5413</v>
      </c>
      <c r="D1693" s="197">
        <v>2492.33</v>
      </c>
    </row>
    <row r="1694" spans="1:4">
      <c r="A1694" s="196" t="s">
        <v>9960</v>
      </c>
      <c r="B1694" s="195" t="s">
        <v>9961</v>
      </c>
      <c r="C1694" s="196" t="s">
        <v>5413</v>
      </c>
      <c r="D1694" s="197">
        <v>5050.01</v>
      </c>
    </row>
    <row r="1695" spans="1:4">
      <c r="A1695" s="194" t="s">
        <v>9962</v>
      </c>
      <c r="B1695" s="195"/>
      <c r="C1695" s="196"/>
      <c r="D1695" s="224"/>
    </row>
    <row r="1696" spans="1:4">
      <c r="A1696" s="198" t="s">
        <v>9963</v>
      </c>
      <c r="B1696" s="195"/>
      <c r="C1696" s="196"/>
      <c r="D1696" s="224"/>
    </row>
    <row r="1697" spans="1:4">
      <c r="A1697" s="199" t="s">
        <v>9964</v>
      </c>
      <c r="B1697" s="195" t="s">
        <v>9965</v>
      </c>
      <c r="C1697" s="196" t="s">
        <v>5418</v>
      </c>
      <c r="D1697" s="197">
        <v>220.99</v>
      </c>
    </row>
    <row r="1698" spans="1:4">
      <c r="A1698" s="199" t="s">
        <v>9966</v>
      </c>
      <c r="B1698" s="195" t="s">
        <v>9967</v>
      </c>
      <c r="C1698" s="196" t="s">
        <v>5418</v>
      </c>
      <c r="D1698" s="197">
        <v>281.75</v>
      </c>
    </row>
    <row r="1699" spans="1:4">
      <c r="A1699" s="199" t="s">
        <v>9968</v>
      </c>
      <c r="B1699" s="195" t="s">
        <v>9969</v>
      </c>
      <c r="C1699" s="196" t="s">
        <v>5418</v>
      </c>
      <c r="D1699" s="197">
        <v>183.55</v>
      </c>
    </row>
    <row r="1700" spans="1:4">
      <c r="A1700" s="199" t="s">
        <v>9970</v>
      </c>
      <c r="B1700" s="195" t="s">
        <v>9971</v>
      </c>
      <c r="C1700" s="196" t="s">
        <v>5418</v>
      </c>
      <c r="D1700" s="197">
        <v>20.079999999999998</v>
      </c>
    </row>
    <row r="1701" spans="1:4">
      <c r="A1701" s="199" t="s">
        <v>9972</v>
      </c>
      <c r="B1701" s="195" t="s">
        <v>9973</v>
      </c>
      <c r="C1701" s="196" t="s">
        <v>5418</v>
      </c>
      <c r="D1701" s="197">
        <v>9.89</v>
      </c>
    </row>
    <row r="1702" spans="1:4">
      <c r="A1702" s="199" t="s">
        <v>9974</v>
      </c>
      <c r="B1702" s="195" t="s">
        <v>9975</v>
      </c>
      <c r="C1702" s="196" t="s">
        <v>5418</v>
      </c>
      <c r="D1702" s="197">
        <v>6.96</v>
      </c>
    </row>
    <row r="1703" spans="1:4">
      <c r="A1703" s="199" t="s">
        <v>9976</v>
      </c>
      <c r="B1703" s="195" t="s">
        <v>9977</v>
      </c>
      <c r="C1703" s="196" t="s">
        <v>5418</v>
      </c>
      <c r="D1703" s="197">
        <v>250</v>
      </c>
    </row>
    <row r="1704" spans="1:4">
      <c r="A1704" s="196" t="s">
        <v>9978</v>
      </c>
      <c r="B1704" s="195" t="s">
        <v>9979</v>
      </c>
      <c r="C1704" s="196" t="s">
        <v>5418</v>
      </c>
      <c r="D1704" s="197">
        <v>250</v>
      </c>
    </row>
    <row r="1705" spans="1:4">
      <c r="A1705" s="194" t="s">
        <v>9980</v>
      </c>
      <c r="B1705" s="195"/>
      <c r="C1705" s="196"/>
      <c r="D1705" s="224"/>
    </row>
    <row r="1706" spans="1:4">
      <c r="A1706" s="198" t="s">
        <v>9981</v>
      </c>
      <c r="B1706" s="195"/>
      <c r="C1706" s="196"/>
      <c r="D1706" s="224"/>
    </row>
    <row r="1707" spans="1:4">
      <c r="A1707" s="199" t="s">
        <v>9982</v>
      </c>
      <c r="B1707" s="195" t="s">
        <v>9983</v>
      </c>
      <c r="C1707" s="196" t="s">
        <v>5418</v>
      </c>
      <c r="D1707" s="197">
        <v>12.27</v>
      </c>
    </row>
    <row r="1708" spans="1:4">
      <c r="A1708" s="199" t="s">
        <v>9984</v>
      </c>
      <c r="B1708" s="195" t="s">
        <v>9985</v>
      </c>
      <c r="C1708" s="196" t="s">
        <v>5418</v>
      </c>
      <c r="D1708" s="197">
        <v>16.02</v>
      </c>
    </row>
    <row r="1709" spans="1:4">
      <c r="A1709" s="199" t="s">
        <v>9986</v>
      </c>
      <c r="B1709" s="195" t="s">
        <v>9987</v>
      </c>
      <c r="C1709" s="196" t="s">
        <v>5418</v>
      </c>
      <c r="D1709" s="197">
        <v>19.059999999999999</v>
      </c>
    </row>
    <row r="1710" spans="1:4">
      <c r="A1710" s="199" t="s">
        <v>9988</v>
      </c>
      <c r="B1710" s="195" t="s">
        <v>9989</v>
      </c>
      <c r="C1710" s="196" t="s">
        <v>5440</v>
      </c>
      <c r="D1710" s="197">
        <v>0.1</v>
      </c>
    </row>
    <row r="1711" spans="1:4">
      <c r="A1711" s="199" t="s">
        <v>9990</v>
      </c>
      <c r="B1711" s="195" t="s">
        <v>9991</v>
      </c>
      <c r="C1711" s="196" t="s">
        <v>5418</v>
      </c>
      <c r="D1711" s="197">
        <v>59.08</v>
      </c>
    </row>
    <row r="1712" spans="1:4">
      <c r="A1712" s="199" t="s">
        <v>9992</v>
      </c>
      <c r="B1712" s="195" t="s">
        <v>9993</v>
      </c>
      <c r="C1712" s="196" t="s">
        <v>5418</v>
      </c>
      <c r="D1712" s="197">
        <v>24.84</v>
      </c>
    </row>
    <row r="1713" spans="1:4">
      <c r="A1713" s="199" t="s">
        <v>9994</v>
      </c>
      <c r="B1713" s="195" t="s">
        <v>9995</v>
      </c>
      <c r="C1713" s="196" t="s">
        <v>5418</v>
      </c>
      <c r="D1713" s="197">
        <v>6.04</v>
      </c>
    </row>
    <row r="1714" spans="1:4">
      <c r="A1714" s="199" t="s">
        <v>9996</v>
      </c>
      <c r="B1714" s="195" t="s">
        <v>9997</v>
      </c>
      <c r="C1714" s="196" t="s">
        <v>5418</v>
      </c>
      <c r="D1714" s="197">
        <v>61.92</v>
      </c>
    </row>
    <row r="1715" spans="1:4">
      <c r="A1715" s="199" t="s">
        <v>9998</v>
      </c>
      <c r="B1715" s="195" t="s">
        <v>9999</v>
      </c>
      <c r="C1715" s="196" t="s">
        <v>5418</v>
      </c>
      <c r="D1715" s="197">
        <v>26.26</v>
      </c>
    </row>
    <row r="1716" spans="1:4">
      <c r="A1716" s="199" t="s">
        <v>10000</v>
      </c>
      <c r="B1716" s="195" t="s">
        <v>10001</v>
      </c>
      <c r="C1716" s="196" t="s">
        <v>5418</v>
      </c>
      <c r="D1716" s="197">
        <v>7.46</v>
      </c>
    </row>
    <row r="1717" spans="1:4">
      <c r="A1717" s="199" t="s">
        <v>10002</v>
      </c>
      <c r="B1717" s="195" t="s">
        <v>10003</v>
      </c>
      <c r="C1717" s="196" t="s">
        <v>5418</v>
      </c>
      <c r="D1717" s="197">
        <v>106.28</v>
      </c>
    </row>
    <row r="1718" spans="1:4">
      <c r="A1718" s="199" t="s">
        <v>10004</v>
      </c>
      <c r="B1718" s="195" t="s">
        <v>5441</v>
      </c>
      <c r="C1718" s="196" t="s">
        <v>5418</v>
      </c>
      <c r="D1718" s="197">
        <v>28.76</v>
      </c>
    </row>
    <row r="1719" spans="1:4">
      <c r="A1719" s="199" t="s">
        <v>10005</v>
      </c>
      <c r="B1719" s="195" t="s">
        <v>5442</v>
      </c>
      <c r="C1719" s="196" t="s">
        <v>5418</v>
      </c>
      <c r="D1719" s="197">
        <v>21.02</v>
      </c>
    </row>
    <row r="1720" spans="1:4">
      <c r="A1720" s="199" t="s">
        <v>10006</v>
      </c>
      <c r="B1720" s="195" t="s">
        <v>10007</v>
      </c>
      <c r="C1720" s="196" t="s">
        <v>5418</v>
      </c>
      <c r="D1720" s="197">
        <v>140.38999999999999</v>
      </c>
    </row>
    <row r="1721" spans="1:4">
      <c r="A1721" s="199" t="s">
        <v>10008</v>
      </c>
      <c r="B1721" s="195" t="s">
        <v>10009</v>
      </c>
      <c r="C1721" s="196" t="s">
        <v>5418</v>
      </c>
      <c r="D1721" s="197">
        <v>29.58</v>
      </c>
    </row>
    <row r="1722" spans="1:4">
      <c r="A1722" s="199" t="s">
        <v>10010</v>
      </c>
      <c r="B1722" s="195" t="s">
        <v>5443</v>
      </c>
      <c r="C1722" s="196" t="s">
        <v>5418</v>
      </c>
      <c r="D1722" s="197">
        <v>18.02</v>
      </c>
    </row>
    <row r="1723" spans="1:4">
      <c r="A1723" s="199" t="s">
        <v>10011</v>
      </c>
      <c r="B1723" s="195" t="s">
        <v>10012</v>
      </c>
      <c r="C1723" s="196" t="s">
        <v>5418</v>
      </c>
      <c r="D1723" s="197">
        <v>1.69</v>
      </c>
    </row>
    <row r="1724" spans="1:4">
      <c r="A1724" s="196" t="s">
        <v>10013</v>
      </c>
      <c r="B1724" s="195" t="s">
        <v>10014</v>
      </c>
      <c r="C1724" s="196" t="s">
        <v>5418</v>
      </c>
      <c r="D1724" s="197">
        <v>1.1299999999999999</v>
      </c>
    </row>
    <row r="1725" spans="1:4">
      <c r="A1725" s="198" t="s">
        <v>10015</v>
      </c>
      <c r="B1725" s="195"/>
      <c r="C1725" s="196"/>
      <c r="D1725" s="224"/>
    </row>
    <row r="1726" spans="1:4">
      <c r="A1726" s="199" t="s">
        <v>10016</v>
      </c>
      <c r="B1726" s="195" t="s">
        <v>10017</v>
      </c>
      <c r="C1726" s="196" t="s">
        <v>5418</v>
      </c>
      <c r="D1726" s="197">
        <v>6.59</v>
      </c>
    </row>
    <row r="1727" spans="1:4">
      <c r="A1727" s="199" t="s">
        <v>10018</v>
      </c>
      <c r="B1727" s="195" t="s">
        <v>10019</v>
      </c>
      <c r="C1727" s="196" t="s">
        <v>5418</v>
      </c>
      <c r="D1727" s="197">
        <v>0.31</v>
      </c>
    </row>
    <row r="1728" spans="1:4">
      <c r="A1728" s="199" t="s">
        <v>10020</v>
      </c>
      <c r="B1728" s="195" t="s">
        <v>10021</v>
      </c>
      <c r="C1728" s="196" t="s">
        <v>5418</v>
      </c>
      <c r="D1728" s="197">
        <v>58.29</v>
      </c>
    </row>
    <row r="1729" spans="1:4">
      <c r="A1729" s="199" t="s">
        <v>10022</v>
      </c>
      <c r="B1729" s="195" t="s">
        <v>10023</v>
      </c>
      <c r="C1729" s="196" t="s">
        <v>5418</v>
      </c>
      <c r="D1729" s="197">
        <v>24.25</v>
      </c>
    </row>
    <row r="1730" spans="1:4">
      <c r="A1730" s="199" t="s">
        <v>10024</v>
      </c>
      <c r="B1730" s="195" t="s">
        <v>10025</v>
      </c>
      <c r="C1730" s="196" t="s">
        <v>5418</v>
      </c>
      <c r="D1730" s="197">
        <v>3.5</v>
      </c>
    </row>
    <row r="1731" spans="1:4">
      <c r="A1731" s="199" t="s">
        <v>10026</v>
      </c>
      <c r="B1731" s="195" t="s">
        <v>10027</v>
      </c>
      <c r="C1731" s="196" t="s">
        <v>5418</v>
      </c>
      <c r="D1731" s="197">
        <v>118.56</v>
      </c>
    </row>
    <row r="1732" spans="1:4">
      <c r="A1732" s="196" t="s">
        <v>10028</v>
      </c>
      <c r="B1732" s="195" t="s">
        <v>10029</v>
      </c>
      <c r="C1732" s="196" t="s">
        <v>5418</v>
      </c>
      <c r="D1732" s="197">
        <v>4.75</v>
      </c>
    </row>
    <row r="1733" spans="1:4">
      <c r="A1733" s="198" t="s">
        <v>10030</v>
      </c>
      <c r="B1733" s="195"/>
      <c r="C1733" s="196"/>
      <c r="D1733" s="224"/>
    </row>
    <row r="1734" spans="1:4">
      <c r="A1734" s="196" t="s">
        <v>10031</v>
      </c>
      <c r="B1734" s="195" t="s">
        <v>10032</v>
      </c>
      <c r="C1734" s="196" t="s">
        <v>5418</v>
      </c>
      <c r="D1734" s="197">
        <v>17.02</v>
      </c>
    </row>
    <row r="1735" spans="1:4">
      <c r="A1735" s="194" t="s">
        <v>10033</v>
      </c>
      <c r="B1735" s="195"/>
      <c r="C1735" s="196"/>
      <c r="D1735" s="224"/>
    </row>
    <row r="1736" spans="1:4">
      <c r="A1736" s="198" t="s">
        <v>10034</v>
      </c>
      <c r="B1736" s="195"/>
      <c r="C1736" s="196"/>
      <c r="D1736" s="224"/>
    </row>
    <row r="1737" spans="1:4">
      <c r="A1737" s="199" t="s">
        <v>10035</v>
      </c>
      <c r="B1737" s="195" t="s">
        <v>10036</v>
      </c>
      <c r="C1737" s="196" t="s">
        <v>5418</v>
      </c>
      <c r="D1737" s="197">
        <v>146.12</v>
      </c>
    </row>
    <row r="1738" spans="1:4">
      <c r="A1738" s="199" t="s">
        <v>10037</v>
      </c>
      <c r="B1738" s="195" t="s">
        <v>10038</v>
      </c>
      <c r="C1738" s="196" t="s">
        <v>5418</v>
      </c>
      <c r="D1738" s="197">
        <v>272.66000000000003</v>
      </c>
    </row>
    <row r="1739" spans="1:4">
      <c r="A1739" s="196" t="s">
        <v>10039</v>
      </c>
      <c r="B1739" s="195" t="s">
        <v>10040</v>
      </c>
      <c r="C1739" s="196" t="s">
        <v>5418</v>
      </c>
      <c r="D1739" s="197">
        <v>164.72</v>
      </c>
    </row>
    <row r="1740" spans="1:4">
      <c r="A1740" s="194" t="s">
        <v>10041</v>
      </c>
      <c r="B1740" s="195"/>
      <c r="C1740" s="196"/>
      <c r="D1740" s="224"/>
    </row>
    <row r="1741" spans="1:4">
      <c r="A1741" s="198" t="s">
        <v>10042</v>
      </c>
      <c r="B1741" s="195"/>
      <c r="C1741" s="196"/>
      <c r="D1741" s="224"/>
    </row>
    <row r="1742" spans="1:4">
      <c r="A1742" s="196" t="s">
        <v>10043</v>
      </c>
      <c r="B1742" s="195" t="s">
        <v>10044</v>
      </c>
      <c r="C1742" s="196" t="s">
        <v>5418</v>
      </c>
      <c r="D1742" s="197">
        <v>0.1</v>
      </c>
    </row>
    <row r="1743" spans="1:4">
      <c r="A1743" s="198" t="s">
        <v>10045</v>
      </c>
      <c r="B1743" s="195"/>
      <c r="C1743" s="196"/>
      <c r="D1743" s="224"/>
    </row>
    <row r="1744" spans="1:4">
      <c r="A1744" s="199" t="s">
        <v>10046</v>
      </c>
      <c r="B1744" s="195" t="s">
        <v>10047</v>
      </c>
      <c r="C1744" s="196" t="s">
        <v>5418</v>
      </c>
      <c r="D1744" s="197">
        <v>3.28</v>
      </c>
    </row>
    <row r="1745" spans="1:4">
      <c r="A1745" s="199" t="s">
        <v>10048</v>
      </c>
      <c r="B1745" s="195" t="s">
        <v>10049</v>
      </c>
      <c r="C1745" s="196" t="s">
        <v>5418</v>
      </c>
      <c r="D1745" s="197">
        <v>1.21</v>
      </c>
    </row>
    <row r="1746" spans="1:4">
      <c r="A1746" s="199" t="s">
        <v>10050</v>
      </c>
      <c r="B1746" s="195" t="s">
        <v>10051</v>
      </c>
      <c r="C1746" s="196" t="s">
        <v>5418</v>
      </c>
      <c r="D1746" s="197">
        <v>0.2</v>
      </c>
    </row>
    <row r="1747" spans="1:4">
      <c r="A1747" s="199" t="s">
        <v>10052</v>
      </c>
      <c r="B1747" s="195" t="s">
        <v>10053</v>
      </c>
      <c r="C1747" s="196" t="s">
        <v>5418</v>
      </c>
      <c r="D1747" s="197">
        <v>3.1</v>
      </c>
    </row>
    <row r="1748" spans="1:4">
      <c r="A1748" s="196" t="s">
        <v>10054</v>
      </c>
      <c r="B1748" s="195" t="s">
        <v>10055</v>
      </c>
      <c r="C1748" s="196" t="s">
        <v>5418</v>
      </c>
      <c r="D1748" s="197">
        <v>0.95</v>
      </c>
    </row>
    <row r="1749" spans="1:4">
      <c r="A1749" s="198" t="s">
        <v>10056</v>
      </c>
      <c r="B1749" s="195"/>
      <c r="C1749" s="196"/>
      <c r="D1749" s="224"/>
    </row>
    <row r="1750" spans="1:4">
      <c r="A1750" s="199" t="s">
        <v>10057</v>
      </c>
      <c r="B1750" s="195" t="s">
        <v>10058</v>
      </c>
      <c r="C1750" s="196" t="s">
        <v>41</v>
      </c>
      <c r="D1750" s="197">
        <v>12.1</v>
      </c>
    </row>
    <row r="1751" spans="1:4">
      <c r="A1751" s="199" t="s">
        <v>10059</v>
      </c>
      <c r="B1751" s="195" t="s">
        <v>10060</v>
      </c>
      <c r="C1751" s="196" t="s">
        <v>5418</v>
      </c>
      <c r="D1751" s="197">
        <v>134.9</v>
      </c>
    </row>
    <row r="1752" spans="1:4">
      <c r="A1752" s="199" t="s">
        <v>10061</v>
      </c>
      <c r="B1752" s="195" t="s">
        <v>10062</v>
      </c>
      <c r="C1752" s="196" t="s">
        <v>5418</v>
      </c>
      <c r="D1752" s="197">
        <v>1.78</v>
      </c>
    </row>
    <row r="1753" spans="1:4">
      <c r="A1753" s="199" t="s">
        <v>10063</v>
      </c>
      <c r="B1753" s="195" t="s">
        <v>10064</v>
      </c>
      <c r="C1753" s="196" t="s">
        <v>5418</v>
      </c>
      <c r="D1753" s="197">
        <v>0.63</v>
      </c>
    </row>
    <row r="1754" spans="1:4">
      <c r="A1754" s="199" t="s">
        <v>10065</v>
      </c>
      <c r="B1754" s="195" t="s">
        <v>10066</v>
      </c>
      <c r="C1754" s="196" t="s">
        <v>5418</v>
      </c>
      <c r="D1754" s="197">
        <v>9.66</v>
      </c>
    </row>
    <row r="1755" spans="1:4">
      <c r="A1755" s="199" t="s">
        <v>10067</v>
      </c>
      <c r="B1755" s="195" t="s">
        <v>10068</v>
      </c>
      <c r="C1755" s="196" t="s">
        <v>5418</v>
      </c>
      <c r="D1755" s="197">
        <v>20</v>
      </c>
    </row>
    <row r="1756" spans="1:4">
      <c r="A1756" s="196" t="s">
        <v>10069</v>
      </c>
      <c r="B1756" s="195" t="s">
        <v>10070</v>
      </c>
      <c r="C1756" s="196" t="s">
        <v>5418</v>
      </c>
      <c r="D1756" s="197">
        <v>0.45</v>
      </c>
    </row>
    <row r="1757" spans="1:4">
      <c r="A1757" s="194" t="s">
        <v>5444</v>
      </c>
      <c r="B1757" s="195"/>
      <c r="C1757" s="196"/>
      <c r="D1757" s="224"/>
    </row>
    <row r="1758" spans="1:4">
      <c r="A1758" s="194" t="s">
        <v>5423</v>
      </c>
      <c r="B1758" s="195"/>
      <c r="C1758" s="196"/>
      <c r="D1758" s="224"/>
    </row>
    <row r="1759" spans="1:4">
      <c r="A1759" s="194" t="s">
        <v>10071</v>
      </c>
      <c r="B1759" s="195"/>
      <c r="C1759" s="196"/>
      <c r="D1759" s="224"/>
    </row>
    <row r="1760" spans="1:4">
      <c r="A1760" s="198" t="s">
        <v>10072</v>
      </c>
      <c r="B1760" s="195"/>
      <c r="C1760" s="196"/>
      <c r="D1760" s="224"/>
    </row>
    <row r="1761" spans="1:4">
      <c r="A1761" s="199" t="s">
        <v>10073</v>
      </c>
      <c r="B1761" s="195" t="s">
        <v>10074</v>
      </c>
      <c r="C1761" s="196" t="s">
        <v>25</v>
      </c>
      <c r="D1761" s="197">
        <v>330</v>
      </c>
    </row>
    <row r="1762" spans="1:4">
      <c r="A1762" s="199" t="s">
        <v>10075</v>
      </c>
      <c r="B1762" s="195" t="s">
        <v>10076</v>
      </c>
      <c r="C1762" s="196" t="s">
        <v>5413</v>
      </c>
      <c r="D1762" s="197">
        <v>100.34</v>
      </c>
    </row>
    <row r="1763" spans="1:4">
      <c r="A1763" s="199" t="s">
        <v>10077</v>
      </c>
      <c r="B1763" s="195" t="s">
        <v>10078</v>
      </c>
      <c r="C1763" s="196" t="s">
        <v>25</v>
      </c>
      <c r="D1763" s="197">
        <v>500</v>
      </c>
    </row>
    <row r="1764" spans="1:4">
      <c r="A1764" s="199" t="s">
        <v>10079</v>
      </c>
      <c r="B1764" s="195" t="s">
        <v>10080</v>
      </c>
      <c r="C1764" s="196" t="s">
        <v>25</v>
      </c>
      <c r="D1764" s="197">
        <v>1025.01</v>
      </c>
    </row>
    <row r="1765" spans="1:4">
      <c r="A1765" s="199" t="s">
        <v>10081</v>
      </c>
      <c r="B1765" s="195" t="s">
        <v>10082</v>
      </c>
      <c r="C1765" s="196" t="s">
        <v>5413</v>
      </c>
      <c r="D1765" s="197">
        <v>19876.580000000002</v>
      </c>
    </row>
    <row r="1766" spans="1:4">
      <c r="A1766" s="199" t="s">
        <v>10083</v>
      </c>
      <c r="B1766" s="195" t="s">
        <v>10084</v>
      </c>
      <c r="C1766" s="196" t="s">
        <v>5413</v>
      </c>
      <c r="D1766" s="197">
        <v>7890.28</v>
      </c>
    </row>
    <row r="1767" spans="1:4">
      <c r="A1767" s="196" t="s">
        <v>10085</v>
      </c>
      <c r="B1767" s="195" t="s">
        <v>10086</v>
      </c>
      <c r="C1767" s="196" t="s">
        <v>25</v>
      </c>
      <c r="D1767" s="197">
        <v>681.5</v>
      </c>
    </row>
    <row r="1768" spans="1:4">
      <c r="A1768" s="198" t="s">
        <v>10087</v>
      </c>
      <c r="B1768" s="195"/>
      <c r="C1768" s="196"/>
      <c r="D1768" s="224"/>
    </row>
    <row r="1769" spans="1:4">
      <c r="A1769" s="196" t="s">
        <v>10088</v>
      </c>
      <c r="B1769" s="195" t="s">
        <v>10089</v>
      </c>
      <c r="C1769" s="196" t="s">
        <v>5413</v>
      </c>
      <c r="D1769" s="197">
        <v>648.14</v>
      </c>
    </row>
    <row r="1770" spans="1:4">
      <c r="A1770" s="198" t="s">
        <v>10090</v>
      </c>
      <c r="B1770" s="195"/>
      <c r="C1770" s="196"/>
      <c r="D1770" s="224"/>
    </row>
    <row r="1771" spans="1:4">
      <c r="A1771" s="199" t="s">
        <v>10091</v>
      </c>
      <c r="B1771" s="195" t="s">
        <v>10092</v>
      </c>
      <c r="C1771" s="196" t="s">
        <v>25</v>
      </c>
      <c r="D1771" s="197">
        <v>881.08</v>
      </c>
    </row>
    <row r="1772" spans="1:4">
      <c r="A1772" s="199" t="s">
        <v>10093</v>
      </c>
      <c r="B1772" s="195" t="s">
        <v>10094</v>
      </c>
      <c r="C1772" s="196" t="s">
        <v>25</v>
      </c>
      <c r="D1772" s="197">
        <v>648.28</v>
      </c>
    </row>
    <row r="1773" spans="1:4">
      <c r="A1773" s="199" t="s">
        <v>10095</v>
      </c>
      <c r="B1773" s="195" t="s">
        <v>10096</v>
      </c>
      <c r="C1773" s="196" t="s">
        <v>25</v>
      </c>
      <c r="D1773" s="197">
        <v>493.44</v>
      </c>
    </row>
    <row r="1774" spans="1:4">
      <c r="A1774" s="199" t="s">
        <v>10097</v>
      </c>
      <c r="B1774" s="195" t="s">
        <v>10098</v>
      </c>
      <c r="C1774" s="196" t="s">
        <v>25</v>
      </c>
      <c r="D1774" s="197">
        <v>648.28</v>
      </c>
    </row>
    <row r="1775" spans="1:4">
      <c r="A1775" s="199" t="s">
        <v>10099</v>
      </c>
      <c r="B1775" s="195" t="s">
        <v>10100</v>
      </c>
      <c r="C1775" s="196" t="s">
        <v>5413</v>
      </c>
      <c r="D1775" s="197">
        <v>4597.3599999999997</v>
      </c>
    </row>
    <row r="1776" spans="1:4">
      <c r="A1776" s="199" t="s">
        <v>10101</v>
      </c>
      <c r="B1776" s="195" t="s">
        <v>10102</v>
      </c>
      <c r="C1776" s="196" t="s">
        <v>5413</v>
      </c>
      <c r="D1776" s="197">
        <v>1964.2</v>
      </c>
    </row>
    <row r="1777" spans="1:4">
      <c r="A1777" s="199" t="s">
        <v>10103</v>
      </c>
      <c r="B1777" s="195" t="s">
        <v>10104</v>
      </c>
      <c r="C1777" s="196" t="s">
        <v>5413</v>
      </c>
      <c r="D1777" s="197">
        <v>1642.75</v>
      </c>
    </row>
    <row r="1778" spans="1:4">
      <c r="A1778" s="199" t="s">
        <v>10105</v>
      </c>
      <c r="B1778" s="195" t="s">
        <v>10106</v>
      </c>
      <c r="C1778" s="196" t="s">
        <v>5413</v>
      </c>
      <c r="D1778" s="197">
        <v>2564.1799999999998</v>
      </c>
    </row>
    <row r="1779" spans="1:4">
      <c r="A1779" s="199" t="s">
        <v>10107</v>
      </c>
      <c r="B1779" s="195" t="s">
        <v>10108</v>
      </c>
      <c r="C1779" s="196" t="s">
        <v>5413</v>
      </c>
      <c r="D1779" s="197">
        <v>1922.93</v>
      </c>
    </row>
    <row r="1780" spans="1:4">
      <c r="A1780" s="199" t="s">
        <v>10109</v>
      </c>
      <c r="B1780" s="195" t="s">
        <v>10110</v>
      </c>
      <c r="C1780" s="196" t="s">
        <v>5413</v>
      </c>
      <c r="D1780" s="197">
        <v>3194.41</v>
      </c>
    </row>
    <row r="1781" spans="1:4">
      <c r="A1781" s="199" t="s">
        <v>10111</v>
      </c>
      <c r="B1781" s="195" t="s">
        <v>10112</v>
      </c>
      <c r="C1781" s="196" t="s">
        <v>25</v>
      </c>
      <c r="D1781" s="197">
        <v>556.6</v>
      </c>
    </row>
    <row r="1782" spans="1:4">
      <c r="A1782" s="199" t="s">
        <v>10113</v>
      </c>
      <c r="B1782" s="195" t="s">
        <v>10114</v>
      </c>
      <c r="C1782" s="196" t="s">
        <v>5413</v>
      </c>
      <c r="D1782" s="197">
        <v>6474.86</v>
      </c>
    </row>
    <row r="1783" spans="1:4">
      <c r="A1783" s="199" t="s">
        <v>10115</v>
      </c>
      <c r="B1783" s="195" t="s">
        <v>10116</v>
      </c>
      <c r="C1783" s="196" t="s">
        <v>5413</v>
      </c>
      <c r="D1783" s="197">
        <v>4688.82</v>
      </c>
    </row>
    <row r="1784" spans="1:4">
      <c r="A1784" s="196" t="s">
        <v>10117</v>
      </c>
      <c r="B1784" s="195" t="s">
        <v>10118</v>
      </c>
      <c r="C1784" s="196" t="s">
        <v>25</v>
      </c>
      <c r="D1784" s="197">
        <v>715</v>
      </c>
    </row>
    <row r="1785" spans="1:4">
      <c r="A1785" s="198" t="s">
        <v>10119</v>
      </c>
      <c r="B1785" s="195"/>
      <c r="C1785" s="196"/>
      <c r="D1785" s="224"/>
    </row>
    <row r="1786" spans="1:4">
      <c r="A1786" s="199" t="s">
        <v>10120</v>
      </c>
      <c r="B1786" s="195" t="s">
        <v>10121</v>
      </c>
      <c r="C1786" s="196" t="s">
        <v>25</v>
      </c>
      <c r="D1786" s="197">
        <v>290</v>
      </c>
    </row>
    <row r="1787" spans="1:4">
      <c r="A1787" s="199" t="s">
        <v>10122</v>
      </c>
      <c r="B1787" s="195" t="s">
        <v>10123</v>
      </c>
      <c r="C1787" s="196" t="s">
        <v>5413</v>
      </c>
      <c r="D1787" s="197">
        <v>413.47</v>
      </c>
    </row>
    <row r="1788" spans="1:4">
      <c r="A1788" s="199" t="s">
        <v>10124</v>
      </c>
      <c r="B1788" s="195" t="s">
        <v>10125</v>
      </c>
      <c r="C1788" s="196" t="s">
        <v>5413</v>
      </c>
      <c r="D1788" s="197">
        <v>914.09</v>
      </c>
    </row>
    <row r="1789" spans="1:4">
      <c r="A1789" s="199" t="s">
        <v>10126</v>
      </c>
      <c r="B1789" s="195" t="s">
        <v>10127</v>
      </c>
      <c r="C1789" s="196" t="s">
        <v>5413</v>
      </c>
      <c r="D1789" s="197">
        <v>1218.55</v>
      </c>
    </row>
    <row r="1790" spans="1:4">
      <c r="A1790" s="196" t="s">
        <v>10128</v>
      </c>
      <c r="B1790" s="195" t="s">
        <v>10129</v>
      </c>
      <c r="C1790" s="196" t="s">
        <v>25</v>
      </c>
      <c r="D1790" s="197">
        <v>529.16999999999996</v>
      </c>
    </row>
    <row r="1791" spans="1:4">
      <c r="A1791" s="198" t="s">
        <v>10130</v>
      </c>
      <c r="B1791" s="195"/>
      <c r="C1791" s="196"/>
      <c r="D1791" s="224"/>
    </row>
    <row r="1792" spans="1:4">
      <c r="A1792" s="199" t="s">
        <v>10131</v>
      </c>
      <c r="B1792" s="195" t="s">
        <v>10132</v>
      </c>
      <c r="C1792" s="196" t="s">
        <v>5445</v>
      </c>
      <c r="D1792" s="197">
        <v>977.4</v>
      </c>
    </row>
    <row r="1793" spans="1:4">
      <c r="A1793" s="199" t="s">
        <v>10133</v>
      </c>
      <c r="B1793" s="195" t="s">
        <v>10134</v>
      </c>
      <c r="C1793" s="196" t="s">
        <v>25</v>
      </c>
      <c r="D1793" s="197">
        <v>579.08000000000004</v>
      </c>
    </row>
    <row r="1794" spans="1:4">
      <c r="A1794" s="199" t="s">
        <v>10135</v>
      </c>
      <c r="B1794" s="195" t="s">
        <v>10136</v>
      </c>
      <c r="C1794" s="196" t="s">
        <v>25</v>
      </c>
      <c r="D1794" s="197">
        <v>180</v>
      </c>
    </row>
    <row r="1795" spans="1:4">
      <c r="A1795" s="199" t="s">
        <v>10137</v>
      </c>
      <c r="B1795" s="195" t="s">
        <v>10138</v>
      </c>
      <c r="C1795" s="196" t="s">
        <v>25</v>
      </c>
      <c r="D1795" s="197">
        <v>626.29</v>
      </c>
    </row>
    <row r="1796" spans="1:4">
      <c r="A1796" s="199" t="s">
        <v>10139</v>
      </c>
      <c r="B1796" s="195" t="s">
        <v>10140</v>
      </c>
      <c r="C1796" s="196" t="s">
        <v>5445</v>
      </c>
      <c r="D1796" s="197">
        <v>1152.57</v>
      </c>
    </row>
    <row r="1797" spans="1:4">
      <c r="A1797" s="199" t="s">
        <v>10141</v>
      </c>
      <c r="B1797" s="195" t="s">
        <v>10142</v>
      </c>
      <c r="C1797" s="196" t="s">
        <v>5445</v>
      </c>
      <c r="D1797" s="197">
        <v>1540.05</v>
      </c>
    </row>
    <row r="1798" spans="1:4">
      <c r="A1798" s="199" t="s">
        <v>10143</v>
      </c>
      <c r="B1798" s="195" t="s">
        <v>10144</v>
      </c>
      <c r="C1798" s="196" t="s">
        <v>5445</v>
      </c>
      <c r="D1798" s="197">
        <v>1230.04</v>
      </c>
    </row>
    <row r="1799" spans="1:4">
      <c r="A1799" s="199" t="s">
        <v>10145</v>
      </c>
      <c r="B1799" s="195" t="s">
        <v>10146</v>
      </c>
      <c r="C1799" s="196" t="s">
        <v>5413</v>
      </c>
      <c r="D1799" s="197">
        <v>114.46</v>
      </c>
    </row>
    <row r="1800" spans="1:4">
      <c r="A1800" s="199" t="s">
        <v>10147</v>
      </c>
      <c r="B1800" s="195" t="s">
        <v>10148</v>
      </c>
      <c r="C1800" s="196" t="s">
        <v>41</v>
      </c>
      <c r="D1800" s="197">
        <v>415.01</v>
      </c>
    </row>
    <row r="1801" spans="1:4">
      <c r="A1801" s="199" t="s">
        <v>10149</v>
      </c>
      <c r="B1801" s="195" t="s">
        <v>10150</v>
      </c>
      <c r="C1801" s="196" t="s">
        <v>41</v>
      </c>
      <c r="D1801" s="197">
        <v>682.5</v>
      </c>
    </row>
    <row r="1802" spans="1:4">
      <c r="A1802" s="199" t="s">
        <v>10151</v>
      </c>
      <c r="B1802" s="195" t="s">
        <v>10152</v>
      </c>
      <c r="C1802" s="196" t="s">
        <v>41</v>
      </c>
      <c r="D1802" s="197">
        <v>466.92</v>
      </c>
    </row>
    <row r="1803" spans="1:4">
      <c r="A1803" s="199" t="s">
        <v>10153</v>
      </c>
      <c r="B1803" s="195" t="s">
        <v>10154</v>
      </c>
      <c r="C1803" s="196" t="s">
        <v>41</v>
      </c>
      <c r="D1803" s="197">
        <v>1015.57</v>
      </c>
    </row>
    <row r="1804" spans="1:4">
      <c r="A1804" s="199" t="s">
        <v>10155</v>
      </c>
      <c r="B1804" s="195" t="s">
        <v>10156</v>
      </c>
      <c r="C1804" s="196" t="s">
        <v>25</v>
      </c>
      <c r="D1804" s="197">
        <v>481.89</v>
      </c>
    </row>
    <row r="1805" spans="1:4">
      <c r="A1805" s="199" t="s">
        <v>10157</v>
      </c>
      <c r="B1805" s="195" t="s">
        <v>10158</v>
      </c>
      <c r="C1805" s="196" t="s">
        <v>25</v>
      </c>
      <c r="D1805" s="197">
        <v>230</v>
      </c>
    </row>
    <row r="1806" spans="1:4">
      <c r="A1806" s="199" t="s">
        <v>10159</v>
      </c>
      <c r="B1806" s="195" t="s">
        <v>10160</v>
      </c>
      <c r="C1806" s="196" t="s">
        <v>5445</v>
      </c>
      <c r="D1806" s="197">
        <v>391.39</v>
      </c>
    </row>
    <row r="1807" spans="1:4">
      <c r="A1807" s="199" t="s">
        <v>10161</v>
      </c>
      <c r="B1807" s="195" t="s">
        <v>10162</v>
      </c>
      <c r="C1807" s="196" t="s">
        <v>5445</v>
      </c>
      <c r="D1807" s="197">
        <v>895.89</v>
      </c>
    </row>
    <row r="1808" spans="1:4">
      <c r="A1808" s="199" t="s">
        <v>10163</v>
      </c>
      <c r="B1808" s="195" t="s">
        <v>10164</v>
      </c>
      <c r="C1808" s="196" t="s">
        <v>5445</v>
      </c>
      <c r="D1808" s="197">
        <v>2885</v>
      </c>
    </row>
    <row r="1809" spans="1:4">
      <c r="A1809" s="199" t="s">
        <v>10165</v>
      </c>
      <c r="B1809" s="195" t="s">
        <v>10166</v>
      </c>
      <c r="C1809" s="196" t="s">
        <v>5445</v>
      </c>
      <c r="D1809" s="197">
        <v>1680.81</v>
      </c>
    </row>
    <row r="1810" spans="1:4">
      <c r="A1810" s="199" t="s">
        <v>10167</v>
      </c>
      <c r="B1810" s="195" t="s">
        <v>10168</v>
      </c>
      <c r="C1810" s="196" t="s">
        <v>5413</v>
      </c>
      <c r="D1810" s="197">
        <v>1194.93</v>
      </c>
    </row>
    <row r="1811" spans="1:4">
      <c r="A1811" s="199" t="s">
        <v>10169</v>
      </c>
      <c r="B1811" s="195" t="s">
        <v>10170</v>
      </c>
      <c r="C1811" s="196" t="s">
        <v>5445</v>
      </c>
      <c r="D1811" s="197">
        <v>1851.23</v>
      </c>
    </row>
    <row r="1812" spans="1:4">
      <c r="A1812" s="199" t="s">
        <v>10171</v>
      </c>
      <c r="B1812" s="195" t="s">
        <v>10172</v>
      </c>
      <c r="C1812" s="196" t="s">
        <v>5445</v>
      </c>
      <c r="D1812" s="197">
        <v>759.01</v>
      </c>
    </row>
    <row r="1813" spans="1:4">
      <c r="A1813" s="199" t="s">
        <v>10173</v>
      </c>
      <c r="B1813" s="195" t="s">
        <v>10174</v>
      </c>
      <c r="C1813" s="196" t="s">
        <v>41</v>
      </c>
      <c r="D1813" s="197">
        <v>500.09</v>
      </c>
    </row>
    <row r="1814" spans="1:4">
      <c r="A1814" s="199" t="s">
        <v>10175</v>
      </c>
      <c r="B1814" s="195" t="s">
        <v>10176</v>
      </c>
      <c r="C1814" s="196" t="s">
        <v>25</v>
      </c>
      <c r="D1814" s="197">
        <v>356.01</v>
      </c>
    </row>
    <row r="1815" spans="1:4">
      <c r="A1815" s="199" t="s">
        <v>10177</v>
      </c>
      <c r="B1815" s="195" t="s">
        <v>10178</v>
      </c>
      <c r="C1815" s="196" t="s">
        <v>25</v>
      </c>
      <c r="D1815" s="197">
        <v>1393.43</v>
      </c>
    </row>
    <row r="1816" spans="1:4">
      <c r="A1816" s="199" t="s">
        <v>10179</v>
      </c>
      <c r="B1816" s="195" t="s">
        <v>10180</v>
      </c>
      <c r="C1816" s="196" t="s">
        <v>25</v>
      </c>
      <c r="D1816" s="197">
        <v>142.66999999999999</v>
      </c>
    </row>
    <row r="1817" spans="1:4">
      <c r="A1817" s="199" t="s">
        <v>10181</v>
      </c>
      <c r="B1817" s="195" t="s">
        <v>10182</v>
      </c>
      <c r="C1817" s="196" t="s">
        <v>25</v>
      </c>
      <c r="D1817" s="197">
        <v>1413.03</v>
      </c>
    </row>
    <row r="1818" spans="1:4">
      <c r="A1818" s="199" t="s">
        <v>10183</v>
      </c>
      <c r="B1818" s="195" t="s">
        <v>10184</v>
      </c>
      <c r="C1818" s="196" t="s">
        <v>25</v>
      </c>
      <c r="D1818" s="197">
        <v>682.89</v>
      </c>
    </row>
    <row r="1819" spans="1:4">
      <c r="A1819" s="199" t="s">
        <v>10185</v>
      </c>
      <c r="B1819" s="195" t="s">
        <v>10186</v>
      </c>
      <c r="C1819" s="196" t="s">
        <v>25</v>
      </c>
      <c r="D1819" s="197">
        <v>259.04000000000002</v>
      </c>
    </row>
    <row r="1820" spans="1:4">
      <c r="A1820" s="199" t="s">
        <v>10187</v>
      </c>
      <c r="B1820" s="195" t="s">
        <v>10188</v>
      </c>
      <c r="C1820" s="196" t="s">
        <v>5413</v>
      </c>
      <c r="D1820" s="197">
        <v>779.67</v>
      </c>
    </row>
    <row r="1821" spans="1:4">
      <c r="A1821" s="199" t="s">
        <v>10189</v>
      </c>
      <c r="B1821" s="195" t="s">
        <v>10190</v>
      </c>
      <c r="C1821" s="196" t="s">
        <v>5413</v>
      </c>
      <c r="D1821" s="197">
        <v>1216.8599999999999</v>
      </c>
    </row>
    <row r="1822" spans="1:4">
      <c r="A1822" s="196" t="s">
        <v>10191</v>
      </c>
      <c r="B1822" s="195" t="s">
        <v>10192</v>
      </c>
      <c r="C1822" s="196" t="s">
        <v>5413</v>
      </c>
      <c r="D1822" s="197">
        <v>1612.71</v>
      </c>
    </row>
    <row r="1823" spans="1:4">
      <c r="A1823" s="198" t="s">
        <v>10193</v>
      </c>
      <c r="B1823" s="195"/>
      <c r="C1823" s="196"/>
      <c r="D1823" s="224"/>
    </row>
    <row r="1824" spans="1:4">
      <c r="A1824" s="199" t="s">
        <v>10194</v>
      </c>
      <c r="B1824" s="195" t="s">
        <v>10195</v>
      </c>
      <c r="C1824" s="196" t="s">
        <v>5446</v>
      </c>
      <c r="D1824" s="197">
        <v>354.8</v>
      </c>
    </row>
    <row r="1825" spans="1:4">
      <c r="A1825" s="196" t="s">
        <v>10196</v>
      </c>
      <c r="B1825" s="195" t="s">
        <v>10197</v>
      </c>
      <c r="C1825" s="196" t="s">
        <v>5446</v>
      </c>
      <c r="D1825" s="197">
        <v>340.42</v>
      </c>
    </row>
    <row r="1826" spans="1:4">
      <c r="A1826" s="198" t="s">
        <v>10198</v>
      </c>
      <c r="B1826" s="195"/>
      <c r="C1826" s="196"/>
      <c r="D1826" s="224"/>
    </row>
    <row r="1827" spans="1:4">
      <c r="A1827" s="199" t="s">
        <v>10199</v>
      </c>
      <c r="B1827" s="195" t="s">
        <v>10200</v>
      </c>
      <c r="C1827" s="196" t="s">
        <v>41</v>
      </c>
      <c r="D1827" s="197">
        <v>110.65</v>
      </c>
    </row>
    <row r="1828" spans="1:4">
      <c r="A1828" s="199" t="s">
        <v>10201</v>
      </c>
      <c r="B1828" s="195" t="s">
        <v>10202</v>
      </c>
      <c r="C1828" s="196" t="s">
        <v>41</v>
      </c>
      <c r="D1828" s="197">
        <v>453.63</v>
      </c>
    </row>
    <row r="1829" spans="1:4">
      <c r="A1829" s="199" t="s">
        <v>10203</v>
      </c>
      <c r="B1829" s="195" t="s">
        <v>10204</v>
      </c>
      <c r="C1829" s="196" t="s">
        <v>41</v>
      </c>
      <c r="D1829" s="197">
        <v>675.65</v>
      </c>
    </row>
    <row r="1830" spans="1:4">
      <c r="A1830" s="199" t="s">
        <v>10205</v>
      </c>
      <c r="B1830" s="195" t="s">
        <v>10206</v>
      </c>
      <c r="C1830" s="196" t="s">
        <v>41</v>
      </c>
      <c r="D1830" s="197">
        <v>239.21</v>
      </c>
    </row>
    <row r="1831" spans="1:4">
      <c r="A1831" s="199" t="s">
        <v>10207</v>
      </c>
      <c r="B1831" s="195" t="s">
        <v>10208</v>
      </c>
      <c r="C1831" s="196" t="s">
        <v>41</v>
      </c>
      <c r="D1831" s="197">
        <v>214.29</v>
      </c>
    </row>
    <row r="1832" spans="1:4">
      <c r="A1832" s="199" t="s">
        <v>10209</v>
      </c>
      <c r="B1832" s="195" t="s">
        <v>10210</v>
      </c>
      <c r="C1832" s="196" t="s">
        <v>5413</v>
      </c>
      <c r="D1832" s="197">
        <v>245.72</v>
      </c>
    </row>
    <row r="1833" spans="1:4">
      <c r="A1833" s="199" t="s">
        <v>10211</v>
      </c>
      <c r="B1833" s="195" t="s">
        <v>10212</v>
      </c>
      <c r="C1833" s="196" t="s">
        <v>25</v>
      </c>
      <c r="D1833" s="197">
        <v>225.91</v>
      </c>
    </row>
    <row r="1834" spans="1:4">
      <c r="A1834" s="199" t="s">
        <v>10213</v>
      </c>
      <c r="B1834" s="195" t="s">
        <v>10214</v>
      </c>
      <c r="C1834" s="196" t="s">
        <v>41</v>
      </c>
      <c r="D1834" s="197">
        <v>253.99</v>
      </c>
    </row>
    <row r="1835" spans="1:4">
      <c r="A1835" s="199" t="s">
        <v>10215</v>
      </c>
      <c r="B1835" s="195" t="s">
        <v>10216</v>
      </c>
      <c r="C1835" s="196" t="s">
        <v>5445</v>
      </c>
      <c r="D1835" s="197">
        <v>987.22</v>
      </c>
    </row>
    <row r="1836" spans="1:4">
      <c r="A1836" s="196" t="s">
        <v>10217</v>
      </c>
      <c r="B1836" s="195" t="s">
        <v>10218</v>
      </c>
      <c r="C1836" s="196" t="s">
        <v>5445</v>
      </c>
      <c r="D1836" s="197">
        <v>1699.1</v>
      </c>
    </row>
    <row r="1837" spans="1:4">
      <c r="A1837" s="198" t="s">
        <v>10219</v>
      </c>
      <c r="B1837" s="195"/>
      <c r="C1837" s="196"/>
      <c r="D1837" s="224"/>
    </row>
    <row r="1838" spans="1:4">
      <c r="A1838" s="199" t="s">
        <v>10220</v>
      </c>
      <c r="B1838" s="195" t="s">
        <v>10221</v>
      </c>
      <c r="C1838" s="196" t="s">
        <v>5413</v>
      </c>
      <c r="D1838" s="197">
        <v>653.4</v>
      </c>
    </row>
    <row r="1839" spans="1:4">
      <c r="A1839" s="196" t="s">
        <v>10222</v>
      </c>
      <c r="B1839" s="195" t="s">
        <v>10223</v>
      </c>
      <c r="C1839" s="196" t="s">
        <v>41</v>
      </c>
      <c r="D1839" s="197">
        <v>330.95</v>
      </c>
    </row>
    <row r="1840" spans="1:4">
      <c r="A1840" s="198" t="s">
        <v>10224</v>
      </c>
      <c r="B1840" s="195"/>
      <c r="C1840" s="196"/>
      <c r="D1840" s="224"/>
    </row>
    <row r="1841" spans="1:4">
      <c r="A1841" s="199" t="s">
        <v>10225</v>
      </c>
      <c r="B1841" s="195" t="s">
        <v>10226</v>
      </c>
      <c r="C1841" s="196" t="s">
        <v>5413</v>
      </c>
      <c r="D1841" s="197">
        <v>178.96</v>
      </c>
    </row>
    <row r="1842" spans="1:4">
      <c r="A1842" s="199" t="s">
        <v>10227</v>
      </c>
      <c r="B1842" s="195" t="s">
        <v>10228</v>
      </c>
      <c r="C1842" s="196" t="s">
        <v>41</v>
      </c>
      <c r="D1842" s="197">
        <v>24.7</v>
      </c>
    </row>
    <row r="1843" spans="1:4">
      <c r="A1843" s="199" t="s">
        <v>10229</v>
      </c>
      <c r="B1843" s="195" t="s">
        <v>10230</v>
      </c>
      <c r="C1843" s="196" t="s">
        <v>5445</v>
      </c>
      <c r="D1843" s="197">
        <v>315.45</v>
      </c>
    </row>
    <row r="1844" spans="1:4">
      <c r="A1844" s="199" t="s">
        <v>10231</v>
      </c>
      <c r="B1844" s="195" t="s">
        <v>10232</v>
      </c>
      <c r="C1844" s="196" t="s">
        <v>5445</v>
      </c>
      <c r="D1844" s="197">
        <v>909.77</v>
      </c>
    </row>
    <row r="1845" spans="1:4">
      <c r="A1845" s="199" t="s">
        <v>10233</v>
      </c>
      <c r="B1845" s="195" t="s">
        <v>10234</v>
      </c>
      <c r="C1845" s="196" t="s">
        <v>5413</v>
      </c>
      <c r="D1845" s="197">
        <v>431.36</v>
      </c>
    </row>
    <row r="1846" spans="1:4">
      <c r="A1846" s="199" t="s">
        <v>10235</v>
      </c>
      <c r="B1846" s="195" t="s">
        <v>10236</v>
      </c>
      <c r="C1846" s="196" t="s">
        <v>5413</v>
      </c>
      <c r="D1846" s="197">
        <v>284.18</v>
      </c>
    </row>
    <row r="1847" spans="1:4">
      <c r="A1847" s="199" t="s">
        <v>10237</v>
      </c>
      <c r="B1847" s="195" t="s">
        <v>10238</v>
      </c>
      <c r="C1847" s="196" t="s">
        <v>5413</v>
      </c>
      <c r="D1847" s="197">
        <v>775</v>
      </c>
    </row>
    <row r="1848" spans="1:4">
      <c r="A1848" s="199" t="s">
        <v>10239</v>
      </c>
      <c r="B1848" s="195" t="s">
        <v>10240</v>
      </c>
      <c r="C1848" s="196" t="s">
        <v>5413</v>
      </c>
      <c r="D1848" s="197">
        <v>53.2</v>
      </c>
    </row>
    <row r="1849" spans="1:4">
      <c r="A1849" s="199" t="s">
        <v>10241</v>
      </c>
      <c r="B1849" s="195" t="s">
        <v>10242</v>
      </c>
      <c r="C1849" s="196" t="s">
        <v>5413</v>
      </c>
      <c r="D1849" s="197">
        <v>11.86</v>
      </c>
    </row>
    <row r="1850" spans="1:4">
      <c r="A1850" s="199" t="s">
        <v>10243</v>
      </c>
      <c r="B1850" s="195" t="s">
        <v>10244</v>
      </c>
      <c r="C1850" s="196" t="s">
        <v>5413</v>
      </c>
      <c r="D1850" s="197">
        <v>1067.69</v>
      </c>
    </row>
    <row r="1851" spans="1:4">
      <c r="A1851" s="199" t="s">
        <v>10245</v>
      </c>
      <c r="B1851" s="195" t="s">
        <v>10246</v>
      </c>
      <c r="C1851" s="196" t="s">
        <v>5413</v>
      </c>
      <c r="D1851" s="197">
        <v>1066.8499999999999</v>
      </c>
    </row>
    <row r="1852" spans="1:4">
      <c r="A1852" s="199" t="s">
        <v>10247</v>
      </c>
      <c r="B1852" s="195" t="s">
        <v>10248</v>
      </c>
      <c r="C1852" s="196" t="s">
        <v>5413</v>
      </c>
      <c r="D1852" s="197">
        <v>991.88</v>
      </c>
    </row>
    <row r="1853" spans="1:4">
      <c r="A1853" s="199" t="s">
        <v>10249</v>
      </c>
      <c r="B1853" s="195" t="s">
        <v>10250</v>
      </c>
      <c r="C1853" s="196" t="s">
        <v>5413</v>
      </c>
      <c r="D1853" s="197">
        <v>404.51</v>
      </c>
    </row>
    <row r="1854" spans="1:4">
      <c r="A1854" s="199" t="s">
        <v>10251</v>
      </c>
      <c r="B1854" s="195" t="s">
        <v>10252</v>
      </c>
      <c r="C1854" s="196" t="s">
        <v>25</v>
      </c>
      <c r="D1854" s="197">
        <v>224.32</v>
      </c>
    </row>
    <row r="1855" spans="1:4">
      <c r="A1855" s="196" t="s">
        <v>10253</v>
      </c>
      <c r="B1855" s="195" t="s">
        <v>10254</v>
      </c>
      <c r="C1855" s="196" t="s">
        <v>25</v>
      </c>
      <c r="D1855" s="197">
        <v>40.89</v>
      </c>
    </row>
    <row r="1856" spans="1:4">
      <c r="A1856" s="194" t="s">
        <v>10255</v>
      </c>
      <c r="B1856" s="195"/>
      <c r="C1856" s="196"/>
      <c r="D1856" s="224"/>
    </row>
    <row r="1857" spans="1:4">
      <c r="A1857" s="198" t="s">
        <v>10256</v>
      </c>
      <c r="B1857" s="195"/>
      <c r="C1857" s="196"/>
      <c r="D1857" s="224"/>
    </row>
    <row r="1858" spans="1:4">
      <c r="A1858" s="199" t="s">
        <v>10257</v>
      </c>
      <c r="B1858" s="195" t="s">
        <v>10258</v>
      </c>
      <c r="C1858" s="196" t="s">
        <v>41</v>
      </c>
      <c r="D1858" s="197">
        <v>34.020000000000003</v>
      </c>
    </row>
    <row r="1859" spans="1:4">
      <c r="A1859" s="199" t="s">
        <v>10259</v>
      </c>
      <c r="B1859" s="195" t="s">
        <v>10260</v>
      </c>
      <c r="C1859" s="196" t="s">
        <v>41</v>
      </c>
      <c r="D1859" s="197">
        <v>31.92</v>
      </c>
    </row>
    <row r="1860" spans="1:4">
      <c r="A1860" s="199" t="s">
        <v>10261</v>
      </c>
      <c r="B1860" s="195" t="s">
        <v>10262</v>
      </c>
      <c r="C1860" s="196" t="s">
        <v>41</v>
      </c>
      <c r="D1860" s="197">
        <v>7.61</v>
      </c>
    </row>
    <row r="1861" spans="1:4">
      <c r="A1861" s="196" t="s">
        <v>10263</v>
      </c>
      <c r="B1861" s="195" t="s">
        <v>10264</v>
      </c>
      <c r="C1861" s="196" t="s">
        <v>41</v>
      </c>
      <c r="D1861" s="197">
        <v>31.63</v>
      </c>
    </row>
    <row r="1862" spans="1:4">
      <c r="A1862" s="198" t="s">
        <v>10265</v>
      </c>
      <c r="B1862" s="195"/>
      <c r="C1862" s="196"/>
      <c r="D1862" s="224"/>
    </row>
    <row r="1863" spans="1:4">
      <c r="A1863" s="199" t="s">
        <v>10266</v>
      </c>
      <c r="B1863" s="195" t="s">
        <v>10267</v>
      </c>
      <c r="C1863" s="196" t="s">
        <v>25</v>
      </c>
      <c r="D1863" s="197">
        <v>267.47000000000003</v>
      </c>
    </row>
    <row r="1864" spans="1:4">
      <c r="A1864" s="199" t="s">
        <v>10268</v>
      </c>
      <c r="B1864" s="195" t="s">
        <v>10269</v>
      </c>
      <c r="C1864" s="196" t="s">
        <v>5413</v>
      </c>
      <c r="D1864" s="197">
        <v>260.39999999999998</v>
      </c>
    </row>
    <row r="1865" spans="1:4">
      <c r="A1865" s="199" t="s">
        <v>10270</v>
      </c>
      <c r="B1865" s="195" t="s">
        <v>10271</v>
      </c>
      <c r="C1865" s="196" t="s">
        <v>5413</v>
      </c>
      <c r="D1865" s="197">
        <v>260.39999999999998</v>
      </c>
    </row>
    <row r="1866" spans="1:4">
      <c r="A1866" s="199" t="s">
        <v>10272</v>
      </c>
      <c r="B1866" s="195" t="s">
        <v>10273</v>
      </c>
      <c r="C1866" s="196" t="s">
        <v>5413</v>
      </c>
      <c r="D1866" s="197">
        <v>352.88</v>
      </c>
    </row>
    <row r="1867" spans="1:4">
      <c r="A1867" s="199" t="s">
        <v>10274</v>
      </c>
      <c r="B1867" s="195" t="s">
        <v>10275</v>
      </c>
      <c r="C1867" s="196" t="s">
        <v>5413</v>
      </c>
      <c r="D1867" s="197">
        <v>489.76</v>
      </c>
    </row>
    <row r="1868" spans="1:4">
      <c r="A1868" s="199" t="s">
        <v>10276</v>
      </c>
      <c r="B1868" s="195" t="s">
        <v>10277</v>
      </c>
      <c r="C1868" s="196" t="s">
        <v>5413</v>
      </c>
      <c r="D1868" s="197">
        <v>469.56</v>
      </c>
    </row>
    <row r="1869" spans="1:4">
      <c r="A1869" s="199" t="s">
        <v>10278</v>
      </c>
      <c r="B1869" s="195" t="s">
        <v>10279</v>
      </c>
      <c r="C1869" s="196" t="s">
        <v>5413</v>
      </c>
      <c r="D1869" s="197">
        <v>480.93</v>
      </c>
    </row>
    <row r="1870" spans="1:4">
      <c r="A1870" s="199" t="s">
        <v>10280</v>
      </c>
      <c r="B1870" s="195" t="s">
        <v>10281</v>
      </c>
      <c r="C1870" s="196" t="s">
        <v>5413</v>
      </c>
      <c r="D1870" s="197">
        <v>638.19000000000005</v>
      </c>
    </row>
    <row r="1871" spans="1:4">
      <c r="A1871" s="199" t="s">
        <v>10282</v>
      </c>
      <c r="B1871" s="195" t="s">
        <v>10283</v>
      </c>
      <c r="C1871" s="196" t="s">
        <v>5413</v>
      </c>
      <c r="D1871" s="197">
        <v>958.32</v>
      </c>
    </row>
    <row r="1872" spans="1:4">
      <c r="A1872" s="199" t="s">
        <v>10284</v>
      </c>
      <c r="B1872" s="195" t="s">
        <v>10285</v>
      </c>
      <c r="C1872" s="196" t="s">
        <v>5413</v>
      </c>
      <c r="D1872" s="197">
        <v>231.73</v>
      </c>
    </row>
    <row r="1873" spans="1:4">
      <c r="A1873" s="199" t="s">
        <v>10286</v>
      </c>
      <c r="B1873" s="195" t="s">
        <v>10287</v>
      </c>
      <c r="C1873" s="196" t="s">
        <v>5413</v>
      </c>
      <c r="D1873" s="197">
        <v>231.73</v>
      </c>
    </row>
    <row r="1874" spans="1:4">
      <c r="A1874" s="199" t="s">
        <v>10288</v>
      </c>
      <c r="B1874" s="195" t="s">
        <v>10289</v>
      </c>
      <c r="C1874" s="196" t="s">
        <v>5413</v>
      </c>
      <c r="D1874" s="197">
        <v>799.88</v>
      </c>
    </row>
    <row r="1875" spans="1:4">
      <c r="A1875" s="199" t="s">
        <v>10290</v>
      </c>
      <c r="B1875" s="195" t="s">
        <v>10291</v>
      </c>
      <c r="C1875" s="196" t="s">
        <v>5413</v>
      </c>
      <c r="D1875" s="197">
        <v>815.91</v>
      </c>
    </row>
    <row r="1876" spans="1:4">
      <c r="A1876" s="199" t="s">
        <v>10292</v>
      </c>
      <c r="B1876" s="195" t="s">
        <v>10293</v>
      </c>
      <c r="C1876" s="196" t="s">
        <v>5413</v>
      </c>
      <c r="D1876" s="197">
        <v>558.84</v>
      </c>
    </row>
    <row r="1877" spans="1:4">
      <c r="A1877" s="199" t="s">
        <v>10294</v>
      </c>
      <c r="B1877" s="195" t="s">
        <v>10295</v>
      </c>
      <c r="C1877" s="196" t="s">
        <v>5413</v>
      </c>
      <c r="D1877" s="197">
        <v>434.39</v>
      </c>
    </row>
    <row r="1878" spans="1:4">
      <c r="A1878" s="199" t="s">
        <v>10296</v>
      </c>
      <c r="B1878" s="195" t="s">
        <v>10297</v>
      </c>
      <c r="C1878" s="196" t="s">
        <v>5413</v>
      </c>
      <c r="D1878" s="197">
        <v>282.01</v>
      </c>
    </row>
    <row r="1879" spans="1:4">
      <c r="A1879" s="199" t="s">
        <v>10298</v>
      </c>
      <c r="B1879" s="195" t="s">
        <v>10299</v>
      </c>
      <c r="C1879" s="196" t="s">
        <v>5413</v>
      </c>
      <c r="D1879" s="197">
        <v>288.68</v>
      </c>
    </row>
    <row r="1880" spans="1:4">
      <c r="A1880" s="196" t="s">
        <v>10300</v>
      </c>
      <c r="B1880" s="195" t="s">
        <v>10301</v>
      </c>
      <c r="C1880" s="196" t="s">
        <v>25</v>
      </c>
      <c r="D1880" s="197">
        <v>277.26</v>
      </c>
    </row>
    <row r="1881" spans="1:4">
      <c r="A1881" s="198" t="s">
        <v>10302</v>
      </c>
      <c r="B1881" s="195"/>
      <c r="C1881" s="196"/>
      <c r="D1881" s="224"/>
    </row>
    <row r="1882" spans="1:4">
      <c r="A1882" s="199" t="s">
        <v>10303</v>
      </c>
      <c r="B1882" s="195" t="s">
        <v>10304</v>
      </c>
      <c r="C1882" s="196" t="s">
        <v>5413</v>
      </c>
      <c r="D1882" s="197">
        <v>593.44000000000005</v>
      </c>
    </row>
    <row r="1883" spans="1:4">
      <c r="A1883" s="199" t="s">
        <v>10305</v>
      </c>
      <c r="B1883" s="195" t="s">
        <v>10306</v>
      </c>
      <c r="C1883" s="196" t="s">
        <v>5413</v>
      </c>
      <c r="D1883" s="197">
        <v>595.83000000000004</v>
      </c>
    </row>
    <row r="1884" spans="1:4">
      <c r="A1884" s="199" t="s">
        <v>10307</v>
      </c>
      <c r="B1884" s="195" t="s">
        <v>10308</v>
      </c>
      <c r="C1884" s="196" t="s">
        <v>5413</v>
      </c>
      <c r="D1884" s="197">
        <v>438.96</v>
      </c>
    </row>
    <row r="1885" spans="1:4">
      <c r="A1885" s="199" t="s">
        <v>10309</v>
      </c>
      <c r="B1885" s="195" t="s">
        <v>10310</v>
      </c>
      <c r="C1885" s="196" t="s">
        <v>5413</v>
      </c>
      <c r="D1885" s="197">
        <v>658.05</v>
      </c>
    </row>
    <row r="1886" spans="1:4">
      <c r="A1886" s="199" t="s">
        <v>10311</v>
      </c>
      <c r="B1886" s="195" t="s">
        <v>10312</v>
      </c>
      <c r="C1886" s="196" t="s">
        <v>5413</v>
      </c>
      <c r="D1886" s="197">
        <v>648.12</v>
      </c>
    </row>
    <row r="1887" spans="1:4">
      <c r="A1887" s="196" t="s">
        <v>10313</v>
      </c>
      <c r="B1887" s="195" t="s">
        <v>10314</v>
      </c>
      <c r="C1887" s="196" t="s">
        <v>5413</v>
      </c>
      <c r="D1887" s="197">
        <v>2112.04</v>
      </c>
    </row>
    <row r="1888" spans="1:4">
      <c r="A1888" s="198" t="s">
        <v>10315</v>
      </c>
      <c r="B1888" s="195"/>
      <c r="C1888" s="196"/>
      <c r="D1888" s="224"/>
    </row>
    <row r="1889" spans="1:4">
      <c r="A1889" s="199" t="s">
        <v>10316</v>
      </c>
      <c r="B1889" s="195" t="s">
        <v>10317</v>
      </c>
      <c r="C1889" s="196" t="s">
        <v>5413</v>
      </c>
      <c r="D1889" s="197">
        <v>1712.82</v>
      </c>
    </row>
    <row r="1890" spans="1:4">
      <c r="A1890" s="199" t="s">
        <v>10318</v>
      </c>
      <c r="B1890" s="195" t="s">
        <v>10319</v>
      </c>
      <c r="C1890" s="196" t="s">
        <v>5413</v>
      </c>
      <c r="D1890" s="197">
        <v>791.21</v>
      </c>
    </row>
    <row r="1891" spans="1:4">
      <c r="A1891" s="199" t="s">
        <v>10320</v>
      </c>
      <c r="B1891" s="195" t="s">
        <v>10321</v>
      </c>
      <c r="C1891" s="196" t="s">
        <v>5413</v>
      </c>
      <c r="D1891" s="197">
        <v>3612.79</v>
      </c>
    </row>
    <row r="1892" spans="1:4">
      <c r="A1892" s="199" t="s">
        <v>10322</v>
      </c>
      <c r="B1892" s="195" t="s">
        <v>10323</v>
      </c>
      <c r="C1892" s="196" t="s">
        <v>5413</v>
      </c>
      <c r="D1892" s="197">
        <v>3612.03</v>
      </c>
    </row>
    <row r="1893" spans="1:4">
      <c r="A1893" s="199" t="s">
        <v>10324</v>
      </c>
      <c r="B1893" s="195" t="s">
        <v>10325</v>
      </c>
      <c r="C1893" s="196" t="s">
        <v>5413</v>
      </c>
      <c r="D1893" s="197">
        <v>8148.07</v>
      </c>
    </row>
    <row r="1894" spans="1:4">
      <c r="A1894" s="199" t="s">
        <v>10326</v>
      </c>
      <c r="B1894" s="195" t="s">
        <v>10327</v>
      </c>
      <c r="C1894" s="196" t="s">
        <v>5413</v>
      </c>
      <c r="D1894" s="197">
        <v>4176.83</v>
      </c>
    </row>
    <row r="1895" spans="1:4">
      <c r="A1895" s="199" t="s">
        <v>10328</v>
      </c>
      <c r="B1895" s="195" t="s">
        <v>10329</v>
      </c>
      <c r="C1895" s="196" t="s">
        <v>5413</v>
      </c>
      <c r="D1895" s="197">
        <v>3670.69</v>
      </c>
    </row>
    <row r="1896" spans="1:4">
      <c r="A1896" s="199" t="s">
        <v>10330</v>
      </c>
      <c r="B1896" s="195" t="s">
        <v>10331</v>
      </c>
      <c r="C1896" s="196" t="s">
        <v>5413</v>
      </c>
      <c r="D1896" s="197">
        <v>3802.73</v>
      </c>
    </row>
    <row r="1897" spans="1:4">
      <c r="A1897" s="199" t="s">
        <v>10332</v>
      </c>
      <c r="B1897" s="195" t="s">
        <v>10333</v>
      </c>
      <c r="C1897" s="196" t="s">
        <v>5413</v>
      </c>
      <c r="D1897" s="197">
        <v>1598.13</v>
      </c>
    </row>
    <row r="1898" spans="1:4">
      <c r="A1898" s="199" t="s">
        <v>10334</v>
      </c>
      <c r="B1898" s="195" t="s">
        <v>10335</v>
      </c>
      <c r="C1898" s="196" t="s">
        <v>5413</v>
      </c>
      <c r="D1898" s="197">
        <v>1034.28</v>
      </c>
    </row>
    <row r="1899" spans="1:4">
      <c r="A1899" s="196" t="s">
        <v>10336</v>
      </c>
      <c r="B1899" s="195" t="s">
        <v>10337</v>
      </c>
      <c r="C1899" s="196" t="s">
        <v>5413</v>
      </c>
      <c r="D1899" s="197">
        <v>1209.1600000000001</v>
      </c>
    </row>
    <row r="1900" spans="1:4">
      <c r="A1900" s="198" t="s">
        <v>10338</v>
      </c>
      <c r="B1900" s="195"/>
      <c r="C1900" s="196"/>
      <c r="D1900" s="224"/>
    </row>
    <row r="1901" spans="1:4">
      <c r="A1901" s="199" t="s">
        <v>10339</v>
      </c>
      <c r="B1901" s="195" t="s">
        <v>10340</v>
      </c>
      <c r="C1901" s="196" t="s">
        <v>25</v>
      </c>
      <c r="D1901" s="197">
        <v>12.85</v>
      </c>
    </row>
    <row r="1902" spans="1:4">
      <c r="A1902" s="199" t="s">
        <v>10341</v>
      </c>
      <c r="B1902" s="195" t="s">
        <v>10342</v>
      </c>
      <c r="C1902" s="196" t="s">
        <v>25</v>
      </c>
      <c r="D1902" s="197">
        <v>16.18</v>
      </c>
    </row>
    <row r="1903" spans="1:4">
      <c r="A1903" s="199" t="s">
        <v>10343</v>
      </c>
      <c r="B1903" s="195" t="s">
        <v>10344</v>
      </c>
      <c r="C1903" s="196" t="s">
        <v>25</v>
      </c>
      <c r="D1903" s="197">
        <v>27.58</v>
      </c>
    </row>
    <row r="1904" spans="1:4">
      <c r="A1904" s="199" t="s">
        <v>10345</v>
      </c>
      <c r="B1904" s="195" t="s">
        <v>10346</v>
      </c>
      <c r="C1904" s="196" t="s">
        <v>25</v>
      </c>
      <c r="D1904" s="197">
        <v>41.16</v>
      </c>
    </row>
    <row r="1905" spans="1:4">
      <c r="A1905" s="199" t="s">
        <v>10347</v>
      </c>
      <c r="B1905" s="195" t="s">
        <v>10348</v>
      </c>
      <c r="C1905" s="196" t="s">
        <v>25</v>
      </c>
      <c r="D1905" s="197">
        <v>65.7</v>
      </c>
    </row>
    <row r="1906" spans="1:4">
      <c r="A1906" s="199" t="s">
        <v>10349</v>
      </c>
      <c r="B1906" s="195" t="s">
        <v>10350</v>
      </c>
      <c r="C1906" s="196" t="s">
        <v>25</v>
      </c>
      <c r="D1906" s="197">
        <v>24.91</v>
      </c>
    </row>
    <row r="1907" spans="1:4">
      <c r="A1907" s="199" t="s">
        <v>10351</v>
      </c>
      <c r="B1907" s="195" t="s">
        <v>10352</v>
      </c>
      <c r="C1907" s="196" t="s">
        <v>25</v>
      </c>
      <c r="D1907" s="197">
        <v>33.29</v>
      </c>
    </row>
    <row r="1908" spans="1:4">
      <c r="A1908" s="199" t="s">
        <v>10353</v>
      </c>
      <c r="B1908" s="195" t="s">
        <v>10354</v>
      </c>
      <c r="C1908" s="196" t="s">
        <v>41</v>
      </c>
      <c r="D1908" s="197">
        <v>6</v>
      </c>
    </row>
    <row r="1909" spans="1:4">
      <c r="A1909" s="199" t="s">
        <v>10355</v>
      </c>
      <c r="B1909" s="195" t="s">
        <v>10356</v>
      </c>
      <c r="C1909" s="196" t="s">
        <v>41</v>
      </c>
      <c r="D1909" s="197">
        <v>12.1</v>
      </c>
    </row>
    <row r="1910" spans="1:4">
      <c r="A1910" s="199" t="s">
        <v>10357</v>
      </c>
      <c r="B1910" s="195" t="s">
        <v>10358</v>
      </c>
      <c r="C1910" s="196" t="s">
        <v>41</v>
      </c>
      <c r="D1910" s="197">
        <v>28.56</v>
      </c>
    </row>
    <row r="1911" spans="1:4">
      <c r="A1911" s="199" t="s">
        <v>10359</v>
      </c>
      <c r="B1911" s="195" t="s">
        <v>10360</v>
      </c>
      <c r="C1911" s="196" t="s">
        <v>41</v>
      </c>
      <c r="D1911" s="197">
        <v>33</v>
      </c>
    </row>
    <row r="1912" spans="1:4">
      <c r="A1912" s="199" t="s">
        <v>10361</v>
      </c>
      <c r="B1912" s="195" t="s">
        <v>10362</v>
      </c>
      <c r="C1912" s="196" t="s">
        <v>41</v>
      </c>
      <c r="D1912" s="197">
        <v>5.41</v>
      </c>
    </row>
    <row r="1913" spans="1:4">
      <c r="A1913" s="199" t="s">
        <v>10363</v>
      </c>
      <c r="B1913" s="195" t="s">
        <v>10364</v>
      </c>
      <c r="C1913" s="196" t="s">
        <v>41</v>
      </c>
      <c r="D1913" s="197">
        <v>24.36</v>
      </c>
    </row>
    <row r="1914" spans="1:4">
      <c r="A1914" s="199" t="s">
        <v>10365</v>
      </c>
      <c r="B1914" s="195" t="s">
        <v>10366</v>
      </c>
      <c r="C1914" s="196" t="s">
        <v>41</v>
      </c>
      <c r="D1914" s="197">
        <v>1.9</v>
      </c>
    </row>
    <row r="1915" spans="1:4">
      <c r="A1915" s="199" t="s">
        <v>10367</v>
      </c>
      <c r="B1915" s="195" t="s">
        <v>10368</v>
      </c>
      <c r="C1915" s="196" t="s">
        <v>41</v>
      </c>
      <c r="D1915" s="197">
        <v>2.35</v>
      </c>
    </row>
    <row r="1916" spans="1:4">
      <c r="A1916" s="199" t="s">
        <v>10369</v>
      </c>
      <c r="B1916" s="195" t="s">
        <v>10370</v>
      </c>
      <c r="C1916" s="196" t="s">
        <v>41</v>
      </c>
      <c r="D1916" s="197">
        <v>23.7</v>
      </c>
    </row>
    <row r="1917" spans="1:4">
      <c r="A1917" s="199" t="s">
        <v>10371</v>
      </c>
      <c r="B1917" s="195" t="s">
        <v>10372</v>
      </c>
      <c r="C1917" s="196" t="s">
        <v>41</v>
      </c>
      <c r="D1917" s="197">
        <v>16.29</v>
      </c>
    </row>
    <row r="1918" spans="1:4">
      <c r="A1918" s="196" t="s">
        <v>10373</v>
      </c>
      <c r="B1918" s="195" t="s">
        <v>10374</v>
      </c>
      <c r="C1918" s="196" t="s">
        <v>41</v>
      </c>
      <c r="D1918" s="197">
        <v>29.66</v>
      </c>
    </row>
    <row r="1919" spans="1:4">
      <c r="A1919" s="198" t="s">
        <v>10375</v>
      </c>
      <c r="B1919" s="195"/>
      <c r="C1919" s="196"/>
      <c r="D1919" s="224"/>
    </row>
    <row r="1920" spans="1:4">
      <c r="A1920" s="199" t="s">
        <v>10376</v>
      </c>
      <c r="B1920" s="195" t="s">
        <v>10377</v>
      </c>
      <c r="C1920" s="196" t="s">
        <v>41</v>
      </c>
      <c r="D1920" s="197">
        <v>71.8</v>
      </c>
    </row>
    <row r="1921" spans="1:4">
      <c r="A1921" s="199" t="s">
        <v>10378</v>
      </c>
      <c r="B1921" s="195" t="s">
        <v>10379</v>
      </c>
      <c r="C1921" s="196" t="s">
        <v>41</v>
      </c>
      <c r="D1921" s="197">
        <v>172.28</v>
      </c>
    </row>
    <row r="1922" spans="1:4">
      <c r="A1922" s="199" t="s">
        <v>10380</v>
      </c>
      <c r="B1922" s="195" t="s">
        <v>10381</v>
      </c>
      <c r="C1922" s="196" t="s">
        <v>41</v>
      </c>
      <c r="D1922" s="197">
        <v>77.069999999999993</v>
      </c>
    </row>
    <row r="1923" spans="1:4">
      <c r="A1923" s="199" t="s">
        <v>10382</v>
      </c>
      <c r="B1923" s="195" t="s">
        <v>10383</v>
      </c>
      <c r="C1923" s="196" t="s">
        <v>41</v>
      </c>
      <c r="D1923" s="197">
        <v>150.02000000000001</v>
      </c>
    </row>
    <row r="1924" spans="1:4">
      <c r="A1924" s="199" t="s">
        <v>10384</v>
      </c>
      <c r="B1924" s="195" t="s">
        <v>10385</v>
      </c>
      <c r="C1924" s="196" t="s">
        <v>41</v>
      </c>
      <c r="D1924" s="197">
        <v>84.24</v>
      </c>
    </row>
    <row r="1925" spans="1:4">
      <c r="A1925" s="199" t="s">
        <v>10386</v>
      </c>
      <c r="B1925" s="195" t="s">
        <v>10387</v>
      </c>
      <c r="C1925" s="196" t="s">
        <v>41</v>
      </c>
      <c r="D1925" s="197">
        <v>172.26</v>
      </c>
    </row>
    <row r="1926" spans="1:4">
      <c r="A1926" s="196" t="s">
        <v>10388</v>
      </c>
      <c r="B1926" s="195" t="s">
        <v>10389</v>
      </c>
      <c r="C1926" s="196" t="s">
        <v>41</v>
      </c>
      <c r="D1926" s="197">
        <v>169.32</v>
      </c>
    </row>
    <row r="1927" spans="1:4">
      <c r="A1927" s="198" t="s">
        <v>10390</v>
      </c>
      <c r="B1927" s="195"/>
      <c r="C1927" s="196"/>
      <c r="D1927" s="224"/>
    </row>
    <row r="1928" spans="1:4">
      <c r="A1928" s="199" t="s">
        <v>10391</v>
      </c>
      <c r="B1928" s="195" t="s">
        <v>10392</v>
      </c>
      <c r="C1928" s="196" t="s">
        <v>5413</v>
      </c>
      <c r="D1928" s="197">
        <v>2321.11</v>
      </c>
    </row>
    <row r="1929" spans="1:4">
      <c r="A1929" s="199" t="s">
        <v>10393</v>
      </c>
      <c r="B1929" s="195" t="s">
        <v>10394</v>
      </c>
      <c r="C1929" s="196" t="s">
        <v>25</v>
      </c>
      <c r="D1929" s="197">
        <v>222.16</v>
      </c>
    </row>
    <row r="1930" spans="1:4">
      <c r="A1930" s="196" t="s">
        <v>10395</v>
      </c>
      <c r="B1930" s="195" t="s">
        <v>10396</v>
      </c>
      <c r="C1930" s="196" t="s">
        <v>5413</v>
      </c>
      <c r="D1930" s="197">
        <v>1265.1400000000001</v>
      </c>
    </row>
    <row r="1931" spans="1:4">
      <c r="A1931" s="198" t="s">
        <v>10397</v>
      </c>
      <c r="B1931" s="195"/>
      <c r="C1931" s="196"/>
      <c r="D1931" s="224"/>
    </row>
    <row r="1932" spans="1:4">
      <c r="A1932" s="199" t="s">
        <v>10398</v>
      </c>
      <c r="B1932" s="195" t="s">
        <v>10399</v>
      </c>
      <c r="C1932" s="196" t="s">
        <v>5413</v>
      </c>
      <c r="D1932" s="197">
        <v>987.57</v>
      </c>
    </row>
    <row r="1933" spans="1:4">
      <c r="A1933" s="199" t="s">
        <v>10400</v>
      </c>
      <c r="B1933" s="195" t="s">
        <v>10401</v>
      </c>
      <c r="C1933" s="196" t="s">
        <v>41</v>
      </c>
      <c r="D1933" s="197">
        <v>44.76</v>
      </c>
    </row>
    <row r="1934" spans="1:4">
      <c r="A1934" s="199" t="s">
        <v>10402</v>
      </c>
      <c r="B1934" s="195" t="s">
        <v>10403</v>
      </c>
      <c r="C1934" s="196" t="s">
        <v>25</v>
      </c>
      <c r="D1934" s="197">
        <v>216.08</v>
      </c>
    </row>
    <row r="1935" spans="1:4">
      <c r="A1935" s="199" t="s">
        <v>10404</v>
      </c>
      <c r="B1935" s="195" t="s">
        <v>10405</v>
      </c>
      <c r="C1935" s="196" t="s">
        <v>25</v>
      </c>
      <c r="D1935" s="197">
        <v>344.84</v>
      </c>
    </row>
    <row r="1936" spans="1:4">
      <c r="A1936" s="199" t="s">
        <v>10406</v>
      </c>
      <c r="B1936" s="195" t="s">
        <v>10407</v>
      </c>
      <c r="C1936" s="196" t="s">
        <v>25</v>
      </c>
      <c r="D1936" s="197">
        <v>171.77</v>
      </c>
    </row>
    <row r="1937" spans="1:4">
      <c r="A1937" s="199" t="s">
        <v>10408</v>
      </c>
      <c r="B1937" s="195" t="s">
        <v>10409</v>
      </c>
      <c r="C1937" s="196" t="s">
        <v>5445</v>
      </c>
      <c r="D1937" s="197">
        <v>1609.91</v>
      </c>
    </row>
    <row r="1938" spans="1:4">
      <c r="A1938" s="199" t="s">
        <v>10410</v>
      </c>
      <c r="B1938" s="195" t="s">
        <v>10411</v>
      </c>
      <c r="C1938" s="196" t="s">
        <v>41</v>
      </c>
      <c r="D1938" s="197">
        <v>66.67</v>
      </c>
    </row>
    <row r="1939" spans="1:4">
      <c r="A1939" s="199" t="s">
        <v>10412</v>
      </c>
      <c r="B1939" s="195" t="s">
        <v>10413</v>
      </c>
      <c r="C1939" s="196" t="s">
        <v>25</v>
      </c>
      <c r="D1939" s="197">
        <v>1575.08</v>
      </c>
    </row>
    <row r="1940" spans="1:4">
      <c r="A1940" s="199" t="s">
        <v>10414</v>
      </c>
      <c r="B1940" s="195" t="s">
        <v>10415</v>
      </c>
      <c r="C1940" s="196" t="s">
        <v>25</v>
      </c>
      <c r="D1940" s="197">
        <v>444.69</v>
      </c>
    </row>
    <row r="1941" spans="1:4">
      <c r="A1941" s="199" t="s">
        <v>10416</v>
      </c>
      <c r="B1941" s="195" t="s">
        <v>10417</v>
      </c>
      <c r="C1941" s="196" t="s">
        <v>25</v>
      </c>
      <c r="D1941" s="197">
        <v>1654.56</v>
      </c>
    </row>
    <row r="1942" spans="1:4">
      <c r="A1942" s="199" t="s">
        <v>10418</v>
      </c>
      <c r="B1942" s="195" t="s">
        <v>10419</v>
      </c>
      <c r="C1942" s="196" t="s">
        <v>25</v>
      </c>
      <c r="D1942" s="197">
        <v>141.76</v>
      </c>
    </row>
    <row r="1943" spans="1:4">
      <c r="A1943" s="199" t="s">
        <v>10420</v>
      </c>
      <c r="B1943" s="195" t="s">
        <v>10421</v>
      </c>
      <c r="C1943" s="196" t="s">
        <v>41</v>
      </c>
      <c r="D1943" s="197">
        <v>266.24</v>
      </c>
    </row>
    <row r="1944" spans="1:4">
      <c r="A1944" s="199" t="s">
        <v>10422</v>
      </c>
      <c r="B1944" s="195" t="s">
        <v>10423</v>
      </c>
      <c r="C1944" s="196" t="s">
        <v>41</v>
      </c>
      <c r="D1944" s="197">
        <v>36.869999999999997</v>
      </c>
    </row>
    <row r="1945" spans="1:4">
      <c r="A1945" s="199" t="s">
        <v>10424</v>
      </c>
      <c r="B1945" s="195" t="s">
        <v>10425</v>
      </c>
      <c r="C1945" s="196" t="s">
        <v>41</v>
      </c>
      <c r="D1945" s="197">
        <v>148.28</v>
      </c>
    </row>
    <row r="1946" spans="1:4">
      <c r="A1946" s="199" t="s">
        <v>10426</v>
      </c>
      <c r="B1946" s="195" t="s">
        <v>10427</v>
      </c>
      <c r="C1946" s="196" t="s">
        <v>5413</v>
      </c>
      <c r="D1946" s="197">
        <v>221.72</v>
      </c>
    </row>
    <row r="1947" spans="1:4">
      <c r="A1947" s="199" t="s">
        <v>10428</v>
      </c>
      <c r="B1947" s="195" t="s">
        <v>10429</v>
      </c>
      <c r="C1947" s="196" t="s">
        <v>5413</v>
      </c>
      <c r="D1947" s="197">
        <v>9965.65</v>
      </c>
    </row>
    <row r="1948" spans="1:4">
      <c r="A1948" s="199" t="s">
        <v>10430</v>
      </c>
      <c r="B1948" s="195" t="s">
        <v>10431</v>
      </c>
      <c r="C1948" s="196" t="s">
        <v>5413</v>
      </c>
      <c r="D1948" s="197">
        <v>60112</v>
      </c>
    </row>
    <row r="1949" spans="1:4">
      <c r="A1949" s="196" t="s">
        <v>10432</v>
      </c>
      <c r="B1949" s="195" t="s">
        <v>10433</v>
      </c>
      <c r="C1949" s="196" t="s">
        <v>5413</v>
      </c>
      <c r="D1949" s="197">
        <v>66718</v>
      </c>
    </row>
    <row r="1950" spans="1:4">
      <c r="A1950" s="194" t="s">
        <v>10434</v>
      </c>
      <c r="B1950" s="195"/>
      <c r="C1950" s="196"/>
      <c r="D1950" s="224"/>
    </row>
    <row r="1951" spans="1:4">
      <c r="A1951" s="198" t="s">
        <v>10435</v>
      </c>
      <c r="B1951" s="195"/>
      <c r="C1951" s="196"/>
      <c r="D1951" s="224"/>
    </row>
    <row r="1952" spans="1:4">
      <c r="A1952" s="199" t="s">
        <v>10436</v>
      </c>
      <c r="B1952" s="195" t="s">
        <v>10437</v>
      </c>
      <c r="C1952" s="196" t="s">
        <v>25</v>
      </c>
      <c r="D1952" s="197">
        <v>862.34</v>
      </c>
    </row>
    <row r="1953" spans="1:4">
      <c r="A1953" s="199" t="s">
        <v>10438</v>
      </c>
      <c r="B1953" s="195" t="s">
        <v>10439</v>
      </c>
      <c r="C1953" s="196" t="s">
        <v>25</v>
      </c>
      <c r="D1953" s="197">
        <v>702.66</v>
      </c>
    </row>
    <row r="1954" spans="1:4">
      <c r="A1954" s="199" t="s">
        <v>10440</v>
      </c>
      <c r="B1954" s="195" t="s">
        <v>10441</v>
      </c>
      <c r="C1954" s="196" t="s">
        <v>25</v>
      </c>
      <c r="D1954" s="197">
        <v>1386</v>
      </c>
    </row>
    <row r="1955" spans="1:4">
      <c r="A1955" s="196" t="s">
        <v>10442</v>
      </c>
      <c r="B1955" s="195" t="s">
        <v>10443</v>
      </c>
      <c r="C1955" s="196" t="s">
        <v>25</v>
      </c>
      <c r="D1955" s="197">
        <v>775.13</v>
      </c>
    </row>
    <row r="1956" spans="1:4">
      <c r="A1956" s="198" t="s">
        <v>10444</v>
      </c>
      <c r="B1956" s="195"/>
      <c r="C1956" s="196"/>
      <c r="D1956" s="224"/>
    </row>
    <row r="1957" spans="1:4">
      <c r="A1957" s="199" t="s">
        <v>10445</v>
      </c>
      <c r="B1957" s="195" t="s">
        <v>10446</v>
      </c>
      <c r="C1957" s="196" t="s">
        <v>25</v>
      </c>
      <c r="D1957" s="197">
        <v>692.28</v>
      </c>
    </row>
    <row r="1958" spans="1:4">
      <c r="A1958" s="199" t="s">
        <v>10447</v>
      </c>
      <c r="B1958" s="195" t="s">
        <v>10448</v>
      </c>
      <c r="C1958" s="196" t="s">
        <v>25</v>
      </c>
      <c r="D1958" s="197">
        <v>651.45000000000005</v>
      </c>
    </row>
    <row r="1959" spans="1:4">
      <c r="A1959" s="199" t="s">
        <v>10449</v>
      </c>
      <c r="B1959" s="195" t="s">
        <v>10450</v>
      </c>
      <c r="C1959" s="196" t="s">
        <v>25</v>
      </c>
      <c r="D1959" s="197">
        <v>656.2</v>
      </c>
    </row>
    <row r="1960" spans="1:4">
      <c r="A1960" s="199" t="s">
        <v>10451</v>
      </c>
      <c r="B1960" s="195" t="s">
        <v>10452</v>
      </c>
      <c r="C1960" s="196" t="s">
        <v>25</v>
      </c>
      <c r="D1960" s="197">
        <v>603.99</v>
      </c>
    </row>
    <row r="1961" spans="1:4">
      <c r="A1961" s="199" t="s">
        <v>10453</v>
      </c>
      <c r="B1961" s="195" t="s">
        <v>10454</v>
      </c>
      <c r="C1961" s="196" t="s">
        <v>25</v>
      </c>
      <c r="D1961" s="197">
        <v>338.15</v>
      </c>
    </row>
    <row r="1962" spans="1:4">
      <c r="A1962" s="199" t="s">
        <v>10455</v>
      </c>
      <c r="B1962" s="195" t="s">
        <v>10456</v>
      </c>
      <c r="C1962" s="196" t="s">
        <v>25</v>
      </c>
      <c r="D1962" s="197">
        <v>264.64999999999998</v>
      </c>
    </row>
    <row r="1963" spans="1:4">
      <c r="A1963" s="199" t="s">
        <v>10457</v>
      </c>
      <c r="B1963" s="195" t="s">
        <v>10458</v>
      </c>
      <c r="C1963" s="196" t="s">
        <v>25</v>
      </c>
      <c r="D1963" s="197">
        <v>247.1</v>
      </c>
    </row>
    <row r="1964" spans="1:4">
      <c r="A1964" s="199" t="s">
        <v>10459</v>
      </c>
      <c r="B1964" s="195" t="s">
        <v>10460</v>
      </c>
      <c r="C1964" s="196" t="s">
        <v>25</v>
      </c>
      <c r="D1964" s="197">
        <v>219.78</v>
      </c>
    </row>
    <row r="1965" spans="1:4">
      <c r="A1965" s="199" t="s">
        <v>10461</v>
      </c>
      <c r="B1965" s="195" t="s">
        <v>10462</v>
      </c>
      <c r="C1965" s="196" t="s">
        <v>25</v>
      </c>
      <c r="D1965" s="197">
        <v>282.75</v>
      </c>
    </row>
    <row r="1966" spans="1:4">
      <c r="A1966" s="199" t="s">
        <v>10463</v>
      </c>
      <c r="B1966" s="195" t="s">
        <v>10464</v>
      </c>
      <c r="C1966" s="196" t="s">
        <v>25</v>
      </c>
      <c r="D1966" s="197">
        <v>396.03</v>
      </c>
    </row>
    <row r="1967" spans="1:4">
      <c r="A1967" s="199" t="s">
        <v>10465</v>
      </c>
      <c r="B1967" s="195" t="s">
        <v>10466</v>
      </c>
      <c r="C1967" s="196" t="s">
        <v>25</v>
      </c>
      <c r="D1967" s="197">
        <v>247.1</v>
      </c>
    </row>
    <row r="1968" spans="1:4">
      <c r="A1968" s="199" t="s">
        <v>10467</v>
      </c>
      <c r="B1968" s="195" t="s">
        <v>10468</v>
      </c>
      <c r="C1968" s="196" t="s">
        <v>5413</v>
      </c>
      <c r="D1968" s="197">
        <v>1021.09</v>
      </c>
    </row>
    <row r="1969" spans="1:4">
      <c r="A1969" s="199" t="s">
        <v>10469</v>
      </c>
      <c r="B1969" s="195" t="s">
        <v>10470</v>
      </c>
      <c r="C1969" s="196" t="s">
        <v>5413</v>
      </c>
      <c r="D1969" s="197">
        <v>802.13</v>
      </c>
    </row>
    <row r="1970" spans="1:4">
      <c r="A1970" s="199" t="s">
        <v>10471</v>
      </c>
      <c r="B1970" s="195" t="s">
        <v>10472</v>
      </c>
      <c r="C1970" s="196" t="s">
        <v>5413</v>
      </c>
      <c r="D1970" s="197">
        <v>2032.86</v>
      </c>
    </row>
    <row r="1971" spans="1:4">
      <c r="A1971" s="196" t="s">
        <v>10473</v>
      </c>
      <c r="B1971" s="195" t="s">
        <v>10474</v>
      </c>
      <c r="C1971" s="196" t="s">
        <v>5413</v>
      </c>
      <c r="D1971" s="197">
        <v>2971.92</v>
      </c>
    </row>
    <row r="1972" spans="1:4">
      <c r="A1972" s="198" t="s">
        <v>10475</v>
      </c>
      <c r="B1972" s="195"/>
      <c r="C1972" s="196"/>
      <c r="D1972" s="224"/>
    </row>
    <row r="1973" spans="1:4">
      <c r="A1973" s="199" t="s">
        <v>10476</v>
      </c>
      <c r="B1973" s="195" t="s">
        <v>10477</v>
      </c>
      <c r="C1973" s="196" t="s">
        <v>25</v>
      </c>
      <c r="D1973" s="197">
        <v>56.48</v>
      </c>
    </row>
    <row r="1974" spans="1:4">
      <c r="A1974" s="199" t="s">
        <v>10478</v>
      </c>
      <c r="B1974" s="195" t="s">
        <v>10479</v>
      </c>
      <c r="C1974" s="196" t="s">
        <v>25</v>
      </c>
      <c r="D1974" s="197">
        <v>1573.89</v>
      </c>
    </row>
    <row r="1975" spans="1:4">
      <c r="A1975" s="199" t="s">
        <v>10480</v>
      </c>
      <c r="B1975" s="195" t="s">
        <v>10481</v>
      </c>
      <c r="C1975" s="196" t="s">
        <v>5413</v>
      </c>
      <c r="D1975" s="197">
        <v>640.72</v>
      </c>
    </row>
    <row r="1976" spans="1:4">
      <c r="A1976" s="196" t="s">
        <v>10482</v>
      </c>
      <c r="B1976" s="195" t="s">
        <v>10483</v>
      </c>
      <c r="C1976" s="196" t="s">
        <v>41</v>
      </c>
      <c r="D1976" s="197">
        <v>44.07</v>
      </c>
    </row>
    <row r="1977" spans="1:4">
      <c r="A1977" s="194" t="s">
        <v>10484</v>
      </c>
      <c r="B1977" s="195"/>
      <c r="C1977" s="196"/>
      <c r="D1977" s="224"/>
    </row>
    <row r="1978" spans="1:4">
      <c r="A1978" s="198" t="s">
        <v>10485</v>
      </c>
      <c r="B1978" s="195"/>
      <c r="C1978" s="196"/>
      <c r="D1978" s="224"/>
    </row>
    <row r="1979" spans="1:4">
      <c r="A1979" s="199" t="s">
        <v>10486</v>
      </c>
      <c r="B1979" s="195" t="s">
        <v>10487</v>
      </c>
      <c r="C1979" s="196" t="s">
        <v>5413</v>
      </c>
      <c r="D1979" s="197">
        <v>1969.82</v>
      </c>
    </row>
    <row r="1980" spans="1:4">
      <c r="A1980" s="199" t="s">
        <v>10488</v>
      </c>
      <c r="B1980" s="195" t="s">
        <v>10489</v>
      </c>
      <c r="C1980" s="196" t="s">
        <v>5413</v>
      </c>
      <c r="D1980" s="197">
        <v>368</v>
      </c>
    </row>
    <row r="1981" spans="1:4">
      <c r="A1981" s="199" t="s">
        <v>10490</v>
      </c>
      <c r="B1981" s="195" t="s">
        <v>10491</v>
      </c>
      <c r="C1981" s="196" t="s">
        <v>5413</v>
      </c>
      <c r="D1981" s="197">
        <v>425.34</v>
      </c>
    </row>
    <row r="1982" spans="1:4">
      <c r="A1982" s="199" t="s">
        <v>10492</v>
      </c>
      <c r="B1982" s="195" t="s">
        <v>10493</v>
      </c>
      <c r="C1982" s="196" t="s">
        <v>5413</v>
      </c>
      <c r="D1982" s="197">
        <v>394.94</v>
      </c>
    </row>
    <row r="1983" spans="1:4">
      <c r="A1983" s="199" t="s">
        <v>10494</v>
      </c>
      <c r="B1983" s="195" t="s">
        <v>10495</v>
      </c>
      <c r="C1983" s="196" t="s">
        <v>5413</v>
      </c>
      <c r="D1983" s="197">
        <v>509.34</v>
      </c>
    </row>
    <row r="1984" spans="1:4">
      <c r="A1984" s="199" t="s">
        <v>10496</v>
      </c>
      <c r="B1984" s="195" t="s">
        <v>10497</v>
      </c>
      <c r="C1984" s="196" t="s">
        <v>5413</v>
      </c>
      <c r="D1984" s="197">
        <v>948.18</v>
      </c>
    </row>
    <row r="1985" spans="1:4">
      <c r="A1985" s="199" t="s">
        <v>10498</v>
      </c>
      <c r="B1985" s="195" t="s">
        <v>10499</v>
      </c>
      <c r="C1985" s="196" t="s">
        <v>5413</v>
      </c>
      <c r="D1985" s="197">
        <v>1066.67</v>
      </c>
    </row>
    <row r="1986" spans="1:4">
      <c r="A1986" s="199" t="s">
        <v>10500</v>
      </c>
      <c r="B1986" s="195" t="s">
        <v>10501</v>
      </c>
      <c r="C1986" s="196" t="s">
        <v>5413</v>
      </c>
      <c r="D1986" s="197">
        <v>409.85</v>
      </c>
    </row>
    <row r="1987" spans="1:4">
      <c r="A1987" s="196" t="s">
        <v>10502</v>
      </c>
      <c r="B1987" s="195" t="s">
        <v>10503</v>
      </c>
      <c r="C1987" s="196" t="s">
        <v>5413</v>
      </c>
      <c r="D1987" s="197">
        <v>393.3</v>
      </c>
    </row>
    <row r="1988" spans="1:4">
      <c r="A1988" s="198" t="s">
        <v>10504</v>
      </c>
      <c r="B1988" s="195"/>
      <c r="C1988" s="196"/>
      <c r="D1988" s="224"/>
    </row>
    <row r="1989" spans="1:4">
      <c r="A1989" s="199" t="s">
        <v>10505</v>
      </c>
      <c r="B1989" s="195" t="s">
        <v>10506</v>
      </c>
      <c r="C1989" s="196" t="s">
        <v>5413</v>
      </c>
      <c r="D1989" s="197">
        <v>108.9</v>
      </c>
    </row>
    <row r="1990" spans="1:4">
      <c r="A1990" s="199" t="s">
        <v>10507</v>
      </c>
      <c r="B1990" s="195" t="s">
        <v>10508</v>
      </c>
      <c r="C1990" s="196" t="s">
        <v>5413</v>
      </c>
      <c r="D1990" s="197">
        <v>121.29</v>
      </c>
    </row>
    <row r="1991" spans="1:4">
      <c r="A1991" s="199" t="s">
        <v>10509</v>
      </c>
      <c r="B1991" s="195" t="s">
        <v>10510</v>
      </c>
      <c r="C1991" s="196" t="s">
        <v>5413</v>
      </c>
      <c r="D1991" s="197">
        <v>150.18</v>
      </c>
    </row>
    <row r="1992" spans="1:4">
      <c r="A1992" s="199" t="s">
        <v>10511</v>
      </c>
      <c r="B1992" s="195" t="s">
        <v>10512</v>
      </c>
      <c r="C1992" s="196" t="s">
        <v>5413</v>
      </c>
      <c r="D1992" s="197">
        <v>168.02</v>
      </c>
    </row>
    <row r="1993" spans="1:4">
      <c r="A1993" s="199" t="s">
        <v>10513</v>
      </c>
      <c r="B1993" s="195" t="s">
        <v>10514</v>
      </c>
      <c r="C1993" s="196" t="s">
        <v>5413</v>
      </c>
      <c r="D1993" s="197">
        <v>171.55</v>
      </c>
    </row>
    <row r="1994" spans="1:4">
      <c r="A1994" s="199" t="s">
        <v>10515</v>
      </c>
      <c r="B1994" s="195" t="s">
        <v>10516</v>
      </c>
      <c r="C1994" s="196" t="s">
        <v>5413</v>
      </c>
      <c r="D1994" s="197">
        <v>251.51</v>
      </c>
    </row>
    <row r="1995" spans="1:4">
      <c r="A1995" s="199" t="s">
        <v>10517</v>
      </c>
      <c r="B1995" s="195" t="s">
        <v>10518</v>
      </c>
      <c r="C1995" s="196" t="s">
        <v>5413</v>
      </c>
      <c r="D1995" s="197">
        <v>167.87</v>
      </c>
    </row>
    <row r="1996" spans="1:4">
      <c r="A1996" s="199" t="s">
        <v>10519</v>
      </c>
      <c r="B1996" s="195" t="s">
        <v>10520</v>
      </c>
      <c r="C1996" s="196" t="s">
        <v>5413</v>
      </c>
      <c r="D1996" s="197">
        <v>203.68</v>
      </c>
    </row>
    <row r="1997" spans="1:4">
      <c r="A1997" s="199" t="s">
        <v>10521</v>
      </c>
      <c r="B1997" s="195" t="s">
        <v>10522</v>
      </c>
      <c r="C1997" s="196" t="s">
        <v>5413</v>
      </c>
      <c r="D1997" s="197">
        <v>232.78</v>
      </c>
    </row>
    <row r="1998" spans="1:4">
      <c r="A1998" s="199" t="s">
        <v>10523</v>
      </c>
      <c r="B1998" s="195" t="s">
        <v>10524</v>
      </c>
      <c r="C1998" s="196" t="s">
        <v>5413</v>
      </c>
      <c r="D1998" s="197">
        <v>210.11</v>
      </c>
    </row>
    <row r="1999" spans="1:4">
      <c r="A1999" s="199" t="s">
        <v>10525</v>
      </c>
      <c r="B1999" s="195" t="s">
        <v>10526</v>
      </c>
      <c r="C1999" s="196" t="s">
        <v>5413</v>
      </c>
      <c r="D1999" s="197">
        <v>305.52999999999997</v>
      </c>
    </row>
    <row r="2000" spans="1:4">
      <c r="A2000" s="199" t="s">
        <v>10527</v>
      </c>
      <c r="B2000" s="195" t="s">
        <v>10528</v>
      </c>
      <c r="C2000" s="196" t="s">
        <v>5413</v>
      </c>
      <c r="D2000" s="197">
        <v>349.27</v>
      </c>
    </row>
    <row r="2001" spans="1:4">
      <c r="A2001" s="199" t="s">
        <v>10529</v>
      </c>
      <c r="B2001" s="195" t="s">
        <v>10530</v>
      </c>
      <c r="C2001" s="196" t="s">
        <v>5413</v>
      </c>
      <c r="D2001" s="197">
        <v>361.44</v>
      </c>
    </row>
    <row r="2002" spans="1:4">
      <c r="A2002" s="199" t="s">
        <v>10531</v>
      </c>
      <c r="B2002" s="195" t="s">
        <v>10532</v>
      </c>
      <c r="C2002" s="196" t="s">
        <v>5413</v>
      </c>
      <c r="D2002" s="197">
        <v>363.14</v>
      </c>
    </row>
    <row r="2003" spans="1:4">
      <c r="A2003" s="199" t="s">
        <v>10533</v>
      </c>
      <c r="B2003" s="195" t="s">
        <v>10534</v>
      </c>
      <c r="C2003" s="196" t="s">
        <v>5413</v>
      </c>
      <c r="D2003" s="197">
        <v>524.79</v>
      </c>
    </row>
    <row r="2004" spans="1:4">
      <c r="A2004" s="199" t="s">
        <v>10535</v>
      </c>
      <c r="B2004" s="195" t="s">
        <v>10536</v>
      </c>
      <c r="C2004" s="196" t="s">
        <v>5413</v>
      </c>
      <c r="D2004" s="197">
        <v>480.62</v>
      </c>
    </row>
    <row r="2005" spans="1:4">
      <c r="A2005" s="199" t="s">
        <v>10537</v>
      </c>
      <c r="B2005" s="195" t="s">
        <v>10538</v>
      </c>
      <c r="C2005" s="196" t="s">
        <v>5413</v>
      </c>
      <c r="D2005" s="197">
        <v>156.59</v>
      </c>
    </row>
    <row r="2006" spans="1:4">
      <c r="A2006" s="199" t="s">
        <v>10539</v>
      </c>
      <c r="B2006" s="195" t="s">
        <v>10540</v>
      </c>
      <c r="C2006" s="196" t="s">
        <v>5413</v>
      </c>
      <c r="D2006" s="197">
        <v>212.99</v>
      </c>
    </row>
    <row r="2007" spans="1:4">
      <c r="A2007" s="199" t="s">
        <v>10541</v>
      </c>
      <c r="B2007" s="195" t="s">
        <v>10542</v>
      </c>
      <c r="C2007" s="196" t="s">
        <v>5413</v>
      </c>
      <c r="D2007" s="197">
        <v>255.66</v>
      </c>
    </row>
    <row r="2008" spans="1:4">
      <c r="A2008" s="199" t="s">
        <v>10543</v>
      </c>
      <c r="B2008" s="195" t="s">
        <v>10544</v>
      </c>
      <c r="C2008" s="196" t="s">
        <v>5413</v>
      </c>
      <c r="D2008" s="197">
        <v>234.55</v>
      </c>
    </row>
    <row r="2009" spans="1:4">
      <c r="A2009" s="199" t="s">
        <v>10545</v>
      </c>
      <c r="B2009" s="195" t="s">
        <v>10546</v>
      </c>
      <c r="C2009" s="196" t="s">
        <v>5413</v>
      </c>
      <c r="D2009" s="197">
        <v>336.19</v>
      </c>
    </row>
    <row r="2010" spans="1:4">
      <c r="A2010" s="199" t="s">
        <v>10547</v>
      </c>
      <c r="B2010" s="195" t="s">
        <v>10548</v>
      </c>
      <c r="C2010" s="196" t="s">
        <v>5413</v>
      </c>
      <c r="D2010" s="197">
        <v>350.6</v>
      </c>
    </row>
    <row r="2011" spans="1:4">
      <c r="A2011" s="199" t="s">
        <v>10549</v>
      </c>
      <c r="B2011" s="195" t="s">
        <v>10550</v>
      </c>
      <c r="C2011" s="196" t="s">
        <v>5413</v>
      </c>
      <c r="D2011" s="197">
        <v>482.73</v>
      </c>
    </row>
    <row r="2012" spans="1:4">
      <c r="A2012" s="199" t="s">
        <v>10551</v>
      </c>
      <c r="B2012" s="195" t="s">
        <v>10552</v>
      </c>
      <c r="C2012" s="196" t="s">
        <v>5413</v>
      </c>
      <c r="D2012" s="197">
        <v>566.72</v>
      </c>
    </row>
    <row r="2013" spans="1:4">
      <c r="A2013" s="199" t="s">
        <v>10553</v>
      </c>
      <c r="B2013" s="195" t="s">
        <v>10554</v>
      </c>
      <c r="C2013" s="196" t="s">
        <v>5413</v>
      </c>
      <c r="D2013" s="197">
        <v>466.1</v>
      </c>
    </row>
    <row r="2014" spans="1:4">
      <c r="A2014" s="199" t="s">
        <v>10555</v>
      </c>
      <c r="B2014" s="195" t="s">
        <v>10556</v>
      </c>
      <c r="C2014" s="196" t="s">
        <v>5413</v>
      </c>
      <c r="D2014" s="197">
        <v>268.95</v>
      </c>
    </row>
    <row r="2015" spans="1:4">
      <c r="A2015" s="199" t="s">
        <v>10557</v>
      </c>
      <c r="B2015" s="195" t="s">
        <v>10558</v>
      </c>
      <c r="C2015" s="196" t="s">
        <v>5413</v>
      </c>
      <c r="D2015" s="197">
        <v>376.21</v>
      </c>
    </row>
    <row r="2016" spans="1:4">
      <c r="A2016" s="199" t="s">
        <v>10559</v>
      </c>
      <c r="B2016" s="195" t="s">
        <v>10560</v>
      </c>
      <c r="C2016" s="196" t="s">
        <v>5413</v>
      </c>
      <c r="D2016" s="197">
        <v>475.1</v>
      </c>
    </row>
    <row r="2017" spans="1:4">
      <c r="A2017" s="199" t="s">
        <v>10561</v>
      </c>
      <c r="B2017" s="195" t="s">
        <v>10562</v>
      </c>
      <c r="C2017" s="196" t="s">
        <v>5413</v>
      </c>
      <c r="D2017" s="197">
        <v>534.11</v>
      </c>
    </row>
    <row r="2018" spans="1:4">
      <c r="A2018" s="199" t="s">
        <v>10563</v>
      </c>
      <c r="B2018" s="195" t="s">
        <v>10564</v>
      </c>
      <c r="C2018" s="196" t="s">
        <v>5413</v>
      </c>
      <c r="D2018" s="197">
        <v>846.21</v>
      </c>
    </row>
    <row r="2019" spans="1:4">
      <c r="A2019" s="199" t="s">
        <v>10565</v>
      </c>
      <c r="B2019" s="195" t="s">
        <v>10566</v>
      </c>
      <c r="C2019" s="196" t="s">
        <v>5413</v>
      </c>
      <c r="D2019" s="197">
        <v>605.11</v>
      </c>
    </row>
    <row r="2020" spans="1:4">
      <c r="A2020" s="199" t="s">
        <v>10567</v>
      </c>
      <c r="B2020" s="195" t="s">
        <v>10568</v>
      </c>
      <c r="C2020" s="196" t="s">
        <v>5413</v>
      </c>
      <c r="D2020" s="197">
        <v>1218.71</v>
      </c>
    </row>
    <row r="2021" spans="1:4">
      <c r="A2021" s="199" t="s">
        <v>10569</v>
      </c>
      <c r="B2021" s="195" t="s">
        <v>10570</v>
      </c>
      <c r="C2021" s="196" t="s">
        <v>5413</v>
      </c>
      <c r="D2021" s="197">
        <v>452.48</v>
      </c>
    </row>
    <row r="2022" spans="1:4">
      <c r="A2022" s="199" t="s">
        <v>10571</v>
      </c>
      <c r="B2022" s="195" t="s">
        <v>10572</v>
      </c>
      <c r="C2022" s="196" t="s">
        <v>5413</v>
      </c>
      <c r="D2022" s="197">
        <v>622.27</v>
      </c>
    </row>
    <row r="2023" spans="1:4">
      <c r="A2023" s="196" t="s">
        <v>10573</v>
      </c>
      <c r="B2023" s="195" t="s">
        <v>10574</v>
      </c>
      <c r="C2023" s="196" t="s">
        <v>5413</v>
      </c>
      <c r="D2023" s="197">
        <v>537.79</v>
      </c>
    </row>
    <row r="2024" spans="1:4">
      <c r="A2024" s="194" t="s">
        <v>10575</v>
      </c>
      <c r="B2024" s="195"/>
      <c r="C2024" s="196"/>
      <c r="D2024" s="224"/>
    </row>
    <row r="2025" spans="1:4">
      <c r="A2025" s="198" t="s">
        <v>10576</v>
      </c>
      <c r="B2025" s="195"/>
      <c r="C2025" s="196"/>
      <c r="D2025" s="224"/>
    </row>
    <row r="2026" spans="1:4">
      <c r="A2026" s="199" t="s">
        <v>10577</v>
      </c>
      <c r="B2026" s="195" t="s">
        <v>10578</v>
      </c>
      <c r="C2026" s="196" t="s">
        <v>5413</v>
      </c>
      <c r="D2026" s="197">
        <v>165.59</v>
      </c>
    </row>
    <row r="2027" spans="1:4">
      <c r="A2027" s="199" t="s">
        <v>10579</v>
      </c>
      <c r="B2027" s="195" t="s">
        <v>10580</v>
      </c>
      <c r="C2027" s="196" t="s">
        <v>5413</v>
      </c>
      <c r="D2027" s="197">
        <v>190.69</v>
      </c>
    </row>
    <row r="2028" spans="1:4">
      <c r="A2028" s="199" t="s">
        <v>10581</v>
      </c>
      <c r="B2028" s="195" t="s">
        <v>10582</v>
      </c>
      <c r="C2028" s="196" t="s">
        <v>5413</v>
      </c>
      <c r="D2028" s="197">
        <v>221.54</v>
      </c>
    </row>
    <row r="2029" spans="1:4">
      <c r="A2029" s="196" t="s">
        <v>10583</v>
      </c>
      <c r="B2029" s="195" t="s">
        <v>10584</v>
      </c>
      <c r="C2029" s="196" t="s">
        <v>5413</v>
      </c>
      <c r="D2029" s="197">
        <v>151.85</v>
      </c>
    </row>
    <row r="2030" spans="1:4">
      <c r="A2030" s="198" t="s">
        <v>10585</v>
      </c>
      <c r="B2030" s="195"/>
      <c r="C2030" s="196"/>
      <c r="D2030" s="224"/>
    </row>
    <row r="2031" spans="1:4">
      <c r="A2031" s="196" t="s">
        <v>10586</v>
      </c>
      <c r="B2031" s="195" t="s">
        <v>10587</v>
      </c>
      <c r="C2031" s="196" t="s">
        <v>25</v>
      </c>
      <c r="D2031" s="197">
        <v>246.22</v>
      </c>
    </row>
    <row r="2032" spans="1:4">
      <c r="A2032" s="194" t="s">
        <v>10588</v>
      </c>
      <c r="B2032" s="195"/>
      <c r="C2032" s="196"/>
      <c r="D2032" s="224"/>
    </row>
    <row r="2033" spans="1:4">
      <c r="A2033" s="198" t="s">
        <v>10589</v>
      </c>
      <c r="B2033" s="195"/>
      <c r="C2033" s="196"/>
      <c r="D2033" s="224"/>
    </row>
    <row r="2034" spans="1:4">
      <c r="A2034" s="196" t="s">
        <v>10590</v>
      </c>
      <c r="B2034" s="195" t="s">
        <v>10591</v>
      </c>
      <c r="C2034" s="196" t="s">
        <v>25</v>
      </c>
      <c r="D2034" s="197">
        <v>581.03</v>
      </c>
    </row>
    <row r="2035" spans="1:4">
      <c r="A2035" s="194" t="s">
        <v>10592</v>
      </c>
      <c r="B2035" s="195"/>
      <c r="C2035" s="196"/>
      <c r="D2035" s="224"/>
    </row>
    <row r="2036" spans="1:4">
      <c r="A2036" s="198" t="s">
        <v>10593</v>
      </c>
      <c r="B2036" s="195"/>
      <c r="C2036" s="196"/>
      <c r="D2036" s="224"/>
    </row>
    <row r="2037" spans="1:4">
      <c r="A2037" s="199" t="s">
        <v>10594</v>
      </c>
      <c r="B2037" s="195" t="s">
        <v>10595</v>
      </c>
      <c r="C2037" s="196" t="s">
        <v>5413</v>
      </c>
      <c r="D2037" s="197">
        <v>3088.33</v>
      </c>
    </row>
    <row r="2038" spans="1:4">
      <c r="A2038" s="199" t="s">
        <v>10596</v>
      </c>
      <c r="B2038" s="195" t="s">
        <v>10597</v>
      </c>
      <c r="C2038" s="196" t="s">
        <v>5445</v>
      </c>
      <c r="D2038" s="197">
        <v>276</v>
      </c>
    </row>
    <row r="2039" spans="1:4">
      <c r="A2039" s="199" t="s">
        <v>10598</v>
      </c>
      <c r="B2039" s="195" t="s">
        <v>10599</v>
      </c>
      <c r="C2039" s="196" t="s">
        <v>25</v>
      </c>
      <c r="D2039" s="197">
        <v>1030.6600000000001</v>
      </c>
    </row>
    <row r="2040" spans="1:4">
      <c r="A2040" s="199" t="s">
        <v>10600</v>
      </c>
      <c r="B2040" s="195" t="s">
        <v>10601</v>
      </c>
      <c r="C2040" s="196" t="s">
        <v>25</v>
      </c>
      <c r="D2040" s="197">
        <v>1156.9000000000001</v>
      </c>
    </row>
    <row r="2041" spans="1:4">
      <c r="A2041" s="199" t="s">
        <v>10602</v>
      </c>
      <c r="B2041" s="195" t="s">
        <v>10603</v>
      </c>
      <c r="C2041" s="196" t="s">
        <v>5413</v>
      </c>
      <c r="D2041" s="197">
        <v>3280</v>
      </c>
    </row>
    <row r="2042" spans="1:4">
      <c r="A2042" s="199" t="s">
        <v>10604</v>
      </c>
      <c r="B2042" s="195" t="s">
        <v>10605</v>
      </c>
      <c r="C2042" s="196" t="s">
        <v>25</v>
      </c>
      <c r="D2042" s="197">
        <v>1933.27</v>
      </c>
    </row>
    <row r="2043" spans="1:4">
      <c r="A2043" s="199" t="s">
        <v>10606</v>
      </c>
      <c r="B2043" s="195" t="s">
        <v>10607</v>
      </c>
      <c r="C2043" s="196" t="s">
        <v>25</v>
      </c>
      <c r="D2043" s="197">
        <v>1759</v>
      </c>
    </row>
    <row r="2044" spans="1:4">
      <c r="A2044" s="199" t="s">
        <v>10608</v>
      </c>
      <c r="B2044" s="195" t="s">
        <v>10609</v>
      </c>
      <c r="C2044" s="196" t="s">
        <v>25</v>
      </c>
      <c r="D2044" s="197">
        <v>1696.94</v>
      </c>
    </row>
    <row r="2045" spans="1:4">
      <c r="A2045" s="199" t="s">
        <v>10610</v>
      </c>
      <c r="B2045" s="195" t="s">
        <v>10611</v>
      </c>
      <c r="C2045" s="196" t="s">
        <v>41</v>
      </c>
      <c r="D2045" s="197">
        <v>130.4</v>
      </c>
    </row>
    <row r="2046" spans="1:4">
      <c r="A2046" s="199" t="s">
        <v>10612</v>
      </c>
      <c r="B2046" s="195" t="s">
        <v>10613</v>
      </c>
      <c r="C2046" s="196" t="s">
        <v>41</v>
      </c>
      <c r="D2046" s="197">
        <v>265.18</v>
      </c>
    </row>
    <row r="2047" spans="1:4">
      <c r="A2047" s="199" t="s">
        <v>10614</v>
      </c>
      <c r="B2047" s="195" t="s">
        <v>10615</v>
      </c>
      <c r="C2047" s="196" t="s">
        <v>41</v>
      </c>
      <c r="D2047" s="197">
        <v>288.18</v>
      </c>
    </row>
    <row r="2048" spans="1:4">
      <c r="A2048" s="199" t="s">
        <v>10616</v>
      </c>
      <c r="B2048" s="195" t="s">
        <v>10617</v>
      </c>
      <c r="C2048" s="196" t="s">
        <v>41</v>
      </c>
      <c r="D2048" s="197">
        <v>493.68</v>
      </c>
    </row>
    <row r="2049" spans="1:4">
      <c r="A2049" s="199" t="s">
        <v>10618</v>
      </c>
      <c r="B2049" s="195" t="s">
        <v>10619</v>
      </c>
      <c r="C2049" s="196" t="s">
        <v>41</v>
      </c>
      <c r="D2049" s="197">
        <v>396.18</v>
      </c>
    </row>
    <row r="2050" spans="1:4">
      <c r="A2050" s="196" t="s">
        <v>10620</v>
      </c>
      <c r="B2050" s="195" t="s">
        <v>10621</v>
      </c>
      <c r="C2050" s="196" t="s">
        <v>5413</v>
      </c>
      <c r="D2050" s="197">
        <v>399.96</v>
      </c>
    </row>
    <row r="2051" spans="1:4">
      <c r="A2051" s="194" t="s">
        <v>10622</v>
      </c>
      <c r="B2051" s="195"/>
      <c r="C2051" s="196"/>
      <c r="D2051" s="224"/>
    </row>
    <row r="2052" spans="1:4">
      <c r="A2052" s="198" t="s">
        <v>10623</v>
      </c>
      <c r="B2052" s="195"/>
      <c r="C2052" s="196"/>
      <c r="D2052" s="224"/>
    </row>
    <row r="2053" spans="1:4">
      <c r="A2053" s="199" t="s">
        <v>10624</v>
      </c>
      <c r="B2053" s="195" t="s">
        <v>10625</v>
      </c>
      <c r="C2053" s="196" t="s">
        <v>5413</v>
      </c>
      <c r="D2053" s="197">
        <v>136.66</v>
      </c>
    </row>
    <row r="2054" spans="1:4">
      <c r="A2054" s="199" t="s">
        <v>10626</v>
      </c>
      <c r="B2054" s="195" t="s">
        <v>10627</v>
      </c>
      <c r="C2054" s="196" t="s">
        <v>5413</v>
      </c>
      <c r="D2054" s="197">
        <v>256.37</v>
      </c>
    </row>
    <row r="2055" spans="1:4">
      <c r="A2055" s="199" t="s">
        <v>10628</v>
      </c>
      <c r="B2055" s="195" t="s">
        <v>10629</v>
      </c>
      <c r="C2055" s="196" t="s">
        <v>5413</v>
      </c>
      <c r="D2055" s="197">
        <v>48.89</v>
      </c>
    </row>
    <row r="2056" spans="1:4">
      <c r="A2056" s="199" t="s">
        <v>10630</v>
      </c>
      <c r="B2056" s="195" t="s">
        <v>10631</v>
      </c>
      <c r="C2056" s="196" t="s">
        <v>5413</v>
      </c>
      <c r="D2056" s="197">
        <v>46.79</v>
      </c>
    </row>
    <row r="2057" spans="1:4">
      <c r="A2057" s="199" t="s">
        <v>10632</v>
      </c>
      <c r="B2057" s="195" t="s">
        <v>10633</v>
      </c>
      <c r="C2057" s="196" t="s">
        <v>5413</v>
      </c>
      <c r="D2057" s="197">
        <v>55.7</v>
      </c>
    </row>
    <row r="2058" spans="1:4">
      <c r="A2058" s="199" t="s">
        <v>10634</v>
      </c>
      <c r="B2058" s="195" t="s">
        <v>10635</v>
      </c>
      <c r="C2058" s="196" t="s">
        <v>5413</v>
      </c>
      <c r="D2058" s="197">
        <v>460.4</v>
      </c>
    </row>
    <row r="2059" spans="1:4">
      <c r="A2059" s="199" t="s">
        <v>10636</v>
      </c>
      <c r="B2059" s="195" t="s">
        <v>10637</v>
      </c>
      <c r="C2059" s="196" t="s">
        <v>5413</v>
      </c>
      <c r="D2059" s="197">
        <v>256.37</v>
      </c>
    </row>
    <row r="2060" spans="1:4">
      <c r="A2060" s="199" t="s">
        <v>10638</v>
      </c>
      <c r="B2060" s="195" t="s">
        <v>10639</v>
      </c>
      <c r="C2060" s="196" t="s">
        <v>5413</v>
      </c>
      <c r="D2060" s="197">
        <v>136.62</v>
      </c>
    </row>
    <row r="2061" spans="1:4">
      <c r="A2061" s="199" t="s">
        <v>10640</v>
      </c>
      <c r="B2061" s="195" t="s">
        <v>10641</v>
      </c>
      <c r="C2061" s="196" t="s">
        <v>5413</v>
      </c>
      <c r="D2061" s="197">
        <v>146.94999999999999</v>
      </c>
    </row>
    <row r="2062" spans="1:4">
      <c r="A2062" s="199" t="s">
        <v>10642</v>
      </c>
      <c r="B2062" s="195" t="s">
        <v>10643</v>
      </c>
      <c r="C2062" s="196" t="s">
        <v>5413</v>
      </c>
      <c r="D2062" s="197">
        <v>206.37</v>
      </c>
    </row>
    <row r="2063" spans="1:4">
      <c r="A2063" s="199" t="s">
        <v>10644</v>
      </c>
      <c r="B2063" s="195" t="s">
        <v>10645</v>
      </c>
      <c r="C2063" s="196" t="s">
        <v>5413</v>
      </c>
      <c r="D2063" s="197">
        <v>36.65</v>
      </c>
    </row>
    <row r="2064" spans="1:4">
      <c r="A2064" s="199" t="s">
        <v>10646</v>
      </c>
      <c r="B2064" s="195" t="s">
        <v>10647</v>
      </c>
      <c r="C2064" s="196" t="s">
        <v>5413</v>
      </c>
      <c r="D2064" s="197">
        <v>74.22</v>
      </c>
    </row>
    <row r="2065" spans="1:4">
      <c r="A2065" s="199" t="s">
        <v>10648</v>
      </c>
      <c r="B2065" s="195" t="s">
        <v>10649</v>
      </c>
      <c r="C2065" s="196" t="s">
        <v>5413</v>
      </c>
      <c r="D2065" s="197">
        <v>146.66</v>
      </c>
    </row>
    <row r="2066" spans="1:4">
      <c r="A2066" s="199" t="s">
        <v>10650</v>
      </c>
      <c r="B2066" s="195" t="s">
        <v>10651</v>
      </c>
      <c r="C2066" s="196" t="s">
        <v>5413</v>
      </c>
      <c r="D2066" s="197">
        <v>315.79000000000002</v>
      </c>
    </row>
    <row r="2067" spans="1:4">
      <c r="A2067" s="199" t="s">
        <v>10652</v>
      </c>
      <c r="B2067" s="195" t="s">
        <v>10653</v>
      </c>
      <c r="C2067" s="196" t="s">
        <v>5413</v>
      </c>
      <c r="D2067" s="197">
        <v>600.01</v>
      </c>
    </row>
    <row r="2068" spans="1:4">
      <c r="A2068" s="199" t="s">
        <v>10654</v>
      </c>
      <c r="B2068" s="195" t="s">
        <v>10655</v>
      </c>
      <c r="C2068" s="196" t="s">
        <v>5413</v>
      </c>
      <c r="D2068" s="197">
        <v>781.02</v>
      </c>
    </row>
    <row r="2069" spans="1:4">
      <c r="A2069" s="199" t="s">
        <v>10656</v>
      </c>
      <c r="B2069" s="195" t="s">
        <v>10657</v>
      </c>
      <c r="C2069" s="196" t="s">
        <v>5413</v>
      </c>
      <c r="D2069" s="197">
        <v>105.7</v>
      </c>
    </row>
    <row r="2070" spans="1:4">
      <c r="A2070" s="199" t="s">
        <v>10658</v>
      </c>
      <c r="B2070" s="195" t="s">
        <v>10659</v>
      </c>
      <c r="C2070" s="196" t="s">
        <v>5413</v>
      </c>
      <c r="D2070" s="197">
        <v>3.9</v>
      </c>
    </row>
    <row r="2071" spans="1:4">
      <c r="A2071" s="199" t="s">
        <v>10660</v>
      </c>
      <c r="B2071" s="195" t="s">
        <v>10661</v>
      </c>
      <c r="C2071" s="196" t="s">
        <v>5413</v>
      </c>
      <c r="D2071" s="197">
        <v>24.16</v>
      </c>
    </row>
    <row r="2072" spans="1:4">
      <c r="A2072" s="199" t="s">
        <v>10662</v>
      </c>
      <c r="B2072" s="195" t="s">
        <v>10663</v>
      </c>
      <c r="C2072" s="196" t="s">
        <v>5413</v>
      </c>
      <c r="D2072" s="197">
        <v>24.04</v>
      </c>
    </row>
    <row r="2073" spans="1:4">
      <c r="A2073" s="199" t="s">
        <v>10664</v>
      </c>
      <c r="B2073" s="195" t="s">
        <v>10665</v>
      </c>
      <c r="C2073" s="196" t="s">
        <v>5413</v>
      </c>
      <c r="D2073" s="197">
        <v>122.73</v>
      </c>
    </row>
    <row r="2074" spans="1:4">
      <c r="A2074" s="199" t="s">
        <v>10666</v>
      </c>
      <c r="B2074" s="195" t="s">
        <v>10667</v>
      </c>
      <c r="C2074" s="196" t="s">
        <v>5413</v>
      </c>
      <c r="D2074" s="197">
        <v>23.08</v>
      </c>
    </row>
    <row r="2075" spans="1:4">
      <c r="A2075" s="199" t="s">
        <v>10668</v>
      </c>
      <c r="B2075" s="195" t="s">
        <v>10669</v>
      </c>
      <c r="C2075" s="196" t="s">
        <v>5413</v>
      </c>
      <c r="D2075" s="197">
        <v>398</v>
      </c>
    </row>
    <row r="2076" spans="1:4">
      <c r="A2076" s="199" t="s">
        <v>10670</v>
      </c>
      <c r="B2076" s="195" t="s">
        <v>10671</v>
      </c>
      <c r="C2076" s="196" t="s">
        <v>5413</v>
      </c>
      <c r="D2076" s="197">
        <v>412.01</v>
      </c>
    </row>
    <row r="2077" spans="1:4">
      <c r="A2077" s="199" t="s">
        <v>10672</v>
      </c>
      <c r="B2077" s="195" t="s">
        <v>10673</v>
      </c>
      <c r="C2077" s="196" t="s">
        <v>5413</v>
      </c>
      <c r="D2077" s="197">
        <v>147.21</v>
      </c>
    </row>
    <row r="2078" spans="1:4">
      <c r="A2078" s="199" t="s">
        <v>10674</v>
      </c>
      <c r="B2078" s="195" t="s">
        <v>10675</v>
      </c>
      <c r="C2078" s="196" t="s">
        <v>5413</v>
      </c>
      <c r="D2078" s="197">
        <v>82.65</v>
      </c>
    </row>
    <row r="2079" spans="1:4">
      <c r="A2079" s="199" t="s">
        <v>10676</v>
      </c>
      <c r="B2079" s="195" t="s">
        <v>10677</v>
      </c>
      <c r="C2079" s="196" t="s">
        <v>5413</v>
      </c>
      <c r="D2079" s="197">
        <v>71.650000000000006</v>
      </c>
    </row>
    <row r="2080" spans="1:4">
      <c r="A2080" s="199" t="s">
        <v>10678</v>
      </c>
      <c r="B2080" s="195" t="s">
        <v>10679</v>
      </c>
      <c r="C2080" s="196" t="s">
        <v>5413</v>
      </c>
      <c r="D2080" s="197">
        <v>41.2</v>
      </c>
    </row>
    <row r="2081" spans="1:4">
      <c r="A2081" s="199" t="s">
        <v>10680</v>
      </c>
      <c r="B2081" s="195" t="s">
        <v>10681</v>
      </c>
      <c r="C2081" s="196" t="s">
        <v>5413</v>
      </c>
      <c r="D2081" s="197">
        <v>227.45</v>
      </c>
    </row>
    <row r="2082" spans="1:4">
      <c r="A2082" s="199" t="s">
        <v>10682</v>
      </c>
      <c r="B2082" s="195" t="s">
        <v>10683</v>
      </c>
      <c r="C2082" s="196" t="s">
        <v>5413</v>
      </c>
      <c r="D2082" s="197">
        <v>97.44</v>
      </c>
    </row>
    <row r="2083" spans="1:4">
      <c r="A2083" s="199" t="s">
        <v>10684</v>
      </c>
      <c r="B2083" s="195" t="s">
        <v>10685</v>
      </c>
      <c r="C2083" s="196" t="s">
        <v>5413</v>
      </c>
      <c r="D2083" s="197">
        <v>171.32</v>
      </c>
    </row>
    <row r="2084" spans="1:4">
      <c r="A2084" s="199" t="s">
        <v>10686</v>
      </c>
      <c r="B2084" s="195" t="s">
        <v>10687</v>
      </c>
      <c r="C2084" s="196" t="s">
        <v>5413</v>
      </c>
      <c r="D2084" s="197">
        <v>180</v>
      </c>
    </row>
    <row r="2085" spans="1:4">
      <c r="A2085" s="196" t="s">
        <v>10688</v>
      </c>
      <c r="B2085" s="195" t="s">
        <v>10689</v>
      </c>
      <c r="C2085" s="196" t="s">
        <v>5413</v>
      </c>
      <c r="D2085" s="197">
        <v>23.08</v>
      </c>
    </row>
    <row r="2086" spans="1:4">
      <c r="A2086" s="198" t="s">
        <v>10690</v>
      </c>
      <c r="B2086" s="195"/>
      <c r="C2086" s="196"/>
      <c r="D2086" s="224"/>
    </row>
    <row r="2087" spans="1:4">
      <c r="A2087" s="199" t="s">
        <v>10691</v>
      </c>
      <c r="B2087" s="195" t="s">
        <v>10692</v>
      </c>
      <c r="C2087" s="196" t="s">
        <v>5413</v>
      </c>
      <c r="D2087" s="197">
        <v>45</v>
      </c>
    </row>
    <row r="2088" spans="1:4">
      <c r="A2088" s="199" t="s">
        <v>10693</v>
      </c>
      <c r="B2088" s="195" t="s">
        <v>10694</v>
      </c>
      <c r="C2088" s="196" t="s">
        <v>5413</v>
      </c>
      <c r="D2088" s="197">
        <v>112.04</v>
      </c>
    </row>
    <row r="2089" spans="1:4">
      <c r="A2089" s="196" t="s">
        <v>10695</v>
      </c>
      <c r="B2089" s="195" t="s">
        <v>10696</v>
      </c>
      <c r="C2089" s="196" t="s">
        <v>5413</v>
      </c>
      <c r="D2089" s="197">
        <v>85.44</v>
      </c>
    </row>
    <row r="2090" spans="1:4">
      <c r="A2090" s="198" t="s">
        <v>10697</v>
      </c>
      <c r="B2090" s="195"/>
      <c r="C2090" s="196"/>
      <c r="D2090" s="224"/>
    </row>
    <row r="2091" spans="1:4">
      <c r="A2091" s="199" t="s">
        <v>10698</v>
      </c>
      <c r="B2091" s="195" t="s">
        <v>10699</v>
      </c>
      <c r="C2091" s="196" t="s">
        <v>5413</v>
      </c>
      <c r="D2091" s="197">
        <v>127.11</v>
      </c>
    </row>
    <row r="2092" spans="1:4">
      <c r="A2092" s="199" t="s">
        <v>10700</v>
      </c>
      <c r="B2092" s="195" t="s">
        <v>10701</v>
      </c>
      <c r="C2092" s="196" t="s">
        <v>5413</v>
      </c>
      <c r="D2092" s="197">
        <v>401.06</v>
      </c>
    </row>
    <row r="2093" spans="1:4">
      <c r="A2093" s="196" t="s">
        <v>10702</v>
      </c>
      <c r="B2093" s="195" t="s">
        <v>10703</v>
      </c>
      <c r="C2093" s="196" t="s">
        <v>5413</v>
      </c>
      <c r="D2093" s="197">
        <v>163.36000000000001</v>
      </c>
    </row>
    <row r="2094" spans="1:4">
      <c r="A2094" s="194" t="s">
        <v>10704</v>
      </c>
      <c r="B2094" s="195"/>
      <c r="C2094" s="196"/>
      <c r="D2094" s="224"/>
    </row>
    <row r="2095" spans="1:4">
      <c r="A2095" s="198" t="s">
        <v>10705</v>
      </c>
      <c r="B2095" s="195"/>
      <c r="C2095" s="196"/>
      <c r="D2095" s="224"/>
    </row>
    <row r="2096" spans="1:4">
      <c r="A2096" s="199" t="s">
        <v>10706</v>
      </c>
      <c r="B2096" s="195" t="s">
        <v>10707</v>
      </c>
      <c r="C2096" s="196" t="s">
        <v>25</v>
      </c>
      <c r="D2096" s="197">
        <v>210.23</v>
      </c>
    </row>
    <row r="2097" spans="1:4">
      <c r="A2097" s="199" t="s">
        <v>10708</v>
      </c>
      <c r="B2097" s="195" t="s">
        <v>10709</v>
      </c>
      <c r="C2097" s="196" t="s">
        <v>25</v>
      </c>
      <c r="D2097" s="197">
        <v>353.19</v>
      </c>
    </row>
    <row r="2098" spans="1:4">
      <c r="A2098" s="199" t="s">
        <v>10710</v>
      </c>
      <c r="B2098" s="195" t="s">
        <v>10711</v>
      </c>
      <c r="C2098" s="196" t="s">
        <v>25</v>
      </c>
      <c r="D2098" s="197">
        <v>330</v>
      </c>
    </row>
    <row r="2099" spans="1:4">
      <c r="A2099" s="199" t="s">
        <v>10712</v>
      </c>
      <c r="B2099" s="195" t="s">
        <v>10713</v>
      </c>
      <c r="C2099" s="196" t="s">
        <v>25</v>
      </c>
      <c r="D2099" s="197">
        <v>326</v>
      </c>
    </row>
    <row r="2100" spans="1:4">
      <c r="A2100" s="199" t="s">
        <v>10714</v>
      </c>
      <c r="B2100" s="195" t="s">
        <v>10715</v>
      </c>
      <c r="C2100" s="196" t="s">
        <v>25</v>
      </c>
      <c r="D2100" s="197">
        <v>357.5</v>
      </c>
    </row>
    <row r="2101" spans="1:4">
      <c r="A2101" s="199" t="s">
        <v>10716</v>
      </c>
      <c r="B2101" s="195" t="s">
        <v>10717</v>
      </c>
      <c r="C2101" s="196" t="s">
        <v>25</v>
      </c>
      <c r="D2101" s="197">
        <v>77.3</v>
      </c>
    </row>
    <row r="2102" spans="1:4">
      <c r="A2102" s="199" t="s">
        <v>10718</v>
      </c>
      <c r="B2102" s="195" t="s">
        <v>10719</v>
      </c>
      <c r="C2102" s="196" t="s">
        <v>25</v>
      </c>
      <c r="D2102" s="197">
        <v>89.3</v>
      </c>
    </row>
    <row r="2103" spans="1:4">
      <c r="A2103" s="199" t="s">
        <v>10720</v>
      </c>
      <c r="B2103" s="195" t="s">
        <v>10721</v>
      </c>
      <c r="C2103" s="196" t="s">
        <v>25</v>
      </c>
      <c r="D2103" s="197">
        <v>117.3</v>
      </c>
    </row>
    <row r="2104" spans="1:4">
      <c r="A2104" s="199" t="s">
        <v>10722</v>
      </c>
      <c r="B2104" s="195" t="s">
        <v>10723</v>
      </c>
      <c r="C2104" s="196" t="s">
        <v>25</v>
      </c>
      <c r="D2104" s="197">
        <v>117.16</v>
      </c>
    </row>
    <row r="2105" spans="1:4">
      <c r="A2105" s="196" t="s">
        <v>10724</v>
      </c>
      <c r="B2105" s="195" t="s">
        <v>10725</v>
      </c>
      <c r="C2105" s="196" t="s">
        <v>25</v>
      </c>
      <c r="D2105" s="197">
        <v>96</v>
      </c>
    </row>
    <row r="2106" spans="1:4">
      <c r="A2106" s="198" t="s">
        <v>10726</v>
      </c>
      <c r="B2106" s="195"/>
      <c r="C2106" s="196"/>
      <c r="D2106" s="224"/>
    </row>
    <row r="2107" spans="1:4">
      <c r="A2107" s="196" t="s">
        <v>10727</v>
      </c>
      <c r="B2107" s="195" t="s">
        <v>10728</v>
      </c>
      <c r="C2107" s="196" t="s">
        <v>25</v>
      </c>
      <c r="D2107" s="197">
        <v>303.01</v>
      </c>
    </row>
    <row r="2108" spans="1:4">
      <c r="A2108" s="198" t="s">
        <v>10729</v>
      </c>
      <c r="B2108" s="195"/>
      <c r="C2108" s="196"/>
      <c r="D2108" s="224"/>
    </row>
    <row r="2109" spans="1:4">
      <c r="A2109" s="196" t="s">
        <v>10730</v>
      </c>
      <c r="B2109" s="195" t="s">
        <v>10731</v>
      </c>
      <c r="C2109" s="196" t="s">
        <v>5413</v>
      </c>
      <c r="D2109" s="197">
        <v>2660</v>
      </c>
    </row>
    <row r="2110" spans="1:4">
      <c r="A2110" s="198" t="s">
        <v>10732</v>
      </c>
      <c r="B2110" s="195"/>
      <c r="C2110" s="196"/>
      <c r="D2110" s="224"/>
    </row>
    <row r="2111" spans="1:4">
      <c r="A2111" s="199" t="s">
        <v>10733</v>
      </c>
      <c r="B2111" s="195" t="s">
        <v>10734</v>
      </c>
      <c r="C2111" s="196" t="s">
        <v>25</v>
      </c>
      <c r="D2111" s="197">
        <v>207.45</v>
      </c>
    </row>
    <row r="2112" spans="1:4">
      <c r="A2112" s="199" t="s">
        <v>10735</v>
      </c>
      <c r="B2112" s="195" t="s">
        <v>10736</v>
      </c>
      <c r="C2112" s="196" t="s">
        <v>25</v>
      </c>
      <c r="D2112" s="197">
        <v>303.26</v>
      </c>
    </row>
    <row r="2113" spans="1:4">
      <c r="A2113" s="199" t="s">
        <v>10737</v>
      </c>
      <c r="B2113" s="195" t="s">
        <v>10738</v>
      </c>
      <c r="C2113" s="196" t="s">
        <v>25</v>
      </c>
      <c r="D2113" s="197">
        <v>399.84</v>
      </c>
    </row>
    <row r="2114" spans="1:4">
      <c r="A2114" s="196" t="s">
        <v>10739</v>
      </c>
      <c r="B2114" s="195" t="s">
        <v>10740</v>
      </c>
      <c r="C2114" s="196" t="s">
        <v>25</v>
      </c>
      <c r="D2114" s="197">
        <v>500.29</v>
      </c>
    </row>
    <row r="2115" spans="1:4">
      <c r="A2115" s="198" t="s">
        <v>10741</v>
      </c>
      <c r="B2115" s="195"/>
      <c r="C2115" s="196"/>
      <c r="D2115" s="224"/>
    </row>
    <row r="2116" spans="1:4">
      <c r="A2116" s="196" t="s">
        <v>10742</v>
      </c>
      <c r="B2116" s="195" t="s">
        <v>10743</v>
      </c>
      <c r="C2116" s="196" t="s">
        <v>25</v>
      </c>
      <c r="D2116" s="197">
        <v>82.43</v>
      </c>
    </row>
    <row r="2117" spans="1:4">
      <c r="A2117" s="194" t="s">
        <v>10744</v>
      </c>
      <c r="B2117" s="195"/>
      <c r="C2117" s="196"/>
      <c r="D2117" s="224"/>
    </row>
    <row r="2118" spans="1:4">
      <c r="A2118" s="198" t="s">
        <v>10745</v>
      </c>
      <c r="B2118" s="195"/>
      <c r="C2118" s="196"/>
      <c r="D2118" s="224"/>
    </row>
    <row r="2119" spans="1:4">
      <c r="A2119" s="199" t="s">
        <v>10746</v>
      </c>
      <c r="B2119" s="195" t="s">
        <v>10747</v>
      </c>
      <c r="C2119" s="196" t="s">
        <v>5413</v>
      </c>
      <c r="D2119" s="197">
        <v>915.76</v>
      </c>
    </row>
    <row r="2120" spans="1:4">
      <c r="A2120" s="196" t="s">
        <v>10748</v>
      </c>
      <c r="B2120" s="195" t="s">
        <v>10749</v>
      </c>
      <c r="C2120" s="196" t="s">
        <v>5413</v>
      </c>
      <c r="D2120" s="197">
        <v>960.47</v>
      </c>
    </row>
    <row r="2121" spans="1:4">
      <c r="A2121" s="194" t="s">
        <v>10750</v>
      </c>
      <c r="B2121" s="195"/>
      <c r="C2121" s="196"/>
      <c r="D2121" s="224"/>
    </row>
    <row r="2122" spans="1:4">
      <c r="A2122" s="198" t="s">
        <v>10751</v>
      </c>
      <c r="B2122" s="195"/>
      <c r="C2122" s="196"/>
      <c r="D2122" s="224"/>
    </row>
    <row r="2123" spans="1:4">
      <c r="A2123" s="199" t="s">
        <v>10752</v>
      </c>
      <c r="B2123" s="195" t="s">
        <v>10753</v>
      </c>
      <c r="C2123" s="196" t="s">
        <v>5413</v>
      </c>
      <c r="D2123" s="197">
        <v>7.0000000000000007E-2</v>
      </c>
    </row>
    <row r="2124" spans="1:4">
      <c r="A2124" s="199" t="s">
        <v>10754</v>
      </c>
      <c r="B2124" s="195" t="s">
        <v>10755</v>
      </c>
      <c r="C2124" s="196" t="s">
        <v>5413</v>
      </c>
      <c r="D2124" s="197">
        <v>8.9700000000000006</v>
      </c>
    </row>
    <row r="2125" spans="1:4">
      <c r="A2125" s="199" t="s">
        <v>10756</v>
      </c>
      <c r="B2125" s="195" t="s">
        <v>10757</v>
      </c>
      <c r="C2125" s="196" t="s">
        <v>5413</v>
      </c>
      <c r="D2125" s="197">
        <v>17.329999999999998</v>
      </c>
    </row>
    <row r="2126" spans="1:4">
      <c r="A2126" s="199" t="s">
        <v>10758</v>
      </c>
      <c r="B2126" s="195" t="s">
        <v>10759</v>
      </c>
      <c r="C2126" s="196" t="s">
        <v>25</v>
      </c>
      <c r="D2126" s="197">
        <v>434.48</v>
      </c>
    </row>
    <row r="2127" spans="1:4">
      <c r="A2127" s="199" t="s">
        <v>10760</v>
      </c>
      <c r="B2127" s="195" t="s">
        <v>10761</v>
      </c>
      <c r="C2127" s="196" t="s">
        <v>25</v>
      </c>
      <c r="D2127" s="197">
        <v>1232.9000000000001</v>
      </c>
    </row>
    <row r="2128" spans="1:4">
      <c r="A2128" s="199" t="s">
        <v>10762</v>
      </c>
      <c r="B2128" s="195" t="s">
        <v>10763</v>
      </c>
      <c r="C2128" s="196" t="s">
        <v>5413</v>
      </c>
      <c r="D2128" s="197">
        <v>23.08</v>
      </c>
    </row>
    <row r="2129" spans="1:4">
      <c r="A2129" s="199" t="s">
        <v>10764</v>
      </c>
      <c r="B2129" s="195" t="s">
        <v>10765</v>
      </c>
      <c r="C2129" s="196" t="s">
        <v>5413</v>
      </c>
      <c r="D2129" s="197">
        <v>46.16</v>
      </c>
    </row>
    <row r="2130" spans="1:4">
      <c r="A2130" s="199" t="s">
        <v>10766</v>
      </c>
      <c r="B2130" s="195" t="s">
        <v>10767</v>
      </c>
      <c r="C2130" s="196" t="s">
        <v>5413</v>
      </c>
      <c r="D2130" s="197">
        <v>80</v>
      </c>
    </row>
    <row r="2131" spans="1:4">
      <c r="A2131" s="199" t="s">
        <v>10768</v>
      </c>
      <c r="B2131" s="195" t="s">
        <v>10769</v>
      </c>
      <c r="C2131" s="196" t="s">
        <v>5413</v>
      </c>
      <c r="D2131" s="197">
        <v>36.5</v>
      </c>
    </row>
    <row r="2132" spans="1:4">
      <c r="A2132" s="199" t="s">
        <v>10770</v>
      </c>
      <c r="B2132" s="195" t="s">
        <v>10771</v>
      </c>
      <c r="C2132" s="196" t="s">
        <v>5413</v>
      </c>
      <c r="D2132" s="197">
        <v>1.75</v>
      </c>
    </row>
    <row r="2133" spans="1:4">
      <c r="A2133" s="199" t="s">
        <v>10772</v>
      </c>
      <c r="B2133" s="195" t="s">
        <v>10773</v>
      </c>
      <c r="C2133" s="196" t="s">
        <v>5413</v>
      </c>
      <c r="D2133" s="197">
        <v>0.08</v>
      </c>
    </row>
    <row r="2134" spans="1:4">
      <c r="A2134" s="199" t="s">
        <v>10774</v>
      </c>
      <c r="B2134" s="195" t="s">
        <v>10775</v>
      </c>
      <c r="C2134" s="196" t="s">
        <v>5447</v>
      </c>
      <c r="D2134" s="197">
        <v>6.76</v>
      </c>
    </row>
    <row r="2135" spans="1:4">
      <c r="A2135" s="199" t="s">
        <v>10776</v>
      </c>
      <c r="B2135" s="195" t="s">
        <v>10777</v>
      </c>
      <c r="C2135" s="196" t="s">
        <v>5413</v>
      </c>
      <c r="D2135" s="197">
        <v>1.56</v>
      </c>
    </row>
    <row r="2136" spans="1:4">
      <c r="A2136" s="196" t="s">
        <v>10778</v>
      </c>
      <c r="B2136" s="195" t="s">
        <v>10779</v>
      </c>
      <c r="C2136" s="196" t="s">
        <v>5413</v>
      </c>
      <c r="D2136" s="197">
        <v>72.34</v>
      </c>
    </row>
    <row r="2137" spans="1:4">
      <c r="A2137" s="194" t="s">
        <v>5448</v>
      </c>
      <c r="B2137" s="195"/>
      <c r="C2137" s="196"/>
      <c r="D2137" s="224"/>
    </row>
    <row r="2138" spans="1:4">
      <c r="A2138" s="194" t="s">
        <v>5423</v>
      </c>
      <c r="B2138" s="195"/>
      <c r="C2138" s="196"/>
      <c r="D2138" s="224"/>
    </row>
    <row r="2139" spans="1:4">
      <c r="A2139" s="194" t="s">
        <v>10780</v>
      </c>
      <c r="B2139" s="195"/>
      <c r="C2139" s="196"/>
      <c r="D2139" s="224"/>
    </row>
    <row r="2140" spans="1:4">
      <c r="A2140" s="198" t="s">
        <v>10781</v>
      </c>
      <c r="B2140" s="195"/>
      <c r="C2140" s="196"/>
      <c r="D2140" s="224"/>
    </row>
    <row r="2141" spans="1:4">
      <c r="A2141" s="199" t="s">
        <v>10782</v>
      </c>
      <c r="B2141" s="195" t="s">
        <v>10783</v>
      </c>
      <c r="C2141" s="196" t="s">
        <v>34</v>
      </c>
      <c r="D2141" s="197">
        <v>200.46</v>
      </c>
    </row>
    <row r="2142" spans="1:4">
      <c r="A2142" s="199" t="s">
        <v>10784</v>
      </c>
      <c r="B2142" s="195" t="s">
        <v>10785</v>
      </c>
      <c r="C2142" s="196" t="s">
        <v>34</v>
      </c>
      <c r="D2142" s="197">
        <v>216.22</v>
      </c>
    </row>
    <row r="2143" spans="1:4">
      <c r="A2143" s="199" t="s">
        <v>10786</v>
      </c>
      <c r="B2143" s="195" t="s">
        <v>10787</v>
      </c>
      <c r="C2143" s="196" t="s">
        <v>34</v>
      </c>
      <c r="D2143" s="197">
        <v>211.27</v>
      </c>
    </row>
    <row r="2144" spans="1:4">
      <c r="A2144" s="199" t="s">
        <v>10788</v>
      </c>
      <c r="B2144" s="195" t="s">
        <v>10789</v>
      </c>
      <c r="C2144" s="196" t="s">
        <v>34</v>
      </c>
      <c r="D2144" s="197">
        <v>215.05</v>
      </c>
    </row>
    <row r="2145" spans="1:4">
      <c r="A2145" s="199" t="s">
        <v>10790</v>
      </c>
      <c r="B2145" s="195" t="s">
        <v>10791</v>
      </c>
      <c r="C2145" s="196" t="s">
        <v>34</v>
      </c>
      <c r="D2145" s="197">
        <v>220.86</v>
      </c>
    </row>
    <row r="2146" spans="1:4">
      <c r="A2146" s="199" t="s">
        <v>10792</v>
      </c>
      <c r="B2146" s="195" t="s">
        <v>10793</v>
      </c>
      <c r="C2146" s="196" t="s">
        <v>34</v>
      </c>
      <c r="D2146" s="197">
        <v>223.16</v>
      </c>
    </row>
    <row r="2147" spans="1:4">
      <c r="A2147" s="199" t="s">
        <v>10794</v>
      </c>
      <c r="B2147" s="195" t="s">
        <v>10795</v>
      </c>
      <c r="C2147" s="196" t="s">
        <v>34</v>
      </c>
      <c r="D2147" s="197">
        <v>235.46</v>
      </c>
    </row>
    <row r="2148" spans="1:4">
      <c r="A2148" s="199" t="s">
        <v>10796</v>
      </c>
      <c r="B2148" s="195" t="s">
        <v>10797</v>
      </c>
      <c r="C2148" s="196" t="s">
        <v>34</v>
      </c>
      <c r="D2148" s="197">
        <v>244.64</v>
      </c>
    </row>
    <row r="2149" spans="1:4">
      <c r="A2149" s="199" t="s">
        <v>10798</v>
      </c>
      <c r="B2149" s="195" t="s">
        <v>10799</v>
      </c>
      <c r="C2149" s="196" t="s">
        <v>34</v>
      </c>
      <c r="D2149" s="197">
        <v>255.17</v>
      </c>
    </row>
    <row r="2150" spans="1:4">
      <c r="A2150" s="199" t="s">
        <v>10800</v>
      </c>
      <c r="B2150" s="195" t="s">
        <v>10801</v>
      </c>
      <c r="C2150" s="196" t="s">
        <v>34</v>
      </c>
      <c r="D2150" s="197">
        <v>268.29000000000002</v>
      </c>
    </row>
    <row r="2151" spans="1:4">
      <c r="A2151" s="199" t="s">
        <v>10802</v>
      </c>
      <c r="B2151" s="195" t="s">
        <v>10803</v>
      </c>
      <c r="C2151" s="196" t="s">
        <v>34</v>
      </c>
      <c r="D2151" s="197">
        <v>298.73</v>
      </c>
    </row>
    <row r="2152" spans="1:4">
      <c r="A2152" s="196" t="s">
        <v>10804</v>
      </c>
      <c r="B2152" s="195" t="s">
        <v>10805</v>
      </c>
      <c r="C2152" s="196" t="s">
        <v>34</v>
      </c>
      <c r="D2152" s="197">
        <v>236.49</v>
      </c>
    </row>
    <row r="2153" spans="1:4">
      <c r="A2153" s="198" t="s">
        <v>10806</v>
      </c>
      <c r="B2153" s="195"/>
      <c r="C2153" s="196"/>
      <c r="D2153" s="224"/>
    </row>
    <row r="2154" spans="1:4">
      <c r="A2154" s="196" t="s">
        <v>10807</v>
      </c>
      <c r="B2154" s="195" t="s">
        <v>10808</v>
      </c>
      <c r="C2154" s="196" t="s">
        <v>34</v>
      </c>
      <c r="D2154" s="197">
        <v>190.86</v>
      </c>
    </row>
    <row r="2155" spans="1:4">
      <c r="A2155" s="198" t="s">
        <v>10809</v>
      </c>
      <c r="B2155" s="195"/>
      <c r="C2155" s="196"/>
      <c r="D2155" s="224"/>
    </row>
    <row r="2156" spans="1:4">
      <c r="A2156" s="196" t="s">
        <v>10810</v>
      </c>
      <c r="B2156" s="195" t="s">
        <v>10811</v>
      </c>
      <c r="C2156" s="196" t="s">
        <v>34</v>
      </c>
      <c r="D2156" s="197">
        <v>335</v>
      </c>
    </row>
    <row r="2157" spans="1:4">
      <c r="A2157" s="198" t="s">
        <v>10812</v>
      </c>
      <c r="B2157" s="195"/>
      <c r="C2157" s="196"/>
      <c r="D2157" s="224"/>
    </row>
    <row r="2158" spans="1:4">
      <c r="A2158" s="199" t="s">
        <v>10813</v>
      </c>
      <c r="B2158" s="195" t="s">
        <v>10814</v>
      </c>
      <c r="C2158" s="196" t="s">
        <v>34</v>
      </c>
      <c r="D2158" s="197">
        <v>110.86</v>
      </c>
    </row>
    <row r="2159" spans="1:4">
      <c r="A2159" s="199" t="s">
        <v>10815</v>
      </c>
      <c r="B2159" s="195" t="s">
        <v>10816</v>
      </c>
      <c r="C2159" s="196" t="s">
        <v>34</v>
      </c>
      <c r="D2159" s="197">
        <v>56.27</v>
      </c>
    </row>
    <row r="2160" spans="1:4">
      <c r="A2160" s="196" t="s">
        <v>10817</v>
      </c>
      <c r="B2160" s="195" t="s">
        <v>10818</v>
      </c>
      <c r="C2160" s="196" t="s">
        <v>34</v>
      </c>
      <c r="D2160" s="197">
        <v>83.77</v>
      </c>
    </row>
    <row r="2161" spans="1:4">
      <c r="A2161" s="198" t="s">
        <v>10819</v>
      </c>
      <c r="B2161" s="195"/>
      <c r="C2161" s="196"/>
      <c r="D2161" s="224"/>
    </row>
    <row r="2162" spans="1:4">
      <c r="A2162" s="199" t="s">
        <v>10820</v>
      </c>
      <c r="B2162" s="195" t="s">
        <v>10821</v>
      </c>
      <c r="C2162" s="196" t="s">
        <v>34</v>
      </c>
      <c r="D2162" s="197">
        <v>44.8</v>
      </c>
    </row>
    <row r="2163" spans="1:4">
      <c r="A2163" s="199" t="s">
        <v>10822</v>
      </c>
      <c r="B2163" s="195" t="s">
        <v>10823</v>
      </c>
      <c r="C2163" s="196" t="s">
        <v>34</v>
      </c>
      <c r="D2163" s="197">
        <v>52.51</v>
      </c>
    </row>
    <row r="2164" spans="1:4">
      <c r="A2164" s="199" t="s">
        <v>10824</v>
      </c>
      <c r="B2164" s="195" t="s">
        <v>10825</v>
      </c>
      <c r="C2164" s="196" t="s">
        <v>34</v>
      </c>
      <c r="D2164" s="197">
        <v>46.1</v>
      </c>
    </row>
    <row r="2165" spans="1:4">
      <c r="A2165" s="196" t="s">
        <v>10826</v>
      </c>
      <c r="B2165" s="195" t="s">
        <v>10827</v>
      </c>
      <c r="C2165" s="196" t="s">
        <v>34</v>
      </c>
      <c r="D2165" s="197">
        <v>53.82</v>
      </c>
    </row>
    <row r="2166" spans="1:4">
      <c r="A2166" s="198" t="s">
        <v>10828</v>
      </c>
      <c r="B2166" s="195"/>
      <c r="C2166" s="196"/>
      <c r="D2166" s="224"/>
    </row>
    <row r="2167" spans="1:4">
      <c r="A2167" s="196" t="s">
        <v>10829</v>
      </c>
      <c r="B2167" s="195" t="s">
        <v>10830</v>
      </c>
      <c r="C2167" s="196" t="s">
        <v>34</v>
      </c>
      <c r="D2167" s="197">
        <v>317.29000000000002</v>
      </c>
    </row>
    <row r="2168" spans="1:4">
      <c r="A2168" s="198" t="s">
        <v>10831</v>
      </c>
      <c r="B2168" s="195"/>
      <c r="C2168" s="196"/>
      <c r="D2168" s="224"/>
    </row>
    <row r="2169" spans="1:4">
      <c r="A2169" s="196" t="s">
        <v>10832</v>
      </c>
      <c r="B2169" s="195" t="s">
        <v>10833</v>
      </c>
      <c r="C2169" s="196" t="s">
        <v>34</v>
      </c>
      <c r="D2169" s="197">
        <v>317.42</v>
      </c>
    </row>
    <row r="2170" spans="1:4">
      <c r="A2170" s="198" t="s">
        <v>10834</v>
      </c>
      <c r="B2170" s="195"/>
      <c r="C2170" s="196"/>
      <c r="D2170" s="224"/>
    </row>
    <row r="2171" spans="1:4">
      <c r="A2171" s="199" t="s">
        <v>10835</v>
      </c>
      <c r="B2171" s="195" t="s">
        <v>10836</v>
      </c>
      <c r="C2171" s="196" t="s">
        <v>34</v>
      </c>
      <c r="D2171" s="197">
        <v>236.8</v>
      </c>
    </row>
    <row r="2172" spans="1:4">
      <c r="A2172" s="196" t="s">
        <v>10837</v>
      </c>
      <c r="B2172" s="195" t="s">
        <v>10838</v>
      </c>
      <c r="C2172" s="196" t="s">
        <v>34</v>
      </c>
      <c r="D2172" s="197">
        <v>266.62</v>
      </c>
    </row>
    <row r="2173" spans="1:4">
      <c r="A2173" s="198" t="s">
        <v>10839</v>
      </c>
      <c r="B2173" s="195"/>
      <c r="C2173" s="196"/>
      <c r="D2173" s="224"/>
    </row>
    <row r="2174" spans="1:4">
      <c r="A2174" s="199" t="s">
        <v>10840</v>
      </c>
      <c r="B2174" s="195" t="s">
        <v>10841</v>
      </c>
      <c r="C2174" s="196" t="s">
        <v>41</v>
      </c>
      <c r="D2174" s="197">
        <v>35.11</v>
      </c>
    </row>
    <row r="2175" spans="1:4">
      <c r="A2175" s="196" t="s">
        <v>10842</v>
      </c>
      <c r="B2175" s="195" t="s">
        <v>10843</v>
      </c>
      <c r="C2175" s="196" t="s">
        <v>34</v>
      </c>
      <c r="D2175" s="197">
        <v>1601.23</v>
      </c>
    </row>
    <row r="2176" spans="1:4">
      <c r="A2176" s="198" t="s">
        <v>10844</v>
      </c>
      <c r="B2176" s="195"/>
      <c r="C2176" s="196"/>
      <c r="D2176" s="224"/>
    </row>
    <row r="2177" spans="1:4">
      <c r="A2177" s="196" t="s">
        <v>10845</v>
      </c>
      <c r="B2177" s="195" t="s">
        <v>10846</v>
      </c>
      <c r="C2177" s="196" t="s">
        <v>25</v>
      </c>
      <c r="D2177" s="197">
        <v>1.42</v>
      </c>
    </row>
    <row r="2178" spans="1:4">
      <c r="A2178" s="198" t="s">
        <v>10847</v>
      </c>
      <c r="B2178" s="195"/>
      <c r="C2178" s="196"/>
      <c r="D2178" s="224"/>
    </row>
    <row r="2179" spans="1:4">
      <c r="A2179" s="199" t="s">
        <v>10848</v>
      </c>
      <c r="B2179" s="195" t="s">
        <v>10849</v>
      </c>
      <c r="C2179" s="196" t="s">
        <v>34</v>
      </c>
      <c r="D2179" s="197">
        <v>1606.53</v>
      </c>
    </row>
    <row r="2180" spans="1:4">
      <c r="A2180" s="199" t="s">
        <v>10850</v>
      </c>
      <c r="B2180" s="195" t="s">
        <v>10851</v>
      </c>
      <c r="C2180" s="196" t="s">
        <v>34</v>
      </c>
      <c r="D2180" s="197">
        <v>1829.51</v>
      </c>
    </row>
    <row r="2181" spans="1:4">
      <c r="A2181" s="196" t="s">
        <v>10852</v>
      </c>
      <c r="B2181" s="195" t="s">
        <v>10853</v>
      </c>
      <c r="C2181" s="196" t="s">
        <v>34</v>
      </c>
      <c r="D2181" s="197">
        <v>1850.99</v>
      </c>
    </row>
    <row r="2182" spans="1:4">
      <c r="A2182" s="198" t="s">
        <v>10854</v>
      </c>
      <c r="B2182" s="195"/>
      <c r="C2182" s="196"/>
      <c r="D2182" s="224"/>
    </row>
    <row r="2183" spans="1:4">
      <c r="A2183" s="199" t="s">
        <v>10855</v>
      </c>
      <c r="B2183" s="195" t="s">
        <v>10856</v>
      </c>
      <c r="C2183" s="196" t="s">
        <v>41</v>
      </c>
      <c r="D2183" s="197">
        <v>222.97</v>
      </c>
    </row>
    <row r="2184" spans="1:4">
      <c r="A2184" s="199" t="s">
        <v>10857</v>
      </c>
      <c r="B2184" s="195" t="s">
        <v>10858</v>
      </c>
      <c r="C2184" s="196" t="s">
        <v>41</v>
      </c>
      <c r="D2184" s="197">
        <v>442.91</v>
      </c>
    </row>
    <row r="2185" spans="1:4">
      <c r="A2185" s="196" t="s">
        <v>10859</v>
      </c>
      <c r="B2185" s="195" t="s">
        <v>10860</v>
      </c>
      <c r="C2185" s="196" t="s">
        <v>41</v>
      </c>
      <c r="D2185" s="197">
        <v>172.28</v>
      </c>
    </row>
    <row r="2186" spans="1:4">
      <c r="A2186" s="198" t="s">
        <v>10861</v>
      </c>
      <c r="B2186" s="195"/>
      <c r="C2186" s="196"/>
      <c r="D2186" s="224"/>
    </row>
    <row r="2187" spans="1:4">
      <c r="A2187" s="199" t="s">
        <v>10862</v>
      </c>
      <c r="B2187" s="195" t="s">
        <v>10863</v>
      </c>
      <c r="C2187" s="196" t="s">
        <v>41</v>
      </c>
      <c r="D2187" s="197">
        <v>45.9</v>
      </c>
    </row>
    <row r="2188" spans="1:4">
      <c r="A2188" s="196" t="s">
        <v>10864</v>
      </c>
      <c r="B2188" s="195" t="s">
        <v>10865</v>
      </c>
      <c r="C2188" s="196" t="s">
        <v>41</v>
      </c>
      <c r="D2188" s="197">
        <v>138.03</v>
      </c>
    </row>
    <row r="2189" spans="1:4">
      <c r="A2189" s="194" t="s">
        <v>10866</v>
      </c>
      <c r="B2189" s="195"/>
      <c r="C2189" s="196"/>
      <c r="D2189" s="224"/>
    </row>
    <row r="2190" spans="1:4">
      <c r="A2190" s="198" t="s">
        <v>10867</v>
      </c>
      <c r="B2190" s="195"/>
      <c r="C2190" s="196"/>
      <c r="D2190" s="224"/>
    </row>
    <row r="2191" spans="1:4">
      <c r="A2191" s="199" t="s">
        <v>10868</v>
      </c>
      <c r="B2191" s="195" t="s">
        <v>10869</v>
      </c>
      <c r="C2191" s="196" t="s">
        <v>5447</v>
      </c>
      <c r="D2191" s="197">
        <v>3.61</v>
      </c>
    </row>
    <row r="2192" spans="1:4">
      <c r="A2192" s="199" t="s">
        <v>10870</v>
      </c>
      <c r="B2192" s="195" t="s">
        <v>10871</v>
      </c>
      <c r="C2192" s="196" t="s">
        <v>5447</v>
      </c>
      <c r="D2192" s="197">
        <v>5.52</v>
      </c>
    </row>
    <row r="2193" spans="1:4">
      <c r="A2193" s="199" t="s">
        <v>10872</v>
      </c>
      <c r="B2193" s="195" t="s">
        <v>10873</v>
      </c>
      <c r="C2193" s="196" t="s">
        <v>5447</v>
      </c>
      <c r="D2193" s="197">
        <v>4.82</v>
      </c>
    </row>
    <row r="2194" spans="1:4">
      <c r="A2194" s="199" t="s">
        <v>10874</v>
      </c>
      <c r="B2194" s="195" t="s">
        <v>10875</v>
      </c>
      <c r="C2194" s="196" t="s">
        <v>5447</v>
      </c>
      <c r="D2194" s="197">
        <v>5.26</v>
      </c>
    </row>
    <row r="2195" spans="1:4">
      <c r="A2195" s="199" t="s">
        <v>10876</v>
      </c>
      <c r="B2195" s="195" t="s">
        <v>10877</v>
      </c>
      <c r="C2195" s="196" t="s">
        <v>5447</v>
      </c>
      <c r="D2195" s="197">
        <v>5.05</v>
      </c>
    </row>
    <row r="2196" spans="1:4">
      <c r="A2196" s="199" t="s">
        <v>10878</v>
      </c>
      <c r="B2196" s="195" t="s">
        <v>10879</v>
      </c>
      <c r="C2196" s="196" t="s">
        <v>5447</v>
      </c>
      <c r="D2196" s="197">
        <v>5.05</v>
      </c>
    </row>
    <row r="2197" spans="1:4">
      <c r="A2197" s="199" t="s">
        <v>10880</v>
      </c>
      <c r="B2197" s="195" t="s">
        <v>10881</v>
      </c>
      <c r="C2197" s="196" t="s">
        <v>5447</v>
      </c>
      <c r="D2197" s="197">
        <v>4.59</v>
      </c>
    </row>
    <row r="2198" spans="1:4">
      <c r="A2198" s="199" t="s">
        <v>10882</v>
      </c>
      <c r="B2198" s="195" t="s">
        <v>10883</v>
      </c>
      <c r="C2198" s="196" t="s">
        <v>5447</v>
      </c>
      <c r="D2198" s="197">
        <v>3.78</v>
      </c>
    </row>
    <row r="2199" spans="1:4">
      <c r="A2199" s="199" t="s">
        <v>10884</v>
      </c>
      <c r="B2199" s="195" t="s">
        <v>10885</v>
      </c>
      <c r="C2199" s="196" t="s">
        <v>5447</v>
      </c>
      <c r="D2199" s="197">
        <v>4.59</v>
      </c>
    </row>
    <row r="2200" spans="1:4">
      <c r="A2200" s="199" t="s">
        <v>10886</v>
      </c>
      <c r="B2200" s="195" t="s">
        <v>10887</v>
      </c>
      <c r="C2200" s="196" t="s">
        <v>5447</v>
      </c>
      <c r="D2200" s="197">
        <v>3.61</v>
      </c>
    </row>
    <row r="2201" spans="1:4">
      <c r="A2201" s="199" t="s">
        <v>10888</v>
      </c>
      <c r="B2201" s="195" t="s">
        <v>10889</v>
      </c>
      <c r="C2201" s="196" t="s">
        <v>5447</v>
      </c>
      <c r="D2201" s="197">
        <v>3.55</v>
      </c>
    </row>
    <row r="2202" spans="1:4">
      <c r="A2202" s="199" t="s">
        <v>10890</v>
      </c>
      <c r="B2202" s="195" t="s">
        <v>10891</v>
      </c>
      <c r="C2202" s="196" t="s">
        <v>5447</v>
      </c>
      <c r="D2202" s="197">
        <v>4.03</v>
      </c>
    </row>
    <row r="2203" spans="1:4">
      <c r="A2203" s="199" t="s">
        <v>10892</v>
      </c>
      <c r="B2203" s="195" t="s">
        <v>10893</v>
      </c>
      <c r="C2203" s="196" t="s">
        <v>5447</v>
      </c>
      <c r="D2203" s="197">
        <v>3.87</v>
      </c>
    </row>
    <row r="2204" spans="1:4">
      <c r="A2204" s="199" t="s">
        <v>10894</v>
      </c>
      <c r="B2204" s="195" t="s">
        <v>10895</v>
      </c>
      <c r="C2204" s="196" t="s">
        <v>5447</v>
      </c>
      <c r="D2204" s="197">
        <v>3.89</v>
      </c>
    </row>
    <row r="2205" spans="1:4">
      <c r="A2205" s="199" t="s">
        <v>10896</v>
      </c>
      <c r="B2205" s="195" t="s">
        <v>10897</v>
      </c>
      <c r="C2205" s="196" t="s">
        <v>5447</v>
      </c>
      <c r="D2205" s="197">
        <v>3.78</v>
      </c>
    </row>
    <row r="2206" spans="1:4">
      <c r="A2206" s="199" t="s">
        <v>10898</v>
      </c>
      <c r="B2206" s="195" t="s">
        <v>10899</v>
      </c>
      <c r="C2206" s="196" t="s">
        <v>5447</v>
      </c>
      <c r="D2206" s="197">
        <v>4.43</v>
      </c>
    </row>
    <row r="2207" spans="1:4">
      <c r="A2207" s="199" t="s">
        <v>10900</v>
      </c>
      <c r="B2207" s="195" t="s">
        <v>10901</v>
      </c>
      <c r="C2207" s="196" t="s">
        <v>5447</v>
      </c>
      <c r="D2207" s="197">
        <v>4.8099999999999996</v>
      </c>
    </row>
    <row r="2208" spans="1:4">
      <c r="A2208" s="199" t="s">
        <v>10902</v>
      </c>
      <c r="B2208" s="195" t="s">
        <v>10903</v>
      </c>
      <c r="C2208" s="196" t="s">
        <v>5447</v>
      </c>
      <c r="D2208" s="197">
        <v>4.37</v>
      </c>
    </row>
    <row r="2209" spans="1:4">
      <c r="A2209" s="199" t="s">
        <v>10904</v>
      </c>
      <c r="B2209" s="195" t="s">
        <v>10905</v>
      </c>
      <c r="C2209" s="196" t="s">
        <v>5447</v>
      </c>
      <c r="D2209" s="197">
        <v>4.5199999999999996</v>
      </c>
    </row>
    <row r="2210" spans="1:4">
      <c r="A2210" s="199" t="s">
        <v>10906</v>
      </c>
      <c r="B2210" s="195" t="s">
        <v>10907</v>
      </c>
      <c r="C2210" s="196" t="s">
        <v>5447</v>
      </c>
      <c r="D2210" s="197">
        <v>4.37</v>
      </c>
    </row>
    <row r="2211" spans="1:4">
      <c r="A2211" s="199" t="s">
        <v>10908</v>
      </c>
      <c r="B2211" s="195" t="s">
        <v>10909</v>
      </c>
      <c r="C2211" s="196" t="s">
        <v>5447</v>
      </c>
      <c r="D2211" s="197">
        <v>4.37</v>
      </c>
    </row>
    <row r="2212" spans="1:4">
      <c r="A2212" s="199" t="s">
        <v>10910</v>
      </c>
      <c r="B2212" s="195" t="s">
        <v>10911</v>
      </c>
      <c r="C2212" s="196" t="s">
        <v>5447</v>
      </c>
      <c r="D2212" s="197">
        <v>4.5999999999999996</v>
      </c>
    </row>
    <row r="2213" spans="1:4">
      <c r="A2213" s="199" t="s">
        <v>10912</v>
      </c>
      <c r="B2213" s="195" t="s">
        <v>10913</v>
      </c>
      <c r="C2213" s="196" t="s">
        <v>5447</v>
      </c>
      <c r="D2213" s="197">
        <v>4.37</v>
      </c>
    </row>
    <row r="2214" spans="1:4">
      <c r="A2214" s="199" t="s">
        <v>10914</v>
      </c>
      <c r="B2214" s="195" t="s">
        <v>10915</v>
      </c>
      <c r="C2214" s="196" t="s">
        <v>5447</v>
      </c>
      <c r="D2214" s="197">
        <v>4.5999999999999996</v>
      </c>
    </row>
    <row r="2215" spans="1:4">
      <c r="A2215" s="199" t="s">
        <v>10916</v>
      </c>
      <c r="B2215" s="195" t="s">
        <v>10917</v>
      </c>
      <c r="C2215" s="196" t="s">
        <v>5447</v>
      </c>
      <c r="D2215" s="197">
        <v>5.13</v>
      </c>
    </row>
    <row r="2216" spans="1:4">
      <c r="A2216" s="199" t="s">
        <v>10918</v>
      </c>
      <c r="B2216" s="195" t="s">
        <v>10919</v>
      </c>
      <c r="C2216" s="196" t="s">
        <v>41</v>
      </c>
      <c r="D2216" s="197">
        <v>9.49</v>
      </c>
    </row>
    <row r="2217" spans="1:4">
      <c r="A2217" s="196" t="s">
        <v>10920</v>
      </c>
      <c r="B2217" s="195" t="s">
        <v>10921</v>
      </c>
      <c r="C2217" s="196" t="s">
        <v>41</v>
      </c>
      <c r="D2217" s="197">
        <v>23.5</v>
      </c>
    </row>
    <row r="2218" spans="1:4">
      <c r="A2218" s="198" t="s">
        <v>10922</v>
      </c>
      <c r="B2218" s="195"/>
      <c r="C2218" s="196"/>
      <c r="D2218" s="224"/>
    </row>
    <row r="2219" spans="1:4">
      <c r="A2219" s="199" t="s">
        <v>10923</v>
      </c>
      <c r="B2219" s="195" t="s">
        <v>10924</v>
      </c>
      <c r="C2219" s="196" t="s">
        <v>5447</v>
      </c>
      <c r="D2219" s="197">
        <v>4.4400000000000004</v>
      </c>
    </row>
    <row r="2220" spans="1:4">
      <c r="A2220" s="199" t="s">
        <v>10925</v>
      </c>
      <c r="B2220" s="195" t="s">
        <v>10926</v>
      </c>
      <c r="C2220" s="196" t="s">
        <v>5447</v>
      </c>
      <c r="D2220" s="197">
        <v>3.7</v>
      </c>
    </row>
    <row r="2221" spans="1:4">
      <c r="A2221" s="199" t="s">
        <v>10927</v>
      </c>
      <c r="B2221" s="195" t="s">
        <v>10928</v>
      </c>
      <c r="C2221" s="196" t="s">
        <v>5447</v>
      </c>
      <c r="D2221" s="197">
        <v>2.95</v>
      </c>
    </row>
    <row r="2222" spans="1:4">
      <c r="A2222" s="199" t="s">
        <v>10929</v>
      </c>
      <c r="B2222" s="195" t="s">
        <v>10930</v>
      </c>
      <c r="C2222" s="196" t="s">
        <v>5447</v>
      </c>
      <c r="D2222" s="197">
        <v>4.4400000000000004</v>
      </c>
    </row>
    <row r="2223" spans="1:4">
      <c r="A2223" s="199" t="s">
        <v>10931</v>
      </c>
      <c r="B2223" s="195" t="s">
        <v>10932</v>
      </c>
      <c r="C2223" s="196" t="s">
        <v>5447</v>
      </c>
      <c r="D2223" s="197">
        <v>3.88</v>
      </c>
    </row>
    <row r="2224" spans="1:4">
      <c r="A2224" s="199" t="s">
        <v>10933</v>
      </c>
      <c r="B2224" s="195" t="s">
        <v>10934</v>
      </c>
      <c r="C2224" s="196" t="s">
        <v>5447</v>
      </c>
      <c r="D2224" s="197">
        <v>3.33</v>
      </c>
    </row>
    <row r="2225" spans="1:4">
      <c r="A2225" s="199" t="s">
        <v>10935</v>
      </c>
      <c r="B2225" s="195" t="s">
        <v>10936</v>
      </c>
      <c r="C2225" s="196" t="s">
        <v>5447</v>
      </c>
      <c r="D2225" s="197">
        <v>4.07</v>
      </c>
    </row>
    <row r="2226" spans="1:4">
      <c r="A2226" s="196" t="s">
        <v>10937</v>
      </c>
      <c r="B2226" s="195" t="s">
        <v>10938</v>
      </c>
      <c r="C2226" s="196" t="s">
        <v>5447</v>
      </c>
      <c r="D2226" s="197">
        <v>4.4400000000000004</v>
      </c>
    </row>
    <row r="2227" spans="1:4">
      <c r="A2227" s="194" t="s">
        <v>10939</v>
      </c>
      <c r="B2227" s="195"/>
      <c r="C2227" s="196"/>
      <c r="D2227" s="224"/>
    </row>
    <row r="2228" spans="1:4">
      <c r="A2228" s="198" t="s">
        <v>10940</v>
      </c>
      <c r="B2228" s="195"/>
      <c r="C2228" s="196"/>
      <c r="D2228" s="224"/>
    </row>
    <row r="2229" spans="1:4">
      <c r="A2229" s="196" t="s">
        <v>10941</v>
      </c>
      <c r="B2229" s="195" t="s">
        <v>10942</v>
      </c>
      <c r="C2229" s="196" t="s">
        <v>25</v>
      </c>
      <c r="D2229" s="197">
        <v>23.66</v>
      </c>
    </row>
    <row r="2230" spans="1:4">
      <c r="A2230" s="198" t="s">
        <v>10943</v>
      </c>
      <c r="B2230" s="195"/>
      <c r="C2230" s="196"/>
      <c r="D2230" s="224"/>
    </row>
    <row r="2231" spans="1:4">
      <c r="A2231" s="199" t="s">
        <v>10944</v>
      </c>
      <c r="B2231" s="195" t="s">
        <v>10945</v>
      </c>
      <c r="C2231" s="196" t="s">
        <v>25</v>
      </c>
      <c r="D2231" s="197">
        <v>71.069999999999993</v>
      </c>
    </row>
    <row r="2232" spans="1:4">
      <c r="A2232" s="199" t="s">
        <v>10946</v>
      </c>
      <c r="B2232" s="195" t="s">
        <v>10947</v>
      </c>
      <c r="C2232" s="196" t="s">
        <v>25</v>
      </c>
      <c r="D2232" s="197">
        <v>69.33</v>
      </c>
    </row>
    <row r="2233" spans="1:4">
      <c r="A2233" s="199" t="s">
        <v>10948</v>
      </c>
      <c r="B2233" s="195" t="s">
        <v>10949</v>
      </c>
      <c r="C2233" s="196" t="s">
        <v>25</v>
      </c>
      <c r="D2233" s="197">
        <v>62.11</v>
      </c>
    </row>
    <row r="2234" spans="1:4">
      <c r="A2234" s="199" t="s">
        <v>10950</v>
      </c>
      <c r="B2234" s="195" t="s">
        <v>10951</v>
      </c>
      <c r="C2234" s="196" t="s">
        <v>25</v>
      </c>
      <c r="D2234" s="197">
        <v>97.09</v>
      </c>
    </row>
    <row r="2235" spans="1:4">
      <c r="A2235" s="199" t="s">
        <v>10952</v>
      </c>
      <c r="B2235" s="195" t="s">
        <v>10953</v>
      </c>
      <c r="C2235" s="196" t="s">
        <v>25</v>
      </c>
      <c r="D2235" s="197">
        <v>86.87</v>
      </c>
    </row>
    <row r="2236" spans="1:4">
      <c r="A2236" s="199" t="s">
        <v>10954</v>
      </c>
      <c r="B2236" s="195" t="s">
        <v>10955</v>
      </c>
      <c r="C2236" s="196" t="s">
        <v>25</v>
      </c>
      <c r="D2236" s="197">
        <v>60.63</v>
      </c>
    </row>
    <row r="2237" spans="1:4">
      <c r="A2237" s="199" t="s">
        <v>10956</v>
      </c>
      <c r="B2237" s="195" t="s">
        <v>10957</v>
      </c>
      <c r="C2237" s="196" t="s">
        <v>25</v>
      </c>
      <c r="D2237" s="197">
        <v>86.88</v>
      </c>
    </row>
    <row r="2238" spans="1:4">
      <c r="A2238" s="199" t="s">
        <v>10958</v>
      </c>
      <c r="B2238" s="195" t="s">
        <v>10959</v>
      </c>
      <c r="C2238" s="196" t="s">
        <v>25</v>
      </c>
      <c r="D2238" s="197">
        <v>45.62</v>
      </c>
    </row>
    <row r="2239" spans="1:4">
      <c r="A2239" s="199" t="s">
        <v>10960</v>
      </c>
      <c r="B2239" s="195" t="s">
        <v>10961</v>
      </c>
      <c r="C2239" s="196" t="s">
        <v>25</v>
      </c>
      <c r="D2239" s="197">
        <v>168.4</v>
      </c>
    </row>
    <row r="2240" spans="1:4">
      <c r="A2240" s="196" t="s">
        <v>10962</v>
      </c>
      <c r="B2240" s="195" t="s">
        <v>10963</v>
      </c>
      <c r="C2240" s="196" t="s">
        <v>25</v>
      </c>
      <c r="D2240" s="197">
        <v>51.54</v>
      </c>
    </row>
    <row r="2241" spans="1:4">
      <c r="A2241" s="198" t="s">
        <v>10964</v>
      </c>
      <c r="B2241" s="195"/>
      <c r="C2241" s="196"/>
      <c r="D2241" s="224"/>
    </row>
    <row r="2242" spans="1:4">
      <c r="A2242" s="199" t="s">
        <v>10965</v>
      </c>
      <c r="B2242" s="195" t="s">
        <v>10966</v>
      </c>
      <c r="C2242" s="196" t="s">
        <v>25</v>
      </c>
      <c r="D2242" s="197">
        <v>31.1</v>
      </c>
    </row>
    <row r="2243" spans="1:4">
      <c r="A2243" s="199" t="s">
        <v>10967</v>
      </c>
      <c r="B2243" s="195" t="s">
        <v>10968</v>
      </c>
      <c r="C2243" s="196" t="s">
        <v>25</v>
      </c>
      <c r="D2243" s="197">
        <v>136.91999999999999</v>
      </c>
    </row>
    <row r="2244" spans="1:4">
      <c r="A2244" s="199" t="s">
        <v>10969</v>
      </c>
      <c r="B2244" s="195" t="s">
        <v>10970</v>
      </c>
      <c r="C2244" s="196" t="s">
        <v>25</v>
      </c>
      <c r="D2244" s="197">
        <v>84.69</v>
      </c>
    </row>
    <row r="2245" spans="1:4">
      <c r="A2245" s="196" t="s">
        <v>10971</v>
      </c>
      <c r="B2245" s="195" t="s">
        <v>10972</v>
      </c>
      <c r="C2245" s="196" t="s">
        <v>25</v>
      </c>
      <c r="D2245" s="197">
        <v>101.44</v>
      </c>
    </row>
    <row r="2246" spans="1:4">
      <c r="A2246" s="198" t="s">
        <v>10973</v>
      </c>
      <c r="B2246" s="195"/>
      <c r="C2246" s="196"/>
      <c r="D2246" s="224"/>
    </row>
    <row r="2247" spans="1:4">
      <c r="A2247" s="199" t="s">
        <v>10974</v>
      </c>
      <c r="B2247" s="195" t="s">
        <v>10975</v>
      </c>
      <c r="C2247" s="196" t="s">
        <v>25</v>
      </c>
      <c r="D2247" s="197">
        <v>75.45</v>
      </c>
    </row>
    <row r="2248" spans="1:4">
      <c r="A2248" s="199" t="s">
        <v>10976</v>
      </c>
      <c r="B2248" s="195" t="s">
        <v>10977</v>
      </c>
      <c r="C2248" s="196" t="s">
        <v>25</v>
      </c>
      <c r="D2248" s="197">
        <v>68.81</v>
      </c>
    </row>
    <row r="2249" spans="1:4">
      <c r="A2249" s="199" t="s">
        <v>10978</v>
      </c>
      <c r="B2249" s="195" t="s">
        <v>10979</v>
      </c>
      <c r="C2249" s="196" t="s">
        <v>25</v>
      </c>
      <c r="D2249" s="197">
        <v>156.53</v>
      </c>
    </row>
    <row r="2250" spans="1:4">
      <c r="A2250" s="199" t="s">
        <v>10980</v>
      </c>
      <c r="B2250" s="195" t="s">
        <v>10981</v>
      </c>
      <c r="C2250" s="196" t="s">
        <v>25</v>
      </c>
      <c r="D2250" s="197">
        <v>125.25</v>
      </c>
    </row>
    <row r="2251" spans="1:4">
      <c r="A2251" s="196" t="s">
        <v>10982</v>
      </c>
      <c r="B2251" s="195" t="s">
        <v>10983</v>
      </c>
      <c r="C2251" s="196" t="s">
        <v>25</v>
      </c>
      <c r="D2251" s="197">
        <v>84.5</v>
      </c>
    </row>
    <row r="2252" spans="1:4">
      <c r="A2252" s="194" t="s">
        <v>10984</v>
      </c>
      <c r="B2252" s="195"/>
      <c r="C2252" s="196"/>
      <c r="D2252" s="224"/>
    </row>
    <row r="2253" spans="1:4">
      <c r="A2253" s="198" t="s">
        <v>10985</v>
      </c>
      <c r="B2253" s="195"/>
      <c r="C2253" s="196"/>
      <c r="D2253" s="224"/>
    </row>
    <row r="2254" spans="1:4">
      <c r="A2254" s="196" t="s">
        <v>10986</v>
      </c>
      <c r="B2254" s="195" t="s">
        <v>10987</v>
      </c>
      <c r="C2254" s="196" t="s">
        <v>34</v>
      </c>
      <c r="D2254" s="197">
        <v>106.5</v>
      </c>
    </row>
    <row r="2255" spans="1:4">
      <c r="A2255" s="198" t="s">
        <v>10988</v>
      </c>
      <c r="B2255" s="195"/>
      <c r="C2255" s="196"/>
      <c r="D2255" s="224"/>
    </row>
    <row r="2256" spans="1:4">
      <c r="A2256" s="199" t="s">
        <v>10989</v>
      </c>
      <c r="B2256" s="195" t="s">
        <v>10990</v>
      </c>
      <c r="C2256" s="196" t="s">
        <v>5449</v>
      </c>
      <c r="D2256" s="197">
        <v>10.96</v>
      </c>
    </row>
    <row r="2257" spans="1:4">
      <c r="A2257" s="196" t="s">
        <v>10991</v>
      </c>
      <c r="B2257" s="195" t="s">
        <v>10992</v>
      </c>
      <c r="C2257" s="196" t="s">
        <v>34</v>
      </c>
      <c r="D2257" s="197">
        <v>18.27</v>
      </c>
    </row>
    <row r="2258" spans="1:4">
      <c r="A2258" s="198" t="s">
        <v>10993</v>
      </c>
      <c r="B2258" s="195"/>
      <c r="C2258" s="196"/>
      <c r="D2258" s="224"/>
    </row>
    <row r="2259" spans="1:4">
      <c r="A2259" s="199" t="s">
        <v>10994</v>
      </c>
      <c r="B2259" s="195" t="s">
        <v>10995</v>
      </c>
      <c r="C2259" s="196" t="s">
        <v>34</v>
      </c>
      <c r="D2259" s="197">
        <v>9.75</v>
      </c>
    </row>
    <row r="2260" spans="1:4">
      <c r="A2260" s="199" t="s">
        <v>10996</v>
      </c>
      <c r="B2260" s="195" t="s">
        <v>10997</v>
      </c>
      <c r="C2260" s="196" t="s">
        <v>34</v>
      </c>
      <c r="D2260" s="197">
        <v>14.23</v>
      </c>
    </row>
    <row r="2261" spans="1:4">
      <c r="A2261" s="196" t="s">
        <v>10998</v>
      </c>
      <c r="B2261" s="195" t="s">
        <v>10999</v>
      </c>
      <c r="C2261" s="196" t="s">
        <v>34</v>
      </c>
      <c r="D2261" s="197">
        <v>21.89</v>
      </c>
    </row>
    <row r="2262" spans="1:4">
      <c r="A2262" s="198" t="s">
        <v>11000</v>
      </c>
      <c r="B2262" s="195"/>
      <c r="C2262" s="196"/>
      <c r="D2262" s="224"/>
    </row>
    <row r="2263" spans="1:4">
      <c r="A2263" s="196" t="s">
        <v>11001</v>
      </c>
      <c r="B2263" s="195" t="s">
        <v>11002</v>
      </c>
      <c r="C2263" s="196" t="s">
        <v>25</v>
      </c>
      <c r="D2263" s="197">
        <v>92.22</v>
      </c>
    </row>
    <row r="2264" spans="1:4">
      <c r="A2264" s="198" t="s">
        <v>11003</v>
      </c>
      <c r="B2264" s="195"/>
      <c r="C2264" s="196"/>
      <c r="D2264" s="224"/>
    </row>
    <row r="2265" spans="1:4">
      <c r="A2265" s="199" t="s">
        <v>11004</v>
      </c>
      <c r="B2265" s="195" t="s">
        <v>11005</v>
      </c>
      <c r="C2265" s="196" t="s">
        <v>25</v>
      </c>
      <c r="D2265" s="197">
        <v>34.450000000000003</v>
      </c>
    </row>
    <row r="2266" spans="1:4">
      <c r="A2266" s="199" t="s">
        <v>11006</v>
      </c>
      <c r="B2266" s="195" t="s">
        <v>11007</v>
      </c>
      <c r="C2266" s="196" t="s">
        <v>25</v>
      </c>
      <c r="D2266" s="197">
        <v>51.55</v>
      </c>
    </row>
    <row r="2267" spans="1:4">
      <c r="A2267" s="199" t="s">
        <v>11008</v>
      </c>
      <c r="B2267" s="195" t="s">
        <v>11009</v>
      </c>
      <c r="C2267" s="196" t="s">
        <v>25</v>
      </c>
      <c r="D2267" s="197">
        <v>75.650000000000006</v>
      </c>
    </row>
    <row r="2268" spans="1:4">
      <c r="A2268" s="199" t="s">
        <v>11010</v>
      </c>
      <c r="B2268" s="195" t="s">
        <v>11011</v>
      </c>
      <c r="C2268" s="196" t="s">
        <v>25</v>
      </c>
      <c r="D2268" s="197">
        <v>44.31</v>
      </c>
    </row>
    <row r="2269" spans="1:4">
      <c r="A2269" s="199" t="s">
        <v>11012</v>
      </c>
      <c r="B2269" s="195" t="s">
        <v>11013</v>
      </c>
      <c r="C2269" s="196" t="s">
        <v>25</v>
      </c>
      <c r="D2269" s="197">
        <v>55.72</v>
      </c>
    </row>
    <row r="2270" spans="1:4">
      <c r="A2270" s="196" t="s">
        <v>11014</v>
      </c>
      <c r="B2270" s="195" t="s">
        <v>11015</v>
      </c>
      <c r="C2270" s="196" t="s">
        <v>25</v>
      </c>
      <c r="D2270" s="197">
        <v>93.47</v>
      </c>
    </row>
    <row r="2271" spans="1:4">
      <c r="A2271" s="194" t="s">
        <v>11016</v>
      </c>
      <c r="B2271" s="195"/>
      <c r="C2271" s="196"/>
      <c r="D2271" s="224"/>
    </row>
    <row r="2272" spans="1:4">
      <c r="A2272" s="198" t="s">
        <v>11017</v>
      </c>
      <c r="B2272" s="195"/>
      <c r="C2272" s="196"/>
      <c r="D2272" s="224"/>
    </row>
    <row r="2273" spans="1:4">
      <c r="A2273" s="199" t="s">
        <v>11018</v>
      </c>
      <c r="B2273" s="195" t="s">
        <v>11019</v>
      </c>
      <c r="C2273" s="196" t="s">
        <v>41</v>
      </c>
      <c r="D2273" s="197">
        <v>150.9</v>
      </c>
    </row>
    <row r="2274" spans="1:4">
      <c r="A2274" s="199" t="s">
        <v>11020</v>
      </c>
      <c r="B2274" s="195" t="s">
        <v>11021</v>
      </c>
      <c r="C2274" s="196" t="s">
        <v>41</v>
      </c>
      <c r="D2274" s="197">
        <v>960.92</v>
      </c>
    </row>
    <row r="2275" spans="1:4">
      <c r="A2275" s="199" t="s">
        <v>11022</v>
      </c>
      <c r="B2275" s="195" t="s">
        <v>11023</v>
      </c>
      <c r="C2275" s="196" t="s">
        <v>25</v>
      </c>
      <c r="D2275" s="197">
        <v>260.45999999999998</v>
      </c>
    </row>
    <row r="2276" spans="1:4">
      <c r="A2276" s="199" t="s">
        <v>11024</v>
      </c>
      <c r="B2276" s="195" t="s">
        <v>11025</v>
      </c>
      <c r="C2276" s="196" t="s">
        <v>41</v>
      </c>
      <c r="D2276" s="197">
        <v>158.58000000000001</v>
      </c>
    </row>
    <row r="2277" spans="1:4">
      <c r="A2277" s="199" t="s">
        <v>11026</v>
      </c>
      <c r="B2277" s="195" t="s">
        <v>11027</v>
      </c>
      <c r="C2277" s="196" t="s">
        <v>25</v>
      </c>
      <c r="D2277" s="197">
        <v>255.78</v>
      </c>
    </row>
    <row r="2278" spans="1:4">
      <c r="A2278" s="199" t="s">
        <v>11028</v>
      </c>
      <c r="B2278" s="195" t="s">
        <v>11029</v>
      </c>
      <c r="C2278" s="196" t="s">
        <v>5447</v>
      </c>
      <c r="D2278" s="197">
        <v>18.64</v>
      </c>
    </row>
    <row r="2279" spans="1:4">
      <c r="A2279" s="199" t="s">
        <v>11030</v>
      </c>
      <c r="B2279" s="195" t="s">
        <v>11031</v>
      </c>
      <c r="C2279" s="196" t="s">
        <v>25</v>
      </c>
      <c r="D2279" s="197">
        <v>611.41999999999996</v>
      </c>
    </row>
    <row r="2280" spans="1:4">
      <c r="A2280" s="199" t="s">
        <v>11032</v>
      </c>
      <c r="B2280" s="195" t="s">
        <v>11033</v>
      </c>
      <c r="C2280" s="196" t="s">
        <v>25</v>
      </c>
      <c r="D2280" s="197">
        <v>399.99</v>
      </c>
    </row>
    <row r="2281" spans="1:4">
      <c r="A2281" s="199" t="s">
        <v>11034</v>
      </c>
      <c r="B2281" s="195" t="s">
        <v>11035</v>
      </c>
      <c r="C2281" s="196" t="s">
        <v>25</v>
      </c>
      <c r="D2281" s="197">
        <v>182.01</v>
      </c>
    </row>
    <row r="2282" spans="1:4">
      <c r="A2282" s="199" t="s">
        <v>11036</v>
      </c>
      <c r="B2282" s="195" t="s">
        <v>11037</v>
      </c>
      <c r="C2282" s="196" t="s">
        <v>5414</v>
      </c>
      <c r="D2282" s="197">
        <v>8473.5</v>
      </c>
    </row>
    <row r="2283" spans="1:4">
      <c r="A2283" s="199" t="s">
        <v>11038</v>
      </c>
      <c r="B2283" s="195" t="s">
        <v>11039</v>
      </c>
      <c r="C2283" s="196" t="s">
        <v>5414</v>
      </c>
      <c r="D2283" s="197">
        <v>14813.86</v>
      </c>
    </row>
    <row r="2284" spans="1:4">
      <c r="A2284" s="199" t="s">
        <v>11040</v>
      </c>
      <c r="B2284" s="195" t="s">
        <v>11041</v>
      </c>
      <c r="C2284" s="196" t="s">
        <v>25</v>
      </c>
      <c r="D2284" s="197">
        <v>563.20000000000005</v>
      </c>
    </row>
    <row r="2285" spans="1:4">
      <c r="A2285" s="199" t="s">
        <v>11042</v>
      </c>
      <c r="B2285" s="195" t="s">
        <v>11043</v>
      </c>
      <c r="C2285" s="196" t="s">
        <v>5447</v>
      </c>
      <c r="D2285" s="197">
        <v>12.32</v>
      </c>
    </row>
    <row r="2286" spans="1:4">
      <c r="A2286" s="199" t="s">
        <v>11044</v>
      </c>
      <c r="B2286" s="195" t="s">
        <v>11045</v>
      </c>
      <c r="C2286" s="196" t="s">
        <v>5447</v>
      </c>
      <c r="D2286" s="197">
        <v>13.2</v>
      </c>
    </row>
    <row r="2287" spans="1:4">
      <c r="A2287" s="199" t="s">
        <v>11046</v>
      </c>
      <c r="B2287" s="195" t="s">
        <v>11047</v>
      </c>
      <c r="C2287" s="196" t="s">
        <v>5447</v>
      </c>
      <c r="D2287" s="197">
        <v>12.87</v>
      </c>
    </row>
    <row r="2288" spans="1:4">
      <c r="A2288" s="199" t="s">
        <v>11048</v>
      </c>
      <c r="B2288" s="195" t="s">
        <v>11049</v>
      </c>
      <c r="C2288" s="196" t="s">
        <v>41</v>
      </c>
      <c r="D2288" s="197">
        <v>42.83</v>
      </c>
    </row>
    <row r="2289" spans="1:4">
      <c r="A2289" s="196" t="s">
        <v>11050</v>
      </c>
      <c r="B2289" s="195" t="s">
        <v>11051</v>
      </c>
      <c r="C2289" s="196" t="s">
        <v>5447</v>
      </c>
      <c r="D2289" s="197">
        <v>11.99</v>
      </c>
    </row>
    <row r="2290" spans="1:4">
      <c r="A2290" s="194" t="s">
        <v>11052</v>
      </c>
      <c r="B2290" s="195"/>
      <c r="C2290" s="196"/>
      <c r="D2290" s="224"/>
    </row>
    <row r="2291" spans="1:4">
      <c r="A2291" s="198" t="s">
        <v>11053</v>
      </c>
      <c r="B2291" s="195"/>
      <c r="C2291" s="196"/>
      <c r="D2291" s="224"/>
    </row>
    <row r="2292" spans="1:4">
      <c r="A2292" s="196" t="s">
        <v>11054</v>
      </c>
      <c r="B2292" s="195" t="s">
        <v>11055</v>
      </c>
      <c r="C2292" s="196" t="s">
        <v>5447</v>
      </c>
      <c r="D2292" s="197">
        <v>22.98</v>
      </c>
    </row>
    <row r="2293" spans="1:4">
      <c r="A2293" s="198" t="s">
        <v>11056</v>
      </c>
      <c r="B2293" s="195"/>
      <c r="C2293" s="196"/>
      <c r="D2293" s="224"/>
    </row>
    <row r="2294" spans="1:4">
      <c r="A2294" s="199" t="s">
        <v>11057</v>
      </c>
      <c r="B2294" s="195" t="s">
        <v>11058</v>
      </c>
      <c r="C2294" s="196" t="s">
        <v>25</v>
      </c>
      <c r="D2294" s="197">
        <v>23.19</v>
      </c>
    </row>
    <row r="2295" spans="1:4">
      <c r="A2295" s="199" t="s">
        <v>11059</v>
      </c>
      <c r="B2295" s="195" t="s">
        <v>11060</v>
      </c>
      <c r="C2295" s="196" t="s">
        <v>41</v>
      </c>
      <c r="D2295" s="197">
        <v>52.92</v>
      </c>
    </row>
    <row r="2296" spans="1:4">
      <c r="A2296" s="199" t="s">
        <v>11061</v>
      </c>
      <c r="B2296" s="195" t="s">
        <v>11062</v>
      </c>
      <c r="C2296" s="196" t="s">
        <v>34</v>
      </c>
      <c r="D2296" s="197">
        <v>26102</v>
      </c>
    </row>
    <row r="2297" spans="1:4">
      <c r="A2297" s="199" t="s">
        <v>11063</v>
      </c>
      <c r="B2297" s="195" t="s">
        <v>11064</v>
      </c>
      <c r="C2297" s="196" t="s">
        <v>41</v>
      </c>
      <c r="D2297" s="197">
        <v>552</v>
      </c>
    </row>
    <row r="2298" spans="1:4">
      <c r="A2298" s="199" t="s">
        <v>11065</v>
      </c>
      <c r="B2298" s="195" t="s">
        <v>11066</v>
      </c>
      <c r="C2298" s="196" t="s">
        <v>41</v>
      </c>
      <c r="D2298" s="197">
        <v>893.5</v>
      </c>
    </row>
    <row r="2299" spans="1:4">
      <c r="A2299" s="199" t="s">
        <v>11067</v>
      </c>
      <c r="B2299" s="195" t="s">
        <v>11068</v>
      </c>
      <c r="C2299" s="196" t="s">
        <v>41</v>
      </c>
      <c r="D2299" s="197">
        <v>1350</v>
      </c>
    </row>
    <row r="2300" spans="1:4">
      <c r="A2300" s="199" t="s">
        <v>11069</v>
      </c>
      <c r="B2300" s="195" t="s">
        <v>11070</v>
      </c>
      <c r="C2300" s="196" t="s">
        <v>41</v>
      </c>
      <c r="D2300" s="197">
        <v>1350</v>
      </c>
    </row>
    <row r="2301" spans="1:4">
      <c r="A2301" s="199" t="s">
        <v>11071</v>
      </c>
      <c r="B2301" s="195" t="s">
        <v>11072</v>
      </c>
      <c r="C2301" s="196" t="s">
        <v>41</v>
      </c>
      <c r="D2301" s="197">
        <v>1400</v>
      </c>
    </row>
    <row r="2302" spans="1:4">
      <c r="A2302" s="199" t="s">
        <v>11073</v>
      </c>
      <c r="B2302" s="195" t="s">
        <v>11074</v>
      </c>
      <c r="C2302" s="196" t="s">
        <v>41</v>
      </c>
      <c r="D2302" s="197">
        <v>1600</v>
      </c>
    </row>
    <row r="2303" spans="1:4">
      <c r="A2303" s="199" t="s">
        <v>11075</v>
      </c>
      <c r="B2303" s="195" t="s">
        <v>11076</v>
      </c>
      <c r="C2303" s="196" t="s">
        <v>41</v>
      </c>
      <c r="D2303" s="197">
        <v>102.12</v>
      </c>
    </row>
    <row r="2304" spans="1:4">
      <c r="A2304" s="196" t="s">
        <v>11077</v>
      </c>
      <c r="B2304" s="195" t="s">
        <v>11078</v>
      </c>
      <c r="C2304" s="196" t="s">
        <v>41</v>
      </c>
      <c r="D2304" s="197">
        <v>54.76</v>
      </c>
    </row>
    <row r="2305" spans="1:4">
      <c r="A2305" s="198" t="s">
        <v>11079</v>
      </c>
      <c r="B2305" s="195"/>
      <c r="C2305" s="196"/>
      <c r="D2305" s="224"/>
    </row>
    <row r="2306" spans="1:4">
      <c r="A2306" s="196" t="s">
        <v>11080</v>
      </c>
      <c r="B2306" s="195" t="s">
        <v>11081</v>
      </c>
      <c r="C2306" s="196" t="s">
        <v>5413</v>
      </c>
      <c r="D2306" s="197">
        <v>1541.26</v>
      </c>
    </row>
    <row r="2307" spans="1:4">
      <c r="A2307" s="194" t="s">
        <v>11082</v>
      </c>
      <c r="B2307" s="195"/>
      <c r="C2307" s="196"/>
      <c r="D2307" s="224"/>
    </row>
    <row r="2308" spans="1:4">
      <c r="A2308" s="194" t="s">
        <v>11083</v>
      </c>
      <c r="B2308" s="195"/>
      <c r="C2308" s="196"/>
      <c r="D2308" s="224"/>
    </row>
    <row r="2309" spans="1:4">
      <c r="A2309" s="198" t="s">
        <v>5450</v>
      </c>
      <c r="B2309" s="195"/>
      <c r="C2309" s="196"/>
      <c r="D2309" s="224"/>
    </row>
    <row r="2310" spans="1:4">
      <c r="A2310" s="199" t="s">
        <v>11084</v>
      </c>
      <c r="B2310" s="195" t="s">
        <v>11085</v>
      </c>
      <c r="C2310" s="196" t="s">
        <v>5413</v>
      </c>
      <c r="D2310" s="197">
        <v>219.12</v>
      </c>
    </row>
    <row r="2311" spans="1:4">
      <c r="A2311" s="199" t="s">
        <v>11086</v>
      </c>
      <c r="B2311" s="195" t="s">
        <v>11087</v>
      </c>
      <c r="C2311" s="196" t="s">
        <v>5413</v>
      </c>
      <c r="D2311" s="197">
        <v>583.03</v>
      </c>
    </row>
    <row r="2312" spans="1:4">
      <c r="A2312" s="199" t="s">
        <v>11088</v>
      </c>
      <c r="B2312" s="195" t="s">
        <v>11089</v>
      </c>
      <c r="C2312" s="196" t="s">
        <v>5413</v>
      </c>
      <c r="D2312" s="197">
        <v>238.7</v>
      </c>
    </row>
    <row r="2313" spans="1:4">
      <c r="A2313" s="199" t="s">
        <v>11090</v>
      </c>
      <c r="B2313" s="195" t="s">
        <v>11091</v>
      </c>
      <c r="C2313" s="196" t="s">
        <v>5413</v>
      </c>
      <c r="D2313" s="197">
        <v>602.61</v>
      </c>
    </row>
    <row r="2314" spans="1:4">
      <c r="A2314" s="199" t="s">
        <v>11092</v>
      </c>
      <c r="B2314" s="195" t="s">
        <v>11093</v>
      </c>
      <c r="C2314" s="196" t="s">
        <v>5451</v>
      </c>
      <c r="D2314" s="197">
        <v>62.48</v>
      </c>
    </row>
    <row r="2315" spans="1:4">
      <c r="A2315" s="199" t="s">
        <v>11094</v>
      </c>
      <c r="B2315" s="195" t="s">
        <v>11095</v>
      </c>
      <c r="C2315" s="196" t="s">
        <v>41</v>
      </c>
      <c r="D2315" s="197">
        <v>114.93</v>
      </c>
    </row>
    <row r="2316" spans="1:4">
      <c r="A2316" s="199" t="s">
        <v>11096</v>
      </c>
      <c r="B2316" s="195" t="s">
        <v>11097</v>
      </c>
      <c r="C2316" s="196" t="s">
        <v>41</v>
      </c>
      <c r="D2316" s="197">
        <v>245.22</v>
      </c>
    </row>
    <row r="2317" spans="1:4">
      <c r="A2317" s="196" t="s">
        <v>11098</v>
      </c>
      <c r="B2317" s="195" t="s">
        <v>11099</v>
      </c>
      <c r="C2317" s="196" t="s">
        <v>5413</v>
      </c>
      <c r="D2317" s="197">
        <v>582.66</v>
      </c>
    </row>
    <row r="2318" spans="1:4">
      <c r="A2318" s="198" t="s">
        <v>11100</v>
      </c>
      <c r="B2318" s="195"/>
      <c r="C2318" s="196"/>
      <c r="D2318" s="224"/>
    </row>
    <row r="2319" spans="1:4">
      <c r="A2319" s="196" t="s">
        <v>11101</v>
      </c>
      <c r="B2319" s="195" t="s">
        <v>11102</v>
      </c>
      <c r="C2319" s="196" t="s">
        <v>41</v>
      </c>
      <c r="D2319" s="197">
        <v>56.38</v>
      </c>
    </row>
    <row r="2320" spans="1:4">
      <c r="A2320" s="198" t="s">
        <v>11103</v>
      </c>
      <c r="B2320" s="195"/>
      <c r="C2320" s="196"/>
      <c r="D2320" s="224"/>
    </row>
    <row r="2321" spans="1:4">
      <c r="A2321" s="199" t="s">
        <v>11104</v>
      </c>
      <c r="B2321" s="195" t="s">
        <v>11105</v>
      </c>
      <c r="C2321" s="196" t="s">
        <v>5447</v>
      </c>
      <c r="D2321" s="197">
        <v>17.97</v>
      </c>
    </row>
    <row r="2322" spans="1:4">
      <c r="A2322" s="199" t="s">
        <v>11106</v>
      </c>
      <c r="B2322" s="195" t="s">
        <v>11107</v>
      </c>
      <c r="C2322" s="196" t="s">
        <v>5447</v>
      </c>
      <c r="D2322" s="197">
        <v>14.15</v>
      </c>
    </row>
    <row r="2323" spans="1:4">
      <c r="A2323" s="199" t="s">
        <v>11108</v>
      </c>
      <c r="B2323" s="195" t="s">
        <v>11109</v>
      </c>
      <c r="C2323" s="196" t="s">
        <v>5447</v>
      </c>
      <c r="D2323" s="197">
        <v>12.62</v>
      </c>
    </row>
    <row r="2324" spans="1:4">
      <c r="A2324" s="199" t="s">
        <v>11110</v>
      </c>
      <c r="B2324" s="195" t="s">
        <v>11111</v>
      </c>
      <c r="C2324" s="196" t="s">
        <v>41</v>
      </c>
      <c r="D2324" s="197">
        <v>12.28</v>
      </c>
    </row>
    <row r="2325" spans="1:4">
      <c r="A2325" s="199" t="s">
        <v>11112</v>
      </c>
      <c r="B2325" s="195" t="s">
        <v>11113</v>
      </c>
      <c r="C2325" s="196" t="s">
        <v>41</v>
      </c>
      <c r="D2325" s="197">
        <v>32.99</v>
      </c>
    </row>
    <row r="2326" spans="1:4">
      <c r="A2326" s="196" t="s">
        <v>11114</v>
      </c>
      <c r="B2326" s="195" t="s">
        <v>11115</v>
      </c>
      <c r="C2326" s="196" t="s">
        <v>41</v>
      </c>
      <c r="D2326" s="197">
        <v>17.45</v>
      </c>
    </row>
    <row r="2327" spans="1:4">
      <c r="A2327" s="198" t="s">
        <v>11116</v>
      </c>
      <c r="B2327" s="195"/>
      <c r="C2327" s="196"/>
      <c r="D2327" s="224"/>
    </row>
    <row r="2328" spans="1:4">
      <c r="A2328" s="199" t="s">
        <v>11117</v>
      </c>
      <c r="B2328" s="195" t="s">
        <v>11118</v>
      </c>
      <c r="C2328" s="196" t="s">
        <v>5413</v>
      </c>
      <c r="D2328" s="197">
        <v>1262.6199999999999</v>
      </c>
    </row>
    <row r="2329" spans="1:4">
      <c r="A2329" s="199" t="s">
        <v>11119</v>
      </c>
      <c r="B2329" s="195" t="s">
        <v>11120</v>
      </c>
      <c r="C2329" s="196" t="s">
        <v>41</v>
      </c>
      <c r="D2329" s="197">
        <v>105</v>
      </c>
    </row>
    <row r="2330" spans="1:4">
      <c r="A2330" s="199" t="s">
        <v>11121</v>
      </c>
      <c r="B2330" s="195" t="s">
        <v>11122</v>
      </c>
      <c r="C2330" s="196" t="s">
        <v>41</v>
      </c>
      <c r="D2330" s="197">
        <v>89.72</v>
      </c>
    </row>
    <row r="2331" spans="1:4">
      <c r="A2331" s="199" t="s">
        <v>11123</v>
      </c>
      <c r="B2331" s="195" t="s">
        <v>11124</v>
      </c>
      <c r="C2331" s="196" t="s">
        <v>41</v>
      </c>
      <c r="D2331" s="197">
        <v>130.96</v>
      </c>
    </row>
    <row r="2332" spans="1:4">
      <c r="A2332" s="196" t="s">
        <v>11125</v>
      </c>
      <c r="B2332" s="195" t="s">
        <v>11126</v>
      </c>
      <c r="C2332" s="196" t="s">
        <v>41</v>
      </c>
      <c r="D2332" s="197">
        <v>101.69</v>
      </c>
    </row>
    <row r="2333" spans="1:4">
      <c r="A2333" s="198" t="s">
        <v>11127</v>
      </c>
      <c r="B2333" s="195"/>
      <c r="C2333" s="196"/>
      <c r="D2333" s="224"/>
    </row>
    <row r="2334" spans="1:4">
      <c r="A2334" s="196" t="s">
        <v>11128</v>
      </c>
      <c r="B2334" s="195" t="s">
        <v>11129</v>
      </c>
      <c r="C2334" s="196" t="s">
        <v>5413</v>
      </c>
      <c r="D2334" s="197">
        <v>684.68</v>
      </c>
    </row>
    <row r="2335" spans="1:4">
      <c r="A2335" s="198" t="s">
        <v>11130</v>
      </c>
      <c r="B2335" s="195"/>
      <c r="C2335" s="196"/>
      <c r="D2335" s="224"/>
    </row>
    <row r="2336" spans="1:4">
      <c r="A2336" s="199" t="s">
        <v>11131</v>
      </c>
      <c r="B2336" s="195" t="s">
        <v>11132</v>
      </c>
      <c r="C2336" s="196" t="s">
        <v>5413</v>
      </c>
      <c r="D2336" s="197">
        <v>480.22</v>
      </c>
    </row>
    <row r="2337" spans="1:4">
      <c r="A2337" s="199" t="s">
        <v>11133</v>
      </c>
      <c r="B2337" s="195" t="s">
        <v>11134</v>
      </c>
      <c r="C2337" s="196" t="s">
        <v>5413</v>
      </c>
      <c r="D2337" s="197">
        <v>1276.8699999999999</v>
      </c>
    </row>
    <row r="2338" spans="1:4">
      <c r="A2338" s="196" t="s">
        <v>11135</v>
      </c>
      <c r="B2338" s="195" t="s">
        <v>11136</v>
      </c>
      <c r="C2338" s="196" t="s">
        <v>5413</v>
      </c>
      <c r="D2338" s="197">
        <v>2591.09</v>
      </c>
    </row>
    <row r="2339" spans="1:4">
      <c r="A2339" s="194" t="s">
        <v>11137</v>
      </c>
      <c r="B2339" s="195"/>
      <c r="C2339" s="196"/>
      <c r="D2339" s="224"/>
    </row>
    <row r="2340" spans="1:4">
      <c r="A2340" s="198" t="s">
        <v>11138</v>
      </c>
      <c r="B2340" s="195"/>
      <c r="C2340" s="196"/>
      <c r="D2340" s="224"/>
    </row>
    <row r="2341" spans="1:4">
      <c r="A2341" s="199" t="s">
        <v>11139</v>
      </c>
      <c r="B2341" s="195" t="s">
        <v>11140</v>
      </c>
      <c r="C2341" s="196" t="s">
        <v>25</v>
      </c>
      <c r="D2341" s="197">
        <v>55.35</v>
      </c>
    </row>
    <row r="2342" spans="1:4">
      <c r="A2342" s="199" t="s">
        <v>11141</v>
      </c>
      <c r="B2342" s="195" t="s">
        <v>11142</v>
      </c>
      <c r="C2342" s="196" t="s">
        <v>25</v>
      </c>
      <c r="D2342" s="197">
        <v>49.88</v>
      </c>
    </row>
    <row r="2343" spans="1:4">
      <c r="A2343" s="199" t="s">
        <v>11143</v>
      </c>
      <c r="B2343" s="195" t="s">
        <v>11144</v>
      </c>
      <c r="C2343" s="196" t="s">
        <v>25</v>
      </c>
      <c r="D2343" s="197">
        <v>9.5500000000000007</v>
      </c>
    </row>
    <row r="2344" spans="1:4">
      <c r="A2344" s="199" t="s">
        <v>11145</v>
      </c>
      <c r="B2344" s="195" t="s">
        <v>11146</v>
      </c>
      <c r="C2344" s="196" t="s">
        <v>25</v>
      </c>
      <c r="D2344" s="197">
        <v>11.95</v>
      </c>
    </row>
    <row r="2345" spans="1:4">
      <c r="A2345" s="199" t="s">
        <v>11147</v>
      </c>
      <c r="B2345" s="195" t="s">
        <v>11148</v>
      </c>
      <c r="C2345" s="196" t="s">
        <v>25</v>
      </c>
      <c r="D2345" s="197">
        <v>17.57</v>
      </c>
    </row>
    <row r="2346" spans="1:4">
      <c r="A2346" s="199" t="s">
        <v>11149</v>
      </c>
      <c r="B2346" s="195" t="s">
        <v>11150</v>
      </c>
      <c r="C2346" s="196" t="s">
        <v>25</v>
      </c>
      <c r="D2346" s="197">
        <v>23.72</v>
      </c>
    </row>
    <row r="2347" spans="1:4">
      <c r="A2347" s="199" t="s">
        <v>11151</v>
      </c>
      <c r="B2347" s="195" t="s">
        <v>11152</v>
      </c>
      <c r="C2347" s="196" t="s">
        <v>25</v>
      </c>
      <c r="D2347" s="197">
        <v>28.07</v>
      </c>
    </row>
    <row r="2348" spans="1:4">
      <c r="A2348" s="199" t="s">
        <v>11153</v>
      </c>
      <c r="B2348" s="195" t="s">
        <v>11154</v>
      </c>
      <c r="C2348" s="196" t="s">
        <v>25</v>
      </c>
      <c r="D2348" s="197">
        <v>32.119999999999997</v>
      </c>
    </row>
    <row r="2349" spans="1:4">
      <c r="A2349" s="199" t="s">
        <v>11155</v>
      </c>
      <c r="B2349" s="195" t="s">
        <v>11156</v>
      </c>
      <c r="C2349" s="196" t="s">
        <v>25</v>
      </c>
      <c r="D2349" s="197">
        <v>50.05</v>
      </c>
    </row>
    <row r="2350" spans="1:4">
      <c r="A2350" s="199" t="s">
        <v>11157</v>
      </c>
      <c r="B2350" s="195" t="s">
        <v>11158</v>
      </c>
      <c r="C2350" s="196" t="s">
        <v>25</v>
      </c>
      <c r="D2350" s="197">
        <v>64.59</v>
      </c>
    </row>
    <row r="2351" spans="1:4">
      <c r="A2351" s="199" t="s">
        <v>11159</v>
      </c>
      <c r="B2351" s="195" t="s">
        <v>11160</v>
      </c>
      <c r="C2351" s="196" t="s">
        <v>25</v>
      </c>
      <c r="D2351" s="197">
        <v>6.33</v>
      </c>
    </row>
    <row r="2352" spans="1:4">
      <c r="A2352" s="199" t="s">
        <v>11161</v>
      </c>
      <c r="B2352" s="195" t="s">
        <v>11162</v>
      </c>
      <c r="C2352" s="196" t="s">
        <v>25</v>
      </c>
      <c r="D2352" s="197">
        <v>6.04</v>
      </c>
    </row>
    <row r="2353" spans="1:4">
      <c r="A2353" s="199" t="s">
        <v>11163</v>
      </c>
      <c r="B2353" s="195" t="s">
        <v>11164</v>
      </c>
      <c r="C2353" s="196" t="s">
        <v>25</v>
      </c>
      <c r="D2353" s="197">
        <v>9.23</v>
      </c>
    </row>
    <row r="2354" spans="1:4">
      <c r="A2354" s="199" t="s">
        <v>11165</v>
      </c>
      <c r="B2354" s="195" t="s">
        <v>11166</v>
      </c>
      <c r="C2354" s="196" t="s">
        <v>25</v>
      </c>
      <c r="D2354" s="197">
        <v>34.06</v>
      </c>
    </row>
    <row r="2355" spans="1:4">
      <c r="A2355" s="199" t="s">
        <v>11167</v>
      </c>
      <c r="B2355" s="195" t="s">
        <v>11168</v>
      </c>
      <c r="C2355" s="196" t="s">
        <v>25</v>
      </c>
      <c r="D2355" s="197">
        <v>7.49</v>
      </c>
    </row>
    <row r="2356" spans="1:4">
      <c r="A2356" s="196" t="s">
        <v>11169</v>
      </c>
      <c r="B2356" s="195" t="s">
        <v>11170</v>
      </c>
      <c r="C2356" s="196" t="s">
        <v>25</v>
      </c>
      <c r="D2356" s="197">
        <v>0.62</v>
      </c>
    </row>
    <row r="2357" spans="1:4">
      <c r="A2357" s="194" t="s">
        <v>11171</v>
      </c>
      <c r="B2357" s="195"/>
      <c r="C2357" s="196"/>
      <c r="D2357" s="224"/>
    </row>
    <row r="2358" spans="1:4">
      <c r="A2358" s="198" t="s">
        <v>11172</v>
      </c>
      <c r="B2358" s="195"/>
      <c r="C2358" s="196"/>
      <c r="D2358" s="224"/>
    </row>
    <row r="2359" spans="1:4">
      <c r="A2359" s="199" t="s">
        <v>11173</v>
      </c>
      <c r="B2359" s="195" t="s">
        <v>11174</v>
      </c>
      <c r="C2359" s="196" t="s">
        <v>34</v>
      </c>
      <c r="D2359" s="197">
        <v>1149.19</v>
      </c>
    </row>
    <row r="2360" spans="1:4">
      <c r="A2360" s="196" t="s">
        <v>11175</v>
      </c>
      <c r="B2360" s="195" t="s">
        <v>11176</v>
      </c>
      <c r="C2360" s="196" t="s">
        <v>25</v>
      </c>
      <c r="D2360" s="197">
        <v>1372.69</v>
      </c>
    </row>
    <row r="2361" spans="1:4">
      <c r="A2361" s="198" t="s">
        <v>11177</v>
      </c>
      <c r="B2361" s="195"/>
      <c r="C2361" s="196"/>
      <c r="D2361" s="224"/>
    </row>
    <row r="2362" spans="1:4">
      <c r="A2362" s="199" t="s">
        <v>11178</v>
      </c>
      <c r="B2362" s="195" t="s">
        <v>11179</v>
      </c>
      <c r="C2362" s="196" t="s">
        <v>34</v>
      </c>
      <c r="D2362" s="197">
        <v>416.31</v>
      </c>
    </row>
    <row r="2363" spans="1:4">
      <c r="A2363" s="199" t="s">
        <v>11180</v>
      </c>
      <c r="B2363" s="195" t="s">
        <v>11181</v>
      </c>
      <c r="C2363" s="196" t="s">
        <v>34</v>
      </c>
      <c r="D2363" s="197">
        <v>357.19</v>
      </c>
    </row>
    <row r="2364" spans="1:4">
      <c r="A2364" s="199" t="s">
        <v>11182</v>
      </c>
      <c r="B2364" s="195" t="s">
        <v>11183</v>
      </c>
      <c r="C2364" s="196" t="s">
        <v>34</v>
      </c>
      <c r="D2364" s="197">
        <v>357.19</v>
      </c>
    </row>
    <row r="2365" spans="1:4">
      <c r="A2365" s="199" t="s">
        <v>11184</v>
      </c>
      <c r="B2365" s="195" t="s">
        <v>11185</v>
      </c>
      <c r="C2365" s="196" t="s">
        <v>34</v>
      </c>
      <c r="D2365" s="197">
        <v>414.94</v>
      </c>
    </row>
    <row r="2366" spans="1:4">
      <c r="A2366" s="199" t="s">
        <v>11186</v>
      </c>
      <c r="B2366" s="195" t="s">
        <v>11187</v>
      </c>
      <c r="C2366" s="196" t="s">
        <v>34</v>
      </c>
      <c r="D2366" s="197">
        <v>367.69</v>
      </c>
    </row>
    <row r="2367" spans="1:4">
      <c r="A2367" s="199" t="s">
        <v>11188</v>
      </c>
      <c r="B2367" s="195" t="s">
        <v>11189</v>
      </c>
      <c r="C2367" s="196" t="s">
        <v>34</v>
      </c>
      <c r="D2367" s="197">
        <v>367.69</v>
      </c>
    </row>
    <row r="2368" spans="1:4">
      <c r="A2368" s="199" t="s">
        <v>11190</v>
      </c>
      <c r="B2368" s="195" t="s">
        <v>11191</v>
      </c>
      <c r="C2368" s="196" t="s">
        <v>34</v>
      </c>
      <c r="D2368" s="197">
        <v>430.69</v>
      </c>
    </row>
    <row r="2369" spans="1:4">
      <c r="A2369" s="196" t="s">
        <v>11192</v>
      </c>
      <c r="B2369" s="195" t="s">
        <v>11193</v>
      </c>
      <c r="C2369" s="196" t="s">
        <v>34</v>
      </c>
      <c r="D2369" s="197">
        <v>451.69</v>
      </c>
    </row>
    <row r="2370" spans="1:4">
      <c r="A2370" s="194" t="s">
        <v>11194</v>
      </c>
      <c r="B2370" s="195"/>
      <c r="C2370" s="196"/>
      <c r="D2370" s="224"/>
    </row>
    <row r="2371" spans="1:4">
      <c r="A2371" s="198" t="s">
        <v>11195</v>
      </c>
      <c r="B2371" s="195"/>
      <c r="C2371" s="196"/>
      <c r="D2371" s="224"/>
    </row>
    <row r="2372" spans="1:4">
      <c r="A2372" s="199" t="s">
        <v>11196</v>
      </c>
      <c r="B2372" s="195" t="s">
        <v>11197</v>
      </c>
      <c r="C2372" s="196" t="s">
        <v>25</v>
      </c>
      <c r="D2372" s="197">
        <v>107.65</v>
      </c>
    </row>
    <row r="2373" spans="1:4">
      <c r="A2373" s="199" t="s">
        <v>11198</v>
      </c>
      <c r="B2373" s="195" t="s">
        <v>11199</v>
      </c>
      <c r="C2373" s="196" t="s">
        <v>25</v>
      </c>
      <c r="D2373" s="197">
        <v>665.41</v>
      </c>
    </row>
    <row r="2374" spans="1:4">
      <c r="A2374" s="196" t="s">
        <v>11200</v>
      </c>
      <c r="B2374" s="195" t="s">
        <v>11201</v>
      </c>
      <c r="C2374" s="196" t="s">
        <v>25</v>
      </c>
      <c r="D2374" s="197">
        <v>340.37</v>
      </c>
    </row>
    <row r="2375" spans="1:4">
      <c r="A2375" s="194" t="s">
        <v>11202</v>
      </c>
      <c r="B2375" s="195"/>
      <c r="C2375" s="196"/>
      <c r="D2375" s="224"/>
    </row>
    <row r="2376" spans="1:4">
      <c r="A2376" s="198" t="s">
        <v>11203</v>
      </c>
      <c r="B2376" s="195"/>
      <c r="C2376" s="196"/>
      <c r="D2376" s="224"/>
    </row>
    <row r="2377" spans="1:4">
      <c r="A2377" s="199" t="s">
        <v>11204</v>
      </c>
      <c r="B2377" s="195" t="s">
        <v>11205</v>
      </c>
      <c r="C2377" s="196" t="s">
        <v>25</v>
      </c>
      <c r="D2377" s="197">
        <v>327.24</v>
      </c>
    </row>
    <row r="2378" spans="1:4">
      <c r="A2378" s="199" t="s">
        <v>11206</v>
      </c>
      <c r="B2378" s="195" t="s">
        <v>11207</v>
      </c>
      <c r="C2378" s="196" t="s">
        <v>25</v>
      </c>
      <c r="D2378" s="197">
        <v>69.930000000000007</v>
      </c>
    </row>
    <row r="2379" spans="1:4">
      <c r="A2379" s="199" t="s">
        <v>11208</v>
      </c>
      <c r="B2379" s="195" t="s">
        <v>11209</v>
      </c>
      <c r="C2379" s="196" t="s">
        <v>25</v>
      </c>
      <c r="D2379" s="197">
        <v>79.5</v>
      </c>
    </row>
    <row r="2380" spans="1:4">
      <c r="A2380" s="199" t="s">
        <v>11210</v>
      </c>
      <c r="B2380" s="195" t="s">
        <v>11211</v>
      </c>
      <c r="C2380" s="196" t="s">
        <v>25</v>
      </c>
      <c r="D2380" s="197">
        <v>83.39</v>
      </c>
    </row>
    <row r="2381" spans="1:4">
      <c r="A2381" s="199" t="s">
        <v>11212</v>
      </c>
      <c r="B2381" s="195" t="s">
        <v>11213</v>
      </c>
      <c r="C2381" s="196" t="s">
        <v>25</v>
      </c>
      <c r="D2381" s="197">
        <v>118.18</v>
      </c>
    </row>
    <row r="2382" spans="1:4">
      <c r="A2382" s="199" t="s">
        <v>11214</v>
      </c>
      <c r="B2382" s="195" t="s">
        <v>11215</v>
      </c>
      <c r="C2382" s="196" t="s">
        <v>25</v>
      </c>
      <c r="D2382" s="197">
        <v>118.11</v>
      </c>
    </row>
    <row r="2383" spans="1:4">
      <c r="A2383" s="199" t="s">
        <v>11216</v>
      </c>
      <c r="B2383" s="195" t="s">
        <v>11217</v>
      </c>
      <c r="C2383" s="196" t="s">
        <v>25</v>
      </c>
      <c r="D2383" s="197">
        <v>124.06</v>
      </c>
    </row>
    <row r="2384" spans="1:4">
      <c r="A2384" s="196" t="s">
        <v>11218</v>
      </c>
      <c r="B2384" s="195" t="s">
        <v>11219</v>
      </c>
      <c r="C2384" s="196" t="s">
        <v>25</v>
      </c>
      <c r="D2384" s="197">
        <v>142.37</v>
      </c>
    </row>
    <row r="2385" spans="1:4">
      <c r="A2385" s="198" t="s">
        <v>11220</v>
      </c>
      <c r="B2385" s="195"/>
      <c r="C2385" s="196"/>
      <c r="D2385" s="224"/>
    </row>
    <row r="2386" spans="1:4">
      <c r="A2386" s="199" t="s">
        <v>11221</v>
      </c>
      <c r="B2386" s="195" t="s">
        <v>11222</v>
      </c>
      <c r="C2386" s="196" t="s">
        <v>5413</v>
      </c>
      <c r="D2386" s="197">
        <v>36.82</v>
      </c>
    </row>
    <row r="2387" spans="1:4">
      <c r="A2387" s="199" t="s">
        <v>11223</v>
      </c>
      <c r="B2387" s="195" t="s">
        <v>11224</v>
      </c>
      <c r="C2387" s="196" t="s">
        <v>5413</v>
      </c>
      <c r="D2387" s="197">
        <v>34.58</v>
      </c>
    </row>
    <row r="2388" spans="1:4">
      <c r="A2388" s="199" t="s">
        <v>11225</v>
      </c>
      <c r="B2388" s="195" t="s">
        <v>11226</v>
      </c>
      <c r="C2388" s="196" t="s">
        <v>25</v>
      </c>
      <c r="D2388" s="197">
        <v>614.27</v>
      </c>
    </row>
    <row r="2389" spans="1:4">
      <c r="A2389" s="199" t="s">
        <v>11227</v>
      </c>
      <c r="B2389" s="195" t="s">
        <v>11228</v>
      </c>
      <c r="C2389" s="196" t="s">
        <v>25</v>
      </c>
      <c r="D2389" s="197">
        <v>680.37</v>
      </c>
    </row>
    <row r="2390" spans="1:4">
      <c r="A2390" s="199" t="s">
        <v>11229</v>
      </c>
      <c r="B2390" s="195" t="s">
        <v>11230</v>
      </c>
      <c r="C2390" s="196" t="s">
        <v>41</v>
      </c>
      <c r="D2390" s="197">
        <v>6844.7</v>
      </c>
    </row>
    <row r="2391" spans="1:4">
      <c r="A2391" s="199" t="s">
        <v>11231</v>
      </c>
      <c r="B2391" s="195" t="s">
        <v>11232</v>
      </c>
      <c r="C2391" s="196" t="s">
        <v>41</v>
      </c>
      <c r="D2391" s="197">
        <v>8898.17</v>
      </c>
    </row>
    <row r="2392" spans="1:4">
      <c r="A2392" s="199" t="s">
        <v>11233</v>
      </c>
      <c r="B2392" s="195" t="s">
        <v>11234</v>
      </c>
      <c r="C2392" s="196" t="s">
        <v>41</v>
      </c>
      <c r="D2392" s="197">
        <v>9240.4</v>
      </c>
    </row>
    <row r="2393" spans="1:4">
      <c r="A2393" s="199" t="s">
        <v>11235</v>
      </c>
      <c r="B2393" s="195" t="s">
        <v>11236</v>
      </c>
      <c r="C2393" s="196" t="s">
        <v>41</v>
      </c>
      <c r="D2393" s="197">
        <v>14000.29</v>
      </c>
    </row>
    <row r="2394" spans="1:4">
      <c r="A2394" s="199" t="s">
        <v>11237</v>
      </c>
      <c r="B2394" s="195" t="s">
        <v>11238</v>
      </c>
      <c r="C2394" s="196" t="s">
        <v>41</v>
      </c>
      <c r="D2394" s="197">
        <v>16100.39</v>
      </c>
    </row>
    <row r="2395" spans="1:4">
      <c r="A2395" s="199" t="s">
        <v>11239</v>
      </c>
      <c r="B2395" s="195" t="s">
        <v>11240</v>
      </c>
      <c r="C2395" s="196" t="s">
        <v>41</v>
      </c>
      <c r="D2395" s="197">
        <v>17150.36</v>
      </c>
    </row>
    <row r="2396" spans="1:4">
      <c r="A2396" s="199" t="s">
        <v>11241</v>
      </c>
      <c r="B2396" s="195" t="s">
        <v>11242</v>
      </c>
      <c r="C2396" s="196" t="s">
        <v>41</v>
      </c>
      <c r="D2396" s="197">
        <v>18200.349999999999</v>
      </c>
    </row>
    <row r="2397" spans="1:4">
      <c r="A2397" s="199" t="s">
        <v>11243</v>
      </c>
      <c r="B2397" s="195" t="s">
        <v>11244</v>
      </c>
      <c r="C2397" s="196" t="s">
        <v>41</v>
      </c>
      <c r="D2397" s="197">
        <v>34279.620000000003</v>
      </c>
    </row>
    <row r="2398" spans="1:4">
      <c r="A2398" s="199" t="s">
        <v>11245</v>
      </c>
      <c r="B2398" s="195" t="s">
        <v>11246</v>
      </c>
      <c r="C2398" s="196" t="s">
        <v>41</v>
      </c>
      <c r="D2398" s="197">
        <v>37707.550000000003</v>
      </c>
    </row>
    <row r="2399" spans="1:4">
      <c r="A2399" s="199" t="s">
        <v>11247</v>
      </c>
      <c r="B2399" s="195" t="s">
        <v>11248</v>
      </c>
      <c r="C2399" s="196" t="s">
        <v>41</v>
      </c>
      <c r="D2399" s="197">
        <v>41135.5</v>
      </c>
    </row>
    <row r="2400" spans="1:4">
      <c r="A2400" s="199" t="s">
        <v>11249</v>
      </c>
      <c r="B2400" s="195" t="s">
        <v>11250</v>
      </c>
      <c r="C2400" s="196" t="s">
        <v>41</v>
      </c>
      <c r="D2400" s="197">
        <v>47991.43</v>
      </c>
    </row>
    <row r="2401" spans="1:4">
      <c r="A2401" s="199" t="s">
        <v>11251</v>
      </c>
      <c r="B2401" s="195" t="s">
        <v>11252</v>
      </c>
      <c r="C2401" s="196" t="s">
        <v>41</v>
      </c>
      <c r="D2401" s="197">
        <v>36026.26</v>
      </c>
    </row>
    <row r="2402" spans="1:4">
      <c r="A2402" s="199" t="s">
        <v>11253</v>
      </c>
      <c r="B2402" s="195" t="s">
        <v>11254</v>
      </c>
      <c r="C2402" s="196" t="s">
        <v>41</v>
      </c>
      <c r="D2402" s="197">
        <v>39628.89</v>
      </c>
    </row>
    <row r="2403" spans="1:4">
      <c r="A2403" s="199" t="s">
        <v>11255</v>
      </c>
      <c r="B2403" s="195" t="s">
        <v>11256</v>
      </c>
      <c r="C2403" s="196" t="s">
        <v>41</v>
      </c>
      <c r="D2403" s="197">
        <v>43231.54</v>
      </c>
    </row>
    <row r="2404" spans="1:4">
      <c r="A2404" s="196" t="s">
        <v>11257</v>
      </c>
      <c r="B2404" s="195" t="s">
        <v>11258</v>
      </c>
      <c r="C2404" s="196" t="s">
        <v>41</v>
      </c>
      <c r="D2404" s="197">
        <v>50436.77</v>
      </c>
    </row>
    <row r="2405" spans="1:4">
      <c r="A2405" s="198" t="s">
        <v>11259</v>
      </c>
      <c r="B2405" s="195"/>
      <c r="C2405" s="196"/>
      <c r="D2405" s="224"/>
    </row>
    <row r="2406" spans="1:4">
      <c r="A2406" s="199" t="s">
        <v>11260</v>
      </c>
      <c r="B2406" s="195" t="s">
        <v>11261</v>
      </c>
      <c r="C2406" s="196" t="s">
        <v>25</v>
      </c>
      <c r="D2406" s="197">
        <v>501.72</v>
      </c>
    </row>
    <row r="2407" spans="1:4">
      <c r="A2407" s="196" t="s">
        <v>11262</v>
      </c>
      <c r="B2407" s="195" t="s">
        <v>11263</v>
      </c>
      <c r="C2407" s="196" t="s">
        <v>25</v>
      </c>
      <c r="D2407" s="197">
        <v>231.91</v>
      </c>
    </row>
    <row r="2408" spans="1:4">
      <c r="A2408" s="194" t="s">
        <v>11264</v>
      </c>
      <c r="B2408" s="195"/>
      <c r="C2408" s="196"/>
      <c r="D2408" s="224"/>
    </row>
    <row r="2409" spans="1:4">
      <c r="A2409" s="198" t="s">
        <v>11265</v>
      </c>
      <c r="B2409" s="195"/>
      <c r="C2409" s="196"/>
      <c r="D2409" s="224"/>
    </row>
    <row r="2410" spans="1:4">
      <c r="A2410" s="199" t="s">
        <v>11266</v>
      </c>
      <c r="B2410" s="195" t="s">
        <v>11267</v>
      </c>
      <c r="C2410" s="196" t="s">
        <v>34</v>
      </c>
      <c r="D2410" s="197">
        <v>233.62</v>
      </c>
    </row>
    <row r="2411" spans="1:4">
      <c r="A2411" s="199" t="s">
        <v>11268</v>
      </c>
      <c r="B2411" s="195" t="s">
        <v>11269</v>
      </c>
      <c r="C2411" s="196" t="s">
        <v>34</v>
      </c>
      <c r="D2411" s="197">
        <v>288.83</v>
      </c>
    </row>
    <row r="2412" spans="1:4">
      <c r="A2412" s="199" t="s">
        <v>11270</v>
      </c>
      <c r="B2412" s="195" t="s">
        <v>11271</v>
      </c>
      <c r="C2412" s="196" t="s">
        <v>34</v>
      </c>
      <c r="D2412" s="197">
        <v>263.35000000000002</v>
      </c>
    </row>
    <row r="2413" spans="1:4">
      <c r="A2413" s="199" t="s">
        <v>11272</v>
      </c>
      <c r="B2413" s="195" t="s">
        <v>11273</v>
      </c>
      <c r="C2413" s="196" t="s">
        <v>34</v>
      </c>
      <c r="D2413" s="197">
        <v>287.5</v>
      </c>
    </row>
    <row r="2414" spans="1:4">
      <c r="A2414" s="199" t="s">
        <v>11274</v>
      </c>
      <c r="B2414" s="195" t="s">
        <v>11275</v>
      </c>
      <c r="C2414" s="196" t="s">
        <v>34</v>
      </c>
      <c r="D2414" s="197">
        <v>313.70999999999998</v>
      </c>
    </row>
    <row r="2415" spans="1:4">
      <c r="A2415" s="199" t="s">
        <v>11276</v>
      </c>
      <c r="B2415" s="195" t="s">
        <v>11277</v>
      </c>
      <c r="C2415" s="196" t="s">
        <v>34</v>
      </c>
      <c r="D2415" s="197">
        <v>306</v>
      </c>
    </row>
    <row r="2416" spans="1:4">
      <c r="A2416" s="199" t="s">
        <v>11278</v>
      </c>
      <c r="B2416" s="195" t="s">
        <v>11279</v>
      </c>
      <c r="C2416" s="196" t="s">
        <v>34</v>
      </c>
      <c r="D2416" s="197">
        <v>315</v>
      </c>
    </row>
    <row r="2417" spans="1:4">
      <c r="A2417" s="199" t="s">
        <v>11280</v>
      </c>
      <c r="B2417" s="195" t="s">
        <v>11281</v>
      </c>
      <c r="C2417" s="196" t="s">
        <v>34</v>
      </c>
      <c r="D2417" s="197">
        <v>325</v>
      </c>
    </row>
    <row r="2418" spans="1:4">
      <c r="A2418" s="199" t="s">
        <v>11282</v>
      </c>
      <c r="B2418" s="195" t="s">
        <v>11283</v>
      </c>
      <c r="C2418" s="196" t="s">
        <v>34</v>
      </c>
      <c r="D2418" s="197">
        <v>320</v>
      </c>
    </row>
    <row r="2419" spans="1:4">
      <c r="A2419" s="196" t="s">
        <v>11284</v>
      </c>
      <c r="B2419" s="195" t="s">
        <v>11285</v>
      </c>
      <c r="C2419" s="196" t="s">
        <v>34</v>
      </c>
      <c r="D2419" s="197">
        <v>301.60000000000002</v>
      </c>
    </row>
    <row r="2420" spans="1:4">
      <c r="A2420" s="198" t="s">
        <v>11286</v>
      </c>
      <c r="B2420" s="195"/>
      <c r="C2420" s="196"/>
      <c r="D2420" s="224"/>
    </row>
    <row r="2421" spans="1:4">
      <c r="A2421" s="199" t="s">
        <v>11287</v>
      </c>
      <c r="B2421" s="195" t="s">
        <v>11288</v>
      </c>
      <c r="C2421" s="196" t="s">
        <v>34</v>
      </c>
      <c r="D2421" s="197">
        <v>327.02</v>
      </c>
    </row>
    <row r="2422" spans="1:4">
      <c r="A2422" s="196" t="s">
        <v>11289</v>
      </c>
      <c r="B2422" s="195" t="s">
        <v>11290</v>
      </c>
      <c r="C2422" s="196" t="s">
        <v>34</v>
      </c>
      <c r="D2422" s="197">
        <v>438.73</v>
      </c>
    </row>
    <row r="2423" spans="1:4">
      <c r="A2423" s="198" t="s">
        <v>11291</v>
      </c>
      <c r="B2423" s="195"/>
      <c r="C2423" s="196"/>
      <c r="D2423" s="224"/>
    </row>
    <row r="2424" spans="1:4">
      <c r="A2424" s="196" t="s">
        <v>11292</v>
      </c>
      <c r="B2424" s="195" t="s">
        <v>11293</v>
      </c>
      <c r="C2424" s="196" t="s">
        <v>34</v>
      </c>
      <c r="D2424" s="197">
        <v>30</v>
      </c>
    </row>
    <row r="2425" spans="1:4">
      <c r="A2425" s="194" t="s">
        <v>11294</v>
      </c>
      <c r="B2425" s="195"/>
      <c r="C2425" s="196"/>
      <c r="D2425" s="224"/>
    </row>
    <row r="2426" spans="1:4">
      <c r="A2426" s="198" t="s">
        <v>11295</v>
      </c>
      <c r="B2426" s="195"/>
      <c r="C2426" s="196"/>
      <c r="D2426" s="224"/>
    </row>
    <row r="2427" spans="1:4">
      <c r="A2427" s="199" t="s">
        <v>11296</v>
      </c>
      <c r="B2427" s="195" t="s">
        <v>11297</v>
      </c>
      <c r="C2427" s="196" t="s">
        <v>25</v>
      </c>
      <c r="D2427" s="197">
        <v>34.78</v>
      </c>
    </row>
    <row r="2428" spans="1:4">
      <c r="A2428" s="199" t="s">
        <v>11298</v>
      </c>
      <c r="B2428" s="195" t="s">
        <v>11299</v>
      </c>
      <c r="C2428" s="196" t="s">
        <v>5447</v>
      </c>
      <c r="D2428" s="197">
        <v>21.45</v>
      </c>
    </row>
    <row r="2429" spans="1:4">
      <c r="A2429" s="199" t="s">
        <v>11300</v>
      </c>
      <c r="B2429" s="195" t="s">
        <v>11301</v>
      </c>
      <c r="C2429" s="196" t="s">
        <v>5447</v>
      </c>
      <c r="D2429" s="197">
        <v>110.45</v>
      </c>
    </row>
    <row r="2430" spans="1:4">
      <c r="A2430" s="199" t="s">
        <v>11302</v>
      </c>
      <c r="B2430" s="195" t="s">
        <v>11303</v>
      </c>
      <c r="C2430" s="196" t="s">
        <v>25</v>
      </c>
      <c r="D2430" s="197">
        <v>928.45</v>
      </c>
    </row>
    <row r="2431" spans="1:4">
      <c r="A2431" s="199" t="s">
        <v>11304</v>
      </c>
      <c r="B2431" s="195" t="s">
        <v>11305</v>
      </c>
      <c r="C2431" s="196" t="s">
        <v>25</v>
      </c>
      <c r="D2431" s="197">
        <v>152.19999999999999</v>
      </c>
    </row>
    <row r="2432" spans="1:4">
      <c r="A2432" s="196" t="s">
        <v>11306</v>
      </c>
      <c r="B2432" s="195" t="s">
        <v>11307</v>
      </c>
      <c r="C2432" s="196" t="s">
        <v>25</v>
      </c>
      <c r="D2432" s="197">
        <v>47.86</v>
      </c>
    </row>
    <row r="2433" spans="1:4">
      <c r="A2433" s="194" t="s">
        <v>11308</v>
      </c>
      <c r="B2433" s="195"/>
      <c r="C2433" s="196"/>
      <c r="D2433" s="224"/>
    </row>
    <row r="2434" spans="1:4">
      <c r="A2434" s="198" t="s">
        <v>11309</v>
      </c>
      <c r="B2434" s="195"/>
      <c r="C2434" s="196"/>
      <c r="D2434" s="224"/>
    </row>
    <row r="2435" spans="1:4">
      <c r="A2435" s="196" t="s">
        <v>11310</v>
      </c>
      <c r="B2435" s="195" t="s">
        <v>11311</v>
      </c>
      <c r="C2435" s="196" t="s">
        <v>5413</v>
      </c>
      <c r="D2435" s="197">
        <v>13.93</v>
      </c>
    </row>
    <row r="2436" spans="1:4">
      <c r="A2436" s="194" t="s">
        <v>11312</v>
      </c>
      <c r="B2436" s="195"/>
      <c r="C2436" s="196"/>
      <c r="D2436" s="224"/>
    </row>
    <row r="2437" spans="1:4">
      <c r="A2437" s="198" t="s">
        <v>11313</v>
      </c>
      <c r="B2437" s="195"/>
      <c r="C2437" s="196"/>
      <c r="D2437" s="224"/>
    </row>
    <row r="2438" spans="1:4">
      <c r="A2438" s="199" t="s">
        <v>11314</v>
      </c>
      <c r="B2438" s="195" t="s">
        <v>11315</v>
      </c>
      <c r="C2438" s="196" t="s">
        <v>34</v>
      </c>
      <c r="D2438" s="197">
        <v>3414.05</v>
      </c>
    </row>
    <row r="2439" spans="1:4">
      <c r="A2439" s="199" t="s">
        <v>11316</v>
      </c>
      <c r="B2439" s="195" t="s">
        <v>11317</v>
      </c>
      <c r="C2439" s="196" t="s">
        <v>5447</v>
      </c>
      <c r="D2439" s="197">
        <v>53.89</v>
      </c>
    </row>
    <row r="2440" spans="1:4">
      <c r="A2440" s="199" t="s">
        <v>11318</v>
      </c>
      <c r="B2440" s="195" t="s">
        <v>11319</v>
      </c>
      <c r="C2440" s="196" t="s">
        <v>34</v>
      </c>
      <c r="D2440" s="197">
        <v>3090.67</v>
      </c>
    </row>
    <row r="2441" spans="1:4">
      <c r="A2441" s="199" t="s">
        <v>11320</v>
      </c>
      <c r="B2441" s="195" t="s">
        <v>11321</v>
      </c>
      <c r="C2441" s="196" t="s">
        <v>5452</v>
      </c>
      <c r="D2441" s="197">
        <v>200.63</v>
      </c>
    </row>
    <row r="2442" spans="1:4">
      <c r="A2442" s="199" t="s">
        <v>11322</v>
      </c>
      <c r="B2442" s="195" t="s">
        <v>11323</v>
      </c>
      <c r="C2442" s="196" t="s">
        <v>5452</v>
      </c>
      <c r="D2442" s="197">
        <v>111.39</v>
      </c>
    </row>
    <row r="2443" spans="1:4">
      <c r="A2443" s="199" t="s">
        <v>11324</v>
      </c>
      <c r="B2443" s="195" t="s">
        <v>11325</v>
      </c>
      <c r="C2443" s="196" t="s">
        <v>5452</v>
      </c>
      <c r="D2443" s="197">
        <v>65.319999999999993</v>
      </c>
    </row>
    <row r="2444" spans="1:4">
      <c r="A2444" s="199" t="s">
        <v>11326</v>
      </c>
      <c r="B2444" s="195" t="s">
        <v>11327</v>
      </c>
      <c r="C2444" s="196" t="s">
        <v>5452</v>
      </c>
      <c r="D2444" s="197">
        <v>39.020000000000003</v>
      </c>
    </row>
    <row r="2445" spans="1:4">
      <c r="A2445" s="199" t="s">
        <v>11328</v>
      </c>
      <c r="B2445" s="195" t="s">
        <v>11329</v>
      </c>
      <c r="C2445" s="196" t="s">
        <v>41</v>
      </c>
      <c r="D2445" s="197">
        <v>144.93</v>
      </c>
    </row>
    <row r="2446" spans="1:4">
      <c r="A2446" s="196" t="s">
        <v>11330</v>
      </c>
      <c r="B2446" s="195" t="s">
        <v>11331</v>
      </c>
      <c r="C2446" s="196" t="s">
        <v>25</v>
      </c>
      <c r="D2446" s="197">
        <v>8.89</v>
      </c>
    </row>
    <row r="2447" spans="1:4">
      <c r="A2447" s="194" t="s">
        <v>11332</v>
      </c>
      <c r="B2447" s="195"/>
      <c r="C2447" s="196"/>
      <c r="D2447" s="224"/>
    </row>
    <row r="2448" spans="1:4">
      <c r="A2448" s="198" t="s">
        <v>11333</v>
      </c>
      <c r="B2448" s="195"/>
      <c r="C2448" s="196"/>
      <c r="D2448" s="224"/>
    </row>
    <row r="2449" spans="1:4">
      <c r="A2449" s="199" t="s">
        <v>11334</v>
      </c>
      <c r="B2449" s="195" t="s">
        <v>11335</v>
      </c>
      <c r="C2449" s="196" t="s">
        <v>34</v>
      </c>
      <c r="D2449" s="197">
        <v>61.31</v>
      </c>
    </row>
    <row r="2450" spans="1:4">
      <c r="A2450" s="199" t="s">
        <v>11336</v>
      </c>
      <c r="B2450" s="195" t="s">
        <v>11337</v>
      </c>
      <c r="C2450" s="196" t="s">
        <v>34</v>
      </c>
      <c r="D2450" s="197">
        <v>2167.02</v>
      </c>
    </row>
    <row r="2451" spans="1:4">
      <c r="A2451" s="196" t="s">
        <v>11338</v>
      </c>
      <c r="B2451" s="195" t="s">
        <v>11339</v>
      </c>
      <c r="C2451" s="196" t="s">
        <v>5447</v>
      </c>
      <c r="D2451" s="197">
        <v>4.21</v>
      </c>
    </row>
    <row r="2452" spans="1:4">
      <c r="A2452" s="194" t="s">
        <v>11340</v>
      </c>
      <c r="B2452" s="195"/>
      <c r="C2452" s="196"/>
      <c r="D2452" s="224"/>
    </row>
    <row r="2453" spans="1:4">
      <c r="A2453" s="198" t="s">
        <v>11341</v>
      </c>
      <c r="B2453" s="195"/>
      <c r="C2453" s="196"/>
      <c r="D2453" s="224"/>
    </row>
    <row r="2454" spans="1:4">
      <c r="A2454" s="199" t="s">
        <v>11342</v>
      </c>
      <c r="B2454" s="195" t="s">
        <v>11343</v>
      </c>
      <c r="C2454" s="196" t="s">
        <v>25</v>
      </c>
      <c r="D2454" s="197">
        <v>905.03</v>
      </c>
    </row>
    <row r="2455" spans="1:4">
      <c r="A2455" s="199" t="s">
        <v>11344</v>
      </c>
      <c r="B2455" s="195" t="s">
        <v>11345</v>
      </c>
      <c r="C2455" s="196" t="s">
        <v>25</v>
      </c>
      <c r="D2455" s="197">
        <v>1004.03</v>
      </c>
    </row>
    <row r="2456" spans="1:4">
      <c r="A2456" s="196" t="s">
        <v>11346</v>
      </c>
      <c r="B2456" s="195" t="s">
        <v>11347</v>
      </c>
      <c r="C2456" s="196" t="s">
        <v>25</v>
      </c>
      <c r="D2456" s="197">
        <v>1298.03</v>
      </c>
    </row>
    <row r="2457" spans="1:4">
      <c r="A2457" s="194" t="s">
        <v>11348</v>
      </c>
      <c r="B2457" s="195"/>
      <c r="C2457" s="196"/>
      <c r="D2457" s="224"/>
    </row>
    <row r="2458" spans="1:4">
      <c r="A2458" s="198" t="s">
        <v>11349</v>
      </c>
      <c r="B2458" s="195"/>
      <c r="C2458" s="196"/>
      <c r="D2458" s="224"/>
    </row>
    <row r="2459" spans="1:4">
      <c r="A2459" s="196" t="s">
        <v>11350</v>
      </c>
      <c r="B2459" s="195" t="s">
        <v>11351</v>
      </c>
      <c r="C2459" s="196" t="s">
        <v>41</v>
      </c>
      <c r="D2459" s="197">
        <v>58.06</v>
      </c>
    </row>
    <row r="2460" spans="1:4">
      <c r="A2460" s="198" t="s">
        <v>11352</v>
      </c>
      <c r="B2460" s="195"/>
      <c r="C2460" s="196"/>
      <c r="D2460" s="224"/>
    </row>
    <row r="2461" spans="1:4">
      <c r="A2461" s="196" t="s">
        <v>11353</v>
      </c>
      <c r="B2461" s="195" t="s">
        <v>11354</v>
      </c>
      <c r="C2461" s="196" t="s">
        <v>25</v>
      </c>
      <c r="D2461" s="197">
        <v>817.7</v>
      </c>
    </row>
    <row r="2462" spans="1:4">
      <c r="A2462" s="194" t="s">
        <v>11355</v>
      </c>
      <c r="B2462" s="195"/>
      <c r="C2462" s="196"/>
      <c r="D2462" s="224"/>
    </row>
    <row r="2463" spans="1:4">
      <c r="A2463" s="198" t="s">
        <v>11356</v>
      </c>
      <c r="B2463" s="195"/>
      <c r="C2463" s="196"/>
      <c r="D2463" s="224"/>
    </row>
    <row r="2464" spans="1:4">
      <c r="A2464" s="196" t="s">
        <v>11357</v>
      </c>
      <c r="B2464" s="195" t="s">
        <v>11358</v>
      </c>
      <c r="C2464" s="196" t="s">
        <v>25</v>
      </c>
      <c r="D2464" s="197">
        <v>122.73</v>
      </c>
    </row>
    <row r="2465" spans="1:4">
      <c r="A2465" s="194" t="s">
        <v>5453</v>
      </c>
      <c r="B2465" s="195"/>
      <c r="C2465" s="196"/>
      <c r="D2465" s="224"/>
    </row>
    <row r="2466" spans="1:4">
      <c r="A2466" s="194" t="s">
        <v>5423</v>
      </c>
      <c r="B2466" s="195"/>
      <c r="C2466" s="196"/>
      <c r="D2466" s="224"/>
    </row>
    <row r="2467" spans="1:4">
      <c r="A2467" s="194" t="s">
        <v>11359</v>
      </c>
      <c r="B2467" s="195"/>
      <c r="C2467" s="196"/>
      <c r="D2467" s="224"/>
    </row>
    <row r="2468" spans="1:4">
      <c r="A2468" s="198" t="s">
        <v>11360</v>
      </c>
      <c r="B2468" s="195"/>
      <c r="C2468" s="196"/>
      <c r="D2468" s="224"/>
    </row>
    <row r="2469" spans="1:4">
      <c r="A2469" s="199" t="s">
        <v>11361</v>
      </c>
      <c r="B2469" s="195" t="s">
        <v>11362</v>
      </c>
      <c r="C2469" s="196" t="s">
        <v>41</v>
      </c>
      <c r="D2469" s="197">
        <v>282.17</v>
      </c>
    </row>
    <row r="2470" spans="1:4">
      <c r="A2470" s="199" t="s">
        <v>11363</v>
      </c>
      <c r="B2470" s="195" t="s">
        <v>11364</v>
      </c>
      <c r="C2470" s="196" t="s">
        <v>41</v>
      </c>
      <c r="D2470" s="197">
        <v>85.36</v>
      </c>
    </row>
    <row r="2471" spans="1:4">
      <c r="A2471" s="199" t="s">
        <v>11365</v>
      </c>
      <c r="B2471" s="195" t="s">
        <v>11366</v>
      </c>
      <c r="C2471" s="196" t="s">
        <v>41</v>
      </c>
      <c r="D2471" s="197">
        <v>435.68</v>
      </c>
    </row>
    <row r="2472" spans="1:4">
      <c r="A2472" s="196" t="s">
        <v>11367</v>
      </c>
      <c r="B2472" s="195" t="s">
        <v>11368</v>
      </c>
      <c r="C2472" s="196" t="s">
        <v>41</v>
      </c>
      <c r="D2472" s="197">
        <v>184.56</v>
      </c>
    </row>
    <row r="2473" spans="1:4">
      <c r="A2473" s="198" t="s">
        <v>11369</v>
      </c>
      <c r="B2473" s="195"/>
      <c r="C2473" s="196"/>
      <c r="D2473" s="224"/>
    </row>
    <row r="2474" spans="1:4">
      <c r="A2474" s="199" t="s">
        <v>11370</v>
      </c>
      <c r="B2474" s="195" t="s">
        <v>11371</v>
      </c>
      <c r="C2474" s="196" t="s">
        <v>41</v>
      </c>
      <c r="D2474" s="197">
        <v>143.34</v>
      </c>
    </row>
    <row r="2475" spans="1:4">
      <c r="A2475" s="199" t="s">
        <v>11372</v>
      </c>
      <c r="B2475" s="195" t="s">
        <v>11373</v>
      </c>
      <c r="C2475" s="196" t="s">
        <v>41</v>
      </c>
      <c r="D2475" s="197">
        <v>167.35</v>
      </c>
    </row>
    <row r="2476" spans="1:4">
      <c r="A2476" s="199" t="s">
        <v>11374</v>
      </c>
      <c r="B2476" s="195" t="s">
        <v>11375</v>
      </c>
      <c r="C2476" s="196" t="s">
        <v>41</v>
      </c>
      <c r="D2476" s="197">
        <v>228.93</v>
      </c>
    </row>
    <row r="2477" spans="1:4">
      <c r="A2477" s="199" t="s">
        <v>11376</v>
      </c>
      <c r="B2477" s="195" t="s">
        <v>11377</v>
      </c>
      <c r="C2477" s="196" t="s">
        <v>5413</v>
      </c>
      <c r="D2477" s="197">
        <v>45.07</v>
      </c>
    </row>
    <row r="2478" spans="1:4">
      <c r="A2478" s="199" t="s">
        <v>11378</v>
      </c>
      <c r="B2478" s="195" t="s">
        <v>11379</v>
      </c>
      <c r="C2478" s="196" t="s">
        <v>5413</v>
      </c>
      <c r="D2478" s="197">
        <v>58.61</v>
      </c>
    </row>
    <row r="2479" spans="1:4">
      <c r="A2479" s="199" t="s">
        <v>11380</v>
      </c>
      <c r="B2479" s="195" t="s">
        <v>11381</v>
      </c>
      <c r="C2479" s="196" t="s">
        <v>5413</v>
      </c>
      <c r="D2479" s="197">
        <v>74.34</v>
      </c>
    </row>
    <row r="2480" spans="1:4">
      <c r="A2480" s="199" t="s">
        <v>11382</v>
      </c>
      <c r="B2480" s="195" t="s">
        <v>11383</v>
      </c>
      <c r="C2480" s="196" t="s">
        <v>5413</v>
      </c>
      <c r="D2480" s="197">
        <v>72.599999999999994</v>
      </c>
    </row>
    <row r="2481" spans="1:4">
      <c r="A2481" s="199" t="s">
        <v>11384</v>
      </c>
      <c r="B2481" s="195" t="s">
        <v>11385</v>
      </c>
      <c r="C2481" s="196" t="s">
        <v>41</v>
      </c>
      <c r="D2481" s="197">
        <v>339.6</v>
      </c>
    </row>
    <row r="2482" spans="1:4">
      <c r="A2482" s="196" t="s">
        <v>11386</v>
      </c>
      <c r="B2482" s="195" t="s">
        <v>11387</v>
      </c>
      <c r="C2482" s="196" t="s">
        <v>41</v>
      </c>
      <c r="D2482" s="197">
        <v>354.41</v>
      </c>
    </row>
    <row r="2483" spans="1:4">
      <c r="A2483" s="198" t="s">
        <v>11388</v>
      </c>
      <c r="B2483" s="195"/>
      <c r="C2483" s="196"/>
      <c r="D2483" s="224"/>
    </row>
    <row r="2484" spans="1:4">
      <c r="A2484" s="199" t="s">
        <v>11389</v>
      </c>
      <c r="B2484" s="195" t="s">
        <v>11390</v>
      </c>
      <c r="C2484" s="196" t="s">
        <v>41</v>
      </c>
      <c r="D2484" s="197">
        <v>77.7</v>
      </c>
    </row>
    <row r="2485" spans="1:4">
      <c r="A2485" s="196" t="s">
        <v>11391</v>
      </c>
      <c r="B2485" s="195" t="s">
        <v>11392</v>
      </c>
      <c r="C2485" s="196" t="s">
        <v>41</v>
      </c>
      <c r="D2485" s="197">
        <v>87.43</v>
      </c>
    </row>
    <row r="2486" spans="1:4">
      <c r="A2486" s="198" t="s">
        <v>11393</v>
      </c>
      <c r="B2486" s="195"/>
      <c r="C2486" s="196"/>
      <c r="D2486" s="224"/>
    </row>
    <row r="2487" spans="1:4">
      <c r="A2487" s="199" t="s">
        <v>11394</v>
      </c>
      <c r="B2487" s="195" t="s">
        <v>11395</v>
      </c>
      <c r="C2487" s="196" t="s">
        <v>41</v>
      </c>
      <c r="D2487" s="197">
        <v>188.64</v>
      </c>
    </row>
    <row r="2488" spans="1:4">
      <c r="A2488" s="196" t="s">
        <v>11396</v>
      </c>
      <c r="B2488" s="195" t="s">
        <v>11397</v>
      </c>
      <c r="C2488" s="196" t="s">
        <v>41</v>
      </c>
      <c r="D2488" s="197">
        <v>324.33999999999997</v>
      </c>
    </row>
    <row r="2489" spans="1:4">
      <c r="A2489" s="198" t="s">
        <v>11398</v>
      </c>
      <c r="B2489" s="195"/>
      <c r="C2489" s="196"/>
      <c r="D2489" s="224"/>
    </row>
    <row r="2490" spans="1:4">
      <c r="A2490" s="199" t="s">
        <v>11399</v>
      </c>
      <c r="B2490" s="195" t="s">
        <v>11400</v>
      </c>
      <c r="C2490" s="196" t="s">
        <v>41</v>
      </c>
      <c r="D2490" s="197">
        <v>297.72000000000003</v>
      </c>
    </row>
    <row r="2491" spans="1:4">
      <c r="A2491" s="199" t="s">
        <v>11401</v>
      </c>
      <c r="B2491" s="195" t="s">
        <v>11402</v>
      </c>
      <c r="C2491" s="196" t="s">
        <v>41</v>
      </c>
      <c r="D2491" s="197">
        <v>363.53</v>
      </c>
    </row>
    <row r="2492" spans="1:4">
      <c r="A2492" s="196" t="s">
        <v>11403</v>
      </c>
      <c r="B2492" s="195" t="s">
        <v>11404</v>
      </c>
      <c r="C2492" s="196" t="s">
        <v>41</v>
      </c>
      <c r="D2492" s="197">
        <v>523.04</v>
      </c>
    </row>
    <row r="2493" spans="1:4">
      <c r="A2493" s="198" t="s">
        <v>11405</v>
      </c>
      <c r="B2493" s="195"/>
      <c r="C2493" s="196"/>
      <c r="D2493" s="224"/>
    </row>
    <row r="2494" spans="1:4">
      <c r="A2494" s="199" t="s">
        <v>11406</v>
      </c>
      <c r="B2494" s="195" t="s">
        <v>11407</v>
      </c>
      <c r="C2494" s="196" t="s">
        <v>41</v>
      </c>
      <c r="D2494" s="197">
        <v>785.54</v>
      </c>
    </row>
    <row r="2495" spans="1:4">
      <c r="A2495" s="199" t="s">
        <v>11408</v>
      </c>
      <c r="B2495" s="195" t="s">
        <v>11409</v>
      </c>
      <c r="C2495" s="196" t="s">
        <v>41</v>
      </c>
      <c r="D2495" s="197">
        <v>1223.56</v>
      </c>
    </row>
    <row r="2496" spans="1:4">
      <c r="A2496" s="199" t="s">
        <v>11410</v>
      </c>
      <c r="B2496" s="195" t="s">
        <v>11411</v>
      </c>
      <c r="C2496" s="196" t="s">
        <v>41</v>
      </c>
      <c r="D2496" s="197">
        <v>1064.78</v>
      </c>
    </row>
    <row r="2497" spans="1:4">
      <c r="A2497" s="199" t="s">
        <v>11412</v>
      </c>
      <c r="B2497" s="195" t="s">
        <v>11413</v>
      </c>
      <c r="C2497" s="196" t="s">
        <v>34</v>
      </c>
      <c r="D2497" s="197">
        <v>464.45</v>
      </c>
    </row>
    <row r="2498" spans="1:4">
      <c r="A2498" s="199" t="s">
        <v>11414</v>
      </c>
      <c r="B2498" s="195" t="s">
        <v>11415</v>
      </c>
      <c r="C2498" s="196" t="s">
        <v>41</v>
      </c>
      <c r="D2498" s="197">
        <v>1734.02</v>
      </c>
    </row>
    <row r="2499" spans="1:4">
      <c r="A2499" s="199" t="s">
        <v>11416</v>
      </c>
      <c r="B2499" s="195" t="s">
        <v>11417</v>
      </c>
      <c r="C2499" s="196" t="s">
        <v>41</v>
      </c>
      <c r="D2499" s="197">
        <v>2323.9699999999998</v>
      </c>
    </row>
    <row r="2500" spans="1:4">
      <c r="A2500" s="196" t="s">
        <v>11418</v>
      </c>
      <c r="B2500" s="195" t="s">
        <v>11419</v>
      </c>
      <c r="C2500" s="196" t="s">
        <v>41</v>
      </c>
      <c r="D2500" s="197">
        <v>2441.5700000000002</v>
      </c>
    </row>
    <row r="2501" spans="1:4">
      <c r="A2501" s="198" t="s">
        <v>11420</v>
      </c>
      <c r="B2501" s="195"/>
      <c r="C2501" s="196"/>
      <c r="D2501" s="224"/>
    </row>
    <row r="2502" spans="1:4">
      <c r="A2502" s="196" t="s">
        <v>11421</v>
      </c>
      <c r="B2502" s="195" t="s">
        <v>11422</v>
      </c>
      <c r="C2502" s="196" t="s">
        <v>34</v>
      </c>
      <c r="D2502" s="197">
        <v>1681.89</v>
      </c>
    </row>
    <row r="2503" spans="1:4">
      <c r="A2503" s="198" t="s">
        <v>11423</v>
      </c>
      <c r="B2503" s="195"/>
      <c r="C2503" s="196"/>
      <c r="D2503" s="224"/>
    </row>
    <row r="2504" spans="1:4">
      <c r="A2504" s="199" t="s">
        <v>11424</v>
      </c>
      <c r="B2504" s="195" t="s">
        <v>11425</v>
      </c>
      <c r="C2504" s="196" t="s">
        <v>5413</v>
      </c>
      <c r="D2504" s="197">
        <v>104.4</v>
      </c>
    </row>
    <row r="2505" spans="1:4">
      <c r="A2505" s="199" t="s">
        <v>11426</v>
      </c>
      <c r="B2505" s="195" t="s">
        <v>11427</v>
      </c>
      <c r="C2505" s="196" t="s">
        <v>5413</v>
      </c>
      <c r="D2505" s="197">
        <v>126.41</v>
      </c>
    </row>
    <row r="2506" spans="1:4">
      <c r="A2506" s="199" t="s">
        <v>11428</v>
      </c>
      <c r="B2506" s="195" t="s">
        <v>11429</v>
      </c>
      <c r="C2506" s="196" t="s">
        <v>5413</v>
      </c>
      <c r="D2506" s="197">
        <v>614</v>
      </c>
    </row>
    <row r="2507" spans="1:4">
      <c r="A2507" s="199" t="s">
        <v>11430</v>
      </c>
      <c r="B2507" s="195" t="s">
        <v>11431</v>
      </c>
      <c r="C2507" s="196" t="s">
        <v>5413</v>
      </c>
      <c r="D2507" s="197">
        <v>696.45</v>
      </c>
    </row>
    <row r="2508" spans="1:4">
      <c r="A2508" s="199" t="s">
        <v>11432</v>
      </c>
      <c r="B2508" s="195" t="s">
        <v>11433</v>
      </c>
      <c r="C2508" s="196" t="s">
        <v>5447</v>
      </c>
      <c r="D2508" s="197">
        <v>3.5</v>
      </c>
    </row>
    <row r="2509" spans="1:4">
      <c r="A2509" s="196" t="s">
        <v>11434</v>
      </c>
      <c r="B2509" s="195" t="s">
        <v>11435</v>
      </c>
      <c r="C2509" s="196" t="s">
        <v>5447</v>
      </c>
      <c r="D2509" s="197">
        <v>3.53</v>
      </c>
    </row>
    <row r="2510" spans="1:4">
      <c r="A2510" s="198" t="s">
        <v>11436</v>
      </c>
      <c r="B2510" s="195"/>
      <c r="C2510" s="196"/>
      <c r="D2510" s="224"/>
    </row>
    <row r="2511" spans="1:4">
      <c r="A2511" s="199" t="s">
        <v>11437</v>
      </c>
      <c r="B2511" s="195" t="s">
        <v>11438</v>
      </c>
      <c r="C2511" s="196" t="s">
        <v>5413</v>
      </c>
      <c r="D2511" s="197">
        <v>42.57</v>
      </c>
    </row>
    <row r="2512" spans="1:4">
      <c r="A2512" s="199" t="s">
        <v>11439</v>
      </c>
      <c r="B2512" s="195" t="s">
        <v>11440</v>
      </c>
      <c r="C2512" s="196" t="s">
        <v>5413</v>
      </c>
      <c r="D2512" s="197">
        <v>81.349999999999994</v>
      </c>
    </row>
    <row r="2513" spans="1:4">
      <c r="A2513" s="199" t="s">
        <v>11441</v>
      </c>
      <c r="B2513" s="195" t="s">
        <v>11442</v>
      </c>
      <c r="C2513" s="196" t="s">
        <v>5413</v>
      </c>
      <c r="D2513" s="197">
        <v>123.91</v>
      </c>
    </row>
    <row r="2514" spans="1:4">
      <c r="A2514" s="196" t="s">
        <v>11443</v>
      </c>
      <c r="B2514" s="195" t="s">
        <v>11444</v>
      </c>
      <c r="C2514" s="196" t="s">
        <v>5413</v>
      </c>
      <c r="D2514" s="197">
        <v>166.48</v>
      </c>
    </row>
    <row r="2515" spans="1:4">
      <c r="A2515" s="198" t="s">
        <v>11445</v>
      </c>
      <c r="B2515" s="195"/>
      <c r="C2515" s="196"/>
      <c r="D2515" s="224"/>
    </row>
    <row r="2516" spans="1:4">
      <c r="A2516" s="196" t="s">
        <v>11446</v>
      </c>
      <c r="B2516" s="195" t="s">
        <v>11447</v>
      </c>
      <c r="C2516" s="196" t="s">
        <v>5413</v>
      </c>
      <c r="D2516" s="197">
        <v>97.18</v>
      </c>
    </row>
    <row r="2517" spans="1:4">
      <c r="A2517" s="198" t="s">
        <v>11448</v>
      </c>
      <c r="B2517" s="195"/>
      <c r="C2517" s="196"/>
      <c r="D2517" s="224"/>
    </row>
    <row r="2518" spans="1:4">
      <c r="A2518" s="196" t="s">
        <v>11449</v>
      </c>
      <c r="B2518" s="195" t="s">
        <v>11450</v>
      </c>
      <c r="C2518" s="196" t="s">
        <v>41</v>
      </c>
      <c r="D2518" s="197">
        <v>118.9</v>
      </c>
    </row>
    <row r="2519" spans="1:4">
      <c r="A2519" s="198" t="s">
        <v>11451</v>
      </c>
      <c r="B2519" s="195"/>
      <c r="C2519" s="196"/>
      <c r="D2519" s="224"/>
    </row>
    <row r="2520" spans="1:4">
      <c r="A2520" s="196" t="s">
        <v>11452</v>
      </c>
      <c r="B2520" s="195" t="s">
        <v>11453</v>
      </c>
      <c r="C2520" s="196" t="s">
        <v>25</v>
      </c>
      <c r="D2520" s="197">
        <v>162.49</v>
      </c>
    </row>
    <row r="2521" spans="1:4">
      <c r="A2521" s="198" t="s">
        <v>11454</v>
      </c>
      <c r="B2521" s="195"/>
      <c r="C2521" s="196"/>
      <c r="D2521" s="224"/>
    </row>
    <row r="2522" spans="1:4">
      <c r="A2522" s="199" t="s">
        <v>11455</v>
      </c>
      <c r="B2522" s="195" t="s">
        <v>11456</v>
      </c>
      <c r="C2522" s="196" t="s">
        <v>41</v>
      </c>
      <c r="D2522" s="197">
        <v>365</v>
      </c>
    </row>
    <row r="2523" spans="1:4">
      <c r="A2523" s="199" t="s">
        <v>11457</v>
      </c>
      <c r="B2523" s="195" t="s">
        <v>11458</v>
      </c>
      <c r="C2523" s="196" t="s">
        <v>41</v>
      </c>
      <c r="D2523" s="197">
        <v>429.98</v>
      </c>
    </row>
    <row r="2524" spans="1:4">
      <c r="A2524" s="199" t="s">
        <v>11459</v>
      </c>
      <c r="B2524" s="195" t="s">
        <v>11460</v>
      </c>
      <c r="C2524" s="196" t="s">
        <v>41</v>
      </c>
      <c r="D2524" s="197">
        <v>509.31</v>
      </c>
    </row>
    <row r="2525" spans="1:4">
      <c r="A2525" s="196" t="s">
        <v>11461</v>
      </c>
      <c r="B2525" s="195" t="s">
        <v>11462</v>
      </c>
      <c r="C2525" s="196" t="s">
        <v>41</v>
      </c>
      <c r="D2525" s="197">
        <v>746.41</v>
      </c>
    </row>
    <row r="2526" spans="1:4">
      <c r="A2526" s="194" t="s">
        <v>11463</v>
      </c>
      <c r="B2526" s="195"/>
      <c r="C2526" s="196"/>
      <c r="D2526" s="224"/>
    </row>
    <row r="2527" spans="1:4">
      <c r="A2527" s="198" t="s">
        <v>11464</v>
      </c>
      <c r="B2527" s="195"/>
      <c r="C2527" s="196"/>
      <c r="D2527" s="224"/>
    </row>
    <row r="2528" spans="1:4">
      <c r="A2528" s="199" t="s">
        <v>11465</v>
      </c>
      <c r="B2528" s="195" t="s">
        <v>11466</v>
      </c>
      <c r="C2528" s="196" t="s">
        <v>25</v>
      </c>
      <c r="D2528" s="197">
        <v>198.62</v>
      </c>
    </row>
    <row r="2529" spans="1:4">
      <c r="A2529" s="196" t="s">
        <v>11467</v>
      </c>
      <c r="B2529" s="195" t="s">
        <v>11468</v>
      </c>
      <c r="C2529" s="196" t="s">
        <v>25</v>
      </c>
      <c r="D2529" s="197">
        <v>288.75</v>
      </c>
    </row>
    <row r="2530" spans="1:4">
      <c r="A2530" s="198" t="s">
        <v>11469</v>
      </c>
      <c r="B2530" s="195"/>
      <c r="C2530" s="196"/>
      <c r="D2530" s="224"/>
    </row>
    <row r="2531" spans="1:4">
      <c r="A2531" s="199" t="s">
        <v>11470</v>
      </c>
      <c r="B2531" s="195" t="s">
        <v>11471</v>
      </c>
      <c r="C2531" s="196" t="s">
        <v>25</v>
      </c>
      <c r="D2531" s="197">
        <v>195.25</v>
      </c>
    </row>
    <row r="2532" spans="1:4">
      <c r="A2532" s="196" t="s">
        <v>11472</v>
      </c>
      <c r="B2532" s="195" t="s">
        <v>11473</v>
      </c>
      <c r="C2532" s="196" t="s">
        <v>25</v>
      </c>
      <c r="D2532" s="197">
        <v>205.01</v>
      </c>
    </row>
    <row r="2533" spans="1:4">
      <c r="A2533" s="198" t="s">
        <v>11474</v>
      </c>
      <c r="B2533" s="195"/>
      <c r="C2533" s="196"/>
      <c r="D2533" s="224"/>
    </row>
    <row r="2534" spans="1:4">
      <c r="A2534" s="196" t="s">
        <v>11475</v>
      </c>
      <c r="B2534" s="195" t="s">
        <v>11476</v>
      </c>
      <c r="C2534" s="196" t="s">
        <v>25</v>
      </c>
      <c r="D2534" s="197">
        <v>163.59</v>
      </c>
    </row>
    <row r="2535" spans="1:4">
      <c r="A2535" s="198" t="s">
        <v>11477</v>
      </c>
      <c r="B2535" s="195"/>
      <c r="C2535" s="196"/>
      <c r="D2535" s="224"/>
    </row>
    <row r="2536" spans="1:4">
      <c r="A2536" s="196" t="s">
        <v>11478</v>
      </c>
      <c r="B2536" s="195" t="s">
        <v>11479</v>
      </c>
      <c r="C2536" s="196" t="s">
        <v>5413</v>
      </c>
      <c r="D2536" s="197">
        <v>61</v>
      </c>
    </row>
    <row r="2537" spans="1:4">
      <c r="A2537" s="198" t="s">
        <v>11480</v>
      </c>
      <c r="B2537" s="195"/>
      <c r="C2537" s="196"/>
      <c r="D2537" s="224"/>
    </row>
    <row r="2538" spans="1:4">
      <c r="A2538" s="196" t="s">
        <v>11481</v>
      </c>
      <c r="B2538" s="195" t="s">
        <v>11482</v>
      </c>
      <c r="C2538" s="196" t="s">
        <v>25</v>
      </c>
      <c r="D2538" s="197">
        <v>42.05</v>
      </c>
    </row>
    <row r="2539" spans="1:4">
      <c r="A2539" s="198" t="s">
        <v>11483</v>
      </c>
      <c r="B2539" s="195"/>
      <c r="C2539" s="196"/>
      <c r="D2539" s="224"/>
    </row>
    <row r="2540" spans="1:4">
      <c r="A2540" s="199" t="s">
        <v>11484</v>
      </c>
      <c r="B2540" s="195" t="s">
        <v>11485</v>
      </c>
      <c r="C2540" s="196" t="s">
        <v>5413</v>
      </c>
      <c r="D2540" s="197">
        <v>85.59</v>
      </c>
    </row>
    <row r="2541" spans="1:4">
      <c r="A2541" s="199" t="s">
        <v>11486</v>
      </c>
      <c r="B2541" s="195" t="s">
        <v>11487</v>
      </c>
      <c r="C2541" s="196" t="s">
        <v>5413</v>
      </c>
      <c r="D2541" s="197">
        <v>115.65</v>
      </c>
    </row>
    <row r="2542" spans="1:4">
      <c r="A2542" s="196" t="s">
        <v>11488</v>
      </c>
      <c r="B2542" s="195" t="s">
        <v>11489</v>
      </c>
      <c r="C2542" s="196" t="s">
        <v>41</v>
      </c>
      <c r="D2542" s="197">
        <v>45.62</v>
      </c>
    </row>
    <row r="2543" spans="1:4">
      <c r="A2543" s="194" t="s">
        <v>11490</v>
      </c>
      <c r="B2543" s="195"/>
      <c r="C2543" s="196"/>
      <c r="D2543" s="224"/>
    </row>
    <row r="2544" spans="1:4">
      <c r="A2544" s="198" t="s">
        <v>11491</v>
      </c>
      <c r="B2544" s="195"/>
      <c r="C2544" s="196"/>
      <c r="D2544" s="224"/>
    </row>
    <row r="2545" spans="1:4">
      <c r="A2545" s="199" t="s">
        <v>11492</v>
      </c>
      <c r="B2545" s="195" t="s">
        <v>11493</v>
      </c>
      <c r="C2545" s="196" t="s">
        <v>25</v>
      </c>
      <c r="D2545" s="197">
        <v>512.51</v>
      </c>
    </row>
    <row r="2546" spans="1:4">
      <c r="A2546" s="196" t="s">
        <v>11494</v>
      </c>
      <c r="B2546" s="195" t="s">
        <v>11495</v>
      </c>
      <c r="C2546" s="196" t="s">
        <v>5447</v>
      </c>
      <c r="D2546" s="197">
        <v>8.39</v>
      </c>
    </row>
    <row r="2547" spans="1:4">
      <c r="A2547" s="194" t="s">
        <v>11496</v>
      </c>
      <c r="B2547" s="195"/>
      <c r="C2547" s="196"/>
      <c r="D2547" s="224"/>
    </row>
    <row r="2548" spans="1:4">
      <c r="A2548" s="198" t="s">
        <v>11497</v>
      </c>
      <c r="B2548" s="195"/>
      <c r="C2548" s="196"/>
      <c r="D2548" s="224"/>
    </row>
    <row r="2549" spans="1:4">
      <c r="A2549" s="199" t="s">
        <v>11498</v>
      </c>
      <c r="B2549" s="195" t="s">
        <v>11499</v>
      </c>
      <c r="C2549" s="196" t="s">
        <v>34</v>
      </c>
      <c r="D2549" s="197">
        <v>431.62</v>
      </c>
    </row>
    <row r="2550" spans="1:4">
      <c r="A2550" s="196" t="s">
        <v>11500</v>
      </c>
      <c r="B2550" s="195" t="s">
        <v>11501</v>
      </c>
      <c r="C2550" s="196" t="s">
        <v>34</v>
      </c>
      <c r="D2550" s="197">
        <v>527.49</v>
      </c>
    </row>
    <row r="2551" spans="1:4">
      <c r="A2551" s="194" t="s">
        <v>5454</v>
      </c>
      <c r="B2551" s="195"/>
      <c r="C2551" s="196"/>
      <c r="D2551" s="224"/>
    </row>
    <row r="2552" spans="1:4">
      <c r="A2552" s="194" t="s">
        <v>5423</v>
      </c>
      <c r="B2552" s="195"/>
      <c r="C2552" s="196"/>
      <c r="D2552" s="224"/>
    </row>
    <row r="2553" spans="1:4">
      <c r="A2553" s="194" t="s">
        <v>11502</v>
      </c>
      <c r="B2553" s="195"/>
      <c r="C2553" s="196"/>
      <c r="D2553" s="224"/>
    </row>
    <row r="2554" spans="1:4">
      <c r="A2554" s="198" t="s">
        <v>11503</v>
      </c>
      <c r="B2554" s="195"/>
      <c r="C2554" s="196"/>
      <c r="D2554" s="224"/>
    </row>
    <row r="2555" spans="1:4">
      <c r="A2555" s="199" t="s">
        <v>11504</v>
      </c>
      <c r="B2555" s="195" t="s">
        <v>11505</v>
      </c>
      <c r="C2555" s="196" t="s">
        <v>5413</v>
      </c>
      <c r="D2555" s="197">
        <v>1042.7</v>
      </c>
    </row>
    <row r="2556" spans="1:4">
      <c r="A2556" s="199" t="s">
        <v>11506</v>
      </c>
      <c r="B2556" s="195" t="s">
        <v>11507</v>
      </c>
      <c r="C2556" s="196" t="s">
        <v>5413</v>
      </c>
      <c r="D2556" s="197">
        <v>1380</v>
      </c>
    </row>
    <row r="2557" spans="1:4">
      <c r="A2557" s="199" t="s">
        <v>11508</v>
      </c>
      <c r="B2557" s="195" t="s">
        <v>11509</v>
      </c>
      <c r="C2557" s="196" t="s">
        <v>5413</v>
      </c>
      <c r="D2557" s="197">
        <v>1240</v>
      </c>
    </row>
    <row r="2558" spans="1:4">
      <c r="A2558" s="199" t="s">
        <v>11510</v>
      </c>
      <c r="B2558" s="195" t="s">
        <v>11511</v>
      </c>
      <c r="C2558" s="196" t="s">
        <v>5413</v>
      </c>
      <c r="D2558" s="197">
        <v>1350</v>
      </c>
    </row>
    <row r="2559" spans="1:4">
      <c r="A2559" s="199" t="s">
        <v>11512</v>
      </c>
      <c r="B2559" s="195" t="s">
        <v>11513</v>
      </c>
      <c r="C2559" s="196" t="s">
        <v>5413</v>
      </c>
      <c r="D2559" s="197">
        <v>1900</v>
      </c>
    </row>
    <row r="2560" spans="1:4">
      <c r="A2560" s="199" t="s">
        <v>11514</v>
      </c>
      <c r="B2560" s="195" t="s">
        <v>11515</v>
      </c>
      <c r="C2560" s="196" t="s">
        <v>5413</v>
      </c>
      <c r="D2560" s="197">
        <v>3394</v>
      </c>
    </row>
    <row r="2561" spans="1:4">
      <c r="A2561" s="199" t="s">
        <v>11516</v>
      </c>
      <c r="B2561" s="195" t="s">
        <v>11517</v>
      </c>
      <c r="C2561" s="196" t="s">
        <v>5413</v>
      </c>
      <c r="D2561" s="197">
        <v>4900</v>
      </c>
    </row>
    <row r="2562" spans="1:4">
      <c r="A2562" s="196" t="s">
        <v>11518</v>
      </c>
      <c r="B2562" s="195" t="s">
        <v>11519</v>
      </c>
      <c r="C2562" s="196" t="s">
        <v>5413</v>
      </c>
      <c r="D2562" s="197">
        <v>5868</v>
      </c>
    </row>
    <row r="2563" spans="1:4">
      <c r="A2563" s="198" t="s">
        <v>11520</v>
      </c>
      <c r="B2563" s="195"/>
      <c r="C2563" s="196"/>
      <c r="D2563" s="224"/>
    </row>
    <row r="2564" spans="1:4">
      <c r="A2564" s="199" t="s">
        <v>11521</v>
      </c>
      <c r="B2564" s="195" t="s">
        <v>11522</v>
      </c>
      <c r="C2564" s="196" t="s">
        <v>5413</v>
      </c>
      <c r="D2564" s="197">
        <v>1357</v>
      </c>
    </row>
    <row r="2565" spans="1:4">
      <c r="A2565" s="199" t="s">
        <v>11523</v>
      </c>
      <c r="B2565" s="195" t="s">
        <v>11524</v>
      </c>
      <c r="C2565" s="196" t="s">
        <v>5413</v>
      </c>
      <c r="D2565" s="197">
        <v>1556.2</v>
      </c>
    </row>
    <row r="2566" spans="1:4">
      <c r="A2566" s="199" t="s">
        <v>11525</v>
      </c>
      <c r="B2566" s="195" t="s">
        <v>11526</v>
      </c>
      <c r="C2566" s="196" t="s">
        <v>5413</v>
      </c>
      <c r="D2566" s="224" t="s">
        <v>5455</v>
      </c>
    </row>
    <row r="2567" spans="1:4">
      <c r="A2567" s="199" t="s">
        <v>11527</v>
      </c>
      <c r="B2567" s="195" t="s">
        <v>11528</v>
      </c>
      <c r="C2567" s="196" t="s">
        <v>5413</v>
      </c>
      <c r="D2567" s="197">
        <v>1786.8</v>
      </c>
    </row>
    <row r="2568" spans="1:4">
      <c r="A2568" s="199" t="s">
        <v>11529</v>
      </c>
      <c r="B2568" s="195" t="s">
        <v>11530</v>
      </c>
      <c r="C2568" s="196" t="s">
        <v>5413</v>
      </c>
      <c r="D2568" s="224" t="s">
        <v>5455</v>
      </c>
    </row>
    <row r="2569" spans="1:4">
      <c r="A2569" s="199" t="s">
        <v>11531</v>
      </c>
      <c r="B2569" s="195" t="s">
        <v>11532</v>
      </c>
      <c r="C2569" s="196" t="s">
        <v>5413</v>
      </c>
      <c r="D2569" s="224" t="s">
        <v>5455</v>
      </c>
    </row>
    <row r="2570" spans="1:4">
      <c r="A2570" s="199" t="s">
        <v>11533</v>
      </c>
      <c r="B2570" s="195" t="s">
        <v>11534</v>
      </c>
      <c r="C2570" s="196" t="s">
        <v>5413</v>
      </c>
      <c r="D2570" s="224" t="s">
        <v>5455</v>
      </c>
    </row>
    <row r="2571" spans="1:4">
      <c r="A2571" s="199" t="s">
        <v>11535</v>
      </c>
      <c r="B2571" s="195" t="s">
        <v>11536</v>
      </c>
      <c r="C2571" s="196" t="s">
        <v>5413</v>
      </c>
      <c r="D2571" s="224" t="s">
        <v>5455</v>
      </c>
    </row>
    <row r="2572" spans="1:4">
      <c r="A2572" s="199" t="s">
        <v>11537</v>
      </c>
      <c r="B2572" s="195" t="s">
        <v>11538</v>
      </c>
      <c r="C2572" s="196" t="s">
        <v>5413</v>
      </c>
      <c r="D2572" s="197">
        <v>275</v>
      </c>
    </row>
    <row r="2573" spans="1:4">
      <c r="A2573" s="199" t="s">
        <v>11539</v>
      </c>
      <c r="B2573" s="195" t="s">
        <v>11540</v>
      </c>
      <c r="C2573" s="196" t="s">
        <v>5413</v>
      </c>
      <c r="D2573" s="197">
        <v>370</v>
      </c>
    </row>
    <row r="2574" spans="1:4">
      <c r="A2574" s="199" t="s">
        <v>11541</v>
      </c>
      <c r="B2574" s="195" t="s">
        <v>11542</v>
      </c>
      <c r="C2574" s="196" t="s">
        <v>5413</v>
      </c>
      <c r="D2574" s="197">
        <v>390</v>
      </c>
    </row>
    <row r="2575" spans="1:4">
      <c r="A2575" s="199" t="s">
        <v>11543</v>
      </c>
      <c r="B2575" s="195" t="s">
        <v>11544</v>
      </c>
      <c r="C2575" s="196" t="s">
        <v>5413</v>
      </c>
      <c r="D2575" s="197">
        <v>1011.9</v>
      </c>
    </row>
    <row r="2576" spans="1:4">
      <c r="A2576" s="199" t="s">
        <v>11545</v>
      </c>
      <c r="B2576" s="195" t="s">
        <v>11546</v>
      </c>
      <c r="C2576" s="196" t="s">
        <v>5413</v>
      </c>
      <c r="D2576" s="197">
        <v>1734.1</v>
      </c>
    </row>
    <row r="2577" spans="1:4">
      <c r="A2577" s="199" t="s">
        <v>11547</v>
      </c>
      <c r="B2577" s="195" t="s">
        <v>11548</v>
      </c>
      <c r="C2577" s="196" t="s">
        <v>5413</v>
      </c>
      <c r="D2577" s="197">
        <v>8474</v>
      </c>
    </row>
    <row r="2578" spans="1:4">
      <c r="A2578" s="199" t="s">
        <v>11549</v>
      </c>
      <c r="B2578" s="195" t="s">
        <v>11550</v>
      </c>
      <c r="C2578" s="196" t="s">
        <v>5413</v>
      </c>
      <c r="D2578" s="197">
        <v>8930</v>
      </c>
    </row>
    <row r="2579" spans="1:4">
      <c r="A2579" s="199" t="s">
        <v>11551</v>
      </c>
      <c r="B2579" s="195" t="s">
        <v>11552</v>
      </c>
      <c r="C2579" s="196" t="s">
        <v>5413</v>
      </c>
      <c r="D2579" s="197">
        <v>8187</v>
      </c>
    </row>
    <row r="2580" spans="1:4">
      <c r="A2580" s="199" t="s">
        <v>11553</v>
      </c>
      <c r="B2580" s="195" t="s">
        <v>11554</v>
      </c>
      <c r="C2580" s="196" t="s">
        <v>5413</v>
      </c>
      <c r="D2580" s="197">
        <v>1587.57</v>
      </c>
    </row>
    <row r="2581" spans="1:4">
      <c r="A2581" s="199" t="s">
        <v>11555</v>
      </c>
      <c r="B2581" s="195" t="s">
        <v>11556</v>
      </c>
      <c r="C2581" s="196" t="s">
        <v>5413</v>
      </c>
      <c r="D2581" s="197">
        <v>1731.79</v>
      </c>
    </row>
    <row r="2582" spans="1:4">
      <c r="A2582" s="199" t="s">
        <v>11557</v>
      </c>
      <c r="B2582" s="195" t="s">
        <v>11558</v>
      </c>
      <c r="C2582" s="196" t="s">
        <v>5413</v>
      </c>
      <c r="D2582" s="197">
        <v>2470</v>
      </c>
    </row>
    <row r="2583" spans="1:4">
      <c r="A2583" s="199" t="s">
        <v>11559</v>
      </c>
      <c r="B2583" s="195" t="s">
        <v>11560</v>
      </c>
      <c r="C2583" s="196" t="s">
        <v>5413</v>
      </c>
      <c r="D2583" s="197">
        <v>3597.1</v>
      </c>
    </row>
    <row r="2584" spans="1:4">
      <c r="A2584" s="199" t="s">
        <v>11561</v>
      </c>
      <c r="B2584" s="195" t="s">
        <v>11562</v>
      </c>
      <c r="C2584" s="196" t="s">
        <v>5413</v>
      </c>
      <c r="D2584" s="197">
        <v>4633.13</v>
      </c>
    </row>
    <row r="2585" spans="1:4">
      <c r="A2585" s="199" t="s">
        <v>11563</v>
      </c>
      <c r="B2585" s="195" t="s">
        <v>11564</v>
      </c>
      <c r="C2585" s="196" t="s">
        <v>5413</v>
      </c>
      <c r="D2585" s="197">
        <v>2002.32</v>
      </c>
    </row>
    <row r="2586" spans="1:4">
      <c r="A2586" s="199" t="s">
        <v>11565</v>
      </c>
      <c r="B2586" s="195" t="s">
        <v>11566</v>
      </c>
      <c r="C2586" s="196" t="s">
        <v>5413</v>
      </c>
      <c r="D2586" s="197">
        <v>15877.93</v>
      </c>
    </row>
    <row r="2587" spans="1:4">
      <c r="A2587" s="199" t="s">
        <v>11567</v>
      </c>
      <c r="B2587" s="195" t="s">
        <v>11568</v>
      </c>
      <c r="C2587" s="196" t="s">
        <v>5413</v>
      </c>
      <c r="D2587" s="197">
        <v>10210.879999999999</v>
      </c>
    </row>
    <row r="2588" spans="1:4">
      <c r="A2588" s="194" t="s">
        <v>11569</v>
      </c>
      <c r="B2588" s="195"/>
      <c r="C2588" s="196"/>
      <c r="D2588" s="224"/>
    </row>
    <row r="2589" spans="1:4">
      <c r="A2589" s="199" t="s">
        <v>11570</v>
      </c>
      <c r="B2589" s="195" t="s">
        <v>11571</v>
      </c>
      <c r="C2589" s="196" t="s">
        <v>5413</v>
      </c>
      <c r="D2589" s="197">
        <v>1660.29</v>
      </c>
    </row>
    <row r="2590" spans="1:4">
      <c r="A2590" s="199" t="s">
        <v>11572</v>
      </c>
      <c r="B2590" s="195" t="s">
        <v>11573</v>
      </c>
      <c r="C2590" s="196" t="s">
        <v>5413</v>
      </c>
      <c r="D2590" s="197">
        <v>1770.45</v>
      </c>
    </row>
    <row r="2591" spans="1:4">
      <c r="A2591" s="199" t="s">
        <v>11574</v>
      </c>
      <c r="B2591" s="195" t="s">
        <v>11575</v>
      </c>
      <c r="C2591" s="196" t="s">
        <v>5413</v>
      </c>
      <c r="D2591" s="197">
        <v>1352.93</v>
      </c>
    </row>
    <row r="2592" spans="1:4">
      <c r="A2592" s="199" t="s">
        <v>11576</v>
      </c>
      <c r="B2592" s="195" t="s">
        <v>11577</v>
      </c>
      <c r="C2592" s="196" t="s">
        <v>5413</v>
      </c>
      <c r="D2592" s="197">
        <v>2932.61</v>
      </c>
    </row>
    <row r="2593" spans="1:4">
      <c r="A2593" s="199" t="s">
        <v>11578</v>
      </c>
      <c r="B2593" s="195" t="s">
        <v>11579</v>
      </c>
      <c r="C2593" s="196" t="s">
        <v>5413</v>
      </c>
      <c r="D2593" s="197">
        <v>2181.39</v>
      </c>
    </row>
    <row r="2594" spans="1:4">
      <c r="A2594" s="199" t="s">
        <v>11580</v>
      </c>
      <c r="B2594" s="195" t="s">
        <v>11581</v>
      </c>
      <c r="C2594" s="196" t="s">
        <v>5413</v>
      </c>
      <c r="D2594" s="197">
        <v>4461.92</v>
      </c>
    </row>
    <row r="2595" spans="1:4">
      <c r="A2595" s="199" t="s">
        <v>11582</v>
      </c>
      <c r="B2595" s="195" t="s">
        <v>11583</v>
      </c>
      <c r="C2595" s="196" t="s">
        <v>5413</v>
      </c>
      <c r="D2595" s="197">
        <v>4310.9399999999996</v>
      </c>
    </row>
    <row r="2596" spans="1:4">
      <c r="A2596" s="199" t="s">
        <v>11584</v>
      </c>
      <c r="B2596" s="195" t="s">
        <v>11585</v>
      </c>
      <c r="C2596" s="196" t="s">
        <v>5413</v>
      </c>
      <c r="D2596" s="197">
        <v>4503.71</v>
      </c>
    </row>
    <row r="2597" spans="1:4">
      <c r="A2597" s="199" t="s">
        <v>11586</v>
      </c>
      <c r="B2597" s="195" t="s">
        <v>11587</v>
      </c>
      <c r="C2597" s="196" t="s">
        <v>5413</v>
      </c>
      <c r="D2597" s="197">
        <v>4717.71</v>
      </c>
    </row>
    <row r="2598" spans="1:4">
      <c r="A2598" s="199" t="s">
        <v>11588</v>
      </c>
      <c r="B2598" s="195" t="s">
        <v>11589</v>
      </c>
      <c r="C2598" s="196" t="s">
        <v>5413</v>
      </c>
      <c r="D2598" s="197">
        <v>9460.52</v>
      </c>
    </row>
    <row r="2599" spans="1:4">
      <c r="A2599" s="194" t="s">
        <v>11590</v>
      </c>
      <c r="B2599" s="195"/>
      <c r="C2599" s="196"/>
      <c r="D2599" s="224"/>
    </row>
    <row r="2600" spans="1:4">
      <c r="A2600" s="199" t="s">
        <v>11591</v>
      </c>
      <c r="B2600" s="195" t="s">
        <v>11592</v>
      </c>
      <c r="C2600" s="196" t="s">
        <v>5413</v>
      </c>
      <c r="D2600" s="197">
        <v>132.05000000000001</v>
      </c>
    </row>
    <row r="2601" spans="1:4">
      <c r="A2601" s="199" t="s">
        <v>11593</v>
      </c>
      <c r="B2601" s="195" t="s">
        <v>11594</v>
      </c>
      <c r="C2601" s="196" t="s">
        <v>5413</v>
      </c>
      <c r="D2601" s="197">
        <v>113.68</v>
      </c>
    </row>
    <row r="2602" spans="1:4">
      <c r="A2602" s="199" t="s">
        <v>11595</v>
      </c>
      <c r="B2602" s="195" t="s">
        <v>11596</v>
      </c>
      <c r="C2602" s="196" t="s">
        <v>5413</v>
      </c>
      <c r="D2602" s="197">
        <v>140.09</v>
      </c>
    </row>
    <row r="2603" spans="1:4">
      <c r="A2603" s="199" t="s">
        <v>11597</v>
      </c>
      <c r="B2603" s="195" t="s">
        <v>11598</v>
      </c>
      <c r="C2603" s="196" t="s">
        <v>5413</v>
      </c>
      <c r="D2603" s="197">
        <v>281.81</v>
      </c>
    </row>
    <row r="2604" spans="1:4">
      <c r="A2604" s="199" t="s">
        <v>11599</v>
      </c>
      <c r="B2604" s="195" t="s">
        <v>11600</v>
      </c>
      <c r="C2604" s="196" t="s">
        <v>5413</v>
      </c>
      <c r="D2604" s="197">
        <v>564.41</v>
      </c>
    </row>
    <row r="2605" spans="1:4">
      <c r="A2605" s="199" t="s">
        <v>11601</v>
      </c>
      <c r="B2605" s="195" t="s">
        <v>11602</v>
      </c>
      <c r="C2605" s="196" t="s">
        <v>5413</v>
      </c>
      <c r="D2605" s="197">
        <v>281.81</v>
      </c>
    </row>
    <row r="2606" spans="1:4">
      <c r="A2606" s="199" t="s">
        <v>11603</v>
      </c>
      <c r="B2606" s="195" t="s">
        <v>11604</v>
      </c>
      <c r="C2606" s="196" t="s">
        <v>5413</v>
      </c>
      <c r="D2606" s="197">
        <v>334.63</v>
      </c>
    </row>
    <row r="2607" spans="1:4">
      <c r="A2607" s="199" t="s">
        <v>11605</v>
      </c>
      <c r="B2607" s="195" t="s">
        <v>11606</v>
      </c>
      <c r="C2607" s="196" t="s">
        <v>41</v>
      </c>
      <c r="D2607" s="197">
        <v>264.08999999999997</v>
      </c>
    </row>
    <row r="2608" spans="1:4">
      <c r="A2608" s="199" t="s">
        <v>11607</v>
      </c>
      <c r="B2608" s="195" t="s">
        <v>11608</v>
      </c>
      <c r="C2608" s="196" t="s">
        <v>5413</v>
      </c>
      <c r="D2608" s="197">
        <v>2602.0500000000002</v>
      </c>
    </row>
    <row r="2609" spans="1:4">
      <c r="A2609" s="199" t="s">
        <v>11609</v>
      </c>
      <c r="B2609" s="195" t="s">
        <v>11610</v>
      </c>
      <c r="C2609" s="196" t="s">
        <v>5413</v>
      </c>
      <c r="D2609" s="197">
        <v>704.22</v>
      </c>
    </row>
    <row r="2610" spans="1:4">
      <c r="A2610" s="199" t="s">
        <v>11611</v>
      </c>
      <c r="B2610" s="195" t="s">
        <v>11612</v>
      </c>
      <c r="C2610" s="196" t="s">
        <v>5413</v>
      </c>
      <c r="D2610" s="197">
        <v>749.72</v>
      </c>
    </row>
    <row r="2611" spans="1:4">
      <c r="A2611" s="199" t="s">
        <v>11613</v>
      </c>
      <c r="B2611" s="195" t="s">
        <v>11614</v>
      </c>
      <c r="C2611" s="196" t="s">
        <v>5413</v>
      </c>
      <c r="D2611" s="197">
        <v>1067.1199999999999</v>
      </c>
    </row>
    <row r="2612" spans="1:4">
      <c r="A2612" s="199" t="s">
        <v>11615</v>
      </c>
      <c r="B2612" s="195" t="s">
        <v>11616</v>
      </c>
      <c r="C2612" s="196" t="s">
        <v>5413</v>
      </c>
      <c r="D2612" s="197">
        <v>292.07</v>
      </c>
    </row>
    <row r="2613" spans="1:4">
      <c r="A2613" s="199" t="s">
        <v>11617</v>
      </c>
      <c r="B2613" s="195" t="s">
        <v>11618</v>
      </c>
      <c r="C2613" s="196" t="s">
        <v>5413</v>
      </c>
      <c r="D2613" s="197">
        <v>318.48</v>
      </c>
    </row>
    <row r="2614" spans="1:4">
      <c r="A2614" s="199" t="s">
        <v>11619</v>
      </c>
      <c r="B2614" s="195" t="s">
        <v>11620</v>
      </c>
      <c r="C2614" s="196" t="s">
        <v>5413</v>
      </c>
      <c r="D2614" s="197">
        <v>362.92</v>
      </c>
    </row>
    <row r="2615" spans="1:4">
      <c r="A2615" s="199" t="s">
        <v>11621</v>
      </c>
      <c r="B2615" s="195" t="s">
        <v>11622</v>
      </c>
      <c r="C2615" s="196" t="s">
        <v>5413</v>
      </c>
      <c r="D2615" s="197">
        <v>445.85</v>
      </c>
    </row>
    <row r="2616" spans="1:4">
      <c r="A2616" s="199" t="s">
        <v>11623</v>
      </c>
      <c r="B2616" s="195" t="s">
        <v>11624</v>
      </c>
      <c r="C2616" s="196" t="s">
        <v>5413</v>
      </c>
      <c r="D2616" s="197">
        <v>592.38</v>
      </c>
    </row>
    <row r="2617" spans="1:4">
      <c r="A2617" s="199" t="s">
        <v>11625</v>
      </c>
      <c r="B2617" s="195" t="s">
        <v>11626</v>
      </c>
      <c r="C2617" s="196" t="s">
        <v>5413</v>
      </c>
      <c r="D2617" s="197">
        <v>92.43</v>
      </c>
    </row>
    <row r="2618" spans="1:4">
      <c r="A2618" s="199" t="s">
        <v>11627</v>
      </c>
      <c r="B2618" s="195" t="s">
        <v>11628</v>
      </c>
      <c r="C2618" s="196" t="s">
        <v>5413</v>
      </c>
      <c r="D2618" s="197">
        <v>158.46</v>
      </c>
    </row>
    <row r="2619" spans="1:4">
      <c r="A2619" s="194" t="s">
        <v>11629</v>
      </c>
      <c r="B2619" s="195"/>
      <c r="C2619" s="196"/>
      <c r="D2619" s="224"/>
    </row>
    <row r="2620" spans="1:4">
      <c r="A2620" s="199" t="s">
        <v>11630</v>
      </c>
      <c r="B2620" s="195" t="s">
        <v>11631</v>
      </c>
      <c r="C2620" s="196" t="s">
        <v>5413</v>
      </c>
      <c r="D2620" s="197">
        <v>132.05000000000001</v>
      </c>
    </row>
    <row r="2621" spans="1:4">
      <c r="A2621" s="199" t="s">
        <v>11632</v>
      </c>
      <c r="B2621" s="195" t="s">
        <v>11633</v>
      </c>
      <c r="C2621" s="196" t="s">
        <v>5413</v>
      </c>
      <c r="D2621" s="197">
        <v>198.07</v>
      </c>
    </row>
    <row r="2622" spans="1:4">
      <c r="A2622" s="199" t="s">
        <v>11634</v>
      </c>
      <c r="B2622" s="195" t="s">
        <v>11635</v>
      </c>
      <c r="C2622" s="196" t="s">
        <v>5413</v>
      </c>
      <c r="D2622" s="197">
        <v>264.08999999999997</v>
      </c>
    </row>
    <row r="2623" spans="1:4">
      <c r="A2623" s="199" t="s">
        <v>11636</v>
      </c>
      <c r="B2623" s="195" t="s">
        <v>11637</v>
      </c>
      <c r="C2623" s="196" t="s">
        <v>5413</v>
      </c>
      <c r="D2623" s="197">
        <v>132.05000000000001</v>
      </c>
    </row>
    <row r="2624" spans="1:4">
      <c r="A2624" s="199" t="s">
        <v>11638</v>
      </c>
      <c r="B2624" s="195" t="s">
        <v>11639</v>
      </c>
      <c r="C2624" s="196" t="s">
        <v>5413</v>
      </c>
      <c r="D2624" s="197">
        <v>158.46</v>
      </c>
    </row>
    <row r="2625" spans="1:4">
      <c r="A2625" s="199" t="s">
        <v>11640</v>
      </c>
      <c r="B2625" s="195" t="s">
        <v>11641</v>
      </c>
      <c r="C2625" s="196" t="s">
        <v>5413</v>
      </c>
      <c r="D2625" s="197">
        <v>211.27</v>
      </c>
    </row>
    <row r="2626" spans="1:4">
      <c r="A2626" s="199" t="s">
        <v>11642</v>
      </c>
      <c r="B2626" s="195" t="s">
        <v>11643</v>
      </c>
      <c r="C2626" s="196" t="s">
        <v>5413</v>
      </c>
      <c r="D2626" s="197">
        <v>717.65</v>
      </c>
    </row>
    <row r="2627" spans="1:4">
      <c r="A2627" s="194" t="s">
        <v>11644</v>
      </c>
      <c r="B2627" s="195"/>
      <c r="C2627" s="196"/>
      <c r="D2627" s="224"/>
    </row>
    <row r="2628" spans="1:4">
      <c r="A2628" s="199" t="s">
        <v>11645</v>
      </c>
      <c r="B2628" s="195" t="s">
        <v>11646</v>
      </c>
      <c r="C2628" s="196" t="s">
        <v>5413</v>
      </c>
      <c r="D2628" s="197">
        <v>140.65</v>
      </c>
    </row>
    <row r="2629" spans="1:4">
      <c r="A2629" s="199" t="s">
        <v>11647</v>
      </c>
      <c r="B2629" s="195" t="s">
        <v>11648</v>
      </c>
      <c r="C2629" s="196" t="s">
        <v>5413</v>
      </c>
      <c r="D2629" s="197">
        <v>141.72999999999999</v>
      </c>
    </row>
    <row r="2630" spans="1:4">
      <c r="A2630" s="199" t="s">
        <v>11649</v>
      </c>
      <c r="B2630" s="195" t="s">
        <v>11650</v>
      </c>
      <c r="C2630" s="196" t="s">
        <v>5413</v>
      </c>
      <c r="D2630" s="197">
        <v>151.4</v>
      </c>
    </row>
    <row r="2631" spans="1:4">
      <c r="A2631" s="199" t="s">
        <v>11651</v>
      </c>
      <c r="B2631" s="195" t="s">
        <v>11652</v>
      </c>
      <c r="C2631" s="196" t="s">
        <v>5413</v>
      </c>
      <c r="D2631" s="197">
        <v>151.4</v>
      </c>
    </row>
    <row r="2632" spans="1:4">
      <c r="A2632" s="199" t="s">
        <v>11653</v>
      </c>
      <c r="B2632" s="195" t="s">
        <v>11654</v>
      </c>
      <c r="C2632" s="196" t="s">
        <v>5413</v>
      </c>
      <c r="D2632" s="197">
        <v>262.88</v>
      </c>
    </row>
    <row r="2633" spans="1:4">
      <c r="A2633" s="199" t="s">
        <v>11655</v>
      </c>
      <c r="B2633" s="195" t="s">
        <v>11656</v>
      </c>
      <c r="C2633" s="196" t="s">
        <v>5413</v>
      </c>
      <c r="D2633" s="197">
        <v>411.15</v>
      </c>
    </row>
    <row r="2634" spans="1:4">
      <c r="A2634" s="199" t="s">
        <v>11657</v>
      </c>
      <c r="B2634" s="195" t="s">
        <v>11658</v>
      </c>
      <c r="C2634" s="196" t="s">
        <v>5413</v>
      </c>
      <c r="D2634" s="197">
        <v>151.4</v>
      </c>
    </row>
    <row r="2635" spans="1:4">
      <c r="A2635" s="199" t="s">
        <v>11659</v>
      </c>
      <c r="B2635" s="195" t="s">
        <v>11660</v>
      </c>
      <c r="C2635" s="196" t="s">
        <v>5413</v>
      </c>
      <c r="D2635" s="197">
        <v>262.88</v>
      </c>
    </row>
    <row r="2636" spans="1:4">
      <c r="A2636" s="194" t="s">
        <v>11661</v>
      </c>
      <c r="B2636" s="195"/>
      <c r="C2636" s="196"/>
      <c r="D2636" s="224"/>
    </row>
    <row r="2637" spans="1:4">
      <c r="A2637" s="199" t="s">
        <v>11662</v>
      </c>
      <c r="B2637" s="195" t="s">
        <v>11663</v>
      </c>
      <c r="C2637" s="196" t="s">
        <v>5413</v>
      </c>
      <c r="D2637" s="197">
        <v>544.98</v>
      </c>
    </row>
    <row r="2638" spans="1:4">
      <c r="A2638" s="199" t="s">
        <v>11664</v>
      </c>
      <c r="B2638" s="195" t="s">
        <v>11665</v>
      </c>
      <c r="C2638" s="196" t="s">
        <v>5413</v>
      </c>
      <c r="D2638" s="197">
        <v>749.03</v>
      </c>
    </row>
    <row r="2639" spans="1:4">
      <c r="A2639" s="199" t="s">
        <v>11666</v>
      </c>
      <c r="B2639" s="195" t="s">
        <v>11667</v>
      </c>
      <c r="C2639" s="196" t="s">
        <v>5413</v>
      </c>
      <c r="D2639" s="197">
        <v>1247.01</v>
      </c>
    </row>
    <row r="2640" spans="1:4">
      <c r="A2640" s="199" t="s">
        <v>11668</v>
      </c>
      <c r="B2640" s="195" t="s">
        <v>11669</v>
      </c>
      <c r="C2640" s="196" t="s">
        <v>5413</v>
      </c>
      <c r="D2640" s="197">
        <v>1735.56</v>
      </c>
    </row>
    <row r="2641" spans="1:4">
      <c r="A2641" s="199" t="s">
        <v>11670</v>
      </c>
      <c r="B2641" s="195" t="s">
        <v>11671</v>
      </c>
      <c r="C2641" s="196" t="s">
        <v>5413</v>
      </c>
      <c r="D2641" s="197">
        <v>2064.69</v>
      </c>
    </row>
    <row r="2642" spans="1:4">
      <c r="A2642" s="199" t="s">
        <v>11672</v>
      </c>
      <c r="B2642" s="195" t="s">
        <v>11673</v>
      </c>
      <c r="C2642" s="196" t="s">
        <v>5413</v>
      </c>
      <c r="D2642" s="197">
        <v>2149.1799999999998</v>
      </c>
    </row>
    <row r="2643" spans="1:4">
      <c r="A2643" s="199" t="s">
        <v>11674</v>
      </c>
      <c r="B2643" s="195" t="s">
        <v>11675</v>
      </c>
      <c r="C2643" s="196" t="s">
        <v>5413</v>
      </c>
      <c r="D2643" s="197">
        <v>1532.58</v>
      </c>
    </row>
    <row r="2644" spans="1:4">
      <c r="A2644" s="194" t="s">
        <v>11676</v>
      </c>
      <c r="B2644" s="195"/>
      <c r="C2644" s="196"/>
      <c r="D2644" s="224"/>
    </row>
    <row r="2645" spans="1:4">
      <c r="A2645" s="198" t="s">
        <v>11677</v>
      </c>
      <c r="B2645" s="195"/>
      <c r="C2645" s="196"/>
      <c r="D2645" s="224"/>
    </row>
    <row r="2646" spans="1:4">
      <c r="A2646" s="199" t="s">
        <v>11678</v>
      </c>
      <c r="B2646" s="195" t="s">
        <v>11679</v>
      </c>
      <c r="C2646" s="196" t="s">
        <v>5413</v>
      </c>
      <c r="D2646" s="197">
        <v>70.8</v>
      </c>
    </row>
    <row r="2647" spans="1:4">
      <c r="A2647" s="196" t="s">
        <v>11680</v>
      </c>
      <c r="B2647" s="195" t="s">
        <v>11681</v>
      </c>
      <c r="C2647" s="196" t="s">
        <v>5413</v>
      </c>
      <c r="D2647" s="197">
        <v>124.15</v>
      </c>
    </row>
    <row r="2648" spans="1:4">
      <c r="A2648" s="199" t="s">
        <v>11682</v>
      </c>
      <c r="B2648" s="195" t="s">
        <v>11683</v>
      </c>
      <c r="C2648" s="196" t="s">
        <v>5413</v>
      </c>
      <c r="D2648" s="197">
        <v>167.31</v>
      </c>
    </row>
    <row r="2649" spans="1:4">
      <c r="A2649" s="199" t="s">
        <v>11684</v>
      </c>
      <c r="B2649" s="195" t="s">
        <v>11685</v>
      </c>
      <c r="C2649" s="196" t="s">
        <v>5413</v>
      </c>
      <c r="D2649" s="197">
        <v>380.06</v>
      </c>
    </row>
    <row r="2650" spans="1:4">
      <c r="A2650" s="199" t="s">
        <v>11686</v>
      </c>
      <c r="B2650" s="195" t="s">
        <v>11687</v>
      </c>
      <c r="C2650" s="196" t="s">
        <v>5413</v>
      </c>
      <c r="D2650" s="197">
        <v>245.97</v>
      </c>
    </row>
    <row r="2651" spans="1:4">
      <c r="A2651" s="199" t="s">
        <v>11688</v>
      </c>
      <c r="B2651" s="195" t="s">
        <v>11689</v>
      </c>
      <c r="C2651" s="196" t="s">
        <v>5413</v>
      </c>
      <c r="D2651" s="197">
        <v>464.92</v>
      </c>
    </row>
    <row r="2652" spans="1:4">
      <c r="A2652" s="198" t="s">
        <v>11690</v>
      </c>
      <c r="B2652" s="195"/>
      <c r="C2652" s="196"/>
      <c r="D2652" s="224"/>
    </row>
    <row r="2653" spans="1:4">
      <c r="A2653" s="199" t="s">
        <v>11691</v>
      </c>
      <c r="B2653" s="195" t="s">
        <v>11692</v>
      </c>
      <c r="C2653" s="196" t="s">
        <v>5413</v>
      </c>
      <c r="D2653" s="197">
        <v>26.41</v>
      </c>
    </row>
    <row r="2654" spans="1:4">
      <c r="A2654" s="196" t="s">
        <v>11693</v>
      </c>
      <c r="B2654" s="195" t="s">
        <v>11694</v>
      </c>
      <c r="C2654" s="196" t="s">
        <v>5413</v>
      </c>
      <c r="D2654" s="197">
        <v>87.03</v>
      </c>
    </row>
    <row r="2655" spans="1:4">
      <c r="A2655" s="199" t="s">
        <v>11695</v>
      </c>
      <c r="B2655" s="195" t="s">
        <v>11696</v>
      </c>
      <c r="C2655" s="196" t="s">
        <v>5413</v>
      </c>
      <c r="D2655" s="197">
        <v>174.07</v>
      </c>
    </row>
    <row r="2656" spans="1:4">
      <c r="A2656" s="199" t="s">
        <v>11697</v>
      </c>
      <c r="B2656" s="195" t="s">
        <v>11698</v>
      </c>
      <c r="C2656" s="196" t="s">
        <v>5413</v>
      </c>
      <c r="D2656" s="197">
        <v>200.48</v>
      </c>
    </row>
    <row r="2657" spans="1:4">
      <c r="A2657" s="199" t="s">
        <v>11699</v>
      </c>
      <c r="B2657" s="195" t="s">
        <v>11700</v>
      </c>
      <c r="C2657" s="196" t="s">
        <v>5413</v>
      </c>
      <c r="D2657" s="197">
        <v>39.61</v>
      </c>
    </row>
    <row r="2658" spans="1:4">
      <c r="A2658" s="198" t="s">
        <v>11701</v>
      </c>
      <c r="B2658" s="195"/>
      <c r="C2658" s="196"/>
      <c r="D2658" s="224"/>
    </row>
    <row r="2659" spans="1:4">
      <c r="A2659" s="199" t="s">
        <v>11702</v>
      </c>
      <c r="B2659" s="195" t="s">
        <v>11703</v>
      </c>
      <c r="C2659" s="196" t="s">
        <v>5413</v>
      </c>
      <c r="D2659" s="197">
        <v>28.07</v>
      </c>
    </row>
    <row r="2660" spans="1:4">
      <c r="A2660" s="196" t="s">
        <v>11704</v>
      </c>
      <c r="B2660" s="195" t="s">
        <v>11705</v>
      </c>
      <c r="C2660" s="196" t="s">
        <v>5413</v>
      </c>
      <c r="D2660" s="197">
        <v>125.49</v>
      </c>
    </row>
    <row r="2661" spans="1:4">
      <c r="A2661" s="199" t="s">
        <v>11706</v>
      </c>
      <c r="B2661" s="195" t="s">
        <v>11707</v>
      </c>
      <c r="C2661" s="196" t="s">
        <v>5413</v>
      </c>
      <c r="D2661" s="197">
        <v>175.3</v>
      </c>
    </row>
    <row r="2662" spans="1:4">
      <c r="A2662" s="199" t="s">
        <v>11708</v>
      </c>
      <c r="B2662" s="195" t="s">
        <v>11709</v>
      </c>
      <c r="C2662" s="196" t="s">
        <v>5413</v>
      </c>
      <c r="D2662" s="197">
        <v>165.79</v>
      </c>
    </row>
    <row r="2663" spans="1:4">
      <c r="A2663" s="199" t="s">
        <v>11710</v>
      </c>
      <c r="B2663" s="195" t="s">
        <v>11711</v>
      </c>
      <c r="C2663" s="196" t="s">
        <v>5413</v>
      </c>
      <c r="D2663" s="197">
        <v>470.81</v>
      </c>
    </row>
    <row r="2664" spans="1:4">
      <c r="A2664" s="199" t="s">
        <v>11712</v>
      </c>
      <c r="B2664" s="195" t="s">
        <v>11713</v>
      </c>
      <c r="C2664" s="196" t="s">
        <v>5413</v>
      </c>
      <c r="D2664" s="197">
        <v>756.32</v>
      </c>
    </row>
    <row r="2665" spans="1:4">
      <c r="A2665" s="198" t="s">
        <v>11714</v>
      </c>
      <c r="B2665" s="195"/>
      <c r="C2665" s="196"/>
      <c r="D2665" s="224"/>
    </row>
    <row r="2666" spans="1:4">
      <c r="A2666" s="198" t="s">
        <v>11715</v>
      </c>
      <c r="B2666" s="195"/>
      <c r="C2666" s="196"/>
      <c r="D2666" s="224"/>
    </row>
    <row r="2667" spans="1:4">
      <c r="A2667" s="194" t="s">
        <v>11716</v>
      </c>
      <c r="B2667" s="195"/>
      <c r="C2667" s="196"/>
      <c r="D2667" s="224"/>
    </row>
    <row r="2668" spans="1:4">
      <c r="A2668" s="196" t="s">
        <v>11717</v>
      </c>
      <c r="B2668" s="195" t="s">
        <v>11718</v>
      </c>
      <c r="C2668" s="196" t="s">
        <v>5413</v>
      </c>
      <c r="D2668" s="224" t="s">
        <v>5455</v>
      </c>
    </row>
    <row r="2669" spans="1:4">
      <c r="A2669" s="198" t="s">
        <v>11719</v>
      </c>
      <c r="B2669" s="195"/>
      <c r="C2669" s="196"/>
      <c r="D2669" s="224"/>
    </row>
    <row r="2670" spans="1:4">
      <c r="A2670" s="194" t="s">
        <v>11720</v>
      </c>
      <c r="B2670" s="195"/>
      <c r="C2670" s="196"/>
      <c r="D2670" s="224"/>
    </row>
    <row r="2671" spans="1:4">
      <c r="A2671" s="199" t="s">
        <v>11721</v>
      </c>
      <c r="B2671" s="195" t="s">
        <v>11722</v>
      </c>
      <c r="C2671" s="196" t="s">
        <v>5413</v>
      </c>
      <c r="D2671" s="197">
        <v>13.2</v>
      </c>
    </row>
    <row r="2672" spans="1:4">
      <c r="A2672" s="196" t="s">
        <v>11723</v>
      </c>
      <c r="B2672" s="195" t="s">
        <v>11724</v>
      </c>
      <c r="C2672" s="196" t="s">
        <v>5413</v>
      </c>
      <c r="D2672" s="197">
        <v>13.82</v>
      </c>
    </row>
    <row r="2673" spans="1:4">
      <c r="A2673" s="196" t="s">
        <v>11725</v>
      </c>
      <c r="B2673" s="195" t="s">
        <v>11726</v>
      </c>
      <c r="C2673" s="196" t="s">
        <v>5413</v>
      </c>
      <c r="D2673" s="197">
        <v>56.03</v>
      </c>
    </row>
    <row r="2674" spans="1:4">
      <c r="A2674" s="199" t="s">
        <v>11727</v>
      </c>
      <c r="B2674" s="195" t="s">
        <v>11728</v>
      </c>
      <c r="C2674" s="196" t="s">
        <v>5413</v>
      </c>
      <c r="D2674" s="197">
        <v>79.25</v>
      </c>
    </row>
    <row r="2675" spans="1:4">
      <c r="A2675" s="199" t="s">
        <v>11729</v>
      </c>
      <c r="B2675" s="195" t="s">
        <v>11730</v>
      </c>
      <c r="C2675" s="196" t="s">
        <v>5413</v>
      </c>
      <c r="D2675" s="197">
        <v>82.96</v>
      </c>
    </row>
    <row r="2676" spans="1:4">
      <c r="A2676" s="198" t="s">
        <v>11731</v>
      </c>
      <c r="B2676" s="195"/>
      <c r="C2676" s="196"/>
      <c r="D2676" s="224"/>
    </row>
    <row r="2677" spans="1:4">
      <c r="A2677" s="199" t="s">
        <v>11732</v>
      </c>
      <c r="B2677" s="195" t="s">
        <v>11733</v>
      </c>
      <c r="C2677" s="196" t="s">
        <v>5413</v>
      </c>
      <c r="D2677" s="197">
        <v>105.64</v>
      </c>
    </row>
    <row r="2678" spans="1:4">
      <c r="A2678" s="199" t="s">
        <v>11734</v>
      </c>
      <c r="B2678" s="195" t="s">
        <v>11735</v>
      </c>
      <c r="C2678" s="196" t="s">
        <v>5413</v>
      </c>
      <c r="D2678" s="197">
        <v>52.82</v>
      </c>
    </row>
    <row r="2679" spans="1:4">
      <c r="A2679" s="196" t="s">
        <v>11736</v>
      </c>
      <c r="B2679" s="195" t="s">
        <v>11737</v>
      </c>
      <c r="C2679" s="196" t="s">
        <v>5413</v>
      </c>
      <c r="D2679" s="197">
        <v>694.39</v>
      </c>
    </row>
    <row r="2680" spans="1:4">
      <c r="A2680" s="199" t="s">
        <v>11738</v>
      </c>
      <c r="B2680" s="195" t="s">
        <v>11739</v>
      </c>
      <c r="C2680" s="196" t="s">
        <v>5413</v>
      </c>
      <c r="D2680" s="197">
        <v>1119.1300000000001</v>
      </c>
    </row>
    <row r="2681" spans="1:4">
      <c r="A2681" s="199" t="s">
        <v>11740</v>
      </c>
      <c r="B2681" s="195" t="s">
        <v>11741</v>
      </c>
      <c r="C2681" s="196" t="s">
        <v>5413</v>
      </c>
      <c r="D2681" s="197">
        <v>92.43</v>
      </c>
    </row>
    <row r="2682" spans="1:4">
      <c r="A2682" s="199" t="s">
        <v>11742</v>
      </c>
      <c r="B2682" s="195" t="s">
        <v>11743</v>
      </c>
      <c r="C2682" s="196" t="s">
        <v>5413</v>
      </c>
      <c r="D2682" s="197">
        <v>105.64</v>
      </c>
    </row>
    <row r="2683" spans="1:4">
      <c r="A2683" s="199" t="s">
        <v>11744</v>
      </c>
      <c r="B2683" s="195" t="s">
        <v>11745</v>
      </c>
      <c r="C2683" s="196" t="s">
        <v>5413</v>
      </c>
      <c r="D2683" s="197">
        <v>1395.53</v>
      </c>
    </row>
    <row r="2684" spans="1:4">
      <c r="A2684" s="198" t="s">
        <v>11746</v>
      </c>
      <c r="B2684" s="195"/>
      <c r="C2684" s="196"/>
      <c r="D2684" s="224"/>
    </row>
    <row r="2685" spans="1:4">
      <c r="A2685" s="199" t="s">
        <v>11747</v>
      </c>
      <c r="B2685" s="195" t="s">
        <v>11748</v>
      </c>
      <c r="C2685" s="196" t="s">
        <v>5413</v>
      </c>
      <c r="D2685" s="197">
        <v>105.64</v>
      </c>
    </row>
    <row r="2686" spans="1:4">
      <c r="A2686" s="198" t="s">
        <v>11749</v>
      </c>
      <c r="B2686" s="195"/>
      <c r="C2686" s="196"/>
      <c r="D2686" s="224"/>
    </row>
    <row r="2687" spans="1:4">
      <c r="A2687" s="196" t="s">
        <v>11750</v>
      </c>
      <c r="B2687" s="195" t="s">
        <v>11751</v>
      </c>
      <c r="C2687" s="196" t="s">
        <v>5413</v>
      </c>
      <c r="D2687" s="197">
        <v>79.23</v>
      </c>
    </row>
    <row r="2688" spans="1:4">
      <c r="A2688" s="199" t="s">
        <v>11752</v>
      </c>
      <c r="B2688" s="195" t="s">
        <v>11753</v>
      </c>
      <c r="C2688" s="196" t="s">
        <v>5413</v>
      </c>
      <c r="D2688" s="197">
        <v>105.64</v>
      </c>
    </row>
    <row r="2689" spans="1:4">
      <c r="A2689" s="194" t="s">
        <v>11754</v>
      </c>
      <c r="B2689" s="195"/>
      <c r="C2689" s="196"/>
      <c r="D2689" s="224"/>
    </row>
    <row r="2690" spans="1:4">
      <c r="A2690" s="199" t="s">
        <v>11755</v>
      </c>
      <c r="B2690" s="195" t="s">
        <v>11756</v>
      </c>
      <c r="C2690" s="196" t="s">
        <v>5413</v>
      </c>
      <c r="D2690" s="197">
        <v>7.03</v>
      </c>
    </row>
    <row r="2691" spans="1:4">
      <c r="A2691" s="199" t="s">
        <v>11757</v>
      </c>
      <c r="B2691" s="195" t="s">
        <v>11758</v>
      </c>
      <c r="C2691" s="196" t="s">
        <v>5413</v>
      </c>
      <c r="D2691" s="197">
        <v>4.09</v>
      </c>
    </row>
    <row r="2692" spans="1:4">
      <c r="A2692" s="196" t="s">
        <v>11759</v>
      </c>
      <c r="B2692" s="195" t="s">
        <v>11760</v>
      </c>
      <c r="C2692" s="196" t="s">
        <v>5413</v>
      </c>
      <c r="D2692" s="197">
        <v>8.94</v>
      </c>
    </row>
    <row r="2693" spans="1:4">
      <c r="A2693" s="199" t="s">
        <v>11761</v>
      </c>
      <c r="B2693" s="195" t="s">
        <v>11762</v>
      </c>
      <c r="C2693" s="196" t="s">
        <v>5413</v>
      </c>
      <c r="D2693" s="197">
        <v>4.2300000000000004</v>
      </c>
    </row>
    <row r="2694" spans="1:4">
      <c r="A2694" s="199" t="s">
        <v>11763</v>
      </c>
      <c r="B2694" s="195" t="s">
        <v>11764</v>
      </c>
      <c r="C2694" s="196" t="s">
        <v>5413</v>
      </c>
      <c r="D2694" s="197">
        <v>4.3899999999999997</v>
      </c>
    </row>
    <row r="2695" spans="1:4">
      <c r="A2695" s="198" t="s">
        <v>11765</v>
      </c>
      <c r="B2695" s="195"/>
      <c r="C2695" s="196"/>
      <c r="D2695" s="224"/>
    </row>
    <row r="2696" spans="1:4">
      <c r="A2696" s="199" t="s">
        <v>11766</v>
      </c>
      <c r="B2696" s="195" t="s">
        <v>11767</v>
      </c>
      <c r="C2696" s="196" t="s">
        <v>5413</v>
      </c>
      <c r="D2696" s="197">
        <v>35.42</v>
      </c>
    </row>
    <row r="2697" spans="1:4">
      <c r="A2697" s="199" t="s">
        <v>11768</v>
      </c>
      <c r="B2697" s="195" t="s">
        <v>11769</v>
      </c>
      <c r="C2697" s="196" t="s">
        <v>5413</v>
      </c>
      <c r="D2697" s="197">
        <v>2.25</v>
      </c>
    </row>
    <row r="2698" spans="1:4">
      <c r="A2698" s="196" t="s">
        <v>11770</v>
      </c>
      <c r="B2698" s="195" t="s">
        <v>11771</v>
      </c>
      <c r="C2698" s="196" t="s">
        <v>5413</v>
      </c>
      <c r="D2698" s="197">
        <v>4.75</v>
      </c>
    </row>
    <row r="2699" spans="1:4">
      <c r="A2699" s="199" t="s">
        <v>11772</v>
      </c>
      <c r="B2699" s="195" t="s">
        <v>11773</v>
      </c>
      <c r="C2699" s="196" t="s">
        <v>5413</v>
      </c>
      <c r="D2699" s="197">
        <v>3.67</v>
      </c>
    </row>
    <row r="2700" spans="1:4">
      <c r="A2700" s="199" t="s">
        <v>11774</v>
      </c>
      <c r="B2700" s="195" t="s">
        <v>11775</v>
      </c>
      <c r="C2700" s="196" t="s">
        <v>5413</v>
      </c>
      <c r="D2700" s="197">
        <v>10.85</v>
      </c>
    </row>
    <row r="2701" spans="1:4">
      <c r="A2701" s="199" t="s">
        <v>11776</v>
      </c>
      <c r="B2701" s="195" t="s">
        <v>11777</v>
      </c>
      <c r="C2701" s="196" t="s">
        <v>5413</v>
      </c>
      <c r="D2701" s="197">
        <v>25.52</v>
      </c>
    </row>
    <row r="2702" spans="1:4">
      <c r="A2702" s="199" t="s">
        <v>11778</v>
      </c>
      <c r="B2702" s="195" t="s">
        <v>11779</v>
      </c>
      <c r="C2702" s="196" t="s">
        <v>5413</v>
      </c>
      <c r="D2702" s="197">
        <v>9.93</v>
      </c>
    </row>
    <row r="2703" spans="1:4">
      <c r="A2703" s="199" t="s">
        <v>11780</v>
      </c>
      <c r="B2703" s="195" t="s">
        <v>11781</v>
      </c>
      <c r="C2703" s="196" t="s">
        <v>5413</v>
      </c>
      <c r="D2703" s="197">
        <v>7.25</v>
      </c>
    </row>
    <row r="2704" spans="1:4">
      <c r="A2704" s="199" t="s">
        <v>11782</v>
      </c>
      <c r="B2704" s="195" t="s">
        <v>11783</v>
      </c>
      <c r="C2704" s="196" t="s">
        <v>5413</v>
      </c>
      <c r="D2704" s="197">
        <v>7.42</v>
      </c>
    </row>
    <row r="2705" spans="1:4">
      <c r="A2705" s="199" t="s">
        <v>11784</v>
      </c>
      <c r="B2705" s="195" t="s">
        <v>11785</v>
      </c>
      <c r="C2705" s="196" t="s">
        <v>5413</v>
      </c>
      <c r="D2705" s="197">
        <v>5.71</v>
      </c>
    </row>
    <row r="2706" spans="1:4">
      <c r="A2706" s="199" t="s">
        <v>11786</v>
      </c>
      <c r="B2706" s="195" t="s">
        <v>11787</v>
      </c>
      <c r="C2706" s="196" t="s">
        <v>5413</v>
      </c>
      <c r="D2706" s="197">
        <v>6.89</v>
      </c>
    </row>
    <row r="2707" spans="1:4">
      <c r="A2707" s="199" t="s">
        <v>11788</v>
      </c>
      <c r="B2707" s="195" t="s">
        <v>11789</v>
      </c>
      <c r="C2707" s="196" t="s">
        <v>5413</v>
      </c>
      <c r="D2707" s="197">
        <v>9.77</v>
      </c>
    </row>
    <row r="2708" spans="1:4">
      <c r="A2708" s="199" t="s">
        <v>11790</v>
      </c>
      <c r="B2708" s="195" t="s">
        <v>11791</v>
      </c>
      <c r="C2708" s="196" t="s">
        <v>5413</v>
      </c>
      <c r="D2708" s="197">
        <v>10.15</v>
      </c>
    </row>
    <row r="2709" spans="1:4">
      <c r="A2709" s="199" t="s">
        <v>11792</v>
      </c>
      <c r="B2709" s="195" t="s">
        <v>11793</v>
      </c>
      <c r="C2709" s="196" t="s">
        <v>5413</v>
      </c>
      <c r="D2709" s="197">
        <v>7.64</v>
      </c>
    </row>
    <row r="2710" spans="1:4">
      <c r="A2710" s="199" t="s">
        <v>11794</v>
      </c>
      <c r="B2710" s="195" t="s">
        <v>11795</v>
      </c>
      <c r="C2710" s="196" t="s">
        <v>5413</v>
      </c>
      <c r="D2710" s="197">
        <v>7.4</v>
      </c>
    </row>
    <row r="2711" spans="1:4">
      <c r="A2711" s="199" t="s">
        <v>11796</v>
      </c>
      <c r="B2711" s="195" t="s">
        <v>11797</v>
      </c>
      <c r="C2711" s="196" t="s">
        <v>5413</v>
      </c>
      <c r="D2711" s="197">
        <v>7.24</v>
      </c>
    </row>
    <row r="2712" spans="1:4">
      <c r="A2712" s="199" t="s">
        <v>11798</v>
      </c>
      <c r="B2712" s="195" t="s">
        <v>11799</v>
      </c>
      <c r="C2712" s="196" t="s">
        <v>5413</v>
      </c>
      <c r="D2712" s="197">
        <v>11.17</v>
      </c>
    </row>
    <row r="2713" spans="1:4">
      <c r="A2713" s="199" t="s">
        <v>11800</v>
      </c>
      <c r="B2713" s="195" t="s">
        <v>11801</v>
      </c>
      <c r="C2713" s="196" t="s">
        <v>5413</v>
      </c>
      <c r="D2713" s="197">
        <v>11.11</v>
      </c>
    </row>
    <row r="2714" spans="1:4">
      <c r="A2714" s="199" t="s">
        <v>11802</v>
      </c>
      <c r="B2714" s="195" t="s">
        <v>11803</v>
      </c>
      <c r="C2714" s="196" t="s">
        <v>5413</v>
      </c>
      <c r="D2714" s="197">
        <v>14.22</v>
      </c>
    </row>
    <row r="2715" spans="1:4">
      <c r="A2715" s="199" t="s">
        <v>11804</v>
      </c>
      <c r="B2715" s="195" t="s">
        <v>11805</v>
      </c>
      <c r="C2715" s="196" t="s">
        <v>5413</v>
      </c>
      <c r="D2715" s="197">
        <v>11.14</v>
      </c>
    </row>
    <row r="2716" spans="1:4">
      <c r="A2716" s="199" t="s">
        <v>11806</v>
      </c>
      <c r="B2716" s="195" t="s">
        <v>11807</v>
      </c>
      <c r="C2716" s="196" t="s">
        <v>5413</v>
      </c>
      <c r="D2716" s="197">
        <v>15.7</v>
      </c>
    </row>
    <row r="2717" spans="1:4">
      <c r="A2717" s="199" t="s">
        <v>11808</v>
      </c>
      <c r="B2717" s="195" t="s">
        <v>11809</v>
      </c>
      <c r="C2717" s="196" t="s">
        <v>5413</v>
      </c>
      <c r="D2717" s="197">
        <v>84.3</v>
      </c>
    </row>
    <row r="2718" spans="1:4">
      <c r="A2718" s="199" t="s">
        <v>11810</v>
      </c>
      <c r="B2718" s="195" t="s">
        <v>11811</v>
      </c>
      <c r="C2718" s="196" t="s">
        <v>5413</v>
      </c>
      <c r="D2718" s="197">
        <v>89.9</v>
      </c>
    </row>
    <row r="2719" spans="1:4">
      <c r="A2719" s="199" t="s">
        <v>11812</v>
      </c>
      <c r="B2719" s="195" t="s">
        <v>11813</v>
      </c>
      <c r="C2719" s="196" t="s">
        <v>5413</v>
      </c>
      <c r="D2719" s="197">
        <v>388</v>
      </c>
    </row>
    <row r="2720" spans="1:4">
      <c r="A2720" s="199" t="s">
        <v>11814</v>
      </c>
      <c r="B2720" s="195" t="s">
        <v>11815</v>
      </c>
      <c r="C2720" s="196" t="s">
        <v>5413</v>
      </c>
      <c r="D2720" s="197">
        <v>3.97</v>
      </c>
    </row>
    <row r="2721" spans="1:4">
      <c r="A2721" s="199" t="s">
        <v>11816</v>
      </c>
      <c r="B2721" s="195" t="s">
        <v>11817</v>
      </c>
      <c r="C2721" s="196" t="s">
        <v>5413</v>
      </c>
      <c r="D2721" s="197">
        <v>6.84</v>
      </c>
    </row>
    <row r="2722" spans="1:4">
      <c r="A2722" s="199" t="s">
        <v>11818</v>
      </c>
      <c r="B2722" s="195" t="s">
        <v>11819</v>
      </c>
      <c r="C2722" s="196" t="s">
        <v>5413</v>
      </c>
      <c r="D2722" s="197">
        <v>49.77</v>
      </c>
    </row>
    <row r="2723" spans="1:4">
      <c r="A2723" s="198" t="s">
        <v>11820</v>
      </c>
      <c r="B2723" s="195"/>
      <c r="C2723" s="196"/>
      <c r="D2723" s="224"/>
    </row>
    <row r="2724" spans="1:4">
      <c r="A2724" s="199" t="s">
        <v>11821</v>
      </c>
      <c r="B2724" s="195" t="s">
        <v>11822</v>
      </c>
      <c r="C2724" s="196" t="s">
        <v>5413</v>
      </c>
      <c r="D2724" s="197">
        <v>6.06</v>
      </c>
    </row>
    <row r="2725" spans="1:4">
      <c r="A2725" s="199" t="s">
        <v>11823</v>
      </c>
      <c r="B2725" s="195" t="s">
        <v>11824</v>
      </c>
      <c r="C2725" s="196" t="s">
        <v>5413</v>
      </c>
      <c r="D2725" s="197">
        <v>3.94</v>
      </c>
    </row>
    <row r="2726" spans="1:4">
      <c r="A2726" s="196" t="s">
        <v>11825</v>
      </c>
      <c r="B2726" s="195" t="s">
        <v>11826</v>
      </c>
      <c r="C2726" s="196" t="s">
        <v>5413</v>
      </c>
      <c r="D2726" s="197">
        <v>5.0999999999999996</v>
      </c>
    </row>
    <row r="2727" spans="1:4">
      <c r="A2727" s="199" t="s">
        <v>11827</v>
      </c>
      <c r="B2727" s="195" t="s">
        <v>11828</v>
      </c>
      <c r="C2727" s="196" t="s">
        <v>5413</v>
      </c>
      <c r="D2727" s="197">
        <v>17.8</v>
      </c>
    </row>
    <row r="2728" spans="1:4">
      <c r="A2728" s="199" t="s">
        <v>11829</v>
      </c>
      <c r="B2728" s="195" t="s">
        <v>11830</v>
      </c>
      <c r="C2728" s="196" t="s">
        <v>5413</v>
      </c>
      <c r="D2728" s="197">
        <v>40.700000000000003</v>
      </c>
    </row>
    <row r="2729" spans="1:4">
      <c r="A2729" s="199" t="s">
        <v>11831</v>
      </c>
      <c r="B2729" s="195" t="s">
        <v>11832</v>
      </c>
      <c r="C2729" s="196" t="s">
        <v>5413</v>
      </c>
      <c r="D2729" s="197">
        <v>85.8</v>
      </c>
    </row>
    <row r="2730" spans="1:4">
      <c r="A2730" s="199" t="s">
        <v>11833</v>
      </c>
      <c r="B2730" s="195" t="s">
        <v>11834</v>
      </c>
      <c r="C2730" s="196" t="s">
        <v>5413</v>
      </c>
      <c r="D2730" s="197">
        <v>17.8</v>
      </c>
    </row>
    <row r="2731" spans="1:4">
      <c r="A2731" s="198" t="s">
        <v>11835</v>
      </c>
      <c r="B2731" s="195"/>
      <c r="C2731" s="196"/>
      <c r="D2731" s="224"/>
    </row>
    <row r="2732" spans="1:4">
      <c r="A2732" s="199" t="s">
        <v>11836</v>
      </c>
      <c r="B2732" s="195" t="s">
        <v>11837</v>
      </c>
      <c r="C2732" s="196" t="s">
        <v>5413</v>
      </c>
      <c r="D2732" s="197">
        <v>5.46</v>
      </c>
    </row>
    <row r="2733" spans="1:4">
      <c r="A2733" s="199" t="s">
        <v>11838</v>
      </c>
      <c r="B2733" s="195" t="s">
        <v>11839</v>
      </c>
      <c r="C2733" s="196" t="s">
        <v>5413</v>
      </c>
      <c r="D2733" s="197">
        <v>7.15</v>
      </c>
    </row>
    <row r="2734" spans="1:4">
      <c r="A2734" s="194" t="s">
        <v>11840</v>
      </c>
      <c r="B2734" s="195"/>
      <c r="C2734" s="196"/>
      <c r="D2734" s="224"/>
    </row>
    <row r="2735" spans="1:4">
      <c r="A2735" s="198" t="s">
        <v>11841</v>
      </c>
      <c r="B2735" s="195"/>
      <c r="C2735" s="196"/>
      <c r="D2735" s="224"/>
    </row>
    <row r="2736" spans="1:4">
      <c r="A2736" s="199" t="s">
        <v>11842</v>
      </c>
      <c r="B2736" s="195" t="s">
        <v>11843</v>
      </c>
      <c r="C2736" s="196" t="s">
        <v>5413</v>
      </c>
      <c r="D2736" s="197">
        <v>26.41</v>
      </c>
    </row>
    <row r="2737" spans="1:4">
      <c r="A2737" s="196" t="s">
        <v>11844</v>
      </c>
      <c r="B2737" s="195" t="s">
        <v>11845</v>
      </c>
      <c r="C2737" s="196" t="s">
        <v>5413</v>
      </c>
      <c r="D2737" s="197">
        <v>39.61</v>
      </c>
    </row>
    <row r="2738" spans="1:4">
      <c r="A2738" s="196" t="s">
        <v>11846</v>
      </c>
      <c r="B2738" s="195" t="s">
        <v>11847</v>
      </c>
      <c r="C2738" s="196" t="s">
        <v>5413</v>
      </c>
      <c r="D2738" s="197">
        <v>7.66</v>
      </c>
    </row>
    <row r="2739" spans="1:4">
      <c r="A2739" s="199" t="s">
        <v>11848</v>
      </c>
      <c r="B2739" s="195" t="s">
        <v>11849</v>
      </c>
      <c r="C2739" s="196" t="s">
        <v>5413</v>
      </c>
      <c r="D2739" s="197">
        <v>66.02</v>
      </c>
    </row>
    <row r="2740" spans="1:4">
      <c r="A2740" s="199" t="s">
        <v>11850</v>
      </c>
      <c r="B2740" s="195" t="s">
        <v>11851</v>
      </c>
      <c r="C2740" s="196" t="s">
        <v>5413</v>
      </c>
      <c r="D2740" s="197">
        <v>79.23</v>
      </c>
    </row>
    <row r="2741" spans="1:4">
      <c r="A2741" s="199" t="s">
        <v>11852</v>
      </c>
      <c r="B2741" s="195" t="s">
        <v>11853</v>
      </c>
      <c r="C2741" s="196" t="s">
        <v>5413</v>
      </c>
      <c r="D2741" s="197">
        <v>85.83</v>
      </c>
    </row>
    <row r="2742" spans="1:4">
      <c r="A2742" s="199" t="s">
        <v>11854</v>
      </c>
      <c r="B2742" s="195" t="s">
        <v>11855</v>
      </c>
      <c r="C2742" s="196" t="s">
        <v>5413</v>
      </c>
      <c r="D2742" s="197">
        <v>132.05000000000001</v>
      </c>
    </row>
    <row r="2743" spans="1:4">
      <c r="A2743" s="198" t="s">
        <v>11856</v>
      </c>
      <c r="B2743" s="195"/>
      <c r="C2743" s="196"/>
      <c r="D2743" s="224"/>
    </row>
    <row r="2744" spans="1:4">
      <c r="A2744" s="199" t="s">
        <v>11857</v>
      </c>
      <c r="B2744" s="195" t="s">
        <v>11858</v>
      </c>
      <c r="C2744" s="196" t="s">
        <v>5413</v>
      </c>
      <c r="D2744" s="197">
        <v>83.19</v>
      </c>
    </row>
    <row r="2745" spans="1:4">
      <c r="A2745" s="199" t="s">
        <v>11859</v>
      </c>
      <c r="B2745" s="195" t="s">
        <v>11860</v>
      </c>
      <c r="C2745" s="196" t="s">
        <v>5413</v>
      </c>
      <c r="D2745" s="197">
        <v>105.64</v>
      </c>
    </row>
    <row r="2746" spans="1:4">
      <c r="A2746" s="196" t="s">
        <v>11861</v>
      </c>
      <c r="B2746" s="195" t="s">
        <v>11862</v>
      </c>
      <c r="C2746" s="196" t="s">
        <v>5413</v>
      </c>
      <c r="D2746" s="197">
        <v>92.43</v>
      </c>
    </row>
    <row r="2747" spans="1:4">
      <c r="A2747" s="199" t="s">
        <v>11863</v>
      </c>
      <c r="B2747" s="195" t="s">
        <v>11864</v>
      </c>
      <c r="C2747" s="196" t="s">
        <v>5413</v>
      </c>
      <c r="D2747" s="197">
        <v>158.46</v>
      </c>
    </row>
    <row r="2748" spans="1:4">
      <c r="A2748" s="199" t="s">
        <v>11865</v>
      </c>
      <c r="B2748" s="195" t="s">
        <v>11866</v>
      </c>
      <c r="C2748" s="196" t="s">
        <v>5413</v>
      </c>
      <c r="D2748" s="197">
        <v>132.05000000000001</v>
      </c>
    </row>
    <row r="2749" spans="1:4">
      <c r="A2749" s="198" t="s">
        <v>11867</v>
      </c>
      <c r="B2749" s="195"/>
      <c r="C2749" s="196"/>
      <c r="D2749" s="224"/>
    </row>
    <row r="2750" spans="1:4">
      <c r="A2750" s="199" t="s">
        <v>11868</v>
      </c>
      <c r="B2750" s="195" t="s">
        <v>11869</v>
      </c>
      <c r="C2750" s="196" t="s">
        <v>5413</v>
      </c>
      <c r="D2750" s="197">
        <v>3.34</v>
      </c>
    </row>
    <row r="2751" spans="1:4">
      <c r="A2751" s="199" t="s">
        <v>11870</v>
      </c>
      <c r="B2751" s="195" t="s">
        <v>11871</v>
      </c>
      <c r="C2751" s="196" t="s">
        <v>5413</v>
      </c>
      <c r="D2751" s="197">
        <v>16.34</v>
      </c>
    </row>
    <row r="2752" spans="1:4">
      <c r="A2752" s="194" t="s">
        <v>11872</v>
      </c>
      <c r="B2752" s="195"/>
      <c r="C2752" s="196"/>
      <c r="D2752" s="224"/>
    </row>
    <row r="2753" spans="1:4">
      <c r="A2753" s="199" t="s">
        <v>11873</v>
      </c>
      <c r="B2753" s="195" t="s">
        <v>11874</v>
      </c>
      <c r="C2753" s="196" t="s">
        <v>5413</v>
      </c>
      <c r="D2753" s="197">
        <v>198.39</v>
      </c>
    </row>
    <row r="2754" spans="1:4">
      <c r="A2754" s="198" t="s">
        <v>11875</v>
      </c>
      <c r="B2754" s="195"/>
      <c r="C2754" s="196"/>
      <c r="D2754" s="224"/>
    </row>
    <row r="2755" spans="1:4">
      <c r="A2755" s="196" t="s">
        <v>11876</v>
      </c>
      <c r="B2755" s="195" t="s">
        <v>11877</v>
      </c>
      <c r="C2755" s="196" t="s">
        <v>5447</v>
      </c>
      <c r="D2755" s="197">
        <v>47.77</v>
      </c>
    </row>
    <row r="2756" spans="1:4">
      <c r="A2756" s="199" t="s">
        <v>11878</v>
      </c>
      <c r="B2756" s="195" t="s">
        <v>11879</v>
      </c>
      <c r="C2756" s="196" t="s">
        <v>5447</v>
      </c>
      <c r="D2756" s="197">
        <v>48.93</v>
      </c>
    </row>
    <row r="2757" spans="1:4">
      <c r="A2757" s="196" t="s">
        <v>11880</v>
      </c>
      <c r="B2757" s="195" t="s">
        <v>11881</v>
      </c>
      <c r="C2757" s="196" t="s">
        <v>5447</v>
      </c>
      <c r="D2757" s="197">
        <v>46.14</v>
      </c>
    </row>
    <row r="2758" spans="1:4">
      <c r="A2758" s="198" t="s">
        <v>11882</v>
      </c>
      <c r="B2758" s="195"/>
      <c r="C2758" s="196"/>
      <c r="D2758" s="224"/>
    </row>
    <row r="2759" spans="1:4">
      <c r="A2759" s="199" t="s">
        <v>11883</v>
      </c>
      <c r="B2759" s="195" t="s">
        <v>11884</v>
      </c>
      <c r="C2759" s="196" t="s">
        <v>41</v>
      </c>
      <c r="D2759" s="197">
        <v>0.81</v>
      </c>
    </row>
    <row r="2760" spans="1:4">
      <c r="A2760" s="199" t="s">
        <v>11885</v>
      </c>
      <c r="B2760" s="195" t="s">
        <v>11886</v>
      </c>
      <c r="C2760" s="196" t="s">
        <v>41</v>
      </c>
      <c r="D2760" s="197">
        <v>1.81</v>
      </c>
    </row>
    <row r="2761" spans="1:4">
      <c r="A2761" s="196" t="s">
        <v>11887</v>
      </c>
      <c r="B2761" s="195" t="s">
        <v>11888</v>
      </c>
      <c r="C2761" s="196" t="s">
        <v>41</v>
      </c>
      <c r="D2761" s="197">
        <v>3.3</v>
      </c>
    </row>
    <row r="2762" spans="1:4">
      <c r="A2762" s="199" t="s">
        <v>11889</v>
      </c>
      <c r="B2762" s="195" t="s">
        <v>11890</v>
      </c>
      <c r="C2762" s="196" t="s">
        <v>41</v>
      </c>
      <c r="D2762" s="197">
        <v>13.69</v>
      </c>
    </row>
    <row r="2763" spans="1:4">
      <c r="A2763" s="199" t="s">
        <v>11891</v>
      </c>
      <c r="B2763" s="195" t="s">
        <v>11892</v>
      </c>
      <c r="C2763" s="196" t="s">
        <v>41</v>
      </c>
      <c r="D2763" s="197">
        <v>4.46</v>
      </c>
    </row>
    <row r="2764" spans="1:4">
      <c r="A2764" s="199" t="s">
        <v>11893</v>
      </c>
      <c r="B2764" s="195" t="s">
        <v>11894</v>
      </c>
      <c r="C2764" s="196" t="s">
        <v>41</v>
      </c>
      <c r="D2764" s="197">
        <v>6.26</v>
      </c>
    </row>
    <row r="2765" spans="1:4">
      <c r="A2765" s="199" t="s">
        <v>11895</v>
      </c>
      <c r="B2765" s="195" t="s">
        <v>11896</v>
      </c>
      <c r="C2765" s="196" t="s">
        <v>41</v>
      </c>
      <c r="D2765" s="197">
        <v>8.8000000000000007</v>
      </c>
    </row>
    <row r="2766" spans="1:4">
      <c r="A2766" s="199" t="s">
        <v>11897</v>
      </c>
      <c r="B2766" s="195" t="s">
        <v>11898</v>
      </c>
      <c r="C2766" s="196" t="s">
        <v>41</v>
      </c>
      <c r="D2766" s="197">
        <v>8.01</v>
      </c>
    </row>
    <row r="2767" spans="1:4">
      <c r="A2767" s="199" t="s">
        <v>11899</v>
      </c>
      <c r="B2767" s="195" t="s">
        <v>11900</v>
      </c>
      <c r="C2767" s="196" t="s">
        <v>41</v>
      </c>
      <c r="D2767" s="197">
        <v>13.68</v>
      </c>
    </row>
    <row r="2768" spans="1:4">
      <c r="A2768" s="199" t="s">
        <v>11901</v>
      </c>
      <c r="B2768" s="195" t="s">
        <v>11902</v>
      </c>
      <c r="C2768" s="196" t="s">
        <v>41</v>
      </c>
      <c r="D2768" s="197">
        <v>9.93</v>
      </c>
    </row>
    <row r="2769" spans="1:4">
      <c r="A2769" s="199" t="s">
        <v>11903</v>
      </c>
      <c r="B2769" s="195" t="s">
        <v>11904</v>
      </c>
      <c r="C2769" s="196" t="s">
        <v>41</v>
      </c>
      <c r="D2769" s="197">
        <v>13.99</v>
      </c>
    </row>
    <row r="2770" spans="1:4">
      <c r="A2770" s="199" t="s">
        <v>11905</v>
      </c>
      <c r="B2770" s="195" t="s">
        <v>11906</v>
      </c>
      <c r="C2770" s="196" t="s">
        <v>41</v>
      </c>
      <c r="D2770" s="197">
        <v>25.16</v>
      </c>
    </row>
    <row r="2771" spans="1:4">
      <c r="A2771" s="199" t="s">
        <v>11907</v>
      </c>
      <c r="B2771" s="195" t="s">
        <v>11908</v>
      </c>
      <c r="C2771" s="196" t="s">
        <v>41</v>
      </c>
      <c r="D2771" s="197">
        <v>6.27</v>
      </c>
    </row>
    <row r="2772" spans="1:4">
      <c r="A2772" s="199" t="s">
        <v>11909</v>
      </c>
      <c r="B2772" s="195" t="s">
        <v>11910</v>
      </c>
      <c r="C2772" s="196" t="s">
        <v>41</v>
      </c>
      <c r="D2772" s="197">
        <v>33.299999999999997</v>
      </c>
    </row>
    <row r="2773" spans="1:4">
      <c r="A2773" s="198" t="s">
        <v>11911</v>
      </c>
      <c r="B2773" s="195"/>
      <c r="C2773" s="196"/>
      <c r="D2773" s="224"/>
    </row>
    <row r="2774" spans="1:4">
      <c r="A2774" s="199" t="s">
        <v>11912</v>
      </c>
      <c r="B2774" s="195" t="s">
        <v>11913</v>
      </c>
      <c r="C2774" s="196" t="s">
        <v>41</v>
      </c>
      <c r="D2774" s="197">
        <v>3.43</v>
      </c>
    </row>
    <row r="2775" spans="1:4">
      <c r="A2775" s="199" t="s">
        <v>11914</v>
      </c>
      <c r="B2775" s="195" t="s">
        <v>11915</v>
      </c>
      <c r="C2775" s="196" t="s">
        <v>41</v>
      </c>
      <c r="D2775" s="197">
        <v>9.6999999999999993</v>
      </c>
    </row>
    <row r="2776" spans="1:4">
      <c r="A2776" s="196" t="s">
        <v>11916</v>
      </c>
      <c r="B2776" s="195" t="s">
        <v>11917</v>
      </c>
      <c r="C2776" s="196" t="s">
        <v>41</v>
      </c>
      <c r="D2776" s="197">
        <v>4.67</v>
      </c>
    </row>
    <row r="2777" spans="1:4">
      <c r="A2777" s="199" t="s">
        <v>11918</v>
      </c>
      <c r="B2777" s="195" t="s">
        <v>11919</v>
      </c>
      <c r="C2777" s="196" t="s">
        <v>41</v>
      </c>
      <c r="D2777" s="197">
        <v>6.75</v>
      </c>
    </row>
    <row r="2778" spans="1:4">
      <c r="A2778" s="199" t="s">
        <v>11920</v>
      </c>
      <c r="B2778" s="195" t="s">
        <v>11921</v>
      </c>
      <c r="C2778" s="196" t="s">
        <v>41</v>
      </c>
      <c r="D2778" s="197">
        <v>9.65</v>
      </c>
    </row>
    <row r="2779" spans="1:4">
      <c r="A2779" s="199" t="s">
        <v>11922</v>
      </c>
      <c r="B2779" s="195" t="s">
        <v>11923</v>
      </c>
      <c r="C2779" s="196" t="s">
        <v>41</v>
      </c>
      <c r="D2779" s="197">
        <v>10.55</v>
      </c>
    </row>
    <row r="2780" spans="1:4">
      <c r="A2780" s="199" t="s">
        <v>11924</v>
      </c>
      <c r="B2780" s="195" t="s">
        <v>11925</v>
      </c>
      <c r="C2780" s="196" t="s">
        <v>41</v>
      </c>
      <c r="D2780" s="197">
        <v>25.79</v>
      </c>
    </row>
    <row r="2781" spans="1:4">
      <c r="A2781" s="199" t="s">
        <v>11926</v>
      </c>
      <c r="B2781" s="195" t="s">
        <v>11927</v>
      </c>
      <c r="C2781" s="196" t="s">
        <v>41</v>
      </c>
      <c r="D2781" s="197">
        <v>14.71</v>
      </c>
    </row>
    <row r="2782" spans="1:4">
      <c r="A2782" s="199" t="s">
        <v>11928</v>
      </c>
      <c r="B2782" s="195" t="s">
        <v>11929</v>
      </c>
      <c r="C2782" s="196" t="s">
        <v>41</v>
      </c>
      <c r="D2782" s="197">
        <v>14.79</v>
      </c>
    </row>
    <row r="2783" spans="1:4">
      <c r="A2783" s="199" t="s">
        <v>11930</v>
      </c>
      <c r="B2783" s="195" t="s">
        <v>11931</v>
      </c>
      <c r="C2783" s="196" t="s">
        <v>41</v>
      </c>
      <c r="D2783" s="197">
        <v>19.920000000000002</v>
      </c>
    </row>
    <row r="2784" spans="1:4">
      <c r="A2784" s="199" t="s">
        <v>11932</v>
      </c>
      <c r="B2784" s="195" t="s">
        <v>11933</v>
      </c>
      <c r="C2784" s="196" t="s">
        <v>41</v>
      </c>
      <c r="D2784" s="197">
        <v>19.920000000000002</v>
      </c>
    </row>
    <row r="2785" spans="1:4">
      <c r="A2785" s="199" t="s">
        <v>11934</v>
      </c>
      <c r="B2785" s="195" t="s">
        <v>11935</v>
      </c>
      <c r="C2785" s="196" t="s">
        <v>41</v>
      </c>
      <c r="D2785" s="197">
        <v>129.07</v>
      </c>
    </row>
    <row r="2786" spans="1:4">
      <c r="A2786" s="199" t="s">
        <v>11936</v>
      </c>
      <c r="B2786" s="195" t="s">
        <v>11937</v>
      </c>
      <c r="C2786" s="196" t="s">
        <v>41</v>
      </c>
      <c r="D2786" s="197">
        <v>30.73</v>
      </c>
    </row>
    <row r="2787" spans="1:4">
      <c r="A2787" s="198" t="s">
        <v>11938</v>
      </c>
      <c r="B2787" s="195"/>
      <c r="C2787" s="196"/>
      <c r="D2787" s="224"/>
    </row>
    <row r="2788" spans="1:4">
      <c r="A2788" s="199" t="s">
        <v>11939</v>
      </c>
      <c r="B2788" s="195" t="s">
        <v>11940</v>
      </c>
      <c r="C2788" s="196" t="s">
        <v>41</v>
      </c>
      <c r="D2788" s="197">
        <v>2.5499999999999998</v>
      </c>
    </row>
    <row r="2789" spans="1:4">
      <c r="A2789" s="199" t="s">
        <v>11941</v>
      </c>
      <c r="B2789" s="195" t="s">
        <v>11942</v>
      </c>
      <c r="C2789" s="196" t="s">
        <v>41</v>
      </c>
      <c r="D2789" s="197">
        <v>3.01</v>
      </c>
    </row>
    <row r="2790" spans="1:4">
      <c r="A2790" s="196" t="s">
        <v>11943</v>
      </c>
      <c r="B2790" s="195" t="s">
        <v>11944</v>
      </c>
      <c r="C2790" s="196" t="s">
        <v>41</v>
      </c>
      <c r="D2790" s="197">
        <v>1.72</v>
      </c>
    </row>
    <row r="2791" spans="1:4">
      <c r="A2791" s="199" t="s">
        <v>11945</v>
      </c>
      <c r="B2791" s="195" t="s">
        <v>11946</v>
      </c>
      <c r="C2791" s="196" t="s">
        <v>41</v>
      </c>
      <c r="D2791" s="197">
        <v>8.3800000000000008</v>
      </c>
    </row>
    <row r="2792" spans="1:4">
      <c r="A2792" s="199" t="s">
        <v>11947</v>
      </c>
      <c r="B2792" s="195" t="s">
        <v>11948</v>
      </c>
      <c r="C2792" s="196" t="s">
        <v>41</v>
      </c>
      <c r="D2792" s="197">
        <v>6.99</v>
      </c>
    </row>
    <row r="2793" spans="1:4">
      <c r="A2793" s="199" t="s">
        <v>11949</v>
      </c>
      <c r="B2793" s="195" t="s">
        <v>11950</v>
      </c>
      <c r="C2793" s="196" t="s">
        <v>41</v>
      </c>
      <c r="D2793" s="197">
        <v>4.7699999999999996</v>
      </c>
    </row>
    <row r="2794" spans="1:4">
      <c r="A2794" s="199" t="s">
        <v>11951</v>
      </c>
      <c r="B2794" s="195" t="s">
        <v>11952</v>
      </c>
      <c r="C2794" s="196" t="s">
        <v>41</v>
      </c>
      <c r="D2794" s="197">
        <v>4.03</v>
      </c>
    </row>
    <row r="2795" spans="1:4">
      <c r="A2795" s="199" t="s">
        <v>11953</v>
      </c>
      <c r="B2795" s="195" t="s">
        <v>11954</v>
      </c>
      <c r="C2795" s="196" t="s">
        <v>41</v>
      </c>
      <c r="D2795" s="197">
        <v>3.18</v>
      </c>
    </row>
    <row r="2796" spans="1:4">
      <c r="A2796" s="199" t="s">
        <v>11955</v>
      </c>
      <c r="B2796" s="195" t="s">
        <v>11956</v>
      </c>
      <c r="C2796" s="196" t="s">
        <v>41</v>
      </c>
      <c r="D2796" s="197">
        <v>4.83</v>
      </c>
    </row>
    <row r="2797" spans="1:4">
      <c r="A2797" s="198" t="s">
        <v>11957</v>
      </c>
      <c r="B2797" s="195"/>
      <c r="C2797" s="196"/>
      <c r="D2797" s="224"/>
    </row>
    <row r="2798" spans="1:4">
      <c r="A2798" s="199" t="s">
        <v>11958</v>
      </c>
      <c r="B2798" s="195" t="s">
        <v>11959</v>
      </c>
      <c r="C2798" s="196" t="s">
        <v>41</v>
      </c>
      <c r="D2798" s="197">
        <v>6.57</v>
      </c>
    </row>
    <row r="2799" spans="1:4">
      <c r="A2799" s="199" t="s">
        <v>11960</v>
      </c>
      <c r="B2799" s="195" t="s">
        <v>11961</v>
      </c>
      <c r="C2799" s="196" t="s">
        <v>41</v>
      </c>
      <c r="D2799" s="197">
        <v>8.6300000000000008</v>
      </c>
    </row>
    <row r="2800" spans="1:4">
      <c r="A2800" s="194" t="s">
        <v>11962</v>
      </c>
      <c r="B2800" s="195"/>
      <c r="C2800" s="196"/>
      <c r="D2800" s="224"/>
    </row>
    <row r="2801" spans="1:4">
      <c r="A2801" s="199" t="s">
        <v>11963</v>
      </c>
      <c r="B2801" s="195" t="s">
        <v>11964</v>
      </c>
      <c r="C2801" s="196" t="s">
        <v>41</v>
      </c>
      <c r="D2801" s="197">
        <v>1.82</v>
      </c>
    </row>
    <row r="2802" spans="1:4">
      <c r="A2802" s="199" t="s">
        <v>11965</v>
      </c>
      <c r="B2802" s="195" t="s">
        <v>11966</v>
      </c>
      <c r="C2802" s="196" t="s">
        <v>41</v>
      </c>
      <c r="D2802" s="197">
        <v>2.64</v>
      </c>
    </row>
    <row r="2803" spans="1:4">
      <c r="A2803" s="196" t="s">
        <v>11967</v>
      </c>
      <c r="B2803" s="195" t="s">
        <v>11968</v>
      </c>
      <c r="C2803" s="196" t="s">
        <v>41</v>
      </c>
      <c r="D2803" s="197">
        <v>3.97</v>
      </c>
    </row>
    <row r="2804" spans="1:4">
      <c r="A2804" s="199" t="s">
        <v>11969</v>
      </c>
      <c r="B2804" s="195" t="s">
        <v>11970</v>
      </c>
      <c r="C2804" s="196" t="s">
        <v>41</v>
      </c>
      <c r="D2804" s="197">
        <v>5.28</v>
      </c>
    </row>
    <row r="2805" spans="1:4">
      <c r="A2805" s="199" t="s">
        <v>11971</v>
      </c>
      <c r="B2805" s="195" t="s">
        <v>11972</v>
      </c>
      <c r="C2805" s="196" t="s">
        <v>41</v>
      </c>
      <c r="D2805" s="197">
        <v>6.6</v>
      </c>
    </row>
    <row r="2806" spans="1:4">
      <c r="A2806" s="199" t="s">
        <v>11973</v>
      </c>
      <c r="B2806" s="195" t="s">
        <v>11974</v>
      </c>
      <c r="C2806" s="196" t="s">
        <v>41</v>
      </c>
      <c r="D2806" s="197">
        <v>3.97</v>
      </c>
    </row>
    <row r="2807" spans="1:4">
      <c r="A2807" s="199" t="s">
        <v>11975</v>
      </c>
      <c r="B2807" s="195" t="s">
        <v>11976</v>
      </c>
      <c r="C2807" s="196" t="s">
        <v>41</v>
      </c>
      <c r="D2807" s="197">
        <v>3.97</v>
      </c>
    </row>
    <row r="2808" spans="1:4">
      <c r="A2808" s="199" t="s">
        <v>11977</v>
      </c>
      <c r="B2808" s="195" t="s">
        <v>11978</v>
      </c>
      <c r="C2808" s="196" t="s">
        <v>41</v>
      </c>
      <c r="D2808" s="197">
        <v>3.97</v>
      </c>
    </row>
    <row r="2809" spans="1:4">
      <c r="A2809" s="198" t="s">
        <v>11979</v>
      </c>
      <c r="B2809" s="195"/>
      <c r="C2809" s="196"/>
      <c r="D2809" s="224"/>
    </row>
    <row r="2810" spans="1:4">
      <c r="A2810" s="199" t="s">
        <v>11980</v>
      </c>
      <c r="B2810" s="195" t="s">
        <v>11981</v>
      </c>
      <c r="C2810" s="196" t="s">
        <v>5413</v>
      </c>
      <c r="D2810" s="197">
        <v>0.06</v>
      </c>
    </row>
    <row r="2811" spans="1:4">
      <c r="A2811" s="199" t="s">
        <v>11982</v>
      </c>
      <c r="B2811" s="195" t="s">
        <v>11983</v>
      </c>
      <c r="C2811" s="196" t="s">
        <v>5413</v>
      </c>
      <c r="D2811" s="197">
        <v>0.08</v>
      </c>
    </row>
    <row r="2812" spans="1:4">
      <c r="A2812" s="194" t="s">
        <v>11984</v>
      </c>
      <c r="B2812" s="195"/>
      <c r="C2812" s="196"/>
      <c r="D2812" s="224"/>
    </row>
    <row r="2813" spans="1:4">
      <c r="A2813" s="199" t="s">
        <v>11985</v>
      </c>
      <c r="B2813" s="195" t="s">
        <v>11986</v>
      </c>
      <c r="C2813" s="196" t="s">
        <v>5413</v>
      </c>
      <c r="D2813" s="197">
        <v>1877</v>
      </c>
    </row>
    <row r="2814" spans="1:4">
      <c r="A2814" s="199" t="s">
        <v>11987</v>
      </c>
      <c r="B2814" s="195" t="s">
        <v>11988</v>
      </c>
      <c r="C2814" s="196" t="s">
        <v>5413</v>
      </c>
      <c r="D2814" s="197">
        <v>2303</v>
      </c>
    </row>
    <row r="2815" spans="1:4">
      <c r="A2815" s="196" t="s">
        <v>11989</v>
      </c>
      <c r="B2815" s="195" t="s">
        <v>11990</v>
      </c>
      <c r="C2815" s="196" t="s">
        <v>5413</v>
      </c>
      <c r="D2815" s="197">
        <v>4019</v>
      </c>
    </row>
    <row r="2816" spans="1:4">
      <c r="A2816" s="199" t="s">
        <v>11991</v>
      </c>
      <c r="B2816" s="195" t="s">
        <v>11992</v>
      </c>
      <c r="C2816" s="196" t="s">
        <v>5413</v>
      </c>
      <c r="D2816" s="197">
        <v>4662</v>
      </c>
    </row>
    <row r="2817" spans="1:4">
      <c r="A2817" s="199" t="s">
        <v>11993</v>
      </c>
      <c r="B2817" s="195" t="s">
        <v>11994</v>
      </c>
      <c r="C2817" s="196" t="s">
        <v>5413</v>
      </c>
      <c r="D2817" s="197">
        <v>5404</v>
      </c>
    </row>
    <row r="2818" spans="1:4">
      <c r="A2818" s="199" t="s">
        <v>11995</v>
      </c>
      <c r="B2818" s="195" t="s">
        <v>11996</v>
      </c>
      <c r="C2818" s="196" t="s">
        <v>5413</v>
      </c>
      <c r="D2818" s="197">
        <v>11266</v>
      </c>
    </row>
    <row r="2819" spans="1:4">
      <c r="A2819" s="199" t="s">
        <v>11997</v>
      </c>
      <c r="B2819" s="195" t="s">
        <v>11998</v>
      </c>
      <c r="C2819" s="196" t="s">
        <v>5413</v>
      </c>
      <c r="D2819" s="197">
        <v>7802</v>
      </c>
    </row>
    <row r="2820" spans="1:4">
      <c r="A2820" s="199" t="s">
        <v>11999</v>
      </c>
      <c r="B2820" s="195" t="s">
        <v>12000</v>
      </c>
      <c r="C2820" s="196" t="s">
        <v>5413</v>
      </c>
      <c r="D2820" s="197">
        <v>117.66</v>
      </c>
    </row>
    <row r="2821" spans="1:4">
      <c r="A2821" s="198" t="s">
        <v>12001</v>
      </c>
      <c r="B2821" s="195"/>
      <c r="C2821" s="196"/>
      <c r="D2821" s="224"/>
    </row>
    <row r="2822" spans="1:4">
      <c r="A2822" s="199" t="s">
        <v>12002</v>
      </c>
      <c r="B2822" s="195" t="s">
        <v>12003</v>
      </c>
      <c r="C2822" s="196" t="s">
        <v>5413</v>
      </c>
      <c r="D2822" s="197">
        <v>211.27</v>
      </c>
    </row>
    <row r="2823" spans="1:4">
      <c r="A2823" s="198" t="s">
        <v>12004</v>
      </c>
      <c r="B2823" s="195"/>
      <c r="C2823" s="196"/>
      <c r="D2823" s="224"/>
    </row>
    <row r="2824" spans="1:4">
      <c r="A2824" s="194" t="s">
        <v>12005</v>
      </c>
      <c r="B2824" s="195"/>
      <c r="C2824" s="196"/>
      <c r="D2824" s="224"/>
    </row>
    <row r="2825" spans="1:4">
      <c r="A2825" s="199" t="s">
        <v>12006</v>
      </c>
      <c r="B2825" s="195" t="s">
        <v>12007</v>
      </c>
      <c r="C2825" s="196" t="s">
        <v>5413</v>
      </c>
      <c r="D2825" s="197">
        <v>31.19</v>
      </c>
    </row>
    <row r="2826" spans="1:4">
      <c r="A2826" s="196" t="s">
        <v>12008</v>
      </c>
      <c r="B2826" s="195" t="s">
        <v>12009</v>
      </c>
      <c r="C2826" s="196" t="s">
        <v>5413</v>
      </c>
      <c r="D2826" s="197">
        <v>50.68</v>
      </c>
    </row>
    <row r="2827" spans="1:4">
      <c r="A2827" s="196" t="s">
        <v>12010</v>
      </c>
      <c r="B2827" s="195" t="s">
        <v>12011</v>
      </c>
      <c r="C2827" s="196" t="s">
        <v>5413</v>
      </c>
      <c r="D2827" s="197">
        <v>79.290000000000006</v>
      </c>
    </row>
    <row r="2828" spans="1:4">
      <c r="A2828" s="199" t="s">
        <v>12012</v>
      </c>
      <c r="B2828" s="195" t="s">
        <v>12013</v>
      </c>
      <c r="C2828" s="196" t="s">
        <v>5413</v>
      </c>
      <c r="D2828" s="197">
        <v>41.26</v>
      </c>
    </row>
    <row r="2829" spans="1:4">
      <c r="A2829" s="199" t="s">
        <v>12014</v>
      </c>
      <c r="B2829" s="195" t="s">
        <v>12015</v>
      </c>
      <c r="C2829" s="196" t="s">
        <v>5413</v>
      </c>
      <c r="D2829" s="197">
        <v>6.6</v>
      </c>
    </row>
    <row r="2830" spans="1:4">
      <c r="A2830" s="199" t="s">
        <v>12016</v>
      </c>
      <c r="B2830" s="195" t="s">
        <v>12017</v>
      </c>
      <c r="C2830" s="196" t="s">
        <v>5413</v>
      </c>
      <c r="D2830" s="197">
        <v>118.84</v>
      </c>
    </row>
    <row r="2831" spans="1:4">
      <c r="A2831" s="199" t="s">
        <v>12018</v>
      </c>
      <c r="B2831" s="195" t="s">
        <v>12019</v>
      </c>
      <c r="C2831" s="196" t="s">
        <v>5413</v>
      </c>
      <c r="D2831" s="197">
        <v>505.59</v>
      </c>
    </row>
    <row r="2832" spans="1:4">
      <c r="A2832" s="199" t="s">
        <v>12020</v>
      </c>
      <c r="B2832" s="195" t="s">
        <v>12021</v>
      </c>
      <c r="C2832" s="196" t="s">
        <v>5413</v>
      </c>
      <c r="D2832" s="197">
        <v>275.14999999999998</v>
      </c>
    </row>
    <row r="2833" spans="1:4">
      <c r="A2833" s="199" t="s">
        <v>12022</v>
      </c>
      <c r="B2833" s="195" t="s">
        <v>12023</v>
      </c>
      <c r="C2833" s="196" t="s">
        <v>5413</v>
      </c>
      <c r="D2833" s="197">
        <v>56.1</v>
      </c>
    </row>
    <row r="2834" spans="1:4">
      <c r="A2834" s="199" t="s">
        <v>12024</v>
      </c>
      <c r="B2834" s="195" t="s">
        <v>12025</v>
      </c>
      <c r="C2834" s="196" t="s">
        <v>5413</v>
      </c>
      <c r="D2834" s="197">
        <v>161.96</v>
      </c>
    </row>
    <row r="2835" spans="1:4">
      <c r="A2835" s="199" t="s">
        <v>12026</v>
      </c>
      <c r="B2835" s="195" t="s">
        <v>12027</v>
      </c>
      <c r="C2835" s="196" t="s">
        <v>5413</v>
      </c>
      <c r="D2835" s="197">
        <v>79.23</v>
      </c>
    </row>
    <row r="2836" spans="1:4">
      <c r="A2836" s="199" t="s">
        <v>12028</v>
      </c>
      <c r="B2836" s="195" t="s">
        <v>12029</v>
      </c>
      <c r="C2836" s="196" t="s">
        <v>41</v>
      </c>
      <c r="D2836" s="197">
        <v>4.9800000000000004</v>
      </c>
    </row>
    <row r="2837" spans="1:4">
      <c r="A2837" s="199" t="s">
        <v>12030</v>
      </c>
      <c r="B2837" s="195" t="s">
        <v>12031</v>
      </c>
      <c r="C2837" s="196" t="s">
        <v>41</v>
      </c>
      <c r="D2837" s="197">
        <v>7.37</v>
      </c>
    </row>
    <row r="2838" spans="1:4">
      <c r="A2838" s="198" t="s">
        <v>12032</v>
      </c>
      <c r="B2838" s="195"/>
      <c r="C2838" s="196"/>
      <c r="D2838" s="224"/>
    </row>
    <row r="2839" spans="1:4">
      <c r="A2839" s="194" t="s">
        <v>12033</v>
      </c>
      <c r="B2839" s="195"/>
      <c r="C2839" s="196"/>
      <c r="D2839" s="224"/>
    </row>
    <row r="2840" spans="1:4">
      <c r="A2840" s="196" t="s">
        <v>12034</v>
      </c>
      <c r="B2840" s="195" t="s">
        <v>12035</v>
      </c>
      <c r="C2840" s="196" t="s">
        <v>5413</v>
      </c>
      <c r="D2840" s="197">
        <v>13</v>
      </c>
    </row>
    <row r="2841" spans="1:4">
      <c r="A2841" s="199" t="s">
        <v>12036</v>
      </c>
      <c r="B2841" s="195" t="s">
        <v>12037</v>
      </c>
      <c r="C2841" s="196" t="s">
        <v>5413</v>
      </c>
      <c r="D2841" s="197">
        <v>43.69</v>
      </c>
    </row>
    <row r="2842" spans="1:4">
      <c r="A2842" s="199" t="s">
        <v>12038</v>
      </c>
      <c r="B2842" s="195" t="s">
        <v>12039</v>
      </c>
      <c r="C2842" s="196" t="s">
        <v>5413</v>
      </c>
      <c r="D2842" s="197">
        <v>487.32</v>
      </c>
    </row>
    <row r="2843" spans="1:4">
      <c r="A2843" s="198" t="s">
        <v>12040</v>
      </c>
      <c r="B2843" s="195"/>
      <c r="C2843" s="196"/>
      <c r="D2843" s="224"/>
    </row>
    <row r="2844" spans="1:4">
      <c r="A2844" s="196" t="s">
        <v>12041</v>
      </c>
      <c r="B2844" s="195" t="s">
        <v>12042</v>
      </c>
      <c r="C2844" s="196" t="s">
        <v>5413</v>
      </c>
      <c r="D2844" s="197">
        <v>90.47</v>
      </c>
    </row>
    <row r="2845" spans="1:4">
      <c r="A2845" s="199" t="s">
        <v>12043</v>
      </c>
      <c r="B2845" s="195" t="s">
        <v>12044</v>
      </c>
      <c r="C2845" s="196" t="s">
        <v>5413</v>
      </c>
      <c r="D2845" s="197">
        <v>317.70999999999998</v>
      </c>
    </row>
    <row r="2846" spans="1:4">
      <c r="A2846" s="199" t="s">
        <v>12045</v>
      </c>
      <c r="B2846" s="195" t="s">
        <v>12046</v>
      </c>
      <c r="C2846" s="196" t="s">
        <v>5413</v>
      </c>
      <c r="D2846" s="197">
        <v>469.97</v>
      </c>
    </row>
    <row r="2847" spans="1:4">
      <c r="A2847" s="199" t="s">
        <v>12047</v>
      </c>
      <c r="B2847" s="195" t="s">
        <v>12048</v>
      </c>
      <c r="C2847" s="196" t="s">
        <v>5413</v>
      </c>
      <c r="D2847" s="197">
        <v>130.19</v>
      </c>
    </row>
    <row r="2848" spans="1:4">
      <c r="A2848" s="199" t="s">
        <v>12049</v>
      </c>
      <c r="B2848" s="195" t="s">
        <v>12050</v>
      </c>
      <c r="C2848" s="196" t="s">
        <v>5413</v>
      </c>
      <c r="D2848" s="197">
        <v>105.64</v>
      </c>
    </row>
    <row r="2849" spans="1:4">
      <c r="A2849" s="199" t="s">
        <v>12051</v>
      </c>
      <c r="B2849" s="195" t="s">
        <v>12052</v>
      </c>
      <c r="C2849" s="196" t="s">
        <v>5413</v>
      </c>
      <c r="D2849" s="197">
        <v>193.06</v>
      </c>
    </row>
    <row r="2850" spans="1:4">
      <c r="A2850" s="199" t="s">
        <v>12053</v>
      </c>
      <c r="B2850" s="195" t="s">
        <v>12054</v>
      </c>
      <c r="C2850" s="196" t="s">
        <v>5413</v>
      </c>
      <c r="D2850" s="197">
        <v>79.23</v>
      </c>
    </row>
    <row r="2851" spans="1:4">
      <c r="A2851" s="199" t="s">
        <v>12055</v>
      </c>
      <c r="B2851" s="195" t="s">
        <v>12056</v>
      </c>
      <c r="C2851" s="196" t="s">
        <v>5413</v>
      </c>
      <c r="D2851" s="197">
        <v>132.05000000000001</v>
      </c>
    </row>
    <row r="2852" spans="1:4">
      <c r="A2852" s="199" t="s">
        <v>12057</v>
      </c>
      <c r="B2852" s="195" t="s">
        <v>12058</v>
      </c>
      <c r="C2852" s="196" t="s">
        <v>5413</v>
      </c>
      <c r="D2852" s="197">
        <v>263.18</v>
      </c>
    </row>
    <row r="2853" spans="1:4">
      <c r="A2853" s="199" t="s">
        <v>12059</v>
      </c>
      <c r="B2853" s="195" t="s">
        <v>12060</v>
      </c>
      <c r="C2853" s="196" t="s">
        <v>5413</v>
      </c>
      <c r="D2853" s="197">
        <v>238.38</v>
      </c>
    </row>
    <row r="2854" spans="1:4">
      <c r="A2854" s="199" t="s">
        <v>12061</v>
      </c>
      <c r="B2854" s="195" t="s">
        <v>12062</v>
      </c>
      <c r="C2854" s="196" t="s">
        <v>5413</v>
      </c>
      <c r="D2854" s="197">
        <v>318.74</v>
      </c>
    </row>
    <row r="2855" spans="1:4">
      <c r="A2855" s="199" t="s">
        <v>12063</v>
      </c>
      <c r="B2855" s="195" t="s">
        <v>12064</v>
      </c>
      <c r="C2855" s="196" t="s">
        <v>5413</v>
      </c>
      <c r="D2855" s="197">
        <v>79.23</v>
      </c>
    </row>
    <row r="2856" spans="1:4">
      <c r="A2856" s="199" t="s">
        <v>12065</v>
      </c>
      <c r="B2856" s="195" t="s">
        <v>12066</v>
      </c>
      <c r="C2856" s="196" t="s">
        <v>5413</v>
      </c>
      <c r="D2856" s="197">
        <v>395.96</v>
      </c>
    </row>
    <row r="2857" spans="1:4">
      <c r="A2857" s="199" t="s">
        <v>12067</v>
      </c>
      <c r="B2857" s="195" t="s">
        <v>12068</v>
      </c>
      <c r="C2857" s="196" t="s">
        <v>5413</v>
      </c>
      <c r="D2857" s="197">
        <v>637.64</v>
      </c>
    </row>
    <row r="2858" spans="1:4">
      <c r="A2858" s="199" t="s">
        <v>12069</v>
      </c>
      <c r="B2858" s="195" t="s">
        <v>12070</v>
      </c>
      <c r="C2858" s="196" t="s">
        <v>5413</v>
      </c>
      <c r="D2858" s="197">
        <v>11.84</v>
      </c>
    </row>
    <row r="2859" spans="1:4">
      <c r="A2859" s="198" t="s">
        <v>12071</v>
      </c>
      <c r="B2859" s="195"/>
      <c r="C2859" s="196"/>
      <c r="D2859" s="224"/>
    </row>
    <row r="2860" spans="1:4">
      <c r="A2860" s="196" t="s">
        <v>12072</v>
      </c>
      <c r="B2860" s="195" t="s">
        <v>12073</v>
      </c>
      <c r="C2860" s="196" t="s">
        <v>5413</v>
      </c>
      <c r="D2860" s="197">
        <v>13.2</v>
      </c>
    </row>
    <row r="2861" spans="1:4">
      <c r="A2861" s="198" t="s">
        <v>12074</v>
      </c>
      <c r="B2861" s="195"/>
      <c r="C2861" s="196"/>
      <c r="D2861" s="224"/>
    </row>
    <row r="2862" spans="1:4">
      <c r="A2862" s="196" t="s">
        <v>12075</v>
      </c>
      <c r="B2862" s="195" t="s">
        <v>12076</v>
      </c>
      <c r="C2862" s="196" t="s">
        <v>5413</v>
      </c>
      <c r="D2862" s="197">
        <v>230</v>
      </c>
    </row>
    <row r="2863" spans="1:4">
      <c r="A2863" s="199" t="s">
        <v>12077</v>
      </c>
      <c r="B2863" s="195" t="s">
        <v>12078</v>
      </c>
      <c r="C2863" s="196" t="s">
        <v>5413</v>
      </c>
      <c r="D2863" s="197">
        <v>540</v>
      </c>
    </row>
    <row r="2864" spans="1:4">
      <c r="A2864" s="199" t="s">
        <v>12079</v>
      </c>
      <c r="B2864" s="195" t="s">
        <v>12080</v>
      </c>
      <c r="C2864" s="196" t="s">
        <v>5413</v>
      </c>
      <c r="D2864" s="197">
        <v>130</v>
      </c>
    </row>
    <row r="2865" spans="1:4">
      <c r="A2865" s="199" t="s">
        <v>12081</v>
      </c>
      <c r="B2865" s="195" t="s">
        <v>12082</v>
      </c>
      <c r="C2865" s="196" t="s">
        <v>5413</v>
      </c>
      <c r="D2865" s="197">
        <v>240.48</v>
      </c>
    </row>
    <row r="2866" spans="1:4">
      <c r="A2866" s="199" t="s">
        <v>12083</v>
      </c>
      <c r="B2866" s="195" t="s">
        <v>12084</v>
      </c>
      <c r="C2866" s="196" t="s">
        <v>5413</v>
      </c>
      <c r="D2866" s="197">
        <v>475.2</v>
      </c>
    </row>
    <row r="2867" spans="1:4">
      <c r="A2867" s="199" t="s">
        <v>12085</v>
      </c>
      <c r="B2867" s="195" t="s">
        <v>12086</v>
      </c>
      <c r="C2867" s="196" t="s">
        <v>5413</v>
      </c>
      <c r="D2867" s="197">
        <v>910</v>
      </c>
    </row>
    <row r="2868" spans="1:4">
      <c r="A2868" s="199" t="s">
        <v>12087</v>
      </c>
      <c r="B2868" s="195" t="s">
        <v>12088</v>
      </c>
      <c r="C2868" s="196" t="s">
        <v>5413</v>
      </c>
      <c r="D2868" s="197">
        <v>950</v>
      </c>
    </row>
    <row r="2869" spans="1:4">
      <c r="A2869" s="196" t="s">
        <v>12089</v>
      </c>
      <c r="B2869" s="195" t="s">
        <v>12090</v>
      </c>
      <c r="C2869" s="196" t="s">
        <v>5413</v>
      </c>
      <c r="D2869" s="197">
        <v>24.5</v>
      </c>
    </row>
    <row r="2870" spans="1:4">
      <c r="A2870" s="194" t="s">
        <v>12091</v>
      </c>
      <c r="B2870" s="195"/>
      <c r="C2870" s="196"/>
      <c r="D2870" s="224"/>
    </row>
    <row r="2871" spans="1:4">
      <c r="A2871" s="198" t="s">
        <v>12092</v>
      </c>
      <c r="B2871" s="195"/>
      <c r="C2871" s="196"/>
      <c r="D2871" s="224"/>
    </row>
    <row r="2872" spans="1:4">
      <c r="A2872" s="199" t="s">
        <v>12093</v>
      </c>
      <c r="B2872" s="195" t="s">
        <v>12094</v>
      </c>
      <c r="C2872" s="196" t="s">
        <v>41</v>
      </c>
      <c r="D2872" s="197">
        <v>10.38</v>
      </c>
    </row>
    <row r="2873" spans="1:4">
      <c r="A2873" s="199" t="s">
        <v>12095</v>
      </c>
      <c r="B2873" s="195" t="s">
        <v>12096</v>
      </c>
      <c r="C2873" s="196" t="s">
        <v>41</v>
      </c>
      <c r="D2873" s="197">
        <v>17.809999999999999</v>
      </c>
    </row>
    <row r="2874" spans="1:4">
      <c r="A2874" s="199" t="s">
        <v>12097</v>
      </c>
      <c r="B2874" s="195" t="s">
        <v>12098</v>
      </c>
      <c r="C2874" s="196" t="s">
        <v>41</v>
      </c>
      <c r="D2874" s="197">
        <v>21.97</v>
      </c>
    </row>
    <row r="2875" spans="1:4">
      <c r="A2875" s="196" t="s">
        <v>12099</v>
      </c>
      <c r="B2875" s="195" t="s">
        <v>12100</v>
      </c>
      <c r="C2875" s="196" t="s">
        <v>41</v>
      </c>
      <c r="D2875" s="197">
        <v>34.1</v>
      </c>
    </row>
    <row r="2876" spans="1:4">
      <c r="A2876" s="198" t="s">
        <v>12101</v>
      </c>
      <c r="B2876" s="195"/>
      <c r="C2876" s="196"/>
      <c r="D2876" s="224"/>
    </row>
    <row r="2877" spans="1:4">
      <c r="A2877" s="199" t="s">
        <v>12102</v>
      </c>
      <c r="B2877" s="195" t="s">
        <v>12103</v>
      </c>
      <c r="C2877" s="196" t="s">
        <v>5413</v>
      </c>
      <c r="D2877" s="197">
        <v>4.54</v>
      </c>
    </row>
    <row r="2878" spans="1:4">
      <c r="A2878" s="199" t="s">
        <v>12104</v>
      </c>
      <c r="B2878" s="195" t="s">
        <v>12105</v>
      </c>
      <c r="C2878" s="196" t="s">
        <v>5413</v>
      </c>
      <c r="D2878" s="197">
        <v>18.600000000000001</v>
      </c>
    </row>
    <row r="2879" spans="1:4">
      <c r="A2879" s="199" t="s">
        <v>12106</v>
      </c>
      <c r="B2879" s="195" t="s">
        <v>12107</v>
      </c>
      <c r="C2879" s="196" t="s">
        <v>5413</v>
      </c>
      <c r="D2879" s="197">
        <v>46.76</v>
      </c>
    </row>
    <row r="2880" spans="1:4">
      <c r="A2880" s="199" t="s">
        <v>12108</v>
      </c>
      <c r="B2880" s="195" t="s">
        <v>12109</v>
      </c>
      <c r="C2880" s="196" t="s">
        <v>5413</v>
      </c>
      <c r="D2880" s="197">
        <v>10.19</v>
      </c>
    </row>
    <row r="2881" spans="1:4">
      <c r="A2881" s="199" t="s">
        <v>12110</v>
      </c>
      <c r="B2881" s="195" t="s">
        <v>12111</v>
      </c>
      <c r="C2881" s="196" t="s">
        <v>5413</v>
      </c>
      <c r="D2881" s="197">
        <v>15.99</v>
      </c>
    </row>
    <row r="2882" spans="1:4">
      <c r="A2882" s="199" t="s">
        <v>12112</v>
      </c>
      <c r="B2882" s="195" t="s">
        <v>12113</v>
      </c>
      <c r="C2882" s="196" t="s">
        <v>5413</v>
      </c>
      <c r="D2882" s="197">
        <v>24.16</v>
      </c>
    </row>
    <row r="2883" spans="1:4">
      <c r="A2883" s="196" t="s">
        <v>12114</v>
      </c>
      <c r="B2883" s="195" t="s">
        <v>12115</v>
      </c>
      <c r="C2883" s="196" t="s">
        <v>5413</v>
      </c>
      <c r="D2883" s="197">
        <v>11.95</v>
      </c>
    </row>
    <row r="2884" spans="1:4">
      <c r="A2884" s="198" t="s">
        <v>12116</v>
      </c>
      <c r="B2884" s="195"/>
      <c r="C2884" s="196"/>
      <c r="D2884" s="224"/>
    </row>
    <row r="2885" spans="1:4">
      <c r="A2885" s="199" t="s">
        <v>12117</v>
      </c>
      <c r="B2885" s="195" t="s">
        <v>12118</v>
      </c>
      <c r="C2885" s="196" t="s">
        <v>41</v>
      </c>
      <c r="D2885" s="197">
        <v>1.05</v>
      </c>
    </row>
    <row r="2886" spans="1:4">
      <c r="A2886" s="199" t="s">
        <v>12119</v>
      </c>
      <c r="B2886" s="195" t="s">
        <v>12120</v>
      </c>
      <c r="C2886" s="196" t="s">
        <v>41</v>
      </c>
      <c r="D2886" s="197">
        <v>7.66</v>
      </c>
    </row>
    <row r="2887" spans="1:4">
      <c r="A2887" s="196" t="s">
        <v>12121</v>
      </c>
      <c r="B2887" s="195" t="s">
        <v>12122</v>
      </c>
      <c r="C2887" s="196" t="s">
        <v>41</v>
      </c>
      <c r="D2887" s="197">
        <v>15.08</v>
      </c>
    </row>
    <row r="2888" spans="1:4">
      <c r="A2888" s="198" t="s">
        <v>12123</v>
      </c>
      <c r="B2888" s="195"/>
      <c r="C2888" s="196"/>
      <c r="D2888" s="224"/>
    </row>
    <row r="2889" spans="1:4">
      <c r="A2889" s="199" t="s">
        <v>12124</v>
      </c>
      <c r="B2889" s="195" t="s">
        <v>12125</v>
      </c>
      <c r="C2889" s="196" t="s">
        <v>5413</v>
      </c>
      <c r="D2889" s="197">
        <v>2.11</v>
      </c>
    </row>
    <row r="2890" spans="1:4">
      <c r="A2890" s="199" t="s">
        <v>12126</v>
      </c>
      <c r="B2890" s="195" t="s">
        <v>12127</v>
      </c>
      <c r="C2890" s="196" t="s">
        <v>5413</v>
      </c>
      <c r="D2890" s="197">
        <v>2.65</v>
      </c>
    </row>
    <row r="2891" spans="1:4">
      <c r="A2891" s="199" t="s">
        <v>12128</v>
      </c>
      <c r="B2891" s="195" t="s">
        <v>12129</v>
      </c>
      <c r="C2891" s="196" t="s">
        <v>5413</v>
      </c>
      <c r="D2891" s="197">
        <v>7.19</v>
      </c>
    </row>
    <row r="2892" spans="1:4">
      <c r="A2892" s="199" t="s">
        <v>12130</v>
      </c>
      <c r="B2892" s="195" t="s">
        <v>12131</v>
      </c>
      <c r="C2892" s="196" t="s">
        <v>5413</v>
      </c>
      <c r="D2892" s="197">
        <v>27.35</v>
      </c>
    </row>
    <row r="2893" spans="1:4">
      <c r="A2893" s="199" t="s">
        <v>12132</v>
      </c>
      <c r="B2893" s="195" t="s">
        <v>12133</v>
      </c>
      <c r="C2893" s="196" t="s">
        <v>5413</v>
      </c>
      <c r="D2893" s="197">
        <v>58.92</v>
      </c>
    </row>
    <row r="2894" spans="1:4">
      <c r="A2894" s="199" t="s">
        <v>12134</v>
      </c>
      <c r="B2894" s="195" t="s">
        <v>12135</v>
      </c>
      <c r="C2894" s="196" t="s">
        <v>5413</v>
      </c>
      <c r="D2894" s="197">
        <v>1.37</v>
      </c>
    </row>
    <row r="2895" spans="1:4">
      <c r="A2895" s="199" t="s">
        <v>12136</v>
      </c>
      <c r="B2895" s="195" t="s">
        <v>12137</v>
      </c>
      <c r="C2895" s="196" t="s">
        <v>5413</v>
      </c>
      <c r="D2895" s="197">
        <v>1.51</v>
      </c>
    </row>
    <row r="2896" spans="1:4">
      <c r="A2896" s="199" t="s">
        <v>12138</v>
      </c>
      <c r="B2896" s="195" t="s">
        <v>12139</v>
      </c>
      <c r="C2896" s="196" t="s">
        <v>5413</v>
      </c>
      <c r="D2896" s="197">
        <v>7.88</v>
      </c>
    </row>
    <row r="2897" spans="1:4">
      <c r="A2897" s="196" t="s">
        <v>12140</v>
      </c>
      <c r="B2897" s="195" t="s">
        <v>12141</v>
      </c>
      <c r="C2897" s="196" t="s">
        <v>5413</v>
      </c>
      <c r="D2897" s="197">
        <v>7.64</v>
      </c>
    </row>
    <row r="2898" spans="1:4">
      <c r="A2898" s="198" t="s">
        <v>12142</v>
      </c>
      <c r="B2898" s="195"/>
      <c r="C2898" s="196"/>
      <c r="D2898" s="224"/>
    </row>
    <row r="2899" spans="1:4">
      <c r="A2899" s="196" t="s">
        <v>12143</v>
      </c>
      <c r="B2899" s="195" t="s">
        <v>12144</v>
      </c>
      <c r="C2899" s="196" t="s">
        <v>41</v>
      </c>
      <c r="D2899" s="197">
        <v>11.36</v>
      </c>
    </row>
    <row r="2900" spans="1:4">
      <c r="A2900" s="198" t="s">
        <v>12145</v>
      </c>
      <c r="B2900" s="195"/>
      <c r="C2900" s="196"/>
      <c r="D2900" s="224"/>
    </row>
    <row r="2901" spans="1:4">
      <c r="A2901" s="199" t="s">
        <v>12146</v>
      </c>
      <c r="B2901" s="195" t="s">
        <v>12147</v>
      </c>
      <c r="C2901" s="196" t="s">
        <v>5413</v>
      </c>
      <c r="D2901" s="197">
        <v>12.84</v>
      </c>
    </row>
    <row r="2902" spans="1:4">
      <c r="A2902" s="199" t="s">
        <v>12148</v>
      </c>
      <c r="B2902" s="195" t="s">
        <v>12149</v>
      </c>
      <c r="C2902" s="196" t="s">
        <v>5413</v>
      </c>
      <c r="D2902" s="197">
        <v>32.15</v>
      </c>
    </row>
    <row r="2903" spans="1:4">
      <c r="A2903" s="196" t="s">
        <v>12150</v>
      </c>
      <c r="B2903" s="195" t="s">
        <v>12151</v>
      </c>
      <c r="C2903" s="196" t="s">
        <v>5413</v>
      </c>
      <c r="D2903" s="197">
        <v>105.55</v>
      </c>
    </row>
    <row r="2904" spans="1:4">
      <c r="A2904" s="194" t="s">
        <v>12152</v>
      </c>
      <c r="B2904" s="195"/>
      <c r="C2904" s="196"/>
      <c r="D2904" s="224"/>
    </row>
    <row r="2905" spans="1:4">
      <c r="A2905" s="198" t="s">
        <v>12153</v>
      </c>
      <c r="B2905" s="195"/>
      <c r="C2905" s="196"/>
      <c r="D2905" s="224"/>
    </row>
    <row r="2906" spans="1:4">
      <c r="A2906" s="196" t="s">
        <v>12154</v>
      </c>
      <c r="B2906" s="195" t="s">
        <v>12155</v>
      </c>
      <c r="C2906" s="196" t="s">
        <v>5447</v>
      </c>
      <c r="D2906" s="197">
        <v>6.47</v>
      </c>
    </row>
    <row r="2907" spans="1:4">
      <c r="A2907" s="198" t="s">
        <v>12156</v>
      </c>
      <c r="B2907" s="195"/>
      <c r="C2907" s="196"/>
      <c r="D2907" s="224"/>
    </row>
    <row r="2908" spans="1:4">
      <c r="A2908" s="199" t="s">
        <v>12157</v>
      </c>
      <c r="B2908" s="195" t="s">
        <v>12158</v>
      </c>
      <c r="C2908" s="196" t="s">
        <v>5413</v>
      </c>
      <c r="D2908" s="197">
        <v>6486</v>
      </c>
    </row>
    <row r="2909" spans="1:4">
      <c r="A2909" s="199" t="s">
        <v>12159</v>
      </c>
      <c r="B2909" s="195" t="s">
        <v>12160</v>
      </c>
      <c r="C2909" s="196" t="s">
        <v>5413</v>
      </c>
      <c r="D2909" s="197">
        <v>7452</v>
      </c>
    </row>
    <row r="2910" spans="1:4">
      <c r="A2910" s="196" t="s">
        <v>12161</v>
      </c>
      <c r="B2910" s="195" t="s">
        <v>12162</v>
      </c>
      <c r="C2910" s="196" t="s">
        <v>5413</v>
      </c>
      <c r="D2910" s="197">
        <v>4393</v>
      </c>
    </row>
    <row r="2911" spans="1:4">
      <c r="A2911" s="198" t="s">
        <v>12163</v>
      </c>
      <c r="B2911" s="195"/>
      <c r="C2911" s="196"/>
      <c r="D2911" s="224"/>
    </row>
    <row r="2912" spans="1:4">
      <c r="A2912" s="199" t="s">
        <v>12164</v>
      </c>
      <c r="B2912" s="195" t="s">
        <v>12165</v>
      </c>
      <c r="C2912" s="196" t="s">
        <v>5413</v>
      </c>
      <c r="D2912" s="197">
        <v>92.43</v>
      </c>
    </row>
    <row r="2913" spans="1:4">
      <c r="A2913" s="199" t="s">
        <v>12166</v>
      </c>
      <c r="B2913" s="195" t="s">
        <v>12167</v>
      </c>
      <c r="C2913" s="196" t="s">
        <v>5413</v>
      </c>
      <c r="D2913" s="197">
        <v>236.87</v>
      </c>
    </row>
    <row r="2914" spans="1:4">
      <c r="A2914" s="199" t="s">
        <v>12168</v>
      </c>
      <c r="B2914" s="195" t="s">
        <v>12169</v>
      </c>
      <c r="C2914" s="196" t="s">
        <v>5413</v>
      </c>
      <c r="D2914" s="197">
        <v>4636.8</v>
      </c>
    </row>
    <row r="2915" spans="1:4">
      <c r="A2915" s="196" t="s">
        <v>12170</v>
      </c>
      <c r="B2915" s="195" t="s">
        <v>12171</v>
      </c>
      <c r="C2915" s="196" t="s">
        <v>5413</v>
      </c>
      <c r="D2915" s="197">
        <v>3521.3</v>
      </c>
    </row>
    <row r="2916" spans="1:4">
      <c r="A2916" s="194" t="s">
        <v>12172</v>
      </c>
      <c r="B2916" s="195"/>
      <c r="C2916" s="196"/>
      <c r="D2916" s="224"/>
    </row>
    <row r="2917" spans="1:4">
      <c r="A2917" s="198" t="s">
        <v>12173</v>
      </c>
      <c r="B2917" s="195"/>
      <c r="C2917" s="196"/>
      <c r="D2917" s="224"/>
    </row>
    <row r="2918" spans="1:4">
      <c r="A2918" s="199" t="s">
        <v>12174</v>
      </c>
      <c r="B2918" s="195" t="s">
        <v>12175</v>
      </c>
      <c r="C2918" s="196" t="s">
        <v>5413</v>
      </c>
      <c r="D2918" s="197">
        <v>306.31</v>
      </c>
    </row>
    <row r="2919" spans="1:4">
      <c r="A2919" s="196" t="s">
        <v>12176</v>
      </c>
      <c r="B2919" s="195" t="s">
        <v>12177</v>
      </c>
      <c r="C2919" s="196" t="s">
        <v>5413</v>
      </c>
      <c r="D2919" s="197">
        <v>198</v>
      </c>
    </row>
    <row r="2920" spans="1:4">
      <c r="A2920" s="198" t="s">
        <v>12178</v>
      </c>
      <c r="B2920" s="195"/>
      <c r="C2920" s="196"/>
      <c r="D2920" s="224"/>
    </row>
    <row r="2921" spans="1:4">
      <c r="A2921" s="199" t="s">
        <v>12179</v>
      </c>
      <c r="B2921" s="195" t="s">
        <v>12180</v>
      </c>
      <c r="C2921" s="196" t="s">
        <v>5413</v>
      </c>
      <c r="D2921" s="197">
        <v>1.56</v>
      </c>
    </row>
    <row r="2922" spans="1:4">
      <c r="A2922" s="199" t="s">
        <v>12181</v>
      </c>
      <c r="B2922" s="195" t="s">
        <v>12182</v>
      </c>
      <c r="C2922" s="196" t="s">
        <v>5413</v>
      </c>
      <c r="D2922" s="197">
        <v>14.87</v>
      </c>
    </row>
    <row r="2923" spans="1:4">
      <c r="A2923" s="199" t="s">
        <v>12183</v>
      </c>
      <c r="B2923" s="195" t="s">
        <v>12184</v>
      </c>
      <c r="C2923" s="196" t="s">
        <v>5413</v>
      </c>
      <c r="D2923" s="197">
        <v>36.74</v>
      </c>
    </row>
    <row r="2924" spans="1:4">
      <c r="A2924" s="199" t="s">
        <v>12185</v>
      </c>
      <c r="B2924" s="195" t="s">
        <v>12186</v>
      </c>
      <c r="C2924" s="196" t="s">
        <v>5413</v>
      </c>
      <c r="D2924" s="197">
        <v>6.53</v>
      </c>
    </row>
    <row r="2925" spans="1:4">
      <c r="A2925" s="199" t="s">
        <v>12187</v>
      </c>
      <c r="B2925" s="195" t="s">
        <v>12188</v>
      </c>
      <c r="C2925" s="196" t="s">
        <v>5413</v>
      </c>
      <c r="D2925" s="197">
        <v>9.27</v>
      </c>
    </row>
    <row r="2926" spans="1:4">
      <c r="A2926" s="196" t="s">
        <v>12189</v>
      </c>
      <c r="B2926" s="195" t="s">
        <v>12190</v>
      </c>
      <c r="C2926" s="196" t="s">
        <v>5413</v>
      </c>
      <c r="D2926" s="197">
        <v>6.6</v>
      </c>
    </row>
    <row r="2927" spans="1:4">
      <c r="A2927" s="198" t="s">
        <v>12191</v>
      </c>
      <c r="B2927" s="195"/>
      <c r="C2927" s="196"/>
      <c r="D2927" s="224"/>
    </row>
    <row r="2928" spans="1:4">
      <c r="A2928" s="199" t="s">
        <v>12192</v>
      </c>
      <c r="B2928" s="195" t="s">
        <v>12193</v>
      </c>
      <c r="C2928" s="196" t="s">
        <v>5413</v>
      </c>
      <c r="D2928" s="197">
        <v>52.8</v>
      </c>
    </row>
    <row r="2929" spans="1:4">
      <c r="A2929" s="199" t="s">
        <v>12194</v>
      </c>
      <c r="B2929" s="195" t="s">
        <v>12195</v>
      </c>
      <c r="C2929" s="196" t="s">
        <v>5413</v>
      </c>
      <c r="D2929" s="197">
        <v>76.27</v>
      </c>
    </row>
    <row r="2930" spans="1:4">
      <c r="A2930" s="196" t="s">
        <v>12196</v>
      </c>
      <c r="B2930" s="195" t="s">
        <v>12197</v>
      </c>
      <c r="C2930" s="196" t="s">
        <v>5413</v>
      </c>
      <c r="D2930" s="197">
        <v>147.19999999999999</v>
      </c>
    </row>
    <row r="2931" spans="1:4">
      <c r="A2931" s="194" t="s">
        <v>12198</v>
      </c>
      <c r="B2931" s="195"/>
      <c r="C2931" s="196"/>
      <c r="D2931" s="224"/>
    </row>
    <row r="2932" spans="1:4">
      <c r="A2932" s="198" t="s">
        <v>12199</v>
      </c>
      <c r="B2932" s="195"/>
      <c r="C2932" s="196"/>
      <c r="D2932" s="224"/>
    </row>
    <row r="2933" spans="1:4">
      <c r="A2933" s="199" t="s">
        <v>12200</v>
      </c>
      <c r="B2933" s="195" t="s">
        <v>12201</v>
      </c>
      <c r="C2933" s="196" t="s">
        <v>5413</v>
      </c>
      <c r="D2933" s="197">
        <v>12.08</v>
      </c>
    </row>
    <row r="2934" spans="1:4">
      <c r="A2934" s="199" t="s">
        <v>12202</v>
      </c>
      <c r="B2934" s="195" t="s">
        <v>12203</v>
      </c>
      <c r="C2934" s="196" t="s">
        <v>5413</v>
      </c>
      <c r="D2934" s="197">
        <v>21.8</v>
      </c>
    </row>
    <row r="2935" spans="1:4">
      <c r="A2935" s="199" t="s">
        <v>12204</v>
      </c>
      <c r="B2935" s="195" t="s">
        <v>12205</v>
      </c>
      <c r="C2935" s="196" t="s">
        <v>5413</v>
      </c>
      <c r="D2935" s="197">
        <v>158</v>
      </c>
    </row>
    <row r="2936" spans="1:4">
      <c r="A2936" s="196" t="s">
        <v>12206</v>
      </c>
      <c r="B2936" s="195" t="s">
        <v>12207</v>
      </c>
      <c r="C2936" s="196" t="s">
        <v>5413</v>
      </c>
      <c r="D2936" s="197">
        <v>11.46</v>
      </c>
    </row>
    <row r="2937" spans="1:4">
      <c r="A2937" s="198" t="s">
        <v>12208</v>
      </c>
      <c r="B2937" s="195"/>
      <c r="C2937" s="196"/>
      <c r="D2937" s="224"/>
    </row>
    <row r="2938" spans="1:4">
      <c r="A2938" s="199" t="s">
        <v>12209</v>
      </c>
      <c r="B2938" s="195" t="s">
        <v>12210</v>
      </c>
      <c r="C2938" s="196" t="s">
        <v>5413</v>
      </c>
      <c r="D2938" s="197">
        <v>20.62</v>
      </c>
    </row>
    <row r="2939" spans="1:4">
      <c r="A2939" s="199" t="s">
        <v>12211</v>
      </c>
      <c r="B2939" s="195" t="s">
        <v>12212</v>
      </c>
      <c r="C2939" s="196" t="s">
        <v>5413</v>
      </c>
      <c r="D2939" s="197">
        <v>72.34</v>
      </c>
    </row>
    <row r="2940" spans="1:4">
      <c r="A2940" s="196" t="s">
        <v>12213</v>
      </c>
      <c r="B2940" s="195" t="s">
        <v>12214</v>
      </c>
      <c r="C2940" s="196" t="s">
        <v>5413</v>
      </c>
      <c r="D2940" s="197">
        <v>19.809999999999999</v>
      </c>
    </row>
    <row r="2941" spans="1:4">
      <c r="A2941" s="194" t="s">
        <v>12215</v>
      </c>
      <c r="B2941" s="195"/>
      <c r="C2941" s="196"/>
      <c r="D2941" s="224"/>
    </row>
    <row r="2942" spans="1:4">
      <c r="A2942" s="198" t="s">
        <v>12216</v>
      </c>
      <c r="B2942" s="195"/>
      <c r="C2942" s="196"/>
      <c r="D2942" s="224"/>
    </row>
    <row r="2943" spans="1:4">
      <c r="A2943" s="199" t="s">
        <v>12217</v>
      </c>
      <c r="B2943" s="195" t="s">
        <v>12218</v>
      </c>
      <c r="C2943" s="196" t="s">
        <v>5413</v>
      </c>
      <c r="D2943" s="197">
        <v>390</v>
      </c>
    </row>
    <row r="2944" spans="1:4">
      <c r="A2944" s="199" t="s">
        <v>12219</v>
      </c>
      <c r="B2944" s="195" t="s">
        <v>12220</v>
      </c>
      <c r="C2944" s="196" t="s">
        <v>5413</v>
      </c>
      <c r="D2944" s="197">
        <v>410</v>
      </c>
    </row>
    <row r="2945" spans="1:4">
      <c r="A2945" s="199" t="s">
        <v>12221</v>
      </c>
      <c r="B2945" s="195" t="s">
        <v>12222</v>
      </c>
      <c r="C2945" s="196" t="s">
        <v>5413</v>
      </c>
      <c r="D2945" s="197">
        <v>660</v>
      </c>
    </row>
    <row r="2946" spans="1:4">
      <c r="A2946" s="199" t="s">
        <v>12223</v>
      </c>
      <c r="B2946" s="195" t="s">
        <v>12224</v>
      </c>
      <c r="C2946" s="196" t="s">
        <v>5413</v>
      </c>
      <c r="D2946" s="197">
        <v>540</v>
      </c>
    </row>
    <row r="2947" spans="1:4">
      <c r="A2947" s="199" t="s">
        <v>12225</v>
      </c>
      <c r="B2947" s="195" t="s">
        <v>12226</v>
      </c>
      <c r="C2947" s="196" t="s">
        <v>5413</v>
      </c>
      <c r="D2947" s="197">
        <v>755</v>
      </c>
    </row>
    <row r="2948" spans="1:4">
      <c r="A2948" s="199" t="s">
        <v>12227</v>
      </c>
      <c r="B2948" s="195" t="s">
        <v>12228</v>
      </c>
      <c r="C2948" s="196" t="s">
        <v>5413</v>
      </c>
      <c r="D2948" s="197">
        <v>698</v>
      </c>
    </row>
    <row r="2949" spans="1:4">
      <c r="A2949" s="196" t="s">
        <v>12229</v>
      </c>
      <c r="B2949" s="195" t="s">
        <v>12230</v>
      </c>
      <c r="C2949" s="196" t="s">
        <v>5413</v>
      </c>
      <c r="D2949" s="197">
        <v>805</v>
      </c>
    </row>
    <row r="2950" spans="1:4">
      <c r="A2950" s="199" t="s">
        <v>12231</v>
      </c>
      <c r="B2950" s="195" t="s">
        <v>12232</v>
      </c>
      <c r="C2950" s="196" t="s">
        <v>5413</v>
      </c>
      <c r="D2950" s="197">
        <v>854.74</v>
      </c>
    </row>
    <row r="2951" spans="1:4">
      <c r="A2951" s="199" t="s">
        <v>12233</v>
      </c>
      <c r="B2951" s="195" t="s">
        <v>12234</v>
      </c>
      <c r="C2951" s="196" t="s">
        <v>5413</v>
      </c>
      <c r="D2951" s="197">
        <v>780</v>
      </c>
    </row>
    <row r="2952" spans="1:4">
      <c r="A2952" s="199" t="s">
        <v>12235</v>
      </c>
      <c r="B2952" s="195" t="s">
        <v>12236</v>
      </c>
      <c r="C2952" s="196" t="s">
        <v>5413</v>
      </c>
      <c r="D2952" s="197">
        <v>878</v>
      </c>
    </row>
    <row r="2953" spans="1:4">
      <c r="A2953" s="199" t="s">
        <v>12237</v>
      </c>
      <c r="B2953" s="195" t="s">
        <v>12238</v>
      </c>
      <c r="C2953" s="196" t="s">
        <v>5413</v>
      </c>
      <c r="D2953" s="197">
        <v>989</v>
      </c>
    </row>
    <row r="2954" spans="1:4">
      <c r="A2954" s="199" t="s">
        <v>12239</v>
      </c>
      <c r="B2954" s="195" t="s">
        <v>12240</v>
      </c>
      <c r="C2954" s="196" t="s">
        <v>5413</v>
      </c>
      <c r="D2954" s="197">
        <v>1434.44</v>
      </c>
    </row>
    <row r="2955" spans="1:4">
      <c r="A2955" s="199" t="s">
        <v>12241</v>
      </c>
      <c r="B2955" s="195" t="s">
        <v>12242</v>
      </c>
      <c r="C2955" s="196" t="s">
        <v>5413</v>
      </c>
      <c r="D2955" s="197">
        <v>1490</v>
      </c>
    </row>
    <row r="2956" spans="1:4">
      <c r="A2956" s="199" t="s">
        <v>12243</v>
      </c>
      <c r="B2956" s="195" t="s">
        <v>12244</v>
      </c>
      <c r="C2956" s="196" t="s">
        <v>5413</v>
      </c>
      <c r="D2956" s="197">
        <v>1631.3</v>
      </c>
    </row>
    <row r="2957" spans="1:4">
      <c r="A2957" s="199" t="s">
        <v>12245</v>
      </c>
      <c r="B2957" s="195" t="s">
        <v>12246</v>
      </c>
      <c r="C2957" s="196" t="s">
        <v>5413</v>
      </c>
      <c r="D2957" s="197">
        <v>1770</v>
      </c>
    </row>
    <row r="2958" spans="1:4">
      <c r="A2958" s="199" t="s">
        <v>12247</v>
      </c>
      <c r="B2958" s="195" t="s">
        <v>12248</v>
      </c>
      <c r="C2958" s="196" t="s">
        <v>5413</v>
      </c>
      <c r="D2958" s="197">
        <v>3003.95</v>
      </c>
    </row>
    <row r="2959" spans="1:4">
      <c r="A2959" s="194" t="s">
        <v>12249</v>
      </c>
      <c r="B2959" s="195"/>
      <c r="C2959" s="196"/>
      <c r="D2959" s="224"/>
    </row>
    <row r="2960" spans="1:4">
      <c r="A2960" s="199" t="s">
        <v>12250</v>
      </c>
      <c r="B2960" s="195" t="s">
        <v>12251</v>
      </c>
      <c r="C2960" s="196" t="s">
        <v>5413</v>
      </c>
      <c r="D2960" s="197">
        <v>324.3</v>
      </c>
    </row>
    <row r="2961" spans="1:4">
      <c r="A2961" s="199" t="s">
        <v>12252</v>
      </c>
      <c r="B2961" s="195" t="s">
        <v>12253</v>
      </c>
      <c r="C2961" s="196" t="s">
        <v>5413</v>
      </c>
      <c r="D2961" s="197">
        <v>348.9</v>
      </c>
    </row>
    <row r="2962" spans="1:4">
      <c r="A2962" s="199" t="s">
        <v>12254</v>
      </c>
      <c r="B2962" s="195" t="s">
        <v>12255</v>
      </c>
      <c r="C2962" s="196" t="s">
        <v>5413</v>
      </c>
      <c r="D2962" s="197">
        <v>572.96</v>
      </c>
    </row>
    <row r="2963" spans="1:4">
      <c r="A2963" s="196" t="s">
        <v>12256</v>
      </c>
      <c r="B2963" s="195" t="s">
        <v>12257</v>
      </c>
      <c r="C2963" s="196" t="s">
        <v>5413</v>
      </c>
      <c r="D2963" s="197">
        <v>693</v>
      </c>
    </row>
    <row r="2964" spans="1:4">
      <c r="A2964" s="199" t="s">
        <v>12258</v>
      </c>
      <c r="B2964" s="195" t="s">
        <v>12259</v>
      </c>
      <c r="C2964" s="196" t="s">
        <v>5413</v>
      </c>
      <c r="D2964" s="197">
        <v>693</v>
      </c>
    </row>
    <row r="2965" spans="1:4">
      <c r="A2965" s="199" t="s">
        <v>12260</v>
      </c>
      <c r="B2965" s="195" t="s">
        <v>12261</v>
      </c>
      <c r="C2965" s="196" t="s">
        <v>5413</v>
      </c>
      <c r="D2965" s="197">
        <v>572.96</v>
      </c>
    </row>
    <row r="2966" spans="1:4">
      <c r="A2966" s="199" t="s">
        <v>12262</v>
      </c>
      <c r="B2966" s="195" t="s">
        <v>12263</v>
      </c>
      <c r="C2966" s="196" t="s">
        <v>5413</v>
      </c>
      <c r="D2966" s="197">
        <v>516.03</v>
      </c>
    </row>
    <row r="2967" spans="1:4">
      <c r="A2967" s="199" t="s">
        <v>12264</v>
      </c>
      <c r="B2967" s="195" t="s">
        <v>12265</v>
      </c>
      <c r="C2967" s="196" t="s">
        <v>5413</v>
      </c>
      <c r="D2967" s="197">
        <v>1010.85</v>
      </c>
    </row>
    <row r="2968" spans="1:4">
      <c r="A2968" s="199" t="s">
        <v>12266</v>
      </c>
      <c r="B2968" s="195" t="s">
        <v>12267</v>
      </c>
      <c r="C2968" s="196" t="s">
        <v>5413</v>
      </c>
      <c r="D2968" s="197">
        <v>3700.65</v>
      </c>
    </row>
    <row r="2969" spans="1:4">
      <c r="A2969" s="198" t="s">
        <v>12268</v>
      </c>
      <c r="B2969" s="195"/>
      <c r="C2969" s="196"/>
      <c r="D2969" s="224"/>
    </row>
    <row r="2970" spans="1:4">
      <c r="A2970" s="199" t="s">
        <v>12269</v>
      </c>
      <c r="B2970" s="195" t="s">
        <v>12270</v>
      </c>
      <c r="C2970" s="196" t="s">
        <v>5413</v>
      </c>
      <c r="D2970" s="197">
        <v>580</v>
      </c>
    </row>
    <row r="2971" spans="1:4">
      <c r="A2971" s="199" t="s">
        <v>12271</v>
      </c>
      <c r="B2971" s="195" t="s">
        <v>12272</v>
      </c>
      <c r="C2971" s="196" t="s">
        <v>5413</v>
      </c>
      <c r="D2971" s="197">
        <v>780</v>
      </c>
    </row>
    <row r="2972" spans="1:4">
      <c r="A2972" s="199" t="s">
        <v>12273</v>
      </c>
      <c r="B2972" s="195" t="s">
        <v>12274</v>
      </c>
      <c r="C2972" s="196" t="s">
        <v>5413</v>
      </c>
      <c r="D2972" s="197">
        <v>760</v>
      </c>
    </row>
    <row r="2973" spans="1:4">
      <c r="A2973" s="198" t="s">
        <v>12275</v>
      </c>
      <c r="B2973" s="195"/>
      <c r="C2973" s="196"/>
      <c r="D2973" s="224"/>
    </row>
    <row r="2974" spans="1:4">
      <c r="A2974" s="199" t="s">
        <v>12276</v>
      </c>
      <c r="B2974" s="195" t="s">
        <v>12277</v>
      </c>
      <c r="C2974" s="196" t="s">
        <v>5446</v>
      </c>
      <c r="D2974" s="197">
        <v>81.41</v>
      </c>
    </row>
    <row r="2975" spans="1:4">
      <c r="A2975" s="199" t="s">
        <v>12278</v>
      </c>
      <c r="B2975" s="195" t="s">
        <v>12279</v>
      </c>
      <c r="C2975" s="196" t="s">
        <v>5446</v>
      </c>
      <c r="D2975" s="197">
        <v>127.41</v>
      </c>
    </row>
    <row r="2976" spans="1:4">
      <c r="A2976" s="199" t="s">
        <v>12280</v>
      </c>
      <c r="B2976" s="195" t="s">
        <v>12281</v>
      </c>
      <c r="C2976" s="196" t="s">
        <v>5413</v>
      </c>
      <c r="D2976" s="197">
        <v>60</v>
      </c>
    </row>
    <row r="2977" spans="1:4">
      <c r="A2977" s="199" t="s">
        <v>12282</v>
      </c>
      <c r="B2977" s="195" t="s">
        <v>12283</v>
      </c>
      <c r="C2977" s="196" t="s">
        <v>5413</v>
      </c>
      <c r="D2977" s="197">
        <v>544.57000000000005</v>
      </c>
    </row>
    <row r="2978" spans="1:4">
      <c r="A2978" s="199" t="s">
        <v>12284</v>
      </c>
      <c r="B2978" s="195" t="s">
        <v>12285</v>
      </c>
      <c r="C2978" s="196" t="s">
        <v>5446</v>
      </c>
      <c r="D2978" s="197">
        <v>103.41</v>
      </c>
    </row>
    <row r="2979" spans="1:4">
      <c r="A2979" s="199" t="s">
        <v>12286</v>
      </c>
      <c r="B2979" s="195" t="s">
        <v>12287</v>
      </c>
      <c r="C2979" s="196" t="s">
        <v>5446</v>
      </c>
      <c r="D2979" s="197">
        <v>148.65</v>
      </c>
    </row>
    <row r="2980" spans="1:4">
      <c r="A2980" s="199" t="s">
        <v>12288</v>
      </c>
      <c r="B2980" s="195" t="s">
        <v>12289</v>
      </c>
      <c r="C2980" s="196" t="s">
        <v>5446</v>
      </c>
      <c r="D2980" s="197">
        <v>129.6</v>
      </c>
    </row>
    <row r="2981" spans="1:4">
      <c r="A2981" s="199" t="s">
        <v>12290</v>
      </c>
      <c r="B2981" s="195" t="s">
        <v>12291</v>
      </c>
      <c r="C2981" s="196" t="s">
        <v>5446</v>
      </c>
      <c r="D2981" s="197">
        <v>172.56</v>
      </c>
    </row>
    <row r="2982" spans="1:4">
      <c r="A2982" s="199" t="s">
        <v>12292</v>
      </c>
      <c r="B2982" s="195" t="s">
        <v>12293</v>
      </c>
      <c r="C2982" s="196" t="s">
        <v>5413</v>
      </c>
      <c r="D2982" s="197">
        <v>163.19999999999999</v>
      </c>
    </row>
    <row r="2983" spans="1:4">
      <c r="A2983" s="196" t="s">
        <v>12294</v>
      </c>
      <c r="B2983" s="195" t="s">
        <v>12295</v>
      </c>
      <c r="C2983" s="196" t="s">
        <v>5446</v>
      </c>
      <c r="D2983" s="197">
        <v>193.8</v>
      </c>
    </row>
    <row r="2984" spans="1:4">
      <c r="A2984" s="199" t="s">
        <v>12296</v>
      </c>
      <c r="B2984" s="195" t="s">
        <v>12297</v>
      </c>
      <c r="C2984" s="196" t="s">
        <v>5413</v>
      </c>
      <c r="D2984" s="197">
        <v>13.2</v>
      </c>
    </row>
    <row r="2985" spans="1:4">
      <c r="A2985" s="199" t="s">
        <v>12298</v>
      </c>
      <c r="B2985" s="195" t="s">
        <v>12299</v>
      </c>
      <c r="C2985" s="196" t="s">
        <v>5413</v>
      </c>
      <c r="D2985" s="197">
        <v>26.41</v>
      </c>
    </row>
    <row r="2986" spans="1:4">
      <c r="A2986" s="199" t="s">
        <v>12300</v>
      </c>
      <c r="B2986" s="195" t="s">
        <v>12301</v>
      </c>
      <c r="C2986" s="196" t="s">
        <v>5413</v>
      </c>
      <c r="D2986" s="197">
        <v>39.61</v>
      </c>
    </row>
    <row r="2987" spans="1:4">
      <c r="A2987" s="199" t="s">
        <v>12302</v>
      </c>
      <c r="B2987" s="195" t="s">
        <v>12303</v>
      </c>
      <c r="C2987" s="196" t="s">
        <v>5413</v>
      </c>
      <c r="D2987" s="197">
        <v>79.23</v>
      </c>
    </row>
    <row r="2988" spans="1:4">
      <c r="A2988" s="199" t="s">
        <v>12304</v>
      </c>
      <c r="B2988" s="195" t="s">
        <v>12305</v>
      </c>
      <c r="C2988" s="196" t="s">
        <v>5413</v>
      </c>
      <c r="D2988" s="197">
        <v>105.64</v>
      </c>
    </row>
    <row r="2989" spans="1:4">
      <c r="A2989" s="199" t="s">
        <v>12306</v>
      </c>
      <c r="B2989" s="195" t="s">
        <v>12307</v>
      </c>
      <c r="C2989" s="196" t="s">
        <v>5413</v>
      </c>
      <c r="D2989" s="197">
        <v>52.82</v>
      </c>
    </row>
    <row r="2990" spans="1:4">
      <c r="A2990" s="199" t="s">
        <v>12308</v>
      </c>
      <c r="B2990" s="195" t="s">
        <v>12309</v>
      </c>
      <c r="C2990" s="196" t="s">
        <v>5413</v>
      </c>
      <c r="D2990" s="197">
        <v>79.23</v>
      </c>
    </row>
    <row r="2991" spans="1:4">
      <c r="A2991" s="199" t="s">
        <v>12310</v>
      </c>
      <c r="B2991" s="195" t="s">
        <v>12311</v>
      </c>
      <c r="C2991" s="196" t="s">
        <v>5413</v>
      </c>
      <c r="D2991" s="197">
        <v>105.64</v>
      </c>
    </row>
    <row r="2992" spans="1:4">
      <c r="A2992" s="199" t="s">
        <v>12312</v>
      </c>
      <c r="B2992" s="195" t="s">
        <v>12313</v>
      </c>
      <c r="C2992" s="196" t="s">
        <v>5413</v>
      </c>
      <c r="D2992" s="197">
        <v>132.05000000000001</v>
      </c>
    </row>
    <row r="2993" spans="1:4">
      <c r="A2993" s="198" t="s">
        <v>12314</v>
      </c>
      <c r="B2993" s="195"/>
      <c r="C2993" s="196"/>
      <c r="D2993" s="224"/>
    </row>
    <row r="2994" spans="1:4">
      <c r="A2994" s="199" t="s">
        <v>12315</v>
      </c>
      <c r="B2994" s="195" t="s">
        <v>12316</v>
      </c>
      <c r="C2994" s="196" t="s">
        <v>5413</v>
      </c>
      <c r="D2994" s="197">
        <v>9.9</v>
      </c>
    </row>
    <row r="2995" spans="1:4">
      <c r="A2995" s="199" t="s">
        <v>12317</v>
      </c>
      <c r="B2995" s="195" t="s">
        <v>12318</v>
      </c>
      <c r="C2995" s="196" t="s">
        <v>5413</v>
      </c>
      <c r="D2995" s="197">
        <v>13.8</v>
      </c>
    </row>
    <row r="2996" spans="1:4">
      <c r="A2996" s="199" t="s">
        <v>12319</v>
      </c>
      <c r="B2996" s="195" t="s">
        <v>12320</v>
      </c>
      <c r="C2996" s="196" t="s">
        <v>5413</v>
      </c>
      <c r="D2996" s="197">
        <v>12.7</v>
      </c>
    </row>
    <row r="2997" spans="1:4">
      <c r="A2997" s="199" t="s">
        <v>12321</v>
      </c>
      <c r="B2997" s="195" t="s">
        <v>12322</v>
      </c>
      <c r="C2997" s="196" t="s">
        <v>5413</v>
      </c>
      <c r="D2997" s="197">
        <v>99.8</v>
      </c>
    </row>
    <row r="2998" spans="1:4">
      <c r="A2998" s="199" t="s">
        <v>12323</v>
      </c>
      <c r="B2998" s="195" t="s">
        <v>12324</v>
      </c>
      <c r="C2998" s="196" t="s">
        <v>5413</v>
      </c>
      <c r="D2998" s="197">
        <v>175.75</v>
      </c>
    </row>
    <row r="2999" spans="1:4">
      <c r="A2999" s="199" t="s">
        <v>12325</v>
      </c>
      <c r="B2999" s="195" t="s">
        <v>12326</v>
      </c>
      <c r="C2999" s="196" t="s">
        <v>5413</v>
      </c>
      <c r="D2999" s="197">
        <v>201.88</v>
      </c>
    </row>
    <row r="3000" spans="1:4">
      <c r="A3000" s="199" t="s">
        <v>12327</v>
      </c>
      <c r="B3000" s="195" t="s">
        <v>12328</v>
      </c>
      <c r="C3000" s="196" t="s">
        <v>5413</v>
      </c>
      <c r="D3000" s="197">
        <v>146.44</v>
      </c>
    </row>
    <row r="3001" spans="1:4">
      <c r="A3001" s="199" t="s">
        <v>12329</v>
      </c>
      <c r="B3001" s="195" t="s">
        <v>12330</v>
      </c>
      <c r="C3001" s="196" t="s">
        <v>5413</v>
      </c>
      <c r="D3001" s="197">
        <v>287.02</v>
      </c>
    </row>
    <row r="3002" spans="1:4">
      <c r="A3002" s="199" t="s">
        <v>12331</v>
      </c>
      <c r="B3002" s="195" t="s">
        <v>12332</v>
      </c>
      <c r="C3002" s="196" t="s">
        <v>5413</v>
      </c>
      <c r="D3002" s="197">
        <v>77.400000000000006</v>
      </c>
    </row>
    <row r="3003" spans="1:4">
      <c r="A3003" s="199" t="s">
        <v>12333</v>
      </c>
      <c r="B3003" s="195" t="s">
        <v>12334</v>
      </c>
      <c r="C3003" s="196" t="s">
        <v>5413</v>
      </c>
      <c r="D3003" s="197">
        <v>77.97</v>
      </c>
    </row>
    <row r="3004" spans="1:4">
      <c r="A3004" s="199" t="s">
        <v>12335</v>
      </c>
      <c r="B3004" s="195" t="s">
        <v>12336</v>
      </c>
      <c r="C3004" s="196" t="s">
        <v>5413</v>
      </c>
      <c r="D3004" s="197">
        <v>71.31</v>
      </c>
    </row>
    <row r="3005" spans="1:4">
      <c r="A3005" s="199" t="s">
        <v>12337</v>
      </c>
      <c r="B3005" s="195" t="s">
        <v>12338</v>
      </c>
      <c r="C3005" s="196" t="s">
        <v>5413</v>
      </c>
      <c r="D3005" s="197">
        <v>45.5</v>
      </c>
    </row>
    <row r="3006" spans="1:4">
      <c r="A3006" s="199" t="s">
        <v>12339</v>
      </c>
      <c r="B3006" s="195" t="s">
        <v>12340</v>
      </c>
      <c r="C3006" s="196" t="s">
        <v>5413</v>
      </c>
      <c r="D3006" s="197">
        <v>31.8</v>
      </c>
    </row>
    <row r="3007" spans="1:4">
      <c r="A3007" s="196" t="s">
        <v>12341</v>
      </c>
      <c r="B3007" s="195" t="s">
        <v>12342</v>
      </c>
      <c r="C3007" s="196" t="s">
        <v>5413</v>
      </c>
      <c r="D3007" s="197">
        <v>23.15</v>
      </c>
    </row>
    <row r="3008" spans="1:4">
      <c r="A3008" s="199" t="s">
        <v>12343</v>
      </c>
      <c r="B3008" s="195" t="s">
        <v>12344</v>
      </c>
      <c r="C3008" s="196" t="s">
        <v>5413</v>
      </c>
      <c r="D3008" s="197">
        <v>23.31</v>
      </c>
    </row>
    <row r="3009" spans="1:4">
      <c r="A3009" s="199" t="s">
        <v>12345</v>
      </c>
      <c r="B3009" s="195" t="s">
        <v>12346</v>
      </c>
      <c r="C3009" s="196" t="s">
        <v>5413</v>
      </c>
      <c r="D3009" s="197">
        <v>39.799999999999997</v>
      </c>
    </row>
    <row r="3010" spans="1:4">
      <c r="A3010" s="199" t="s">
        <v>12347</v>
      </c>
      <c r="B3010" s="195" t="s">
        <v>12348</v>
      </c>
      <c r="C3010" s="196" t="s">
        <v>5413</v>
      </c>
      <c r="D3010" s="197">
        <v>45.25</v>
      </c>
    </row>
    <row r="3011" spans="1:4">
      <c r="A3011" s="199" t="s">
        <v>12349</v>
      </c>
      <c r="B3011" s="195" t="s">
        <v>12350</v>
      </c>
      <c r="C3011" s="196" t="s">
        <v>5413</v>
      </c>
      <c r="D3011" s="197">
        <v>55.4</v>
      </c>
    </row>
    <row r="3012" spans="1:4">
      <c r="A3012" s="199" t="s">
        <v>12351</v>
      </c>
      <c r="B3012" s="195" t="s">
        <v>12352</v>
      </c>
      <c r="C3012" s="196" t="s">
        <v>5413</v>
      </c>
      <c r="D3012" s="197">
        <v>52</v>
      </c>
    </row>
    <row r="3013" spans="1:4">
      <c r="A3013" s="199" t="s">
        <v>12353</v>
      </c>
      <c r="B3013" s="195" t="s">
        <v>12354</v>
      </c>
      <c r="C3013" s="196" t="s">
        <v>5413</v>
      </c>
      <c r="D3013" s="197">
        <v>38.25</v>
      </c>
    </row>
    <row r="3014" spans="1:4">
      <c r="A3014" s="199" t="s">
        <v>12355</v>
      </c>
      <c r="B3014" s="195" t="s">
        <v>12356</v>
      </c>
      <c r="C3014" s="196" t="s">
        <v>5413</v>
      </c>
      <c r="D3014" s="197">
        <v>50.44</v>
      </c>
    </row>
    <row r="3015" spans="1:4">
      <c r="A3015" s="199" t="s">
        <v>12357</v>
      </c>
      <c r="B3015" s="195" t="s">
        <v>12358</v>
      </c>
      <c r="C3015" s="196" t="s">
        <v>5413</v>
      </c>
      <c r="D3015" s="197">
        <v>68.900000000000006</v>
      </c>
    </row>
    <row r="3016" spans="1:4">
      <c r="A3016" s="198" t="s">
        <v>12359</v>
      </c>
      <c r="B3016" s="195"/>
      <c r="C3016" s="196"/>
      <c r="D3016" s="224"/>
    </row>
    <row r="3017" spans="1:4">
      <c r="A3017" s="199" t="s">
        <v>12360</v>
      </c>
      <c r="B3017" s="195" t="s">
        <v>12361</v>
      </c>
      <c r="C3017" s="196" t="s">
        <v>5413</v>
      </c>
      <c r="D3017" s="197">
        <v>41.16</v>
      </c>
    </row>
    <row r="3018" spans="1:4">
      <c r="A3018" s="199" t="s">
        <v>12362</v>
      </c>
      <c r="B3018" s="195" t="s">
        <v>12363</v>
      </c>
      <c r="C3018" s="196" t="s">
        <v>5413</v>
      </c>
      <c r="D3018" s="197">
        <v>55.14</v>
      </c>
    </row>
    <row r="3019" spans="1:4">
      <c r="A3019" s="199" t="s">
        <v>12364</v>
      </c>
      <c r="B3019" s="195" t="s">
        <v>12365</v>
      </c>
      <c r="C3019" s="196" t="s">
        <v>5413</v>
      </c>
      <c r="D3019" s="197">
        <v>27.58</v>
      </c>
    </row>
    <row r="3020" spans="1:4">
      <c r="A3020" s="196" t="s">
        <v>12366</v>
      </c>
      <c r="B3020" s="195" t="s">
        <v>12367</v>
      </c>
      <c r="C3020" s="196" t="s">
        <v>5413</v>
      </c>
      <c r="D3020" s="197">
        <v>37.35</v>
      </c>
    </row>
    <row r="3021" spans="1:4">
      <c r="A3021" s="198" t="s">
        <v>12368</v>
      </c>
      <c r="B3021" s="195"/>
      <c r="C3021" s="196"/>
      <c r="D3021" s="224"/>
    </row>
    <row r="3022" spans="1:4">
      <c r="A3022" s="199" t="s">
        <v>12369</v>
      </c>
      <c r="B3022" s="195" t="s">
        <v>12370</v>
      </c>
      <c r="C3022" s="196" t="s">
        <v>5413</v>
      </c>
      <c r="D3022" s="197">
        <v>285.44</v>
      </c>
    </row>
    <row r="3023" spans="1:4">
      <c r="A3023" s="199" t="s">
        <v>12371</v>
      </c>
      <c r="B3023" s="195" t="s">
        <v>12372</v>
      </c>
      <c r="C3023" s="196" t="s">
        <v>5413</v>
      </c>
      <c r="D3023" s="197">
        <v>105.64</v>
      </c>
    </row>
    <row r="3024" spans="1:4">
      <c r="A3024" s="199" t="s">
        <v>12373</v>
      </c>
      <c r="B3024" s="195" t="s">
        <v>12374</v>
      </c>
      <c r="C3024" s="196" t="s">
        <v>5413</v>
      </c>
      <c r="D3024" s="197">
        <v>86.6</v>
      </c>
    </row>
    <row r="3025" spans="1:4">
      <c r="A3025" s="199" t="s">
        <v>12375</v>
      </c>
      <c r="B3025" s="195" t="s">
        <v>12376</v>
      </c>
      <c r="C3025" s="196" t="s">
        <v>5413</v>
      </c>
      <c r="D3025" s="197">
        <v>173.3</v>
      </c>
    </row>
    <row r="3026" spans="1:4">
      <c r="A3026" s="199" t="s">
        <v>12377</v>
      </c>
      <c r="B3026" s="195" t="s">
        <v>12378</v>
      </c>
      <c r="C3026" s="196" t="s">
        <v>5413</v>
      </c>
      <c r="D3026" s="197">
        <v>144.80000000000001</v>
      </c>
    </row>
    <row r="3027" spans="1:4">
      <c r="A3027" s="199" t="s">
        <v>12379</v>
      </c>
      <c r="B3027" s="195" t="s">
        <v>12380</v>
      </c>
      <c r="C3027" s="196" t="s">
        <v>5413</v>
      </c>
      <c r="D3027" s="197">
        <v>250.61</v>
      </c>
    </row>
    <row r="3028" spans="1:4">
      <c r="A3028" s="199" t="s">
        <v>12381</v>
      </c>
      <c r="B3028" s="195" t="s">
        <v>12382</v>
      </c>
      <c r="C3028" s="196" t="s">
        <v>5413</v>
      </c>
      <c r="D3028" s="197">
        <v>326.77999999999997</v>
      </c>
    </row>
    <row r="3029" spans="1:4">
      <c r="A3029" s="199" t="s">
        <v>12383</v>
      </c>
      <c r="B3029" s="195" t="s">
        <v>12384</v>
      </c>
      <c r="C3029" s="196" t="s">
        <v>5413</v>
      </c>
      <c r="D3029" s="197">
        <v>5.36</v>
      </c>
    </row>
    <row r="3030" spans="1:4">
      <c r="A3030" s="199" t="s">
        <v>12385</v>
      </c>
      <c r="B3030" s="195" t="s">
        <v>12386</v>
      </c>
      <c r="C3030" s="196" t="s">
        <v>5413</v>
      </c>
      <c r="D3030" s="197">
        <v>26.41</v>
      </c>
    </row>
    <row r="3031" spans="1:4">
      <c r="A3031" s="199" t="s">
        <v>12387</v>
      </c>
      <c r="B3031" s="195" t="s">
        <v>12388</v>
      </c>
      <c r="C3031" s="196" t="s">
        <v>5413</v>
      </c>
      <c r="D3031" s="197">
        <v>39.61</v>
      </c>
    </row>
    <row r="3032" spans="1:4">
      <c r="A3032" s="199" t="s">
        <v>12389</v>
      </c>
      <c r="B3032" s="195" t="s">
        <v>12390</v>
      </c>
      <c r="C3032" s="196" t="s">
        <v>5413</v>
      </c>
      <c r="D3032" s="197">
        <v>52.82</v>
      </c>
    </row>
    <row r="3033" spans="1:4">
      <c r="A3033" s="196" t="s">
        <v>12391</v>
      </c>
      <c r="B3033" s="195" t="s">
        <v>12392</v>
      </c>
      <c r="C3033" s="196" t="s">
        <v>5413</v>
      </c>
      <c r="D3033" s="197">
        <v>79.23</v>
      </c>
    </row>
    <row r="3034" spans="1:4">
      <c r="A3034" s="198" t="s">
        <v>12393</v>
      </c>
      <c r="B3034" s="195"/>
      <c r="C3034" s="196"/>
      <c r="D3034" s="224"/>
    </row>
    <row r="3035" spans="1:4">
      <c r="A3035" s="199" t="s">
        <v>12394</v>
      </c>
      <c r="B3035" s="195" t="s">
        <v>12395</v>
      </c>
      <c r="C3035" s="196" t="s">
        <v>5413</v>
      </c>
      <c r="D3035" s="197">
        <v>13.2</v>
      </c>
    </row>
    <row r="3036" spans="1:4">
      <c r="A3036" s="199" t="s">
        <v>12396</v>
      </c>
      <c r="B3036" s="195" t="s">
        <v>12397</v>
      </c>
      <c r="C3036" s="196" t="s">
        <v>5413</v>
      </c>
      <c r="D3036" s="197">
        <v>13.2</v>
      </c>
    </row>
    <row r="3037" spans="1:4">
      <c r="A3037" s="199" t="s">
        <v>12398</v>
      </c>
      <c r="B3037" s="195" t="s">
        <v>12399</v>
      </c>
      <c r="C3037" s="196" t="s">
        <v>5413</v>
      </c>
      <c r="D3037" s="197">
        <v>26.41</v>
      </c>
    </row>
    <row r="3038" spans="1:4">
      <c r="A3038" s="199" t="s">
        <v>12400</v>
      </c>
      <c r="B3038" s="195" t="s">
        <v>12401</v>
      </c>
      <c r="C3038" s="196" t="s">
        <v>5413</v>
      </c>
      <c r="D3038" s="197">
        <v>19.809999999999999</v>
      </c>
    </row>
    <row r="3039" spans="1:4">
      <c r="A3039" s="199" t="s">
        <v>12402</v>
      </c>
      <c r="B3039" s="195" t="s">
        <v>12403</v>
      </c>
      <c r="C3039" s="196" t="s">
        <v>5413</v>
      </c>
      <c r="D3039" s="197">
        <v>66.02</v>
      </c>
    </row>
    <row r="3040" spans="1:4">
      <c r="A3040" s="199" t="s">
        <v>12404</v>
      </c>
      <c r="B3040" s="195" t="s">
        <v>12405</v>
      </c>
      <c r="C3040" s="196" t="s">
        <v>5413</v>
      </c>
      <c r="D3040" s="197">
        <v>79.23</v>
      </c>
    </row>
    <row r="3041" spans="1:4">
      <c r="A3041" s="199" t="s">
        <v>12406</v>
      </c>
      <c r="B3041" s="195" t="s">
        <v>12407</v>
      </c>
      <c r="C3041" s="196" t="s">
        <v>5413</v>
      </c>
      <c r="D3041" s="197">
        <v>26.41</v>
      </c>
    </row>
    <row r="3042" spans="1:4">
      <c r="A3042" s="196" t="s">
        <v>12408</v>
      </c>
      <c r="B3042" s="195" t="s">
        <v>12409</v>
      </c>
      <c r="C3042" s="196" t="s">
        <v>5413</v>
      </c>
      <c r="D3042" s="197">
        <v>39.61</v>
      </c>
    </row>
    <row r="3043" spans="1:4">
      <c r="A3043" s="198" t="s">
        <v>12410</v>
      </c>
      <c r="B3043" s="195"/>
      <c r="C3043" s="196"/>
      <c r="D3043" s="224"/>
    </row>
    <row r="3044" spans="1:4">
      <c r="A3044" s="199" t="s">
        <v>12411</v>
      </c>
      <c r="B3044" s="195" t="s">
        <v>12412</v>
      </c>
      <c r="C3044" s="196" t="s">
        <v>5413</v>
      </c>
      <c r="D3044" s="197">
        <v>26.41</v>
      </c>
    </row>
    <row r="3045" spans="1:4">
      <c r="A3045" s="199" t="s">
        <v>12413</v>
      </c>
      <c r="B3045" s="195" t="s">
        <v>12414</v>
      </c>
      <c r="C3045" s="196" t="s">
        <v>5413</v>
      </c>
      <c r="D3045" s="197">
        <v>27.22</v>
      </c>
    </row>
    <row r="3046" spans="1:4">
      <c r="A3046" s="199" t="s">
        <v>12415</v>
      </c>
      <c r="B3046" s="195" t="s">
        <v>12416</v>
      </c>
      <c r="C3046" s="196" t="s">
        <v>5413</v>
      </c>
      <c r="D3046" s="197">
        <v>35.96</v>
      </c>
    </row>
    <row r="3047" spans="1:4">
      <c r="A3047" s="196" t="s">
        <v>12417</v>
      </c>
      <c r="B3047" s="195" t="s">
        <v>12418</v>
      </c>
      <c r="C3047" s="196" t="s">
        <v>5413</v>
      </c>
      <c r="D3047" s="197">
        <v>3.21</v>
      </c>
    </row>
    <row r="3048" spans="1:4">
      <c r="A3048" s="194" t="s">
        <v>12419</v>
      </c>
      <c r="B3048" s="195"/>
      <c r="C3048" s="196"/>
      <c r="D3048" s="224"/>
    </row>
    <row r="3049" spans="1:4">
      <c r="A3049" s="198" t="s">
        <v>12420</v>
      </c>
      <c r="B3049" s="195"/>
      <c r="C3049" s="196"/>
      <c r="D3049" s="224"/>
    </row>
    <row r="3050" spans="1:4">
      <c r="A3050" s="199" t="s">
        <v>12421</v>
      </c>
      <c r="B3050" s="195" t="s">
        <v>12422</v>
      </c>
      <c r="C3050" s="196" t="s">
        <v>5413</v>
      </c>
      <c r="D3050" s="197">
        <v>21.66</v>
      </c>
    </row>
    <row r="3051" spans="1:4">
      <c r="A3051" s="199" t="s">
        <v>12423</v>
      </c>
      <c r="B3051" s="195" t="s">
        <v>12424</v>
      </c>
      <c r="C3051" s="196" t="s">
        <v>5413</v>
      </c>
      <c r="D3051" s="197">
        <v>13.21</v>
      </c>
    </row>
    <row r="3052" spans="1:4">
      <c r="A3052" s="196" t="s">
        <v>12425</v>
      </c>
      <c r="B3052" s="195" t="s">
        <v>12426</v>
      </c>
      <c r="C3052" s="196" t="s">
        <v>41</v>
      </c>
      <c r="D3052" s="197">
        <v>0.33</v>
      </c>
    </row>
    <row r="3053" spans="1:4">
      <c r="A3053" s="198" t="s">
        <v>12427</v>
      </c>
      <c r="B3053" s="195"/>
      <c r="C3053" s="196"/>
      <c r="D3053" s="224"/>
    </row>
    <row r="3054" spans="1:4">
      <c r="A3054" s="199" t="s">
        <v>12428</v>
      </c>
      <c r="B3054" s="195" t="s">
        <v>12429</v>
      </c>
      <c r="C3054" s="196" t="s">
        <v>5413</v>
      </c>
      <c r="D3054" s="197">
        <v>0.17</v>
      </c>
    </row>
    <row r="3055" spans="1:4">
      <c r="A3055" s="199" t="s">
        <v>12430</v>
      </c>
      <c r="B3055" s="195" t="s">
        <v>12431</v>
      </c>
      <c r="C3055" s="196" t="s">
        <v>5413</v>
      </c>
      <c r="D3055" s="197">
        <v>0.25</v>
      </c>
    </row>
    <row r="3056" spans="1:4">
      <c r="A3056" s="199" t="s">
        <v>12432</v>
      </c>
      <c r="B3056" s="195" t="s">
        <v>12433</v>
      </c>
      <c r="C3056" s="196" t="s">
        <v>5413</v>
      </c>
      <c r="D3056" s="197">
        <v>1.65</v>
      </c>
    </row>
    <row r="3057" spans="1:4">
      <c r="A3057" s="199" t="s">
        <v>12434</v>
      </c>
      <c r="B3057" s="195" t="s">
        <v>12435</v>
      </c>
      <c r="C3057" s="196" t="s">
        <v>5413</v>
      </c>
      <c r="D3057" s="197">
        <v>13.79</v>
      </c>
    </row>
    <row r="3058" spans="1:4">
      <c r="A3058" s="199" t="s">
        <v>12436</v>
      </c>
      <c r="B3058" s="195" t="s">
        <v>12437</v>
      </c>
      <c r="C3058" s="196" t="s">
        <v>5413</v>
      </c>
      <c r="D3058" s="197">
        <v>12</v>
      </c>
    </row>
    <row r="3059" spans="1:4">
      <c r="A3059" s="199" t="s">
        <v>12438</v>
      </c>
      <c r="B3059" s="195" t="s">
        <v>12439</v>
      </c>
      <c r="C3059" s="196" t="s">
        <v>5413</v>
      </c>
      <c r="D3059" s="197">
        <v>7.11</v>
      </c>
    </row>
    <row r="3060" spans="1:4">
      <c r="A3060" s="199" t="s">
        <v>12440</v>
      </c>
      <c r="B3060" s="195" t="s">
        <v>12441</v>
      </c>
      <c r="C3060" s="196" t="s">
        <v>5456</v>
      </c>
      <c r="D3060" s="197">
        <v>24.71</v>
      </c>
    </row>
    <row r="3061" spans="1:4">
      <c r="A3061" s="199" t="s">
        <v>12442</v>
      </c>
      <c r="B3061" s="195" t="s">
        <v>12443</v>
      </c>
      <c r="C3061" s="196" t="s">
        <v>5456</v>
      </c>
      <c r="D3061" s="197">
        <v>34.36</v>
      </c>
    </row>
    <row r="3062" spans="1:4">
      <c r="A3062" s="199" t="s">
        <v>12444</v>
      </c>
      <c r="B3062" s="195" t="s">
        <v>12445</v>
      </c>
      <c r="C3062" s="196" t="s">
        <v>5413</v>
      </c>
      <c r="D3062" s="197">
        <v>112</v>
      </c>
    </row>
    <row r="3063" spans="1:4">
      <c r="A3063" s="199" t="s">
        <v>12446</v>
      </c>
      <c r="B3063" s="195" t="s">
        <v>12447</v>
      </c>
      <c r="C3063" s="196" t="s">
        <v>5413</v>
      </c>
      <c r="D3063" s="197">
        <v>22.32</v>
      </c>
    </row>
    <row r="3064" spans="1:4">
      <c r="A3064" s="199" t="s">
        <v>12448</v>
      </c>
      <c r="B3064" s="195" t="s">
        <v>12449</v>
      </c>
      <c r="C3064" s="196" t="s">
        <v>5413</v>
      </c>
      <c r="D3064" s="197">
        <v>1.22</v>
      </c>
    </row>
    <row r="3065" spans="1:4">
      <c r="A3065" s="199" t="s">
        <v>12450</v>
      </c>
      <c r="B3065" s="195" t="s">
        <v>12451</v>
      </c>
      <c r="C3065" s="196" t="s">
        <v>5413</v>
      </c>
      <c r="D3065" s="197">
        <v>0.87</v>
      </c>
    </row>
    <row r="3066" spans="1:4">
      <c r="A3066" s="199" t="s">
        <v>12452</v>
      </c>
      <c r="B3066" s="195" t="s">
        <v>12453</v>
      </c>
      <c r="C3066" s="196" t="s">
        <v>5413</v>
      </c>
      <c r="D3066" s="197">
        <v>2.82</v>
      </c>
    </row>
    <row r="3067" spans="1:4">
      <c r="A3067" s="199" t="s">
        <v>12454</v>
      </c>
      <c r="B3067" s="195" t="s">
        <v>12455</v>
      </c>
      <c r="C3067" s="196" t="s">
        <v>5413</v>
      </c>
      <c r="D3067" s="197">
        <v>0.52</v>
      </c>
    </row>
    <row r="3068" spans="1:4">
      <c r="A3068" s="199" t="s">
        <v>12456</v>
      </c>
      <c r="B3068" s="195" t="s">
        <v>12457</v>
      </c>
      <c r="C3068" s="196" t="s">
        <v>5413</v>
      </c>
      <c r="D3068" s="197">
        <v>0.54</v>
      </c>
    </row>
    <row r="3069" spans="1:4">
      <c r="A3069" s="196" t="s">
        <v>12458</v>
      </c>
      <c r="B3069" s="195" t="s">
        <v>12459</v>
      </c>
      <c r="C3069" s="196" t="s">
        <v>5413</v>
      </c>
      <c r="D3069" s="197">
        <v>0.23</v>
      </c>
    </row>
    <row r="3070" spans="1:4">
      <c r="A3070" s="198" t="s">
        <v>12460</v>
      </c>
      <c r="B3070" s="195"/>
      <c r="C3070" s="196"/>
      <c r="D3070" s="224"/>
    </row>
    <row r="3071" spans="1:4">
      <c r="A3071" s="199" t="s">
        <v>12461</v>
      </c>
      <c r="B3071" s="195" t="s">
        <v>12462</v>
      </c>
      <c r="C3071" s="196" t="s">
        <v>5413</v>
      </c>
      <c r="D3071" s="197">
        <v>68.12</v>
      </c>
    </row>
    <row r="3072" spans="1:4">
      <c r="A3072" s="196" t="s">
        <v>12463</v>
      </c>
      <c r="B3072" s="195" t="s">
        <v>12464</v>
      </c>
      <c r="C3072" s="196" t="s">
        <v>5413</v>
      </c>
      <c r="D3072" s="197">
        <v>68</v>
      </c>
    </row>
    <row r="3073" spans="1:4">
      <c r="A3073" s="194" t="s">
        <v>12465</v>
      </c>
      <c r="B3073" s="195"/>
      <c r="C3073" s="196"/>
      <c r="D3073" s="224"/>
    </row>
    <row r="3074" spans="1:4">
      <c r="A3074" s="198" t="s">
        <v>12466</v>
      </c>
      <c r="B3074" s="195"/>
      <c r="C3074" s="196"/>
      <c r="D3074" s="224"/>
    </row>
    <row r="3075" spans="1:4">
      <c r="A3075" s="199" t="s">
        <v>12467</v>
      </c>
      <c r="B3075" s="195" t="s">
        <v>12468</v>
      </c>
      <c r="C3075" s="196" t="s">
        <v>5418</v>
      </c>
      <c r="D3075" s="197">
        <v>13.2</v>
      </c>
    </row>
    <row r="3076" spans="1:4">
      <c r="A3076" s="199" t="s">
        <v>12469</v>
      </c>
      <c r="B3076" s="195" t="s">
        <v>12470</v>
      </c>
      <c r="C3076" s="196" t="s">
        <v>5418</v>
      </c>
      <c r="D3076" s="197">
        <v>29.65</v>
      </c>
    </row>
    <row r="3077" spans="1:4">
      <c r="A3077" s="196" t="s">
        <v>12471</v>
      </c>
      <c r="B3077" s="195" t="s">
        <v>12472</v>
      </c>
      <c r="C3077" s="196" t="s">
        <v>5418</v>
      </c>
      <c r="D3077" s="197">
        <v>26.41</v>
      </c>
    </row>
    <row r="3078" spans="1:4">
      <c r="A3078" s="198" t="s">
        <v>12473</v>
      </c>
      <c r="B3078" s="195"/>
      <c r="C3078" s="196"/>
      <c r="D3078" s="224"/>
    </row>
    <row r="3079" spans="1:4">
      <c r="A3079" s="199" t="s">
        <v>12474</v>
      </c>
      <c r="B3079" s="195" t="s">
        <v>12475</v>
      </c>
      <c r="C3079" s="196" t="s">
        <v>5413</v>
      </c>
      <c r="D3079" s="197">
        <v>129.32</v>
      </c>
    </row>
    <row r="3080" spans="1:4">
      <c r="A3080" s="196" t="s">
        <v>12476</v>
      </c>
      <c r="B3080" s="195" t="s">
        <v>12477</v>
      </c>
      <c r="C3080" s="196" t="s">
        <v>5413</v>
      </c>
      <c r="D3080" s="197">
        <v>179.12</v>
      </c>
    </row>
    <row r="3081" spans="1:4">
      <c r="A3081" s="198" t="s">
        <v>12478</v>
      </c>
      <c r="B3081" s="195"/>
      <c r="C3081" s="196"/>
      <c r="D3081" s="224"/>
    </row>
    <row r="3082" spans="1:4">
      <c r="A3082" s="199" t="s">
        <v>12479</v>
      </c>
      <c r="B3082" s="195" t="s">
        <v>12480</v>
      </c>
      <c r="C3082" s="196" t="s">
        <v>5413</v>
      </c>
      <c r="D3082" s="197">
        <v>13.2</v>
      </c>
    </row>
    <row r="3083" spans="1:4">
      <c r="A3083" s="199" t="s">
        <v>12481</v>
      </c>
      <c r="B3083" s="195" t="s">
        <v>12482</v>
      </c>
      <c r="C3083" s="196" t="s">
        <v>5413</v>
      </c>
      <c r="D3083" s="197">
        <v>6.6</v>
      </c>
    </row>
    <row r="3084" spans="1:4">
      <c r="A3084" s="199" t="s">
        <v>12483</v>
      </c>
      <c r="B3084" s="195" t="s">
        <v>12484</v>
      </c>
      <c r="C3084" s="196" t="s">
        <v>5413</v>
      </c>
      <c r="D3084" s="197">
        <v>6.6</v>
      </c>
    </row>
    <row r="3085" spans="1:4">
      <c r="A3085" s="199" t="s">
        <v>12485</v>
      </c>
      <c r="B3085" s="195" t="s">
        <v>12486</v>
      </c>
      <c r="C3085" s="196" t="s">
        <v>5413</v>
      </c>
      <c r="D3085" s="197">
        <v>26.41</v>
      </c>
    </row>
    <row r="3086" spans="1:4">
      <c r="A3086" s="199" t="s">
        <v>12487</v>
      </c>
      <c r="B3086" s="195" t="s">
        <v>12488</v>
      </c>
      <c r="C3086" s="196" t="s">
        <v>41</v>
      </c>
      <c r="D3086" s="197">
        <v>2.64</v>
      </c>
    </row>
    <row r="3087" spans="1:4">
      <c r="A3087" s="199" t="s">
        <v>12489</v>
      </c>
      <c r="B3087" s="195" t="s">
        <v>12490</v>
      </c>
      <c r="C3087" s="196" t="s">
        <v>5413</v>
      </c>
      <c r="D3087" s="197">
        <v>26.41</v>
      </c>
    </row>
    <row r="3088" spans="1:4">
      <c r="A3088" s="199" t="s">
        <v>12491</v>
      </c>
      <c r="B3088" s="195" t="s">
        <v>12492</v>
      </c>
      <c r="C3088" s="196" t="s">
        <v>5413</v>
      </c>
      <c r="D3088" s="197">
        <v>19.809999999999999</v>
      </c>
    </row>
    <row r="3089" spans="1:4">
      <c r="A3089" s="199" t="s">
        <v>12493</v>
      </c>
      <c r="B3089" s="195" t="s">
        <v>12494</v>
      </c>
      <c r="C3089" s="196" t="s">
        <v>5413</v>
      </c>
      <c r="D3089" s="197">
        <v>6.6</v>
      </c>
    </row>
    <row r="3090" spans="1:4">
      <c r="A3090" s="199" t="s">
        <v>12495</v>
      </c>
      <c r="B3090" s="195" t="s">
        <v>12496</v>
      </c>
      <c r="C3090" s="196" t="s">
        <v>5413</v>
      </c>
      <c r="D3090" s="197">
        <v>6.6</v>
      </c>
    </row>
    <row r="3091" spans="1:4">
      <c r="A3091" s="199" t="s">
        <v>12497</v>
      </c>
      <c r="B3091" s="195" t="s">
        <v>12498</v>
      </c>
      <c r="C3091" s="196" t="s">
        <v>5413</v>
      </c>
      <c r="D3091" s="197">
        <v>19.809999999999999</v>
      </c>
    </row>
    <row r="3092" spans="1:4">
      <c r="A3092" s="199" t="s">
        <v>12499</v>
      </c>
      <c r="B3092" s="195" t="s">
        <v>12500</v>
      </c>
      <c r="C3092" s="196" t="s">
        <v>5413</v>
      </c>
      <c r="D3092" s="197">
        <v>26.41</v>
      </c>
    </row>
    <row r="3093" spans="1:4">
      <c r="A3093" s="199" t="s">
        <v>12501</v>
      </c>
      <c r="B3093" s="195" t="s">
        <v>12502</v>
      </c>
      <c r="C3093" s="196" t="s">
        <v>5413</v>
      </c>
      <c r="D3093" s="197">
        <v>39.61</v>
      </c>
    </row>
    <row r="3094" spans="1:4">
      <c r="A3094" s="199" t="s">
        <v>12503</v>
      </c>
      <c r="B3094" s="195" t="s">
        <v>12504</v>
      </c>
      <c r="C3094" s="196" t="s">
        <v>5413</v>
      </c>
      <c r="D3094" s="197">
        <v>79.23</v>
      </c>
    </row>
    <row r="3095" spans="1:4">
      <c r="A3095" s="199" t="s">
        <v>12505</v>
      </c>
      <c r="B3095" s="195" t="s">
        <v>12506</v>
      </c>
      <c r="C3095" s="196" t="s">
        <v>5413</v>
      </c>
      <c r="D3095" s="197">
        <v>26.41</v>
      </c>
    </row>
    <row r="3096" spans="1:4">
      <c r="A3096" s="199" t="s">
        <v>12507</v>
      </c>
      <c r="B3096" s="195" t="s">
        <v>12508</v>
      </c>
      <c r="C3096" s="196" t="s">
        <v>5413</v>
      </c>
      <c r="D3096" s="197">
        <v>13.2</v>
      </c>
    </row>
    <row r="3097" spans="1:4">
      <c r="A3097" s="199" t="s">
        <v>12509</v>
      </c>
      <c r="B3097" s="195" t="s">
        <v>12510</v>
      </c>
      <c r="C3097" s="196" t="s">
        <v>5413</v>
      </c>
      <c r="D3097" s="197">
        <v>39.61</v>
      </c>
    </row>
    <row r="3098" spans="1:4">
      <c r="A3098" s="199" t="s">
        <v>12511</v>
      </c>
      <c r="B3098" s="195" t="s">
        <v>12512</v>
      </c>
      <c r="C3098" s="196" t="s">
        <v>5413</v>
      </c>
      <c r="D3098" s="197">
        <v>52.82</v>
      </c>
    </row>
    <row r="3099" spans="1:4">
      <c r="A3099" s="199" t="s">
        <v>12513</v>
      </c>
      <c r="B3099" s="195" t="s">
        <v>12514</v>
      </c>
      <c r="C3099" s="196" t="s">
        <v>5413</v>
      </c>
      <c r="D3099" s="197">
        <v>79.23</v>
      </c>
    </row>
    <row r="3100" spans="1:4">
      <c r="A3100" s="199" t="s">
        <v>12515</v>
      </c>
      <c r="B3100" s="195" t="s">
        <v>12516</v>
      </c>
      <c r="C3100" s="196" t="s">
        <v>5413</v>
      </c>
      <c r="D3100" s="197">
        <v>105.64</v>
      </c>
    </row>
    <row r="3101" spans="1:4">
      <c r="A3101" s="199" t="s">
        <v>12517</v>
      </c>
      <c r="B3101" s="195" t="s">
        <v>12518</v>
      </c>
      <c r="C3101" s="196" t="s">
        <v>5413</v>
      </c>
      <c r="D3101" s="197">
        <v>132.05000000000001</v>
      </c>
    </row>
    <row r="3102" spans="1:4">
      <c r="A3102" s="199" t="s">
        <v>12519</v>
      </c>
      <c r="B3102" s="195" t="s">
        <v>12520</v>
      </c>
      <c r="C3102" s="196" t="s">
        <v>5413</v>
      </c>
      <c r="D3102" s="197">
        <v>264.08999999999997</v>
      </c>
    </row>
    <row r="3103" spans="1:4">
      <c r="A3103" s="199" t="s">
        <v>12521</v>
      </c>
      <c r="B3103" s="195" t="s">
        <v>12522</v>
      </c>
      <c r="C3103" s="196" t="s">
        <v>5413</v>
      </c>
      <c r="D3103" s="197">
        <v>330.12</v>
      </c>
    </row>
    <row r="3104" spans="1:4">
      <c r="A3104" s="199" t="s">
        <v>12523</v>
      </c>
      <c r="B3104" s="195" t="s">
        <v>12524</v>
      </c>
      <c r="C3104" s="196" t="s">
        <v>5413</v>
      </c>
      <c r="D3104" s="197">
        <v>113.09</v>
      </c>
    </row>
    <row r="3105" spans="1:4">
      <c r="A3105" s="199" t="s">
        <v>12525</v>
      </c>
      <c r="B3105" s="195" t="s">
        <v>12526</v>
      </c>
      <c r="C3105" s="196" t="s">
        <v>5413</v>
      </c>
      <c r="D3105" s="197">
        <v>19.809999999999999</v>
      </c>
    </row>
    <row r="3106" spans="1:4">
      <c r="A3106" s="199" t="s">
        <v>12527</v>
      </c>
      <c r="B3106" s="195" t="s">
        <v>12528</v>
      </c>
      <c r="C3106" s="196" t="s">
        <v>5413</v>
      </c>
      <c r="D3106" s="197">
        <v>52.82</v>
      </c>
    </row>
    <row r="3107" spans="1:4">
      <c r="A3107" s="199" t="s">
        <v>12529</v>
      </c>
      <c r="B3107" s="195" t="s">
        <v>12530</v>
      </c>
      <c r="C3107" s="196" t="s">
        <v>5413</v>
      </c>
      <c r="D3107" s="197">
        <v>6.6</v>
      </c>
    </row>
    <row r="3108" spans="1:4">
      <c r="A3108" s="199" t="s">
        <v>12531</v>
      </c>
      <c r="B3108" s="195" t="s">
        <v>12532</v>
      </c>
      <c r="C3108" s="196" t="s">
        <v>5413</v>
      </c>
      <c r="D3108" s="197">
        <v>13.2</v>
      </c>
    </row>
    <row r="3109" spans="1:4">
      <c r="A3109" s="199" t="s">
        <v>12533</v>
      </c>
      <c r="B3109" s="195" t="s">
        <v>12534</v>
      </c>
      <c r="C3109" s="196" t="s">
        <v>5413</v>
      </c>
      <c r="D3109" s="197">
        <v>6.6</v>
      </c>
    </row>
    <row r="3110" spans="1:4">
      <c r="A3110" s="199" t="s">
        <v>12535</v>
      </c>
      <c r="B3110" s="195" t="s">
        <v>12536</v>
      </c>
      <c r="C3110" s="196" t="s">
        <v>5413</v>
      </c>
      <c r="D3110" s="197">
        <v>6.6</v>
      </c>
    </row>
    <row r="3111" spans="1:4">
      <c r="A3111" s="199" t="s">
        <v>12537</v>
      </c>
      <c r="B3111" s="195" t="s">
        <v>12538</v>
      </c>
      <c r="C3111" s="196" t="s">
        <v>5413</v>
      </c>
      <c r="D3111" s="197">
        <v>105.64</v>
      </c>
    </row>
    <row r="3112" spans="1:4">
      <c r="A3112" s="199" t="s">
        <v>12539</v>
      </c>
      <c r="B3112" s="195" t="s">
        <v>12540</v>
      </c>
      <c r="C3112" s="196" t="s">
        <v>5418</v>
      </c>
      <c r="D3112" s="197">
        <v>6.6</v>
      </c>
    </row>
    <row r="3113" spans="1:4">
      <c r="A3113" s="199" t="s">
        <v>12541</v>
      </c>
      <c r="B3113" s="195" t="s">
        <v>12542</v>
      </c>
      <c r="C3113" s="196" t="s">
        <v>5413</v>
      </c>
      <c r="D3113" s="197">
        <v>6.6</v>
      </c>
    </row>
    <row r="3114" spans="1:4">
      <c r="A3114" s="199" t="s">
        <v>12543</v>
      </c>
      <c r="B3114" s="195" t="s">
        <v>12544</v>
      </c>
      <c r="C3114" s="196" t="s">
        <v>5413</v>
      </c>
      <c r="D3114" s="197">
        <v>6.6</v>
      </c>
    </row>
    <row r="3115" spans="1:4">
      <c r="A3115" s="199" t="s">
        <v>12545</v>
      </c>
      <c r="B3115" s="195" t="s">
        <v>12546</v>
      </c>
      <c r="C3115" s="196" t="s">
        <v>5413</v>
      </c>
      <c r="D3115" s="197">
        <v>13.2</v>
      </c>
    </row>
    <row r="3116" spans="1:4">
      <c r="A3116" s="199" t="s">
        <v>12547</v>
      </c>
      <c r="B3116" s="195" t="s">
        <v>12548</v>
      </c>
      <c r="C3116" s="196" t="s">
        <v>5413</v>
      </c>
      <c r="D3116" s="197">
        <v>26.41</v>
      </c>
    </row>
    <row r="3117" spans="1:4">
      <c r="A3117" s="199" t="s">
        <v>12549</v>
      </c>
      <c r="B3117" s="195" t="s">
        <v>12550</v>
      </c>
      <c r="C3117" s="196" t="s">
        <v>5413</v>
      </c>
      <c r="D3117" s="197">
        <v>52.82</v>
      </c>
    </row>
    <row r="3118" spans="1:4">
      <c r="A3118" s="199" t="s">
        <v>12551</v>
      </c>
      <c r="B3118" s="195" t="s">
        <v>12552</v>
      </c>
      <c r="C3118" s="196" t="s">
        <v>5413</v>
      </c>
      <c r="D3118" s="197">
        <v>79.23</v>
      </c>
    </row>
    <row r="3119" spans="1:4">
      <c r="A3119" s="199" t="s">
        <v>12553</v>
      </c>
      <c r="B3119" s="195" t="s">
        <v>12554</v>
      </c>
      <c r="C3119" s="196" t="s">
        <v>5413</v>
      </c>
      <c r="D3119" s="197">
        <v>52.82</v>
      </c>
    </row>
    <row r="3120" spans="1:4">
      <c r="A3120" s="196" t="s">
        <v>12555</v>
      </c>
      <c r="B3120" s="195" t="s">
        <v>12556</v>
      </c>
      <c r="C3120" s="196" t="s">
        <v>5413</v>
      </c>
      <c r="D3120" s="197">
        <v>66.02</v>
      </c>
    </row>
    <row r="3121" spans="1:4">
      <c r="A3121" s="194" t="s">
        <v>12557</v>
      </c>
      <c r="B3121" s="195"/>
      <c r="C3121" s="196"/>
      <c r="D3121" s="224"/>
    </row>
    <row r="3122" spans="1:4">
      <c r="A3122" s="198" t="s">
        <v>12558</v>
      </c>
      <c r="B3122" s="195"/>
      <c r="C3122" s="196"/>
      <c r="D3122" s="224"/>
    </row>
    <row r="3123" spans="1:4">
      <c r="A3123" s="199" t="s">
        <v>12559</v>
      </c>
      <c r="B3123" s="195" t="s">
        <v>12560</v>
      </c>
      <c r="C3123" s="196" t="s">
        <v>5447</v>
      </c>
      <c r="D3123" s="197">
        <v>9.9499999999999993</v>
      </c>
    </row>
    <row r="3124" spans="1:4">
      <c r="A3124" s="199" t="s">
        <v>12561</v>
      </c>
      <c r="B3124" s="195" t="s">
        <v>12562</v>
      </c>
      <c r="C3124" s="196" t="s">
        <v>41</v>
      </c>
      <c r="D3124" s="197">
        <v>4.5599999999999996</v>
      </c>
    </row>
    <row r="3125" spans="1:4">
      <c r="A3125" s="199" t="s">
        <v>12563</v>
      </c>
      <c r="B3125" s="195" t="s">
        <v>12564</v>
      </c>
      <c r="C3125" s="196" t="s">
        <v>5413</v>
      </c>
      <c r="D3125" s="197">
        <v>11.4</v>
      </c>
    </row>
    <row r="3126" spans="1:4">
      <c r="A3126" s="196" t="s">
        <v>12565</v>
      </c>
      <c r="B3126" s="195" t="s">
        <v>12566</v>
      </c>
      <c r="C3126" s="196" t="s">
        <v>5413</v>
      </c>
      <c r="D3126" s="197">
        <v>7.43</v>
      </c>
    </row>
    <row r="3127" spans="1:4">
      <c r="A3127" s="194" t="s">
        <v>5457</v>
      </c>
      <c r="B3127" s="195"/>
      <c r="C3127" s="196"/>
      <c r="D3127" s="224"/>
    </row>
    <row r="3128" spans="1:4">
      <c r="A3128" s="194" t="s">
        <v>5423</v>
      </c>
      <c r="B3128" s="195"/>
      <c r="C3128" s="196"/>
      <c r="D3128" s="224"/>
    </row>
    <row r="3129" spans="1:4">
      <c r="A3129" s="194" t="s">
        <v>12567</v>
      </c>
      <c r="B3129" s="195"/>
      <c r="C3129" s="196"/>
      <c r="D3129" s="224"/>
    </row>
    <row r="3130" spans="1:4">
      <c r="A3130" s="198" t="s">
        <v>12568</v>
      </c>
      <c r="B3130" s="195"/>
      <c r="C3130" s="196"/>
      <c r="D3130" s="224"/>
    </row>
    <row r="3131" spans="1:4">
      <c r="A3131" s="199" t="s">
        <v>12569</v>
      </c>
      <c r="B3131" s="195" t="s">
        <v>12570</v>
      </c>
      <c r="C3131" s="196" t="s">
        <v>41</v>
      </c>
      <c r="D3131" s="197">
        <v>144.63</v>
      </c>
    </row>
    <row r="3132" spans="1:4">
      <c r="A3132" s="196" t="s">
        <v>12571</v>
      </c>
      <c r="B3132" s="195" t="s">
        <v>12572</v>
      </c>
      <c r="C3132" s="196" t="s">
        <v>41</v>
      </c>
      <c r="D3132" s="197">
        <v>155.25</v>
      </c>
    </row>
    <row r="3133" spans="1:4">
      <c r="A3133" s="194" t="s">
        <v>12573</v>
      </c>
      <c r="B3133" s="195"/>
      <c r="C3133" s="196"/>
      <c r="D3133" s="224"/>
    </row>
    <row r="3134" spans="1:4">
      <c r="A3134" s="198" t="s">
        <v>12574</v>
      </c>
      <c r="B3134" s="195"/>
      <c r="C3134" s="196"/>
      <c r="D3134" s="224"/>
    </row>
    <row r="3135" spans="1:4">
      <c r="A3135" s="199" t="s">
        <v>12575</v>
      </c>
      <c r="B3135" s="195" t="s">
        <v>12576</v>
      </c>
      <c r="C3135" s="196" t="s">
        <v>41</v>
      </c>
      <c r="D3135" s="197">
        <v>12.25</v>
      </c>
    </row>
    <row r="3136" spans="1:4">
      <c r="A3136" s="199" t="s">
        <v>12577</v>
      </c>
      <c r="B3136" s="195" t="s">
        <v>12578</v>
      </c>
      <c r="C3136" s="196" t="s">
        <v>41</v>
      </c>
      <c r="D3136" s="197">
        <v>19.670000000000002</v>
      </c>
    </row>
    <row r="3137" spans="1:4">
      <c r="A3137" s="199" t="s">
        <v>12579</v>
      </c>
      <c r="B3137" s="195" t="s">
        <v>12580</v>
      </c>
      <c r="C3137" s="196" t="s">
        <v>41</v>
      </c>
      <c r="D3137" s="197">
        <v>28.53</v>
      </c>
    </row>
    <row r="3138" spans="1:4">
      <c r="A3138" s="199" t="s">
        <v>12581</v>
      </c>
      <c r="B3138" s="195" t="s">
        <v>12582</v>
      </c>
      <c r="C3138" s="196" t="s">
        <v>41</v>
      </c>
      <c r="D3138" s="197">
        <v>60.16</v>
      </c>
    </row>
    <row r="3139" spans="1:4">
      <c r="A3139" s="199" t="s">
        <v>12583</v>
      </c>
      <c r="B3139" s="195" t="s">
        <v>12584</v>
      </c>
      <c r="C3139" s="196" t="s">
        <v>41</v>
      </c>
      <c r="D3139" s="197">
        <v>95.43</v>
      </c>
    </row>
    <row r="3140" spans="1:4">
      <c r="A3140" s="196" t="s">
        <v>12585</v>
      </c>
      <c r="B3140" s="195" t="s">
        <v>12586</v>
      </c>
      <c r="C3140" s="196" t="s">
        <v>41</v>
      </c>
      <c r="D3140" s="197">
        <v>136.74</v>
      </c>
    </row>
    <row r="3141" spans="1:4">
      <c r="A3141" s="198" t="s">
        <v>12587</v>
      </c>
      <c r="B3141" s="195"/>
      <c r="C3141" s="196"/>
      <c r="D3141" s="224"/>
    </row>
    <row r="3142" spans="1:4">
      <c r="A3142" s="199" t="s">
        <v>12588</v>
      </c>
      <c r="B3142" s="195" t="s">
        <v>12589</v>
      </c>
      <c r="C3142" s="196" t="s">
        <v>41</v>
      </c>
      <c r="D3142" s="197">
        <v>10.14</v>
      </c>
    </row>
    <row r="3143" spans="1:4">
      <c r="A3143" s="199" t="s">
        <v>12590</v>
      </c>
      <c r="B3143" s="195" t="s">
        <v>12591</v>
      </c>
      <c r="C3143" s="196" t="s">
        <v>41</v>
      </c>
      <c r="D3143" s="197">
        <v>12.52</v>
      </c>
    </row>
    <row r="3144" spans="1:4">
      <c r="A3144" s="199" t="s">
        <v>12592</v>
      </c>
      <c r="B3144" s="195" t="s">
        <v>12593</v>
      </c>
      <c r="C3144" s="196" t="s">
        <v>41</v>
      </c>
      <c r="D3144" s="197">
        <v>21.25</v>
      </c>
    </row>
    <row r="3145" spans="1:4">
      <c r="A3145" s="199" t="s">
        <v>12594</v>
      </c>
      <c r="B3145" s="195" t="s">
        <v>12595</v>
      </c>
      <c r="C3145" s="196" t="s">
        <v>41</v>
      </c>
      <c r="D3145" s="197">
        <v>27.2</v>
      </c>
    </row>
    <row r="3146" spans="1:4">
      <c r="A3146" s="199" t="s">
        <v>12596</v>
      </c>
      <c r="B3146" s="195" t="s">
        <v>12597</v>
      </c>
      <c r="C3146" s="196" t="s">
        <v>41</v>
      </c>
      <c r="D3146" s="197">
        <v>32.56</v>
      </c>
    </row>
    <row r="3147" spans="1:4">
      <c r="A3147" s="199" t="s">
        <v>12598</v>
      </c>
      <c r="B3147" s="195" t="s">
        <v>12599</v>
      </c>
      <c r="C3147" s="196" t="s">
        <v>41</v>
      </c>
      <c r="D3147" s="197">
        <v>43.58</v>
      </c>
    </row>
    <row r="3148" spans="1:4">
      <c r="A3148" s="199" t="s">
        <v>12600</v>
      </c>
      <c r="B3148" s="195" t="s">
        <v>12601</v>
      </c>
      <c r="C3148" s="196" t="s">
        <v>41</v>
      </c>
      <c r="D3148" s="197">
        <v>58.22</v>
      </c>
    </row>
    <row r="3149" spans="1:4">
      <c r="A3149" s="199" t="s">
        <v>12602</v>
      </c>
      <c r="B3149" s="195" t="s">
        <v>12603</v>
      </c>
      <c r="C3149" s="196" t="s">
        <v>41</v>
      </c>
      <c r="D3149" s="197">
        <v>69.73</v>
      </c>
    </row>
    <row r="3150" spans="1:4">
      <c r="A3150" s="199" t="s">
        <v>12604</v>
      </c>
      <c r="B3150" s="195" t="s">
        <v>12605</v>
      </c>
      <c r="C3150" s="196" t="s">
        <v>41</v>
      </c>
      <c r="D3150" s="197">
        <v>110.51</v>
      </c>
    </row>
    <row r="3151" spans="1:4">
      <c r="A3151" s="199" t="s">
        <v>12606</v>
      </c>
      <c r="B3151" s="195" t="s">
        <v>12607</v>
      </c>
      <c r="C3151" s="196" t="s">
        <v>41</v>
      </c>
      <c r="D3151" s="197">
        <v>6.6</v>
      </c>
    </row>
    <row r="3152" spans="1:4">
      <c r="A3152" s="199" t="s">
        <v>12608</v>
      </c>
      <c r="B3152" s="195" t="s">
        <v>12609</v>
      </c>
      <c r="C3152" s="196" t="s">
        <v>41</v>
      </c>
      <c r="D3152" s="197">
        <v>7.34</v>
      </c>
    </row>
    <row r="3153" spans="1:4">
      <c r="A3153" s="199" t="s">
        <v>12610</v>
      </c>
      <c r="B3153" s="195" t="s">
        <v>12611</v>
      </c>
      <c r="C3153" s="196" t="s">
        <v>41</v>
      </c>
      <c r="D3153" s="197">
        <v>12.1</v>
      </c>
    </row>
    <row r="3154" spans="1:4">
      <c r="A3154" s="199" t="s">
        <v>12612</v>
      </c>
      <c r="B3154" s="195" t="s">
        <v>12613</v>
      </c>
      <c r="C3154" s="196" t="s">
        <v>41</v>
      </c>
      <c r="D3154" s="197">
        <v>15.69</v>
      </c>
    </row>
    <row r="3155" spans="1:4">
      <c r="A3155" s="199" t="s">
        <v>12614</v>
      </c>
      <c r="B3155" s="195" t="s">
        <v>12615</v>
      </c>
      <c r="C3155" s="196" t="s">
        <v>41</v>
      </c>
      <c r="D3155" s="197">
        <v>27.81</v>
      </c>
    </row>
    <row r="3156" spans="1:4">
      <c r="A3156" s="199" t="s">
        <v>12616</v>
      </c>
      <c r="B3156" s="195" t="s">
        <v>12617</v>
      </c>
      <c r="C3156" s="196" t="s">
        <v>41</v>
      </c>
      <c r="D3156" s="197">
        <v>67.77</v>
      </c>
    </row>
    <row r="3157" spans="1:4">
      <c r="A3157" s="196" t="s">
        <v>12618</v>
      </c>
      <c r="B3157" s="195" t="s">
        <v>12619</v>
      </c>
      <c r="C3157" s="196" t="s">
        <v>41</v>
      </c>
      <c r="D3157" s="197">
        <v>97.39</v>
      </c>
    </row>
    <row r="3158" spans="1:4">
      <c r="A3158" s="198" t="s">
        <v>12620</v>
      </c>
      <c r="B3158" s="195"/>
      <c r="C3158" s="196"/>
      <c r="D3158" s="224"/>
    </row>
    <row r="3159" spans="1:4">
      <c r="A3159" s="199" t="s">
        <v>12621</v>
      </c>
      <c r="B3159" s="195" t="s">
        <v>12622</v>
      </c>
      <c r="C3159" s="196" t="s">
        <v>5413</v>
      </c>
      <c r="D3159" s="197">
        <v>3.09</v>
      </c>
    </row>
    <row r="3160" spans="1:4">
      <c r="A3160" s="199" t="s">
        <v>12623</v>
      </c>
      <c r="B3160" s="195" t="s">
        <v>12624</v>
      </c>
      <c r="C3160" s="196" t="s">
        <v>5413</v>
      </c>
      <c r="D3160" s="197">
        <v>3.38</v>
      </c>
    </row>
    <row r="3161" spans="1:4">
      <c r="A3161" s="199" t="s">
        <v>12625</v>
      </c>
      <c r="B3161" s="195" t="s">
        <v>12626</v>
      </c>
      <c r="C3161" s="196" t="s">
        <v>5413</v>
      </c>
      <c r="D3161" s="197">
        <v>4.51</v>
      </c>
    </row>
    <row r="3162" spans="1:4">
      <c r="A3162" s="199" t="s">
        <v>12627</v>
      </c>
      <c r="B3162" s="195" t="s">
        <v>12628</v>
      </c>
      <c r="C3162" s="196" t="s">
        <v>5413</v>
      </c>
      <c r="D3162" s="197">
        <v>5.83</v>
      </c>
    </row>
    <row r="3163" spans="1:4">
      <c r="A3163" s="199" t="s">
        <v>12629</v>
      </c>
      <c r="B3163" s="195" t="s">
        <v>12630</v>
      </c>
      <c r="C3163" s="196" t="s">
        <v>5413</v>
      </c>
      <c r="D3163" s="197">
        <v>8.6</v>
      </c>
    </row>
    <row r="3164" spans="1:4">
      <c r="A3164" s="199" t="s">
        <v>12631</v>
      </c>
      <c r="B3164" s="195" t="s">
        <v>12632</v>
      </c>
      <c r="C3164" s="196" t="s">
        <v>5413</v>
      </c>
      <c r="D3164" s="197">
        <v>2.4</v>
      </c>
    </row>
    <row r="3165" spans="1:4">
      <c r="A3165" s="199" t="s">
        <v>12633</v>
      </c>
      <c r="B3165" s="195" t="s">
        <v>12634</v>
      </c>
      <c r="C3165" s="196" t="s">
        <v>5413</v>
      </c>
      <c r="D3165" s="197">
        <v>3.49</v>
      </c>
    </row>
    <row r="3166" spans="1:4">
      <c r="A3166" s="199" t="s">
        <v>12635</v>
      </c>
      <c r="B3166" s="195" t="s">
        <v>12636</v>
      </c>
      <c r="C3166" s="196" t="s">
        <v>5413</v>
      </c>
      <c r="D3166" s="197">
        <v>38.18</v>
      </c>
    </row>
    <row r="3167" spans="1:4">
      <c r="A3167" s="199" t="s">
        <v>12637</v>
      </c>
      <c r="B3167" s="195" t="s">
        <v>12638</v>
      </c>
      <c r="C3167" s="196" t="s">
        <v>5413</v>
      </c>
      <c r="D3167" s="197">
        <v>5.03</v>
      </c>
    </row>
    <row r="3168" spans="1:4">
      <c r="A3168" s="199" t="s">
        <v>12639</v>
      </c>
      <c r="B3168" s="195" t="s">
        <v>12640</v>
      </c>
      <c r="C3168" s="196" t="s">
        <v>5413</v>
      </c>
      <c r="D3168" s="197">
        <v>6.57</v>
      </c>
    </row>
    <row r="3169" spans="1:4">
      <c r="A3169" s="199" t="s">
        <v>12641</v>
      </c>
      <c r="B3169" s="195" t="s">
        <v>12642</v>
      </c>
      <c r="C3169" s="196" t="s">
        <v>5413</v>
      </c>
      <c r="D3169" s="197">
        <v>4.1500000000000004</v>
      </c>
    </row>
    <row r="3170" spans="1:4">
      <c r="A3170" s="199" t="s">
        <v>12643</v>
      </c>
      <c r="B3170" s="195" t="s">
        <v>12644</v>
      </c>
      <c r="C3170" s="196" t="s">
        <v>5413</v>
      </c>
      <c r="D3170" s="197">
        <v>5.2</v>
      </c>
    </row>
    <row r="3171" spans="1:4">
      <c r="A3171" s="199" t="s">
        <v>12645</v>
      </c>
      <c r="B3171" s="195" t="s">
        <v>12646</v>
      </c>
      <c r="C3171" s="196" t="s">
        <v>5413</v>
      </c>
      <c r="D3171" s="197">
        <v>10.83</v>
      </c>
    </row>
    <row r="3172" spans="1:4">
      <c r="A3172" s="199" t="s">
        <v>12647</v>
      </c>
      <c r="B3172" s="195" t="s">
        <v>12648</v>
      </c>
      <c r="C3172" s="196" t="s">
        <v>5413</v>
      </c>
      <c r="D3172" s="197">
        <v>20.54</v>
      </c>
    </row>
    <row r="3173" spans="1:4">
      <c r="A3173" s="196" t="s">
        <v>12649</v>
      </c>
      <c r="B3173" s="195" t="s">
        <v>12650</v>
      </c>
      <c r="C3173" s="196" t="s">
        <v>5413</v>
      </c>
      <c r="D3173" s="197">
        <v>7.99</v>
      </c>
    </row>
    <row r="3174" spans="1:4">
      <c r="A3174" s="198" t="s">
        <v>12651</v>
      </c>
      <c r="B3174" s="195"/>
      <c r="C3174" s="196"/>
      <c r="D3174" s="224"/>
    </row>
    <row r="3175" spans="1:4">
      <c r="A3175" s="199" t="s">
        <v>12652</v>
      </c>
      <c r="B3175" s="195" t="s">
        <v>12653</v>
      </c>
      <c r="C3175" s="196" t="s">
        <v>5413</v>
      </c>
      <c r="D3175" s="197">
        <v>857.12</v>
      </c>
    </row>
    <row r="3176" spans="1:4">
      <c r="A3176" s="199" t="s">
        <v>12654</v>
      </c>
      <c r="B3176" s="195" t="s">
        <v>12655</v>
      </c>
      <c r="C3176" s="196" t="s">
        <v>5413</v>
      </c>
      <c r="D3176" s="197">
        <v>709.97</v>
      </c>
    </row>
    <row r="3177" spans="1:4">
      <c r="A3177" s="196" t="s">
        <v>12656</v>
      </c>
      <c r="B3177" s="195" t="s">
        <v>12657</v>
      </c>
      <c r="C3177" s="196" t="s">
        <v>5413</v>
      </c>
      <c r="D3177" s="197">
        <v>4910.7700000000004</v>
      </c>
    </row>
    <row r="3178" spans="1:4">
      <c r="A3178" s="198" t="s">
        <v>12658</v>
      </c>
      <c r="B3178" s="195"/>
      <c r="C3178" s="196"/>
      <c r="D3178" s="224"/>
    </row>
    <row r="3179" spans="1:4">
      <c r="A3179" s="199" t="s">
        <v>12659</v>
      </c>
      <c r="B3179" s="195" t="s">
        <v>12660</v>
      </c>
      <c r="C3179" s="196" t="s">
        <v>41</v>
      </c>
      <c r="D3179" s="197">
        <v>34.85</v>
      </c>
    </row>
    <row r="3180" spans="1:4">
      <c r="A3180" s="199" t="s">
        <v>12661</v>
      </c>
      <c r="B3180" s="195" t="s">
        <v>12662</v>
      </c>
      <c r="C3180" s="196" t="s">
        <v>41</v>
      </c>
      <c r="D3180" s="197">
        <v>45</v>
      </c>
    </row>
    <row r="3181" spans="1:4">
      <c r="A3181" s="199" t="s">
        <v>12663</v>
      </c>
      <c r="B3181" s="195" t="s">
        <v>12664</v>
      </c>
      <c r="C3181" s="196" t="s">
        <v>41</v>
      </c>
      <c r="D3181" s="197">
        <v>53.71</v>
      </c>
    </row>
    <row r="3182" spans="1:4">
      <c r="A3182" s="199" t="s">
        <v>12665</v>
      </c>
      <c r="B3182" s="195" t="s">
        <v>12666</v>
      </c>
      <c r="C3182" s="196" t="s">
        <v>41</v>
      </c>
      <c r="D3182" s="197">
        <v>58.85</v>
      </c>
    </row>
    <row r="3183" spans="1:4">
      <c r="A3183" s="199" t="s">
        <v>12667</v>
      </c>
      <c r="B3183" s="195" t="s">
        <v>12668</v>
      </c>
      <c r="C3183" s="196" t="s">
        <v>41</v>
      </c>
      <c r="D3183" s="197">
        <v>74.010000000000005</v>
      </c>
    </row>
    <row r="3184" spans="1:4">
      <c r="A3184" s="196" t="s">
        <v>12669</v>
      </c>
      <c r="B3184" s="195" t="s">
        <v>12670</v>
      </c>
      <c r="C3184" s="196" t="s">
        <v>41</v>
      </c>
      <c r="D3184" s="197">
        <v>92.51</v>
      </c>
    </row>
    <row r="3185" spans="1:4">
      <c r="A3185" s="198" t="s">
        <v>12671</v>
      </c>
      <c r="B3185" s="195"/>
      <c r="C3185" s="196"/>
      <c r="D3185" s="224"/>
    </row>
    <row r="3186" spans="1:4">
      <c r="A3186" s="196" t="s">
        <v>12672</v>
      </c>
      <c r="B3186" s="195" t="s">
        <v>12673</v>
      </c>
      <c r="C3186" s="196" t="s">
        <v>41</v>
      </c>
      <c r="D3186" s="197">
        <v>5.75</v>
      </c>
    </row>
    <row r="3187" spans="1:4">
      <c r="A3187" s="198" t="s">
        <v>12674</v>
      </c>
      <c r="B3187" s="195"/>
      <c r="C3187" s="196"/>
      <c r="D3187" s="224"/>
    </row>
    <row r="3188" spans="1:4">
      <c r="A3188" s="199" t="s">
        <v>12675</v>
      </c>
      <c r="B3188" s="195" t="s">
        <v>12676</v>
      </c>
      <c r="C3188" s="196" t="s">
        <v>5413</v>
      </c>
      <c r="D3188" s="197">
        <v>1.41</v>
      </c>
    </row>
    <row r="3189" spans="1:4">
      <c r="A3189" s="199" t="s">
        <v>12677</v>
      </c>
      <c r="B3189" s="195" t="s">
        <v>12678</v>
      </c>
      <c r="C3189" s="196" t="s">
        <v>5413</v>
      </c>
      <c r="D3189" s="197">
        <v>8.84</v>
      </c>
    </row>
    <row r="3190" spans="1:4">
      <c r="A3190" s="199" t="s">
        <v>12679</v>
      </c>
      <c r="B3190" s="195" t="s">
        <v>12680</v>
      </c>
      <c r="C3190" s="196" t="s">
        <v>5413</v>
      </c>
      <c r="D3190" s="197">
        <v>1.92</v>
      </c>
    </row>
    <row r="3191" spans="1:4">
      <c r="A3191" s="196" t="s">
        <v>12681</v>
      </c>
      <c r="B3191" s="195" t="s">
        <v>12682</v>
      </c>
      <c r="C3191" s="196" t="s">
        <v>5413</v>
      </c>
      <c r="D3191" s="197">
        <v>7.25</v>
      </c>
    </row>
    <row r="3192" spans="1:4">
      <c r="A3192" s="198" t="s">
        <v>12683</v>
      </c>
      <c r="B3192" s="195"/>
      <c r="C3192" s="196"/>
      <c r="D3192" s="224"/>
    </row>
    <row r="3193" spans="1:4">
      <c r="A3193" s="199" t="s">
        <v>12684</v>
      </c>
      <c r="B3193" s="195" t="s">
        <v>12685</v>
      </c>
      <c r="C3193" s="196" t="s">
        <v>41</v>
      </c>
      <c r="D3193" s="197">
        <v>38.79</v>
      </c>
    </row>
    <row r="3194" spans="1:4">
      <c r="A3194" s="199" t="s">
        <v>12686</v>
      </c>
      <c r="B3194" s="195" t="s">
        <v>12687</v>
      </c>
      <c r="C3194" s="196" t="s">
        <v>41</v>
      </c>
      <c r="D3194" s="197">
        <v>42.26</v>
      </c>
    </row>
    <row r="3195" spans="1:4">
      <c r="A3195" s="196" t="s">
        <v>12688</v>
      </c>
      <c r="B3195" s="195" t="s">
        <v>12689</v>
      </c>
      <c r="C3195" s="196" t="s">
        <v>41</v>
      </c>
      <c r="D3195" s="197">
        <v>45.61</v>
      </c>
    </row>
    <row r="3196" spans="1:4">
      <c r="A3196" s="198" t="s">
        <v>12690</v>
      </c>
      <c r="B3196" s="195"/>
      <c r="C3196" s="196"/>
      <c r="D3196" s="224"/>
    </row>
    <row r="3197" spans="1:4">
      <c r="A3197" s="199" t="s">
        <v>12691</v>
      </c>
      <c r="B3197" s="195" t="s">
        <v>12692</v>
      </c>
      <c r="C3197" s="196" t="s">
        <v>41</v>
      </c>
      <c r="D3197" s="197">
        <v>20.07</v>
      </c>
    </row>
    <row r="3198" spans="1:4">
      <c r="A3198" s="199" t="s">
        <v>12693</v>
      </c>
      <c r="B3198" s="195" t="s">
        <v>12694</v>
      </c>
      <c r="C3198" s="196" t="s">
        <v>41</v>
      </c>
      <c r="D3198" s="197">
        <v>24.64</v>
      </c>
    </row>
    <row r="3199" spans="1:4">
      <c r="A3199" s="199" t="s">
        <v>12695</v>
      </c>
      <c r="B3199" s="195" t="s">
        <v>12696</v>
      </c>
      <c r="C3199" s="196" t="s">
        <v>41</v>
      </c>
      <c r="D3199" s="197">
        <v>35.54</v>
      </c>
    </row>
    <row r="3200" spans="1:4">
      <c r="A3200" s="199" t="s">
        <v>12697</v>
      </c>
      <c r="B3200" s="195" t="s">
        <v>12698</v>
      </c>
      <c r="C3200" s="196" t="s">
        <v>41</v>
      </c>
      <c r="D3200" s="197">
        <v>42.85</v>
      </c>
    </row>
    <row r="3201" spans="1:4">
      <c r="A3201" s="199" t="s">
        <v>12699</v>
      </c>
      <c r="B3201" s="195" t="s">
        <v>12700</v>
      </c>
      <c r="C3201" s="196" t="s">
        <v>41</v>
      </c>
      <c r="D3201" s="197">
        <v>46.02</v>
      </c>
    </row>
    <row r="3202" spans="1:4">
      <c r="A3202" s="199" t="s">
        <v>12701</v>
      </c>
      <c r="B3202" s="195" t="s">
        <v>12702</v>
      </c>
      <c r="C3202" s="196" t="s">
        <v>41</v>
      </c>
      <c r="D3202" s="197">
        <v>65.430000000000007</v>
      </c>
    </row>
    <row r="3203" spans="1:4">
      <c r="A3203" s="199" t="s">
        <v>12703</v>
      </c>
      <c r="B3203" s="195" t="s">
        <v>12704</v>
      </c>
      <c r="C3203" s="196" t="s">
        <v>41</v>
      </c>
      <c r="D3203" s="197">
        <v>88.23</v>
      </c>
    </row>
    <row r="3204" spans="1:4">
      <c r="A3204" s="199" t="s">
        <v>12705</v>
      </c>
      <c r="B3204" s="195" t="s">
        <v>12706</v>
      </c>
      <c r="C3204" s="196" t="s">
        <v>41</v>
      </c>
      <c r="D3204" s="197">
        <v>117.36</v>
      </c>
    </row>
    <row r="3205" spans="1:4">
      <c r="A3205" s="199" t="s">
        <v>12707</v>
      </c>
      <c r="B3205" s="195" t="s">
        <v>12708</v>
      </c>
      <c r="C3205" s="196" t="s">
        <v>41</v>
      </c>
      <c r="D3205" s="197">
        <v>180.46</v>
      </c>
    </row>
    <row r="3206" spans="1:4">
      <c r="A3206" s="199" t="s">
        <v>12709</v>
      </c>
      <c r="B3206" s="195" t="s">
        <v>12710</v>
      </c>
      <c r="C3206" s="196" t="s">
        <v>41</v>
      </c>
      <c r="D3206" s="197">
        <v>43.84</v>
      </c>
    </row>
    <row r="3207" spans="1:4">
      <c r="A3207" s="196" t="s">
        <v>12711</v>
      </c>
      <c r="B3207" s="195" t="s">
        <v>12712</v>
      </c>
      <c r="C3207" s="196" t="s">
        <v>41</v>
      </c>
      <c r="D3207" s="197">
        <v>55.49</v>
      </c>
    </row>
    <row r="3208" spans="1:4">
      <c r="A3208" s="198" t="s">
        <v>12713</v>
      </c>
      <c r="B3208" s="195"/>
      <c r="C3208" s="196"/>
      <c r="D3208" s="224"/>
    </row>
    <row r="3209" spans="1:4">
      <c r="A3209" s="199" t="s">
        <v>12714</v>
      </c>
      <c r="B3209" s="195" t="s">
        <v>12715</v>
      </c>
      <c r="C3209" s="196" t="s">
        <v>41</v>
      </c>
      <c r="D3209" s="197">
        <v>20.07</v>
      </c>
    </row>
    <row r="3210" spans="1:4">
      <c r="A3210" s="199" t="s">
        <v>12716</v>
      </c>
      <c r="B3210" s="195" t="s">
        <v>12717</v>
      </c>
      <c r="C3210" s="196" t="s">
        <v>41</v>
      </c>
      <c r="D3210" s="197">
        <v>24.64</v>
      </c>
    </row>
    <row r="3211" spans="1:4">
      <c r="A3211" s="199" t="s">
        <v>12718</v>
      </c>
      <c r="B3211" s="195" t="s">
        <v>12719</v>
      </c>
      <c r="C3211" s="196" t="s">
        <v>41</v>
      </c>
      <c r="D3211" s="197">
        <v>35.54</v>
      </c>
    </row>
    <row r="3212" spans="1:4">
      <c r="A3212" s="199" t="s">
        <v>12720</v>
      </c>
      <c r="B3212" s="195" t="s">
        <v>12721</v>
      </c>
      <c r="C3212" s="196" t="s">
        <v>41</v>
      </c>
      <c r="D3212" s="197">
        <v>45.89</v>
      </c>
    </row>
    <row r="3213" spans="1:4">
      <c r="A3213" s="199" t="s">
        <v>12722</v>
      </c>
      <c r="B3213" s="195" t="s">
        <v>12723</v>
      </c>
      <c r="C3213" s="196" t="s">
        <v>41</v>
      </c>
      <c r="D3213" s="197">
        <v>46.02</v>
      </c>
    </row>
    <row r="3214" spans="1:4">
      <c r="A3214" s="199" t="s">
        <v>12724</v>
      </c>
      <c r="B3214" s="195" t="s">
        <v>12725</v>
      </c>
      <c r="C3214" s="196" t="s">
        <v>41</v>
      </c>
      <c r="D3214" s="197">
        <v>65.430000000000007</v>
      </c>
    </row>
    <row r="3215" spans="1:4">
      <c r="A3215" s="199" t="s">
        <v>12726</v>
      </c>
      <c r="B3215" s="195" t="s">
        <v>12727</v>
      </c>
      <c r="C3215" s="196" t="s">
        <v>41</v>
      </c>
      <c r="D3215" s="197">
        <v>88.23</v>
      </c>
    </row>
    <row r="3216" spans="1:4">
      <c r="A3216" s="199" t="s">
        <v>12728</v>
      </c>
      <c r="B3216" s="195" t="s">
        <v>12729</v>
      </c>
      <c r="C3216" s="196" t="s">
        <v>41</v>
      </c>
      <c r="D3216" s="197">
        <v>117.36</v>
      </c>
    </row>
    <row r="3217" spans="1:4">
      <c r="A3217" s="196" t="s">
        <v>12730</v>
      </c>
      <c r="B3217" s="195" t="s">
        <v>12731</v>
      </c>
      <c r="C3217" s="196" t="s">
        <v>41</v>
      </c>
      <c r="D3217" s="197">
        <v>180.46</v>
      </c>
    </row>
    <row r="3218" spans="1:4">
      <c r="A3218" s="198" t="s">
        <v>12732</v>
      </c>
      <c r="B3218" s="195"/>
      <c r="C3218" s="196"/>
      <c r="D3218" s="224"/>
    </row>
    <row r="3219" spans="1:4">
      <c r="A3219" s="199" t="s">
        <v>12733</v>
      </c>
      <c r="B3219" s="195" t="s">
        <v>12734</v>
      </c>
      <c r="C3219" s="196" t="s">
        <v>5413</v>
      </c>
      <c r="D3219" s="197">
        <v>70.31</v>
      </c>
    </row>
    <row r="3220" spans="1:4">
      <c r="A3220" s="199" t="s">
        <v>12735</v>
      </c>
      <c r="B3220" s="195" t="s">
        <v>12736</v>
      </c>
      <c r="C3220" s="196" t="s">
        <v>5413</v>
      </c>
      <c r="D3220" s="197">
        <v>269.16000000000003</v>
      </c>
    </row>
    <row r="3221" spans="1:4">
      <c r="A3221" s="199" t="s">
        <v>12737</v>
      </c>
      <c r="B3221" s="195" t="s">
        <v>12738</v>
      </c>
      <c r="C3221" s="196" t="s">
        <v>5413</v>
      </c>
      <c r="D3221" s="197">
        <v>165.15</v>
      </c>
    </row>
    <row r="3222" spans="1:4">
      <c r="A3222" s="199" t="s">
        <v>12739</v>
      </c>
      <c r="B3222" s="195" t="s">
        <v>12740</v>
      </c>
      <c r="C3222" s="196" t="s">
        <v>5413</v>
      </c>
      <c r="D3222" s="197">
        <v>256.8</v>
      </c>
    </row>
    <row r="3223" spans="1:4">
      <c r="A3223" s="199" t="s">
        <v>12741</v>
      </c>
      <c r="B3223" s="195" t="s">
        <v>12742</v>
      </c>
      <c r="C3223" s="196" t="s">
        <v>5413</v>
      </c>
      <c r="D3223" s="197">
        <v>13.07</v>
      </c>
    </row>
    <row r="3224" spans="1:4">
      <c r="A3224" s="199" t="s">
        <v>12743</v>
      </c>
      <c r="B3224" s="195" t="s">
        <v>12744</v>
      </c>
      <c r="C3224" s="196" t="s">
        <v>5413</v>
      </c>
      <c r="D3224" s="197">
        <v>20.85</v>
      </c>
    </row>
    <row r="3225" spans="1:4">
      <c r="A3225" s="199" t="s">
        <v>12745</v>
      </c>
      <c r="B3225" s="195" t="s">
        <v>12746</v>
      </c>
      <c r="C3225" s="196" t="s">
        <v>5413</v>
      </c>
      <c r="D3225" s="197">
        <v>10.19</v>
      </c>
    </row>
    <row r="3226" spans="1:4">
      <c r="A3226" s="199" t="s">
        <v>12747</v>
      </c>
      <c r="B3226" s="195" t="s">
        <v>12748</v>
      </c>
      <c r="C3226" s="196" t="s">
        <v>5413</v>
      </c>
      <c r="D3226" s="197">
        <v>19.489999999999998</v>
      </c>
    </row>
    <row r="3227" spans="1:4">
      <c r="A3227" s="199" t="s">
        <v>12749</v>
      </c>
      <c r="B3227" s="195" t="s">
        <v>12750</v>
      </c>
      <c r="C3227" s="196" t="s">
        <v>5413</v>
      </c>
      <c r="D3227" s="197">
        <v>2.02</v>
      </c>
    </row>
    <row r="3228" spans="1:4">
      <c r="A3228" s="199" t="s">
        <v>12751</v>
      </c>
      <c r="B3228" s="195" t="s">
        <v>12752</v>
      </c>
      <c r="C3228" s="196" t="s">
        <v>5413</v>
      </c>
      <c r="D3228" s="197">
        <v>11.63</v>
      </c>
    </row>
    <row r="3229" spans="1:4">
      <c r="A3229" s="199" t="s">
        <v>12753</v>
      </c>
      <c r="B3229" s="195" t="s">
        <v>12754</v>
      </c>
      <c r="C3229" s="196" t="s">
        <v>5413</v>
      </c>
      <c r="D3229" s="197">
        <v>37.97</v>
      </c>
    </row>
    <row r="3230" spans="1:4">
      <c r="A3230" s="199" t="s">
        <v>12755</v>
      </c>
      <c r="B3230" s="195" t="s">
        <v>12756</v>
      </c>
      <c r="C3230" s="196" t="s">
        <v>5413</v>
      </c>
      <c r="D3230" s="197">
        <v>1.07</v>
      </c>
    </row>
    <row r="3231" spans="1:4">
      <c r="A3231" s="199" t="s">
        <v>12757</v>
      </c>
      <c r="B3231" s="195" t="s">
        <v>12758</v>
      </c>
      <c r="C3231" s="196" t="s">
        <v>5413</v>
      </c>
      <c r="D3231" s="197">
        <v>116.1</v>
      </c>
    </row>
    <row r="3232" spans="1:4">
      <c r="A3232" s="199" t="s">
        <v>12759</v>
      </c>
      <c r="B3232" s="195" t="s">
        <v>12760</v>
      </c>
      <c r="C3232" s="196" t="s">
        <v>5413</v>
      </c>
      <c r="D3232" s="197">
        <v>21.4</v>
      </c>
    </row>
    <row r="3233" spans="1:4">
      <c r="A3233" s="199" t="s">
        <v>12761</v>
      </c>
      <c r="B3233" s="195" t="s">
        <v>12762</v>
      </c>
      <c r="C3233" s="196" t="s">
        <v>5413</v>
      </c>
      <c r="D3233" s="197">
        <v>44.04</v>
      </c>
    </row>
    <row r="3234" spans="1:4">
      <c r="A3234" s="196" t="s">
        <v>12763</v>
      </c>
      <c r="B3234" s="195" t="s">
        <v>12764</v>
      </c>
      <c r="C3234" s="196" t="s">
        <v>5413</v>
      </c>
      <c r="D3234" s="197">
        <v>41.97</v>
      </c>
    </row>
    <row r="3235" spans="1:4">
      <c r="A3235" s="198" t="s">
        <v>12765</v>
      </c>
      <c r="B3235" s="195"/>
      <c r="C3235" s="196"/>
      <c r="D3235" s="224"/>
    </row>
    <row r="3236" spans="1:4">
      <c r="A3236" s="199" t="s">
        <v>12766</v>
      </c>
      <c r="B3236" s="195" t="s">
        <v>12767</v>
      </c>
      <c r="C3236" s="196" t="s">
        <v>41</v>
      </c>
      <c r="D3236" s="197">
        <v>75.19</v>
      </c>
    </row>
    <row r="3237" spans="1:4">
      <c r="A3237" s="199" t="s">
        <v>12768</v>
      </c>
      <c r="B3237" s="195" t="s">
        <v>12769</v>
      </c>
      <c r="C3237" s="196" t="s">
        <v>41</v>
      </c>
      <c r="D3237" s="197">
        <v>79.55</v>
      </c>
    </row>
    <row r="3238" spans="1:4">
      <c r="A3238" s="196" t="s">
        <v>12770</v>
      </c>
      <c r="B3238" s="195" t="s">
        <v>12771</v>
      </c>
      <c r="C3238" s="196" t="s">
        <v>41</v>
      </c>
      <c r="D3238" s="197">
        <v>102.63</v>
      </c>
    </row>
    <row r="3239" spans="1:4">
      <c r="A3239" s="198" t="s">
        <v>12772</v>
      </c>
      <c r="B3239" s="195"/>
      <c r="C3239" s="196"/>
      <c r="D3239" s="224"/>
    </row>
    <row r="3240" spans="1:4">
      <c r="A3240" s="199" t="s">
        <v>12773</v>
      </c>
      <c r="B3240" s="195" t="s">
        <v>12774</v>
      </c>
      <c r="C3240" s="196" t="s">
        <v>41</v>
      </c>
      <c r="D3240" s="197">
        <v>28.81</v>
      </c>
    </row>
    <row r="3241" spans="1:4">
      <c r="A3241" s="199" t="s">
        <v>12775</v>
      </c>
      <c r="B3241" s="195" t="s">
        <v>12776</v>
      </c>
      <c r="C3241" s="196" t="s">
        <v>41</v>
      </c>
      <c r="D3241" s="197">
        <v>41.35</v>
      </c>
    </row>
    <row r="3242" spans="1:4">
      <c r="A3242" s="199" t="s">
        <v>12777</v>
      </c>
      <c r="B3242" s="195" t="s">
        <v>12778</v>
      </c>
      <c r="C3242" s="196" t="s">
        <v>41</v>
      </c>
      <c r="D3242" s="197">
        <v>64.59</v>
      </c>
    </row>
    <row r="3243" spans="1:4">
      <c r="A3243" s="199" t="s">
        <v>12779</v>
      </c>
      <c r="B3243" s="195" t="s">
        <v>12780</v>
      </c>
      <c r="C3243" s="196" t="s">
        <v>41</v>
      </c>
      <c r="D3243" s="197">
        <v>121.34</v>
      </c>
    </row>
    <row r="3244" spans="1:4">
      <c r="A3244" s="196" t="s">
        <v>12781</v>
      </c>
      <c r="B3244" s="195" t="s">
        <v>12782</v>
      </c>
      <c r="C3244" s="196" t="s">
        <v>41</v>
      </c>
      <c r="D3244" s="197">
        <v>41.43</v>
      </c>
    </row>
    <row r="3245" spans="1:4">
      <c r="A3245" s="198" t="s">
        <v>12783</v>
      </c>
      <c r="B3245" s="195"/>
      <c r="C3245" s="196"/>
      <c r="D3245" s="224"/>
    </row>
    <row r="3246" spans="1:4">
      <c r="A3246" s="199" t="s">
        <v>12784</v>
      </c>
      <c r="B3246" s="195" t="s">
        <v>12785</v>
      </c>
      <c r="C3246" s="196" t="s">
        <v>5413</v>
      </c>
      <c r="D3246" s="197">
        <v>12.93</v>
      </c>
    </row>
    <row r="3247" spans="1:4">
      <c r="A3247" s="199" t="s">
        <v>12786</v>
      </c>
      <c r="B3247" s="195" t="s">
        <v>12787</v>
      </c>
      <c r="C3247" s="196" t="s">
        <v>5413</v>
      </c>
      <c r="D3247" s="197">
        <v>11.08</v>
      </c>
    </row>
    <row r="3248" spans="1:4">
      <c r="A3248" s="199" t="s">
        <v>12788</v>
      </c>
      <c r="B3248" s="195" t="s">
        <v>12789</v>
      </c>
      <c r="C3248" s="196" t="s">
        <v>5413</v>
      </c>
      <c r="D3248" s="197">
        <v>12.93</v>
      </c>
    </row>
    <row r="3249" spans="1:4">
      <c r="A3249" s="199" t="s">
        <v>12790</v>
      </c>
      <c r="B3249" s="195" t="s">
        <v>12791</v>
      </c>
      <c r="C3249" s="196" t="s">
        <v>5413</v>
      </c>
      <c r="D3249" s="197">
        <v>15.89</v>
      </c>
    </row>
    <row r="3250" spans="1:4">
      <c r="A3250" s="199" t="s">
        <v>12792</v>
      </c>
      <c r="B3250" s="195" t="s">
        <v>12793</v>
      </c>
      <c r="C3250" s="196" t="s">
        <v>5413</v>
      </c>
      <c r="D3250" s="197">
        <v>17.739999999999998</v>
      </c>
    </row>
    <row r="3251" spans="1:4">
      <c r="A3251" s="199" t="s">
        <v>12794</v>
      </c>
      <c r="B3251" s="195" t="s">
        <v>12795</v>
      </c>
      <c r="C3251" s="196" t="s">
        <v>5413</v>
      </c>
      <c r="D3251" s="197">
        <v>24.02</v>
      </c>
    </row>
    <row r="3252" spans="1:4">
      <c r="A3252" s="199" t="s">
        <v>12796</v>
      </c>
      <c r="B3252" s="195" t="s">
        <v>12797</v>
      </c>
      <c r="C3252" s="196" t="s">
        <v>5413</v>
      </c>
      <c r="D3252" s="197">
        <v>39.64</v>
      </c>
    </row>
    <row r="3253" spans="1:4">
      <c r="A3253" s="199" t="s">
        <v>12798</v>
      </c>
      <c r="B3253" s="195" t="s">
        <v>12799</v>
      </c>
      <c r="C3253" s="196" t="s">
        <v>5413</v>
      </c>
      <c r="D3253" s="197">
        <v>66.69</v>
      </c>
    </row>
    <row r="3254" spans="1:4">
      <c r="A3254" s="199" t="s">
        <v>12800</v>
      </c>
      <c r="B3254" s="195" t="s">
        <v>12801</v>
      </c>
      <c r="C3254" s="196" t="s">
        <v>5413</v>
      </c>
      <c r="D3254" s="197">
        <v>74.849999999999994</v>
      </c>
    </row>
    <row r="3255" spans="1:4">
      <c r="A3255" s="196" t="s">
        <v>12802</v>
      </c>
      <c r="B3255" s="195" t="s">
        <v>12803</v>
      </c>
      <c r="C3255" s="196" t="s">
        <v>5413</v>
      </c>
      <c r="D3255" s="197">
        <v>94.1</v>
      </c>
    </row>
    <row r="3256" spans="1:4">
      <c r="A3256" s="198" t="s">
        <v>12804</v>
      </c>
      <c r="B3256" s="195"/>
      <c r="C3256" s="196"/>
      <c r="D3256" s="224"/>
    </row>
    <row r="3257" spans="1:4">
      <c r="A3257" s="199" t="s">
        <v>12805</v>
      </c>
      <c r="B3257" s="195" t="s">
        <v>12806</v>
      </c>
      <c r="C3257" s="196" t="s">
        <v>5413</v>
      </c>
      <c r="D3257" s="197">
        <v>6.73</v>
      </c>
    </row>
    <row r="3258" spans="1:4">
      <c r="A3258" s="199" t="s">
        <v>12807</v>
      </c>
      <c r="B3258" s="195" t="s">
        <v>12808</v>
      </c>
      <c r="C3258" s="196" t="s">
        <v>5413</v>
      </c>
      <c r="D3258" s="197">
        <v>3.5</v>
      </c>
    </row>
    <row r="3259" spans="1:4">
      <c r="A3259" s="199" t="s">
        <v>12809</v>
      </c>
      <c r="B3259" s="195" t="s">
        <v>12810</v>
      </c>
      <c r="C3259" s="196" t="s">
        <v>5413</v>
      </c>
      <c r="D3259" s="197">
        <v>7.56</v>
      </c>
    </row>
    <row r="3260" spans="1:4">
      <c r="A3260" s="199" t="s">
        <v>12811</v>
      </c>
      <c r="B3260" s="195" t="s">
        <v>12812</v>
      </c>
      <c r="C3260" s="196" t="s">
        <v>5413</v>
      </c>
      <c r="D3260" s="197">
        <v>13.86</v>
      </c>
    </row>
    <row r="3261" spans="1:4">
      <c r="A3261" s="199" t="s">
        <v>12813</v>
      </c>
      <c r="B3261" s="195" t="s">
        <v>12814</v>
      </c>
      <c r="C3261" s="196" t="s">
        <v>5413</v>
      </c>
      <c r="D3261" s="197">
        <v>31.89</v>
      </c>
    </row>
    <row r="3262" spans="1:4">
      <c r="A3262" s="199" t="s">
        <v>12815</v>
      </c>
      <c r="B3262" s="195" t="s">
        <v>12816</v>
      </c>
      <c r="C3262" s="196" t="s">
        <v>5413</v>
      </c>
      <c r="D3262" s="197">
        <v>38.65</v>
      </c>
    </row>
    <row r="3263" spans="1:4">
      <c r="A3263" s="196" t="s">
        <v>12817</v>
      </c>
      <c r="B3263" s="195" t="s">
        <v>12818</v>
      </c>
      <c r="C3263" s="196" t="s">
        <v>5413</v>
      </c>
      <c r="D3263" s="197">
        <v>50.6</v>
      </c>
    </row>
    <row r="3264" spans="1:4">
      <c r="A3264" s="194" t="s">
        <v>12819</v>
      </c>
      <c r="B3264" s="195"/>
      <c r="C3264" s="196"/>
      <c r="D3264" s="224"/>
    </row>
    <row r="3265" spans="1:4">
      <c r="A3265" s="198" t="s">
        <v>12820</v>
      </c>
      <c r="B3265" s="195"/>
      <c r="C3265" s="196"/>
      <c r="D3265" s="224"/>
    </row>
    <row r="3266" spans="1:4">
      <c r="A3266" s="199" t="s">
        <v>12821</v>
      </c>
      <c r="B3266" s="195" t="s">
        <v>12822</v>
      </c>
      <c r="C3266" s="196" t="s">
        <v>5413</v>
      </c>
      <c r="D3266" s="197">
        <v>635.83000000000004</v>
      </c>
    </row>
    <row r="3267" spans="1:4">
      <c r="A3267" s="196" t="s">
        <v>12823</v>
      </c>
      <c r="B3267" s="195" t="s">
        <v>12824</v>
      </c>
      <c r="C3267" s="196" t="s">
        <v>5413</v>
      </c>
      <c r="D3267" s="197">
        <v>791.59</v>
      </c>
    </row>
    <row r="3268" spans="1:4">
      <c r="A3268" s="198" t="s">
        <v>12825</v>
      </c>
      <c r="B3268" s="195"/>
      <c r="C3268" s="196"/>
      <c r="D3268" s="224"/>
    </row>
    <row r="3269" spans="1:4">
      <c r="A3269" s="199" t="s">
        <v>12826</v>
      </c>
      <c r="B3269" s="195" t="s">
        <v>12827</v>
      </c>
      <c r="C3269" s="196" t="s">
        <v>5413</v>
      </c>
      <c r="D3269" s="197">
        <v>46.74</v>
      </c>
    </row>
    <row r="3270" spans="1:4">
      <c r="A3270" s="199" t="s">
        <v>12828</v>
      </c>
      <c r="B3270" s="195" t="s">
        <v>12829</v>
      </c>
      <c r="C3270" s="196" t="s">
        <v>5413</v>
      </c>
      <c r="D3270" s="197">
        <v>156.29</v>
      </c>
    </row>
    <row r="3271" spans="1:4">
      <c r="A3271" s="199" t="s">
        <v>12830</v>
      </c>
      <c r="B3271" s="195" t="s">
        <v>12831</v>
      </c>
      <c r="C3271" s="196" t="s">
        <v>5413</v>
      </c>
      <c r="D3271" s="197">
        <v>79.540000000000006</v>
      </c>
    </row>
    <row r="3272" spans="1:4">
      <c r="A3272" s="196" t="s">
        <v>12832</v>
      </c>
      <c r="B3272" s="195" t="s">
        <v>12833</v>
      </c>
      <c r="C3272" s="196" t="s">
        <v>5413</v>
      </c>
      <c r="D3272" s="197">
        <v>31.49</v>
      </c>
    </row>
    <row r="3273" spans="1:4">
      <c r="A3273" s="198" t="s">
        <v>12834</v>
      </c>
      <c r="B3273" s="195"/>
      <c r="C3273" s="196"/>
      <c r="D3273" s="224"/>
    </row>
    <row r="3274" spans="1:4">
      <c r="A3274" s="199" t="s">
        <v>12835</v>
      </c>
      <c r="B3274" s="195" t="s">
        <v>12836</v>
      </c>
      <c r="C3274" s="196" t="s">
        <v>5413</v>
      </c>
      <c r="D3274" s="197">
        <v>566.25</v>
      </c>
    </row>
    <row r="3275" spans="1:4">
      <c r="A3275" s="199" t="s">
        <v>12837</v>
      </c>
      <c r="B3275" s="195" t="s">
        <v>12838</v>
      </c>
      <c r="C3275" s="196" t="s">
        <v>5413</v>
      </c>
      <c r="D3275" s="197">
        <v>2778.71</v>
      </c>
    </row>
    <row r="3276" spans="1:4">
      <c r="A3276" s="199" t="s">
        <v>12839</v>
      </c>
      <c r="B3276" s="195" t="s">
        <v>12840</v>
      </c>
      <c r="C3276" s="196" t="s">
        <v>5413</v>
      </c>
      <c r="D3276" s="197">
        <v>2038.64</v>
      </c>
    </row>
    <row r="3277" spans="1:4">
      <c r="A3277" s="196" t="s">
        <v>12841</v>
      </c>
      <c r="B3277" s="195" t="s">
        <v>12842</v>
      </c>
      <c r="C3277" s="196" t="s">
        <v>25</v>
      </c>
      <c r="D3277" s="197">
        <v>445.17</v>
      </c>
    </row>
    <row r="3278" spans="1:4">
      <c r="A3278" s="198" t="s">
        <v>12843</v>
      </c>
      <c r="B3278" s="195"/>
      <c r="C3278" s="196"/>
      <c r="D3278" s="224"/>
    </row>
    <row r="3279" spans="1:4">
      <c r="A3279" s="196" t="s">
        <v>12844</v>
      </c>
      <c r="B3279" s="195" t="s">
        <v>12845</v>
      </c>
      <c r="C3279" s="196" t="s">
        <v>5413</v>
      </c>
      <c r="D3279" s="197">
        <v>6109.85</v>
      </c>
    </row>
    <row r="3280" spans="1:4">
      <c r="A3280" s="198" t="s">
        <v>12846</v>
      </c>
      <c r="B3280" s="195"/>
      <c r="C3280" s="196"/>
      <c r="D3280" s="224"/>
    </row>
    <row r="3281" spans="1:4">
      <c r="A3281" s="199" t="s">
        <v>12847</v>
      </c>
      <c r="B3281" s="195" t="s">
        <v>12848</v>
      </c>
      <c r="C3281" s="196" t="s">
        <v>5413</v>
      </c>
      <c r="D3281" s="197">
        <v>123.65</v>
      </c>
    </row>
    <row r="3282" spans="1:4">
      <c r="A3282" s="199" t="s">
        <v>12849</v>
      </c>
      <c r="B3282" s="195" t="s">
        <v>12850</v>
      </c>
      <c r="C3282" s="196" t="s">
        <v>5413</v>
      </c>
      <c r="D3282" s="197">
        <v>108.1</v>
      </c>
    </row>
    <row r="3283" spans="1:4">
      <c r="A3283" s="199" t="s">
        <v>12851</v>
      </c>
      <c r="B3283" s="195" t="s">
        <v>12852</v>
      </c>
      <c r="C3283" s="196" t="s">
        <v>5413</v>
      </c>
      <c r="D3283" s="197">
        <v>361.9</v>
      </c>
    </row>
    <row r="3284" spans="1:4">
      <c r="A3284" s="199" t="s">
        <v>12853</v>
      </c>
      <c r="B3284" s="195" t="s">
        <v>12854</v>
      </c>
      <c r="C3284" s="196" t="s">
        <v>5413</v>
      </c>
      <c r="D3284" s="197">
        <v>808.92</v>
      </c>
    </row>
    <row r="3285" spans="1:4">
      <c r="A3285" s="199" t="s">
        <v>12855</v>
      </c>
      <c r="B3285" s="195" t="s">
        <v>12856</v>
      </c>
      <c r="C3285" s="196" t="s">
        <v>5413</v>
      </c>
      <c r="D3285" s="197">
        <v>852.23</v>
      </c>
    </row>
    <row r="3286" spans="1:4">
      <c r="A3286" s="199" t="s">
        <v>12857</v>
      </c>
      <c r="B3286" s="195" t="s">
        <v>12858</v>
      </c>
      <c r="C3286" s="196" t="s">
        <v>5413</v>
      </c>
      <c r="D3286" s="197">
        <v>621.35</v>
      </c>
    </row>
    <row r="3287" spans="1:4">
      <c r="A3287" s="199" t="s">
        <v>12859</v>
      </c>
      <c r="B3287" s="195" t="s">
        <v>12860</v>
      </c>
      <c r="C3287" s="196" t="s">
        <v>5413</v>
      </c>
      <c r="D3287" s="197">
        <v>852.23</v>
      </c>
    </row>
    <row r="3288" spans="1:4">
      <c r="A3288" s="199" t="s">
        <v>12861</v>
      </c>
      <c r="B3288" s="195" t="s">
        <v>12862</v>
      </c>
      <c r="C3288" s="196" t="s">
        <v>5413</v>
      </c>
      <c r="D3288" s="197">
        <v>931.63</v>
      </c>
    </row>
    <row r="3289" spans="1:4">
      <c r="A3289" s="196" t="s">
        <v>12863</v>
      </c>
      <c r="B3289" s="195" t="s">
        <v>12864</v>
      </c>
      <c r="C3289" s="196" t="s">
        <v>5413</v>
      </c>
      <c r="D3289" s="197">
        <v>854.7</v>
      </c>
    </row>
    <row r="3290" spans="1:4">
      <c r="A3290" s="198" t="s">
        <v>12865</v>
      </c>
      <c r="B3290" s="195"/>
      <c r="C3290" s="196"/>
      <c r="D3290" s="224"/>
    </row>
    <row r="3291" spans="1:4">
      <c r="A3291" s="199" t="s">
        <v>12866</v>
      </c>
      <c r="B3291" s="195" t="s">
        <v>12867</v>
      </c>
      <c r="C3291" s="196" t="s">
        <v>5413</v>
      </c>
      <c r="D3291" s="197">
        <v>47.11</v>
      </c>
    </row>
    <row r="3292" spans="1:4">
      <c r="A3292" s="199" t="s">
        <v>12868</v>
      </c>
      <c r="B3292" s="195" t="s">
        <v>12869</v>
      </c>
      <c r="C3292" s="196" t="s">
        <v>5413</v>
      </c>
      <c r="D3292" s="197">
        <v>39.86</v>
      </c>
    </row>
    <row r="3293" spans="1:4">
      <c r="A3293" s="199" t="s">
        <v>12870</v>
      </c>
      <c r="B3293" s="195" t="s">
        <v>12871</v>
      </c>
      <c r="C3293" s="196" t="s">
        <v>5413</v>
      </c>
      <c r="D3293" s="197">
        <v>65.5</v>
      </c>
    </row>
    <row r="3294" spans="1:4">
      <c r="A3294" s="199" t="s">
        <v>12872</v>
      </c>
      <c r="B3294" s="195" t="s">
        <v>12873</v>
      </c>
      <c r="C3294" s="196" t="s">
        <v>5413</v>
      </c>
      <c r="D3294" s="197">
        <v>65.58</v>
      </c>
    </row>
    <row r="3295" spans="1:4">
      <c r="A3295" s="199" t="s">
        <v>12874</v>
      </c>
      <c r="B3295" s="195" t="s">
        <v>12875</v>
      </c>
      <c r="C3295" s="196" t="s">
        <v>5413</v>
      </c>
      <c r="D3295" s="197">
        <v>82.54</v>
      </c>
    </row>
    <row r="3296" spans="1:4">
      <c r="A3296" s="199" t="s">
        <v>12876</v>
      </c>
      <c r="B3296" s="195" t="s">
        <v>12877</v>
      </c>
      <c r="C3296" s="196" t="s">
        <v>5413</v>
      </c>
      <c r="D3296" s="197">
        <v>114.39</v>
      </c>
    </row>
    <row r="3297" spans="1:4">
      <c r="A3297" s="199" t="s">
        <v>12878</v>
      </c>
      <c r="B3297" s="195" t="s">
        <v>12879</v>
      </c>
      <c r="C3297" s="196" t="s">
        <v>5413</v>
      </c>
      <c r="D3297" s="197">
        <v>249.32</v>
      </c>
    </row>
    <row r="3298" spans="1:4">
      <c r="A3298" s="199" t="s">
        <v>12880</v>
      </c>
      <c r="B3298" s="195" t="s">
        <v>12881</v>
      </c>
      <c r="C3298" s="196" t="s">
        <v>5413</v>
      </c>
      <c r="D3298" s="197">
        <v>326.64</v>
      </c>
    </row>
    <row r="3299" spans="1:4">
      <c r="A3299" s="199" t="s">
        <v>12882</v>
      </c>
      <c r="B3299" s="195" t="s">
        <v>12883</v>
      </c>
      <c r="C3299" s="196" t="s">
        <v>5413</v>
      </c>
      <c r="D3299" s="197">
        <v>754.17</v>
      </c>
    </row>
    <row r="3300" spans="1:4">
      <c r="A3300" s="199" t="s">
        <v>12884</v>
      </c>
      <c r="B3300" s="195" t="s">
        <v>12885</v>
      </c>
      <c r="C3300" s="196" t="s">
        <v>5413</v>
      </c>
      <c r="D3300" s="197">
        <v>70.62</v>
      </c>
    </row>
    <row r="3301" spans="1:4">
      <c r="A3301" s="199" t="s">
        <v>12886</v>
      </c>
      <c r="B3301" s="195" t="s">
        <v>12887</v>
      </c>
      <c r="C3301" s="196" t="s">
        <v>5413</v>
      </c>
      <c r="D3301" s="197">
        <v>104.38</v>
      </c>
    </row>
    <row r="3302" spans="1:4">
      <c r="A3302" s="199" t="s">
        <v>12888</v>
      </c>
      <c r="B3302" s="195" t="s">
        <v>12889</v>
      </c>
      <c r="C3302" s="196" t="s">
        <v>5413</v>
      </c>
      <c r="D3302" s="197">
        <v>33.840000000000003</v>
      </c>
    </row>
    <row r="3303" spans="1:4">
      <c r="A3303" s="199" t="s">
        <v>12890</v>
      </c>
      <c r="B3303" s="195" t="s">
        <v>12891</v>
      </c>
      <c r="C3303" s="196" t="s">
        <v>5413</v>
      </c>
      <c r="D3303" s="197">
        <v>63.51</v>
      </c>
    </row>
    <row r="3304" spans="1:4">
      <c r="A3304" s="199" t="s">
        <v>12892</v>
      </c>
      <c r="B3304" s="195" t="s">
        <v>12893</v>
      </c>
      <c r="C3304" s="196" t="s">
        <v>5413</v>
      </c>
      <c r="D3304" s="197">
        <v>136.97</v>
      </c>
    </row>
    <row r="3305" spans="1:4">
      <c r="A3305" s="196" t="s">
        <v>12894</v>
      </c>
      <c r="B3305" s="195" t="s">
        <v>12895</v>
      </c>
      <c r="C3305" s="196" t="s">
        <v>5413</v>
      </c>
      <c r="D3305" s="197">
        <v>1170.1400000000001</v>
      </c>
    </row>
    <row r="3306" spans="1:4">
      <c r="A3306" s="198" t="s">
        <v>12896</v>
      </c>
      <c r="B3306" s="195"/>
      <c r="C3306" s="196"/>
      <c r="D3306" s="224"/>
    </row>
    <row r="3307" spans="1:4">
      <c r="A3307" s="199" t="s">
        <v>12897</v>
      </c>
      <c r="B3307" s="195" t="s">
        <v>12898</v>
      </c>
      <c r="C3307" s="196" t="s">
        <v>5413</v>
      </c>
      <c r="D3307" s="197">
        <v>58.84</v>
      </c>
    </row>
    <row r="3308" spans="1:4">
      <c r="A3308" s="199" t="s">
        <v>12899</v>
      </c>
      <c r="B3308" s="195" t="s">
        <v>12900</v>
      </c>
      <c r="C3308" s="196" t="s">
        <v>5413</v>
      </c>
      <c r="D3308" s="197">
        <v>62.43</v>
      </c>
    </row>
    <row r="3309" spans="1:4">
      <c r="A3309" s="199" t="s">
        <v>12901</v>
      </c>
      <c r="B3309" s="195" t="s">
        <v>12902</v>
      </c>
      <c r="C3309" s="196" t="s">
        <v>5413</v>
      </c>
      <c r="D3309" s="197">
        <v>65.58</v>
      </c>
    </row>
    <row r="3310" spans="1:4">
      <c r="A3310" s="199" t="s">
        <v>12903</v>
      </c>
      <c r="B3310" s="195" t="s">
        <v>12904</v>
      </c>
      <c r="C3310" s="196" t="s">
        <v>5413</v>
      </c>
      <c r="D3310" s="197">
        <v>90.38</v>
      </c>
    </row>
    <row r="3311" spans="1:4">
      <c r="A3311" s="199" t="s">
        <v>12905</v>
      </c>
      <c r="B3311" s="195" t="s">
        <v>12906</v>
      </c>
      <c r="C3311" s="196" t="s">
        <v>5413</v>
      </c>
      <c r="D3311" s="197">
        <v>99.13</v>
      </c>
    </row>
    <row r="3312" spans="1:4">
      <c r="A3312" s="199" t="s">
        <v>12907</v>
      </c>
      <c r="B3312" s="195" t="s">
        <v>12908</v>
      </c>
      <c r="C3312" s="196" t="s">
        <v>5413</v>
      </c>
      <c r="D3312" s="197">
        <v>135.84</v>
      </c>
    </row>
    <row r="3313" spans="1:4">
      <c r="A3313" s="199" t="s">
        <v>12909</v>
      </c>
      <c r="B3313" s="195" t="s">
        <v>12910</v>
      </c>
      <c r="C3313" s="196" t="s">
        <v>5413</v>
      </c>
      <c r="D3313" s="197">
        <v>275.93</v>
      </c>
    </row>
    <row r="3314" spans="1:4">
      <c r="A3314" s="199" t="s">
        <v>12911</v>
      </c>
      <c r="B3314" s="195" t="s">
        <v>12912</v>
      </c>
      <c r="C3314" s="196" t="s">
        <v>5413</v>
      </c>
      <c r="D3314" s="197">
        <v>492.02</v>
      </c>
    </row>
    <row r="3315" spans="1:4">
      <c r="A3315" s="199" t="s">
        <v>12913</v>
      </c>
      <c r="B3315" s="195" t="s">
        <v>12914</v>
      </c>
      <c r="C3315" s="196" t="s">
        <v>5413</v>
      </c>
      <c r="D3315" s="197">
        <v>79.2</v>
      </c>
    </row>
    <row r="3316" spans="1:4">
      <c r="A3316" s="199" t="s">
        <v>12915</v>
      </c>
      <c r="B3316" s="195" t="s">
        <v>12916</v>
      </c>
      <c r="C3316" s="196" t="s">
        <v>5413</v>
      </c>
      <c r="D3316" s="197">
        <v>133.12</v>
      </c>
    </row>
    <row r="3317" spans="1:4">
      <c r="A3317" s="199" t="s">
        <v>12917</v>
      </c>
      <c r="B3317" s="195" t="s">
        <v>12918</v>
      </c>
      <c r="C3317" s="196" t="s">
        <v>5413</v>
      </c>
      <c r="D3317" s="197">
        <v>244.46</v>
      </c>
    </row>
    <row r="3318" spans="1:4">
      <c r="A3318" s="199" t="s">
        <v>12919</v>
      </c>
      <c r="B3318" s="195" t="s">
        <v>12920</v>
      </c>
      <c r="C3318" s="196" t="s">
        <v>5413</v>
      </c>
      <c r="D3318" s="197">
        <v>350.52</v>
      </c>
    </row>
    <row r="3319" spans="1:4">
      <c r="A3319" s="199" t="s">
        <v>12921</v>
      </c>
      <c r="B3319" s="195" t="s">
        <v>12922</v>
      </c>
      <c r="C3319" s="196" t="s">
        <v>5413</v>
      </c>
      <c r="D3319" s="197">
        <v>2624.39</v>
      </c>
    </row>
    <row r="3320" spans="1:4">
      <c r="A3320" s="199" t="s">
        <v>12923</v>
      </c>
      <c r="B3320" s="195" t="s">
        <v>12924</v>
      </c>
      <c r="C3320" s="196" t="s">
        <v>5413</v>
      </c>
      <c r="D3320" s="197">
        <v>53.72</v>
      </c>
    </row>
    <row r="3321" spans="1:4">
      <c r="A3321" s="199" t="s">
        <v>12925</v>
      </c>
      <c r="B3321" s="195" t="s">
        <v>12926</v>
      </c>
      <c r="C3321" s="196" t="s">
        <v>5413</v>
      </c>
      <c r="D3321" s="197">
        <v>62.06</v>
      </c>
    </row>
    <row r="3322" spans="1:4">
      <c r="A3322" s="199" t="s">
        <v>12927</v>
      </c>
      <c r="B3322" s="195" t="s">
        <v>12928</v>
      </c>
      <c r="C3322" s="196" t="s">
        <v>5413</v>
      </c>
      <c r="D3322" s="197">
        <v>98.22</v>
      </c>
    </row>
    <row r="3323" spans="1:4">
      <c r="A3323" s="199" t="s">
        <v>12929</v>
      </c>
      <c r="B3323" s="195" t="s">
        <v>12930</v>
      </c>
      <c r="C3323" s="196" t="s">
        <v>5413</v>
      </c>
      <c r="D3323" s="197">
        <v>109.06</v>
      </c>
    </row>
    <row r="3324" spans="1:4">
      <c r="A3324" s="199" t="s">
        <v>12931</v>
      </c>
      <c r="B3324" s="195" t="s">
        <v>12932</v>
      </c>
      <c r="C3324" s="196" t="s">
        <v>5413</v>
      </c>
      <c r="D3324" s="197">
        <v>130.76</v>
      </c>
    </row>
    <row r="3325" spans="1:4">
      <c r="A3325" s="199" t="s">
        <v>12933</v>
      </c>
      <c r="B3325" s="195" t="s">
        <v>12934</v>
      </c>
      <c r="C3325" s="196" t="s">
        <v>5413</v>
      </c>
      <c r="D3325" s="197">
        <v>251.55</v>
      </c>
    </row>
    <row r="3326" spans="1:4">
      <c r="A3326" s="199" t="s">
        <v>12935</v>
      </c>
      <c r="B3326" s="195" t="s">
        <v>12936</v>
      </c>
      <c r="C3326" s="196" t="s">
        <v>5413</v>
      </c>
      <c r="D3326" s="197">
        <v>298.89999999999998</v>
      </c>
    </row>
    <row r="3327" spans="1:4">
      <c r="A3327" s="196" t="s">
        <v>12937</v>
      </c>
      <c r="B3327" s="195" t="s">
        <v>12938</v>
      </c>
      <c r="C3327" s="196" t="s">
        <v>5413</v>
      </c>
      <c r="D3327" s="197">
        <v>588.6</v>
      </c>
    </row>
    <row r="3328" spans="1:4">
      <c r="A3328" s="198" t="s">
        <v>12939</v>
      </c>
      <c r="B3328" s="195"/>
      <c r="C3328" s="196"/>
      <c r="D3328" s="224"/>
    </row>
    <row r="3329" spans="1:4">
      <c r="A3329" s="199" t="s">
        <v>12940</v>
      </c>
      <c r="B3329" s="195" t="s">
        <v>12941</v>
      </c>
      <c r="C3329" s="196" t="s">
        <v>5413</v>
      </c>
      <c r="D3329" s="197">
        <v>362.24</v>
      </c>
    </row>
    <row r="3330" spans="1:4">
      <c r="A3330" s="199" t="s">
        <v>12942</v>
      </c>
      <c r="B3330" s="195" t="s">
        <v>12943</v>
      </c>
      <c r="C3330" s="196" t="s">
        <v>5413</v>
      </c>
      <c r="D3330" s="197">
        <v>66.400000000000006</v>
      </c>
    </row>
    <row r="3331" spans="1:4">
      <c r="A3331" s="199" t="s">
        <v>12944</v>
      </c>
      <c r="B3331" s="195" t="s">
        <v>12945</v>
      </c>
      <c r="C3331" s="196" t="s">
        <v>5413</v>
      </c>
      <c r="D3331" s="197">
        <v>58.11</v>
      </c>
    </row>
    <row r="3332" spans="1:4">
      <c r="A3332" s="199" t="s">
        <v>12946</v>
      </c>
      <c r="B3332" s="195" t="s">
        <v>12947</v>
      </c>
      <c r="C3332" s="196" t="s">
        <v>5413</v>
      </c>
      <c r="D3332" s="197">
        <v>127.69</v>
      </c>
    </row>
    <row r="3333" spans="1:4">
      <c r="A3333" s="196" t="s">
        <v>12948</v>
      </c>
      <c r="B3333" s="195" t="s">
        <v>12949</v>
      </c>
      <c r="C3333" s="196" t="s">
        <v>5413</v>
      </c>
      <c r="D3333" s="197">
        <v>190.81</v>
      </c>
    </row>
    <row r="3334" spans="1:4">
      <c r="A3334" s="198" t="s">
        <v>12950</v>
      </c>
      <c r="B3334" s="195"/>
      <c r="C3334" s="196"/>
      <c r="D3334" s="224"/>
    </row>
    <row r="3335" spans="1:4">
      <c r="A3335" s="199" t="s">
        <v>12951</v>
      </c>
      <c r="B3335" s="195" t="s">
        <v>12952</v>
      </c>
      <c r="C3335" s="196" t="s">
        <v>5413</v>
      </c>
      <c r="D3335" s="197">
        <v>737.42</v>
      </c>
    </row>
    <row r="3336" spans="1:4">
      <c r="A3336" s="196" t="s">
        <v>12953</v>
      </c>
      <c r="B3336" s="195" t="s">
        <v>12954</v>
      </c>
      <c r="C3336" s="196" t="s">
        <v>5413</v>
      </c>
      <c r="D3336" s="197">
        <v>894.24</v>
      </c>
    </row>
    <row r="3337" spans="1:4">
      <c r="A3337" s="198" t="s">
        <v>12955</v>
      </c>
      <c r="B3337" s="195"/>
      <c r="C3337" s="196"/>
      <c r="D3337" s="224"/>
    </row>
    <row r="3338" spans="1:4">
      <c r="A3338" s="199" t="s">
        <v>12956</v>
      </c>
      <c r="B3338" s="195" t="s">
        <v>12957</v>
      </c>
      <c r="C3338" s="196" t="s">
        <v>5413</v>
      </c>
      <c r="D3338" s="197">
        <v>1046.56</v>
      </c>
    </row>
    <row r="3339" spans="1:4">
      <c r="A3339" s="199" t="s">
        <v>12958</v>
      </c>
      <c r="B3339" s="195" t="s">
        <v>12959</v>
      </c>
      <c r="C3339" s="196" t="s">
        <v>5413</v>
      </c>
      <c r="D3339" s="197">
        <v>1254.57</v>
      </c>
    </row>
    <row r="3340" spans="1:4">
      <c r="A3340" s="196" t="s">
        <v>12960</v>
      </c>
      <c r="B3340" s="195" t="s">
        <v>12961</v>
      </c>
      <c r="C3340" s="196" t="s">
        <v>5413</v>
      </c>
      <c r="D3340" s="197">
        <v>460.12</v>
      </c>
    </row>
    <row r="3341" spans="1:4">
      <c r="A3341" s="198" t="s">
        <v>12962</v>
      </c>
      <c r="B3341" s="195"/>
      <c r="C3341" s="196"/>
      <c r="D3341" s="224"/>
    </row>
    <row r="3342" spans="1:4">
      <c r="A3342" s="196" t="s">
        <v>12963</v>
      </c>
      <c r="B3342" s="195" t="s">
        <v>12964</v>
      </c>
      <c r="C3342" s="196" t="s">
        <v>5413</v>
      </c>
      <c r="D3342" s="197">
        <v>1396.02</v>
      </c>
    </row>
    <row r="3343" spans="1:4">
      <c r="A3343" s="194" t="s">
        <v>12965</v>
      </c>
      <c r="B3343" s="195"/>
      <c r="C3343" s="196"/>
      <c r="D3343" s="224"/>
    </row>
    <row r="3344" spans="1:4">
      <c r="A3344" s="198" t="s">
        <v>12966</v>
      </c>
      <c r="B3344" s="195"/>
      <c r="C3344" s="196"/>
      <c r="D3344" s="224"/>
    </row>
    <row r="3345" spans="1:4">
      <c r="A3345" s="199" t="s">
        <v>12967</v>
      </c>
      <c r="B3345" s="195" t="s">
        <v>12968</v>
      </c>
      <c r="C3345" s="196" t="s">
        <v>5413</v>
      </c>
      <c r="D3345" s="197">
        <v>53.86</v>
      </c>
    </row>
    <row r="3346" spans="1:4">
      <c r="A3346" s="199" t="s">
        <v>12969</v>
      </c>
      <c r="B3346" s="195" t="s">
        <v>12970</v>
      </c>
      <c r="C3346" s="196" t="s">
        <v>41</v>
      </c>
      <c r="D3346" s="197">
        <v>15.27</v>
      </c>
    </row>
    <row r="3347" spans="1:4">
      <c r="A3347" s="199" t="s">
        <v>12971</v>
      </c>
      <c r="B3347" s="195" t="s">
        <v>12972</v>
      </c>
      <c r="C3347" s="196" t="s">
        <v>41</v>
      </c>
      <c r="D3347" s="197">
        <v>26.77</v>
      </c>
    </row>
    <row r="3348" spans="1:4">
      <c r="A3348" s="199" t="s">
        <v>12973</v>
      </c>
      <c r="B3348" s="195" t="s">
        <v>12974</v>
      </c>
      <c r="C3348" s="196" t="s">
        <v>41</v>
      </c>
      <c r="D3348" s="197">
        <v>40.92</v>
      </c>
    </row>
    <row r="3349" spans="1:4">
      <c r="A3349" s="199" t="s">
        <v>12975</v>
      </c>
      <c r="B3349" s="195" t="s">
        <v>12976</v>
      </c>
      <c r="C3349" s="196" t="s">
        <v>41</v>
      </c>
      <c r="D3349" s="197">
        <v>29.12</v>
      </c>
    </row>
    <row r="3350" spans="1:4">
      <c r="A3350" s="199" t="s">
        <v>12977</v>
      </c>
      <c r="B3350" s="195" t="s">
        <v>12978</v>
      </c>
      <c r="C3350" s="196" t="s">
        <v>41</v>
      </c>
      <c r="D3350" s="197">
        <v>40.880000000000003</v>
      </c>
    </row>
    <row r="3351" spans="1:4">
      <c r="A3351" s="199" t="s">
        <v>12979</v>
      </c>
      <c r="B3351" s="195" t="s">
        <v>12980</v>
      </c>
      <c r="C3351" s="196" t="s">
        <v>41</v>
      </c>
      <c r="D3351" s="197">
        <v>85.37</v>
      </c>
    </row>
    <row r="3352" spans="1:4">
      <c r="A3352" s="199" t="s">
        <v>12981</v>
      </c>
      <c r="B3352" s="195" t="s">
        <v>12982</v>
      </c>
      <c r="C3352" s="196" t="s">
        <v>41</v>
      </c>
      <c r="D3352" s="197">
        <v>78.42</v>
      </c>
    </row>
    <row r="3353" spans="1:4">
      <c r="A3353" s="199" t="s">
        <v>12983</v>
      </c>
      <c r="B3353" s="195" t="s">
        <v>12984</v>
      </c>
      <c r="C3353" s="196" t="s">
        <v>41</v>
      </c>
      <c r="D3353" s="197">
        <v>8.43</v>
      </c>
    </row>
    <row r="3354" spans="1:4">
      <c r="A3354" s="199" t="s">
        <v>12985</v>
      </c>
      <c r="B3354" s="195" t="s">
        <v>12986</v>
      </c>
      <c r="C3354" s="196" t="s">
        <v>41</v>
      </c>
      <c r="D3354" s="197">
        <v>8.08</v>
      </c>
    </row>
    <row r="3355" spans="1:4">
      <c r="A3355" s="196" t="s">
        <v>12987</v>
      </c>
      <c r="B3355" s="195" t="s">
        <v>12988</v>
      </c>
      <c r="C3355" s="196" t="s">
        <v>41</v>
      </c>
      <c r="D3355" s="197">
        <v>15.83</v>
      </c>
    </row>
    <row r="3356" spans="1:4">
      <c r="A3356" s="198" t="s">
        <v>12989</v>
      </c>
      <c r="B3356" s="195"/>
      <c r="C3356" s="196"/>
      <c r="D3356" s="224"/>
    </row>
    <row r="3357" spans="1:4">
      <c r="A3357" s="199" t="s">
        <v>12990</v>
      </c>
      <c r="B3357" s="195" t="s">
        <v>12991</v>
      </c>
      <c r="C3357" s="196" t="s">
        <v>5413</v>
      </c>
      <c r="D3357" s="197">
        <v>3.92</v>
      </c>
    </row>
    <row r="3358" spans="1:4">
      <c r="A3358" s="199" t="s">
        <v>12992</v>
      </c>
      <c r="B3358" s="195" t="s">
        <v>12993</v>
      </c>
      <c r="C3358" s="196" t="s">
        <v>5413</v>
      </c>
      <c r="D3358" s="197">
        <v>42.89</v>
      </c>
    </row>
    <row r="3359" spans="1:4">
      <c r="A3359" s="199" t="s">
        <v>12994</v>
      </c>
      <c r="B3359" s="195" t="s">
        <v>12995</v>
      </c>
      <c r="C3359" s="196" t="s">
        <v>5413</v>
      </c>
      <c r="D3359" s="197">
        <v>30.47</v>
      </c>
    </row>
    <row r="3360" spans="1:4">
      <c r="A3360" s="199" t="s">
        <v>12996</v>
      </c>
      <c r="B3360" s="195" t="s">
        <v>12997</v>
      </c>
      <c r="C3360" s="196" t="s">
        <v>5413</v>
      </c>
      <c r="D3360" s="197">
        <v>21.96</v>
      </c>
    </row>
    <row r="3361" spans="1:4">
      <c r="A3361" s="199" t="s">
        <v>12998</v>
      </c>
      <c r="B3361" s="195" t="s">
        <v>12999</v>
      </c>
      <c r="C3361" s="196" t="s">
        <v>5413</v>
      </c>
      <c r="D3361" s="197">
        <v>25.19</v>
      </c>
    </row>
    <row r="3362" spans="1:4">
      <c r="A3362" s="199" t="s">
        <v>13000</v>
      </c>
      <c r="B3362" s="195" t="s">
        <v>13001</v>
      </c>
      <c r="C3362" s="196" t="s">
        <v>5413</v>
      </c>
      <c r="D3362" s="197">
        <v>61.26</v>
      </c>
    </row>
    <row r="3363" spans="1:4">
      <c r="A3363" s="199" t="s">
        <v>13002</v>
      </c>
      <c r="B3363" s="195" t="s">
        <v>13003</v>
      </c>
      <c r="C3363" s="196" t="s">
        <v>5413</v>
      </c>
      <c r="D3363" s="197">
        <v>15.05</v>
      </c>
    </row>
    <row r="3364" spans="1:4">
      <c r="A3364" s="199" t="s">
        <v>13004</v>
      </c>
      <c r="B3364" s="195" t="s">
        <v>13005</v>
      </c>
      <c r="C3364" s="196" t="s">
        <v>5413</v>
      </c>
      <c r="D3364" s="197">
        <v>22.73</v>
      </c>
    </row>
    <row r="3365" spans="1:4">
      <c r="A3365" s="199" t="s">
        <v>13006</v>
      </c>
      <c r="B3365" s="195" t="s">
        <v>13007</v>
      </c>
      <c r="C3365" s="196" t="s">
        <v>5413</v>
      </c>
      <c r="D3365" s="197">
        <v>31.18</v>
      </c>
    </row>
    <row r="3366" spans="1:4">
      <c r="A3366" s="199" t="s">
        <v>13008</v>
      </c>
      <c r="B3366" s="195" t="s">
        <v>13009</v>
      </c>
      <c r="C3366" s="196" t="s">
        <v>5413</v>
      </c>
      <c r="D3366" s="197">
        <v>30.05</v>
      </c>
    </row>
    <row r="3367" spans="1:4">
      <c r="A3367" s="199" t="s">
        <v>13010</v>
      </c>
      <c r="B3367" s="195" t="s">
        <v>13011</v>
      </c>
      <c r="C3367" s="196" t="s">
        <v>5413</v>
      </c>
      <c r="D3367" s="197">
        <v>37.82</v>
      </c>
    </row>
    <row r="3368" spans="1:4">
      <c r="A3368" s="199" t="s">
        <v>13012</v>
      </c>
      <c r="B3368" s="195" t="s">
        <v>13013</v>
      </c>
      <c r="C3368" s="196" t="s">
        <v>5413</v>
      </c>
      <c r="D3368" s="197">
        <v>115.17</v>
      </c>
    </row>
    <row r="3369" spans="1:4">
      <c r="A3369" s="199" t="s">
        <v>13014</v>
      </c>
      <c r="B3369" s="195" t="s">
        <v>13015</v>
      </c>
      <c r="C3369" s="196" t="s">
        <v>5413</v>
      </c>
      <c r="D3369" s="197">
        <v>56.16</v>
      </c>
    </row>
    <row r="3370" spans="1:4">
      <c r="A3370" s="199" t="s">
        <v>13016</v>
      </c>
      <c r="B3370" s="195" t="s">
        <v>13017</v>
      </c>
      <c r="C3370" s="196" t="s">
        <v>5413</v>
      </c>
      <c r="D3370" s="197">
        <v>13.46</v>
      </c>
    </row>
    <row r="3371" spans="1:4">
      <c r="A3371" s="199" t="s">
        <v>13018</v>
      </c>
      <c r="B3371" s="195" t="s">
        <v>13019</v>
      </c>
      <c r="C3371" s="196" t="s">
        <v>5413</v>
      </c>
      <c r="D3371" s="197">
        <v>15.62</v>
      </c>
    </row>
    <row r="3372" spans="1:4">
      <c r="A3372" s="199" t="s">
        <v>13020</v>
      </c>
      <c r="B3372" s="195" t="s">
        <v>13021</v>
      </c>
      <c r="C3372" s="196" t="s">
        <v>5413</v>
      </c>
      <c r="D3372" s="197">
        <v>16.02</v>
      </c>
    </row>
    <row r="3373" spans="1:4">
      <c r="A3373" s="199" t="s">
        <v>13022</v>
      </c>
      <c r="B3373" s="195" t="s">
        <v>13023</v>
      </c>
      <c r="C3373" s="196" t="s">
        <v>5413</v>
      </c>
      <c r="D3373" s="197">
        <v>19.989999999999998</v>
      </c>
    </row>
    <row r="3374" spans="1:4">
      <c r="A3374" s="199" t="s">
        <v>13024</v>
      </c>
      <c r="B3374" s="195" t="s">
        <v>13025</v>
      </c>
      <c r="C3374" s="196" t="s">
        <v>5413</v>
      </c>
      <c r="D3374" s="197">
        <v>31.63</v>
      </c>
    </row>
    <row r="3375" spans="1:4">
      <c r="A3375" s="199" t="s">
        <v>13026</v>
      </c>
      <c r="B3375" s="195" t="s">
        <v>13027</v>
      </c>
      <c r="C3375" s="196" t="s">
        <v>5413</v>
      </c>
      <c r="D3375" s="197">
        <v>35.83</v>
      </c>
    </row>
    <row r="3376" spans="1:4">
      <c r="A3376" s="199" t="s">
        <v>13028</v>
      </c>
      <c r="B3376" s="195" t="s">
        <v>13029</v>
      </c>
      <c r="C3376" s="196" t="s">
        <v>5413</v>
      </c>
      <c r="D3376" s="197">
        <v>47</v>
      </c>
    </row>
    <row r="3377" spans="1:4">
      <c r="A3377" s="199" t="s">
        <v>13030</v>
      </c>
      <c r="B3377" s="195" t="s">
        <v>13031</v>
      </c>
      <c r="C3377" s="196" t="s">
        <v>5413</v>
      </c>
      <c r="D3377" s="197">
        <v>41.65</v>
      </c>
    </row>
    <row r="3378" spans="1:4">
      <c r="A3378" s="196" t="s">
        <v>13032</v>
      </c>
      <c r="B3378" s="195" t="s">
        <v>13033</v>
      </c>
      <c r="C3378" s="196" t="s">
        <v>5413</v>
      </c>
      <c r="D3378" s="197">
        <v>48.73</v>
      </c>
    </row>
    <row r="3379" spans="1:4">
      <c r="A3379" s="198" t="s">
        <v>13034</v>
      </c>
      <c r="B3379" s="195"/>
      <c r="C3379" s="196"/>
      <c r="D3379" s="224"/>
    </row>
    <row r="3380" spans="1:4">
      <c r="A3380" s="199" t="s">
        <v>13035</v>
      </c>
      <c r="B3380" s="195" t="s">
        <v>13036</v>
      </c>
      <c r="C3380" s="196" t="s">
        <v>5413</v>
      </c>
      <c r="D3380" s="197">
        <v>91.14</v>
      </c>
    </row>
    <row r="3381" spans="1:4">
      <c r="A3381" s="199" t="s">
        <v>13037</v>
      </c>
      <c r="B3381" s="195" t="s">
        <v>13038</v>
      </c>
      <c r="C3381" s="196" t="s">
        <v>5413</v>
      </c>
      <c r="D3381" s="197">
        <v>542.4</v>
      </c>
    </row>
    <row r="3382" spans="1:4">
      <c r="A3382" s="199" t="s">
        <v>13039</v>
      </c>
      <c r="B3382" s="195" t="s">
        <v>13040</v>
      </c>
      <c r="C3382" s="196" t="s">
        <v>5413</v>
      </c>
      <c r="D3382" s="197">
        <v>530.62</v>
      </c>
    </row>
    <row r="3383" spans="1:4">
      <c r="A3383" s="199" t="s">
        <v>13041</v>
      </c>
      <c r="B3383" s="195" t="s">
        <v>13042</v>
      </c>
      <c r="C3383" s="196" t="s">
        <v>5413</v>
      </c>
      <c r="D3383" s="197">
        <v>138.65</v>
      </c>
    </row>
    <row r="3384" spans="1:4">
      <c r="A3384" s="196" t="s">
        <v>13043</v>
      </c>
      <c r="B3384" s="195" t="s">
        <v>13044</v>
      </c>
      <c r="C3384" s="196" t="s">
        <v>5413</v>
      </c>
      <c r="D3384" s="197">
        <v>218.3</v>
      </c>
    </row>
    <row r="3385" spans="1:4">
      <c r="A3385" s="198" t="s">
        <v>13045</v>
      </c>
      <c r="B3385" s="195"/>
      <c r="C3385" s="196"/>
      <c r="D3385" s="224"/>
    </row>
    <row r="3386" spans="1:4">
      <c r="A3386" s="199" t="s">
        <v>13046</v>
      </c>
      <c r="B3386" s="195" t="s">
        <v>13047</v>
      </c>
      <c r="C3386" s="196" t="s">
        <v>41</v>
      </c>
      <c r="D3386" s="197">
        <v>25.56</v>
      </c>
    </row>
    <row r="3387" spans="1:4">
      <c r="A3387" s="199" t="s">
        <v>13048</v>
      </c>
      <c r="B3387" s="195" t="s">
        <v>13049</v>
      </c>
      <c r="C3387" s="196" t="s">
        <v>41</v>
      </c>
      <c r="D3387" s="197">
        <v>42.91</v>
      </c>
    </row>
    <row r="3388" spans="1:4">
      <c r="A3388" s="199" t="s">
        <v>13050</v>
      </c>
      <c r="B3388" s="195" t="s">
        <v>13051</v>
      </c>
      <c r="C3388" s="196" t="s">
        <v>41</v>
      </c>
      <c r="D3388" s="197">
        <v>68.27</v>
      </c>
    </row>
    <row r="3389" spans="1:4">
      <c r="A3389" s="199" t="s">
        <v>13052</v>
      </c>
      <c r="B3389" s="195" t="s">
        <v>13053</v>
      </c>
      <c r="C3389" s="196" t="s">
        <v>41</v>
      </c>
      <c r="D3389" s="197">
        <v>21.1</v>
      </c>
    </row>
    <row r="3390" spans="1:4">
      <c r="A3390" s="199" t="s">
        <v>13054</v>
      </c>
      <c r="B3390" s="195" t="s">
        <v>13055</v>
      </c>
      <c r="C3390" s="196" t="s">
        <v>41</v>
      </c>
      <c r="D3390" s="197">
        <v>38.31</v>
      </c>
    </row>
    <row r="3391" spans="1:4">
      <c r="A3391" s="196" t="s">
        <v>13056</v>
      </c>
      <c r="B3391" s="195" t="s">
        <v>13057</v>
      </c>
      <c r="C3391" s="196" t="s">
        <v>41</v>
      </c>
      <c r="D3391" s="197">
        <v>260.58</v>
      </c>
    </row>
    <row r="3392" spans="1:4">
      <c r="A3392" s="198" t="s">
        <v>13058</v>
      </c>
      <c r="B3392" s="195"/>
      <c r="C3392" s="196"/>
      <c r="D3392" s="224"/>
    </row>
    <row r="3393" spans="1:4">
      <c r="A3393" s="199" t="s">
        <v>13059</v>
      </c>
      <c r="B3393" s="195" t="s">
        <v>13060</v>
      </c>
      <c r="C3393" s="196" t="s">
        <v>5413</v>
      </c>
      <c r="D3393" s="197">
        <v>138.27000000000001</v>
      </c>
    </row>
    <row r="3394" spans="1:4">
      <c r="A3394" s="199" t="s">
        <v>13061</v>
      </c>
      <c r="B3394" s="195" t="s">
        <v>13062</v>
      </c>
      <c r="C3394" s="196" t="s">
        <v>5413</v>
      </c>
      <c r="D3394" s="197">
        <v>127.63</v>
      </c>
    </row>
    <row r="3395" spans="1:4">
      <c r="A3395" s="199" t="s">
        <v>13063</v>
      </c>
      <c r="B3395" s="195" t="s">
        <v>13064</v>
      </c>
      <c r="C3395" s="196" t="s">
        <v>5413</v>
      </c>
      <c r="D3395" s="197">
        <v>180.63</v>
      </c>
    </row>
    <row r="3396" spans="1:4">
      <c r="A3396" s="196" t="s">
        <v>13065</v>
      </c>
      <c r="B3396" s="195" t="s">
        <v>13066</v>
      </c>
      <c r="C3396" s="196" t="s">
        <v>5413</v>
      </c>
      <c r="D3396" s="197">
        <v>228</v>
      </c>
    </row>
    <row r="3397" spans="1:4">
      <c r="A3397" s="198" t="s">
        <v>13067</v>
      </c>
      <c r="B3397" s="195"/>
      <c r="C3397" s="196"/>
      <c r="D3397" s="224"/>
    </row>
    <row r="3398" spans="1:4">
      <c r="A3398" s="199" t="s">
        <v>13068</v>
      </c>
      <c r="B3398" s="195" t="s">
        <v>13069</v>
      </c>
      <c r="C3398" s="196" t="s">
        <v>5413</v>
      </c>
      <c r="D3398" s="197">
        <v>225.09</v>
      </c>
    </row>
    <row r="3399" spans="1:4">
      <c r="A3399" s="199" t="s">
        <v>13070</v>
      </c>
      <c r="B3399" s="195" t="s">
        <v>13071</v>
      </c>
      <c r="C3399" s="196" t="s">
        <v>5413</v>
      </c>
      <c r="D3399" s="197">
        <v>293.60000000000002</v>
      </c>
    </row>
    <row r="3400" spans="1:4">
      <c r="A3400" s="199" t="s">
        <v>13072</v>
      </c>
      <c r="B3400" s="195" t="s">
        <v>13073</v>
      </c>
      <c r="C3400" s="196" t="s">
        <v>5413</v>
      </c>
      <c r="D3400" s="197">
        <v>1881.56</v>
      </c>
    </row>
    <row r="3401" spans="1:4">
      <c r="A3401" s="196" t="s">
        <v>13074</v>
      </c>
      <c r="B3401" s="195" t="s">
        <v>13075</v>
      </c>
      <c r="C3401" s="196" t="s">
        <v>5413</v>
      </c>
      <c r="D3401" s="197">
        <v>2177.9699999999998</v>
      </c>
    </row>
    <row r="3402" spans="1:4">
      <c r="A3402" s="198" t="s">
        <v>13076</v>
      </c>
      <c r="B3402" s="195"/>
      <c r="C3402" s="196"/>
      <c r="D3402" s="224"/>
    </row>
    <row r="3403" spans="1:4">
      <c r="A3403" s="199" t="s">
        <v>13077</v>
      </c>
      <c r="B3403" s="195" t="s">
        <v>13078</v>
      </c>
      <c r="C3403" s="196" t="s">
        <v>5413</v>
      </c>
      <c r="D3403" s="197">
        <v>67.3</v>
      </c>
    </row>
    <row r="3404" spans="1:4">
      <c r="A3404" s="196" t="s">
        <v>13079</v>
      </c>
      <c r="B3404" s="195" t="s">
        <v>13080</v>
      </c>
      <c r="C3404" s="196" t="s">
        <v>5413</v>
      </c>
      <c r="D3404" s="197">
        <v>163.13999999999999</v>
      </c>
    </row>
    <row r="3405" spans="1:4">
      <c r="A3405" s="198" t="s">
        <v>13081</v>
      </c>
      <c r="B3405" s="195"/>
      <c r="C3405" s="196"/>
      <c r="D3405" s="224"/>
    </row>
    <row r="3406" spans="1:4">
      <c r="A3406" s="199" t="s">
        <v>13082</v>
      </c>
      <c r="B3406" s="195" t="s">
        <v>13083</v>
      </c>
      <c r="C3406" s="196" t="s">
        <v>5413</v>
      </c>
      <c r="D3406" s="197">
        <v>3067.89</v>
      </c>
    </row>
    <row r="3407" spans="1:4">
      <c r="A3407" s="199" t="s">
        <v>13084</v>
      </c>
      <c r="B3407" s="195" t="s">
        <v>13085</v>
      </c>
      <c r="C3407" s="196" t="s">
        <v>5413</v>
      </c>
      <c r="D3407" s="197">
        <v>3491.36</v>
      </c>
    </row>
    <row r="3408" spans="1:4">
      <c r="A3408" s="199" t="s">
        <v>13086</v>
      </c>
      <c r="B3408" s="195" t="s">
        <v>13087</v>
      </c>
      <c r="C3408" s="196" t="s">
        <v>5413</v>
      </c>
      <c r="D3408" s="197">
        <v>7424.68</v>
      </c>
    </row>
    <row r="3409" spans="1:4">
      <c r="A3409" s="196" t="s">
        <v>13088</v>
      </c>
      <c r="B3409" s="195" t="s">
        <v>13089</v>
      </c>
      <c r="C3409" s="196" t="s">
        <v>5413</v>
      </c>
      <c r="D3409" s="197">
        <v>9318.84</v>
      </c>
    </row>
    <row r="3410" spans="1:4">
      <c r="A3410" s="198" t="s">
        <v>13090</v>
      </c>
      <c r="B3410" s="195"/>
      <c r="C3410" s="196"/>
      <c r="D3410" s="224"/>
    </row>
    <row r="3411" spans="1:4">
      <c r="A3411" s="196" t="s">
        <v>13091</v>
      </c>
      <c r="B3411" s="195" t="s">
        <v>13092</v>
      </c>
      <c r="C3411" s="196" t="s">
        <v>5413</v>
      </c>
      <c r="D3411" s="197">
        <v>17297.88</v>
      </c>
    </row>
    <row r="3412" spans="1:4">
      <c r="A3412" s="198" t="s">
        <v>13093</v>
      </c>
      <c r="B3412" s="195"/>
      <c r="C3412" s="196"/>
      <c r="D3412" s="224"/>
    </row>
    <row r="3413" spans="1:4">
      <c r="A3413" s="196" t="s">
        <v>13094</v>
      </c>
      <c r="B3413" s="195" t="s">
        <v>13095</v>
      </c>
      <c r="C3413" s="196" t="s">
        <v>5413</v>
      </c>
      <c r="D3413" s="197">
        <v>3072.14</v>
      </c>
    </row>
    <row r="3414" spans="1:4">
      <c r="A3414" s="198" t="s">
        <v>13096</v>
      </c>
      <c r="B3414" s="195"/>
      <c r="C3414" s="196"/>
      <c r="D3414" s="224"/>
    </row>
    <row r="3415" spans="1:4">
      <c r="A3415" s="199" t="s">
        <v>13097</v>
      </c>
      <c r="B3415" s="195" t="s">
        <v>13098</v>
      </c>
      <c r="C3415" s="196" t="s">
        <v>5413</v>
      </c>
      <c r="D3415" s="197">
        <v>1449.35</v>
      </c>
    </row>
    <row r="3416" spans="1:4">
      <c r="A3416" s="199" t="s">
        <v>13099</v>
      </c>
      <c r="B3416" s="195" t="s">
        <v>13100</v>
      </c>
      <c r="C3416" s="196" t="s">
        <v>5413</v>
      </c>
      <c r="D3416" s="197">
        <v>486.87</v>
      </c>
    </row>
    <row r="3417" spans="1:4">
      <c r="A3417" s="199" t="s">
        <v>13101</v>
      </c>
      <c r="B3417" s="195" t="s">
        <v>13102</v>
      </c>
      <c r="C3417" s="196" t="s">
        <v>5413</v>
      </c>
      <c r="D3417" s="197">
        <v>361.11</v>
      </c>
    </row>
    <row r="3418" spans="1:4">
      <c r="A3418" s="199" t="s">
        <v>13103</v>
      </c>
      <c r="B3418" s="195" t="s">
        <v>13104</v>
      </c>
      <c r="C3418" s="196" t="s">
        <v>5413</v>
      </c>
      <c r="D3418" s="197">
        <v>407.65</v>
      </c>
    </row>
    <row r="3419" spans="1:4">
      <c r="A3419" s="199" t="s">
        <v>13105</v>
      </c>
      <c r="B3419" s="195" t="s">
        <v>13106</v>
      </c>
      <c r="C3419" s="196" t="s">
        <v>5413</v>
      </c>
      <c r="D3419" s="197">
        <v>479.08</v>
      </c>
    </row>
    <row r="3420" spans="1:4">
      <c r="A3420" s="199" t="s">
        <v>13107</v>
      </c>
      <c r="B3420" s="195" t="s">
        <v>13108</v>
      </c>
      <c r="C3420" s="196" t="s">
        <v>5413</v>
      </c>
      <c r="D3420" s="197">
        <v>407.27</v>
      </c>
    </row>
    <row r="3421" spans="1:4">
      <c r="A3421" s="199" t="s">
        <v>13109</v>
      </c>
      <c r="B3421" s="195" t="s">
        <v>13110</v>
      </c>
      <c r="C3421" s="196" t="s">
        <v>5413</v>
      </c>
      <c r="D3421" s="197">
        <v>964.69</v>
      </c>
    </row>
    <row r="3422" spans="1:4">
      <c r="A3422" s="199" t="s">
        <v>13111</v>
      </c>
      <c r="B3422" s="195" t="s">
        <v>13112</v>
      </c>
      <c r="C3422" s="196" t="s">
        <v>5413</v>
      </c>
      <c r="D3422" s="197">
        <v>427.41</v>
      </c>
    </row>
    <row r="3423" spans="1:4">
      <c r="A3423" s="199" t="s">
        <v>13113</v>
      </c>
      <c r="B3423" s="195" t="s">
        <v>13114</v>
      </c>
      <c r="C3423" s="196" t="s">
        <v>5413</v>
      </c>
      <c r="D3423" s="197">
        <v>1094.96</v>
      </c>
    </row>
    <row r="3424" spans="1:4">
      <c r="A3424" s="199" t="s">
        <v>13115</v>
      </c>
      <c r="B3424" s="195" t="s">
        <v>13116</v>
      </c>
      <c r="C3424" s="196" t="s">
        <v>5413</v>
      </c>
      <c r="D3424" s="197">
        <v>726.68</v>
      </c>
    </row>
    <row r="3425" spans="1:4">
      <c r="A3425" s="199" t="s">
        <v>13117</v>
      </c>
      <c r="B3425" s="195" t="s">
        <v>13118</v>
      </c>
      <c r="C3425" s="196" t="s">
        <v>5413</v>
      </c>
      <c r="D3425" s="197">
        <v>1180.1400000000001</v>
      </c>
    </row>
    <row r="3426" spans="1:4">
      <c r="A3426" s="199" t="s">
        <v>13119</v>
      </c>
      <c r="B3426" s="195" t="s">
        <v>13120</v>
      </c>
      <c r="C3426" s="196" t="s">
        <v>5413</v>
      </c>
      <c r="D3426" s="197">
        <v>1428.09</v>
      </c>
    </row>
    <row r="3427" spans="1:4">
      <c r="A3427" s="199" t="s">
        <v>13121</v>
      </c>
      <c r="B3427" s="195" t="s">
        <v>13122</v>
      </c>
      <c r="C3427" s="196" t="s">
        <v>5413</v>
      </c>
      <c r="D3427" s="197">
        <v>1457.46</v>
      </c>
    </row>
    <row r="3428" spans="1:4">
      <c r="A3428" s="199" t="s">
        <v>13123</v>
      </c>
      <c r="B3428" s="195" t="s">
        <v>13124</v>
      </c>
      <c r="C3428" s="196" t="s">
        <v>5413</v>
      </c>
      <c r="D3428" s="197">
        <v>863.76</v>
      </c>
    </row>
    <row r="3429" spans="1:4">
      <c r="A3429" s="196" t="s">
        <v>13125</v>
      </c>
      <c r="B3429" s="195" t="s">
        <v>13126</v>
      </c>
      <c r="C3429" s="196" t="s">
        <v>5413</v>
      </c>
      <c r="D3429" s="197">
        <v>509.38</v>
      </c>
    </row>
    <row r="3430" spans="1:4">
      <c r="A3430" s="198" t="s">
        <v>13127</v>
      </c>
      <c r="B3430" s="195"/>
      <c r="C3430" s="196"/>
      <c r="D3430" s="224"/>
    </row>
    <row r="3431" spans="1:4">
      <c r="A3431" s="199" t="s">
        <v>13128</v>
      </c>
      <c r="B3431" s="195" t="s">
        <v>13129</v>
      </c>
      <c r="C3431" s="196" t="s">
        <v>5413</v>
      </c>
      <c r="D3431" s="197">
        <v>252.5</v>
      </c>
    </row>
    <row r="3432" spans="1:4">
      <c r="A3432" s="199" t="s">
        <v>13130</v>
      </c>
      <c r="B3432" s="195" t="s">
        <v>13131</v>
      </c>
      <c r="C3432" s="196" t="s">
        <v>5413</v>
      </c>
      <c r="D3432" s="197">
        <v>265.82</v>
      </c>
    </row>
    <row r="3433" spans="1:4">
      <c r="A3433" s="199" t="s">
        <v>13132</v>
      </c>
      <c r="B3433" s="195" t="s">
        <v>13133</v>
      </c>
      <c r="C3433" s="196" t="s">
        <v>5413</v>
      </c>
      <c r="D3433" s="197">
        <v>285.74</v>
      </c>
    </row>
    <row r="3434" spans="1:4">
      <c r="A3434" s="196" t="s">
        <v>13134</v>
      </c>
      <c r="B3434" s="195" t="s">
        <v>13135</v>
      </c>
      <c r="C3434" s="196" t="s">
        <v>5413</v>
      </c>
      <c r="D3434" s="197">
        <v>268.13</v>
      </c>
    </row>
    <row r="3435" spans="1:4">
      <c r="A3435" s="194" t="s">
        <v>13136</v>
      </c>
      <c r="B3435" s="195"/>
      <c r="C3435" s="196"/>
      <c r="D3435" s="224"/>
    </row>
    <row r="3436" spans="1:4">
      <c r="A3436" s="198" t="s">
        <v>13137</v>
      </c>
      <c r="B3436" s="195"/>
      <c r="C3436" s="196"/>
      <c r="D3436" s="224"/>
    </row>
    <row r="3437" spans="1:4">
      <c r="A3437" s="199" t="s">
        <v>13138</v>
      </c>
      <c r="B3437" s="195" t="s">
        <v>13139</v>
      </c>
      <c r="C3437" s="196" t="s">
        <v>5413</v>
      </c>
      <c r="D3437" s="197">
        <v>208.83</v>
      </c>
    </row>
    <row r="3438" spans="1:4">
      <c r="A3438" s="199" t="s">
        <v>13140</v>
      </c>
      <c r="B3438" s="195" t="s">
        <v>13141</v>
      </c>
      <c r="C3438" s="196" t="s">
        <v>5413</v>
      </c>
      <c r="D3438" s="197">
        <v>452.95</v>
      </c>
    </row>
    <row r="3439" spans="1:4">
      <c r="A3439" s="199" t="s">
        <v>13142</v>
      </c>
      <c r="B3439" s="195" t="s">
        <v>13143</v>
      </c>
      <c r="C3439" s="196" t="s">
        <v>5413</v>
      </c>
      <c r="D3439" s="197">
        <v>269.58999999999997</v>
      </c>
    </row>
    <row r="3440" spans="1:4">
      <c r="A3440" s="199" t="s">
        <v>13144</v>
      </c>
      <c r="B3440" s="195" t="s">
        <v>13145</v>
      </c>
      <c r="C3440" s="196" t="s">
        <v>5413</v>
      </c>
      <c r="D3440" s="197">
        <v>391.89</v>
      </c>
    </row>
    <row r="3441" spans="1:4">
      <c r="A3441" s="199" t="s">
        <v>13146</v>
      </c>
      <c r="B3441" s="195" t="s">
        <v>13147</v>
      </c>
      <c r="C3441" s="196" t="s">
        <v>5413</v>
      </c>
      <c r="D3441" s="197">
        <v>212.55</v>
      </c>
    </row>
    <row r="3442" spans="1:4">
      <c r="A3442" s="199" t="s">
        <v>13148</v>
      </c>
      <c r="B3442" s="195" t="s">
        <v>13149</v>
      </c>
      <c r="C3442" s="196" t="s">
        <v>5413</v>
      </c>
      <c r="D3442" s="197">
        <v>13.02</v>
      </c>
    </row>
    <row r="3443" spans="1:4">
      <c r="A3443" s="199" t="s">
        <v>13150</v>
      </c>
      <c r="B3443" s="195" t="s">
        <v>13151</v>
      </c>
      <c r="C3443" s="196" t="s">
        <v>5413</v>
      </c>
      <c r="D3443" s="197">
        <v>198.34</v>
      </c>
    </row>
    <row r="3444" spans="1:4">
      <c r="A3444" s="199" t="s">
        <v>13152</v>
      </c>
      <c r="B3444" s="195" t="s">
        <v>13153</v>
      </c>
      <c r="C3444" s="196" t="s">
        <v>5413</v>
      </c>
      <c r="D3444" s="197">
        <v>263.11</v>
      </c>
    </row>
    <row r="3445" spans="1:4">
      <c r="A3445" s="199" t="s">
        <v>13154</v>
      </c>
      <c r="B3445" s="195" t="s">
        <v>13155</v>
      </c>
      <c r="C3445" s="196" t="s">
        <v>5413</v>
      </c>
      <c r="D3445" s="197">
        <v>281.85000000000002</v>
      </c>
    </row>
    <row r="3446" spans="1:4">
      <c r="A3446" s="199" t="s">
        <v>13156</v>
      </c>
      <c r="B3446" s="195" t="s">
        <v>13157</v>
      </c>
      <c r="C3446" s="196" t="s">
        <v>5413</v>
      </c>
      <c r="D3446" s="197">
        <v>288.64</v>
      </c>
    </row>
    <row r="3447" spans="1:4">
      <c r="A3447" s="199" t="s">
        <v>13158</v>
      </c>
      <c r="B3447" s="195" t="s">
        <v>13159</v>
      </c>
      <c r="C3447" s="196" t="s">
        <v>5413</v>
      </c>
      <c r="D3447" s="197">
        <v>352.31</v>
      </c>
    </row>
    <row r="3448" spans="1:4">
      <c r="A3448" s="199" t="s">
        <v>13160</v>
      </c>
      <c r="B3448" s="195" t="s">
        <v>13161</v>
      </c>
      <c r="C3448" s="196" t="s">
        <v>5413</v>
      </c>
      <c r="D3448" s="197">
        <v>245.38</v>
      </c>
    </row>
    <row r="3449" spans="1:4">
      <c r="A3449" s="199" t="s">
        <v>13162</v>
      </c>
      <c r="B3449" s="195" t="s">
        <v>13163</v>
      </c>
      <c r="C3449" s="196" t="s">
        <v>5413</v>
      </c>
      <c r="D3449" s="197">
        <v>264.14999999999998</v>
      </c>
    </row>
    <row r="3450" spans="1:4">
      <c r="A3450" s="199" t="s">
        <v>13164</v>
      </c>
      <c r="B3450" s="195" t="s">
        <v>13165</v>
      </c>
      <c r="C3450" s="196" t="s">
        <v>5413</v>
      </c>
      <c r="D3450" s="197">
        <v>369.93</v>
      </c>
    </row>
    <row r="3451" spans="1:4">
      <c r="A3451" s="199" t="s">
        <v>13166</v>
      </c>
      <c r="B3451" s="195" t="s">
        <v>13167</v>
      </c>
      <c r="C3451" s="196" t="s">
        <v>5413</v>
      </c>
      <c r="D3451" s="197">
        <v>61.31</v>
      </c>
    </row>
    <row r="3452" spans="1:4">
      <c r="A3452" s="199" t="s">
        <v>13168</v>
      </c>
      <c r="B3452" s="195" t="s">
        <v>13169</v>
      </c>
      <c r="C3452" s="196" t="s">
        <v>5413</v>
      </c>
      <c r="D3452" s="197">
        <v>186.31</v>
      </c>
    </row>
    <row r="3453" spans="1:4">
      <c r="A3453" s="199" t="s">
        <v>13170</v>
      </c>
      <c r="B3453" s="195" t="s">
        <v>13171</v>
      </c>
      <c r="C3453" s="196" t="s">
        <v>5413</v>
      </c>
      <c r="D3453" s="197">
        <v>405.41</v>
      </c>
    </row>
    <row r="3454" spans="1:4">
      <c r="A3454" s="199" t="s">
        <v>13172</v>
      </c>
      <c r="B3454" s="195" t="s">
        <v>13173</v>
      </c>
      <c r="C3454" s="196" t="s">
        <v>5413</v>
      </c>
      <c r="D3454" s="197">
        <v>61.39</v>
      </c>
    </row>
    <row r="3455" spans="1:4">
      <c r="A3455" s="199" t="s">
        <v>13174</v>
      </c>
      <c r="B3455" s="195" t="s">
        <v>13175</v>
      </c>
      <c r="C3455" s="196" t="s">
        <v>5413</v>
      </c>
      <c r="D3455" s="197">
        <v>96.38</v>
      </c>
    </row>
    <row r="3456" spans="1:4">
      <c r="A3456" s="199" t="s">
        <v>13176</v>
      </c>
      <c r="B3456" s="195" t="s">
        <v>13177</v>
      </c>
      <c r="C3456" s="196" t="s">
        <v>5413</v>
      </c>
      <c r="D3456" s="197">
        <v>183.82</v>
      </c>
    </row>
    <row r="3457" spans="1:4">
      <c r="A3457" s="199" t="s">
        <v>13178</v>
      </c>
      <c r="B3457" s="195" t="s">
        <v>13179</v>
      </c>
      <c r="C3457" s="196" t="s">
        <v>5413</v>
      </c>
      <c r="D3457" s="197">
        <v>42.85</v>
      </c>
    </row>
    <row r="3458" spans="1:4">
      <c r="A3458" s="199" t="s">
        <v>13180</v>
      </c>
      <c r="B3458" s="195" t="s">
        <v>13181</v>
      </c>
      <c r="C3458" s="196" t="s">
        <v>5413</v>
      </c>
      <c r="D3458" s="197">
        <v>41.84</v>
      </c>
    </row>
    <row r="3459" spans="1:4">
      <c r="A3459" s="199" t="s">
        <v>13182</v>
      </c>
      <c r="B3459" s="195" t="s">
        <v>13183</v>
      </c>
      <c r="C3459" s="196" t="s">
        <v>5413</v>
      </c>
      <c r="D3459" s="197">
        <v>56.2</v>
      </c>
    </row>
    <row r="3460" spans="1:4">
      <c r="A3460" s="199" t="s">
        <v>13184</v>
      </c>
      <c r="B3460" s="195" t="s">
        <v>13185</v>
      </c>
      <c r="C3460" s="196" t="s">
        <v>5413</v>
      </c>
      <c r="D3460" s="197">
        <v>46.48</v>
      </c>
    </row>
    <row r="3461" spans="1:4">
      <c r="A3461" s="199" t="s">
        <v>13186</v>
      </c>
      <c r="B3461" s="195" t="s">
        <v>13187</v>
      </c>
      <c r="C3461" s="196" t="s">
        <v>5413</v>
      </c>
      <c r="D3461" s="197">
        <v>273.52</v>
      </c>
    </row>
    <row r="3462" spans="1:4">
      <c r="A3462" s="199" t="s">
        <v>13188</v>
      </c>
      <c r="B3462" s="195" t="s">
        <v>13189</v>
      </c>
      <c r="C3462" s="196" t="s">
        <v>5413</v>
      </c>
      <c r="D3462" s="197">
        <v>363.01</v>
      </c>
    </row>
    <row r="3463" spans="1:4">
      <c r="A3463" s="199" t="s">
        <v>13190</v>
      </c>
      <c r="B3463" s="195" t="s">
        <v>13191</v>
      </c>
      <c r="C3463" s="196" t="s">
        <v>5413</v>
      </c>
      <c r="D3463" s="197">
        <v>490.61</v>
      </c>
    </row>
    <row r="3464" spans="1:4">
      <c r="A3464" s="199" t="s">
        <v>13192</v>
      </c>
      <c r="B3464" s="195" t="s">
        <v>13193</v>
      </c>
      <c r="C3464" s="196" t="s">
        <v>5413</v>
      </c>
      <c r="D3464" s="197">
        <v>548.04</v>
      </c>
    </row>
    <row r="3465" spans="1:4">
      <c r="A3465" s="199" t="s">
        <v>13194</v>
      </c>
      <c r="B3465" s="195" t="s">
        <v>13195</v>
      </c>
      <c r="C3465" s="196" t="s">
        <v>5413</v>
      </c>
      <c r="D3465" s="197">
        <v>464.96</v>
      </c>
    </row>
    <row r="3466" spans="1:4">
      <c r="A3466" s="199" t="s">
        <v>13196</v>
      </c>
      <c r="B3466" s="195" t="s">
        <v>13197</v>
      </c>
      <c r="C3466" s="196" t="s">
        <v>5413</v>
      </c>
      <c r="D3466" s="197">
        <v>308.27</v>
      </c>
    </row>
    <row r="3467" spans="1:4">
      <c r="A3467" s="196" t="s">
        <v>13198</v>
      </c>
      <c r="B3467" s="195" t="s">
        <v>13199</v>
      </c>
      <c r="C3467" s="196" t="s">
        <v>5413</v>
      </c>
      <c r="D3467" s="197">
        <v>476.67</v>
      </c>
    </row>
    <row r="3468" spans="1:4">
      <c r="A3468" s="198" t="s">
        <v>13200</v>
      </c>
      <c r="B3468" s="195"/>
      <c r="C3468" s="196"/>
      <c r="D3468" s="224"/>
    </row>
    <row r="3469" spans="1:4">
      <c r="A3469" s="196" t="s">
        <v>13201</v>
      </c>
      <c r="B3469" s="195" t="s">
        <v>13202</v>
      </c>
      <c r="C3469" s="196" t="s">
        <v>5413</v>
      </c>
      <c r="D3469" s="197">
        <v>454.43</v>
      </c>
    </row>
    <row r="3470" spans="1:4">
      <c r="A3470" s="194" t="s">
        <v>13203</v>
      </c>
      <c r="B3470" s="195"/>
      <c r="C3470" s="196"/>
      <c r="D3470" s="224"/>
    </row>
    <row r="3471" spans="1:4">
      <c r="A3471" s="198" t="s">
        <v>13204</v>
      </c>
      <c r="B3471" s="195"/>
      <c r="C3471" s="196"/>
      <c r="D3471" s="224"/>
    </row>
    <row r="3472" spans="1:4">
      <c r="A3472" s="199" t="s">
        <v>13205</v>
      </c>
      <c r="B3472" s="195" t="s">
        <v>13206</v>
      </c>
      <c r="C3472" s="196" t="s">
        <v>5413</v>
      </c>
      <c r="D3472" s="197">
        <v>11.55</v>
      </c>
    </row>
    <row r="3473" spans="1:4">
      <c r="A3473" s="199" t="s">
        <v>13207</v>
      </c>
      <c r="B3473" s="195" t="s">
        <v>13208</v>
      </c>
      <c r="C3473" s="196" t="s">
        <v>5413</v>
      </c>
      <c r="D3473" s="197">
        <v>23.08</v>
      </c>
    </row>
    <row r="3474" spans="1:4">
      <c r="A3474" s="199" t="s">
        <v>13209</v>
      </c>
      <c r="B3474" s="195" t="s">
        <v>13210</v>
      </c>
      <c r="C3474" s="196" t="s">
        <v>5413</v>
      </c>
      <c r="D3474" s="197">
        <v>46.16</v>
      </c>
    </row>
    <row r="3475" spans="1:4">
      <c r="A3475" s="196" t="s">
        <v>13211</v>
      </c>
      <c r="B3475" s="195" t="s">
        <v>13212</v>
      </c>
      <c r="C3475" s="196" t="s">
        <v>5413</v>
      </c>
      <c r="D3475" s="197">
        <v>103.88</v>
      </c>
    </row>
    <row r="3476" spans="1:4">
      <c r="A3476" s="198" t="s">
        <v>13213</v>
      </c>
      <c r="B3476" s="195"/>
      <c r="C3476" s="196"/>
      <c r="D3476" s="224"/>
    </row>
    <row r="3477" spans="1:4">
      <c r="A3477" s="199" t="s">
        <v>13214</v>
      </c>
      <c r="B3477" s="195" t="s">
        <v>13215</v>
      </c>
      <c r="C3477" s="196" t="s">
        <v>41</v>
      </c>
      <c r="D3477" s="197">
        <v>5.5</v>
      </c>
    </row>
    <row r="3478" spans="1:4">
      <c r="A3478" s="199" t="s">
        <v>13216</v>
      </c>
      <c r="B3478" s="195" t="s">
        <v>13217</v>
      </c>
      <c r="C3478" s="196" t="s">
        <v>41</v>
      </c>
      <c r="D3478" s="197">
        <v>5.87</v>
      </c>
    </row>
    <row r="3479" spans="1:4">
      <c r="A3479" s="199" t="s">
        <v>13218</v>
      </c>
      <c r="B3479" s="195" t="s">
        <v>13219</v>
      </c>
      <c r="C3479" s="196" t="s">
        <v>41</v>
      </c>
      <c r="D3479" s="197">
        <v>7.47</v>
      </c>
    </row>
    <row r="3480" spans="1:4">
      <c r="A3480" s="199" t="s">
        <v>13220</v>
      </c>
      <c r="B3480" s="195" t="s">
        <v>13221</v>
      </c>
      <c r="C3480" s="196" t="s">
        <v>41</v>
      </c>
      <c r="D3480" s="197">
        <v>9.2100000000000009</v>
      </c>
    </row>
    <row r="3481" spans="1:4">
      <c r="A3481" s="199" t="s">
        <v>13222</v>
      </c>
      <c r="B3481" s="195" t="s">
        <v>13223</v>
      </c>
      <c r="C3481" s="196" t="s">
        <v>41</v>
      </c>
      <c r="D3481" s="197">
        <v>10.43</v>
      </c>
    </row>
    <row r="3482" spans="1:4">
      <c r="A3482" s="199" t="s">
        <v>13224</v>
      </c>
      <c r="B3482" s="195" t="s">
        <v>13225</v>
      </c>
      <c r="C3482" s="196" t="s">
        <v>41</v>
      </c>
      <c r="D3482" s="197">
        <v>13.21</v>
      </c>
    </row>
    <row r="3483" spans="1:4">
      <c r="A3483" s="199" t="s">
        <v>13226</v>
      </c>
      <c r="B3483" s="195" t="s">
        <v>13227</v>
      </c>
      <c r="C3483" s="196" t="s">
        <v>41</v>
      </c>
      <c r="D3483" s="197">
        <v>28.39</v>
      </c>
    </row>
    <row r="3484" spans="1:4">
      <c r="A3484" s="196" t="s">
        <v>13228</v>
      </c>
      <c r="B3484" s="195" t="s">
        <v>13229</v>
      </c>
      <c r="C3484" s="196" t="s">
        <v>41</v>
      </c>
      <c r="D3484" s="197">
        <v>32.31</v>
      </c>
    </row>
    <row r="3485" spans="1:4">
      <c r="A3485" s="198" t="s">
        <v>13230</v>
      </c>
      <c r="B3485" s="195"/>
      <c r="C3485" s="196"/>
      <c r="D3485" s="224"/>
    </row>
    <row r="3486" spans="1:4">
      <c r="A3486" s="199" t="s">
        <v>13231</v>
      </c>
      <c r="B3486" s="195" t="s">
        <v>13232</v>
      </c>
      <c r="C3486" s="196" t="s">
        <v>5413</v>
      </c>
      <c r="D3486" s="197">
        <v>6.16</v>
      </c>
    </row>
    <row r="3487" spans="1:4">
      <c r="A3487" s="196" t="s">
        <v>13233</v>
      </c>
      <c r="B3487" s="195" t="s">
        <v>13234</v>
      </c>
      <c r="C3487" s="196" t="s">
        <v>5413</v>
      </c>
      <c r="D3487" s="197">
        <v>6.92</v>
      </c>
    </row>
    <row r="3488" spans="1:4">
      <c r="A3488" s="198" t="s">
        <v>13235</v>
      </c>
      <c r="B3488" s="195"/>
      <c r="C3488" s="196"/>
      <c r="D3488" s="224"/>
    </row>
    <row r="3489" spans="1:4">
      <c r="A3489" s="199" t="s">
        <v>13236</v>
      </c>
      <c r="B3489" s="195" t="s">
        <v>13237</v>
      </c>
      <c r="C3489" s="196" t="s">
        <v>41</v>
      </c>
      <c r="D3489" s="197">
        <v>3.85</v>
      </c>
    </row>
    <row r="3490" spans="1:4">
      <c r="A3490" s="199" t="s">
        <v>13238</v>
      </c>
      <c r="B3490" s="195" t="s">
        <v>13239</v>
      </c>
      <c r="C3490" s="196" t="s">
        <v>41</v>
      </c>
      <c r="D3490" s="197">
        <v>4.66</v>
      </c>
    </row>
    <row r="3491" spans="1:4">
      <c r="A3491" s="196" t="s">
        <v>13240</v>
      </c>
      <c r="B3491" s="195" t="s">
        <v>13241</v>
      </c>
      <c r="C3491" s="196" t="s">
        <v>41</v>
      </c>
      <c r="D3491" s="197">
        <v>5.97</v>
      </c>
    </row>
    <row r="3492" spans="1:4">
      <c r="A3492" s="198" t="s">
        <v>13242</v>
      </c>
      <c r="B3492" s="195"/>
      <c r="C3492" s="196"/>
      <c r="D3492" s="224"/>
    </row>
    <row r="3493" spans="1:4">
      <c r="A3493" s="199" t="s">
        <v>13243</v>
      </c>
      <c r="B3493" s="195" t="s">
        <v>13244</v>
      </c>
      <c r="C3493" s="196" t="s">
        <v>41</v>
      </c>
      <c r="D3493" s="197">
        <v>4.1100000000000003</v>
      </c>
    </row>
    <row r="3494" spans="1:4">
      <c r="A3494" s="199" t="s">
        <v>13245</v>
      </c>
      <c r="B3494" s="195" t="s">
        <v>13246</v>
      </c>
      <c r="C3494" s="196" t="s">
        <v>41</v>
      </c>
      <c r="D3494" s="197">
        <v>5.39</v>
      </c>
    </row>
    <row r="3495" spans="1:4">
      <c r="A3495" s="199" t="s">
        <v>13247</v>
      </c>
      <c r="B3495" s="195" t="s">
        <v>13248</v>
      </c>
      <c r="C3495" s="196" t="s">
        <v>41</v>
      </c>
      <c r="D3495" s="197">
        <v>10.050000000000001</v>
      </c>
    </row>
    <row r="3496" spans="1:4">
      <c r="A3496" s="199" t="s">
        <v>13249</v>
      </c>
      <c r="B3496" s="195" t="s">
        <v>13250</v>
      </c>
      <c r="C3496" s="196" t="s">
        <v>41</v>
      </c>
      <c r="D3496" s="197">
        <v>13.75</v>
      </c>
    </row>
    <row r="3497" spans="1:4">
      <c r="A3497" s="199" t="s">
        <v>13251</v>
      </c>
      <c r="B3497" s="195" t="s">
        <v>13252</v>
      </c>
      <c r="C3497" s="196" t="s">
        <v>41</v>
      </c>
      <c r="D3497" s="197">
        <v>19.05</v>
      </c>
    </row>
    <row r="3498" spans="1:4">
      <c r="A3498" s="199" t="s">
        <v>13253</v>
      </c>
      <c r="B3498" s="195" t="s">
        <v>13254</v>
      </c>
      <c r="C3498" s="196" t="s">
        <v>41</v>
      </c>
      <c r="D3498" s="197">
        <v>11.09</v>
      </c>
    </row>
    <row r="3499" spans="1:4">
      <c r="A3499" s="199" t="s">
        <v>13255</v>
      </c>
      <c r="B3499" s="195" t="s">
        <v>13256</v>
      </c>
      <c r="C3499" s="196" t="s">
        <v>41</v>
      </c>
      <c r="D3499" s="197">
        <v>12.37</v>
      </c>
    </row>
    <row r="3500" spans="1:4">
      <c r="A3500" s="199" t="s">
        <v>13257</v>
      </c>
      <c r="B3500" s="195" t="s">
        <v>13258</v>
      </c>
      <c r="C3500" s="196" t="s">
        <v>41</v>
      </c>
      <c r="D3500" s="197">
        <v>17.03</v>
      </c>
    </row>
    <row r="3501" spans="1:4">
      <c r="A3501" s="199" t="s">
        <v>13259</v>
      </c>
      <c r="B3501" s="195" t="s">
        <v>13260</v>
      </c>
      <c r="C3501" s="196" t="s">
        <v>41</v>
      </c>
      <c r="D3501" s="197">
        <v>20.73</v>
      </c>
    </row>
    <row r="3502" spans="1:4">
      <c r="A3502" s="199" t="s">
        <v>13261</v>
      </c>
      <c r="B3502" s="195" t="s">
        <v>13262</v>
      </c>
      <c r="C3502" s="196" t="s">
        <v>41</v>
      </c>
      <c r="D3502" s="197">
        <v>26.03</v>
      </c>
    </row>
    <row r="3503" spans="1:4">
      <c r="A3503" s="199" t="s">
        <v>13263</v>
      </c>
      <c r="B3503" s="195" t="s">
        <v>13264</v>
      </c>
      <c r="C3503" s="196" t="s">
        <v>41</v>
      </c>
      <c r="D3503" s="197">
        <v>19.77</v>
      </c>
    </row>
    <row r="3504" spans="1:4">
      <c r="A3504" s="199" t="s">
        <v>13265</v>
      </c>
      <c r="B3504" s="195" t="s">
        <v>13266</v>
      </c>
      <c r="C3504" s="196" t="s">
        <v>41</v>
      </c>
      <c r="D3504" s="197">
        <v>29.09</v>
      </c>
    </row>
    <row r="3505" spans="1:4">
      <c r="A3505" s="199" t="s">
        <v>13267</v>
      </c>
      <c r="B3505" s="195" t="s">
        <v>13268</v>
      </c>
      <c r="C3505" s="196" t="s">
        <v>41</v>
      </c>
      <c r="D3505" s="197">
        <v>68.930000000000007</v>
      </c>
    </row>
    <row r="3506" spans="1:4">
      <c r="A3506" s="196" t="s">
        <v>13269</v>
      </c>
      <c r="B3506" s="195" t="s">
        <v>13270</v>
      </c>
      <c r="C3506" s="196" t="s">
        <v>41</v>
      </c>
      <c r="D3506" s="197">
        <v>79.52</v>
      </c>
    </row>
    <row r="3507" spans="1:4">
      <c r="A3507" s="198" t="s">
        <v>13271</v>
      </c>
      <c r="B3507" s="195"/>
      <c r="C3507" s="196"/>
      <c r="D3507" s="224"/>
    </row>
    <row r="3508" spans="1:4">
      <c r="A3508" s="199" t="s">
        <v>13272</v>
      </c>
      <c r="B3508" s="195" t="s">
        <v>13273</v>
      </c>
      <c r="C3508" s="196" t="s">
        <v>41</v>
      </c>
      <c r="D3508" s="197">
        <v>38.4</v>
      </c>
    </row>
    <row r="3509" spans="1:4">
      <c r="A3509" s="199" t="s">
        <v>13274</v>
      </c>
      <c r="B3509" s="195" t="s">
        <v>13275</v>
      </c>
      <c r="C3509" s="196" t="s">
        <v>41</v>
      </c>
      <c r="D3509" s="197">
        <v>77.040000000000006</v>
      </c>
    </row>
    <row r="3510" spans="1:4">
      <c r="A3510" s="199" t="s">
        <v>13276</v>
      </c>
      <c r="B3510" s="195" t="s">
        <v>13277</v>
      </c>
      <c r="C3510" s="196" t="s">
        <v>41</v>
      </c>
      <c r="D3510" s="197">
        <v>115.23</v>
      </c>
    </row>
    <row r="3511" spans="1:4">
      <c r="A3511" s="199" t="s">
        <v>13278</v>
      </c>
      <c r="B3511" s="195" t="s">
        <v>13279</v>
      </c>
      <c r="C3511" s="196" t="s">
        <v>41</v>
      </c>
      <c r="D3511" s="197">
        <v>153.62</v>
      </c>
    </row>
    <row r="3512" spans="1:4">
      <c r="A3512" s="196" t="s">
        <v>13280</v>
      </c>
      <c r="B3512" s="195" t="s">
        <v>13281</v>
      </c>
      <c r="C3512" s="196" t="s">
        <v>41</v>
      </c>
      <c r="D3512" s="197">
        <v>230.43</v>
      </c>
    </row>
    <row r="3513" spans="1:4">
      <c r="A3513" s="198" t="s">
        <v>13282</v>
      </c>
      <c r="B3513" s="195"/>
      <c r="C3513" s="196"/>
      <c r="D3513" s="224"/>
    </row>
    <row r="3514" spans="1:4">
      <c r="A3514" s="199" t="s">
        <v>13283</v>
      </c>
      <c r="B3514" s="195" t="s">
        <v>13284</v>
      </c>
      <c r="C3514" s="196" t="s">
        <v>5413</v>
      </c>
      <c r="D3514" s="197">
        <v>167.6</v>
      </c>
    </row>
    <row r="3515" spans="1:4">
      <c r="A3515" s="199" t="s">
        <v>13285</v>
      </c>
      <c r="B3515" s="195" t="s">
        <v>13286</v>
      </c>
      <c r="C3515" s="196" t="s">
        <v>5413</v>
      </c>
      <c r="D3515" s="197">
        <v>34.78</v>
      </c>
    </row>
    <row r="3516" spans="1:4">
      <c r="A3516" s="199" t="s">
        <v>13287</v>
      </c>
      <c r="B3516" s="195" t="s">
        <v>13288</v>
      </c>
      <c r="C3516" s="196" t="s">
        <v>5413</v>
      </c>
      <c r="D3516" s="197">
        <v>56.48</v>
      </c>
    </row>
    <row r="3517" spans="1:4">
      <c r="A3517" s="199" t="s">
        <v>13289</v>
      </c>
      <c r="B3517" s="195" t="s">
        <v>13290</v>
      </c>
      <c r="C3517" s="196" t="s">
        <v>5413</v>
      </c>
      <c r="D3517" s="197">
        <v>41.13</v>
      </c>
    </row>
    <row r="3518" spans="1:4">
      <c r="A3518" s="196" t="s">
        <v>13291</v>
      </c>
      <c r="B3518" s="195" t="s">
        <v>13292</v>
      </c>
      <c r="C3518" s="196" t="s">
        <v>5413</v>
      </c>
      <c r="D3518" s="197">
        <v>59.68</v>
      </c>
    </row>
    <row r="3519" spans="1:4">
      <c r="A3519" s="198" t="s">
        <v>13293</v>
      </c>
      <c r="B3519" s="195"/>
      <c r="C3519" s="196"/>
      <c r="D3519" s="224"/>
    </row>
    <row r="3520" spans="1:4">
      <c r="A3520" s="199" t="s">
        <v>13294</v>
      </c>
      <c r="B3520" s="195" t="s">
        <v>13295</v>
      </c>
      <c r="C3520" s="196" t="s">
        <v>41</v>
      </c>
      <c r="D3520" s="197">
        <v>10.88</v>
      </c>
    </row>
    <row r="3521" spans="1:4">
      <c r="A3521" s="199" t="s">
        <v>13296</v>
      </c>
      <c r="B3521" s="195" t="s">
        <v>13297</v>
      </c>
      <c r="C3521" s="196" t="s">
        <v>41</v>
      </c>
      <c r="D3521" s="197">
        <v>16.420000000000002</v>
      </c>
    </row>
    <row r="3522" spans="1:4">
      <c r="A3522" s="199" t="s">
        <v>13298</v>
      </c>
      <c r="B3522" s="195" t="s">
        <v>13299</v>
      </c>
      <c r="C3522" s="196" t="s">
        <v>41</v>
      </c>
      <c r="D3522" s="197">
        <v>24.83</v>
      </c>
    </row>
    <row r="3523" spans="1:4">
      <c r="A3523" s="199" t="s">
        <v>13300</v>
      </c>
      <c r="B3523" s="195" t="s">
        <v>13301</v>
      </c>
      <c r="C3523" s="196" t="s">
        <v>41</v>
      </c>
      <c r="D3523" s="197">
        <v>29.65</v>
      </c>
    </row>
    <row r="3524" spans="1:4">
      <c r="A3524" s="199" t="s">
        <v>13302</v>
      </c>
      <c r="B3524" s="195" t="s">
        <v>13303</v>
      </c>
      <c r="C3524" s="196" t="s">
        <v>41</v>
      </c>
      <c r="D3524" s="197">
        <v>31.86</v>
      </c>
    </row>
    <row r="3525" spans="1:4">
      <c r="A3525" s="199" t="s">
        <v>13304</v>
      </c>
      <c r="B3525" s="195" t="s">
        <v>13305</v>
      </c>
      <c r="C3525" s="196" t="s">
        <v>41</v>
      </c>
      <c r="D3525" s="197">
        <v>36.26</v>
      </c>
    </row>
    <row r="3526" spans="1:4">
      <c r="A3526" s="199" t="s">
        <v>13306</v>
      </c>
      <c r="B3526" s="195" t="s">
        <v>13307</v>
      </c>
      <c r="C3526" s="196" t="s">
        <v>41</v>
      </c>
      <c r="D3526" s="197">
        <v>47.25</v>
      </c>
    </row>
    <row r="3527" spans="1:4">
      <c r="A3527" s="199" t="s">
        <v>13308</v>
      </c>
      <c r="B3527" s="195" t="s">
        <v>13309</v>
      </c>
      <c r="C3527" s="196" t="s">
        <v>41</v>
      </c>
      <c r="D3527" s="197">
        <v>48.74</v>
      </c>
    </row>
    <row r="3528" spans="1:4">
      <c r="A3528" s="199" t="s">
        <v>13310</v>
      </c>
      <c r="B3528" s="195" t="s">
        <v>13311</v>
      </c>
      <c r="C3528" s="196" t="s">
        <v>41</v>
      </c>
      <c r="D3528" s="197">
        <v>55.31</v>
      </c>
    </row>
    <row r="3529" spans="1:4">
      <c r="A3529" s="196" t="s">
        <v>13312</v>
      </c>
      <c r="B3529" s="195" t="s">
        <v>13313</v>
      </c>
      <c r="C3529" s="196" t="s">
        <v>41</v>
      </c>
      <c r="D3529" s="197">
        <v>23.73</v>
      </c>
    </row>
    <row r="3530" spans="1:4">
      <c r="A3530" s="198" t="s">
        <v>13314</v>
      </c>
      <c r="B3530" s="195"/>
      <c r="C3530" s="196"/>
      <c r="D3530" s="224"/>
    </row>
    <row r="3531" spans="1:4">
      <c r="A3531" s="199" t="s">
        <v>13315</v>
      </c>
      <c r="B3531" s="195" t="s">
        <v>13316</v>
      </c>
      <c r="C3531" s="196" t="s">
        <v>5413</v>
      </c>
      <c r="D3531" s="197">
        <v>24.43</v>
      </c>
    </row>
    <row r="3532" spans="1:4">
      <c r="A3532" s="196" t="s">
        <v>13317</v>
      </c>
      <c r="B3532" s="195" t="s">
        <v>13318</v>
      </c>
      <c r="C3532" s="196" t="s">
        <v>5413</v>
      </c>
      <c r="D3532" s="197">
        <v>25.2</v>
      </c>
    </row>
    <row r="3533" spans="1:4">
      <c r="A3533" s="198" t="s">
        <v>13319</v>
      </c>
      <c r="B3533" s="195"/>
      <c r="C3533" s="196"/>
      <c r="D3533" s="224"/>
    </row>
    <row r="3534" spans="1:4">
      <c r="A3534" s="199" t="s">
        <v>13320</v>
      </c>
      <c r="B3534" s="195" t="s">
        <v>13321</v>
      </c>
      <c r="C3534" s="196" t="s">
        <v>41</v>
      </c>
      <c r="D3534" s="197">
        <v>66.709999999999994</v>
      </c>
    </row>
    <row r="3535" spans="1:4">
      <c r="A3535" s="199" t="s">
        <v>13322</v>
      </c>
      <c r="B3535" s="195" t="s">
        <v>13323</v>
      </c>
      <c r="C3535" s="196" t="s">
        <v>41</v>
      </c>
      <c r="D3535" s="197">
        <v>113.45</v>
      </c>
    </row>
    <row r="3536" spans="1:4">
      <c r="A3536" s="199" t="s">
        <v>13324</v>
      </c>
      <c r="B3536" s="195" t="s">
        <v>13325</v>
      </c>
      <c r="C3536" s="196" t="s">
        <v>41</v>
      </c>
      <c r="D3536" s="197">
        <v>20.25</v>
      </c>
    </row>
    <row r="3537" spans="1:4">
      <c r="A3537" s="196" t="s">
        <v>13326</v>
      </c>
      <c r="B3537" s="195" t="s">
        <v>13327</v>
      </c>
      <c r="C3537" s="196" t="s">
        <v>41</v>
      </c>
      <c r="D3537" s="197">
        <v>39.979999999999997</v>
      </c>
    </row>
    <row r="3538" spans="1:4">
      <c r="A3538" s="198" t="s">
        <v>13328</v>
      </c>
      <c r="B3538" s="195"/>
      <c r="C3538" s="196"/>
      <c r="D3538" s="224"/>
    </row>
    <row r="3539" spans="1:4">
      <c r="A3539" s="199" t="s">
        <v>13329</v>
      </c>
      <c r="B3539" s="195" t="s">
        <v>13330</v>
      </c>
      <c r="C3539" s="196" t="s">
        <v>5413</v>
      </c>
      <c r="D3539" s="197">
        <v>28.19</v>
      </c>
    </row>
    <row r="3540" spans="1:4">
      <c r="A3540" s="199" t="s">
        <v>13331</v>
      </c>
      <c r="B3540" s="195" t="s">
        <v>13332</v>
      </c>
      <c r="C3540" s="196" t="s">
        <v>5413</v>
      </c>
      <c r="D3540" s="197">
        <v>173.12</v>
      </c>
    </row>
    <row r="3541" spans="1:4">
      <c r="A3541" s="199" t="s">
        <v>13333</v>
      </c>
      <c r="B3541" s="195" t="s">
        <v>13334</v>
      </c>
      <c r="C3541" s="196" t="s">
        <v>5413</v>
      </c>
      <c r="D3541" s="197">
        <v>307.02999999999997</v>
      </c>
    </row>
    <row r="3542" spans="1:4">
      <c r="A3542" s="199" t="s">
        <v>13335</v>
      </c>
      <c r="B3542" s="195" t="s">
        <v>13336</v>
      </c>
      <c r="C3542" s="196" t="s">
        <v>5413</v>
      </c>
      <c r="D3542" s="197">
        <v>194.01</v>
      </c>
    </row>
    <row r="3543" spans="1:4">
      <c r="A3543" s="199" t="s">
        <v>13337</v>
      </c>
      <c r="B3543" s="195" t="s">
        <v>13338</v>
      </c>
      <c r="C3543" s="196" t="s">
        <v>5413</v>
      </c>
      <c r="D3543" s="197">
        <v>96.22</v>
      </c>
    </row>
    <row r="3544" spans="1:4">
      <c r="A3544" s="199" t="s">
        <v>13339</v>
      </c>
      <c r="B3544" s="195" t="s">
        <v>13340</v>
      </c>
      <c r="C3544" s="196" t="s">
        <v>5413</v>
      </c>
      <c r="D3544" s="197">
        <v>335.92</v>
      </c>
    </row>
    <row r="3545" spans="1:4">
      <c r="A3545" s="199" t="s">
        <v>13341</v>
      </c>
      <c r="B3545" s="195" t="s">
        <v>13342</v>
      </c>
      <c r="C3545" s="196" t="s">
        <v>5413</v>
      </c>
      <c r="D3545" s="197">
        <v>432.04</v>
      </c>
    </row>
    <row r="3546" spans="1:4">
      <c r="A3546" s="199" t="s">
        <v>13343</v>
      </c>
      <c r="B3546" s="195" t="s">
        <v>13344</v>
      </c>
      <c r="C3546" s="196" t="s">
        <v>5413</v>
      </c>
      <c r="D3546" s="197">
        <v>1011.62</v>
      </c>
    </row>
    <row r="3547" spans="1:4">
      <c r="A3547" s="199" t="s">
        <v>13345</v>
      </c>
      <c r="B3547" s="195" t="s">
        <v>13346</v>
      </c>
      <c r="C3547" s="196" t="s">
        <v>5413</v>
      </c>
      <c r="D3547" s="197">
        <v>552.74</v>
      </c>
    </row>
    <row r="3548" spans="1:4">
      <c r="A3548" s="199" t="s">
        <v>13347</v>
      </c>
      <c r="B3548" s="195" t="s">
        <v>13348</v>
      </c>
      <c r="C3548" s="196" t="s">
        <v>5413</v>
      </c>
      <c r="D3548" s="197">
        <v>518.83000000000004</v>
      </c>
    </row>
    <row r="3549" spans="1:4">
      <c r="A3549" s="199" t="s">
        <v>13349</v>
      </c>
      <c r="B3549" s="195" t="s">
        <v>13350</v>
      </c>
      <c r="C3549" s="196" t="s">
        <v>5413</v>
      </c>
      <c r="D3549" s="197">
        <v>512.74</v>
      </c>
    </row>
    <row r="3550" spans="1:4">
      <c r="A3550" s="199" t="s">
        <v>13351</v>
      </c>
      <c r="B3550" s="195" t="s">
        <v>13352</v>
      </c>
      <c r="C3550" s="196" t="s">
        <v>5413</v>
      </c>
      <c r="D3550" s="197">
        <v>614.95000000000005</v>
      </c>
    </row>
    <row r="3551" spans="1:4">
      <c r="A3551" s="199" t="s">
        <v>13353</v>
      </c>
      <c r="B3551" s="195" t="s">
        <v>13354</v>
      </c>
      <c r="C3551" s="196" t="s">
        <v>5413</v>
      </c>
      <c r="D3551" s="197">
        <v>569.65</v>
      </c>
    </row>
    <row r="3552" spans="1:4">
      <c r="A3552" s="199" t="s">
        <v>13355</v>
      </c>
      <c r="B3552" s="195" t="s">
        <v>13356</v>
      </c>
      <c r="C3552" s="196" t="s">
        <v>5413</v>
      </c>
      <c r="D3552" s="197">
        <v>708.52</v>
      </c>
    </row>
    <row r="3553" spans="1:4">
      <c r="A3553" s="199" t="s">
        <v>13357</v>
      </c>
      <c r="B3553" s="195" t="s">
        <v>13358</v>
      </c>
      <c r="C3553" s="196" t="s">
        <v>5413</v>
      </c>
      <c r="D3553" s="197">
        <v>797.38</v>
      </c>
    </row>
    <row r="3554" spans="1:4">
      <c r="A3554" s="196" t="s">
        <v>13359</v>
      </c>
      <c r="B3554" s="195" t="s">
        <v>13360</v>
      </c>
      <c r="C3554" s="196" t="s">
        <v>5413</v>
      </c>
      <c r="D3554" s="197">
        <v>157.09</v>
      </c>
    </row>
    <row r="3555" spans="1:4">
      <c r="A3555" s="198" t="s">
        <v>13361</v>
      </c>
      <c r="B3555" s="195"/>
      <c r="C3555" s="196"/>
      <c r="D3555" s="224"/>
    </row>
    <row r="3556" spans="1:4">
      <c r="A3556" s="199" t="s">
        <v>13362</v>
      </c>
      <c r="B3556" s="195" t="s">
        <v>13363</v>
      </c>
      <c r="C3556" s="196" t="s">
        <v>5413</v>
      </c>
      <c r="D3556" s="197">
        <v>395.37</v>
      </c>
    </row>
    <row r="3557" spans="1:4">
      <c r="A3557" s="199" t="s">
        <v>13364</v>
      </c>
      <c r="B3557" s="195" t="s">
        <v>13365</v>
      </c>
      <c r="C3557" s="196" t="s">
        <v>5413</v>
      </c>
      <c r="D3557" s="197">
        <v>357.87</v>
      </c>
    </row>
    <row r="3558" spans="1:4">
      <c r="A3558" s="199" t="s">
        <v>13366</v>
      </c>
      <c r="B3558" s="195" t="s">
        <v>13367</v>
      </c>
      <c r="C3558" s="196" t="s">
        <v>5413</v>
      </c>
      <c r="D3558" s="197">
        <v>675.81</v>
      </c>
    </row>
    <row r="3559" spans="1:4">
      <c r="A3559" s="199" t="s">
        <v>13368</v>
      </c>
      <c r="B3559" s="195" t="s">
        <v>13369</v>
      </c>
      <c r="C3559" s="196" t="s">
        <v>5413</v>
      </c>
      <c r="D3559" s="197">
        <v>484.91</v>
      </c>
    </row>
    <row r="3560" spans="1:4">
      <c r="A3560" s="199" t="s">
        <v>13370</v>
      </c>
      <c r="B3560" s="195" t="s">
        <v>13371</v>
      </c>
      <c r="C3560" s="196" t="s">
        <v>5413</v>
      </c>
      <c r="D3560" s="197">
        <v>412.16</v>
      </c>
    </row>
    <row r="3561" spans="1:4">
      <c r="A3561" s="196" t="s">
        <v>13372</v>
      </c>
      <c r="B3561" s="195" t="s">
        <v>13373</v>
      </c>
      <c r="C3561" s="196" t="s">
        <v>5413</v>
      </c>
      <c r="D3561" s="197">
        <v>730.59</v>
      </c>
    </row>
    <row r="3562" spans="1:4">
      <c r="A3562" s="198" t="s">
        <v>13374</v>
      </c>
      <c r="B3562" s="195"/>
      <c r="C3562" s="196"/>
      <c r="D3562" s="224"/>
    </row>
    <row r="3563" spans="1:4">
      <c r="A3563" s="196" t="s">
        <v>13375</v>
      </c>
      <c r="B3563" s="195" t="s">
        <v>13376</v>
      </c>
      <c r="C3563" s="196" t="s">
        <v>5413</v>
      </c>
      <c r="D3563" s="197">
        <v>129.62</v>
      </c>
    </row>
    <row r="3564" spans="1:4">
      <c r="A3564" s="198" t="s">
        <v>13377</v>
      </c>
      <c r="B3564" s="195"/>
      <c r="C3564" s="196"/>
      <c r="D3564" s="224"/>
    </row>
    <row r="3565" spans="1:4">
      <c r="A3565" s="199" t="s">
        <v>13378</v>
      </c>
      <c r="B3565" s="195" t="s">
        <v>13379</v>
      </c>
      <c r="C3565" s="196" t="s">
        <v>5413</v>
      </c>
      <c r="D3565" s="197">
        <v>121.41</v>
      </c>
    </row>
    <row r="3566" spans="1:4">
      <c r="A3566" s="199" t="s">
        <v>13380</v>
      </c>
      <c r="B3566" s="195" t="s">
        <v>13381</v>
      </c>
      <c r="C3566" s="196" t="s">
        <v>5413</v>
      </c>
      <c r="D3566" s="197">
        <v>171.78</v>
      </c>
    </row>
    <row r="3567" spans="1:4">
      <c r="A3567" s="199" t="s">
        <v>13382</v>
      </c>
      <c r="B3567" s="195" t="s">
        <v>13383</v>
      </c>
      <c r="C3567" s="196" t="s">
        <v>5413</v>
      </c>
      <c r="D3567" s="197">
        <v>174.46</v>
      </c>
    </row>
    <row r="3568" spans="1:4">
      <c r="A3568" s="199" t="s">
        <v>13384</v>
      </c>
      <c r="B3568" s="195" t="s">
        <v>13385</v>
      </c>
      <c r="C3568" s="196" t="s">
        <v>5413</v>
      </c>
      <c r="D3568" s="197">
        <v>239.83</v>
      </c>
    </row>
    <row r="3569" spans="1:4">
      <c r="A3569" s="199" t="s">
        <v>13386</v>
      </c>
      <c r="B3569" s="195" t="s">
        <v>13387</v>
      </c>
      <c r="C3569" s="196" t="s">
        <v>5413</v>
      </c>
      <c r="D3569" s="197">
        <v>330.46</v>
      </c>
    </row>
    <row r="3570" spans="1:4">
      <c r="A3570" s="199" t="s">
        <v>13388</v>
      </c>
      <c r="B3570" s="195" t="s">
        <v>13389</v>
      </c>
      <c r="C3570" s="196" t="s">
        <v>5413</v>
      </c>
      <c r="D3570" s="197">
        <v>8.39</v>
      </c>
    </row>
    <row r="3571" spans="1:4">
      <c r="A3571" s="199" t="s">
        <v>13390</v>
      </c>
      <c r="B3571" s="195" t="s">
        <v>13391</v>
      </c>
      <c r="C3571" s="196" t="s">
        <v>5413</v>
      </c>
      <c r="D3571" s="197">
        <v>19.38</v>
      </c>
    </row>
    <row r="3572" spans="1:4">
      <c r="A3572" s="199" t="s">
        <v>13392</v>
      </c>
      <c r="B3572" s="195" t="s">
        <v>13393</v>
      </c>
      <c r="C3572" s="196" t="s">
        <v>5413</v>
      </c>
      <c r="D3572" s="197">
        <v>158.31</v>
      </c>
    </row>
    <row r="3573" spans="1:4">
      <c r="A3573" s="199" t="s">
        <v>13394</v>
      </c>
      <c r="B3573" s="195" t="s">
        <v>13395</v>
      </c>
      <c r="C3573" s="196" t="s">
        <v>5413</v>
      </c>
      <c r="D3573" s="197">
        <v>94.69</v>
      </c>
    </row>
    <row r="3574" spans="1:4">
      <c r="A3574" s="199" t="s">
        <v>13396</v>
      </c>
      <c r="B3574" s="195" t="s">
        <v>13397</v>
      </c>
      <c r="C3574" s="196" t="s">
        <v>5413</v>
      </c>
      <c r="D3574" s="197">
        <v>73.2</v>
      </c>
    </row>
    <row r="3575" spans="1:4">
      <c r="A3575" s="199" t="s">
        <v>13398</v>
      </c>
      <c r="B3575" s="195" t="s">
        <v>13399</v>
      </c>
      <c r="C3575" s="196" t="s">
        <v>5413</v>
      </c>
      <c r="D3575" s="197">
        <v>341.23</v>
      </c>
    </row>
    <row r="3576" spans="1:4">
      <c r="A3576" s="199" t="s">
        <v>13400</v>
      </c>
      <c r="B3576" s="195" t="s">
        <v>13401</v>
      </c>
      <c r="C3576" s="196" t="s">
        <v>5413</v>
      </c>
      <c r="D3576" s="197">
        <v>402.66</v>
      </c>
    </row>
    <row r="3577" spans="1:4">
      <c r="A3577" s="199" t="s">
        <v>13402</v>
      </c>
      <c r="B3577" s="195" t="s">
        <v>13403</v>
      </c>
      <c r="C3577" s="196" t="s">
        <v>5413</v>
      </c>
      <c r="D3577" s="197">
        <v>243.63</v>
      </c>
    </row>
    <row r="3578" spans="1:4">
      <c r="A3578" s="199" t="s">
        <v>13404</v>
      </c>
      <c r="B3578" s="195" t="s">
        <v>13405</v>
      </c>
      <c r="C3578" s="196" t="s">
        <v>5413</v>
      </c>
      <c r="D3578" s="197">
        <v>33.659999999999997</v>
      </c>
    </row>
    <row r="3579" spans="1:4">
      <c r="A3579" s="196" t="s">
        <v>13406</v>
      </c>
      <c r="B3579" s="195" t="s">
        <v>13407</v>
      </c>
      <c r="C3579" s="196" t="s">
        <v>5413</v>
      </c>
      <c r="D3579" s="197">
        <v>15.41</v>
      </c>
    </row>
    <row r="3580" spans="1:4">
      <c r="A3580" s="198" t="s">
        <v>13408</v>
      </c>
      <c r="B3580" s="195"/>
      <c r="C3580" s="196"/>
      <c r="D3580" s="224"/>
    </row>
    <row r="3581" spans="1:4">
      <c r="A3581" s="199" t="s">
        <v>13409</v>
      </c>
      <c r="B3581" s="195" t="s">
        <v>13410</v>
      </c>
      <c r="C3581" s="196" t="s">
        <v>5413</v>
      </c>
      <c r="D3581" s="197">
        <v>16.39</v>
      </c>
    </row>
    <row r="3582" spans="1:4">
      <c r="A3582" s="199" t="s">
        <v>13411</v>
      </c>
      <c r="B3582" s="195" t="s">
        <v>13412</v>
      </c>
      <c r="C3582" s="196" t="s">
        <v>5413</v>
      </c>
      <c r="D3582" s="197">
        <v>19.96</v>
      </c>
    </row>
    <row r="3583" spans="1:4">
      <c r="A3583" s="199" t="s">
        <v>13413</v>
      </c>
      <c r="B3583" s="195" t="s">
        <v>13414</v>
      </c>
      <c r="C3583" s="196" t="s">
        <v>5413</v>
      </c>
      <c r="D3583" s="197">
        <v>37.93</v>
      </c>
    </row>
    <row r="3584" spans="1:4">
      <c r="A3584" s="199" t="s">
        <v>13415</v>
      </c>
      <c r="B3584" s="195" t="s">
        <v>13416</v>
      </c>
      <c r="C3584" s="196" t="s">
        <v>5413</v>
      </c>
      <c r="D3584" s="197">
        <v>9.14</v>
      </c>
    </row>
    <row r="3585" spans="1:4">
      <c r="A3585" s="199" t="s">
        <v>13417</v>
      </c>
      <c r="B3585" s="195" t="s">
        <v>13418</v>
      </c>
      <c r="C3585" s="196" t="s">
        <v>5413</v>
      </c>
      <c r="D3585" s="197">
        <v>100.53</v>
      </c>
    </row>
    <row r="3586" spans="1:4">
      <c r="A3586" s="199" t="s">
        <v>13419</v>
      </c>
      <c r="B3586" s="195" t="s">
        <v>13420</v>
      </c>
      <c r="C3586" s="196" t="s">
        <v>5413</v>
      </c>
      <c r="D3586" s="197">
        <v>116.24</v>
      </c>
    </row>
    <row r="3587" spans="1:4">
      <c r="A3587" s="196" t="s">
        <v>13421</v>
      </c>
      <c r="B3587" s="195" t="s">
        <v>13422</v>
      </c>
      <c r="C3587" s="196" t="s">
        <v>5413</v>
      </c>
      <c r="D3587" s="197">
        <v>10.49</v>
      </c>
    </row>
    <row r="3588" spans="1:4">
      <c r="A3588" s="198" t="s">
        <v>13423</v>
      </c>
      <c r="B3588" s="195"/>
      <c r="C3588" s="196"/>
      <c r="D3588" s="224"/>
    </row>
    <row r="3589" spans="1:4">
      <c r="A3589" s="199" t="s">
        <v>13424</v>
      </c>
      <c r="B3589" s="195" t="s">
        <v>13425</v>
      </c>
      <c r="C3589" s="196" t="s">
        <v>41</v>
      </c>
      <c r="D3589" s="197">
        <v>2.72</v>
      </c>
    </row>
    <row r="3590" spans="1:4">
      <c r="A3590" s="199" t="s">
        <v>13426</v>
      </c>
      <c r="B3590" s="195" t="s">
        <v>13427</v>
      </c>
      <c r="C3590" s="196" t="s">
        <v>41</v>
      </c>
      <c r="D3590" s="197">
        <v>3.75</v>
      </c>
    </row>
    <row r="3591" spans="1:4">
      <c r="A3591" s="199" t="s">
        <v>13428</v>
      </c>
      <c r="B3591" s="195" t="s">
        <v>13429</v>
      </c>
      <c r="C3591" s="196" t="s">
        <v>41</v>
      </c>
      <c r="D3591" s="197">
        <v>5.07</v>
      </c>
    </row>
    <row r="3592" spans="1:4">
      <c r="A3592" s="199" t="s">
        <v>13430</v>
      </c>
      <c r="B3592" s="195" t="s">
        <v>13431</v>
      </c>
      <c r="C3592" s="196" t="s">
        <v>41</v>
      </c>
      <c r="D3592" s="197">
        <v>6.33</v>
      </c>
    </row>
    <row r="3593" spans="1:4">
      <c r="A3593" s="199" t="s">
        <v>13432</v>
      </c>
      <c r="B3593" s="195" t="s">
        <v>13433</v>
      </c>
      <c r="C3593" s="196" t="s">
        <v>41</v>
      </c>
      <c r="D3593" s="197">
        <v>11.16</v>
      </c>
    </row>
    <row r="3594" spans="1:4">
      <c r="A3594" s="199" t="s">
        <v>13434</v>
      </c>
      <c r="B3594" s="195" t="s">
        <v>13435</v>
      </c>
      <c r="C3594" s="196" t="s">
        <v>41</v>
      </c>
      <c r="D3594" s="197">
        <v>17.239999999999998</v>
      </c>
    </row>
    <row r="3595" spans="1:4">
      <c r="A3595" s="199" t="s">
        <v>13436</v>
      </c>
      <c r="B3595" s="195" t="s">
        <v>13437</v>
      </c>
      <c r="C3595" s="196" t="s">
        <v>41</v>
      </c>
      <c r="D3595" s="197">
        <v>24.42</v>
      </c>
    </row>
    <row r="3596" spans="1:4">
      <c r="A3596" s="199" t="s">
        <v>13438</v>
      </c>
      <c r="B3596" s="195" t="s">
        <v>13439</v>
      </c>
      <c r="C3596" s="196" t="s">
        <v>41</v>
      </c>
      <c r="D3596" s="197">
        <v>41.7</v>
      </c>
    </row>
    <row r="3597" spans="1:4">
      <c r="A3597" s="199" t="s">
        <v>13440</v>
      </c>
      <c r="B3597" s="195" t="s">
        <v>13441</v>
      </c>
      <c r="C3597" s="196" t="s">
        <v>41</v>
      </c>
      <c r="D3597" s="197">
        <v>66.61</v>
      </c>
    </row>
    <row r="3598" spans="1:4">
      <c r="A3598" s="196" t="s">
        <v>13442</v>
      </c>
      <c r="B3598" s="195" t="s">
        <v>13443</v>
      </c>
      <c r="C3598" s="196" t="s">
        <v>41</v>
      </c>
      <c r="D3598" s="197">
        <v>5.69</v>
      </c>
    </row>
    <row r="3599" spans="1:4">
      <c r="A3599" s="198" t="s">
        <v>13444</v>
      </c>
      <c r="B3599" s="195"/>
      <c r="C3599" s="196"/>
      <c r="D3599" s="224"/>
    </row>
    <row r="3600" spans="1:4">
      <c r="A3600" s="199" t="s">
        <v>13445</v>
      </c>
      <c r="B3600" s="195" t="s">
        <v>13446</v>
      </c>
      <c r="C3600" s="196" t="s">
        <v>41</v>
      </c>
      <c r="D3600" s="197">
        <v>3.07</v>
      </c>
    </row>
    <row r="3601" spans="1:4">
      <c r="A3601" s="199" t="s">
        <v>13447</v>
      </c>
      <c r="B3601" s="195" t="s">
        <v>13448</v>
      </c>
      <c r="C3601" s="196" t="s">
        <v>41</v>
      </c>
      <c r="D3601" s="197">
        <v>4.1100000000000003</v>
      </c>
    </row>
    <row r="3602" spans="1:4">
      <c r="A3602" s="199" t="s">
        <v>13449</v>
      </c>
      <c r="B3602" s="195" t="s">
        <v>13450</v>
      </c>
      <c r="C3602" s="196" t="s">
        <v>41</v>
      </c>
      <c r="D3602" s="197">
        <v>12.77</v>
      </c>
    </row>
    <row r="3603" spans="1:4">
      <c r="A3603" s="199" t="s">
        <v>13451</v>
      </c>
      <c r="B3603" s="195" t="s">
        <v>13452</v>
      </c>
      <c r="C3603" s="196" t="s">
        <v>41</v>
      </c>
      <c r="D3603" s="197">
        <v>14.34</v>
      </c>
    </row>
    <row r="3604" spans="1:4">
      <c r="A3604" s="199" t="s">
        <v>13453</v>
      </c>
      <c r="B3604" s="195" t="s">
        <v>13454</v>
      </c>
      <c r="C3604" s="196" t="s">
        <v>41</v>
      </c>
      <c r="D3604" s="197">
        <v>27.27</v>
      </c>
    </row>
    <row r="3605" spans="1:4">
      <c r="A3605" s="199" t="s">
        <v>13455</v>
      </c>
      <c r="B3605" s="195" t="s">
        <v>13456</v>
      </c>
      <c r="C3605" s="196" t="s">
        <v>41</v>
      </c>
      <c r="D3605" s="197">
        <v>42.36</v>
      </c>
    </row>
    <row r="3606" spans="1:4">
      <c r="A3606" s="199" t="s">
        <v>13457</v>
      </c>
      <c r="B3606" s="195" t="s">
        <v>13458</v>
      </c>
      <c r="C3606" s="196" t="s">
        <v>41</v>
      </c>
      <c r="D3606" s="197">
        <v>79.680000000000007</v>
      </c>
    </row>
    <row r="3607" spans="1:4">
      <c r="A3607" s="199" t="s">
        <v>13459</v>
      </c>
      <c r="B3607" s="195" t="s">
        <v>13460</v>
      </c>
      <c r="C3607" s="196" t="s">
        <v>41</v>
      </c>
      <c r="D3607" s="197">
        <v>89.2</v>
      </c>
    </row>
    <row r="3608" spans="1:4">
      <c r="A3608" s="199" t="s">
        <v>13461</v>
      </c>
      <c r="B3608" s="195" t="s">
        <v>13462</v>
      </c>
      <c r="C3608" s="196" t="s">
        <v>41</v>
      </c>
      <c r="D3608" s="197">
        <v>103.66</v>
      </c>
    </row>
    <row r="3609" spans="1:4">
      <c r="A3609" s="199" t="s">
        <v>13463</v>
      </c>
      <c r="B3609" s="195" t="s">
        <v>13464</v>
      </c>
      <c r="C3609" s="196" t="s">
        <v>41</v>
      </c>
      <c r="D3609" s="197">
        <v>117.95</v>
      </c>
    </row>
    <row r="3610" spans="1:4">
      <c r="A3610" s="199" t="s">
        <v>13465</v>
      </c>
      <c r="B3610" s="195" t="s">
        <v>13466</v>
      </c>
      <c r="C3610" s="196" t="s">
        <v>41</v>
      </c>
      <c r="D3610" s="197">
        <v>174.61</v>
      </c>
    </row>
    <row r="3611" spans="1:4">
      <c r="A3611" s="199" t="s">
        <v>13467</v>
      </c>
      <c r="B3611" s="195" t="s">
        <v>13468</v>
      </c>
      <c r="C3611" s="196" t="s">
        <v>41</v>
      </c>
      <c r="D3611" s="197">
        <v>216.33</v>
      </c>
    </row>
    <row r="3612" spans="1:4">
      <c r="A3612" s="199" t="s">
        <v>13469</v>
      </c>
      <c r="B3612" s="195" t="s">
        <v>13470</v>
      </c>
      <c r="C3612" s="196" t="s">
        <v>41</v>
      </c>
      <c r="D3612" s="197">
        <v>76.650000000000006</v>
      </c>
    </row>
    <row r="3613" spans="1:4">
      <c r="A3613" s="199" t="s">
        <v>13471</v>
      </c>
      <c r="B3613" s="195" t="s">
        <v>13472</v>
      </c>
      <c r="C3613" s="196" t="s">
        <v>41</v>
      </c>
      <c r="D3613" s="197">
        <v>14.79</v>
      </c>
    </row>
    <row r="3614" spans="1:4">
      <c r="A3614" s="199" t="s">
        <v>13473</v>
      </c>
      <c r="B3614" s="195" t="s">
        <v>13474</v>
      </c>
      <c r="C3614" s="196" t="s">
        <v>41</v>
      </c>
      <c r="D3614" s="197">
        <v>4.8899999999999997</v>
      </c>
    </row>
    <row r="3615" spans="1:4">
      <c r="A3615" s="199" t="s">
        <v>13475</v>
      </c>
      <c r="B3615" s="195" t="s">
        <v>13476</v>
      </c>
      <c r="C3615" s="196" t="s">
        <v>41</v>
      </c>
      <c r="D3615" s="197">
        <v>5.78</v>
      </c>
    </row>
    <row r="3616" spans="1:4">
      <c r="A3616" s="199" t="s">
        <v>13477</v>
      </c>
      <c r="B3616" s="195" t="s">
        <v>13478</v>
      </c>
      <c r="C3616" s="196" t="s">
        <v>41</v>
      </c>
      <c r="D3616" s="197">
        <v>10.39</v>
      </c>
    </row>
    <row r="3617" spans="1:4">
      <c r="A3617" s="199" t="s">
        <v>13479</v>
      </c>
      <c r="B3617" s="195" t="s">
        <v>13480</v>
      </c>
      <c r="C3617" s="196" t="s">
        <v>41</v>
      </c>
      <c r="D3617" s="197">
        <v>12.57</v>
      </c>
    </row>
    <row r="3618" spans="1:4">
      <c r="A3618" s="199" t="s">
        <v>13481</v>
      </c>
      <c r="B3618" s="195" t="s">
        <v>13482</v>
      </c>
      <c r="C3618" s="196" t="s">
        <v>41</v>
      </c>
      <c r="D3618" s="197">
        <v>14.14</v>
      </c>
    </row>
    <row r="3619" spans="1:4">
      <c r="A3619" s="199" t="s">
        <v>13483</v>
      </c>
      <c r="B3619" s="195" t="s">
        <v>13484</v>
      </c>
      <c r="C3619" s="196" t="s">
        <v>41</v>
      </c>
      <c r="D3619" s="197">
        <v>27.48</v>
      </c>
    </row>
    <row r="3620" spans="1:4">
      <c r="A3620" s="199" t="s">
        <v>13485</v>
      </c>
      <c r="B3620" s="195" t="s">
        <v>13486</v>
      </c>
      <c r="C3620" s="196" t="s">
        <v>41</v>
      </c>
      <c r="D3620" s="197">
        <v>42.1</v>
      </c>
    </row>
    <row r="3621" spans="1:4">
      <c r="A3621" s="199" t="s">
        <v>13487</v>
      </c>
      <c r="B3621" s="195" t="s">
        <v>13488</v>
      </c>
      <c r="C3621" s="196" t="s">
        <v>41</v>
      </c>
      <c r="D3621" s="197">
        <v>66.61</v>
      </c>
    </row>
    <row r="3622" spans="1:4">
      <c r="A3622" s="199" t="s">
        <v>13489</v>
      </c>
      <c r="B3622" s="195" t="s">
        <v>13490</v>
      </c>
      <c r="C3622" s="196" t="s">
        <v>41</v>
      </c>
      <c r="D3622" s="197">
        <v>79.760000000000005</v>
      </c>
    </row>
    <row r="3623" spans="1:4">
      <c r="A3623" s="199" t="s">
        <v>13491</v>
      </c>
      <c r="B3623" s="195" t="s">
        <v>13492</v>
      </c>
      <c r="C3623" s="196" t="s">
        <v>41</v>
      </c>
      <c r="D3623" s="197">
        <v>89.62</v>
      </c>
    </row>
    <row r="3624" spans="1:4">
      <c r="A3624" s="199" t="s">
        <v>13493</v>
      </c>
      <c r="B3624" s="195" t="s">
        <v>13494</v>
      </c>
      <c r="C3624" s="196" t="s">
        <v>41</v>
      </c>
      <c r="D3624" s="197">
        <v>102.39</v>
      </c>
    </row>
    <row r="3625" spans="1:4">
      <c r="A3625" s="196" t="s">
        <v>13495</v>
      </c>
      <c r="B3625" s="195" t="s">
        <v>13496</v>
      </c>
      <c r="C3625" s="196" t="s">
        <v>41</v>
      </c>
      <c r="D3625" s="197">
        <v>141.86000000000001</v>
      </c>
    </row>
    <row r="3626" spans="1:4">
      <c r="A3626" s="198" t="s">
        <v>13497</v>
      </c>
      <c r="B3626" s="195"/>
      <c r="C3626" s="196"/>
      <c r="D3626" s="224"/>
    </row>
    <row r="3627" spans="1:4">
      <c r="A3627" s="196" t="s">
        <v>13498</v>
      </c>
      <c r="B3627" s="195" t="s">
        <v>13499</v>
      </c>
      <c r="C3627" s="196" t="s">
        <v>41</v>
      </c>
      <c r="D3627" s="197">
        <v>47.58</v>
      </c>
    </row>
    <row r="3628" spans="1:4">
      <c r="A3628" s="198" t="s">
        <v>13500</v>
      </c>
      <c r="B3628" s="195"/>
      <c r="C3628" s="196"/>
      <c r="D3628" s="224"/>
    </row>
    <row r="3629" spans="1:4">
      <c r="A3629" s="199" t="s">
        <v>13501</v>
      </c>
      <c r="B3629" s="195" t="s">
        <v>13502</v>
      </c>
      <c r="C3629" s="196" t="s">
        <v>41</v>
      </c>
      <c r="D3629" s="197">
        <v>5.57</v>
      </c>
    </row>
    <row r="3630" spans="1:4">
      <c r="A3630" s="199" t="s">
        <v>13503</v>
      </c>
      <c r="B3630" s="195" t="s">
        <v>13504</v>
      </c>
      <c r="C3630" s="196" t="s">
        <v>41</v>
      </c>
      <c r="D3630" s="197">
        <v>7.56</v>
      </c>
    </row>
    <row r="3631" spans="1:4">
      <c r="A3631" s="199" t="s">
        <v>13505</v>
      </c>
      <c r="B3631" s="195" t="s">
        <v>13506</v>
      </c>
      <c r="C3631" s="196" t="s">
        <v>41</v>
      </c>
      <c r="D3631" s="197">
        <v>1.52</v>
      </c>
    </row>
    <row r="3632" spans="1:4">
      <c r="A3632" s="199" t="s">
        <v>13507</v>
      </c>
      <c r="B3632" s="195" t="s">
        <v>13508</v>
      </c>
      <c r="C3632" s="196" t="s">
        <v>41</v>
      </c>
      <c r="D3632" s="197">
        <v>2.6</v>
      </c>
    </row>
    <row r="3633" spans="1:4">
      <c r="A3633" s="199" t="s">
        <v>13509</v>
      </c>
      <c r="B3633" s="195" t="s">
        <v>13510</v>
      </c>
      <c r="C3633" s="196" t="s">
        <v>41</v>
      </c>
      <c r="D3633" s="197">
        <v>4.42</v>
      </c>
    </row>
    <row r="3634" spans="1:4">
      <c r="A3634" s="196" t="s">
        <v>13511</v>
      </c>
      <c r="B3634" s="195" t="s">
        <v>13512</v>
      </c>
      <c r="C3634" s="196" t="s">
        <v>41</v>
      </c>
      <c r="D3634" s="197">
        <v>48.76</v>
      </c>
    </row>
    <row r="3635" spans="1:4">
      <c r="A3635" s="198" t="s">
        <v>13513</v>
      </c>
      <c r="B3635" s="195"/>
      <c r="C3635" s="196"/>
      <c r="D3635" s="224"/>
    </row>
    <row r="3636" spans="1:4">
      <c r="A3636" s="199" t="s">
        <v>13514</v>
      </c>
      <c r="B3636" s="195" t="s">
        <v>13515</v>
      </c>
      <c r="C3636" s="196" t="s">
        <v>5447</v>
      </c>
      <c r="D3636" s="197">
        <v>59.56</v>
      </c>
    </row>
    <row r="3637" spans="1:4">
      <c r="A3637" s="199" t="s">
        <v>13516</v>
      </c>
      <c r="B3637" s="195" t="s">
        <v>13517</v>
      </c>
      <c r="C3637" s="196" t="s">
        <v>5447</v>
      </c>
      <c r="D3637" s="197">
        <v>54.05</v>
      </c>
    </row>
    <row r="3638" spans="1:4">
      <c r="A3638" s="199" t="s">
        <v>13518</v>
      </c>
      <c r="B3638" s="195" t="s">
        <v>13519</v>
      </c>
      <c r="C3638" s="196" t="s">
        <v>5447</v>
      </c>
      <c r="D3638" s="197">
        <v>55.94</v>
      </c>
    </row>
    <row r="3639" spans="1:4">
      <c r="A3639" s="199" t="s">
        <v>13520</v>
      </c>
      <c r="B3639" s="195" t="s">
        <v>13521</v>
      </c>
      <c r="C3639" s="196" t="s">
        <v>5447</v>
      </c>
      <c r="D3639" s="197">
        <v>53.53</v>
      </c>
    </row>
    <row r="3640" spans="1:4">
      <c r="A3640" s="196" t="s">
        <v>13522</v>
      </c>
      <c r="B3640" s="195" t="s">
        <v>13523</v>
      </c>
      <c r="C3640" s="196" t="s">
        <v>5447</v>
      </c>
      <c r="D3640" s="197">
        <v>53.05</v>
      </c>
    </row>
    <row r="3641" spans="1:4">
      <c r="A3641" s="198" t="s">
        <v>13524</v>
      </c>
      <c r="B3641" s="195"/>
      <c r="C3641" s="196"/>
      <c r="D3641" s="224"/>
    </row>
    <row r="3642" spans="1:4">
      <c r="A3642" s="199" t="s">
        <v>13525</v>
      </c>
      <c r="B3642" s="195" t="s">
        <v>13526</v>
      </c>
      <c r="C3642" s="196" t="s">
        <v>41</v>
      </c>
      <c r="D3642" s="197">
        <v>2.23</v>
      </c>
    </row>
    <row r="3643" spans="1:4">
      <c r="A3643" s="199" t="s">
        <v>13527</v>
      </c>
      <c r="B3643" s="195" t="s">
        <v>13528</v>
      </c>
      <c r="C3643" s="196" t="s">
        <v>41</v>
      </c>
      <c r="D3643" s="197">
        <v>2.2400000000000002</v>
      </c>
    </row>
    <row r="3644" spans="1:4">
      <c r="A3644" s="199" t="s">
        <v>13529</v>
      </c>
      <c r="B3644" s="195" t="s">
        <v>13530</v>
      </c>
      <c r="C3644" s="196" t="s">
        <v>41</v>
      </c>
      <c r="D3644" s="197">
        <v>2.96</v>
      </c>
    </row>
    <row r="3645" spans="1:4">
      <c r="A3645" s="199" t="s">
        <v>13531</v>
      </c>
      <c r="B3645" s="195" t="s">
        <v>13532</v>
      </c>
      <c r="C3645" s="196" t="s">
        <v>41</v>
      </c>
      <c r="D3645" s="197">
        <v>3.98</v>
      </c>
    </row>
    <row r="3646" spans="1:4">
      <c r="A3646" s="199" t="s">
        <v>13533</v>
      </c>
      <c r="B3646" s="195" t="s">
        <v>13534</v>
      </c>
      <c r="C3646" s="196" t="s">
        <v>41</v>
      </c>
      <c r="D3646" s="197">
        <v>5.69</v>
      </c>
    </row>
    <row r="3647" spans="1:4">
      <c r="A3647" s="199" t="s">
        <v>13535</v>
      </c>
      <c r="B3647" s="195" t="s">
        <v>13536</v>
      </c>
      <c r="C3647" s="196" t="s">
        <v>41</v>
      </c>
      <c r="D3647" s="197">
        <v>8.6199999999999992</v>
      </c>
    </row>
    <row r="3648" spans="1:4">
      <c r="A3648" s="199" t="s">
        <v>13537</v>
      </c>
      <c r="B3648" s="195" t="s">
        <v>13538</v>
      </c>
      <c r="C3648" s="196" t="s">
        <v>41</v>
      </c>
      <c r="D3648" s="197">
        <v>3.78</v>
      </c>
    </row>
    <row r="3649" spans="1:4">
      <c r="A3649" s="199" t="s">
        <v>13539</v>
      </c>
      <c r="B3649" s="195" t="s">
        <v>13540</v>
      </c>
      <c r="C3649" s="196" t="s">
        <v>41</v>
      </c>
      <c r="D3649" s="197">
        <v>4.55</v>
      </c>
    </row>
    <row r="3650" spans="1:4">
      <c r="A3650" s="196" t="s">
        <v>13541</v>
      </c>
      <c r="B3650" s="195" t="s">
        <v>13542</v>
      </c>
      <c r="C3650" s="196" t="s">
        <v>41</v>
      </c>
      <c r="D3650" s="197">
        <v>6.16</v>
      </c>
    </row>
    <row r="3651" spans="1:4">
      <c r="A3651" s="198" t="s">
        <v>13543</v>
      </c>
      <c r="B3651" s="195"/>
      <c r="C3651" s="196"/>
      <c r="D3651" s="224"/>
    </row>
    <row r="3652" spans="1:4">
      <c r="A3652" s="199" t="s">
        <v>13544</v>
      </c>
      <c r="B3652" s="195" t="s">
        <v>13545</v>
      </c>
      <c r="C3652" s="196" t="s">
        <v>41</v>
      </c>
      <c r="D3652" s="197">
        <v>1.49</v>
      </c>
    </row>
    <row r="3653" spans="1:4">
      <c r="A3653" s="199" t="s">
        <v>13546</v>
      </c>
      <c r="B3653" s="195" t="s">
        <v>13547</v>
      </c>
      <c r="C3653" s="196" t="s">
        <v>41</v>
      </c>
      <c r="D3653" s="197">
        <v>2.08</v>
      </c>
    </row>
    <row r="3654" spans="1:4">
      <c r="A3654" s="199" t="s">
        <v>13548</v>
      </c>
      <c r="B3654" s="195" t="s">
        <v>13549</v>
      </c>
      <c r="C3654" s="196" t="s">
        <v>41</v>
      </c>
      <c r="D3654" s="197">
        <v>2.54</v>
      </c>
    </row>
    <row r="3655" spans="1:4">
      <c r="A3655" s="199" t="s">
        <v>13550</v>
      </c>
      <c r="B3655" s="195" t="s">
        <v>13551</v>
      </c>
      <c r="C3655" s="196" t="s">
        <v>41</v>
      </c>
      <c r="D3655" s="197">
        <v>4.54</v>
      </c>
    </row>
    <row r="3656" spans="1:4">
      <c r="A3656" s="199" t="s">
        <v>13552</v>
      </c>
      <c r="B3656" s="195" t="s">
        <v>13553</v>
      </c>
      <c r="C3656" s="196" t="s">
        <v>41</v>
      </c>
      <c r="D3656" s="197">
        <v>7.44</v>
      </c>
    </row>
    <row r="3657" spans="1:4">
      <c r="A3657" s="199" t="s">
        <v>13554</v>
      </c>
      <c r="B3657" s="195" t="s">
        <v>13555</v>
      </c>
      <c r="C3657" s="196" t="s">
        <v>41</v>
      </c>
      <c r="D3657" s="197">
        <v>9.42</v>
      </c>
    </row>
    <row r="3658" spans="1:4">
      <c r="A3658" s="196" t="s">
        <v>13556</v>
      </c>
      <c r="B3658" s="195" t="s">
        <v>13557</v>
      </c>
      <c r="C3658" s="196" t="s">
        <v>41</v>
      </c>
      <c r="D3658" s="197">
        <v>17.53</v>
      </c>
    </row>
    <row r="3659" spans="1:4">
      <c r="A3659" s="198" t="s">
        <v>13558</v>
      </c>
      <c r="B3659" s="195"/>
      <c r="C3659" s="196"/>
      <c r="D3659" s="224"/>
    </row>
    <row r="3660" spans="1:4">
      <c r="A3660" s="199" t="s">
        <v>13559</v>
      </c>
      <c r="B3660" s="195" t="s">
        <v>13560</v>
      </c>
      <c r="C3660" s="196" t="s">
        <v>5413</v>
      </c>
      <c r="D3660" s="197">
        <v>11.61</v>
      </c>
    </row>
    <row r="3661" spans="1:4">
      <c r="A3661" s="199" t="s">
        <v>13561</v>
      </c>
      <c r="B3661" s="195" t="s">
        <v>13562</v>
      </c>
      <c r="C3661" s="196" t="s">
        <v>5413</v>
      </c>
      <c r="D3661" s="197">
        <v>11.2</v>
      </c>
    </row>
    <row r="3662" spans="1:4">
      <c r="A3662" s="199" t="s">
        <v>13563</v>
      </c>
      <c r="B3662" s="195" t="s">
        <v>13564</v>
      </c>
      <c r="C3662" s="196" t="s">
        <v>5413</v>
      </c>
      <c r="D3662" s="197">
        <v>12.26</v>
      </c>
    </row>
    <row r="3663" spans="1:4">
      <c r="A3663" s="199" t="s">
        <v>13565</v>
      </c>
      <c r="B3663" s="195" t="s">
        <v>13566</v>
      </c>
      <c r="C3663" s="196" t="s">
        <v>5413</v>
      </c>
      <c r="D3663" s="197">
        <v>7.73</v>
      </c>
    </row>
    <row r="3664" spans="1:4">
      <c r="A3664" s="199" t="s">
        <v>13567</v>
      </c>
      <c r="B3664" s="195" t="s">
        <v>13568</v>
      </c>
      <c r="C3664" s="196" t="s">
        <v>5413</v>
      </c>
      <c r="D3664" s="197">
        <v>11.1</v>
      </c>
    </row>
    <row r="3665" spans="1:4">
      <c r="A3665" s="199" t="s">
        <v>13569</v>
      </c>
      <c r="B3665" s="195" t="s">
        <v>13570</v>
      </c>
      <c r="C3665" s="196" t="s">
        <v>5413</v>
      </c>
      <c r="D3665" s="197">
        <v>71.88</v>
      </c>
    </row>
    <row r="3666" spans="1:4">
      <c r="A3666" s="199" t="s">
        <v>13571</v>
      </c>
      <c r="B3666" s="195" t="s">
        <v>13572</v>
      </c>
      <c r="C3666" s="196" t="s">
        <v>5413</v>
      </c>
      <c r="D3666" s="197">
        <v>40.01</v>
      </c>
    </row>
    <row r="3667" spans="1:4">
      <c r="A3667" s="199" t="s">
        <v>13573</v>
      </c>
      <c r="B3667" s="195" t="s">
        <v>13574</v>
      </c>
      <c r="C3667" s="196" t="s">
        <v>5413</v>
      </c>
      <c r="D3667" s="197">
        <v>114.08</v>
      </c>
    </row>
    <row r="3668" spans="1:4">
      <c r="A3668" s="199" t="s">
        <v>13575</v>
      </c>
      <c r="B3668" s="195" t="s">
        <v>13576</v>
      </c>
      <c r="C3668" s="196" t="s">
        <v>5413</v>
      </c>
      <c r="D3668" s="197">
        <v>199.95</v>
      </c>
    </row>
    <row r="3669" spans="1:4">
      <c r="A3669" s="199" t="s">
        <v>13577</v>
      </c>
      <c r="B3669" s="195" t="s">
        <v>13578</v>
      </c>
      <c r="C3669" s="196" t="s">
        <v>5413</v>
      </c>
      <c r="D3669" s="197">
        <v>321.5</v>
      </c>
    </row>
    <row r="3670" spans="1:4">
      <c r="A3670" s="199" t="s">
        <v>13579</v>
      </c>
      <c r="B3670" s="195" t="s">
        <v>13580</v>
      </c>
      <c r="C3670" s="196" t="s">
        <v>5413</v>
      </c>
      <c r="D3670" s="197">
        <v>689.29</v>
      </c>
    </row>
    <row r="3671" spans="1:4">
      <c r="A3671" s="199" t="s">
        <v>13581</v>
      </c>
      <c r="B3671" s="195" t="s">
        <v>13582</v>
      </c>
      <c r="C3671" s="196" t="s">
        <v>5413</v>
      </c>
      <c r="D3671" s="197">
        <v>711.43</v>
      </c>
    </row>
    <row r="3672" spans="1:4">
      <c r="A3672" s="199" t="s">
        <v>13583</v>
      </c>
      <c r="B3672" s="195" t="s">
        <v>13584</v>
      </c>
      <c r="C3672" s="196" t="s">
        <v>5413</v>
      </c>
      <c r="D3672" s="197">
        <v>346.3</v>
      </c>
    </row>
    <row r="3673" spans="1:4">
      <c r="A3673" s="199" t="s">
        <v>13585</v>
      </c>
      <c r="B3673" s="195" t="s">
        <v>13586</v>
      </c>
      <c r="C3673" s="196" t="s">
        <v>5413</v>
      </c>
      <c r="D3673" s="197">
        <v>413.46</v>
      </c>
    </row>
    <row r="3674" spans="1:4">
      <c r="A3674" s="199" t="s">
        <v>13587</v>
      </c>
      <c r="B3674" s="195" t="s">
        <v>13588</v>
      </c>
      <c r="C3674" s="196" t="s">
        <v>25</v>
      </c>
      <c r="D3674" s="197">
        <v>92.93</v>
      </c>
    </row>
    <row r="3675" spans="1:4">
      <c r="A3675" s="199" t="s">
        <v>13589</v>
      </c>
      <c r="B3675" s="195" t="s">
        <v>13590</v>
      </c>
      <c r="C3675" s="196" t="s">
        <v>5413</v>
      </c>
      <c r="D3675" s="197">
        <v>13.89</v>
      </c>
    </row>
    <row r="3676" spans="1:4">
      <c r="A3676" s="199" t="s">
        <v>13591</v>
      </c>
      <c r="B3676" s="195" t="s">
        <v>13592</v>
      </c>
      <c r="C3676" s="196" t="s">
        <v>5413</v>
      </c>
      <c r="D3676" s="197">
        <v>17.55</v>
      </c>
    </row>
    <row r="3677" spans="1:4">
      <c r="A3677" s="199" t="s">
        <v>13593</v>
      </c>
      <c r="B3677" s="195" t="s">
        <v>13594</v>
      </c>
      <c r="C3677" s="196" t="s">
        <v>5413</v>
      </c>
      <c r="D3677" s="197">
        <v>13.89</v>
      </c>
    </row>
    <row r="3678" spans="1:4">
      <c r="A3678" s="199" t="s">
        <v>13595</v>
      </c>
      <c r="B3678" s="195" t="s">
        <v>13596</v>
      </c>
      <c r="C3678" s="196" t="s">
        <v>5413</v>
      </c>
      <c r="D3678" s="197">
        <v>15.53</v>
      </c>
    </row>
    <row r="3679" spans="1:4">
      <c r="A3679" s="199" t="s">
        <v>13597</v>
      </c>
      <c r="B3679" s="195" t="s">
        <v>13598</v>
      </c>
      <c r="C3679" s="196" t="s">
        <v>5413</v>
      </c>
      <c r="D3679" s="197">
        <v>18.02</v>
      </c>
    </row>
    <row r="3680" spans="1:4">
      <c r="A3680" s="199" t="s">
        <v>13599</v>
      </c>
      <c r="B3680" s="195" t="s">
        <v>13600</v>
      </c>
      <c r="C3680" s="196" t="s">
        <v>5413</v>
      </c>
      <c r="D3680" s="197">
        <v>17.510000000000002</v>
      </c>
    </row>
    <row r="3681" spans="1:4">
      <c r="A3681" s="196" t="s">
        <v>13601</v>
      </c>
      <c r="B3681" s="195" t="s">
        <v>13602</v>
      </c>
      <c r="C3681" s="196" t="s">
        <v>5413</v>
      </c>
      <c r="D3681" s="197">
        <v>18.54</v>
      </c>
    </row>
    <row r="3682" spans="1:4">
      <c r="A3682" s="198" t="s">
        <v>13603</v>
      </c>
      <c r="B3682" s="195"/>
      <c r="C3682" s="196"/>
      <c r="D3682" s="224"/>
    </row>
    <row r="3683" spans="1:4">
      <c r="A3683" s="199" t="s">
        <v>13604</v>
      </c>
      <c r="B3683" s="195" t="s">
        <v>13605</v>
      </c>
      <c r="C3683" s="196" t="s">
        <v>5413</v>
      </c>
      <c r="D3683" s="197">
        <v>86.87</v>
      </c>
    </row>
    <row r="3684" spans="1:4">
      <c r="A3684" s="199" t="s">
        <v>13606</v>
      </c>
      <c r="B3684" s="195" t="s">
        <v>13607</v>
      </c>
      <c r="C3684" s="196" t="s">
        <v>5413</v>
      </c>
      <c r="D3684" s="197">
        <v>95.67</v>
      </c>
    </row>
    <row r="3685" spans="1:4">
      <c r="A3685" s="199" t="s">
        <v>13608</v>
      </c>
      <c r="B3685" s="195" t="s">
        <v>13609</v>
      </c>
      <c r="C3685" s="196" t="s">
        <v>5413</v>
      </c>
      <c r="D3685" s="197">
        <v>96.08</v>
      </c>
    </row>
    <row r="3686" spans="1:4">
      <c r="A3686" s="199" t="s">
        <v>13610</v>
      </c>
      <c r="B3686" s="195" t="s">
        <v>13611</v>
      </c>
      <c r="C3686" s="196" t="s">
        <v>5413</v>
      </c>
      <c r="D3686" s="197">
        <v>174.41</v>
      </c>
    </row>
    <row r="3687" spans="1:4">
      <c r="A3687" s="199" t="s">
        <v>13612</v>
      </c>
      <c r="B3687" s="195" t="s">
        <v>13613</v>
      </c>
      <c r="C3687" s="196" t="s">
        <v>5413</v>
      </c>
      <c r="D3687" s="197">
        <v>533.19000000000005</v>
      </c>
    </row>
    <row r="3688" spans="1:4">
      <c r="A3688" s="199" t="s">
        <v>13614</v>
      </c>
      <c r="B3688" s="195" t="s">
        <v>13615</v>
      </c>
      <c r="C3688" s="196" t="s">
        <v>5413</v>
      </c>
      <c r="D3688" s="197">
        <v>206.84</v>
      </c>
    </row>
    <row r="3689" spans="1:4">
      <c r="A3689" s="199" t="s">
        <v>13616</v>
      </c>
      <c r="B3689" s="195" t="s">
        <v>13617</v>
      </c>
      <c r="C3689" s="196" t="s">
        <v>5413</v>
      </c>
      <c r="D3689" s="197">
        <v>248.32</v>
      </c>
    </row>
    <row r="3690" spans="1:4">
      <c r="A3690" s="199" t="s">
        <v>13618</v>
      </c>
      <c r="B3690" s="195" t="s">
        <v>13619</v>
      </c>
      <c r="C3690" s="196" t="s">
        <v>5413</v>
      </c>
      <c r="D3690" s="197">
        <v>320.73</v>
      </c>
    </row>
    <row r="3691" spans="1:4">
      <c r="A3691" s="199" t="s">
        <v>13620</v>
      </c>
      <c r="B3691" s="195" t="s">
        <v>13621</v>
      </c>
      <c r="C3691" s="196" t="s">
        <v>5413</v>
      </c>
      <c r="D3691" s="197">
        <v>602.61</v>
      </c>
    </row>
    <row r="3692" spans="1:4">
      <c r="A3692" s="199" t="s">
        <v>13622</v>
      </c>
      <c r="B3692" s="195" t="s">
        <v>13623</v>
      </c>
      <c r="C3692" s="196" t="s">
        <v>5413</v>
      </c>
      <c r="D3692" s="197">
        <v>1449.05</v>
      </c>
    </row>
    <row r="3693" spans="1:4">
      <c r="A3693" s="199" t="s">
        <v>13624</v>
      </c>
      <c r="B3693" s="195" t="s">
        <v>13625</v>
      </c>
      <c r="C3693" s="196" t="s">
        <v>5413</v>
      </c>
      <c r="D3693" s="197">
        <v>1529.75</v>
      </c>
    </row>
    <row r="3694" spans="1:4">
      <c r="A3694" s="199" t="s">
        <v>13626</v>
      </c>
      <c r="B3694" s="195" t="s">
        <v>13627</v>
      </c>
      <c r="C3694" s="196" t="s">
        <v>5413</v>
      </c>
      <c r="D3694" s="197">
        <v>823.63</v>
      </c>
    </row>
    <row r="3695" spans="1:4">
      <c r="A3695" s="196" t="s">
        <v>13628</v>
      </c>
      <c r="B3695" s="195" t="s">
        <v>13629</v>
      </c>
      <c r="C3695" s="196" t="s">
        <v>5413</v>
      </c>
      <c r="D3695" s="197">
        <v>15191.27</v>
      </c>
    </row>
    <row r="3696" spans="1:4">
      <c r="A3696" s="198" t="s">
        <v>13630</v>
      </c>
      <c r="B3696" s="195"/>
      <c r="C3696" s="196"/>
      <c r="D3696" s="224"/>
    </row>
    <row r="3697" spans="1:4">
      <c r="A3697" s="199" t="s">
        <v>13631</v>
      </c>
      <c r="B3697" s="195" t="s">
        <v>13632</v>
      </c>
      <c r="C3697" s="196" t="s">
        <v>5413</v>
      </c>
      <c r="D3697" s="197">
        <v>20.329999999999998</v>
      </c>
    </row>
    <row r="3698" spans="1:4">
      <c r="A3698" s="199" t="s">
        <v>13633</v>
      </c>
      <c r="B3698" s="195" t="s">
        <v>13634</v>
      </c>
      <c r="C3698" s="196" t="s">
        <v>5413</v>
      </c>
      <c r="D3698" s="197">
        <v>32.93</v>
      </c>
    </row>
    <row r="3699" spans="1:4">
      <c r="A3699" s="199" t="s">
        <v>13635</v>
      </c>
      <c r="B3699" s="195" t="s">
        <v>13636</v>
      </c>
      <c r="C3699" s="196" t="s">
        <v>5413</v>
      </c>
      <c r="D3699" s="197">
        <v>85.75</v>
      </c>
    </row>
    <row r="3700" spans="1:4">
      <c r="A3700" s="199" t="s">
        <v>13637</v>
      </c>
      <c r="B3700" s="195" t="s">
        <v>13638</v>
      </c>
      <c r="C3700" s="196" t="s">
        <v>5413</v>
      </c>
      <c r="D3700" s="197">
        <v>76.569999999999993</v>
      </c>
    </row>
    <row r="3701" spans="1:4">
      <c r="A3701" s="199" t="s">
        <v>13639</v>
      </c>
      <c r="B3701" s="195" t="s">
        <v>13640</v>
      </c>
      <c r="C3701" s="196" t="s">
        <v>5413</v>
      </c>
      <c r="D3701" s="197">
        <v>91.04</v>
      </c>
    </row>
    <row r="3702" spans="1:4">
      <c r="A3702" s="199" t="s">
        <v>13641</v>
      </c>
      <c r="B3702" s="195" t="s">
        <v>13642</v>
      </c>
      <c r="C3702" s="196" t="s">
        <v>5413</v>
      </c>
      <c r="D3702" s="197">
        <v>91.04</v>
      </c>
    </row>
    <row r="3703" spans="1:4">
      <c r="A3703" s="199" t="s">
        <v>13643</v>
      </c>
      <c r="B3703" s="195" t="s">
        <v>13644</v>
      </c>
      <c r="C3703" s="196" t="s">
        <v>5413</v>
      </c>
      <c r="D3703" s="197">
        <v>91.04</v>
      </c>
    </row>
    <row r="3704" spans="1:4">
      <c r="A3704" s="199" t="s">
        <v>13645</v>
      </c>
      <c r="B3704" s="195" t="s">
        <v>13646</v>
      </c>
      <c r="C3704" s="196" t="s">
        <v>5413</v>
      </c>
      <c r="D3704" s="197">
        <v>326.74</v>
      </c>
    </row>
    <row r="3705" spans="1:4">
      <c r="A3705" s="199" t="s">
        <v>13647</v>
      </c>
      <c r="B3705" s="195" t="s">
        <v>13648</v>
      </c>
      <c r="C3705" s="196" t="s">
        <v>5413</v>
      </c>
      <c r="D3705" s="197">
        <v>1979.41</v>
      </c>
    </row>
    <row r="3706" spans="1:4">
      <c r="A3706" s="199" t="s">
        <v>13649</v>
      </c>
      <c r="B3706" s="195" t="s">
        <v>13650</v>
      </c>
      <c r="C3706" s="196" t="s">
        <v>5413</v>
      </c>
      <c r="D3706" s="197">
        <v>54008.26</v>
      </c>
    </row>
    <row r="3707" spans="1:4">
      <c r="A3707" s="199" t="s">
        <v>13651</v>
      </c>
      <c r="B3707" s="195" t="s">
        <v>13652</v>
      </c>
      <c r="C3707" s="196" t="s">
        <v>5413</v>
      </c>
      <c r="D3707" s="197">
        <v>487.77</v>
      </c>
    </row>
    <row r="3708" spans="1:4">
      <c r="A3708" s="199" t="s">
        <v>13653</v>
      </c>
      <c r="B3708" s="195" t="s">
        <v>13654</v>
      </c>
      <c r="C3708" s="196" t="s">
        <v>5413</v>
      </c>
      <c r="D3708" s="197">
        <v>386.21</v>
      </c>
    </row>
    <row r="3709" spans="1:4">
      <c r="A3709" s="199" t="s">
        <v>13655</v>
      </c>
      <c r="B3709" s="195" t="s">
        <v>13656</v>
      </c>
      <c r="C3709" s="196" t="s">
        <v>5413</v>
      </c>
      <c r="D3709" s="197">
        <v>748.98</v>
      </c>
    </row>
    <row r="3710" spans="1:4">
      <c r="A3710" s="199" t="s">
        <v>13657</v>
      </c>
      <c r="B3710" s="195" t="s">
        <v>13658</v>
      </c>
      <c r="C3710" s="196" t="s">
        <v>5413</v>
      </c>
      <c r="D3710" s="197">
        <v>1631.17</v>
      </c>
    </row>
    <row r="3711" spans="1:4">
      <c r="A3711" s="199" t="s">
        <v>13659</v>
      </c>
      <c r="B3711" s="195" t="s">
        <v>13660</v>
      </c>
      <c r="C3711" s="196" t="s">
        <v>5413</v>
      </c>
      <c r="D3711" s="197">
        <v>2370.52</v>
      </c>
    </row>
    <row r="3712" spans="1:4">
      <c r="A3712" s="196" t="s">
        <v>13661</v>
      </c>
      <c r="B3712" s="195" t="s">
        <v>13662</v>
      </c>
      <c r="C3712" s="196" t="s">
        <v>5413</v>
      </c>
      <c r="D3712" s="197">
        <v>50084.46</v>
      </c>
    </row>
    <row r="3713" spans="1:4">
      <c r="A3713" s="198" t="s">
        <v>13663</v>
      </c>
      <c r="B3713" s="195"/>
      <c r="C3713" s="196"/>
      <c r="D3713" s="224"/>
    </row>
    <row r="3714" spans="1:4">
      <c r="A3714" s="199" t="s">
        <v>13664</v>
      </c>
      <c r="B3714" s="195" t="s">
        <v>13665</v>
      </c>
      <c r="C3714" s="196" t="s">
        <v>5413</v>
      </c>
      <c r="D3714" s="197">
        <v>794.77</v>
      </c>
    </row>
    <row r="3715" spans="1:4">
      <c r="A3715" s="199" t="s">
        <v>13666</v>
      </c>
      <c r="B3715" s="195" t="s">
        <v>13667</v>
      </c>
      <c r="C3715" s="196" t="s">
        <v>5413</v>
      </c>
      <c r="D3715" s="197">
        <v>399.77</v>
      </c>
    </row>
    <row r="3716" spans="1:4">
      <c r="A3716" s="199" t="s">
        <v>13668</v>
      </c>
      <c r="B3716" s="195" t="s">
        <v>13669</v>
      </c>
      <c r="C3716" s="196" t="s">
        <v>5413</v>
      </c>
      <c r="D3716" s="197">
        <v>1094.77</v>
      </c>
    </row>
    <row r="3717" spans="1:4">
      <c r="A3717" s="199" t="s">
        <v>13670</v>
      </c>
      <c r="B3717" s="195" t="s">
        <v>13671</v>
      </c>
      <c r="C3717" s="196" t="s">
        <v>5413</v>
      </c>
      <c r="D3717" s="197">
        <v>2946.6</v>
      </c>
    </row>
    <row r="3718" spans="1:4">
      <c r="A3718" s="199" t="s">
        <v>13672</v>
      </c>
      <c r="B3718" s="195" t="s">
        <v>13673</v>
      </c>
      <c r="C3718" s="196" t="s">
        <v>5413</v>
      </c>
      <c r="D3718" s="197">
        <v>5391.68</v>
      </c>
    </row>
    <row r="3719" spans="1:4">
      <c r="A3719" s="199" t="s">
        <v>13674</v>
      </c>
      <c r="B3719" s="195" t="s">
        <v>13675</v>
      </c>
      <c r="C3719" s="196" t="s">
        <v>5413</v>
      </c>
      <c r="D3719" s="197">
        <v>138.43</v>
      </c>
    </row>
    <row r="3720" spans="1:4">
      <c r="A3720" s="199" t="s">
        <v>13676</v>
      </c>
      <c r="B3720" s="195" t="s">
        <v>13677</v>
      </c>
      <c r="C3720" s="196" t="s">
        <v>5413</v>
      </c>
      <c r="D3720" s="197">
        <v>267.14</v>
      </c>
    </row>
    <row r="3721" spans="1:4">
      <c r="A3721" s="199" t="s">
        <v>13678</v>
      </c>
      <c r="B3721" s="195" t="s">
        <v>13679</v>
      </c>
      <c r="C3721" s="196" t="s">
        <v>5413</v>
      </c>
      <c r="D3721" s="197">
        <v>462.75</v>
      </c>
    </row>
    <row r="3722" spans="1:4">
      <c r="A3722" s="199" t="s">
        <v>13680</v>
      </c>
      <c r="B3722" s="195" t="s">
        <v>13681</v>
      </c>
      <c r="C3722" s="196" t="s">
        <v>5413</v>
      </c>
      <c r="D3722" s="197">
        <v>49.56</v>
      </c>
    </row>
    <row r="3723" spans="1:4">
      <c r="A3723" s="199" t="s">
        <v>13682</v>
      </c>
      <c r="B3723" s="195" t="s">
        <v>13683</v>
      </c>
      <c r="C3723" s="196" t="s">
        <v>5413</v>
      </c>
      <c r="D3723" s="197">
        <v>226.85</v>
      </c>
    </row>
    <row r="3724" spans="1:4">
      <c r="A3724" s="199" t="s">
        <v>13684</v>
      </c>
      <c r="B3724" s="195" t="s">
        <v>13685</v>
      </c>
      <c r="C3724" s="196" t="s">
        <v>5413</v>
      </c>
      <c r="D3724" s="197">
        <v>107.02</v>
      </c>
    </row>
    <row r="3725" spans="1:4">
      <c r="A3725" s="199" t="s">
        <v>13686</v>
      </c>
      <c r="B3725" s="195" t="s">
        <v>13687</v>
      </c>
      <c r="C3725" s="196" t="s">
        <v>5413</v>
      </c>
      <c r="D3725" s="197">
        <v>654.04</v>
      </c>
    </row>
    <row r="3726" spans="1:4">
      <c r="A3726" s="199" t="s">
        <v>13688</v>
      </c>
      <c r="B3726" s="195" t="s">
        <v>13689</v>
      </c>
      <c r="C3726" s="196" t="s">
        <v>5413</v>
      </c>
      <c r="D3726" s="197">
        <v>1098.48</v>
      </c>
    </row>
    <row r="3727" spans="1:4">
      <c r="A3727" s="199" t="s">
        <v>13690</v>
      </c>
      <c r="B3727" s="195" t="s">
        <v>13691</v>
      </c>
      <c r="C3727" s="196" t="s">
        <v>5413</v>
      </c>
      <c r="D3727" s="197">
        <v>91.76</v>
      </c>
    </row>
    <row r="3728" spans="1:4">
      <c r="A3728" s="199" t="s">
        <v>13692</v>
      </c>
      <c r="B3728" s="195" t="s">
        <v>13693</v>
      </c>
      <c r="C3728" s="196" t="s">
        <v>5413</v>
      </c>
      <c r="D3728" s="197">
        <v>46.35</v>
      </c>
    </row>
    <row r="3729" spans="1:4">
      <c r="A3729" s="199" t="s">
        <v>13694</v>
      </c>
      <c r="B3729" s="195" t="s">
        <v>13695</v>
      </c>
      <c r="C3729" s="196" t="s">
        <v>5413</v>
      </c>
      <c r="D3729" s="197">
        <v>64.22</v>
      </c>
    </row>
    <row r="3730" spans="1:4">
      <c r="A3730" s="199" t="s">
        <v>13696</v>
      </c>
      <c r="B3730" s="195" t="s">
        <v>13697</v>
      </c>
      <c r="C3730" s="196" t="s">
        <v>5413</v>
      </c>
      <c r="D3730" s="197">
        <v>195.35</v>
      </c>
    </row>
    <row r="3731" spans="1:4">
      <c r="A3731" s="199" t="s">
        <v>13698</v>
      </c>
      <c r="B3731" s="195" t="s">
        <v>13699</v>
      </c>
      <c r="C3731" s="196" t="s">
        <v>5413</v>
      </c>
      <c r="D3731" s="197">
        <v>333.95</v>
      </c>
    </row>
    <row r="3732" spans="1:4">
      <c r="A3732" s="199" t="s">
        <v>13700</v>
      </c>
      <c r="B3732" s="195" t="s">
        <v>13701</v>
      </c>
      <c r="C3732" s="196" t="s">
        <v>5413</v>
      </c>
      <c r="D3732" s="197">
        <v>129.77000000000001</v>
      </c>
    </row>
    <row r="3733" spans="1:4">
      <c r="A3733" s="196" t="s">
        <v>13702</v>
      </c>
      <c r="B3733" s="195" t="s">
        <v>13703</v>
      </c>
      <c r="C3733" s="196" t="s">
        <v>5413</v>
      </c>
      <c r="D3733" s="197">
        <v>164.23</v>
      </c>
    </row>
    <row r="3734" spans="1:4">
      <c r="A3734" s="198" t="s">
        <v>13704</v>
      </c>
      <c r="B3734" s="195"/>
      <c r="C3734" s="196"/>
      <c r="D3734" s="224"/>
    </row>
    <row r="3735" spans="1:4">
      <c r="A3735" s="199" t="s">
        <v>13705</v>
      </c>
      <c r="B3735" s="195" t="s">
        <v>13706</v>
      </c>
      <c r="C3735" s="196" t="s">
        <v>5413</v>
      </c>
      <c r="D3735" s="197">
        <v>7.34</v>
      </c>
    </row>
    <row r="3736" spans="1:4">
      <c r="A3736" s="199" t="s">
        <v>13707</v>
      </c>
      <c r="B3736" s="195" t="s">
        <v>13708</v>
      </c>
      <c r="C3736" s="196" t="s">
        <v>5413</v>
      </c>
      <c r="D3736" s="197">
        <v>8.59</v>
      </c>
    </row>
    <row r="3737" spans="1:4">
      <c r="A3737" s="199" t="s">
        <v>13709</v>
      </c>
      <c r="B3737" s="195" t="s">
        <v>13710</v>
      </c>
      <c r="C3737" s="196" t="s">
        <v>5413</v>
      </c>
      <c r="D3737" s="197">
        <v>24.71</v>
      </c>
    </row>
    <row r="3738" spans="1:4">
      <c r="A3738" s="199" t="s">
        <v>13711</v>
      </c>
      <c r="B3738" s="195" t="s">
        <v>13712</v>
      </c>
      <c r="C3738" s="196" t="s">
        <v>5413</v>
      </c>
      <c r="D3738" s="197">
        <v>43.31</v>
      </c>
    </row>
    <row r="3739" spans="1:4">
      <c r="A3739" s="199" t="s">
        <v>13713</v>
      </c>
      <c r="B3739" s="195" t="s">
        <v>13714</v>
      </c>
      <c r="C3739" s="196" t="s">
        <v>5413</v>
      </c>
      <c r="D3739" s="197">
        <v>25.69</v>
      </c>
    </row>
    <row r="3740" spans="1:4">
      <c r="A3740" s="199" t="s">
        <v>13715</v>
      </c>
      <c r="B3740" s="195" t="s">
        <v>13716</v>
      </c>
      <c r="C3740" s="196" t="s">
        <v>5413</v>
      </c>
      <c r="D3740" s="197">
        <v>38.79</v>
      </c>
    </row>
    <row r="3741" spans="1:4">
      <c r="A3741" s="199" t="s">
        <v>13717</v>
      </c>
      <c r="B3741" s="195" t="s">
        <v>13718</v>
      </c>
      <c r="C3741" s="196" t="s">
        <v>5413</v>
      </c>
      <c r="D3741" s="197">
        <v>28.94</v>
      </c>
    </row>
    <row r="3742" spans="1:4">
      <c r="A3742" s="199" t="s">
        <v>13719</v>
      </c>
      <c r="B3742" s="195" t="s">
        <v>13720</v>
      </c>
      <c r="C3742" s="196" t="s">
        <v>5413</v>
      </c>
      <c r="D3742" s="197">
        <v>29.89</v>
      </c>
    </row>
    <row r="3743" spans="1:4">
      <c r="A3743" s="199" t="s">
        <v>13721</v>
      </c>
      <c r="B3743" s="195" t="s">
        <v>13722</v>
      </c>
      <c r="C3743" s="196" t="s">
        <v>5413</v>
      </c>
      <c r="D3743" s="197">
        <v>20.170000000000002</v>
      </c>
    </row>
    <row r="3744" spans="1:4">
      <c r="A3744" s="199" t="s">
        <v>13723</v>
      </c>
      <c r="B3744" s="195" t="s">
        <v>13724</v>
      </c>
      <c r="C3744" s="196" t="s">
        <v>5413</v>
      </c>
      <c r="D3744" s="197">
        <v>31.06</v>
      </c>
    </row>
    <row r="3745" spans="1:4">
      <c r="A3745" s="196" t="s">
        <v>13725</v>
      </c>
      <c r="B3745" s="195" t="s">
        <v>13726</v>
      </c>
      <c r="C3745" s="196" t="s">
        <v>5413</v>
      </c>
      <c r="D3745" s="197">
        <v>39.32</v>
      </c>
    </row>
    <row r="3746" spans="1:4">
      <c r="A3746" s="198" t="s">
        <v>13727</v>
      </c>
      <c r="B3746" s="195"/>
      <c r="C3746" s="196"/>
      <c r="D3746" s="224"/>
    </row>
    <row r="3747" spans="1:4">
      <c r="A3747" s="199" t="s">
        <v>13728</v>
      </c>
      <c r="B3747" s="195" t="s">
        <v>13729</v>
      </c>
      <c r="C3747" s="196" t="s">
        <v>5413</v>
      </c>
      <c r="D3747" s="197">
        <v>2145.2800000000002</v>
      </c>
    </row>
    <row r="3748" spans="1:4">
      <c r="A3748" s="196" t="s">
        <v>13730</v>
      </c>
      <c r="B3748" s="195" t="s">
        <v>13731</v>
      </c>
      <c r="C3748" s="196" t="s">
        <v>5413</v>
      </c>
      <c r="D3748" s="197">
        <v>2308.23</v>
      </c>
    </row>
    <row r="3749" spans="1:4">
      <c r="A3749" s="198" t="s">
        <v>13732</v>
      </c>
      <c r="B3749" s="195"/>
      <c r="C3749" s="196"/>
      <c r="D3749" s="224"/>
    </row>
    <row r="3750" spans="1:4">
      <c r="A3750" s="199" t="s">
        <v>13733</v>
      </c>
      <c r="B3750" s="195" t="s">
        <v>13734</v>
      </c>
      <c r="C3750" s="196" t="s">
        <v>5413</v>
      </c>
      <c r="D3750" s="197">
        <v>141.83000000000001</v>
      </c>
    </row>
    <row r="3751" spans="1:4">
      <c r="A3751" s="199" t="s">
        <v>13735</v>
      </c>
      <c r="B3751" s="195" t="s">
        <v>13736</v>
      </c>
      <c r="C3751" s="196" t="s">
        <v>5413</v>
      </c>
      <c r="D3751" s="197">
        <v>234.17</v>
      </c>
    </row>
    <row r="3752" spans="1:4">
      <c r="A3752" s="199" t="s">
        <v>13737</v>
      </c>
      <c r="B3752" s="195" t="s">
        <v>13738</v>
      </c>
      <c r="C3752" s="196" t="s">
        <v>5413</v>
      </c>
      <c r="D3752" s="197">
        <v>372.18</v>
      </c>
    </row>
    <row r="3753" spans="1:4">
      <c r="A3753" s="199" t="s">
        <v>13739</v>
      </c>
      <c r="B3753" s="195" t="s">
        <v>13740</v>
      </c>
      <c r="C3753" s="196" t="s">
        <v>5413</v>
      </c>
      <c r="D3753" s="197">
        <v>540.20000000000005</v>
      </c>
    </row>
    <row r="3754" spans="1:4">
      <c r="A3754" s="199" t="s">
        <v>13741</v>
      </c>
      <c r="B3754" s="195" t="s">
        <v>13742</v>
      </c>
      <c r="C3754" s="196" t="s">
        <v>5413</v>
      </c>
      <c r="D3754" s="197">
        <v>786.12</v>
      </c>
    </row>
    <row r="3755" spans="1:4">
      <c r="A3755" s="199" t="s">
        <v>13743</v>
      </c>
      <c r="B3755" s="195" t="s">
        <v>13744</v>
      </c>
      <c r="C3755" s="196" t="s">
        <v>5413</v>
      </c>
      <c r="D3755" s="197">
        <v>805.96</v>
      </c>
    </row>
    <row r="3756" spans="1:4">
      <c r="A3756" s="199" t="s">
        <v>13745</v>
      </c>
      <c r="B3756" s="195" t="s">
        <v>13746</v>
      </c>
      <c r="C3756" s="196" t="s">
        <v>5413</v>
      </c>
      <c r="D3756" s="197">
        <v>185.59</v>
      </c>
    </row>
    <row r="3757" spans="1:4">
      <c r="A3757" s="199" t="s">
        <v>13747</v>
      </c>
      <c r="B3757" s="195" t="s">
        <v>13748</v>
      </c>
      <c r="C3757" s="196" t="s">
        <v>5413</v>
      </c>
      <c r="D3757" s="197">
        <v>160.34</v>
      </c>
    </row>
    <row r="3758" spans="1:4">
      <c r="A3758" s="199" t="s">
        <v>13749</v>
      </c>
      <c r="B3758" s="195" t="s">
        <v>13750</v>
      </c>
      <c r="C3758" s="196" t="s">
        <v>5413</v>
      </c>
      <c r="D3758" s="197">
        <v>1411.84</v>
      </c>
    </row>
    <row r="3759" spans="1:4">
      <c r="A3759" s="199" t="s">
        <v>13751</v>
      </c>
      <c r="B3759" s="195" t="s">
        <v>13752</v>
      </c>
      <c r="C3759" s="196" t="s">
        <v>5413</v>
      </c>
      <c r="D3759" s="197">
        <v>167.86</v>
      </c>
    </row>
    <row r="3760" spans="1:4">
      <c r="A3760" s="199" t="s">
        <v>13753</v>
      </c>
      <c r="B3760" s="195" t="s">
        <v>13754</v>
      </c>
      <c r="C3760" s="196" t="s">
        <v>5413</v>
      </c>
      <c r="D3760" s="197">
        <v>232.86</v>
      </c>
    </row>
    <row r="3761" spans="1:4">
      <c r="A3761" s="199" t="s">
        <v>13755</v>
      </c>
      <c r="B3761" s="195" t="s">
        <v>13756</v>
      </c>
      <c r="C3761" s="196" t="s">
        <v>5413</v>
      </c>
      <c r="D3761" s="197">
        <v>652.86</v>
      </c>
    </row>
    <row r="3762" spans="1:4">
      <c r="A3762" s="199" t="s">
        <v>13757</v>
      </c>
      <c r="B3762" s="195" t="s">
        <v>13758</v>
      </c>
      <c r="C3762" s="196" t="s">
        <v>5413</v>
      </c>
      <c r="D3762" s="197">
        <v>401.86</v>
      </c>
    </row>
    <row r="3763" spans="1:4">
      <c r="A3763" s="199" t="s">
        <v>13759</v>
      </c>
      <c r="B3763" s="195" t="s">
        <v>13760</v>
      </c>
      <c r="C3763" s="196" t="s">
        <v>5413</v>
      </c>
      <c r="D3763" s="197">
        <v>156.18</v>
      </c>
    </row>
    <row r="3764" spans="1:4">
      <c r="A3764" s="196" t="s">
        <v>13761</v>
      </c>
      <c r="B3764" s="195" t="s">
        <v>13762</v>
      </c>
      <c r="C3764" s="196" t="s">
        <v>5413</v>
      </c>
      <c r="D3764" s="197">
        <v>46.02</v>
      </c>
    </row>
    <row r="3765" spans="1:4">
      <c r="A3765" s="198" t="s">
        <v>13763</v>
      </c>
      <c r="B3765" s="195"/>
      <c r="C3765" s="196"/>
      <c r="D3765" s="224"/>
    </row>
    <row r="3766" spans="1:4">
      <c r="A3766" s="199" t="s">
        <v>13764</v>
      </c>
      <c r="B3766" s="195" t="s">
        <v>13765</v>
      </c>
      <c r="C3766" s="196" t="s">
        <v>5413</v>
      </c>
      <c r="D3766" s="197">
        <v>8.9700000000000006</v>
      </c>
    </row>
    <row r="3767" spans="1:4">
      <c r="A3767" s="199" t="s">
        <v>13766</v>
      </c>
      <c r="B3767" s="195" t="s">
        <v>13767</v>
      </c>
      <c r="C3767" s="196" t="s">
        <v>5413</v>
      </c>
      <c r="D3767" s="197">
        <v>2.27</v>
      </c>
    </row>
    <row r="3768" spans="1:4">
      <c r="A3768" s="199" t="s">
        <v>13768</v>
      </c>
      <c r="B3768" s="195" t="s">
        <v>13769</v>
      </c>
      <c r="C3768" s="196" t="s">
        <v>5413</v>
      </c>
      <c r="D3768" s="197">
        <v>2.95</v>
      </c>
    </row>
    <row r="3769" spans="1:4">
      <c r="A3769" s="199" t="s">
        <v>13770</v>
      </c>
      <c r="B3769" s="195" t="s">
        <v>13771</v>
      </c>
      <c r="C3769" s="196" t="s">
        <v>5413</v>
      </c>
      <c r="D3769" s="197">
        <v>17.079999999999998</v>
      </c>
    </row>
    <row r="3770" spans="1:4">
      <c r="A3770" s="199" t="s">
        <v>13772</v>
      </c>
      <c r="B3770" s="195" t="s">
        <v>13773</v>
      </c>
      <c r="C3770" s="196" t="s">
        <v>41</v>
      </c>
      <c r="D3770" s="197">
        <v>19.86</v>
      </c>
    </row>
    <row r="3771" spans="1:4">
      <c r="A3771" s="196" t="s">
        <v>13774</v>
      </c>
      <c r="B3771" s="195" t="s">
        <v>13775</v>
      </c>
      <c r="C3771" s="196" t="s">
        <v>5413</v>
      </c>
      <c r="D3771" s="197">
        <v>55.26</v>
      </c>
    </row>
    <row r="3772" spans="1:4">
      <c r="A3772" s="198" t="s">
        <v>13776</v>
      </c>
      <c r="B3772" s="195"/>
      <c r="C3772" s="196"/>
      <c r="D3772" s="224"/>
    </row>
    <row r="3773" spans="1:4">
      <c r="A3773" s="199" t="s">
        <v>13777</v>
      </c>
      <c r="B3773" s="195" t="s">
        <v>13778</v>
      </c>
      <c r="C3773" s="196" t="s">
        <v>5413</v>
      </c>
      <c r="D3773" s="197">
        <v>9.17</v>
      </c>
    </row>
    <row r="3774" spans="1:4">
      <c r="A3774" s="199" t="s">
        <v>13779</v>
      </c>
      <c r="B3774" s="195" t="s">
        <v>13780</v>
      </c>
      <c r="C3774" s="196" t="s">
        <v>5413</v>
      </c>
      <c r="D3774" s="197">
        <v>11.62</v>
      </c>
    </row>
    <row r="3775" spans="1:4">
      <c r="A3775" s="199" t="s">
        <v>13781</v>
      </c>
      <c r="B3775" s="195" t="s">
        <v>13782</v>
      </c>
      <c r="C3775" s="196" t="s">
        <v>5413</v>
      </c>
      <c r="D3775" s="197">
        <v>16.14</v>
      </c>
    </row>
    <row r="3776" spans="1:4">
      <c r="A3776" s="199" t="s">
        <v>13783</v>
      </c>
      <c r="B3776" s="195" t="s">
        <v>13784</v>
      </c>
      <c r="C3776" s="196" t="s">
        <v>5413</v>
      </c>
      <c r="D3776" s="197">
        <v>64.08</v>
      </c>
    </row>
    <row r="3777" spans="1:4">
      <c r="A3777" s="199" t="s">
        <v>13785</v>
      </c>
      <c r="B3777" s="195" t="s">
        <v>13786</v>
      </c>
      <c r="C3777" s="196" t="s">
        <v>5413</v>
      </c>
      <c r="D3777" s="197">
        <v>12.64</v>
      </c>
    </row>
    <row r="3778" spans="1:4">
      <c r="A3778" s="199" t="s">
        <v>13787</v>
      </c>
      <c r="B3778" s="195" t="s">
        <v>13788</v>
      </c>
      <c r="C3778" s="196" t="s">
        <v>5413</v>
      </c>
      <c r="D3778" s="197">
        <v>36.4</v>
      </c>
    </row>
    <row r="3779" spans="1:4">
      <c r="A3779" s="199" t="s">
        <v>13789</v>
      </c>
      <c r="B3779" s="195" t="s">
        <v>13790</v>
      </c>
      <c r="C3779" s="196" t="s">
        <v>5413</v>
      </c>
      <c r="D3779" s="197">
        <v>54.3</v>
      </c>
    </row>
    <row r="3780" spans="1:4">
      <c r="A3780" s="199" t="s">
        <v>13791</v>
      </c>
      <c r="B3780" s="195" t="s">
        <v>13792</v>
      </c>
      <c r="C3780" s="196" t="s">
        <v>5413</v>
      </c>
      <c r="D3780" s="197">
        <v>33.229999999999997</v>
      </c>
    </row>
    <row r="3781" spans="1:4">
      <c r="A3781" s="199" t="s">
        <v>13793</v>
      </c>
      <c r="B3781" s="195" t="s">
        <v>13794</v>
      </c>
      <c r="C3781" s="196" t="s">
        <v>5413</v>
      </c>
      <c r="D3781" s="197">
        <v>27.79</v>
      </c>
    </row>
    <row r="3782" spans="1:4">
      <c r="A3782" s="199" t="s">
        <v>13795</v>
      </c>
      <c r="B3782" s="195" t="s">
        <v>13796</v>
      </c>
      <c r="C3782" s="196" t="s">
        <v>5413</v>
      </c>
      <c r="D3782" s="197">
        <v>69.78</v>
      </c>
    </row>
    <row r="3783" spans="1:4">
      <c r="A3783" s="196" t="s">
        <v>13797</v>
      </c>
      <c r="B3783" s="195" t="s">
        <v>13798</v>
      </c>
      <c r="C3783" s="196" t="s">
        <v>5413</v>
      </c>
      <c r="D3783" s="197">
        <v>107.86</v>
      </c>
    </row>
    <row r="3784" spans="1:4">
      <c r="A3784" s="198" t="s">
        <v>13799</v>
      </c>
      <c r="B3784" s="195"/>
      <c r="C3784" s="196"/>
      <c r="D3784" s="224"/>
    </row>
    <row r="3785" spans="1:4">
      <c r="A3785" s="199" t="s">
        <v>13800</v>
      </c>
      <c r="B3785" s="195" t="s">
        <v>13801</v>
      </c>
      <c r="C3785" s="196" t="s">
        <v>5413</v>
      </c>
      <c r="D3785" s="197">
        <v>129.47</v>
      </c>
    </row>
    <row r="3786" spans="1:4">
      <c r="A3786" s="199" t="s">
        <v>13802</v>
      </c>
      <c r="B3786" s="195" t="s">
        <v>13803</v>
      </c>
      <c r="C3786" s="196" t="s">
        <v>5413</v>
      </c>
      <c r="D3786" s="197">
        <v>182.69</v>
      </c>
    </row>
    <row r="3787" spans="1:4">
      <c r="A3787" s="199" t="s">
        <v>13804</v>
      </c>
      <c r="B3787" s="195" t="s">
        <v>13805</v>
      </c>
      <c r="C3787" s="196" t="s">
        <v>5413</v>
      </c>
      <c r="D3787" s="197">
        <v>3362.85</v>
      </c>
    </row>
    <row r="3788" spans="1:4">
      <c r="A3788" s="199" t="s">
        <v>13806</v>
      </c>
      <c r="B3788" s="195" t="s">
        <v>13807</v>
      </c>
      <c r="C3788" s="196" t="s">
        <v>5413</v>
      </c>
      <c r="D3788" s="197">
        <v>200.96</v>
      </c>
    </row>
    <row r="3789" spans="1:4">
      <c r="A3789" s="199" t="s">
        <v>13808</v>
      </c>
      <c r="B3789" s="195" t="s">
        <v>13809</v>
      </c>
      <c r="C3789" s="196" t="s">
        <v>5413</v>
      </c>
      <c r="D3789" s="197">
        <v>124.58</v>
      </c>
    </row>
    <row r="3790" spans="1:4">
      <c r="A3790" s="199" t="s">
        <v>13810</v>
      </c>
      <c r="B3790" s="195" t="s">
        <v>13811</v>
      </c>
      <c r="C3790" s="196" t="s">
        <v>5413</v>
      </c>
      <c r="D3790" s="197">
        <v>134.24</v>
      </c>
    </row>
    <row r="3791" spans="1:4">
      <c r="A3791" s="199" t="s">
        <v>13812</v>
      </c>
      <c r="B3791" s="195" t="s">
        <v>13813</v>
      </c>
      <c r="C3791" s="196" t="s">
        <v>5413</v>
      </c>
      <c r="D3791" s="197">
        <v>174.24</v>
      </c>
    </row>
    <row r="3792" spans="1:4">
      <c r="A3792" s="199" t="s">
        <v>13814</v>
      </c>
      <c r="B3792" s="195" t="s">
        <v>13815</v>
      </c>
      <c r="C3792" s="196" t="s">
        <v>5413</v>
      </c>
      <c r="D3792" s="197">
        <v>392.86</v>
      </c>
    </row>
    <row r="3793" spans="1:4">
      <c r="A3793" s="199" t="s">
        <v>13816</v>
      </c>
      <c r="B3793" s="195" t="s">
        <v>13817</v>
      </c>
      <c r="C3793" s="196" t="s">
        <v>5413</v>
      </c>
      <c r="D3793" s="197">
        <v>249.82</v>
      </c>
    </row>
    <row r="3794" spans="1:4">
      <c r="A3794" s="196" t="s">
        <v>13818</v>
      </c>
      <c r="B3794" s="195" t="s">
        <v>13819</v>
      </c>
      <c r="C3794" s="196" t="s">
        <v>5413</v>
      </c>
      <c r="D3794" s="197">
        <v>121.1</v>
      </c>
    </row>
    <row r="3795" spans="1:4">
      <c r="A3795" s="198" t="s">
        <v>13820</v>
      </c>
      <c r="B3795" s="195"/>
      <c r="C3795" s="196"/>
      <c r="D3795" s="224"/>
    </row>
    <row r="3796" spans="1:4">
      <c r="A3796" s="199" t="s">
        <v>13821</v>
      </c>
      <c r="B3796" s="195" t="s">
        <v>13822</v>
      </c>
      <c r="C3796" s="196" t="s">
        <v>5413</v>
      </c>
      <c r="D3796" s="197">
        <v>166.92</v>
      </c>
    </row>
    <row r="3797" spans="1:4">
      <c r="A3797" s="199" t="s">
        <v>13823</v>
      </c>
      <c r="B3797" s="195" t="s">
        <v>13824</v>
      </c>
      <c r="C3797" s="196" t="s">
        <v>5413</v>
      </c>
      <c r="D3797" s="197">
        <v>10887.36</v>
      </c>
    </row>
    <row r="3798" spans="1:4">
      <c r="A3798" s="199" t="s">
        <v>13825</v>
      </c>
      <c r="B3798" s="195" t="s">
        <v>13826</v>
      </c>
      <c r="C3798" s="196" t="s">
        <v>5413</v>
      </c>
      <c r="D3798" s="197">
        <v>3143.56</v>
      </c>
    </row>
    <row r="3799" spans="1:4">
      <c r="A3799" s="199" t="s">
        <v>13827</v>
      </c>
      <c r="B3799" s="195" t="s">
        <v>13828</v>
      </c>
      <c r="C3799" s="196" t="s">
        <v>5413</v>
      </c>
      <c r="D3799" s="197">
        <v>108839.33</v>
      </c>
    </row>
    <row r="3800" spans="1:4">
      <c r="A3800" s="199" t="s">
        <v>13829</v>
      </c>
      <c r="B3800" s="195" t="s">
        <v>13830</v>
      </c>
      <c r="C3800" s="196" t="s">
        <v>5413</v>
      </c>
      <c r="D3800" s="197">
        <v>9710.69</v>
      </c>
    </row>
    <row r="3801" spans="1:4">
      <c r="A3801" s="196" t="s">
        <v>13831</v>
      </c>
      <c r="B3801" s="195" t="s">
        <v>13832</v>
      </c>
      <c r="C3801" s="196" t="s">
        <v>5413</v>
      </c>
      <c r="D3801" s="197">
        <v>18789.45</v>
      </c>
    </row>
    <row r="3802" spans="1:4">
      <c r="A3802" s="198" t="s">
        <v>13833</v>
      </c>
      <c r="B3802" s="195"/>
      <c r="C3802" s="196"/>
      <c r="D3802" s="224"/>
    </row>
    <row r="3803" spans="1:4">
      <c r="A3803" s="199" t="s">
        <v>13834</v>
      </c>
      <c r="B3803" s="195" t="s">
        <v>13835</v>
      </c>
      <c r="C3803" s="196" t="s">
        <v>5413</v>
      </c>
      <c r="D3803" s="197">
        <v>713.95</v>
      </c>
    </row>
    <row r="3804" spans="1:4">
      <c r="A3804" s="199" t="s">
        <v>13836</v>
      </c>
      <c r="B3804" s="195" t="s">
        <v>13837</v>
      </c>
      <c r="C3804" s="196" t="s">
        <v>5413</v>
      </c>
      <c r="D3804" s="197">
        <v>1624.81</v>
      </c>
    </row>
    <row r="3805" spans="1:4">
      <c r="A3805" s="199" t="s">
        <v>13838</v>
      </c>
      <c r="B3805" s="195" t="s">
        <v>13839</v>
      </c>
      <c r="C3805" s="196" t="s">
        <v>5413</v>
      </c>
      <c r="D3805" s="197">
        <v>1308.45</v>
      </c>
    </row>
    <row r="3806" spans="1:4">
      <c r="A3806" s="199" t="s">
        <v>13840</v>
      </c>
      <c r="B3806" s="195" t="s">
        <v>13841</v>
      </c>
      <c r="C3806" s="196" t="s">
        <v>5413</v>
      </c>
      <c r="D3806" s="197">
        <v>992.08</v>
      </c>
    </row>
    <row r="3807" spans="1:4">
      <c r="A3807" s="199" t="s">
        <v>13842</v>
      </c>
      <c r="B3807" s="195" t="s">
        <v>13843</v>
      </c>
      <c r="C3807" s="196" t="s">
        <v>5413</v>
      </c>
      <c r="D3807" s="197">
        <v>1654.88</v>
      </c>
    </row>
    <row r="3808" spans="1:4">
      <c r="A3808" s="196" t="s">
        <v>13844</v>
      </c>
      <c r="B3808" s="195" t="s">
        <v>13845</v>
      </c>
      <c r="C3808" s="196" t="s">
        <v>5413</v>
      </c>
      <c r="D3808" s="197">
        <v>14203.6</v>
      </c>
    </row>
    <row r="3809" spans="1:4">
      <c r="A3809" s="198" t="s">
        <v>13846</v>
      </c>
      <c r="B3809" s="195"/>
      <c r="C3809" s="196"/>
      <c r="D3809" s="224"/>
    </row>
    <row r="3810" spans="1:4">
      <c r="A3810" s="199" t="s">
        <v>13847</v>
      </c>
      <c r="B3810" s="195" t="s">
        <v>13848</v>
      </c>
      <c r="C3810" s="196" t="s">
        <v>5413</v>
      </c>
      <c r="D3810" s="197">
        <v>92700</v>
      </c>
    </row>
    <row r="3811" spans="1:4">
      <c r="A3811" s="199" t="s">
        <v>13849</v>
      </c>
      <c r="B3811" s="195" t="s">
        <v>13850</v>
      </c>
      <c r="C3811" s="196" t="s">
        <v>5413</v>
      </c>
      <c r="D3811" s="197">
        <v>158.18</v>
      </c>
    </row>
    <row r="3812" spans="1:4">
      <c r="A3812" s="199" t="s">
        <v>13851</v>
      </c>
      <c r="B3812" s="195" t="s">
        <v>13852</v>
      </c>
      <c r="C3812" s="196" t="s">
        <v>5413</v>
      </c>
      <c r="D3812" s="197">
        <v>153.71</v>
      </c>
    </row>
    <row r="3813" spans="1:4">
      <c r="A3813" s="199" t="s">
        <v>13853</v>
      </c>
      <c r="B3813" s="195" t="s">
        <v>13854</v>
      </c>
      <c r="C3813" s="196" t="s">
        <v>5413</v>
      </c>
      <c r="D3813" s="197">
        <v>253.09</v>
      </c>
    </row>
    <row r="3814" spans="1:4">
      <c r="A3814" s="196" t="s">
        <v>13855</v>
      </c>
      <c r="B3814" s="195" t="s">
        <v>13856</v>
      </c>
      <c r="C3814" s="196" t="s">
        <v>5413</v>
      </c>
      <c r="D3814" s="197">
        <v>3475.78</v>
      </c>
    </row>
    <row r="3815" spans="1:4">
      <c r="A3815" s="198" t="s">
        <v>13857</v>
      </c>
      <c r="B3815" s="195"/>
      <c r="C3815" s="196"/>
      <c r="D3815" s="224"/>
    </row>
    <row r="3816" spans="1:4">
      <c r="A3816" s="199" t="s">
        <v>13858</v>
      </c>
      <c r="B3816" s="195" t="s">
        <v>13859</v>
      </c>
      <c r="C3816" s="196" t="s">
        <v>5413</v>
      </c>
      <c r="D3816" s="197">
        <v>3085.05</v>
      </c>
    </row>
    <row r="3817" spans="1:4">
      <c r="A3817" s="199" t="s">
        <v>13860</v>
      </c>
      <c r="B3817" s="195" t="s">
        <v>13861</v>
      </c>
      <c r="C3817" s="196" t="s">
        <v>5413</v>
      </c>
      <c r="D3817" s="197">
        <v>19267.73</v>
      </c>
    </row>
    <row r="3818" spans="1:4">
      <c r="A3818" s="199" t="s">
        <v>13862</v>
      </c>
      <c r="B3818" s="195" t="s">
        <v>13863</v>
      </c>
      <c r="C3818" s="196" t="s">
        <v>5413</v>
      </c>
      <c r="D3818" s="197">
        <v>36744.730000000003</v>
      </c>
    </row>
    <row r="3819" spans="1:4">
      <c r="A3819" s="199" t="s">
        <v>13864</v>
      </c>
      <c r="B3819" s="195" t="s">
        <v>13865</v>
      </c>
      <c r="C3819" s="196" t="s">
        <v>5413</v>
      </c>
      <c r="D3819" s="197">
        <v>36524.230000000003</v>
      </c>
    </row>
    <row r="3820" spans="1:4">
      <c r="A3820" s="199" t="s">
        <v>13866</v>
      </c>
      <c r="B3820" s="195" t="s">
        <v>13867</v>
      </c>
      <c r="C3820" s="196" t="s">
        <v>5413</v>
      </c>
      <c r="D3820" s="197">
        <v>47155.73</v>
      </c>
    </row>
    <row r="3821" spans="1:4">
      <c r="A3821" s="199" t="s">
        <v>13868</v>
      </c>
      <c r="B3821" s="195" t="s">
        <v>13869</v>
      </c>
      <c r="C3821" s="196" t="s">
        <v>5413</v>
      </c>
      <c r="D3821" s="197">
        <v>55412.73</v>
      </c>
    </row>
    <row r="3822" spans="1:4">
      <c r="A3822" s="199" t="s">
        <v>13870</v>
      </c>
      <c r="B3822" s="195" t="s">
        <v>13871</v>
      </c>
      <c r="C3822" s="196" t="s">
        <v>5413</v>
      </c>
      <c r="D3822" s="197">
        <v>76657.73</v>
      </c>
    </row>
    <row r="3823" spans="1:4">
      <c r="A3823" s="199" t="s">
        <v>13872</v>
      </c>
      <c r="B3823" s="195" t="s">
        <v>13873</v>
      </c>
      <c r="C3823" s="196" t="s">
        <v>5413</v>
      </c>
      <c r="D3823" s="197">
        <v>109158.73</v>
      </c>
    </row>
    <row r="3824" spans="1:4">
      <c r="A3824" s="199" t="s">
        <v>13874</v>
      </c>
      <c r="B3824" s="195" t="s">
        <v>13875</v>
      </c>
      <c r="C3824" s="196" t="s">
        <v>5413</v>
      </c>
      <c r="D3824" s="197">
        <v>4976.75</v>
      </c>
    </row>
    <row r="3825" spans="1:4">
      <c r="A3825" s="199" t="s">
        <v>13876</v>
      </c>
      <c r="B3825" s="195" t="s">
        <v>13877</v>
      </c>
      <c r="C3825" s="196" t="s">
        <v>5413</v>
      </c>
      <c r="D3825" s="197">
        <v>14875.84</v>
      </c>
    </row>
    <row r="3826" spans="1:4">
      <c r="A3826" s="199" t="s">
        <v>13878</v>
      </c>
      <c r="B3826" s="195" t="s">
        <v>13879</v>
      </c>
      <c r="C3826" s="196" t="s">
        <v>5413</v>
      </c>
      <c r="D3826" s="197">
        <v>27383.73</v>
      </c>
    </row>
    <row r="3827" spans="1:4">
      <c r="A3827" s="199" t="s">
        <v>13880</v>
      </c>
      <c r="B3827" s="195" t="s">
        <v>13881</v>
      </c>
      <c r="C3827" s="196" t="s">
        <v>5413</v>
      </c>
      <c r="D3827" s="197">
        <v>37656.230000000003</v>
      </c>
    </row>
    <row r="3828" spans="1:4">
      <c r="A3828" s="199" t="s">
        <v>13882</v>
      </c>
      <c r="B3828" s="195" t="s">
        <v>13883</v>
      </c>
      <c r="C3828" s="196" t="s">
        <v>5413</v>
      </c>
      <c r="D3828" s="197">
        <v>47253.73</v>
      </c>
    </row>
    <row r="3829" spans="1:4">
      <c r="A3829" s="199" t="s">
        <v>13884</v>
      </c>
      <c r="B3829" s="195" t="s">
        <v>13885</v>
      </c>
      <c r="C3829" s="196" t="s">
        <v>5413</v>
      </c>
      <c r="D3829" s="197">
        <v>51917.73</v>
      </c>
    </row>
    <row r="3830" spans="1:4">
      <c r="A3830" s="196" t="s">
        <v>13886</v>
      </c>
      <c r="B3830" s="195" t="s">
        <v>13887</v>
      </c>
      <c r="C3830" s="196" t="s">
        <v>5413</v>
      </c>
      <c r="D3830" s="197">
        <v>64522.73</v>
      </c>
    </row>
    <row r="3831" spans="1:4">
      <c r="A3831" s="198" t="s">
        <v>13888</v>
      </c>
      <c r="B3831" s="195"/>
      <c r="C3831" s="196"/>
      <c r="D3831" s="224"/>
    </row>
    <row r="3832" spans="1:4">
      <c r="A3832" s="199" t="s">
        <v>13889</v>
      </c>
      <c r="B3832" s="195" t="s">
        <v>13890</v>
      </c>
      <c r="C3832" s="196" t="s">
        <v>5413</v>
      </c>
      <c r="D3832" s="197">
        <v>7.59</v>
      </c>
    </row>
    <row r="3833" spans="1:4">
      <c r="A3833" s="199" t="s">
        <v>13891</v>
      </c>
      <c r="B3833" s="195" t="s">
        <v>13892</v>
      </c>
      <c r="C3833" s="196" t="s">
        <v>5413</v>
      </c>
      <c r="D3833" s="197">
        <v>8.06</v>
      </c>
    </row>
    <row r="3834" spans="1:4">
      <c r="A3834" s="199" t="s">
        <v>13893</v>
      </c>
      <c r="B3834" s="195" t="s">
        <v>13894</v>
      </c>
      <c r="C3834" s="196" t="s">
        <v>5413</v>
      </c>
      <c r="D3834" s="197">
        <v>8.01</v>
      </c>
    </row>
    <row r="3835" spans="1:4">
      <c r="A3835" s="199" t="s">
        <v>13895</v>
      </c>
      <c r="B3835" s="195" t="s">
        <v>13896</v>
      </c>
      <c r="C3835" s="196" t="s">
        <v>5413</v>
      </c>
      <c r="D3835" s="197">
        <v>8.27</v>
      </c>
    </row>
    <row r="3836" spans="1:4">
      <c r="A3836" s="196" t="s">
        <v>13897</v>
      </c>
      <c r="B3836" s="195" t="s">
        <v>13898</v>
      </c>
      <c r="C3836" s="196" t="s">
        <v>5413</v>
      </c>
      <c r="D3836" s="197">
        <v>8.51</v>
      </c>
    </row>
    <row r="3837" spans="1:4">
      <c r="A3837" s="198" t="s">
        <v>13899</v>
      </c>
      <c r="B3837" s="195"/>
      <c r="C3837" s="196"/>
      <c r="D3837" s="224"/>
    </row>
    <row r="3838" spans="1:4">
      <c r="A3838" s="199" t="s">
        <v>13900</v>
      </c>
      <c r="B3838" s="195" t="s">
        <v>13901</v>
      </c>
      <c r="C3838" s="196" t="s">
        <v>5413</v>
      </c>
      <c r="D3838" s="197">
        <v>139.47999999999999</v>
      </c>
    </row>
    <row r="3839" spans="1:4">
      <c r="A3839" s="199" t="s">
        <v>13902</v>
      </c>
      <c r="B3839" s="195" t="s">
        <v>13903</v>
      </c>
      <c r="C3839" s="196" t="s">
        <v>5413</v>
      </c>
      <c r="D3839" s="197">
        <v>40</v>
      </c>
    </row>
    <row r="3840" spans="1:4">
      <c r="A3840" s="199" t="s">
        <v>13904</v>
      </c>
      <c r="B3840" s="195" t="s">
        <v>13905</v>
      </c>
      <c r="C3840" s="196" t="s">
        <v>5413</v>
      </c>
      <c r="D3840" s="197">
        <v>385</v>
      </c>
    </row>
    <row r="3841" spans="1:4">
      <c r="A3841" s="199" t="s">
        <v>13906</v>
      </c>
      <c r="B3841" s="195" t="s">
        <v>13907</v>
      </c>
      <c r="C3841" s="196" t="s">
        <v>5413</v>
      </c>
      <c r="D3841" s="197">
        <v>90.24</v>
      </c>
    </row>
    <row r="3842" spans="1:4">
      <c r="A3842" s="199" t="s">
        <v>13908</v>
      </c>
      <c r="B3842" s="195" t="s">
        <v>13909</v>
      </c>
      <c r="C3842" s="196" t="s">
        <v>41</v>
      </c>
      <c r="D3842" s="197">
        <v>7.39</v>
      </c>
    </row>
    <row r="3843" spans="1:4">
      <c r="A3843" s="199" t="s">
        <v>13910</v>
      </c>
      <c r="B3843" s="195" t="s">
        <v>13911</v>
      </c>
      <c r="C3843" s="196" t="s">
        <v>5413</v>
      </c>
      <c r="D3843" s="197">
        <v>84.04</v>
      </c>
    </row>
    <row r="3844" spans="1:4">
      <c r="A3844" s="199" t="s">
        <v>13912</v>
      </c>
      <c r="B3844" s="195" t="s">
        <v>13913</v>
      </c>
      <c r="C3844" s="196" t="s">
        <v>5413</v>
      </c>
      <c r="D3844" s="197">
        <v>212.95</v>
      </c>
    </row>
    <row r="3845" spans="1:4">
      <c r="A3845" s="199" t="s">
        <v>13914</v>
      </c>
      <c r="B3845" s="195" t="s">
        <v>13915</v>
      </c>
      <c r="C3845" s="196" t="s">
        <v>5413</v>
      </c>
      <c r="D3845" s="197">
        <v>244.88</v>
      </c>
    </row>
    <row r="3846" spans="1:4">
      <c r="A3846" s="199" t="s">
        <v>13916</v>
      </c>
      <c r="B3846" s="195" t="s">
        <v>13917</v>
      </c>
      <c r="C3846" s="196" t="s">
        <v>5413</v>
      </c>
      <c r="D3846" s="197">
        <v>228.34</v>
      </c>
    </row>
    <row r="3847" spans="1:4">
      <c r="A3847" s="196" t="s">
        <v>13918</v>
      </c>
      <c r="B3847" s="195" t="s">
        <v>13919</v>
      </c>
      <c r="C3847" s="196" t="s">
        <v>5413</v>
      </c>
      <c r="D3847" s="197">
        <v>149.97999999999999</v>
      </c>
    </row>
    <row r="3848" spans="1:4">
      <c r="A3848" s="194" t="s">
        <v>13920</v>
      </c>
      <c r="B3848" s="195"/>
      <c r="C3848" s="196"/>
      <c r="D3848" s="224"/>
    </row>
    <row r="3849" spans="1:4">
      <c r="A3849" s="198" t="s">
        <v>13921</v>
      </c>
      <c r="B3849" s="195"/>
      <c r="C3849" s="196"/>
      <c r="D3849" s="224"/>
    </row>
    <row r="3850" spans="1:4">
      <c r="A3850" s="199" t="s">
        <v>13922</v>
      </c>
      <c r="B3850" s="195" t="s">
        <v>13923</v>
      </c>
      <c r="C3850" s="196" t="s">
        <v>5413</v>
      </c>
      <c r="D3850" s="197">
        <v>174.48</v>
      </c>
    </row>
    <row r="3851" spans="1:4">
      <c r="A3851" s="199" t="s">
        <v>13924</v>
      </c>
      <c r="B3851" s="195" t="s">
        <v>13925</v>
      </c>
      <c r="C3851" s="196" t="s">
        <v>5413</v>
      </c>
      <c r="D3851" s="197">
        <v>107.36</v>
      </c>
    </row>
    <row r="3852" spans="1:4">
      <c r="A3852" s="199" t="s">
        <v>13926</v>
      </c>
      <c r="B3852" s="195" t="s">
        <v>13927</v>
      </c>
      <c r="C3852" s="196" t="s">
        <v>5413</v>
      </c>
      <c r="D3852" s="197">
        <v>185.63</v>
      </c>
    </row>
    <row r="3853" spans="1:4">
      <c r="A3853" s="199" t="s">
        <v>13928</v>
      </c>
      <c r="B3853" s="195" t="s">
        <v>13929</v>
      </c>
      <c r="C3853" s="196" t="s">
        <v>5413</v>
      </c>
      <c r="D3853" s="197">
        <v>115.18</v>
      </c>
    </row>
    <row r="3854" spans="1:4">
      <c r="A3854" s="199" t="s">
        <v>13930</v>
      </c>
      <c r="B3854" s="195" t="s">
        <v>13931</v>
      </c>
      <c r="C3854" s="196" t="s">
        <v>5413</v>
      </c>
      <c r="D3854" s="197">
        <v>200.49</v>
      </c>
    </row>
    <row r="3855" spans="1:4">
      <c r="A3855" s="199" t="s">
        <v>13932</v>
      </c>
      <c r="B3855" s="195" t="s">
        <v>13933</v>
      </c>
      <c r="C3855" s="196" t="s">
        <v>5413</v>
      </c>
      <c r="D3855" s="197">
        <v>107.36</v>
      </c>
    </row>
    <row r="3856" spans="1:4">
      <c r="A3856" s="199" t="s">
        <v>13934</v>
      </c>
      <c r="B3856" s="195" t="s">
        <v>13935</v>
      </c>
      <c r="C3856" s="196" t="s">
        <v>5413</v>
      </c>
      <c r="D3856" s="197">
        <v>107.36</v>
      </c>
    </row>
    <row r="3857" spans="1:4">
      <c r="A3857" s="199" t="s">
        <v>13936</v>
      </c>
      <c r="B3857" s="195" t="s">
        <v>13937</v>
      </c>
      <c r="C3857" s="196" t="s">
        <v>5413</v>
      </c>
      <c r="D3857" s="197">
        <v>40.04</v>
      </c>
    </row>
    <row r="3858" spans="1:4">
      <c r="A3858" s="199" t="s">
        <v>13938</v>
      </c>
      <c r="B3858" s="195" t="s">
        <v>13939</v>
      </c>
      <c r="C3858" s="196" t="s">
        <v>5413</v>
      </c>
      <c r="D3858" s="197">
        <v>35.18</v>
      </c>
    </row>
    <row r="3859" spans="1:4">
      <c r="A3859" s="199" t="s">
        <v>13940</v>
      </c>
      <c r="B3859" s="195" t="s">
        <v>13941</v>
      </c>
      <c r="C3859" s="196" t="s">
        <v>5413</v>
      </c>
      <c r="D3859" s="197">
        <v>351.56</v>
      </c>
    </row>
    <row r="3860" spans="1:4">
      <c r="A3860" s="199" t="s">
        <v>13942</v>
      </c>
      <c r="B3860" s="195" t="s">
        <v>13943</v>
      </c>
      <c r="C3860" s="196" t="s">
        <v>5413</v>
      </c>
      <c r="D3860" s="197">
        <v>134.63999999999999</v>
      </c>
    </row>
    <row r="3861" spans="1:4">
      <c r="A3861" s="199" t="s">
        <v>13944</v>
      </c>
      <c r="B3861" s="195" t="s">
        <v>13945</v>
      </c>
      <c r="C3861" s="196" t="s">
        <v>5413</v>
      </c>
      <c r="D3861" s="197">
        <v>24.12</v>
      </c>
    </row>
    <row r="3862" spans="1:4">
      <c r="A3862" s="199" t="s">
        <v>13946</v>
      </c>
      <c r="B3862" s="195" t="s">
        <v>13947</v>
      </c>
      <c r="C3862" s="196" t="s">
        <v>5413</v>
      </c>
      <c r="D3862" s="197">
        <v>5.38</v>
      </c>
    </row>
    <row r="3863" spans="1:4">
      <c r="A3863" s="196" t="s">
        <v>13948</v>
      </c>
      <c r="B3863" s="195" t="s">
        <v>13949</v>
      </c>
      <c r="C3863" s="196" t="s">
        <v>5413</v>
      </c>
      <c r="D3863" s="197">
        <v>12.15</v>
      </c>
    </row>
    <row r="3864" spans="1:4">
      <c r="A3864" s="198" t="s">
        <v>13950</v>
      </c>
      <c r="B3864" s="195"/>
      <c r="C3864" s="196"/>
      <c r="D3864" s="224"/>
    </row>
    <row r="3865" spans="1:4">
      <c r="A3865" s="199" t="s">
        <v>13951</v>
      </c>
      <c r="B3865" s="195" t="s">
        <v>13952</v>
      </c>
      <c r="C3865" s="196" t="s">
        <v>5413</v>
      </c>
      <c r="D3865" s="197">
        <v>89.91</v>
      </c>
    </row>
    <row r="3866" spans="1:4">
      <c r="A3866" s="199" t="s">
        <v>13953</v>
      </c>
      <c r="B3866" s="195" t="s">
        <v>13954</v>
      </c>
      <c r="C3866" s="196" t="s">
        <v>5413</v>
      </c>
      <c r="D3866" s="197">
        <v>219.27</v>
      </c>
    </row>
    <row r="3867" spans="1:4">
      <c r="A3867" s="199" t="s">
        <v>13955</v>
      </c>
      <c r="B3867" s="195" t="s">
        <v>13956</v>
      </c>
      <c r="C3867" s="196" t="s">
        <v>5413</v>
      </c>
      <c r="D3867" s="197">
        <v>44.75</v>
      </c>
    </row>
    <row r="3868" spans="1:4">
      <c r="A3868" s="199" t="s">
        <v>13957</v>
      </c>
      <c r="B3868" s="195" t="s">
        <v>13958</v>
      </c>
      <c r="C3868" s="196" t="s">
        <v>5413</v>
      </c>
      <c r="D3868" s="197">
        <v>44.28</v>
      </c>
    </row>
    <row r="3869" spans="1:4">
      <c r="A3869" s="196" t="s">
        <v>13959</v>
      </c>
      <c r="B3869" s="195" t="s">
        <v>13960</v>
      </c>
      <c r="C3869" s="196" t="s">
        <v>5413</v>
      </c>
      <c r="D3869" s="197">
        <v>691.65</v>
      </c>
    </row>
    <row r="3870" spans="1:4">
      <c r="A3870" s="198" t="s">
        <v>13961</v>
      </c>
      <c r="B3870" s="195"/>
      <c r="C3870" s="196"/>
      <c r="D3870" s="224"/>
    </row>
    <row r="3871" spans="1:4">
      <c r="A3871" s="199" t="s">
        <v>13962</v>
      </c>
      <c r="B3871" s="195" t="s">
        <v>13963</v>
      </c>
      <c r="C3871" s="196" t="s">
        <v>5413</v>
      </c>
      <c r="D3871" s="197">
        <v>66.290000000000006</v>
      </c>
    </row>
    <row r="3872" spans="1:4">
      <c r="A3872" s="199" t="s">
        <v>13964</v>
      </c>
      <c r="B3872" s="195" t="s">
        <v>13965</v>
      </c>
      <c r="C3872" s="196" t="s">
        <v>5413</v>
      </c>
      <c r="D3872" s="197">
        <v>152.72</v>
      </c>
    </row>
    <row r="3873" spans="1:4">
      <c r="A3873" s="199" t="s">
        <v>13966</v>
      </c>
      <c r="B3873" s="195" t="s">
        <v>13967</v>
      </c>
      <c r="C3873" s="196" t="s">
        <v>5413</v>
      </c>
      <c r="D3873" s="197">
        <v>105.49</v>
      </c>
    </row>
    <row r="3874" spans="1:4">
      <c r="A3874" s="199" t="s">
        <v>13968</v>
      </c>
      <c r="B3874" s="195" t="s">
        <v>13969</v>
      </c>
      <c r="C3874" s="196" t="s">
        <v>5413</v>
      </c>
      <c r="D3874" s="197">
        <v>180.58</v>
      </c>
    </row>
    <row r="3875" spans="1:4">
      <c r="A3875" s="199" t="s">
        <v>13970</v>
      </c>
      <c r="B3875" s="195" t="s">
        <v>13971</v>
      </c>
      <c r="C3875" s="196" t="s">
        <v>5413</v>
      </c>
      <c r="D3875" s="197">
        <v>161.31</v>
      </c>
    </row>
    <row r="3876" spans="1:4">
      <c r="A3876" s="199" t="s">
        <v>13972</v>
      </c>
      <c r="B3876" s="195" t="s">
        <v>13973</v>
      </c>
      <c r="C3876" s="196" t="s">
        <v>5413</v>
      </c>
      <c r="D3876" s="197">
        <v>208.27</v>
      </c>
    </row>
    <row r="3877" spans="1:4">
      <c r="A3877" s="199" t="s">
        <v>13974</v>
      </c>
      <c r="B3877" s="195" t="s">
        <v>13975</v>
      </c>
      <c r="C3877" s="196" t="s">
        <v>5413</v>
      </c>
      <c r="D3877" s="197">
        <v>187.68</v>
      </c>
    </row>
    <row r="3878" spans="1:4">
      <c r="A3878" s="199" t="s">
        <v>13976</v>
      </c>
      <c r="B3878" s="195" t="s">
        <v>13977</v>
      </c>
      <c r="C3878" s="196" t="s">
        <v>5413</v>
      </c>
      <c r="D3878" s="197">
        <v>51.14</v>
      </c>
    </row>
    <row r="3879" spans="1:4">
      <c r="A3879" s="199" t="s">
        <v>13978</v>
      </c>
      <c r="B3879" s="195" t="s">
        <v>13979</v>
      </c>
      <c r="C3879" s="196" t="s">
        <v>5413</v>
      </c>
      <c r="D3879" s="197">
        <v>144.25</v>
      </c>
    </row>
    <row r="3880" spans="1:4">
      <c r="A3880" s="199" t="s">
        <v>13980</v>
      </c>
      <c r="B3880" s="195" t="s">
        <v>13981</v>
      </c>
      <c r="C3880" s="196" t="s">
        <v>5413</v>
      </c>
      <c r="D3880" s="197">
        <v>124.3</v>
      </c>
    </row>
    <row r="3881" spans="1:4">
      <c r="A3881" s="199" t="s">
        <v>13982</v>
      </c>
      <c r="B3881" s="195" t="s">
        <v>13983</v>
      </c>
      <c r="C3881" s="196" t="s">
        <v>5413</v>
      </c>
      <c r="D3881" s="197">
        <v>540.54999999999995</v>
      </c>
    </row>
    <row r="3882" spans="1:4">
      <c r="A3882" s="199" t="s">
        <v>13984</v>
      </c>
      <c r="B3882" s="195" t="s">
        <v>13985</v>
      </c>
      <c r="C3882" s="196" t="s">
        <v>5413</v>
      </c>
      <c r="D3882" s="197">
        <v>271.89999999999998</v>
      </c>
    </row>
    <row r="3883" spans="1:4">
      <c r="A3883" s="199" t="s">
        <v>13986</v>
      </c>
      <c r="B3883" s="195" t="s">
        <v>13987</v>
      </c>
      <c r="C3883" s="196" t="s">
        <v>5413</v>
      </c>
      <c r="D3883" s="197">
        <v>185.05</v>
      </c>
    </row>
    <row r="3884" spans="1:4">
      <c r="A3884" s="199" t="s">
        <v>13988</v>
      </c>
      <c r="B3884" s="195" t="s">
        <v>13989</v>
      </c>
      <c r="C3884" s="196" t="s">
        <v>5413</v>
      </c>
      <c r="D3884" s="197">
        <v>233.57</v>
      </c>
    </row>
    <row r="3885" spans="1:4">
      <c r="A3885" s="199" t="s">
        <v>13990</v>
      </c>
      <c r="B3885" s="195" t="s">
        <v>13991</v>
      </c>
      <c r="C3885" s="196" t="s">
        <v>5413</v>
      </c>
      <c r="D3885" s="197">
        <v>167.5</v>
      </c>
    </row>
    <row r="3886" spans="1:4">
      <c r="A3886" s="199" t="s">
        <v>13992</v>
      </c>
      <c r="B3886" s="195" t="s">
        <v>13993</v>
      </c>
      <c r="C3886" s="196" t="s">
        <v>5413</v>
      </c>
      <c r="D3886" s="197">
        <v>205.03</v>
      </c>
    </row>
    <row r="3887" spans="1:4">
      <c r="A3887" s="199" t="s">
        <v>13994</v>
      </c>
      <c r="B3887" s="195" t="s">
        <v>13995</v>
      </c>
      <c r="C3887" s="196" t="s">
        <v>5413</v>
      </c>
      <c r="D3887" s="197">
        <v>406.01</v>
      </c>
    </row>
    <row r="3888" spans="1:4">
      <c r="A3888" s="199" t="s">
        <v>13996</v>
      </c>
      <c r="B3888" s="195" t="s">
        <v>13997</v>
      </c>
      <c r="C3888" s="196" t="s">
        <v>5413</v>
      </c>
      <c r="D3888" s="197">
        <v>384.75</v>
      </c>
    </row>
    <row r="3889" spans="1:4">
      <c r="A3889" s="199" t="s">
        <v>13998</v>
      </c>
      <c r="B3889" s="195" t="s">
        <v>13999</v>
      </c>
      <c r="C3889" s="196" t="s">
        <v>5413</v>
      </c>
      <c r="D3889" s="197">
        <v>321.70999999999998</v>
      </c>
    </row>
    <row r="3890" spans="1:4">
      <c r="A3890" s="199" t="s">
        <v>14000</v>
      </c>
      <c r="B3890" s="195" t="s">
        <v>14001</v>
      </c>
      <c r="C3890" s="196" t="s">
        <v>5413</v>
      </c>
      <c r="D3890" s="197">
        <v>113.65</v>
      </c>
    </row>
    <row r="3891" spans="1:4">
      <c r="A3891" s="199" t="s">
        <v>14002</v>
      </c>
      <c r="B3891" s="195" t="s">
        <v>14003</v>
      </c>
      <c r="C3891" s="196" t="s">
        <v>5413</v>
      </c>
      <c r="D3891" s="197">
        <v>131.19</v>
      </c>
    </row>
    <row r="3892" spans="1:4">
      <c r="A3892" s="199" t="s">
        <v>14004</v>
      </c>
      <c r="B3892" s="195" t="s">
        <v>14005</v>
      </c>
      <c r="C3892" s="196" t="s">
        <v>5413</v>
      </c>
      <c r="D3892" s="197">
        <v>48.02</v>
      </c>
    </row>
    <row r="3893" spans="1:4">
      <c r="A3893" s="199" t="s">
        <v>14006</v>
      </c>
      <c r="B3893" s="195" t="s">
        <v>14007</v>
      </c>
      <c r="C3893" s="196" t="s">
        <v>5413</v>
      </c>
      <c r="D3893" s="197">
        <v>181.74</v>
      </c>
    </row>
    <row r="3894" spans="1:4">
      <c r="A3894" s="199" t="s">
        <v>14008</v>
      </c>
      <c r="B3894" s="195" t="s">
        <v>14009</v>
      </c>
      <c r="C3894" s="196" t="s">
        <v>5413</v>
      </c>
      <c r="D3894" s="197">
        <v>171.82</v>
      </c>
    </row>
    <row r="3895" spans="1:4">
      <c r="A3895" s="199" t="s">
        <v>14010</v>
      </c>
      <c r="B3895" s="195" t="s">
        <v>14011</v>
      </c>
      <c r="C3895" s="196" t="s">
        <v>5413</v>
      </c>
      <c r="D3895" s="197">
        <v>305.66000000000003</v>
      </c>
    </row>
    <row r="3896" spans="1:4">
      <c r="A3896" s="196" t="s">
        <v>14012</v>
      </c>
      <c r="B3896" s="195" t="s">
        <v>14013</v>
      </c>
      <c r="C3896" s="196" t="s">
        <v>5413</v>
      </c>
      <c r="D3896" s="197">
        <v>174.45</v>
      </c>
    </row>
    <row r="3897" spans="1:4">
      <c r="A3897" s="198" t="s">
        <v>14014</v>
      </c>
      <c r="B3897" s="195"/>
      <c r="C3897" s="196"/>
      <c r="D3897" s="224"/>
    </row>
    <row r="3898" spans="1:4">
      <c r="A3898" s="199" t="s">
        <v>14015</v>
      </c>
      <c r="B3898" s="195" t="s">
        <v>14016</v>
      </c>
      <c r="C3898" s="196" t="s">
        <v>5413</v>
      </c>
      <c r="D3898" s="197">
        <v>91.14</v>
      </c>
    </row>
    <row r="3899" spans="1:4">
      <c r="A3899" s="199" t="s">
        <v>14017</v>
      </c>
      <c r="B3899" s="195" t="s">
        <v>14018</v>
      </c>
      <c r="C3899" s="196" t="s">
        <v>5413</v>
      </c>
      <c r="D3899" s="197">
        <v>1335.25</v>
      </c>
    </row>
    <row r="3900" spans="1:4">
      <c r="A3900" s="199" t="s">
        <v>14019</v>
      </c>
      <c r="B3900" s="195" t="s">
        <v>14020</v>
      </c>
      <c r="C3900" s="196" t="s">
        <v>5413</v>
      </c>
      <c r="D3900" s="197">
        <v>438.4</v>
      </c>
    </row>
    <row r="3901" spans="1:4">
      <c r="A3901" s="199" t="s">
        <v>14021</v>
      </c>
      <c r="B3901" s="195" t="s">
        <v>14022</v>
      </c>
      <c r="C3901" s="196" t="s">
        <v>5413</v>
      </c>
      <c r="D3901" s="197">
        <v>1150</v>
      </c>
    </row>
    <row r="3902" spans="1:4">
      <c r="A3902" s="199" t="s">
        <v>14023</v>
      </c>
      <c r="B3902" s="195" t="s">
        <v>14024</v>
      </c>
      <c r="C3902" s="196" t="s">
        <v>5413</v>
      </c>
      <c r="D3902" s="197">
        <v>1595</v>
      </c>
    </row>
    <row r="3903" spans="1:4">
      <c r="A3903" s="199" t="s">
        <v>14025</v>
      </c>
      <c r="B3903" s="195" t="s">
        <v>14026</v>
      </c>
      <c r="C3903" s="196" t="s">
        <v>5413</v>
      </c>
      <c r="D3903" s="197">
        <v>1720</v>
      </c>
    </row>
    <row r="3904" spans="1:4">
      <c r="A3904" s="199" t="s">
        <v>14027</v>
      </c>
      <c r="B3904" s="195" t="s">
        <v>14028</v>
      </c>
      <c r="C3904" s="196" t="s">
        <v>5413</v>
      </c>
      <c r="D3904" s="197">
        <v>1300</v>
      </c>
    </row>
    <row r="3905" spans="1:4">
      <c r="A3905" s="199" t="s">
        <v>14029</v>
      </c>
      <c r="B3905" s="195" t="s">
        <v>14030</v>
      </c>
      <c r="C3905" s="196" t="s">
        <v>5413</v>
      </c>
      <c r="D3905" s="197">
        <v>1300</v>
      </c>
    </row>
    <row r="3906" spans="1:4">
      <c r="A3906" s="199" t="s">
        <v>14031</v>
      </c>
      <c r="B3906" s="195" t="s">
        <v>14032</v>
      </c>
      <c r="C3906" s="196" t="s">
        <v>5413</v>
      </c>
      <c r="D3906" s="197">
        <v>2250</v>
      </c>
    </row>
    <row r="3907" spans="1:4">
      <c r="A3907" s="199" t="s">
        <v>14033</v>
      </c>
      <c r="B3907" s="195" t="s">
        <v>14034</v>
      </c>
      <c r="C3907" s="196" t="s">
        <v>5413</v>
      </c>
      <c r="D3907" s="197">
        <v>173.32</v>
      </c>
    </row>
    <row r="3908" spans="1:4">
      <c r="A3908" s="196" t="s">
        <v>14035</v>
      </c>
      <c r="B3908" s="195" t="s">
        <v>14036</v>
      </c>
      <c r="C3908" s="196" t="s">
        <v>5413</v>
      </c>
      <c r="D3908" s="197">
        <v>89.26</v>
      </c>
    </row>
    <row r="3909" spans="1:4">
      <c r="A3909" s="198" t="s">
        <v>14037</v>
      </c>
      <c r="B3909" s="195"/>
      <c r="C3909" s="196"/>
      <c r="D3909" s="224"/>
    </row>
    <row r="3910" spans="1:4">
      <c r="A3910" s="199" t="s">
        <v>14038</v>
      </c>
      <c r="B3910" s="195" t="s">
        <v>14039</v>
      </c>
      <c r="C3910" s="196" t="s">
        <v>5413</v>
      </c>
      <c r="D3910" s="197">
        <v>3.4</v>
      </c>
    </row>
    <row r="3911" spans="1:4">
      <c r="A3911" s="196" t="s">
        <v>14040</v>
      </c>
      <c r="B3911" s="195" t="s">
        <v>14041</v>
      </c>
      <c r="C3911" s="196" t="s">
        <v>5413</v>
      </c>
      <c r="D3911" s="197">
        <v>29.72</v>
      </c>
    </row>
    <row r="3912" spans="1:4">
      <c r="A3912" s="198" t="s">
        <v>14042</v>
      </c>
      <c r="B3912" s="195"/>
      <c r="C3912" s="196"/>
      <c r="D3912" s="224"/>
    </row>
    <row r="3913" spans="1:4">
      <c r="A3913" s="199" t="s">
        <v>14043</v>
      </c>
      <c r="B3913" s="195" t="s">
        <v>14044</v>
      </c>
      <c r="C3913" s="196" t="s">
        <v>5413</v>
      </c>
      <c r="D3913" s="197">
        <v>13.04</v>
      </c>
    </row>
    <row r="3914" spans="1:4">
      <c r="A3914" s="199" t="s">
        <v>14045</v>
      </c>
      <c r="B3914" s="195" t="s">
        <v>14046</v>
      </c>
      <c r="C3914" s="196" t="s">
        <v>5413</v>
      </c>
      <c r="D3914" s="197">
        <v>11.99</v>
      </c>
    </row>
    <row r="3915" spans="1:4">
      <c r="A3915" s="199" t="s">
        <v>14047</v>
      </c>
      <c r="B3915" s="195" t="s">
        <v>14048</v>
      </c>
      <c r="C3915" s="196" t="s">
        <v>5413</v>
      </c>
      <c r="D3915" s="197">
        <v>9.19</v>
      </c>
    </row>
    <row r="3916" spans="1:4">
      <c r="A3916" s="199" t="s">
        <v>14049</v>
      </c>
      <c r="B3916" s="195" t="s">
        <v>14050</v>
      </c>
      <c r="C3916" s="196" t="s">
        <v>5413</v>
      </c>
      <c r="D3916" s="197">
        <v>14.85</v>
      </c>
    </row>
    <row r="3917" spans="1:4">
      <c r="A3917" s="199" t="s">
        <v>14051</v>
      </c>
      <c r="B3917" s="195" t="s">
        <v>14052</v>
      </c>
      <c r="C3917" s="196" t="s">
        <v>5413</v>
      </c>
      <c r="D3917" s="197">
        <v>11.64</v>
      </c>
    </row>
    <row r="3918" spans="1:4">
      <c r="A3918" s="199" t="s">
        <v>14053</v>
      </c>
      <c r="B3918" s="195" t="s">
        <v>14054</v>
      </c>
      <c r="C3918" s="196" t="s">
        <v>5413</v>
      </c>
      <c r="D3918" s="197">
        <v>12.09</v>
      </c>
    </row>
    <row r="3919" spans="1:4">
      <c r="A3919" s="199" t="s">
        <v>14055</v>
      </c>
      <c r="B3919" s="195" t="s">
        <v>14056</v>
      </c>
      <c r="C3919" s="196" t="s">
        <v>5413</v>
      </c>
      <c r="D3919" s="197">
        <v>12.7</v>
      </c>
    </row>
    <row r="3920" spans="1:4">
      <c r="A3920" s="199" t="s">
        <v>14057</v>
      </c>
      <c r="B3920" s="195" t="s">
        <v>14058</v>
      </c>
      <c r="C3920" s="196" t="s">
        <v>5413</v>
      </c>
      <c r="D3920" s="197">
        <v>62.5</v>
      </c>
    </row>
    <row r="3921" spans="1:4">
      <c r="A3921" s="196" t="s">
        <v>14059</v>
      </c>
      <c r="B3921" s="195" t="s">
        <v>14060</v>
      </c>
      <c r="C3921" s="196" t="s">
        <v>5413</v>
      </c>
      <c r="D3921" s="197">
        <v>76.69</v>
      </c>
    </row>
    <row r="3922" spans="1:4">
      <c r="A3922" s="198" t="s">
        <v>14061</v>
      </c>
      <c r="B3922" s="195"/>
      <c r="C3922" s="196"/>
      <c r="D3922" s="224"/>
    </row>
    <row r="3923" spans="1:4">
      <c r="A3923" s="199" t="s">
        <v>14062</v>
      </c>
      <c r="B3923" s="195" t="s">
        <v>14063</v>
      </c>
      <c r="C3923" s="196" t="s">
        <v>5413</v>
      </c>
      <c r="D3923" s="197">
        <v>138.13999999999999</v>
      </c>
    </row>
    <row r="3924" spans="1:4">
      <c r="A3924" s="196" t="s">
        <v>14064</v>
      </c>
      <c r="B3924" s="195" t="s">
        <v>14065</v>
      </c>
      <c r="C3924" s="196" t="s">
        <v>5413</v>
      </c>
      <c r="D3924" s="197">
        <v>175.24</v>
      </c>
    </row>
    <row r="3925" spans="1:4">
      <c r="A3925" s="198" t="s">
        <v>14066</v>
      </c>
      <c r="B3925" s="195"/>
      <c r="C3925" s="196"/>
      <c r="D3925" s="224"/>
    </row>
    <row r="3926" spans="1:4">
      <c r="A3926" s="196" t="s">
        <v>14067</v>
      </c>
      <c r="B3926" s="195" t="s">
        <v>14068</v>
      </c>
      <c r="C3926" s="196" t="s">
        <v>5413</v>
      </c>
      <c r="D3926" s="197">
        <v>73.88</v>
      </c>
    </row>
    <row r="3927" spans="1:4">
      <c r="A3927" s="198" t="s">
        <v>14069</v>
      </c>
      <c r="B3927" s="195"/>
      <c r="C3927" s="196"/>
      <c r="D3927" s="224"/>
    </row>
    <row r="3928" spans="1:4">
      <c r="A3928" s="196" t="s">
        <v>14070</v>
      </c>
      <c r="B3928" s="195" t="s">
        <v>14071</v>
      </c>
      <c r="C3928" s="196" t="s">
        <v>5413</v>
      </c>
      <c r="D3928" s="197">
        <v>18.440000000000001</v>
      </c>
    </row>
    <row r="3929" spans="1:4">
      <c r="A3929" s="194" t="s">
        <v>14072</v>
      </c>
      <c r="B3929" s="195"/>
      <c r="C3929" s="196"/>
      <c r="D3929" s="224"/>
    </row>
    <row r="3930" spans="1:4">
      <c r="A3930" s="198" t="s">
        <v>14073</v>
      </c>
      <c r="B3930" s="195"/>
      <c r="C3930" s="196"/>
      <c r="D3930" s="224"/>
    </row>
    <row r="3931" spans="1:4">
      <c r="A3931" s="196" t="s">
        <v>14074</v>
      </c>
      <c r="B3931" s="195" t="s">
        <v>14075</v>
      </c>
      <c r="C3931" s="196" t="s">
        <v>5413</v>
      </c>
      <c r="D3931" s="197">
        <v>142.85</v>
      </c>
    </row>
    <row r="3932" spans="1:4">
      <c r="A3932" s="198" t="s">
        <v>14076</v>
      </c>
      <c r="B3932" s="195"/>
      <c r="C3932" s="196"/>
      <c r="D3932" s="224"/>
    </row>
    <row r="3933" spans="1:4">
      <c r="A3933" s="199" t="s">
        <v>14077</v>
      </c>
      <c r="B3933" s="195" t="s">
        <v>14078</v>
      </c>
      <c r="C3933" s="196" t="s">
        <v>5413</v>
      </c>
      <c r="D3933" s="197">
        <v>2794.13</v>
      </c>
    </row>
    <row r="3934" spans="1:4">
      <c r="A3934" s="196" t="s">
        <v>14079</v>
      </c>
      <c r="B3934" s="195" t="s">
        <v>14080</v>
      </c>
      <c r="C3934" s="196" t="s">
        <v>5413</v>
      </c>
      <c r="D3934" s="197">
        <v>3420.22</v>
      </c>
    </row>
    <row r="3935" spans="1:4">
      <c r="A3935" s="194" t="s">
        <v>14081</v>
      </c>
      <c r="B3935" s="195"/>
      <c r="C3935" s="196"/>
      <c r="D3935" s="224"/>
    </row>
    <row r="3936" spans="1:4">
      <c r="A3936" s="198" t="s">
        <v>14082</v>
      </c>
      <c r="B3936" s="195"/>
      <c r="C3936" s="196"/>
      <c r="D3936" s="224"/>
    </row>
    <row r="3937" spans="1:4">
      <c r="A3937" s="199" t="s">
        <v>14083</v>
      </c>
      <c r="B3937" s="195" t="s">
        <v>14084</v>
      </c>
      <c r="C3937" s="196" t="s">
        <v>5413</v>
      </c>
      <c r="D3937" s="197">
        <v>459</v>
      </c>
    </row>
    <row r="3938" spans="1:4">
      <c r="A3938" s="199" t="s">
        <v>14085</v>
      </c>
      <c r="B3938" s="195" t="s">
        <v>14086</v>
      </c>
      <c r="C3938" s="196" t="s">
        <v>5413</v>
      </c>
      <c r="D3938" s="197">
        <v>889</v>
      </c>
    </row>
    <row r="3939" spans="1:4">
      <c r="A3939" s="199" t="s">
        <v>14087</v>
      </c>
      <c r="B3939" s="195" t="s">
        <v>14088</v>
      </c>
      <c r="C3939" s="196" t="s">
        <v>5413</v>
      </c>
      <c r="D3939" s="197">
        <v>273</v>
      </c>
    </row>
    <row r="3940" spans="1:4">
      <c r="A3940" s="199" t="s">
        <v>14089</v>
      </c>
      <c r="B3940" s="195" t="s">
        <v>14090</v>
      </c>
      <c r="C3940" s="196" t="s">
        <v>5413</v>
      </c>
      <c r="D3940" s="197">
        <v>1680</v>
      </c>
    </row>
    <row r="3941" spans="1:4">
      <c r="A3941" s="199" t="s">
        <v>14091</v>
      </c>
      <c r="B3941" s="195" t="s">
        <v>14092</v>
      </c>
      <c r="C3941" s="196" t="s">
        <v>5413</v>
      </c>
      <c r="D3941" s="197">
        <v>3113.25</v>
      </c>
    </row>
    <row r="3942" spans="1:4">
      <c r="A3942" s="199" t="s">
        <v>14093</v>
      </c>
      <c r="B3942" s="195" t="s">
        <v>14094</v>
      </c>
      <c r="C3942" s="196" t="s">
        <v>5413</v>
      </c>
      <c r="D3942" s="197">
        <v>1480</v>
      </c>
    </row>
    <row r="3943" spans="1:4">
      <c r="A3943" s="199" t="s">
        <v>14095</v>
      </c>
      <c r="B3943" s="195" t="s">
        <v>14096</v>
      </c>
      <c r="C3943" s="196" t="s">
        <v>5413</v>
      </c>
      <c r="D3943" s="197">
        <v>10260</v>
      </c>
    </row>
    <row r="3944" spans="1:4">
      <c r="A3944" s="199" t="s">
        <v>14097</v>
      </c>
      <c r="B3944" s="195" t="s">
        <v>14098</v>
      </c>
      <c r="C3944" s="196" t="s">
        <v>5413</v>
      </c>
      <c r="D3944" s="197">
        <v>123.9</v>
      </c>
    </row>
    <row r="3945" spans="1:4">
      <c r="A3945" s="199" t="s">
        <v>14099</v>
      </c>
      <c r="B3945" s="195" t="s">
        <v>14100</v>
      </c>
      <c r="C3945" s="196" t="s">
        <v>5413</v>
      </c>
      <c r="D3945" s="197">
        <v>1239</v>
      </c>
    </row>
    <row r="3946" spans="1:4">
      <c r="A3946" s="196" t="s">
        <v>14101</v>
      </c>
      <c r="B3946" s="195" t="s">
        <v>14102</v>
      </c>
      <c r="C3946" s="196" t="s">
        <v>5413</v>
      </c>
      <c r="D3946" s="197">
        <v>1848</v>
      </c>
    </row>
    <row r="3947" spans="1:4">
      <c r="A3947" s="194" t="s">
        <v>14103</v>
      </c>
      <c r="B3947" s="195"/>
      <c r="C3947" s="196"/>
      <c r="D3947" s="224"/>
    </row>
    <row r="3948" spans="1:4">
      <c r="A3948" s="198" t="s">
        <v>14104</v>
      </c>
      <c r="B3948" s="195"/>
      <c r="C3948" s="196"/>
      <c r="D3948" s="224"/>
    </row>
    <row r="3949" spans="1:4">
      <c r="A3949" s="199" t="s">
        <v>14105</v>
      </c>
      <c r="B3949" s="195" t="s">
        <v>14106</v>
      </c>
      <c r="C3949" s="196" t="s">
        <v>5413</v>
      </c>
      <c r="D3949" s="197">
        <v>10519.98</v>
      </c>
    </row>
    <row r="3950" spans="1:4">
      <c r="A3950" s="199" t="s">
        <v>14107</v>
      </c>
      <c r="B3950" s="195" t="s">
        <v>14108</v>
      </c>
      <c r="C3950" s="196" t="s">
        <v>5413</v>
      </c>
      <c r="D3950" s="197">
        <v>16715.82</v>
      </c>
    </row>
    <row r="3951" spans="1:4">
      <c r="A3951" s="199" t="s">
        <v>14109</v>
      </c>
      <c r="B3951" s="195" t="s">
        <v>14110</v>
      </c>
      <c r="C3951" s="196" t="s">
        <v>5413</v>
      </c>
      <c r="D3951" s="197">
        <v>20630.810000000001</v>
      </c>
    </row>
    <row r="3952" spans="1:4">
      <c r="A3952" s="196" t="s">
        <v>14111</v>
      </c>
      <c r="B3952" s="195" t="s">
        <v>14112</v>
      </c>
      <c r="C3952" s="196" t="s">
        <v>5413</v>
      </c>
      <c r="D3952" s="197">
        <v>23839.51</v>
      </c>
    </row>
    <row r="3953" spans="1:4">
      <c r="A3953" s="194" t="s">
        <v>5458</v>
      </c>
      <c r="B3953" s="195"/>
      <c r="C3953" s="196"/>
      <c r="D3953" s="224"/>
    </row>
    <row r="3954" spans="1:4">
      <c r="A3954" s="194" t="s">
        <v>14113</v>
      </c>
      <c r="B3954" s="195"/>
      <c r="C3954" s="196"/>
      <c r="D3954" s="224"/>
    </row>
    <row r="3955" spans="1:4">
      <c r="A3955" s="198" t="s">
        <v>14114</v>
      </c>
      <c r="B3955" s="195"/>
      <c r="C3955" s="196"/>
      <c r="D3955" s="224"/>
    </row>
    <row r="3956" spans="1:4">
      <c r="A3956" s="199" t="s">
        <v>14115</v>
      </c>
      <c r="B3956" s="195" t="s">
        <v>14116</v>
      </c>
      <c r="C3956" s="196" t="s">
        <v>5418</v>
      </c>
      <c r="D3956" s="197">
        <v>14.12</v>
      </c>
    </row>
    <row r="3957" spans="1:4">
      <c r="A3957" s="199" t="s">
        <v>14117</v>
      </c>
      <c r="B3957" s="195" t="s">
        <v>14118</v>
      </c>
      <c r="C3957" s="196" t="s">
        <v>5418</v>
      </c>
      <c r="D3957" s="197">
        <v>23.4</v>
      </c>
    </row>
    <row r="3958" spans="1:4">
      <c r="A3958" s="199" t="s">
        <v>14119</v>
      </c>
      <c r="B3958" s="195" t="s">
        <v>14120</v>
      </c>
      <c r="C3958" s="196" t="s">
        <v>5418</v>
      </c>
      <c r="D3958" s="197">
        <v>25.79</v>
      </c>
    </row>
    <row r="3959" spans="1:4">
      <c r="A3959" s="199" t="s">
        <v>14121</v>
      </c>
      <c r="B3959" s="195" t="s">
        <v>14122</v>
      </c>
      <c r="C3959" s="196" t="s">
        <v>5418</v>
      </c>
      <c r="D3959" s="197">
        <v>108.85</v>
      </c>
    </row>
    <row r="3960" spans="1:4">
      <c r="A3960" s="199" t="s">
        <v>14123</v>
      </c>
      <c r="B3960" s="195" t="s">
        <v>14124</v>
      </c>
      <c r="C3960" s="196" t="s">
        <v>5418</v>
      </c>
      <c r="D3960" s="197">
        <v>23.4</v>
      </c>
    </row>
    <row r="3961" spans="1:4">
      <c r="A3961" s="199" t="s">
        <v>14125</v>
      </c>
      <c r="B3961" s="195" t="s">
        <v>14126</v>
      </c>
      <c r="C3961" s="196" t="s">
        <v>5418</v>
      </c>
      <c r="D3961" s="197">
        <v>15.08</v>
      </c>
    </row>
    <row r="3962" spans="1:4">
      <c r="A3962" s="196" t="s">
        <v>14127</v>
      </c>
      <c r="B3962" s="195" t="s">
        <v>14128</v>
      </c>
      <c r="C3962" s="196" t="s">
        <v>5418</v>
      </c>
      <c r="D3962" s="197">
        <v>19.82</v>
      </c>
    </row>
    <row r="3963" spans="1:4">
      <c r="A3963" s="198" t="s">
        <v>14129</v>
      </c>
      <c r="B3963" s="195"/>
      <c r="C3963" s="196"/>
      <c r="D3963" s="224"/>
    </row>
    <row r="3964" spans="1:4">
      <c r="A3964" s="199" t="s">
        <v>14130</v>
      </c>
      <c r="B3964" s="195" t="s">
        <v>14131</v>
      </c>
      <c r="C3964" s="196" t="s">
        <v>5419</v>
      </c>
      <c r="D3964" s="197">
        <v>185.03</v>
      </c>
    </row>
    <row r="3965" spans="1:4">
      <c r="A3965" s="199" t="s">
        <v>14132</v>
      </c>
      <c r="B3965" s="195" t="s">
        <v>14133</v>
      </c>
      <c r="C3965" s="196" t="s">
        <v>5459</v>
      </c>
      <c r="D3965" s="197">
        <v>1478.38</v>
      </c>
    </row>
    <row r="3966" spans="1:4">
      <c r="A3966" s="199" t="s">
        <v>14134</v>
      </c>
      <c r="B3966" s="195" t="s">
        <v>14135</v>
      </c>
      <c r="C3966" s="196" t="s">
        <v>41</v>
      </c>
      <c r="D3966" s="197">
        <v>31.18</v>
      </c>
    </row>
    <row r="3967" spans="1:4">
      <c r="A3967" s="196" t="s">
        <v>14136</v>
      </c>
      <c r="B3967" s="195" t="s">
        <v>14137</v>
      </c>
      <c r="C3967" s="196" t="s">
        <v>5413</v>
      </c>
      <c r="D3967" s="197">
        <v>142.30000000000001</v>
      </c>
    </row>
    <row r="3968" spans="1:4">
      <c r="A3968" s="194" t="s">
        <v>14138</v>
      </c>
      <c r="B3968" s="195"/>
      <c r="C3968" s="196"/>
      <c r="D3968" s="224"/>
    </row>
    <row r="3969" spans="1:4">
      <c r="A3969" s="198" t="s">
        <v>14139</v>
      </c>
      <c r="B3969" s="195"/>
      <c r="C3969" s="196"/>
      <c r="D3969" s="224"/>
    </row>
    <row r="3970" spans="1:4">
      <c r="A3970" s="199" t="s">
        <v>14140</v>
      </c>
      <c r="B3970" s="195" t="s">
        <v>14141</v>
      </c>
      <c r="C3970" s="196" t="s">
        <v>5418</v>
      </c>
      <c r="D3970" s="197">
        <v>63.29</v>
      </c>
    </row>
    <row r="3971" spans="1:4">
      <c r="A3971" s="199" t="s">
        <v>14142</v>
      </c>
      <c r="B3971" s="195" t="s">
        <v>14143</v>
      </c>
      <c r="C3971" s="196" t="s">
        <v>5418</v>
      </c>
      <c r="D3971" s="197">
        <v>122.94</v>
      </c>
    </row>
    <row r="3972" spans="1:4">
      <c r="A3972" s="196" t="s">
        <v>14144</v>
      </c>
      <c r="B3972" s="195" t="s">
        <v>14145</v>
      </c>
      <c r="C3972" s="196" t="s">
        <v>5418</v>
      </c>
      <c r="D3972" s="197">
        <v>122.94</v>
      </c>
    </row>
    <row r="3973" spans="1:4">
      <c r="A3973" s="194" t="s">
        <v>14146</v>
      </c>
      <c r="B3973" s="195"/>
      <c r="C3973" s="196"/>
      <c r="D3973" s="224"/>
    </row>
    <row r="3974" spans="1:4">
      <c r="A3974" s="198" t="s">
        <v>14147</v>
      </c>
      <c r="B3974" s="195"/>
      <c r="C3974" s="196"/>
      <c r="D3974" s="224"/>
    </row>
    <row r="3975" spans="1:4">
      <c r="A3975" s="199" t="s">
        <v>14148</v>
      </c>
      <c r="B3975" s="195" t="s">
        <v>14149</v>
      </c>
      <c r="C3975" s="196" t="s">
        <v>5413</v>
      </c>
      <c r="D3975" s="197">
        <v>225.14</v>
      </c>
    </row>
    <row r="3976" spans="1:4">
      <c r="A3976" s="199" t="s">
        <v>14150</v>
      </c>
      <c r="B3976" s="195" t="s">
        <v>14151</v>
      </c>
      <c r="C3976" s="196" t="s">
        <v>5413</v>
      </c>
      <c r="D3976" s="197">
        <v>1471.17</v>
      </c>
    </row>
    <row r="3977" spans="1:4">
      <c r="A3977" s="196" t="s">
        <v>14152</v>
      </c>
      <c r="B3977" s="195" t="s">
        <v>14153</v>
      </c>
      <c r="C3977" s="196" t="s">
        <v>5413</v>
      </c>
      <c r="D3977" s="197">
        <v>367.93</v>
      </c>
    </row>
    <row r="3978" spans="1:4">
      <c r="A3978" s="194" t="s">
        <v>5460</v>
      </c>
      <c r="B3978" s="195"/>
      <c r="C3978" s="196"/>
      <c r="D3978" s="224"/>
    </row>
    <row r="3979" spans="1:4">
      <c r="A3979" s="194" t="s">
        <v>5423</v>
      </c>
      <c r="B3979" s="195"/>
      <c r="C3979" s="196"/>
      <c r="D3979" s="224"/>
    </row>
    <row r="3980" spans="1:4">
      <c r="A3980" s="194" t="s">
        <v>14154</v>
      </c>
      <c r="B3980" s="195"/>
      <c r="C3980" s="196"/>
      <c r="D3980" s="224"/>
    </row>
    <row r="3981" spans="1:4">
      <c r="A3981" s="198" t="s">
        <v>14155</v>
      </c>
      <c r="B3981" s="195"/>
      <c r="C3981" s="196"/>
      <c r="D3981" s="224"/>
    </row>
    <row r="3982" spans="1:4">
      <c r="A3982" s="199" t="s">
        <v>14156</v>
      </c>
      <c r="B3982" s="195" t="s">
        <v>14157</v>
      </c>
      <c r="C3982" s="196" t="s">
        <v>34</v>
      </c>
      <c r="D3982" s="197">
        <v>31.02</v>
      </c>
    </row>
    <row r="3983" spans="1:4">
      <c r="A3983" s="199" t="s">
        <v>14158</v>
      </c>
      <c r="B3983" s="195" t="s">
        <v>14159</v>
      </c>
      <c r="C3983" s="196" t="s">
        <v>34</v>
      </c>
      <c r="D3983" s="197">
        <v>69.8</v>
      </c>
    </row>
    <row r="3984" spans="1:4">
      <c r="A3984" s="199" t="s">
        <v>14160</v>
      </c>
      <c r="B3984" s="195" t="s">
        <v>14161</v>
      </c>
      <c r="C3984" s="196" t="s">
        <v>34</v>
      </c>
      <c r="D3984" s="197">
        <v>93.07</v>
      </c>
    </row>
    <row r="3985" spans="1:4">
      <c r="A3985" s="196" t="s">
        <v>14162</v>
      </c>
      <c r="B3985" s="195" t="s">
        <v>14163</v>
      </c>
      <c r="C3985" s="196" t="s">
        <v>34</v>
      </c>
      <c r="D3985" s="197">
        <v>124.09</v>
      </c>
    </row>
    <row r="3986" spans="1:4">
      <c r="A3986" s="198" t="s">
        <v>14164</v>
      </c>
      <c r="B3986" s="195"/>
      <c r="C3986" s="196"/>
      <c r="D3986" s="224"/>
    </row>
    <row r="3987" spans="1:4">
      <c r="A3987" s="199" t="s">
        <v>14165</v>
      </c>
      <c r="B3987" s="195" t="s">
        <v>14166</v>
      </c>
      <c r="C3987" s="196" t="s">
        <v>34</v>
      </c>
      <c r="D3987" s="197">
        <v>74.459999999999994</v>
      </c>
    </row>
    <row r="3988" spans="1:4">
      <c r="A3988" s="199" t="s">
        <v>14167</v>
      </c>
      <c r="B3988" s="195" t="s">
        <v>14168</v>
      </c>
      <c r="C3988" s="196" t="s">
        <v>34</v>
      </c>
      <c r="D3988" s="197">
        <v>77.849999999999994</v>
      </c>
    </row>
    <row r="3989" spans="1:4">
      <c r="A3989" s="199" t="s">
        <v>14169</v>
      </c>
      <c r="B3989" s="195" t="s">
        <v>14170</v>
      </c>
      <c r="C3989" s="196" t="s">
        <v>34</v>
      </c>
      <c r="D3989" s="197">
        <v>83.23</v>
      </c>
    </row>
    <row r="3990" spans="1:4">
      <c r="A3990" s="196" t="s">
        <v>14171</v>
      </c>
      <c r="B3990" s="195" t="s">
        <v>14172</v>
      </c>
      <c r="C3990" s="196" t="s">
        <v>34</v>
      </c>
      <c r="D3990" s="197">
        <v>32.39</v>
      </c>
    </row>
    <row r="3991" spans="1:4">
      <c r="A3991" s="198" t="s">
        <v>14173</v>
      </c>
      <c r="B3991" s="195"/>
      <c r="C3991" s="196"/>
      <c r="D3991" s="224"/>
    </row>
    <row r="3992" spans="1:4">
      <c r="A3992" s="199" t="s">
        <v>14174</v>
      </c>
      <c r="B3992" s="195" t="s">
        <v>14175</v>
      </c>
      <c r="C3992" s="196" t="s">
        <v>5413</v>
      </c>
      <c r="D3992" s="197">
        <v>5.62</v>
      </c>
    </row>
    <row r="3993" spans="1:4">
      <c r="A3993" s="196" t="s">
        <v>14176</v>
      </c>
      <c r="B3993" s="195" t="s">
        <v>14177</v>
      </c>
      <c r="C3993" s="196" t="s">
        <v>34</v>
      </c>
      <c r="D3993" s="197">
        <v>85.31</v>
      </c>
    </row>
    <row r="3994" spans="1:4">
      <c r="A3994" s="198" t="s">
        <v>14178</v>
      </c>
      <c r="B3994" s="195"/>
      <c r="C3994" s="196"/>
      <c r="D3994" s="224"/>
    </row>
    <row r="3995" spans="1:4">
      <c r="A3995" s="199" t="s">
        <v>14179</v>
      </c>
      <c r="B3995" s="195" t="s">
        <v>14180</v>
      </c>
      <c r="C3995" s="196" t="s">
        <v>41</v>
      </c>
      <c r="D3995" s="197">
        <v>7.76</v>
      </c>
    </row>
    <row r="3996" spans="1:4">
      <c r="A3996" s="196" t="s">
        <v>14181</v>
      </c>
      <c r="B3996" s="195" t="s">
        <v>14182</v>
      </c>
      <c r="C3996" s="196" t="s">
        <v>41</v>
      </c>
      <c r="D3996" s="197">
        <v>38.159999999999997</v>
      </c>
    </row>
    <row r="3997" spans="1:4">
      <c r="A3997" s="198" t="s">
        <v>14183</v>
      </c>
      <c r="B3997" s="195"/>
      <c r="C3997" s="196"/>
      <c r="D3997" s="224"/>
    </row>
    <row r="3998" spans="1:4">
      <c r="A3998" s="196" t="s">
        <v>14184</v>
      </c>
      <c r="B3998" s="195" t="s">
        <v>14185</v>
      </c>
      <c r="C3998" s="196" t="s">
        <v>34</v>
      </c>
      <c r="D3998" s="197">
        <v>82.73</v>
      </c>
    </row>
    <row r="3999" spans="1:4">
      <c r="A3999" s="198" t="s">
        <v>14186</v>
      </c>
      <c r="B3999" s="195"/>
      <c r="C3999" s="196"/>
      <c r="D3999" s="224"/>
    </row>
    <row r="4000" spans="1:4">
      <c r="A4000" s="199" t="s">
        <v>14187</v>
      </c>
      <c r="B4000" s="195" t="s">
        <v>14188</v>
      </c>
      <c r="C4000" s="196" t="s">
        <v>34</v>
      </c>
      <c r="D4000" s="197">
        <v>37.22</v>
      </c>
    </row>
    <row r="4001" spans="1:4">
      <c r="A4001" s="196" t="s">
        <v>14189</v>
      </c>
      <c r="B4001" s="195" t="s">
        <v>14190</v>
      </c>
      <c r="C4001" s="196" t="s">
        <v>34</v>
      </c>
      <c r="D4001" s="197">
        <v>43.44</v>
      </c>
    </row>
    <row r="4002" spans="1:4">
      <c r="A4002" s="198" t="s">
        <v>14191</v>
      </c>
      <c r="B4002" s="195"/>
      <c r="C4002" s="196"/>
      <c r="D4002" s="224"/>
    </row>
    <row r="4003" spans="1:4">
      <c r="A4003" s="199" t="s">
        <v>14192</v>
      </c>
      <c r="B4003" s="195" t="s">
        <v>14193</v>
      </c>
      <c r="C4003" s="196" t="s">
        <v>25</v>
      </c>
      <c r="D4003" s="197">
        <v>32.380000000000003</v>
      </c>
    </row>
    <row r="4004" spans="1:4">
      <c r="A4004" s="196" t="s">
        <v>14194</v>
      </c>
      <c r="B4004" s="195" t="s">
        <v>14195</v>
      </c>
      <c r="C4004" s="196" t="s">
        <v>25</v>
      </c>
      <c r="D4004" s="197">
        <v>66.59</v>
      </c>
    </row>
    <row r="4005" spans="1:4">
      <c r="A4005" s="198" t="s">
        <v>14196</v>
      </c>
      <c r="B4005" s="195"/>
      <c r="C4005" s="196"/>
      <c r="D4005" s="224"/>
    </row>
    <row r="4006" spans="1:4">
      <c r="A4006" s="199" t="s">
        <v>14197</v>
      </c>
      <c r="B4006" s="195" t="s">
        <v>14198</v>
      </c>
      <c r="C4006" s="196" t="s">
        <v>41</v>
      </c>
      <c r="D4006" s="197">
        <v>13.29</v>
      </c>
    </row>
    <row r="4007" spans="1:4">
      <c r="A4007" s="199" t="s">
        <v>14199</v>
      </c>
      <c r="B4007" s="195" t="s">
        <v>14200</v>
      </c>
      <c r="C4007" s="196" t="s">
        <v>41</v>
      </c>
      <c r="D4007" s="197">
        <v>5.01</v>
      </c>
    </row>
    <row r="4008" spans="1:4">
      <c r="A4008" s="199" t="s">
        <v>14201</v>
      </c>
      <c r="B4008" s="195" t="s">
        <v>14202</v>
      </c>
      <c r="C4008" s="196" t="s">
        <v>41</v>
      </c>
      <c r="D4008" s="197">
        <v>3.36</v>
      </c>
    </row>
    <row r="4009" spans="1:4">
      <c r="A4009" s="199" t="s">
        <v>14203</v>
      </c>
      <c r="B4009" s="195" t="s">
        <v>14204</v>
      </c>
      <c r="C4009" s="196" t="s">
        <v>41</v>
      </c>
      <c r="D4009" s="197">
        <v>11.92</v>
      </c>
    </row>
    <row r="4010" spans="1:4">
      <c r="A4010" s="196" t="s">
        <v>14205</v>
      </c>
      <c r="B4010" s="195" t="s">
        <v>14206</v>
      </c>
      <c r="C4010" s="196" t="s">
        <v>41</v>
      </c>
      <c r="D4010" s="197">
        <v>4.3</v>
      </c>
    </row>
    <row r="4011" spans="1:4">
      <c r="A4011" s="198" t="s">
        <v>14207</v>
      </c>
      <c r="B4011" s="195"/>
      <c r="C4011" s="196"/>
      <c r="D4011" s="224"/>
    </row>
    <row r="4012" spans="1:4">
      <c r="A4012" s="199" t="s">
        <v>14208</v>
      </c>
      <c r="B4012" s="195" t="s">
        <v>14209</v>
      </c>
      <c r="C4012" s="196" t="s">
        <v>34</v>
      </c>
      <c r="D4012" s="197">
        <v>158.51</v>
      </c>
    </row>
    <row r="4013" spans="1:4">
      <c r="A4013" s="199" t="s">
        <v>14210</v>
      </c>
      <c r="B4013" s="195" t="s">
        <v>14211</v>
      </c>
      <c r="C4013" s="196" t="s">
        <v>34</v>
      </c>
      <c r="D4013" s="197">
        <v>160.04</v>
      </c>
    </row>
    <row r="4014" spans="1:4">
      <c r="A4014" s="196" t="s">
        <v>14212</v>
      </c>
      <c r="B4014" s="195" t="s">
        <v>14213</v>
      </c>
      <c r="C4014" s="196" t="s">
        <v>34</v>
      </c>
      <c r="D4014" s="197">
        <v>124.61</v>
      </c>
    </row>
    <row r="4015" spans="1:4">
      <c r="A4015" s="194" t="s">
        <v>14214</v>
      </c>
      <c r="B4015" s="195"/>
      <c r="C4015" s="196"/>
      <c r="D4015" s="224"/>
    </row>
    <row r="4016" spans="1:4">
      <c r="A4016" s="198" t="s">
        <v>14215</v>
      </c>
      <c r="B4016" s="195"/>
      <c r="C4016" s="196"/>
      <c r="D4016" s="224"/>
    </row>
    <row r="4017" spans="1:4">
      <c r="A4017" s="196" t="s">
        <v>14216</v>
      </c>
      <c r="B4017" s="195" t="s">
        <v>14217</v>
      </c>
      <c r="C4017" s="196" t="s">
        <v>34</v>
      </c>
      <c r="D4017" s="197">
        <v>6.22</v>
      </c>
    </row>
    <row r="4018" spans="1:4">
      <c r="A4018" s="194" t="s">
        <v>5461</v>
      </c>
      <c r="B4018" s="195"/>
      <c r="C4018" s="196"/>
      <c r="D4018" s="224"/>
    </row>
    <row r="4019" spans="1:4">
      <c r="A4019" s="198" t="s">
        <v>14218</v>
      </c>
      <c r="B4019" s="195"/>
      <c r="C4019" s="196"/>
      <c r="D4019" s="224"/>
    </row>
    <row r="4020" spans="1:4">
      <c r="A4020" s="199" t="s">
        <v>14219</v>
      </c>
      <c r="B4020" s="195" t="s">
        <v>14220</v>
      </c>
      <c r="C4020" s="196" t="s">
        <v>34</v>
      </c>
      <c r="D4020" s="197">
        <v>2.4300000000000002</v>
      </c>
    </row>
    <row r="4021" spans="1:4">
      <c r="A4021" s="196" t="s">
        <v>14221</v>
      </c>
      <c r="B4021" s="195" t="s">
        <v>14222</v>
      </c>
      <c r="C4021" s="196" t="s">
        <v>34</v>
      </c>
      <c r="D4021" s="197">
        <v>17.5</v>
      </c>
    </row>
    <row r="4022" spans="1:4">
      <c r="A4022" s="198" t="s">
        <v>14223</v>
      </c>
      <c r="B4022" s="195"/>
      <c r="C4022" s="196"/>
      <c r="D4022" s="224"/>
    </row>
    <row r="4023" spans="1:4">
      <c r="A4023" s="196" t="s">
        <v>14224</v>
      </c>
      <c r="B4023" s="195" t="s">
        <v>14225</v>
      </c>
      <c r="C4023" s="196" t="s">
        <v>34</v>
      </c>
      <c r="D4023" s="197">
        <v>0.76</v>
      </c>
    </row>
    <row r="4024" spans="1:4">
      <c r="A4024" s="198" t="s">
        <v>14226</v>
      </c>
      <c r="B4024" s="195"/>
      <c r="C4024" s="196"/>
      <c r="D4024" s="224"/>
    </row>
    <row r="4025" spans="1:4">
      <c r="A4025" s="199" t="s">
        <v>14227</v>
      </c>
      <c r="B4025" s="195" t="s">
        <v>14228</v>
      </c>
      <c r="C4025" s="196" t="s">
        <v>34</v>
      </c>
      <c r="D4025" s="197">
        <v>4.1500000000000004</v>
      </c>
    </row>
    <row r="4026" spans="1:4">
      <c r="A4026" s="196" t="s">
        <v>14229</v>
      </c>
      <c r="B4026" s="195" t="s">
        <v>14230</v>
      </c>
      <c r="C4026" s="196" t="s">
        <v>34</v>
      </c>
      <c r="D4026" s="197">
        <v>5</v>
      </c>
    </row>
    <row r="4027" spans="1:4">
      <c r="A4027" s="198" t="s">
        <v>14231</v>
      </c>
      <c r="B4027" s="195"/>
      <c r="C4027" s="196"/>
      <c r="D4027" s="224"/>
    </row>
    <row r="4028" spans="1:4">
      <c r="A4028" s="199" t="s">
        <v>14232</v>
      </c>
      <c r="B4028" s="195" t="s">
        <v>14233</v>
      </c>
      <c r="C4028" s="196" t="s">
        <v>34</v>
      </c>
      <c r="D4028" s="197">
        <v>333.78</v>
      </c>
    </row>
    <row r="4029" spans="1:4">
      <c r="A4029" s="199" t="s">
        <v>14234</v>
      </c>
      <c r="B4029" s="195" t="s">
        <v>14235</v>
      </c>
      <c r="C4029" s="196" t="s">
        <v>34</v>
      </c>
      <c r="D4029" s="197">
        <v>149.76</v>
      </c>
    </row>
    <row r="4030" spans="1:4">
      <c r="A4030" s="199" t="s">
        <v>14236</v>
      </c>
      <c r="B4030" s="195" t="s">
        <v>14237</v>
      </c>
      <c r="C4030" s="196" t="s">
        <v>34</v>
      </c>
      <c r="D4030" s="197">
        <v>138.19</v>
      </c>
    </row>
    <row r="4031" spans="1:4">
      <c r="A4031" s="196" t="s">
        <v>14238</v>
      </c>
      <c r="B4031" s="195" t="s">
        <v>14239</v>
      </c>
      <c r="C4031" s="196" t="s">
        <v>34</v>
      </c>
      <c r="D4031" s="197">
        <v>396.01</v>
      </c>
    </row>
    <row r="4032" spans="1:4">
      <c r="A4032" s="198" t="s">
        <v>5462</v>
      </c>
      <c r="B4032" s="195"/>
      <c r="C4032" s="196"/>
      <c r="D4032" s="224"/>
    </row>
    <row r="4033" spans="1:4">
      <c r="A4033" s="199" t="s">
        <v>14240</v>
      </c>
      <c r="B4033" s="195" t="s">
        <v>14241</v>
      </c>
      <c r="C4033" s="196" t="s">
        <v>34</v>
      </c>
      <c r="D4033" s="197">
        <v>1135.99</v>
      </c>
    </row>
    <row r="4034" spans="1:4">
      <c r="A4034" s="199" t="s">
        <v>14242</v>
      </c>
      <c r="B4034" s="195" t="s">
        <v>14243</v>
      </c>
      <c r="C4034" s="196" t="s">
        <v>34</v>
      </c>
      <c r="D4034" s="197">
        <v>949.13</v>
      </c>
    </row>
    <row r="4035" spans="1:4">
      <c r="A4035" s="196" t="s">
        <v>14244</v>
      </c>
      <c r="B4035" s="195" t="s">
        <v>14245</v>
      </c>
      <c r="C4035" s="196" t="s">
        <v>34</v>
      </c>
      <c r="D4035" s="197">
        <v>411.06</v>
      </c>
    </row>
    <row r="4036" spans="1:4">
      <c r="A4036" s="194" t="s">
        <v>14246</v>
      </c>
      <c r="B4036" s="195"/>
      <c r="C4036" s="196"/>
      <c r="D4036" s="224"/>
    </row>
    <row r="4037" spans="1:4">
      <c r="A4037" s="198" t="s">
        <v>14247</v>
      </c>
      <c r="B4037" s="195"/>
      <c r="C4037" s="196"/>
      <c r="D4037" s="224"/>
    </row>
    <row r="4038" spans="1:4">
      <c r="A4038" s="199" t="s">
        <v>14248</v>
      </c>
      <c r="B4038" s="195" t="s">
        <v>14249</v>
      </c>
      <c r="C4038" s="196" t="s">
        <v>34</v>
      </c>
      <c r="D4038" s="197">
        <v>69.8</v>
      </c>
    </row>
    <row r="4039" spans="1:4">
      <c r="A4039" s="199" t="s">
        <v>14250</v>
      </c>
      <c r="B4039" s="195" t="s">
        <v>14251</v>
      </c>
      <c r="C4039" s="196" t="s">
        <v>34</v>
      </c>
      <c r="D4039" s="197">
        <v>43.44</v>
      </c>
    </row>
    <row r="4040" spans="1:4">
      <c r="A4040" s="199" t="s">
        <v>14252</v>
      </c>
      <c r="B4040" s="195" t="s">
        <v>14253</v>
      </c>
      <c r="C4040" s="196" t="s">
        <v>34</v>
      </c>
      <c r="D4040" s="197">
        <v>38.78</v>
      </c>
    </row>
    <row r="4041" spans="1:4">
      <c r="A4041" s="199" t="s">
        <v>14254</v>
      </c>
      <c r="B4041" s="195" t="s">
        <v>14255</v>
      </c>
      <c r="C4041" s="196" t="s">
        <v>34</v>
      </c>
      <c r="D4041" s="197">
        <v>40.090000000000003</v>
      </c>
    </row>
    <row r="4042" spans="1:4">
      <c r="A4042" s="199" t="s">
        <v>14256</v>
      </c>
      <c r="B4042" s="195" t="s">
        <v>14257</v>
      </c>
      <c r="C4042" s="196" t="s">
        <v>34</v>
      </c>
      <c r="D4042" s="197">
        <v>32.58</v>
      </c>
    </row>
    <row r="4043" spans="1:4">
      <c r="A4043" s="196" t="s">
        <v>14258</v>
      </c>
      <c r="B4043" s="195" t="s">
        <v>14259</v>
      </c>
      <c r="C4043" s="196" t="s">
        <v>34</v>
      </c>
      <c r="D4043" s="197">
        <v>96</v>
      </c>
    </row>
    <row r="4044" spans="1:4">
      <c r="A4044" s="198" t="s">
        <v>14260</v>
      </c>
      <c r="B4044" s="195"/>
      <c r="C4044" s="196"/>
      <c r="D4044" s="224"/>
    </row>
    <row r="4045" spans="1:4">
      <c r="A4045" s="199" t="s">
        <v>14261</v>
      </c>
      <c r="B4045" s="195" t="s">
        <v>14262</v>
      </c>
      <c r="C4045" s="196" t="s">
        <v>34</v>
      </c>
      <c r="D4045" s="197">
        <v>1.0900000000000001</v>
      </c>
    </row>
    <row r="4046" spans="1:4">
      <c r="A4046" s="199" t="s">
        <v>14263</v>
      </c>
      <c r="B4046" s="195" t="s">
        <v>14264</v>
      </c>
      <c r="C4046" s="196" t="s">
        <v>34</v>
      </c>
      <c r="D4046" s="197">
        <v>3.09</v>
      </c>
    </row>
    <row r="4047" spans="1:4">
      <c r="A4047" s="196" t="s">
        <v>14265</v>
      </c>
      <c r="B4047" s="195" t="s">
        <v>14266</v>
      </c>
      <c r="C4047" s="196" t="s">
        <v>34</v>
      </c>
      <c r="D4047" s="197">
        <v>3.71</v>
      </c>
    </row>
    <row r="4048" spans="1:4">
      <c r="A4048" s="198" t="s">
        <v>14267</v>
      </c>
      <c r="B4048" s="195"/>
      <c r="C4048" s="196"/>
      <c r="D4048" s="224"/>
    </row>
    <row r="4049" spans="1:4">
      <c r="A4049" s="196" t="s">
        <v>14268</v>
      </c>
      <c r="B4049" s="195" t="s">
        <v>14269</v>
      </c>
      <c r="C4049" s="196" t="s">
        <v>25</v>
      </c>
      <c r="D4049" s="197">
        <v>11.74</v>
      </c>
    </row>
    <row r="4050" spans="1:4">
      <c r="A4050" s="194" t="s">
        <v>14270</v>
      </c>
      <c r="B4050" s="195"/>
      <c r="C4050" s="196"/>
      <c r="D4050" s="224"/>
    </row>
    <row r="4051" spans="1:4">
      <c r="A4051" s="198" t="s">
        <v>14271</v>
      </c>
      <c r="B4051" s="195"/>
      <c r="C4051" s="196"/>
      <c r="D4051" s="224"/>
    </row>
    <row r="4052" spans="1:4">
      <c r="A4052" s="196" t="s">
        <v>14272</v>
      </c>
      <c r="B4052" s="195" t="s">
        <v>14273</v>
      </c>
      <c r="C4052" s="196" t="s">
        <v>34</v>
      </c>
      <c r="D4052" s="197">
        <v>0.55000000000000004</v>
      </c>
    </row>
    <row r="4053" spans="1:4">
      <c r="A4053" s="194" t="s">
        <v>5463</v>
      </c>
      <c r="B4053" s="195"/>
      <c r="C4053" s="196"/>
      <c r="D4053" s="224"/>
    </row>
    <row r="4054" spans="1:4">
      <c r="A4054" s="194" t="s">
        <v>5423</v>
      </c>
      <c r="B4054" s="195"/>
      <c r="C4054" s="196"/>
      <c r="D4054" s="224"/>
    </row>
    <row r="4055" spans="1:4">
      <c r="A4055" s="194" t="s">
        <v>14274</v>
      </c>
      <c r="B4055" s="195"/>
      <c r="C4055" s="196"/>
      <c r="D4055" s="224"/>
    </row>
    <row r="4056" spans="1:4">
      <c r="A4056" s="198" t="s">
        <v>14275</v>
      </c>
      <c r="B4056" s="195"/>
      <c r="C4056" s="196"/>
      <c r="D4056" s="224"/>
    </row>
    <row r="4057" spans="1:4">
      <c r="A4057" s="199" t="s">
        <v>14276</v>
      </c>
      <c r="B4057" s="195" t="s">
        <v>14277</v>
      </c>
      <c r="C4057" s="196" t="s">
        <v>25</v>
      </c>
      <c r="D4057" s="197">
        <v>62</v>
      </c>
    </row>
    <row r="4058" spans="1:4">
      <c r="A4058" s="199" t="s">
        <v>14278</v>
      </c>
      <c r="B4058" s="195" t="s">
        <v>14279</v>
      </c>
      <c r="C4058" s="196" t="s">
        <v>25</v>
      </c>
      <c r="D4058" s="197">
        <v>32</v>
      </c>
    </row>
    <row r="4059" spans="1:4">
      <c r="A4059" s="199" t="s">
        <v>14280</v>
      </c>
      <c r="B4059" s="195" t="s">
        <v>14281</v>
      </c>
      <c r="C4059" s="196" t="s">
        <v>25</v>
      </c>
      <c r="D4059" s="197">
        <v>96</v>
      </c>
    </row>
    <row r="4060" spans="1:4">
      <c r="A4060" s="199" t="s">
        <v>14282</v>
      </c>
      <c r="B4060" s="195" t="s">
        <v>14283</v>
      </c>
      <c r="C4060" s="196" t="s">
        <v>25</v>
      </c>
      <c r="D4060" s="197">
        <v>160</v>
      </c>
    </row>
    <row r="4061" spans="1:4">
      <c r="A4061" s="199" t="s">
        <v>14284</v>
      </c>
      <c r="B4061" s="195" t="s">
        <v>14285</v>
      </c>
      <c r="C4061" s="196" t="s">
        <v>25</v>
      </c>
      <c r="D4061" s="197">
        <v>96</v>
      </c>
    </row>
    <row r="4062" spans="1:4">
      <c r="A4062" s="199" t="s">
        <v>14286</v>
      </c>
      <c r="B4062" s="195" t="s">
        <v>14287</v>
      </c>
      <c r="C4062" s="196" t="s">
        <v>25</v>
      </c>
      <c r="D4062" s="197">
        <v>96</v>
      </c>
    </row>
    <row r="4063" spans="1:4">
      <c r="A4063" s="199" t="s">
        <v>14288</v>
      </c>
      <c r="B4063" s="195" t="s">
        <v>14289</v>
      </c>
      <c r="C4063" s="196" t="s">
        <v>25</v>
      </c>
      <c r="D4063" s="197">
        <v>19.2</v>
      </c>
    </row>
    <row r="4064" spans="1:4">
      <c r="A4064" s="199" t="s">
        <v>14290</v>
      </c>
      <c r="B4064" s="195" t="s">
        <v>14291</v>
      </c>
      <c r="C4064" s="196" t="s">
        <v>25</v>
      </c>
      <c r="D4064" s="197">
        <v>44.8</v>
      </c>
    </row>
    <row r="4065" spans="1:4">
      <c r="A4065" s="199" t="s">
        <v>14292</v>
      </c>
      <c r="B4065" s="195" t="s">
        <v>14293</v>
      </c>
      <c r="C4065" s="196" t="s">
        <v>25</v>
      </c>
      <c r="D4065" s="197">
        <v>15</v>
      </c>
    </row>
    <row r="4066" spans="1:4">
      <c r="A4066" s="199" t="s">
        <v>14294</v>
      </c>
      <c r="B4066" s="195" t="s">
        <v>14295</v>
      </c>
      <c r="C4066" s="196" t="s">
        <v>25</v>
      </c>
      <c r="D4066" s="197">
        <v>15</v>
      </c>
    </row>
    <row r="4067" spans="1:4">
      <c r="A4067" s="199" t="s">
        <v>14296</v>
      </c>
      <c r="B4067" s="195" t="s">
        <v>14297</v>
      </c>
      <c r="C4067" s="196" t="s">
        <v>25</v>
      </c>
      <c r="D4067" s="197">
        <v>50</v>
      </c>
    </row>
    <row r="4068" spans="1:4">
      <c r="A4068" s="196" t="s">
        <v>14298</v>
      </c>
      <c r="B4068" s="195" t="s">
        <v>14299</v>
      </c>
      <c r="C4068" s="196" t="s">
        <v>25</v>
      </c>
      <c r="D4068" s="197">
        <v>50</v>
      </c>
    </row>
    <row r="4069" spans="1:4">
      <c r="A4069" s="198" t="s">
        <v>14300</v>
      </c>
      <c r="B4069" s="195"/>
      <c r="C4069" s="196"/>
      <c r="D4069" s="224"/>
    </row>
    <row r="4070" spans="1:4">
      <c r="A4070" s="199" t="s">
        <v>14301</v>
      </c>
      <c r="B4070" s="195" t="s">
        <v>14302</v>
      </c>
      <c r="C4070" s="196" t="s">
        <v>5413</v>
      </c>
      <c r="D4070" s="197">
        <v>0.42</v>
      </c>
    </row>
    <row r="4071" spans="1:4">
      <c r="A4071" s="199" t="s">
        <v>14303</v>
      </c>
      <c r="B4071" s="195" t="s">
        <v>14304</v>
      </c>
      <c r="C4071" s="196" t="s">
        <v>25</v>
      </c>
      <c r="D4071" s="197">
        <v>1.68</v>
      </c>
    </row>
    <row r="4072" spans="1:4">
      <c r="A4072" s="199" t="s">
        <v>14305</v>
      </c>
      <c r="B4072" s="195" t="s">
        <v>14306</v>
      </c>
      <c r="C4072" s="196" t="s">
        <v>25</v>
      </c>
      <c r="D4072" s="197">
        <v>3.36</v>
      </c>
    </row>
    <row r="4073" spans="1:4">
      <c r="A4073" s="199" t="s">
        <v>14307</v>
      </c>
      <c r="B4073" s="195" t="s">
        <v>14308</v>
      </c>
      <c r="C4073" s="196" t="s">
        <v>25</v>
      </c>
      <c r="D4073" s="197">
        <v>5.04</v>
      </c>
    </row>
    <row r="4074" spans="1:4">
      <c r="A4074" s="199" t="s">
        <v>14309</v>
      </c>
      <c r="B4074" s="195" t="s">
        <v>14310</v>
      </c>
      <c r="C4074" s="196" t="s">
        <v>25</v>
      </c>
      <c r="D4074" s="197">
        <v>6.72</v>
      </c>
    </row>
    <row r="4075" spans="1:4">
      <c r="A4075" s="199" t="s">
        <v>14311</v>
      </c>
      <c r="B4075" s="195" t="s">
        <v>14312</v>
      </c>
      <c r="C4075" s="196" t="s">
        <v>25</v>
      </c>
      <c r="D4075" s="197">
        <v>10.5</v>
      </c>
    </row>
    <row r="4076" spans="1:4">
      <c r="A4076" s="199" t="s">
        <v>14313</v>
      </c>
      <c r="B4076" s="195" t="s">
        <v>14314</v>
      </c>
      <c r="C4076" s="196" t="s">
        <v>25</v>
      </c>
      <c r="D4076" s="197">
        <v>19.47</v>
      </c>
    </row>
    <row r="4077" spans="1:4">
      <c r="A4077" s="199" t="s">
        <v>14315</v>
      </c>
      <c r="B4077" s="195" t="s">
        <v>14316</v>
      </c>
      <c r="C4077" s="196" t="s">
        <v>25</v>
      </c>
      <c r="D4077" s="197">
        <v>22.62</v>
      </c>
    </row>
    <row r="4078" spans="1:4">
      <c r="A4078" s="199" t="s">
        <v>14317</v>
      </c>
      <c r="B4078" s="195" t="s">
        <v>14318</v>
      </c>
      <c r="C4078" s="196" t="s">
        <v>25</v>
      </c>
      <c r="D4078" s="197">
        <v>23.57</v>
      </c>
    </row>
    <row r="4079" spans="1:4">
      <c r="A4079" s="199" t="s">
        <v>14319</v>
      </c>
      <c r="B4079" s="195" t="s">
        <v>14320</v>
      </c>
      <c r="C4079" s="196" t="s">
        <v>25</v>
      </c>
      <c r="D4079" s="197">
        <v>17.88</v>
      </c>
    </row>
    <row r="4080" spans="1:4">
      <c r="A4080" s="199" t="s">
        <v>14321</v>
      </c>
      <c r="B4080" s="195" t="s">
        <v>14322</v>
      </c>
      <c r="C4080" s="196" t="s">
        <v>25</v>
      </c>
      <c r="D4080" s="197">
        <v>16.84</v>
      </c>
    </row>
    <row r="4081" spans="1:4">
      <c r="A4081" s="199" t="s">
        <v>14323</v>
      </c>
      <c r="B4081" s="195" t="s">
        <v>14324</v>
      </c>
      <c r="C4081" s="196" t="s">
        <v>25</v>
      </c>
      <c r="D4081" s="197">
        <v>54.14</v>
      </c>
    </row>
    <row r="4082" spans="1:4">
      <c r="A4082" s="199" t="s">
        <v>14325</v>
      </c>
      <c r="B4082" s="195" t="s">
        <v>14326</v>
      </c>
      <c r="C4082" s="196" t="s">
        <v>25</v>
      </c>
      <c r="D4082" s="197">
        <v>50.7</v>
      </c>
    </row>
    <row r="4083" spans="1:4">
      <c r="A4083" s="196" t="s">
        <v>14327</v>
      </c>
      <c r="B4083" s="195" t="s">
        <v>14328</v>
      </c>
      <c r="C4083" s="196" t="s">
        <v>25</v>
      </c>
      <c r="D4083" s="197">
        <v>47.28</v>
      </c>
    </row>
    <row r="4084" spans="1:4">
      <c r="A4084" s="198" t="s">
        <v>14329</v>
      </c>
      <c r="B4084" s="195"/>
      <c r="C4084" s="196"/>
      <c r="D4084" s="224"/>
    </row>
    <row r="4085" spans="1:4">
      <c r="A4085" s="199" t="s">
        <v>14330</v>
      </c>
      <c r="B4085" s="195" t="s">
        <v>14331</v>
      </c>
      <c r="C4085" s="196" t="s">
        <v>25</v>
      </c>
      <c r="D4085" s="197">
        <v>75.95</v>
      </c>
    </row>
    <row r="4086" spans="1:4">
      <c r="A4086" s="199" t="s">
        <v>14332</v>
      </c>
      <c r="B4086" s="195" t="s">
        <v>14333</v>
      </c>
      <c r="C4086" s="196" t="s">
        <v>25</v>
      </c>
      <c r="D4086" s="197">
        <v>109.32</v>
      </c>
    </row>
    <row r="4087" spans="1:4">
      <c r="A4087" s="199" t="s">
        <v>14334</v>
      </c>
      <c r="B4087" s="195" t="s">
        <v>14335</v>
      </c>
      <c r="C4087" s="196" t="s">
        <v>25</v>
      </c>
      <c r="D4087" s="197">
        <v>13.96</v>
      </c>
    </row>
    <row r="4088" spans="1:4">
      <c r="A4088" s="199" t="s">
        <v>14336</v>
      </c>
      <c r="B4088" s="195" t="s">
        <v>14337</v>
      </c>
      <c r="C4088" s="196" t="s">
        <v>25</v>
      </c>
      <c r="D4088" s="197">
        <v>151.19</v>
      </c>
    </row>
    <row r="4089" spans="1:4">
      <c r="A4089" s="196" t="s">
        <v>14338</v>
      </c>
      <c r="B4089" s="195" t="s">
        <v>14339</v>
      </c>
      <c r="C4089" s="196" t="s">
        <v>25</v>
      </c>
      <c r="D4089" s="197">
        <v>5.57</v>
      </c>
    </row>
    <row r="4090" spans="1:4">
      <c r="A4090" s="194" t="s">
        <v>14340</v>
      </c>
      <c r="B4090" s="195"/>
      <c r="C4090" s="196"/>
      <c r="D4090" s="224"/>
    </row>
    <row r="4091" spans="1:4">
      <c r="A4091" s="198" t="s">
        <v>14341</v>
      </c>
      <c r="B4091" s="195"/>
      <c r="C4091" s="196"/>
      <c r="D4091" s="224"/>
    </row>
    <row r="4092" spans="1:4">
      <c r="A4092" s="199" t="s">
        <v>14342</v>
      </c>
      <c r="B4092" s="195" t="s">
        <v>14343</v>
      </c>
      <c r="C4092" s="196" t="s">
        <v>5413</v>
      </c>
      <c r="D4092" s="197">
        <v>0.77</v>
      </c>
    </row>
    <row r="4093" spans="1:4">
      <c r="A4093" s="199" t="s">
        <v>14344</v>
      </c>
      <c r="B4093" s="195" t="s">
        <v>14345</v>
      </c>
      <c r="C4093" s="196" t="s">
        <v>5413</v>
      </c>
      <c r="D4093" s="197">
        <v>1.21</v>
      </c>
    </row>
    <row r="4094" spans="1:4">
      <c r="A4094" s="199" t="s">
        <v>14346</v>
      </c>
      <c r="B4094" s="195" t="s">
        <v>14347</v>
      </c>
      <c r="C4094" s="196" t="s">
        <v>5413</v>
      </c>
      <c r="D4094" s="197">
        <v>2.48</v>
      </c>
    </row>
    <row r="4095" spans="1:4">
      <c r="A4095" s="199" t="s">
        <v>14348</v>
      </c>
      <c r="B4095" s="195" t="s">
        <v>14349</v>
      </c>
      <c r="C4095" s="196" t="s">
        <v>5413</v>
      </c>
      <c r="D4095" s="197">
        <v>171.85</v>
      </c>
    </row>
    <row r="4096" spans="1:4">
      <c r="A4096" s="199" t="s">
        <v>14350</v>
      </c>
      <c r="B4096" s="195" t="s">
        <v>14351</v>
      </c>
      <c r="C4096" s="196" t="s">
        <v>5413</v>
      </c>
      <c r="D4096" s="197">
        <v>202.33</v>
      </c>
    </row>
    <row r="4097" spans="1:4">
      <c r="A4097" s="199" t="s">
        <v>14352</v>
      </c>
      <c r="B4097" s="195" t="s">
        <v>14353</v>
      </c>
      <c r="C4097" s="196" t="s">
        <v>5413</v>
      </c>
      <c r="D4097" s="197">
        <v>228.45</v>
      </c>
    </row>
    <row r="4098" spans="1:4">
      <c r="A4098" s="199" t="s">
        <v>14354</v>
      </c>
      <c r="B4098" s="195" t="s">
        <v>14355</v>
      </c>
      <c r="C4098" s="196" t="s">
        <v>5413</v>
      </c>
      <c r="D4098" s="197">
        <v>254.57</v>
      </c>
    </row>
    <row r="4099" spans="1:4">
      <c r="A4099" s="199" t="s">
        <v>14356</v>
      </c>
      <c r="B4099" s="195" t="s">
        <v>14357</v>
      </c>
      <c r="C4099" s="196" t="s">
        <v>5413</v>
      </c>
      <c r="D4099" s="197">
        <v>280.7</v>
      </c>
    </row>
    <row r="4100" spans="1:4">
      <c r="A4100" s="199" t="s">
        <v>14358</v>
      </c>
      <c r="B4100" s="195" t="s">
        <v>14359</v>
      </c>
      <c r="C4100" s="196" t="s">
        <v>5413</v>
      </c>
      <c r="D4100" s="197">
        <v>306.83999999999997</v>
      </c>
    </row>
    <row r="4101" spans="1:4">
      <c r="A4101" s="199" t="s">
        <v>14360</v>
      </c>
      <c r="B4101" s="195" t="s">
        <v>14361</v>
      </c>
      <c r="C4101" s="196" t="s">
        <v>5413</v>
      </c>
      <c r="D4101" s="197">
        <v>332.95</v>
      </c>
    </row>
    <row r="4102" spans="1:4">
      <c r="A4102" s="199" t="s">
        <v>14362</v>
      </c>
      <c r="B4102" s="195" t="s">
        <v>14363</v>
      </c>
      <c r="C4102" s="196" t="s">
        <v>5413</v>
      </c>
      <c r="D4102" s="197">
        <v>359.08</v>
      </c>
    </row>
    <row r="4103" spans="1:4">
      <c r="A4103" s="199" t="s">
        <v>14364</v>
      </c>
      <c r="B4103" s="195" t="s">
        <v>14365</v>
      </c>
      <c r="C4103" s="196" t="s">
        <v>5413</v>
      </c>
      <c r="D4103" s="197">
        <v>385.21</v>
      </c>
    </row>
    <row r="4104" spans="1:4">
      <c r="A4104" s="199" t="s">
        <v>14366</v>
      </c>
      <c r="B4104" s="195" t="s">
        <v>14367</v>
      </c>
      <c r="C4104" s="196" t="s">
        <v>5413</v>
      </c>
      <c r="D4104" s="197">
        <v>411.33</v>
      </c>
    </row>
    <row r="4105" spans="1:4">
      <c r="A4105" s="196" t="s">
        <v>14368</v>
      </c>
      <c r="B4105" s="195" t="s">
        <v>14369</v>
      </c>
      <c r="C4105" s="196" t="s">
        <v>5413</v>
      </c>
      <c r="D4105" s="197">
        <v>437.45</v>
      </c>
    </row>
    <row r="4106" spans="1:4">
      <c r="A4106" s="198" t="s">
        <v>14370</v>
      </c>
      <c r="B4106" s="195"/>
      <c r="C4106" s="196"/>
      <c r="D4106" s="224"/>
    </row>
    <row r="4107" spans="1:4">
      <c r="A4107" s="199" t="s">
        <v>14371</v>
      </c>
      <c r="B4107" s="195" t="s">
        <v>14372</v>
      </c>
      <c r="C4107" s="196" t="s">
        <v>5413</v>
      </c>
      <c r="D4107" s="197">
        <v>20</v>
      </c>
    </row>
    <row r="4108" spans="1:4">
      <c r="A4108" s="196" t="s">
        <v>14373</v>
      </c>
      <c r="B4108" s="195" t="s">
        <v>14374</v>
      </c>
      <c r="C4108" s="196" t="s">
        <v>5413</v>
      </c>
      <c r="D4108" s="197">
        <v>18</v>
      </c>
    </row>
    <row r="4109" spans="1:4">
      <c r="A4109" s="198" t="s">
        <v>14375</v>
      </c>
      <c r="B4109" s="195"/>
      <c r="C4109" s="196"/>
      <c r="D4109" s="224"/>
    </row>
    <row r="4110" spans="1:4">
      <c r="A4110" s="199" t="s">
        <v>14376</v>
      </c>
      <c r="B4110" s="195" t="s">
        <v>14377</v>
      </c>
      <c r="C4110" s="196" t="s">
        <v>5413</v>
      </c>
      <c r="D4110" s="197">
        <v>135</v>
      </c>
    </row>
    <row r="4111" spans="1:4">
      <c r="A4111" s="199" t="s">
        <v>14378</v>
      </c>
      <c r="B4111" s="195" t="s">
        <v>14379</v>
      </c>
      <c r="C4111" s="196" t="s">
        <v>5413</v>
      </c>
      <c r="D4111" s="197">
        <v>180</v>
      </c>
    </row>
    <row r="4112" spans="1:4">
      <c r="A4112" s="196" t="s">
        <v>14380</v>
      </c>
      <c r="B4112" s="195" t="s">
        <v>14381</v>
      </c>
      <c r="C4112" s="196" t="s">
        <v>5413</v>
      </c>
      <c r="D4112" s="197">
        <v>220</v>
      </c>
    </row>
    <row r="4113" spans="1:4">
      <c r="A4113" s="198" t="s">
        <v>14382</v>
      </c>
      <c r="B4113" s="195"/>
      <c r="C4113" s="196"/>
      <c r="D4113" s="224"/>
    </row>
    <row r="4114" spans="1:4">
      <c r="A4114" s="199" t="s">
        <v>14383</v>
      </c>
      <c r="B4114" s="195" t="s">
        <v>14384</v>
      </c>
      <c r="C4114" s="196" t="s">
        <v>5413</v>
      </c>
      <c r="D4114" s="197">
        <v>70</v>
      </c>
    </row>
    <row r="4115" spans="1:4">
      <c r="A4115" s="199" t="s">
        <v>14385</v>
      </c>
      <c r="B4115" s="195" t="s">
        <v>14386</v>
      </c>
      <c r="C4115" s="196" t="s">
        <v>5413</v>
      </c>
      <c r="D4115" s="197">
        <v>80</v>
      </c>
    </row>
    <row r="4116" spans="1:4">
      <c r="A4116" s="196" t="s">
        <v>14387</v>
      </c>
      <c r="B4116" s="195" t="s">
        <v>14388</v>
      </c>
      <c r="C4116" s="196" t="s">
        <v>5413</v>
      </c>
      <c r="D4116" s="197">
        <v>150</v>
      </c>
    </row>
    <row r="4117" spans="1:4">
      <c r="A4117" s="194" t="s">
        <v>14389</v>
      </c>
      <c r="B4117" s="195"/>
      <c r="C4117" s="196"/>
      <c r="D4117" s="224"/>
    </row>
    <row r="4118" spans="1:4">
      <c r="A4118" s="198" t="s">
        <v>14390</v>
      </c>
      <c r="B4118" s="195"/>
      <c r="C4118" s="196"/>
      <c r="D4118" s="224"/>
    </row>
    <row r="4119" spans="1:4">
      <c r="A4119" s="199" t="s">
        <v>14391</v>
      </c>
      <c r="B4119" s="195" t="s">
        <v>14392</v>
      </c>
      <c r="C4119" s="196" t="s">
        <v>41</v>
      </c>
      <c r="D4119" s="197">
        <v>89.21</v>
      </c>
    </row>
    <row r="4120" spans="1:4">
      <c r="A4120" s="199" t="s">
        <v>14393</v>
      </c>
      <c r="B4120" s="195" t="s">
        <v>14394</v>
      </c>
      <c r="C4120" s="196" t="s">
        <v>41</v>
      </c>
      <c r="D4120" s="197">
        <v>84.96</v>
      </c>
    </row>
    <row r="4121" spans="1:4">
      <c r="A4121" s="199" t="s">
        <v>14395</v>
      </c>
      <c r="B4121" s="195" t="s">
        <v>14396</v>
      </c>
      <c r="C4121" s="196" t="s">
        <v>5413</v>
      </c>
      <c r="D4121" s="197">
        <v>119.69</v>
      </c>
    </row>
    <row r="4122" spans="1:4">
      <c r="A4122" s="199" t="s">
        <v>14397</v>
      </c>
      <c r="B4122" s="195" t="s">
        <v>14398</v>
      </c>
      <c r="C4122" s="196" t="s">
        <v>25</v>
      </c>
      <c r="D4122" s="197">
        <v>226.75</v>
      </c>
    </row>
    <row r="4123" spans="1:4">
      <c r="A4123" s="199" t="s">
        <v>14399</v>
      </c>
      <c r="B4123" s="195" t="s">
        <v>14400</v>
      </c>
      <c r="C4123" s="196" t="s">
        <v>41</v>
      </c>
      <c r="D4123" s="197">
        <v>144.36000000000001</v>
      </c>
    </row>
    <row r="4124" spans="1:4">
      <c r="A4124" s="199" t="s">
        <v>14401</v>
      </c>
      <c r="B4124" s="195" t="s">
        <v>14402</v>
      </c>
      <c r="C4124" s="196" t="s">
        <v>5413</v>
      </c>
      <c r="D4124" s="197">
        <v>37.04</v>
      </c>
    </row>
    <row r="4125" spans="1:4">
      <c r="A4125" s="199" t="s">
        <v>14403</v>
      </c>
      <c r="B4125" s="195" t="s">
        <v>14404</v>
      </c>
      <c r="C4125" s="196" t="s">
        <v>41</v>
      </c>
      <c r="D4125" s="197">
        <v>6.65</v>
      </c>
    </row>
    <row r="4126" spans="1:4">
      <c r="A4126" s="199" t="s">
        <v>14405</v>
      </c>
      <c r="B4126" s="195" t="s">
        <v>14406</v>
      </c>
      <c r="C4126" s="196" t="s">
        <v>41</v>
      </c>
      <c r="D4126" s="197">
        <v>6.63</v>
      </c>
    </row>
    <row r="4127" spans="1:4">
      <c r="A4127" s="199" t="s">
        <v>14407</v>
      </c>
      <c r="B4127" s="195" t="s">
        <v>14408</v>
      </c>
      <c r="C4127" s="196" t="s">
        <v>5413</v>
      </c>
      <c r="D4127" s="197">
        <v>62.45</v>
      </c>
    </row>
    <row r="4128" spans="1:4">
      <c r="A4128" s="199" t="s">
        <v>14409</v>
      </c>
      <c r="B4128" s="195" t="s">
        <v>14410</v>
      </c>
      <c r="C4128" s="196" t="s">
        <v>5413</v>
      </c>
      <c r="D4128" s="197">
        <v>78.37</v>
      </c>
    </row>
    <row r="4129" spans="1:4">
      <c r="A4129" s="199" t="s">
        <v>14411</v>
      </c>
      <c r="B4129" s="195" t="s">
        <v>14412</v>
      </c>
      <c r="C4129" s="196" t="s">
        <v>5413</v>
      </c>
      <c r="D4129" s="197">
        <v>101.86</v>
      </c>
    </row>
    <row r="4130" spans="1:4">
      <c r="A4130" s="199" t="s">
        <v>14413</v>
      </c>
      <c r="B4130" s="195" t="s">
        <v>14414</v>
      </c>
      <c r="C4130" s="196" t="s">
        <v>5413</v>
      </c>
      <c r="D4130" s="197">
        <v>501.49</v>
      </c>
    </row>
    <row r="4131" spans="1:4">
      <c r="A4131" s="199" t="s">
        <v>14415</v>
      </c>
      <c r="B4131" s="195" t="s">
        <v>14416</v>
      </c>
      <c r="C4131" s="196" t="s">
        <v>5413</v>
      </c>
      <c r="D4131" s="197">
        <v>964.13</v>
      </c>
    </row>
    <row r="4132" spans="1:4">
      <c r="A4132" s="199" t="s">
        <v>14417</v>
      </c>
      <c r="B4132" s="195" t="s">
        <v>14418</v>
      </c>
      <c r="C4132" s="196" t="s">
        <v>5445</v>
      </c>
      <c r="D4132" s="197">
        <v>504.4</v>
      </c>
    </row>
    <row r="4133" spans="1:4">
      <c r="A4133" s="196" t="s">
        <v>14419</v>
      </c>
      <c r="B4133" s="195" t="s">
        <v>14420</v>
      </c>
      <c r="C4133" s="196" t="s">
        <v>41</v>
      </c>
      <c r="D4133" s="197">
        <v>62.23</v>
      </c>
    </row>
    <row r="4134" spans="1:4">
      <c r="A4134" s="198" t="s">
        <v>14421</v>
      </c>
      <c r="B4134" s="195"/>
      <c r="C4134" s="196"/>
      <c r="D4134" s="224"/>
    </row>
    <row r="4135" spans="1:4">
      <c r="A4135" s="199" t="s">
        <v>14422</v>
      </c>
      <c r="B4135" s="195" t="s">
        <v>14423</v>
      </c>
      <c r="C4135" s="196" t="s">
        <v>25</v>
      </c>
      <c r="D4135" s="197">
        <v>95.99</v>
      </c>
    </row>
    <row r="4136" spans="1:4">
      <c r="A4136" s="199" t="s">
        <v>14424</v>
      </c>
      <c r="B4136" s="195" t="s">
        <v>14425</v>
      </c>
      <c r="C4136" s="196" t="s">
        <v>25</v>
      </c>
      <c r="D4136" s="197">
        <v>52.01</v>
      </c>
    </row>
    <row r="4137" spans="1:4">
      <c r="A4137" s="199" t="s">
        <v>14426</v>
      </c>
      <c r="B4137" s="195" t="s">
        <v>14427</v>
      </c>
      <c r="C4137" s="196" t="s">
        <v>25</v>
      </c>
      <c r="D4137" s="197">
        <v>52.21</v>
      </c>
    </row>
    <row r="4138" spans="1:4">
      <c r="A4138" s="199" t="s">
        <v>14428</v>
      </c>
      <c r="B4138" s="195" t="s">
        <v>14429</v>
      </c>
      <c r="C4138" s="196" t="s">
        <v>25</v>
      </c>
      <c r="D4138" s="197">
        <v>30.87</v>
      </c>
    </row>
    <row r="4139" spans="1:4">
      <c r="A4139" s="199" t="s">
        <v>14430</v>
      </c>
      <c r="B4139" s="195" t="s">
        <v>14431</v>
      </c>
      <c r="C4139" s="196" t="s">
        <v>25</v>
      </c>
      <c r="D4139" s="197">
        <v>146.71</v>
      </c>
    </row>
    <row r="4140" spans="1:4">
      <c r="A4140" s="199" t="s">
        <v>14432</v>
      </c>
      <c r="B4140" s="195" t="s">
        <v>14433</v>
      </c>
      <c r="C4140" s="196" t="s">
        <v>25</v>
      </c>
      <c r="D4140" s="197">
        <v>21.17</v>
      </c>
    </row>
    <row r="4141" spans="1:4">
      <c r="A4141" s="199" t="s">
        <v>14434</v>
      </c>
      <c r="B4141" s="195" t="s">
        <v>14435</v>
      </c>
      <c r="C4141" s="196" t="s">
        <v>25</v>
      </c>
      <c r="D4141" s="197">
        <v>50.89</v>
      </c>
    </row>
    <row r="4142" spans="1:4">
      <c r="A4142" s="199" t="s">
        <v>14436</v>
      </c>
      <c r="B4142" s="195" t="s">
        <v>14437</v>
      </c>
      <c r="C4142" s="196" t="s">
        <v>25</v>
      </c>
      <c r="D4142" s="197">
        <v>65.2</v>
      </c>
    </row>
    <row r="4143" spans="1:4">
      <c r="A4143" s="196" t="s">
        <v>14438</v>
      </c>
      <c r="B4143" s="195" t="s">
        <v>14439</v>
      </c>
      <c r="C4143" s="196" t="s">
        <v>25</v>
      </c>
      <c r="D4143" s="197">
        <v>20.25</v>
      </c>
    </row>
    <row r="4144" spans="1:4">
      <c r="A4144" s="198" t="s">
        <v>14440</v>
      </c>
      <c r="B4144" s="195"/>
      <c r="C4144" s="196"/>
      <c r="D4144" s="224"/>
    </row>
    <row r="4145" spans="1:4">
      <c r="A4145" s="199" t="s">
        <v>14441</v>
      </c>
      <c r="B4145" s="195" t="s">
        <v>14442</v>
      </c>
      <c r="C4145" s="196" t="s">
        <v>25</v>
      </c>
      <c r="D4145" s="197">
        <v>138.79</v>
      </c>
    </row>
    <row r="4146" spans="1:4">
      <c r="A4146" s="199" t="s">
        <v>14443</v>
      </c>
      <c r="B4146" s="195" t="s">
        <v>14444</v>
      </c>
      <c r="C4146" s="196" t="s">
        <v>25</v>
      </c>
      <c r="D4146" s="197">
        <v>178.75</v>
      </c>
    </row>
    <row r="4147" spans="1:4">
      <c r="A4147" s="199" t="s">
        <v>14445</v>
      </c>
      <c r="B4147" s="195" t="s">
        <v>14446</v>
      </c>
      <c r="C4147" s="196" t="s">
        <v>25</v>
      </c>
      <c r="D4147" s="197">
        <v>200.23</v>
      </c>
    </row>
    <row r="4148" spans="1:4">
      <c r="A4148" s="199" t="s">
        <v>14447</v>
      </c>
      <c r="B4148" s="195" t="s">
        <v>14448</v>
      </c>
      <c r="C4148" s="196" t="s">
        <v>25</v>
      </c>
      <c r="D4148" s="197">
        <v>232.37</v>
      </c>
    </row>
    <row r="4149" spans="1:4">
      <c r="A4149" s="199" t="s">
        <v>14449</v>
      </c>
      <c r="B4149" s="195" t="s">
        <v>14450</v>
      </c>
      <c r="C4149" s="196" t="s">
        <v>25</v>
      </c>
      <c r="D4149" s="197">
        <v>206.65</v>
      </c>
    </row>
    <row r="4150" spans="1:4">
      <c r="A4150" s="199" t="s">
        <v>14451</v>
      </c>
      <c r="B4150" s="195" t="s">
        <v>14452</v>
      </c>
      <c r="C4150" s="196" t="s">
        <v>25</v>
      </c>
      <c r="D4150" s="197">
        <v>226.93</v>
      </c>
    </row>
    <row r="4151" spans="1:4">
      <c r="A4151" s="199" t="s">
        <v>14453</v>
      </c>
      <c r="B4151" s="195" t="s">
        <v>14454</v>
      </c>
      <c r="C4151" s="196" t="s">
        <v>25</v>
      </c>
      <c r="D4151" s="197">
        <v>258.95</v>
      </c>
    </row>
    <row r="4152" spans="1:4">
      <c r="A4152" s="199" t="s">
        <v>14455</v>
      </c>
      <c r="B4152" s="195" t="s">
        <v>14456</v>
      </c>
      <c r="C4152" s="196" t="s">
        <v>25</v>
      </c>
      <c r="D4152" s="197">
        <v>137.32</v>
      </c>
    </row>
    <row r="4153" spans="1:4">
      <c r="A4153" s="199" t="s">
        <v>14457</v>
      </c>
      <c r="B4153" s="195" t="s">
        <v>14458</v>
      </c>
      <c r="C4153" s="196" t="s">
        <v>25</v>
      </c>
      <c r="D4153" s="197">
        <v>212.86</v>
      </c>
    </row>
    <row r="4154" spans="1:4">
      <c r="A4154" s="199" t="s">
        <v>14459</v>
      </c>
      <c r="B4154" s="195" t="s">
        <v>14460</v>
      </c>
      <c r="C4154" s="196" t="s">
        <v>25</v>
      </c>
      <c r="D4154" s="197">
        <v>230.85</v>
      </c>
    </row>
    <row r="4155" spans="1:4">
      <c r="A4155" s="199" t="s">
        <v>14461</v>
      </c>
      <c r="B4155" s="195" t="s">
        <v>14462</v>
      </c>
      <c r="C4155" s="196" t="s">
        <v>25</v>
      </c>
      <c r="D4155" s="197">
        <v>212.86</v>
      </c>
    </row>
    <row r="4156" spans="1:4">
      <c r="A4156" s="199" t="s">
        <v>14463</v>
      </c>
      <c r="B4156" s="195" t="s">
        <v>14464</v>
      </c>
      <c r="C4156" s="196" t="s">
        <v>25</v>
      </c>
      <c r="D4156" s="197">
        <v>261.92</v>
      </c>
    </row>
    <row r="4157" spans="1:4">
      <c r="A4157" s="199" t="s">
        <v>14465</v>
      </c>
      <c r="B4157" s="195" t="s">
        <v>14466</v>
      </c>
      <c r="C4157" s="196" t="s">
        <v>25</v>
      </c>
      <c r="D4157" s="197">
        <v>238.26</v>
      </c>
    </row>
    <row r="4158" spans="1:4">
      <c r="A4158" s="199" t="s">
        <v>14467</v>
      </c>
      <c r="B4158" s="195" t="s">
        <v>14468</v>
      </c>
      <c r="C4158" s="196" t="s">
        <v>25</v>
      </c>
      <c r="D4158" s="197">
        <v>258.64999999999998</v>
      </c>
    </row>
    <row r="4159" spans="1:4">
      <c r="A4159" s="199" t="s">
        <v>14469</v>
      </c>
      <c r="B4159" s="195" t="s">
        <v>14470</v>
      </c>
      <c r="C4159" s="196" t="s">
        <v>25</v>
      </c>
      <c r="D4159" s="197">
        <v>299.44</v>
      </c>
    </row>
    <row r="4160" spans="1:4">
      <c r="A4160" s="199" t="s">
        <v>14471</v>
      </c>
      <c r="B4160" s="195" t="s">
        <v>14472</v>
      </c>
      <c r="C4160" s="196" t="s">
        <v>25</v>
      </c>
      <c r="D4160" s="197">
        <v>119.29</v>
      </c>
    </row>
    <row r="4161" spans="1:4">
      <c r="A4161" s="199" t="s">
        <v>14473</v>
      </c>
      <c r="B4161" s="195" t="s">
        <v>14474</v>
      </c>
      <c r="C4161" s="196" t="s">
        <v>25</v>
      </c>
      <c r="D4161" s="197">
        <v>153.76</v>
      </c>
    </row>
    <row r="4162" spans="1:4">
      <c r="A4162" s="199" t="s">
        <v>14475</v>
      </c>
      <c r="B4162" s="195" t="s">
        <v>14476</v>
      </c>
      <c r="C4162" s="196" t="s">
        <v>25</v>
      </c>
      <c r="D4162" s="197">
        <v>109.41</v>
      </c>
    </row>
    <row r="4163" spans="1:4">
      <c r="A4163" s="199" t="s">
        <v>14477</v>
      </c>
      <c r="B4163" s="195" t="s">
        <v>14478</v>
      </c>
      <c r="C4163" s="196" t="s">
        <v>25</v>
      </c>
      <c r="D4163" s="197">
        <v>262.92</v>
      </c>
    </row>
    <row r="4164" spans="1:4">
      <c r="A4164" s="199" t="s">
        <v>14479</v>
      </c>
      <c r="B4164" s="195" t="s">
        <v>14480</v>
      </c>
      <c r="C4164" s="196" t="s">
        <v>25</v>
      </c>
      <c r="D4164" s="197">
        <v>246.99</v>
      </c>
    </row>
    <row r="4165" spans="1:4">
      <c r="A4165" s="199" t="s">
        <v>14481</v>
      </c>
      <c r="B4165" s="195" t="s">
        <v>14482</v>
      </c>
      <c r="C4165" s="196" t="s">
        <v>25</v>
      </c>
      <c r="D4165" s="197">
        <v>242.09</v>
      </c>
    </row>
    <row r="4166" spans="1:4">
      <c r="A4166" s="199" t="s">
        <v>14483</v>
      </c>
      <c r="B4166" s="195" t="s">
        <v>14484</v>
      </c>
      <c r="C4166" s="196" t="s">
        <v>41</v>
      </c>
      <c r="D4166" s="197">
        <v>103.6</v>
      </c>
    </row>
    <row r="4167" spans="1:4">
      <c r="A4167" s="199" t="s">
        <v>14485</v>
      </c>
      <c r="B4167" s="195" t="s">
        <v>14486</v>
      </c>
      <c r="C4167" s="196" t="s">
        <v>41</v>
      </c>
      <c r="D4167" s="197">
        <v>103.6</v>
      </c>
    </row>
    <row r="4168" spans="1:4">
      <c r="A4168" s="199" t="s">
        <v>14487</v>
      </c>
      <c r="B4168" s="195" t="s">
        <v>14488</v>
      </c>
      <c r="C4168" s="196" t="s">
        <v>41</v>
      </c>
      <c r="D4168" s="197">
        <v>117.23</v>
      </c>
    </row>
    <row r="4169" spans="1:4">
      <c r="A4169" s="199" t="s">
        <v>14489</v>
      </c>
      <c r="B4169" s="195" t="s">
        <v>14490</v>
      </c>
      <c r="C4169" s="196" t="s">
        <v>41</v>
      </c>
      <c r="D4169" s="197">
        <v>138.94999999999999</v>
      </c>
    </row>
    <row r="4170" spans="1:4">
      <c r="A4170" s="199" t="s">
        <v>14491</v>
      </c>
      <c r="B4170" s="195" t="s">
        <v>14492</v>
      </c>
      <c r="C4170" s="196" t="s">
        <v>5413</v>
      </c>
      <c r="D4170" s="197">
        <v>92.44</v>
      </c>
    </row>
    <row r="4171" spans="1:4">
      <c r="A4171" s="196" t="s">
        <v>14493</v>
      </c>
      <c r="B4171" s="195" t="s">
        <v>14494</v>
      </c>
      <c r="C4171" s="196" t="s">
        <v>5413</v>
      </c>
      <c r="D4171" s="197">
        <v>105.99</v>
      </c>
    </row>
    <row r="4172" spans="1:4">
      <c r="A4172" s="194" t="s">
        <v>14495</v>
      </c>
      <c r="B4172" s="195"/>
      <c r="C4172" s="196"/>
      <c r="D4172" s="224"/>
    </row>
    <row r="4173" spans="1:4">
      <c r="A4173" s="194" t="s">
        <v>5464</v>
      </c>
      <c r="B4173" s="195"/>
      <c r="C4173" s="196"/>
      <c r="D4173" s="224"/>
    </row>
    <row r="4174" spans="1:4">
      <c r="A4174" s="198" t="s">
        <v>14496</v>
      </c>
      <c r="B4174" s="195"/>
      <c r="C4174" s="196"/>
      <c r="D4174" s="224"/>
    </row>
    <row r="4175" spans="1:4">
      <c r="A4175" s="199" t="s">
        <v>14497</v>
      </c>
      <c r="B4175" s="195" t="s">
        <v>14498</v>
      </c>
      <c r="C4175" s="196" t="s">
        <v>34</v>
      </c>
      <c r="D4175" s="197">
        <v>180</v>
      </c>
    </row>
    <row r="4176" spans="1:4">
      <c r="A4176" s="199" t="s">
        <v>14499</v>
      </c>
      <c r="B4176" s="195" t="s">
        <v>14500</v>
      </c>
      <c r="C4176" s="196" t="s">
        <v>5465</v>
      </c>
      <c r="D4176" s="197">
        <v>1483.26</v>
      </c>
    </row>
    <row r="4177" spans="1:4">
      <c r="A4177" s="199" t="s">
        <v>14501</v>
      </c>
      <c r="B4177" s="195" t="s">
        <v>14502</v>
      </c>
      <c r="C4177" s="196" t="s">
        <v>34</v>
      </c>
      <c r="D4177" s="197">
        <v>130</v>
      </c>
    </row>
    <row r="4178" spans="1:4">
      <c r="A4178" s="199" t="s">
        <v>14503</v>
      </c>
      <c r="B4178" s="195" t="s">
        <v>14504</v>
      </c>
      <c r="C4178" s="196" t="s">
        <v>34</v>
      </c>
      <c r="D4178" s="197">
        <v>170</v>
      </c>
    </row>
    <row r="4179" spans="1:4">
      <c r="A4179" s="199" t="s">
        <v>14505</v>
      </c>
      <c r="B4179" s="195" t="s">
        <v>14506</v>
      </c>
      <c r="C4179" s="196" t="s">
        <v>41</v>
      </c>
      <c r="D4179" s="197">
        <v>0.31</v>
      </c>
    </row>
    <row r="4180" spans="1:4">
      <c r="A4180" s="199" t="s">
        <v>14507</v>
      </c>
      <c r="B4180" s="195" t="s">
        <v>14508</v>
      </c>
      <c r="C4180" s="196" t="s">
        <v>25</v>
      </c>
      <c r="D4180" s="197">
        <v>1.56</v>
      </c>
    </row>
    <row r="4181" spans="1:4">
      <c r="A4181" s="199" t="s">
        <v>14509</v>
      </c>
      <c r="B4181" s="195" t="s">
        <v>14510</v>
      </c>
      <c r="C4181" s="196" t="s">
        <v>25</v>
      </c>
      <c r="D4181" s="197">
        <v>1.24</v>
      </c>
    </row>
    <row r="4182" spans="1:4">
      <c r="A4182" s="199" t="s">
        <v>14511</v>
      </c>
      <c r="B4182" s="195" t="s">
        <v>14512</v>
      </c>
      <c r="C4182" s="196" t="s">
        <v>34</v>
      </c>
      <c r="D4182" s="197">
        <v>190.48</v>
      </c>
    </row>
    <row r="4183" spans="1:4">
      <c r="A4183" s="199" t="s">
        <v>14513</v>
      </c>
      <c r="B4183" s="195" t="s">
        <v>14514</v>
      </c>
      <c r="C4183" s="196" t="s">
        <v>5465</v>
      </c>
      <c r="D4183" s="197">
        <v>971.62</v>
      </c>
    </row>
    <row r="4184" spans="1:4">
      <c r="A4184" s="199" t="s">
        <v>14515</v>
      </c>
      <c r="B4184" s="195" t="s">
        <v>14516</v>
      </c>
      <c r="C4184" s="196" t="s">
        <v>25</v>
      </c>
      <c r="D4184" s="197">
        <v>3.88</v>
      </c>
    </row>
    <row r="4185" spans="1:4">
      <c r="A4185" s="199" t="s">
        <v>14517</v>
      </c>
      <c r="B4185" s="195" t="s">
        <v>14518</v>
      </c>
      <c r="C4185" s="196" t="s">
        <v>25</v>
      </c>
      <c r="D4185" s="197">
        <v>0.19</v>
      </c>
    </row>
    <row r="4186" spans="1:4">
      <c r="A4186" s="199" t="s">
        <v>14519</v>
      </c>
      <c r="B4186" s="195" t="s">
        <v>14520</v>
      </c>
      <c r="C4186" s="196" t="s">
        <v>25</v>
      </c>
      <c r="D4186" s="197">
        <v>1.56</v>
      </c>
    </row>
    <row r="4187" spans="1:4">
      <c r="A4187" s="199" t="s">
        <v>14521</v>
      </c>
      <c r="B4187" s="195" t="s">
        <v>14522</v>
      </c>
      <c r="C4187" s="196" t="s">
        <v>25</v>
      </c>
      <c r="D4187" s="197">
        <v>3.1</v>
      </c>
    </row>
    <row r="4188" spans="1:4">
      <c r="A4188" s="199" t="s">
        <v>14523</v>
      </c>
      <c r="B4188" s="195" t="s">
        <v>14524</v>
      </c>
      <c r="C4188" s="196" t="s">
        <v>5413</v>
      </c>
      <c r="D4188" s="197">
        <v>1.24</v>
      </c>
    </row>
    <row r="4189" spans="1:4">
      <c r="A4189" s="199" t="s">
        <v>14525</v>
      </c>
      <c r="B4189" s="195" t="s">
        <v>14526</v>
      </c>
      <c r="C4189" s="196" t="s">
        <v>5413</v>
      </c>
      <c r="D4189" s="197">
        <v>2.02</v>
      </c>
    </row>
    <row r="4190" spans="1:4">
      <c r="A4190" s="199" t="s">
        <v>14527</v>
      </c>
      <c r="B4190" s="195" t="s">
        <v>14528</v>
      </c>
      <c r="C4190" s="196" t="s">
        <v>5413</v>
      </c>
      <c r="D4190" s="197">
        <v>2.64</v>
      </c>
    </row>
    <row r="4191" spans="1:4">
      <c r="A4191" s="199" t="s">
        <v>14529</v>
      </c>
      <c r="B4191" s="195" t="s">
        <v>14530</v>
      </c>
      <c r="C4191" s="196" t="s">
        <v>5413</v>
      </c>
      <c r="D4191" s="197">
        <v>7.76</v>
      </c>
    </row>
    <row r="4192" spans="1:4">
      <c r="A4192" s="199" t="s">
        <v>14531</v>
      </c>
      <c r="B4192" s="195" t="s">
        <v>14532</v>
      </c>
      <c r="C4192" s="196" t="s">
        <v>5413</v>
      </c>
      <c r="D4192" s="197">
        <v>42.41</v>
      </c>
    </row>
    <row r="4193" spans="1:4">
      <c r="A4193" s="199" t="s">
        <v>14533</v>
      </c>
      <c r="B4193" s="195" t="s">
        <v>14534</v>
      </c>
      <c r="C4193" s="196" t="s">
        <v>5465</v>
      </c>
      <c r="D4193" s="197">
        <v>1601.53</v>
      </c>
    </row>
    <row r="4194" spans="1:4">
      <c r="A4194" s="199" t="s">
        <v>14535</v>
      </c>
      <c r="B4194" s="195" t="s">
        <v>14536</v>
      </c>
      <c r="C4194" s="196" t="s">
        <v>5465</v>
      </c>
      <c r="D4194" s="197">
        <v>311.08999999999997</v>
      </c>
    </row>
    <row r="4195" spans="1:4">
      <c r="A4195" s="199" t="s">
        <v>14537</v>
      </c>
      <c r="B4195" s="195" t="s">
        <v>14538</v>
      </c>
      <c r="C4195" s="196" t="s">
        <v>5465</v>
      </c>
      <c r="D4195" s="197">
        <v>24.82</v>
      </c>
    </row>
    <row r="4196" spans="1:4">
      <c r="A4196" s="199" t="s">
        <v>14539</v>
      </c>
      <c r="B4196" s="195" t="s">
        <v>14540</v>
      </c>
      <c r="C4196" s="196" t="s">
        <v>25</v>
      </c>
      <c r="D4196" s="197">
        <v>0.09</v>
      </c>
    </row>
    <row r="4197" spans="1:4">
      <c r="A4197" s="199" t="s">
        <v>14541</v>
      </c>
      <c r="B4197" s="195" t="s">
        <v>14542</v>
      </c>
      <c r="C4197" s="196" t="s">
        <v>25</v>
      </c>
      <c r="D4197" s="197">
        <v>0.22</v>
      </c>
    </row>
    <row r="4198" spans="1:4">
      <c r="A4198" s="199" t="s">
        <v>14543</v>
      </c>
      <c r="B4198" s="195" t="s">
        <v>14544</v>
      </c>
      <c r="C4198" s="196" t="s">
        <v>5413</v>
      </c>
      <c r="D4198" s="197">
        <v>0.67</v>
      </c>
    </row>
    <row r="4199" spans="1:4">
      <c r="A4199" s="199" t="s">
        <v>14545</v>
      </c>
      <c r="B4199" s="195" t="s">
        <v>14546</v>
      </c>
      <c r="C4199" s="196" t="s">
        <v>5413</v>
      </c>
      <c r="D4199" s="197">
        <v>0.8</v>
      </c>
    </row>
    <row r="4200" spans="1:4">
      <c r="A4200" s="199" t="s">
        <v>14547</v>
      </c>
      <c r="B4200" s="195" t="s">
        <v>14548</v>
      </c>
      <c r="C4200" s="196" t="s">
        <v>5418</v>
      </c>
      <c r="D4200" s="197">
        <v>62.36</v>
      </c>
    </row>
    <row r="4201" spans="1:4">
      <c r="A4201" s="199" t="s">
        <v>14549</v>
      </c>
      <c r="B4201" s="195" t="s">
        <v>14550</v>
      </c>
      <c r="C4201" s="196" t="s">
        <v>25</v>
      </c>
      <c r="D4201" s="197">
        <v>2.33</v>
      </c>
    </row>
    <row r="4202" spans="1:4">
      <c r="A4202" s="199" t="s">
        <v>14551</v>
      </c>
      <c r="B4202" s="195" t="s">
        <v>14552</v>
      </c>
      <c r="C4202" s="196" t="s">
        <v>5413</v>
      </c>
      <c r="D4202" s="197">
        <v>13.96</v>
      </c>
    </row>
    <row r="4203" spans="1:4">
      <c r="A4203" s="199" t="s">
        <v>14553</v>
      </c>
      <c r="B4203" s="195" t="s">
        <v>14554</v>
      </c>
      <c r="C4203" s="196" t="s">
        <v>5465</v>
      </c>
      <c r="D4203" s="197">
        <v>155.12</v>
      </c>
    </row>
    <row r="4204" spans="1:4">
      <c r="A4204" s="199" t="s">
        <v>14555</v>
      </c>
      <c r="B4204" s="195" t="s">
        <v>14556</v>
      </c>
      <c r="C4204" s="196" t="s">
        <v>25</v>
      </c>
      <c r="D4204" s="197">
        <v>1.21</v>
      </c>
    </row>
    <row r="4205" spans="1:4">
      <c r="A4205" s="199" t="s">
        <v>14557</v>
      </c>
      <c r="B4205" s="195" t="s">
        <v>14558</v>
      </c>
      <c r="C4205" s="196" t="s">
        <v>5465</v>
      </c>
      <c r="D4205" s="197">
        <v>2736.34</v>
      </c>
    </row>
    <row r="4206" spans="1:4">
      <c r="A4206" s="199" t="s">
        <v>14559</v>
      </c>
      <c r="B4206" s="195" t="s">
        <v>14560</v>
      </c>
      <c r="C4206" s="196" t="s">
        <v>5466</v>
      </c>
      <c r="D4206" s="197">
        <v>3.1</v>
      </c>
    </row>
    <row r="4207" spans="1:4">
      <c r="A4207" s="199" t="s">
        <v>14561</v>
      </c>
      <c r="B4207" s="195" t="s">
        <v>14562</v>
      </c>
      <c r="C4207" s="196" t="s">
        <v>25</v>
      </c>
      <c r="D4207" s="197">
        <v>1.96</v>
      </c>
    </row>
    <row r="4208" spans="1:4">
      <c r="A4208" s="199" t="s">
        <v>14563</v>
      </c>
      <c r="B4208" s="195" t="s">
        <v>14564</v>
      </c>
      <c r="C4208" s="196" t="s">
        <v>41</v>
      </c>
      <c r="D4208" s="197">
        <v>23.27</v>
      </c>
    </row>
    <row r="4209" spans="1:4">
      <c r="A4209" s="199" t="s">
        <v>14565</v>
      </c>
      <c r="B4209" s="195" t="s">
        <v>14566</v>
      </c>
      <c r="C4209" s="196" t="s">
        <v>34</v>
      </c>
      <c r="D4209" s="197">
        <v>24.56</v>
      </c>
    </row>
    <row r="4210" spans="1:4">
      <c r="A4210" s="199" t="s">
        <v>14567</v>
      </c>
      <c r="B4210" s="195" t="s">
        <v>14568</v>
      </c>
      <c r="C4210" s="196" t="s">
        <v>5418</v>
      </c>
      <c r="D4210" s="197">
        <v>124.75</v>
      </c>
    </row>
    <row r="4211" spans="1:4">
      <c r="A4211" s="199" t="s">
        <v>14569</v>
      </c>
      <c r="B4211" s="195" t="s">
        <v>14570</v>
      </c>
      <c r="C4211" s="196" t="s">
        <v>5413</v>
      </c>
      <c r="D4211" s="197">
        <v>12.77</v>
      </c>
    </row>
    <row r="4212" spans="1:4">
      <c r="A4212" s="199" t="s">
        <v>14571</v>
      </c>
      <c r="B4212" s="195" t="s">
        <v>14572</v>
      </c>
      <c r="C4212" s="196" t="s">
        <v>5413</v>
      </c>
      <c r="D4212" s="197">
        <v>77.56</v>
      </c>
    </row>
    <row r="4213" spans="1:4">
      <c r="A4213" s="199" t="s">
        <v>14573</v>
      </c>
      <c r="B4213" s="195" t="s">
        <v>14574</v>
      </c>
      <c r="C4213" s="196" t="s">
        <v>25</v>
      </c>
      <c r="D4213" s="197">
        <v>2.33</v>
      </c>
    </row>
    <row r="4214" spans="1:4">
      <c r="A4214" s="199" t="s">
        <v>14575</v>
      </c>
      <c r="B4214" s="195" t="s">
        <v>14576</v>
      </c>
      <c r="C4214" s="196" t="s">
        <v>25</v>
      </c>
      <c r="D4214" s="197">
        <v>0.52</v>
      </c>
    </row>
    <row r="4215" spans="1:4">
      <c r="A4215" s="199" t="s">
        <v>14577</v>
      </c>
      <c r="B4215" s="195" t="s">
        <v>14578</v>
      </c>
      <c r="C4215" s="196" t="s">
        <v>5465</v>
      </c>
      <c r="D4215" s="197">
        <v>341.26</v>
      </c>
    </row>
    <row r="4216" spans="1:4">
      <c r="A4216" s="199" t="s">
        <v>14579</v>
      </c>
      <c r="B4216" s="195" t="s">
        <v>14580</v>
      </c>
      <c r="C4216" s="196" t="s">
        <v>5465</v>
      </c>
      <c r="D4216" s="197">
        <v>387.8</v>
      </c>
    </row>
    <row r="4217" spans="1:4">
      <c r="A4217" s="196" t="s">
        <v>14581</v>
      </c>
      <c r="B4217" s="195" t="s">
        <v>14582</v>
      </c>
      <c r="C4217" s="196" t="s">
        <v>5465</v>
      </c>
      <c r="D4217" s="197">
        <v>310.24</v>
      </c>
    </row>
    <row r="4218" spans="1:4">
      <c r="A4218" s="198" t="s">
        <v>14583</v>
      </c>
      <c r="B4218" s="195"/>
      <c r="C4218" s="196"/>
      <c r="D4218" s="224"/>
    </row>
    <row r="4219" spans="1:4">
      <c r="A4219" s="199" t="s">
        <v>14584</v>
      </c>
      <c r="B4219" s="195" t="s">
        <v>14585</v>
      </c>
      <c r="C4219" s="196" t="s">
        <v>5413</v>
      </c>
      <c r="D4219" s="197">
        <v>162.87</v>
      </c>
    </row>
    <row r="4220" spans="1:4">
      <c r="A4220" s="199" t="s">
        <v>14586</v>
      </c>
      <c r="B4220" s="195" t="s">
        <v>14587</v>
      </c>
      <c r="C4220" s="196" t="s">
        <v>5413</v>
      </c>
      <c r="D4220" s="197">
        <v>844.21</v>
      </c>
    </row>
    <row r="4221" spans="1:4">
      <c r="A4221" s="199" t="s">
        <v>14588</v>
      </c>
      <c r="B4221" s="195" t="s">
        <v>14589</v>
      </c>
      <c r="C4221" s="196" t="s">
        <v>5413</v>
      </c>
      <c r="D4221" s="197">
        <v>1283.42</v>
      </c>
    </row>
    <row r="4222" spans="1:4">
      <c r="A4222" s="199" t="s">
        <v>14590</v>
      </c>
      <c r="B4222" s="195" t="s">
        <v>14591</v>
      </c>
      <c r="C4222" s="196" t="s">
        <v>5413</v>
      </c>
      <c r="D4222" s="197">
        <v>114.24</v>
      </c>
    </row>
    <row r="4223" spans="1:4">
      <c r="A4223" s="199" t="s">
        <v>14592</v>
      </c>
      <c r="B4223" s="195" t="s">
        <v>14593</v>
      </c>
      <c r="C4223" s="196" t="s">
        <v>5413</v>
      </c>
      <c r="D4223" s="197">
        <v>253.56</v>
      </c>
    </row>
    <row r="4224" spans="1:4">
      <c r="A4224" s="199" t="s">
        <v>14594</v>
      </c>
      <c r="B4224" s="195" t="s">
        <v>14595</v>
      </c>
      <c r="C4224" s="196" t="s">
        <v>5413</v>
      </c>
      <c r="D4224" s="197">
        <v>4.03</v>
      </c>
    </row>
    <row r="4225" spans="1:4">
      <c r="A4225" s="199" t="s">
        <v>14596</v>
      </c>
      <c r="B4225" s="195" t="s">
        <v>14597</v>
      </c>
      <c r="C4225" s="196" t="s">
        <v>5413</v>
      </c>
      <c r="D4225" s="197">
        <v>665.85</v>
      </c>
    </row>
    <row r="4226" spans="1:4">
      <c r="A4226" s="199" t="s">
        <v>14598</v>
      </c>
      <c r="B4226" s="195" t="s">
        <v>14599</v>
      </c>
      <c r="C4226" s="196" t="s">
        <v>5413</v>
      </c>
      <c r="D4226" s="197">
        <v>998.77</v>
      </c>
    </row>
    <row r="4227" spans="1:4">
      <c r="A4227" s="199" t="s">
        <v>14600</v>
      </c>
      <c r="B4227" s="195" t="s">
        <v>14601</v>
      </c>
      <c r="C4227" s="196" t="s">
        <v>5413</v>
      </c>
      <c r="D4227" s="197">
        <v>686.03</v>
      </c>
    </row>
    <row r="4228" spans="1:4">
      <c r="A4228" s="199" t="s">
        <v>14602</v>
      </c>
      <c r="B4228" s="195" t="s">
        <v>14603</v>
      </c>
      <c r="C4228" s="196" t="s">
        <v>5413</v>
      </c>
      <c r="D4228" s="197">
        <v>1372.06</v>
      </c>
    </row>
    <row r="4229" spans="1:4">
      <c r="A4229" s="199" t="s">
        <v>14604</v>
      </c>
      <c r="B4229" s="195" t="s">
        <v>14605</v>
      </c>
      <c r="C4229" s="196" t="s">
        <v>5413</v>
      </c>
      <c r="D4229" s="197">
        <v>1530.24</v>
      </c>
    </row>
    <row r="4230" spans="1:4">
      <c r="A4230" s="199" t="s">
        <v>14606</v>
      </c>
      <c r="B4230" s="195" t="s">
        <v>14607</v>
      </c>
      <c r="C4230" s="196" t="s">
        <v>5413</v>
      </c>
      <c r="D4230" s="197">
        <v>2655.48</v>
      </c>
    </row>
    <row r="4231" spans="1:4">
      <c r="A4231" s="196" t="s">
        <v>14608</v>
      </c>
      <c r="B4231" s="195" t="s">
        <v>14609</v>
      </c>
      <c r="C4231" s="196" t="s">
        <v>34</v>
      </c>
      <c r="D4231" s="197">
        <v>87.24</v>
      </c>
    </row>
    <row r="4232" spans="1:4">
      <c r="A4232" s="194" t="s">
        <v>14610</v>
      </c>
      <c r="B4232" s="195"/>
      <c r="C4232" s="196"/>
      <c r="D4232" s="224"/>
    </row>
    <row r="4233" spans="1:4">
      <c r="A4233" s="198" t="s">
        <v>14611</v>
      </c>
      <c r="B4233" s="195"/>
      <c r="C4233" s="196"/>
      <c r="D4233" s="224"/>
    </row>
    <row r="4234" spans="1:4">
      <c r="A4234" s="199" t="s">
        <v>14612</v>
      </c>
      <c r="B4234" s="195" t="s">
        <v>14613</v>
      </c>
      <c r="C4234" s="196" t="s">
        <v>5413</v>
      </c>
      <c r="D4234" s="197">
        <v>1010.84</v>
      </c>
    </row>
    <row r="4235" spans="1:4">
      <c r="A4235" s="199" t="s">
        <v>14614</v>
      </c>
      <c r="B4235" s="195" t="s">
        <v>14615</v>
      </c>
      <c r="C4235" s="196" t="s">
        <v>41</v>
      </c>
      <c r="D4235" s="197">
        <v>175.08</v>
      </c>
    </row>
    <row r="4236" spans="1:4">
      <c r="A4236" s="199" t="s">
        <v>14616</v>
      </c>
      <c r="B4236" s="195" t="s">
        <v>14617</v>
      </c>
      <c r="C4236" s="196" t="s">
        <v>41</v>
      </c>
      <c r="D4236" s="197">
        <v>335.64</v>
      </c>
    </row>
    <row r="4237" spans="1:4">
      <c r="A4237" s="199" t="s">
        <v>14618</v>
      </c>
      <c r="B4237" s="195" t="s">
        <v>14619</v>
      </c>
      <c r="C4237" s="196" t="s">
        <v>5413</v>
      </c>
      <c r="D4237" s="197">
        <v>649.57000000000005</v>
      </c>
    </row>
    <row r="4238" spans="1:4">
      <c r="A4238" s="199" t="s">
        <v>14620</v>
      </c>
      <c r="B4238" s="195" t="s">
        <v>14621</v>
      </c>
      <c r="C4238" s="196" t="s">
        <v>5413</v>
      </c>
      <c r="D4238" s="197">
        <v>1272.0899999999999</v>
      </c>
    </row>
    <row r="4239" spans="1:4">
      <c r="A4239" s="199" t="s">
        <v>14622</v>
      </c>
      <c r="B4239" s="195" t="s">
        <v>14623</v>
      </c>
      <c r="C4239" s="196" t="s">
        <v>5413</v>
      </c>
      <c r="D4239" s="197">
        <v>735.72</v>
      </c>
    </row>
    <row r="4240" spans="1:4">
      <c r="A4240" s="199" t="s">
        <v>14624</v>
      </c>
      <c r="B4240" s="195" t="s">
        <v>14625</v>
      </c>
      <c r="C4240" s="196" t="s">
        <v>5413</v>
      </c>
      <c r="D4240" s="197">
        <v>1058.5899999999999</v>
      </c>
    </row>
    <row r="4241" spans="1:4">
      <c r="A4241" s="199" t="s">
        <v>14626</v>
      </c>
      <c r="B4241" s="195" t="s">
        <v>14627</v>
      </c>
      <c r="C4241" s="196" t="s">
        <v>5413</v>
      </c>
      <c r="D4241" s="197">
        <v>844.46</v>
      </c>
    </row>
    <row r="4242" spans="1:4">
      <c r="A4242" s="199" t="s">
        <v>14628</v>
      </c>
      <c r="B4242" s="195" t="s">
        <v>14629</v>
      </c>
      <c r="C4242" s="196" t="s">
        <v>5413</v>
      </c>
      <c r="D4242" s="197">
        <v>1219.17</v>
      </c>
    </row>
    <row r="4243" spans="1:4">
      <c r="A4243" s="199" t="s">
        <v>14630</v>
      </c>
      <c r="B4243" s="195" t="s">
        <v>14631</v>
      </c>
      <c r="C4243" s="196" t="s">
        <v>5413</v>
      </c>
      <c r="D4243" s="197">
        <v>133.47</v>
      </c>
    </row>
    <row r="4244" spans="1:4">
      <c r="A4244" s="199" t="s">
        <v>14632</v>
      </c>
      <c r="B4244" s="195" t="s">
        <v>14633</v>
      </c>
      <c r="C4244" s="196" t="s">
        <v>5413</v>
      </c>
      <c r="D4244" s="197">
        <v>66.430000000000007</v>
      </c>
    </row>
    <row r="4245" spans="1:4">
      <c r="A4245" s="196" t="s">
        <v>14634</v>
      </c>
      <c r="B4245" s="195" t="s">
        <v>14635</v>
      </c>
      <c r="C4245" s="196" t="s">
        <v>5413</v>
      </c>
      <c r="D4245" s="197">
        <v>85.59</v>
      </c>
    </row>
    <row r="4246" spans="1:4">
      <c r="A4246" s="198" t="s">
        <v>14636</v>
      </c>
      <c r="B4246" s="195"/>
      <c r="C4246" s="196"/>
      <c r="D4246" s="224"/>
    </row>
    <row r="4247" spans="1:4">
      <c r="A4247" s="199" t="s">
        <v>14637</v>
      </c>
      <c r="B4247" s="195" t="s">
        <v>14638</v>
      </c>
      <c r="C4247" s="196" t="s">
        <v>5413</v>
      </c>
      <c r="D4247" s="197">
        <v>608.35</v>
      </c>
    </row>
    <row r="4248" spans="1:4">
      <c r="A4248" s="199" t="s">
        <v>14639</v>
      </c>
      <c r="B4248" s="195" t="s">
        <v>14640</v>
      </c>
      <c r="C4248" s="196" t="s">
        <v>5413</v>
      </c>
      <c r="D4248" s="197">
        <v>1523.66</v>
      </c>
    </row>
    <row r="4249" spans="1:4">
      <c r="A4249" s="199" t="s">
        <v>14641</v>
      </c>
      <c r="B4249" s="195" t="s">
        <v>14642</v>
      </c>
      <c r="C4249" s="196" t="s">
        <v>5413</v>
      </c>
      <c r="D4249" s="197">
        <v>1271.05</v>
      </c>
    </row>
    <row r="4250" spans="1:4">
      <c r="A4250" s="199" t="s">
        <v>14643</v>
      </c>
      <c r="B4250" s="195" t="s">
        <v>14644</v>
      </c>
      <c r="C4250" s="196" t="s">
        <v>5413</v>
      </c>
      <c r="D4250" s="197">
        <v>1484.41</v>
      </c>
    </row>
    <row r="4251" spans="1:4">
      <c r="A4251" s="199" t="s">
        <v>14645</v>
      </c>
      <c r="B4251" s="195" t="s">
        <v>14646</v>
      </c>
      <c r="C4251" s="196" t="s">
        <v>5413</v>
      </c>
      <c r="D4251" s="197">
        <v>918.62</v>
      </c>
    </row>
    <row r="4252" spans="1:4">
      <c r="A4252" s="199" t="s">
        <v>14647</v>
      </c>
      <c r="B4252" s="195" t="s">
        <v>14648</v>
      </c>
      <c r="C4252" s="196" t="s">
        <v>5413</v>
      </c>
      <c r="D4252" s="197">
        <v>9629.81</v>
      </c>
    </row>
    <row r="4253" spans="1:4">
      <c r="A4253" s="199" t="s">
        <v>14649</v>
      </c>
      <c r="B4253" s="195" t="s">
        <v>14650</v>
      </c>
      <c r="C4253" s="196" t="s">
        <v>5413</v>
      </c>
      <c r="D4253" s="197">
        <v>1942.17</v>
      </c>
    </row>
    <row r="4254" spans="1:4">
      <c r="A4254" s="199" t="s">
        <v>14651</v>
      </c>
      <c r="B4254" s="195" t="s">
        <v>14652</v>
      </c>
      <c r="C4254" s="196" t="s">
        <v>5413</v>
      </c>
      <c r="D4254" s="197">
        <v>2129.0100000000002</v>
      </c>
    </row>
    <row r="4255" spans="1:4">
      <c r="A4255" s="199" t="s">
        <v>14653</v>
      </c>
      <c r="B4255" s="195" t="s">
        <v>14654</v>
      </c>
      <c r="C4255" s="196" t="s">
        <v>5413</v>
      </c>
      <c r="D4255" s="197">
        <v>787.2</v>
      </c>
    </row>
    <row r="4256" spans="1:4">
      <c r="A4256" s="199" t="s">
        <v>14655</v>
      </c>
      <c r="B4256" s="195" t="s">
        <v>14656</v>
      </c>
      <c r="C4256" s="196" t="s">
        <v>5413</v>
      </c>
      <c r="D4256" s="197">
        <v>956.66</v>
      </c>
    </row>
    <row r="4257" spans="1:4">
      <c r="A4257" s="199" t="s">
        <v>14657</v>
      </c>
      <c r="B4257" s="195" t="s">
        <v>14658</v>
      </c>
      <c r="C4257" s="196" t="s">
        <v>5413</v>
      </c>
      <c r="D4257" s="197">
        <v>1025.72</v>
      </c>
    </row>
    <row r="4258" spans="1:4">
      <c r="A4258" s="199" t="s">
        <v>14659</v>
      </c>
      <c r="B4258" s="195" t="s">
        <v>14660</v>
      </c>
      <c r="C4258" s="196" t="s">
        <v>5413</v>
      </c>
      <c r="D4258" s="197">
        <v>1961.24</v>
      </c>
    </row>
    <row r="4259" spans="1:4">
      <c r="A4259" s="199" t="s">
        <v>14661</v>
      </c>
      <c r="B4259" s="195" t="s">
        <v>14662</v>
      </c>
      <c r="C4259" s="196" t="s">
        <v>5413</v>
      </c>
      <c r="D4259" s="197">
        <v>2344.06</v>
      </c>
    </row>
    <row r="4260" spans="1:4">
      <c r="A4260" s="199" t="s">
        <v>14663</v>
      </c>
      <c r="B4260" s="195" t="s">
        <v>14664</v>
      </c>
      <c r="C4260" s="196" t="s">
        <v>5413</v>
      </c>
      <c r="D4260" s="197">
        <v>698.46</v>
      </c>
    </row>
    <row r="4261" spans="1:4">
      <c r="A4261" s="199" t="s">
        <v>14665</v>
      </c>
      <c r="B4261" s="195" t="s">
        <v>14666</v>
      </c>
      <c r="C4261" s="196" t="s">
        <v>5413</v>
      </c>
      <c r="D4261" s="197">
        <v>1638.93</v>
      </c>
    </row>
    <row r="4262" spans="1:4">
      <c r="A4262" s="199" t="s">
        <v>14667</v>
      </c>
      <c r="B4262" s="195" t="s">
        <v>14668</v>
      </c>
      <c r="C4262" s="196" t="s">
        <v>5413</v>
      </c>
      <c r="D4262" s="197">
        <v>1877.36</v>
      </c>
    </row>
    <row r="4263" spans="1:4">
      <c r="A4263" s="199" t="s">
        <v>14669</v>
      </c>
      <c r="B4263" s="195" t="s">
        <v>14670</v>
      </c>
      <c r="C4263" s="196" t="s">
        <v>5413</v>
      </c>
      <c r="D4263" s="197">
        <v>5236.32</v>
      </c>
    </row>
    <row r="4264" spans="1:4">
      <c r="A4264" s="199" t="s">
        <v>14671</v>
      </c>
      <c r="B4264" s="195" t="s">
        <v>14672</v>
      </c>
      <c r="C4264" s="196" t="s">
        <v>5413</v>
      </c>
      <c r="D4264" s="197">
        <v>474.18</v>
      </c>
    </row>
    <row r="4265" spans="1:4">
      <c r="A4265" s="199" t="s">
        <v>14673</v>
      </c>
      <c r="B4265" s="195" t="s">
        <v>14674</v>
      </c>
      <c r="C4265" s="196" t="s">
        <v>5413</v>
      </c>
      <c r="D4265" s="197">
        <v>557.07000000000005</v>
      </c>
    </row>
    <row r="4266" spans="1:4">
      <c r="A4266" s="199" t="s">
        <v>14675</v>
      </c>
      <c r="B4266" s="195" t="s">
        <v>14676</v>
      </c>
      <c r="C4266" s="196" t="s">
        <v>5413</v>
      </c>
      <c r="D4266" s="197">
        <v>1058.47</v>
      </c>
    </row>
    <row r="4267" spans="1:4">
      <c r="A4267" s="199" t="s">
        <v>14677</v>
      </c>
      <c r="B4267" s="195" t="s">
        <v>14678</v>
      </c>
      <c r="C4267" s="196" t="s">
        <v>5413</v>
      </c>
      <c r="D4267" s="197">
        <v>1293.28</v>
      </c>
    </row>
    <row r="4268" spans="1:4">
      <c r="A4268" s="196" t="s">
        <v>14679</v>
      </c>
      <c r="B4268" s="195" t="s">
        <v>14680</v>
      </c>
      <c r="C4268" s="196" t="s">
        <v>5413</v>
      </c>
      <c r="D4268" s="197">
        <v>788.18</v>
      </c>
    </row>
    <row r="4269" spans="1:4">
      <c r="A4269" s="198" t="s">
        <v>14681</v>
      </c>
      <c r="B4269" s="195"/>
      <c r="C4269" s="196"/>
      <c r="D4269" s="224"/>
    </row>
    <row r="4270" spans="1:4">
      <c r="A4270" s="199" t="s">
        <v>14682</v>
      </c>
      <c r="B4270" s="195" t="s">
        <v>14683</v>
      </c>
      <c r="C4270" s="196" t="s">
        <v>5413</v>
      </c>
      <c r="D4270" s="197">
        <v>2501.0100000000002</v>
      </c>
    </row>
    <row r="4271" spans="1:4">
      <c r="A4271" s="199" t="s">
        <v>14684</v>
      </c>
      <c r="B4271" s="195" t="s">
        <v>14685</v>
      </c>
      <c r="C4271" s="196" t="s">
        <v>5413</v>
      </c>
      <c r="D4271" s="197">
        <v>5729.57</v>
      </c>
    </row>
    <row r="4272" spans="1:4">
      <c r="A4272" s="199" t="s">
        <v>14686</v>
      </c>
      <c r="B4272" s="195" t="s">
        <v>14687</v>
      </c>
      <c r="C4272" s="196" t="s">
        <v>5413</v>
      </c>
      <c r="D4272" s="197">
        <v>5265.57</v>
      </c>
    </row>
    <row r="4273" spans="1:4">
      <c r="A4273" s="199" t="s">
        <v>14688</v>
      </c>
      <c r="B4273" s="195" t="s">
        <v>14689</v>
      </c>
      <c r="C4273" s="196" t="s">
        <v>5413</v>
      </c>
      <c r="D4273" s="197">
        <v>2397.5300000000002</v>
      </c>
    </row>
    <row r="4274" spans="1:4">
      <c r="A4274" s="199" t="s">
        <v>14690</v>
      </c>
      <c r="B4274" s="195" t="s">
        <v>14691</v>
      </c>
      <c r="C4274" s="196" t="s">
        <v>5413</v>
      </c>
      <c r="D4274" s="197">
        <v>3697.26</v>
      </c>
    </row>
    <row r="4275" spans="1:4">
      <c r="A4275" s="199" t="s">
        <v>14692</v>
      </c>
      <c r="B4275" s="195" t="s">
        <v>14693</v>
      </c>
      <c r="C4275" s="196" t="s">
        <v>5413</v>
      </c>
      <c r="D4275" s="197">
        <v>2936.01</v>
      </c>
    </row>
    <row r="4276" spans="1:4">
      <c r="A4276" s="199" t="s">
        <v>14694</v>
      </c>
      <c r="B4276" s="195" t="s">
        <v>14695</v>
      </c>
      <c r="C4276" s="196" t="s">
        <v>5413</v>
      </c>
      <c r="D4276" s="197">
        <v>1808.53</v>
      </c>
    </row>
    <row r="4277" spans="1:4">
      <c r="A4277" s="199" t="s">
        <v>14696</v>
      </c>
      <c r="B4277" s="195" t="s">
        <v>14697</v>
      </c>
      <c r="C4277" s="196" t="s">
        <v>5413</v>
      </c>
      <c r="D4277" s="197">
        <v>3651.01</v>
      </c>
    </row>
    <row r="4278" spans="1:4">
      <c r="A4278" s="199" t="s">
        <v>14698</v>
      </c>
      <c r="B4278" s="195" t="s">
        <v>14699</v>
      </c>
      <c r="C4278" s="196" t="s">
        <v>5413</v>
      </c>
      <c r="D4278" s="197">
        <v>5512.06</v>
      </c>
    </row>
    <row r="4279" spans="1:4">
      <c r="A4279" s="196" t="s">
        <v>14700</v>
      </c>
      <c r="B4279" s="195" t="s">
        <v>14701</v>
      </c>
      <c r="C4279" s="196" t="s">
        <v>5413</v>
      </c>
      <c r="D4279" s="197">
        <v>2388.5100000000002</v>
      </c>
    </row>
    <row r="4280" spans="1:4">
      <c r="A4280" s="198" t="s">
        <v>14702</v>
      </c>
      <c r="B4280" s="195"/>
      <c r="C4280" s="196"/>
      <c r="D4280" s="224"/>
    </row>
    <row r="4281" spans="1:4">
      <c r="A4281" s="199" t="s">
        <v>14703</v>
      </c>
      <c r="B4281" s="195" t="s">
        <v>14704</v>
      </c>
      <c r="C4281" s="196" t="s">
        <v>5413</v>
      </c>
      <c r="D4281" s="197">
        <v>2089.4299999999998</v>
      </c>
    </row>
    <row r="4282" spans="1:4">
      <c r="A4282" s="199" t="s">
        <v>14705</v>
      </c>
      <c r="B4282" s="195" t="s">
        <v>14706</v>
      </c>
      <c r="C4282" s="196" t="s">
        <v>5413</v>
      </c>
      <c r="D4282" s="197">
        <v>1374.59</v>
      </c>
    </row>
    <row r="4283" spans="1:4">
      <c r="A4283" s="199" t="s">
        <v>14707</v>
      </c>
      <c r="B4283" s="195" t="s">
        <v>14708</v>
      </c>
      <c r="C4283" s="196" t="s">
        <v>5456</v>
      </c>
      <c r="D4283" s="197">
        <v>1934.56</v>
      </c>
    </row>
    <row r="4284" spans="1:4">
      <c r="A4284" s="199" t="s">
        <v>14709</v>
      </c>
      <c r="B4284" s="195" t="s">
        <v>14710</v>
      </c>
      <c r="C4284" s="196" t="s">
        <v>5456</v>
      </c>
      <c r="D4284" s="197">
        <v>55.95</v>
      </c>
    </row>
    <row r="4285" spans="1:4">
      <c r="A4285" s="199" t="s">
        <v>14711</v>
      </c>
      <c r="B4285" s="195" t="s">
        <v>14712</v>
      </c>
      <c r="C4285" s="196" t="s">
        <v>5456</v>
      </c>
      <c r="D4285" s="197">
        <v>930.66</v>
      </c>
    </row>
    <row r="4286" spans="1:4">
      <c r="A4286" s="199" t="s">
        <v>14713</v>
      </c>
      <c r="B4286" s="195" t="s">
        <v>14714</v>
      </c>
      <c r="C4286" s="196" t="s">
        <v>5413</v>
      </c>
      <c r="D4286" s="197">
        <v>129.94999999999999</v>
      </c>
    </row>
    <row r="4287" spans="1:4">
      <c r="A4287" s="199" t="s">
        <v>14715</v>
      </c>
      <c r="B4287" s="195" t="s">
        <v>14716</v>
      </c>
      <c r="C4287" s="196" t="s">
        <v>5456</v>
      </c>
      <c r="D4287" s="197">
        <v>1204.19</v>
      </c>
    </row>
    <row r="4288" spans="1:4">
      <c r="A4288" s="196" t="s">
        <v>14717</v>
      </c>
      <c r="B4288" s="195" t="s">
        <v>14718</v>
      </c>
      <c r="C4288" s="196" t="s">
        <v>5456</v>
      </c>
      <c r="D4288" s="197">
        <v>2357.5</v>
      </c>
    </row>
    <row r="4289" spans="1:4">
      <c r="A4289" s="198" t="s">
        <v>14719</v>
      </c>
      <c r="B4289" s="195"/>
      <c r="C4289" s="196"/>
      <c r="D4289" s="224"/>
    </row>
    <row r="4290" spans="1:4">
      <c r="A4290" s="199" t="s">
        <v>14720</v>
      </c>
      <c r="B4290" s="195" t="s">
        <v>14721</v>
      </c>
      <c r="C4290" s="196" t="s">
        <v>5413</v>
      </c>
      <c r="D4290" s="197">
        <v>367.51</v>
      </c>
    </row>
    <row r="4291" spans="1:4">
      <c r="A4291" s="199" t="s">
        <v>14722</v>
      </c>
      <c r="B4291" s="195" t="s">
        <v>14723</v>
      </c>
      <c r="C4291" s="196" t="s">
        <v>5413</v>
      </c>
      <c r="D4291" s="197">
        <v>427.98</v>
      </c>
    </row>
    <row r="4292" spans="1:4">
      <c r="A4292" s="199" t="s">
        <v>14724</v>
      </c>
      <c r="B4292" s="195" t="s">
        <v>14725</v>
      </c>
      <c r="C4292" s="196" t="s">
        <v>5413</v>
      </c>
      <c r="D4292" s="197">
        <v>453.86</v>
      </c>
    </row>
    <row r="4293" spans="1:4">
      <c r="A4293" s="199" t="s">
        <v>14726</v>
      </c>
      <c r="B4293" s="195" t="s">
        <v>14727</v>
      </c>
      <c r="C4293" s="196" t="s">
        <v>5413</v>
      </c>
      <c r="D4293" s="197">
        <v>418.06</v>
      </c>
    </row>
    <row r="4294" spans="1:4">
      <c r="A4294" s="196" t="s">
        <v>14728</v>
      </c>
      <c r="B4294" s="195" t="s">
        <v>14729</v>
      </c>
      <c r="C4294" s="196" t="s">
        <v>5445</v>
      </c>
      <c r="D4294" s="197">
        <v>2189.59</v>
      </c>
    </row>
    <row r="4295" spans="1:4">
      <c r="A4295" s="198" t="s">
        <v>14730</v>
      </c>
      <c r="B4295" s="195"/>
      <c r="C4295" s="196"/>
      <c r="D4295" s="224"/>
    </row>
    <row r="4296" spans="1:4">
      <c r="A4296" s="199" t="s">
        <v>14731</v>
      </c>
      <c r="B4296" s="195" t="s">
        <v>14732</v>
      </c>
      <c r="C4296" s="196" t="s">
        <v>5413</v>
      </c>
      <c r="D4296" s="197">
        <v>371.56</v>
      </c>
    </row>
    <row r="4297" spans="1:4">
      <c r="A4297" s="199" t="s">
        <v>14733</v>
      </c>
      <c r="B4297" s="195" t="s">
        <v>14734</v>
      </c>
      <c r="C4297" s="196" t="s">
        <v>5413</v>
      </c>
      <c r="D4297" s="197">
        <v>631.21</v>
      </c>
    </row>
    <row r="4298" spans="1:4">
      <c r="A4298" s="199" t="s">
        <v>14735</v>
      </c>
      <c r="B4298" s="195" t="s">
        <v>14736</v>
      </c>
      <c r="C4298" s="196" t="s">
        <v>5413</v>
      </c>
      <c r="D4298" s="197">
        <v>156</v>
      </c>
    </row>
    <row r="4299" spans="1:4">
      <c r="A4299" s="199" t="s">
        <v>14737</v>
      </c>
      <c r="B4299" s="195" t="s">
        <v>14738</v>
      </c>
      <c r="C4299" s="196" t="s">
        <v>5413</v>
      </c>
      <c r="D4299" s="197">
        <v>95.76</v>
      </c>
    </row>
    <row r="4300" spans="1:4">
      <c r="A4300" s="199" t="s">
        <v>14739</v>
      </c>
      <c r="B4300" s="195" t="s">
        <v>14740</v>
      </c>
      <c r="C4300" s="196" t="s">
        <v>5413</v>
      </c>
      <c r="D4300" s="197">
        <v>177.56</v>
      </c>
    </row>
    <row r="4301" spans="1:4">
      <c r="A4301" s="196" t="s">
        <v>14741</v>
      </c>
      <c r="B4301" s="195" t="s">
        <v>14742</v>
      </c>
      <c r="C4301" s="196" t="s">
        <v>5413</v>
      </c>
      <c r="D4301" s="197">
        <v>244.15</v>
      </c>
    </row>
    <row r="4302" spans="1:4">
      <c r="A4302" s="198" t="s">
        <v>14743</v>
      </c>
      <c r="B4302" s="195"/>
      <c r="C4302" s="196"/>
      <c r="D4302" s="224"/>
    </row>
    <row r="4303" spans="1:4">
      <c r="A4303" s="199" t="s">
        <v>14744</v>
      </c>
      <c r="B4303" s="195" t="s">
        <v>14745</v>
      </c>
      <c r="C4303" s="196" t="s">
        <v>25</v>
      </c>
      <c r="D4303" s="197">
        <v>115.49</v>
      </c>
    </row>
    <row r="4304" spans="1:4">
      <c r="A4304" s="199" t="s">
        <v>14746</v>
      </c>
      <c r="B4304" s="195" t="s">
        <v>14747</v>
      </c>
      <c r="C4304" s="196" t="s">
        <v>5451</v>
      </c>
      <c r="D4304" s="197">
        <v>171.47</v>
      </c>
    </row>
    <row r="4305" spans="1:4">
      <c r="A4305" s="199" t="s">
        <v>14748</v>
      </c>
      <c r="B4305" s="195" t="s">
        <v>14749</v>
      </c>
      <c r="C4305" s="196" t="s">
        <v>5451</v>
      </c>
      <c r="D4305" s="197">
        <v>123.01</v>
      </c>
    </row>
    <row r="4306" spans="1:4">
      <c r="A4306" s="199" t="s">
        <v>14750</v>
      </c>
      <c r="B4306" s="195" t="s">
        <v>14751</v>
      </c>
      <c r="C4306" s="196" t="s">
        <v>5451</v>
      </c>
      <c r="D4306" s="197">
        <v>253.52</v>
      </c>
    </row>
    <row r="4307" spans="1:4">
      <c r="A4307" s="199" t="s">
        <v>14752</v>
      </c>
      <c r="B4307" s="195" t="s">
        <v>14753</v>
      </c>
      <c r="C4307" s="196" t="s">
        <v>5451</v>
      </c>
      <c r="D4307" s="197">
        <v>1651.55</v>
      </c>
    </row>
    <row r="4308" spans="1:4">
      <c r="A4308" s="199" t="s">
        <v>14754</v>
      </c>
      <c r="B4308" s="195" t="s">
        <v>14755</v>
      </c>
      <c r="C4308" s="196" t="s">
        <v>5451</v>
      </c>
      <c r="D4308" s="197">
        <v>1276.77</v>
      </c>
    </row>
    <row r="4309" spans="1:4">
      <c r="A4309" s="199" t="s">
        <v>14756</v>
      </c>
      <c r="B4309" s="195" t="s">
        <v>14757</v>
      </c>
      <c r="C4309" s="196" t="s">
        <v>5413</v>
      </c>
      <c r="D4309" s="197">
        <v>127.67</v>
      </c>
    </row>
    <row r="4310" spans="1:4">
      <c r="A4310" s="199" t="s">
        <v>14758</v>
      </c>
      <c r="B4310" s="195" t="s">
        <v>14759</v>
      </c>
      <c r="C4310" s="196" t="s">
        <v>5451</v>
      </c>
      <c r="D4310" s="197">
        <v>1172.6400000000001</v>
      </c>
    </row>
    <row r="4311" spans="1:4">
      <c r="A4311" s="199" t="s">
        <v>14760</v>
      </c>
      <c r="B4311" s="195" t="s">
        <v>14761</v>
      </c>
      <c r="C4311" s="196" t="s">
        <v>5413</v>
      </c>
      <c r="D4311" s="197">
        <v>168.27</v>
      </c>
    </row>
    <row r="4312" spans="1:4">
      <c r="A4312" s="199" t="s">
        <v>14762</v>
      </c>
      <c r="B4312" s="195" t="s">
        <v>14763</v>
      </c>
      <c r="C4312" s="196" t="s">
        <v>5451</v>
      </c>
      <c r="D4312" s="197">
        <v>697.77</v>
      </c>
    </row>
    <row r="4313" spans="1:4">
      <c r="A4313" s="199" t="s">
        <v>14764</v>
      </c>
      <c r="B4313" s="195" t="s">
        <v>14765</v>
      </c>
      <c r="C4313" s="196" t="s">
        <v>41</v>
      </c>
      <c r="D4313" s="197">
        <v>67.36</v>
      </c>
    </row>
    <row r="4314" spans="1:4">
      <c r="A4314" s="199" t="s">
        <v>14766</v>
      </c>
      <c r="B4314" s="195" t="s">
        <v>14767</v>
      </c>
      <c r="C4314" s="196" t="s">
        <v>5451</v>
      </c>
      <c r="D4314" s="197">
        <v>866.95</v>
      </c>
    </row>
    <row r="4315" spans="1:4">
      <c r="A4315" s="199" t="s">
        <v>14768</v>
      </c>
      <c r="B4315" s="195" t="s">
        <v>14769</v>
      </c>
      <c r="C4315" s="196" t="s">
        <v>5413</v>
      </c>
      <c r="D4315" s="197">
        <v>112.25</v>
      </c>
    </row>
    <row r="4316" spans="1:4">
      <c r="A4316" s="199" t="s">
        <v>14770</v>
      </c>
      <c r="B4316" s="195" t="s">
        <v>14771</v>
      </c>
      <c r="C4316" s="196" t="s">
        <v>5451</v>
      </c>
      <c r="D4316" s="197">
        <v>214.36</v>
      </c>
    </row>
    <row r="4317" spans="1:4">
      <c r="A4317" s="199" t="s">
        <v>14772</v>
      </c>
      <c r="B4317" s="195" t="s">
        <v>14773</v>
      </c>
      <c r="C4317" s="196" t="s">
        <v>5451</v>
      </c>
      <c r="D4317" s="197">
        <v>867.31</v>
      </c>
    </row>
    <row r="4318" spans="1:4">
      <c r="A4318" s="199" t="s">
        <v>14774</v>
      </c>
      <c r="B4318" s="195" t="s">
        <v>14775</v>
      </c>
      <c r="C4318" s="196" t="s">
        <v>5451</v>
      </c>
      <c r="D4318" s="197">
        <v>551.88</v>
      </c>
    </row>
    <row r="4319" spans="1:4">
      <c r="A4319" s="199" t="s">
        <v>14776</v>
      </c>
      <c r="B4319" s="195" t="s">
        <v>14777</v>
      </c>
      <c r="C4319" s="196" t="s">
        <v>5451</v>
      </c>
      <c r="D4319" s="197">
        <v>673.48</v>
      </c>
    </row>
    <row r="4320" spans="1:4">
      <c r="A4320" s="199" t="s">
        <v>14778</v>
      </c>
      <c r="B4320" s="195" t="s">
        <v>14779</v>
      </c>
      <c r="C4320" s="196" t="s">
        <v>41</v>
      </c>
      <c r="D4320" s="197">
        <v>173.62</v>
      </c>
    </row>
    <row r="4321" spans="1:4">
      <c r="A4321" s="199" t="s">
        <v>14780</v>
      </c>
      <c r="B4321" s="195" t="s">
        <v>14781</v>
      </c>
      <c r="C4321" s="196" t="s">
        <v>5413</v>
      </c>
      <c r="D4321" s="197">
        <v>85.89</v>
      </c>
    </row>
    <row r="4322" spans="1:4">
      <c r="A4322" s="199" t="s">
        <v>14782</v>
      </c>
      <c r="B4322" s="195" t="s">
        <v>14783</v>
      </c>
      <c r="C4322" s="196" t="s">
        <v>5451</v>
      </c>
      <c r="D4322" s="197">
        <v>112.08</v>
      </c>
    </row>
    <row r="4323" spans="1:4">
      <c r="A4323" s="199" t="s">
        <v>14784</v>
      </c>
      <c r="B4323" s="195" t="s">
        <v>14785</v>
      </c>
      <c r="C4323" s="196" t="s">
        <v>5451</v>
      </c>
      <c r="D4323" s="197">
        <v>321.95999999999998</v>
      </c>
    </row>
    <row r="4324" spans="1:4">
      <c r="A4324" s="199" t="s">
        <v>14786</v>
      </c>
      <c r="B4324" s="195" t="s">
        <v>14787</v>
      </c>
      <c r="C4324" s="196" t="s">
        <v>5413</v>
      </c>
      <c r="D4324" s="197">
        <v>241.64</v>
      </c>
    </row>
    <row r="4325" spans="1:4">
      <c r="A4325" s="199" t="s">
        <v>14788</v>
      </c>
      <c r="B4325" s="195" t="s">
        <v>14789</v>
      </c>
      <c r="C4325" s="196" t="s">
        <v>41</v>
      </c>
      <c r="D4325" s="197">
        <v>107.55</v>
      </c>
    </row>
    <row r="4326" spans="1:4">
      <c r="A4326" s="199" t="s">
        <v>14790</v>
      </c>
      <c r="B4326" s="195" t="s">
        <v>14791</v>
      </c>
      <c r="C4326" s="196" t="s">
        <v>5413</v>
      </c>
      <c r="D4326" s="197">
        <v>187.1</v>
      </c>
    </row>
    <row r="4327" spans="1:4">
      <c r="A4327" s="199" t="s">
        <v>14792</v>
      </c>
      <c r="B4327" s="195" t="s">
        <v>14793</v>
      </c>
      <c r="C4327" s="196" t="s">
        <v>5451</v>
      </c>
      <c r="D4327" s="197">
        <v>213.5</v>
      </c>
    </row>
    <row r="4328" spans="1:4">
      <c r="A4328" s="199" t="s">
        <v>14794</v>
      </c>
      <c r="B4328" s="195" t="s">
        <v>14795</v>
      </c>
      <c r="C4328" s="196" t="s">
        <v>41</v>
      </c>
      <c r="D4328" s="197">
        <v>57.8</v>
      </c>
    </row>
    <row r="4329" spans="1:4">
      <c r="A4329" s="199" t="s">
        <v>14796</v>
      </c>
      <c r="B4329" s="195" t="s">
        <v>14797</v>
      </c>
      <c r="C4329" s="196" t="s">
        <v>41</v>
      </c>
      <c r="D4329" s="197">
        <v>26.16</v>
      </c>
    </row>
    <row r="4330" spans="1:4">
      <c r="A4330" s="199" t="s">
        <v>14798</v>
      </c>
      <c r="B4330" s="195" t="s">
        <v>14799</v>
      </c>
      <c r="C4330" s="196" t="s">
        <v>5413</v>
      </c>
      <c r="D4330" s="197">
        <v>75.349999999999994</v>
      </c>
    </row>
    <row r="4331" spans="1:4">
      <c r="A4331" s="199" t="s">
        <v>14800</v>
      </c>
      <c r="B4331" s="195" t="s">
        <v>14801</v>
      </c>
      <c r="C4331" s="196" t="s">
        <v>41</v>
      </c>
      <c r="D4331" s="197">
        <v>84.15</v>
      </c>
    </row>
    <row r="4332" spans="1:4">
      <c r="A4332" s="199" t="s">
        <v>14802</v>
      </c>
      <c r="B4332" s="195" t="s">
        <v>14803</v>
      </c>
      <c r="C4332" s="196" t="s">
        <v>5413</v>
      </c>
      <c r="D4332" s="197">
        <v>446.2</v>
      </c>
    </row>
    <row r="4333" spans="1:4">
      <c r="A4333" s="199" t="s">
        <v>14804</v>
      </c>
      <c r="B4333" s="195" t="s">
        <v>14805</v>
      </c>
      <c r="C4333" s="196" t="s">
        <v>5413</v>
      </c>
      <c r="D4333" s="197">
        <v>490.41</v>
      </c>
    </row>
    <row r="4334" spans="1:4">
      <c r="A4334" s="199" t="s">
        <v>14806</v>
      </c>
      <c r="B4334" s="195" t="s">
        <v>14807</v>
      </c>
      <c r="C4334" s="196" t="s">
        <v>5413</v>
      </c>
      <c r="D4334" s="197">
        <v>341.18</v>
      </c>
    </row>
    <row r="4335" spans="1:4">
      <c r="A4335" s="196" t="s">
        <v>14808</v>
      </c>
      <c r="B4335" s="195" t="s">
        <v>14809</v>
      </c>
      <c r="C4335" s="196" t="s">
        <v>5451</v>
      </c>
      <c r="D4335" s="197">
        <v>387.23</v>
      </c>
    </row>
    <row r="4336" spans="1:4">
      <c r="A4336" s="194" t="s">
        <v>14810</v>
      </c>
      <c r="B4336" s="195"/>
      <c r="C4336" s="196"/>
      <c r="D4336" s="224"/>
    </row>
    <row r="4337" spans="1:4">
      <c r="A4337" s="198" t="s">
        <v>14811</v>
      </c>
      <c r="B4337" s="195"/>
      <c r="C4337" s="196"/>
      <c r="D4337" s="224"/>
    </row>
    <row r="4338" spans="1:4">
      <c r="A4338" s="199" t="s">
        <v>14812</v>
      </c>
      <c r="B4338" s="195" t="s">
        <v>14813</v>
      </c>
      <c r="C4338" s="196" t="s">
        <v>5413</v>
      </c>
      <c r="D4338" s="197">
        <v>13.6</v>
      </c>
    </row>
    <row r="4339" spans="1:4">
      <c r="A4339" s="199" t="s">
        <v>14814</v>
      </c>
      <c r="B4339" s="195" t="s">
        <v>14815</v>
      </c>
      <c r="C4339" s="196" t="s">
        <v>5413</v>
      </c>
      <c r="D4339" s="197">
        <v>3.48</v>
      </c>
    </row>
    <row r="4340" spans="1:4">
      <c r="A4340" s="199" t="s">
        <v>14816</v>
      </c>
      <c r="B4340" s="195" t="s">
        <v>14817</v>
      </c>
      <c r="C4340" s="196" t="s">
        <v>5413</v>
      </c>
      <c r="D4340" s="197">
        <v>2.02</v>
      </c>
    </row>
    <row r="4341" spans="1:4">
      <c r="A4341" s="199" t="s">
        <v>14818</v>
      </c>
      <c r="B4341" s="195" t="s">
        <v>14819</v>
      </c>
      <c r="C4341" s="196" t="s">
        <v>5413</v>
      </c>
      <c r="D4341" s="197">
        <v>24.47</v>
      </c>
    </row>
    <row r="4342" spans="1:4">
      <c r="A4342" s="199" t="s">
        <v>14820</v>
      </c>
      <c r="B4342" s="195" t="s">
        <v>14821</v>
      </c>
      <c r="C4342" s="196" t="s">
        <v>5413</v>
      </c>
      <c r="D4342" s="197">
        <v>9.58</v>
      </c>
    </row>
    <row r="4343" spans="1:4">
      <c r="A4343" s="199" t="s">
        <v>14822</v>
      </c>
      <c r="B4343" s="195" t="s">
        <v>14823</v>
      </c>
      <c r="C4343" s="196" t="s">
        <v>5413</v>
      </c>
      <c r="D4343" s="197">
        <v>13.63</v>
      </c>
    </row>
    <row r="4344" spans="1:4">
      <c r="A4344" s="199" t="s">
        <v>14824</v>
      </c>
      <c r="B4344" s="195" t="s">
        <v>14825</v>
      </c>
      <c r="C4344" s="196" t="s">
        <v>5413</v>
      </c>
      <c r="D4344" s="197">
        <v>22.19</v>
      </c>
    </row>
    <row r="4345" spans="1:4">
      <c r="A4345" s="199" t="s">
        <v>14826</v>
      </c>
      <c r="B4345" s="195" t="s">
        <v>14827</v>
      </c>
      <c r="C4345" s="196" t="s">
        <v>5413</v>
      </c>
      <c r="D4345" s="197">
        <v>22.09</v>
      </c>
    </row>
    <row r="4346" spans="1:4">
      <c r="A4346" s="199" t="s">
        <v>14828</v>
      </c>
      <c r="B4346" s="195" t="s">
        <v>14829</v>
      </c>
      <c r="C4346" s="196" t="s">
        <v>5413</v>
      </c>
      <c r="D4346" s="197">
        <v>41.6</v>
      </c>
    </row>
    <row r="4347" spans="1:4">
      <c r="A4347" s="199" t="s">
        <v>14830</v>
      </c>
      <c r="B4347" s="195" t="s">
        <v>14831</v>
      </c>
      <c r="C4347" s="196" t="s">
        <v>5413</v>
      </c>
      <c r="D4347" s="197">
        <v>51.54</v>
      </c>
    </row>
    <row r="4348" spans="1:4">
      <c r="A4348" s="199" t="s">
        <v>14832</v>
      </c>
      <c r="B4348" s="195" t="s">
        <v>14833</v>
      </c>
      <c r="C4348" s="196" t="s">
        <v>5413</v>
      </c>
      <c r="D4348" s="197">
        <v>126.48</v>
      </c>
    </row>
    <row r="4349" spans="1:4">
      <c r="A4349" s="199" t="s">
        <v>14834</v>
      </c>
      <c r="B4349" s="195" t="s">
        <v>14835</v>
      </c>
      <c r="C4349" s="196" t="s">
        <v>5413</v>
      </c>
      <c r="D4349" s="197">
        <v>7</v>
      </c>
    </row>
    <row r="4350" spans="1:4">
      <c r="A4350" s="199" t="s">
        <v>14836</v>
      </c>
      <c r="B4350" s="195" t="s">
        <v>14837</v>
      </c>
      <c r="C4350" s="196" t="s">
        <v>5413</v>
      </c>
      <c r="D4350" s="197">
        <v>10.84</v>
      </c>
    </row>
    <row r="4351" spans="1:4">
      <c r="A4351" s="199" t="s">
        <v>14838</v>
      </c>
      <c r="B4351" s="195" t="s">
        <v>14839</v>
      </c>
      <c r="C4351" s="196" t="s">
        <v>5413</v>
      </c>
      <c r="D4351" s="197">
        <v>34.97</v>
      </c>
    </row>
    <row r="4352" spans="1:4">
      <c r="A4352" s="199" t="s">
        <v>14840</v>
      </c>
      <c r="B4352" s="195" t="s">
        <v>14841</v>
      </c>
      <c r="C4352" s="196" t="s">
        <v>34</v>
      </c>
      <c r="D4352" s="197">
        <v>12.79</v>
      </c>
    </row>
    <row r="4353" spans="1:4">
      <c r="A4353" s="199" t="s">
        <v>14842</v>
      </c>
      <c r="B4353" s="195" t="s">
        <v>14843</v>
      </c>
      <c r="C4353" s="196" t="s">
        <v>5413</v>
      </c>
      <c r="D4353" s="197">
        <v>9.26</v>
      </c>
    </row>
    <row r="4354" spans="1:4">
      <c r="A4354" s="199" t="s">
        <v>14844</v>
      </c>
      <c r="B4354" s="195" t="s">
        <v>14845</v>
      </c>
      <c r="C4354" s="196" t="s">
        <v>5413</v>
      </c>
      <c r="D4354" s="197">
        <v>5.05</v>
      </c>
    </row>
    <row r="4355" spans="1:4">
      <c r="A4355" s="199" t="s">
        <v>14846</v>
      </c>
      <c r="B4355" s="195" t="s">
        <v>14847</v>
      </c>
      <c r="C4355" s="196" t="s">
        <v>5413</v>
      </c>
      <c r="D4355" s="197">
        <v>9.11</v>
      </c>
    </row>
    <row r="4356" spans="1:4">
      <c r="A4356" s="199" t="s">
        <v>14848</v>
      </c>
      <c r="B4356" s="195" t="s">
        <v>14849</v>
      </c>
      <c r="C4356" s="196" t="s">
        <v>5447</v>
      </c>
      <c r="D4356" s="197">
        <v>12.24</v>
      </c>
    </row>
    <row r="4357" spans="1:4">
      <c r="A4357" s="199" t="s">
        <v>14850</v>
      </c>
      <c r="B4357" s="195" t="s">
        <v>14851</v>
      </c>
      <c r="C4357" s="196" t="s">
        <v>5447</v>
      </c>
      <c r="D4357" s="197">
        <v>14.9</v>
      </c>
    </row>
    <row r="4358" spans="1:4">
      <c r="A4358" s="199" t="s">
        <v>14852</v>
      </c>
      <c r="B4358" s="195" t="s">
        <v>14853</v>
      </c>
      <c r="C4358" s="196" t="s">
        <v>5447</v>
      </c>
      <c r="D4358" s="197">
        <v>14.9</v>
      </c>
    </row>
    <row r="4359" spans="1:4">
      <c r="A4359" s="196" t="s">
        <v>14854</v>
      </c>
      <c r="B4359" s="195" t="s">
        <v>14855</v>
      </c>
      <c r="C4359" s="196" t="s">
        <v>5413</v>
      </c>
      <c r="D4359" s="197">
        <v>83.4</v>
      </c>
    </row>
    <row r="4360" spans="1:4">
      <c r="A4360" s="194" t="s">
        <v>14856</v>
      </c>
      <c r="B4360" s="195"/>
      <c r="C4360" s="196"/>
      <c r="D4360" s="224"/>
    </row>
    <row r="4361" spans="1:4">
      <c r="A4361" s="198" t="s">
        <v>14857</v>
      </c>
      <c r="B4361" s="195"/>
      <c r="C4361" s="196"/>
      <c r="D4361" s="224"/>
    </row>
    <row r="4362" spans="1:4">
      <c r="A4362" s="199" t="s">
        <v>14858</v>
      </c>
      <c r="B4362" s="195" t="s">
        <v>14859</v>
      </c>
      <c r="C4362" s="196" t="s">
        <v>5413</v>
      </c>
      <c r="D4362" s="197">
        <v>1.84</v>
      </c>
    </row>
    <row r="4363" spans="1:4">
      <c r="A4363" s="199" t="s">
        <v>14860</v>
      </c>
      <c r="B4363" s="195" t="s">
        <v>14861</v>
      </c>
      <c r="C4363" s="196" t="s">
        <v>5413</v>
      </c>
      <c r="D4363" s="197">
        <v>0.57999999999999996</v>
      </c>
    </row>
    <row r="4364" spans="1:4">
      <c r="A4364" s="199" t="s">
        <v>14862</v>
      </c>
      <c r="B4364" s="195" t="s">
        <v>14863</v>
      </c>
      <c r="C4364" s="196" t="s">
        <v>5413</v>
      </c>
      <c r="D4364" s="197">
        <v>1.42</v>
      </c>
    </row>
    <row r="4365" spans="1:4">
      <c r="A4365" s="199" t="s">
        <v>14864</v>
      </c>
      <c r="B4365" s="195" t="s">
        <v>14865</v>
      </c>
      <c r="C4365" s="196" t="s">
        <v>5413</v>
      </c>
      <c r="D4365" s="197">
        <v>0.81</v>
      </c>
    </row>
    <row r="4366" spans="1:4">
      <c r="A4366" s="199" t="s">
        <v>14866</v>
      </c>
      <c r="B4366" s="195" t="s">
        <v>14867</v>
      </c>
      <c r="C4366" s="196" t="s">
        <v>5413</v>
      </c>
      <c r="D4366" s="197">
        <v>1.76</v>
      </c>
    </row>
    <row r="4367" spans="1:4">
      <c r="A4367" s="199" t="s">
        <v>14868</v>
      </c>
      <c r="B4367" s="195" t="s">
        <v>5467</v>
      </c>
      <c r="C4367" s="196" t="s">
        <v>5413</v>
      </c>
      <c r="D4367" s="197">
        <v>0.94</v>
      </c>
    </row>
    <row r="4368" spans="1:4">
      <c r="A4368" s="199" t="s">
        <v>14869</v>
      </c>
      <c r="B4368" s="195" t="s">
        <v>14870</v>
      </c>
      <c r="C4368" s="196" t="s">
        <v>25</v>
      </c>
      <c r="D4368" s="197">
        <v>0.84</v>
      </c>
    </row>
    <row r="4369" spans="1:4">
      <c r="A4369" s="199" t="s">
        <v>14871</v>
      </c>
      <c r="B4369" s="195" t="s">
        <v>14872</v>
      </c>
      <c r="C4369" s="196" t="s">
        <v>25</v>
      </c>
      <c r="D4369" s="197">
        <v>0.6</v>
      </c>
    </row>
    <row r="4370" spans="1:4">
      <c r="A4370" s="199" t="s">
        <v>14873</v>
      </c>
      <c r="B4370" s="195" t="s">
        <v>14874</v>
      </c>
      <c r="C4370" s="196" t="s">
        <v>25</v>
      </c>
      <c r="D4370" s="197">
        <v>0.62</v>
      </c>
    </row>
    <row r="4371" spans="1:4">
      <c r="A4371" s="199" t="s">
        <v>14875</v>
      </c>
      <c r="B4371" s="195" t="s">
        <v>14876</v>
      </c>
      <c r="C4371" s="196" t="s">
        <v>25</v>
      </c>
      <c r="D4371" s="197">
        <v>0.51</v>
      </c>
    </row>
    <row r="4372" spans="1:4">
      <c r="A4372" s="199" t="s">
        <v>14877</v>
      </c>
      <c r="B4372" s="195" t="s">
        <v>14878</v>
      </c>
      <c r="C4372" s="196" t="s">
        <v>25</v>
      </c>
      <c r="D4372" s="197">
        <v>0.32</v>
      </c>
    </row>
    <row r="4373" spans="1:4">
      <c r="A4373" s="199" t="s">
        <v>14879</v>
      </c>
      <c r="B4373" s="195" t="s">
        <v>14880</v>
      </c>
      <c r="C4373" s="196" t="s">
        <v>25</v>
      </c>
      <c r="D4373" s="197">
        <v>15.13</v>
      </c>
    </row>
    <row r="4374" spans="1:4">
      <c r="A4374" s="199" t="s">
        <v>14881</v>
      </c>
      <c r="B4374" s="195" t="s">
        <v>14882</v>
      </c>
      <c r="C4374" s="196" t="s">
        <v>5413</v>
      </c>
      <c r="D4374" s="197">
        <v>1.64</v>
      </c>
    </row>
    <row r="4375" spans="1:4">
      <c r="A4375" s="199" t="s">
        <v>14883</v>
      </c>
      <c r="B4375" s="195" t="s">
        <v>14884</v>
      </c>
      <c r="C4375" s="196" t="s">
        <v>5413</v>
      </c>
      <c r="D4375" s="197">
        <v>0.71</v>
      </c>
    </row>
    <row r="4376" spans="1:4">
      <c r="A4376" s="199" t="s">
        <v>14885</v>
      </c>
      <c r="B4376" s="195" t="s">
        <v>14886</v>
      </c>
      <c r="C4376" s="196" t="s">
        <v>5413</v>
      </c>
      <c r="D4376" s="197">
        <v>0.2</v>
      </c>
    </row>
    <row r="4377" spans="1:4">
      <c r="A4377" s="199" t="s">
        <v>14887</v>
      </c>
      <c r="B4377" s="195" t="s">
        <v>14888</v>
      </c>
      <c r="C4377" s="196" t="s">
        <v>5413</v>
      </c>
      <c r="D4377" s="197">
        <v>2.41</v>
      </c>
    </row>
    <row r="4378" spans="1:4">
      <c r="A4378" s="199" t="s">
        <v>14889</v>
      </c>
      <c r="B4378" s="195" t="s">
        <v>14890</v>
      </c>
      <c r="C4378" s="196" t="s">
        <v>5413</v>
      </c>
      <c r="D4378" s="197">
        <v>10.210000000000001</v>
      </c>
    </row>
    <row r="4379" spans="1:4">
      <c r="A4379" s="199" t="s">
        <v>14891</v>
      </c>
      <c r="B4379" s="195" t="s">
        <v>14892</v>
      </c>
      <c r="C4379" s="196" t="s">
        <v>5413</v>
      </c>
      <c r="D4379" s="197">
        <v>0.93</v>
      </c>
    </row>
    <row r="4380" spans="1:4">
      <c r="A4380" s="199" t="s">
        <v>14893</v>
      </c>
      <c r="B4380" s="195" t="s">
        <v>5468</v>
      </c>
      <c r="C4380" s="196" t="s">
        <v>5413</v>
      </c>
      <c r="D4380" s="197">
        <v>3.7</v>
      </c>
    </row>
    <row r="4381" spans="1:4">
      <c r="A4381" s="199" t="s">
        <v>14894</v>
      </c>
      <c r="B4381" s="195" t="s">
        <v>5469</v>
      </c>
      <c r="C4381" s="196" t="s">
        <v>5413</v>
      </c>
      <c r="D4381" s="197">
        <v>4</v>
      </c>
    </row>
    <row r="4382" spans="1:4">
      <c r="A4382" s="199" t="s">
        <v>14895</v>
      </c>
      <c r="B4382" s="195" t="s">
        <v>5470</v>
      </c>
      <c r="C4382" s="196" t="s">
        <v>5413</v>
      </c>
      <c r="D4382" s="197">
        <v>12</v>
      </c>
    </row>
    <row r="4383" spans="1:4">
      <c r="A4383" s="196" t="s">
        <v>14896</v>
      </c>
      <c r="B4383" s="195" t="s">
        <v>5471</v>
      </c>
      <c r="C4383" s="196" t="s">
        <v>5413</v>
      </c>
      <c r="D4383" s="197">
        <v>17</v>
      </c>
    </row>
    <row r="4384" spans="1:4">
      <c r="A4384" s="194" t="s">
        <v>14897</v>
      </c>
      <c r="B4384" s="195"/>
      <c r="C4384" s="196"/>
      <c r="D4384" s="224"/>
    </row>
    <row r="4385" spans="1:4">
      <c r="A4385" s="198" t="s">
        <v>14898</v>
      </c>
      <c r="B4385" s="195"/>
      <c r="C4385" s="196"/>
      <c r="D4385" s="224"/>
    </row>
    <row r="4386" spans="1:4">
      <c r="A4386" s="199" t="s">
        <v>14899</v>
      </c>
      <c r="B4386" s="195" t="s">
        <v>14900</v>
      </c>
      <c r="C4386" s="196" t="s">
        <v>5413</v>
      </c>
      <c r="D4386" s="197">
        <v>15.51</v>
      </c>
    </row>
    <row r="4387" spans="1:4">
      <c r="A4387" s="199" t="s">
        <v>14901</v>
      </c>
      <c r="B4387" s="195" t="s">
        <v>14902</v>
      </c>
      <c r="C4387" s="196" t="s">
        <v>5413</v>
      </c>
      <c r="D4387" s="197">
        <v>103.69</v>
      </c>
    </row>
    <row r="4388" spans="1:4">
      <c r="A4388" s="199" t="s">
        <v>14903</v>
      </c>
      <c r="B4388" s="195" t="s">
        <v>14904</v>
      </c>
      <c r="C4388" s="196" t="s">
        <v>5413</v>
      </c>
      <c r="D4388" s="197">
        <v>211.28</v>
      </c>
    </row>
    <row r="4389" spans="1:4">
      <c r="A4389" s="199" t="s">
        <v>14905</v>
      </c>
      <c r="B4389" s="195" t="s">
        <v>14906</v>
      </c>
      <c r="C4389" s="196" t="s">
        <v>5413</v>
      </c>
      <c r="D4389" s="197">
        <v>383.33</v>
      </c>
    </row>
    <row r="4390" spans="1:4">
      <c r="A4390" s="199" t="s">
        <v>14907</v>
      </c>
      <c r="B4390" s="195" t="s">
        <v>14908</v>
      </c>
      <c r="C4390" s="196" t="s">
        <v>5413</v>
      </c>
      <c r="D4390" s="197">
        <v>27.59</v>
      </c>
    </row>
    <row r="4391" spans="1:4">
      <c r="A4391" s="199" t="s">
        <v>14909</v>
      </c>
      <c r="B4391" s="195" t="s">
        <v>14910</v>
      </c>
      <c r="C4391" s="196" t="s">
        <v>5413</v>
      </c>
      <c r="D4391" s="197">
        <v>107.6</v>
      </c>
    </row>
    <row r="4392" spans="1:4">
      <c r="A4392" s="199" t="s">
        <v>14911</v>
      </c>
      <c r="B4392" s="195" t="s">
        <v>14912</v>
      </c>
      <c r="C4392" s="196" t="s">
        <v>5413</v>
      </c>
      <c r="D4392" s="197">
        <v>270.33999999999997</v>
      </c>
    </row>
    <row r="4393" spans="1:4">
      <c r="A4393" s="199" t="s">
        <v>14913</v>
      </c>
      <c r="B4393" s="195" t="s">
        <v>14914</v>
      </c>
      <c r="C4393" s="196" t="s">
        <v>5413</v>
      </c>
      <c r="D4393" s="197">
        <v>543.23</v>
      </c>
    </row>
    <row r="4394" spans="1:4">
      <c r="A4394" s="199" t="s">
        <v>14915</v>
      </c>
      <c r="B4394" s="195" t="s">
        <v>14916</v>
      </c>
      <c r="C4394" s="196" t="s">
        <v>5413</v>
      </c>
      <c r="D4394" s="197">
        <v>218.25</v>
      </c>
    </row>
    <row r="4395" spans="1:4">
      <c r="A4395" s="199" t="s">
        <v>14917</v>
      </c>
      <c r="B4395" s="195" t="s">
        <v>14918</v>
      </c>
      <c r="C4395" s="196" t="s">
        <v>5413</v>
      </c>
      <c r="D4395" s="197">
        <v>553.9</v>
      </c>
    </row>
    <row r="4396" spans="1:4">
      <c r="A4396" s="199" t="s">
        <v>14919</v>
      </c>
      <c r="B4396" s="195" t="s">
        <v>14920</v>
      </c>
      <c r="C4396" s="196" t="s">
        <v>5413</v>
      </c>
      <c r="D4396" s="197">
        <v>705.04</v>
      </c>
    </row>
    <row r="4397" spans="1:4">
      <c r="A4397" s="199" t="s">
        <v>14921</v>
      </c>
      <c r="B4397" s="195" t="s">
        <v>14922</v>
      </c>
      <c r="C4397" s="196" t="s">
        <v>5413</v>
      </c>
      <c r="D4397" s="197">
        <v>1009.3</v>
      </c>
    </row>
    <row r="4398" spans="1:4">
      <c r="A4398" s="199" t="s">
        <v>14923</v>
      </c>
      <c r="B4398" s="195" t="s">
        <v>14924</v>
      </c>
      <c r="C4398" s="196" t="s">
        <v>5413</v>
      </c>
      <c r="D4398" s="197">
        <v>1667.47</v>
      </c>
    </row>
    <row r="4399" spans="1:4">
      <c r="A4399" s="196" t="s">
        <v>14925</v>
      </c>
      <c r="B4399" s="195" t="s">
        <v>14926</v>
      </c>
      <c r="C4399" s="196" t="s">
        <v>5413</v>
      </c>
      <c r="D4399" s="197">
        <v>2715.38</v>
      </c>
    </row>
    <row r="4400" spans="1:4">
      <c r="A4400" s="198" t="s">
        <v>14927</v>
      </c>
      <c r="B4400" s="195"/>
      <c r="C4400" s="196"/>
      <c r="D4400" s="224"/>
    </row>
    <row r="4401" spans="1:4">
      <c r="A4401" s="199" t="s">
        <v>14928</v>
      </c>
      <c r="B4401" s="195" t="s">
        <v>14929</v>
      </c>
      <c r="C4401" s="196" t="s">
        <v>5413</v>
      </c>
      <c r="D4401" s="197">
        <v>80.53</v>
      </c>
    </row>
    <row r="4402" spans="1:4">
      <c r="A4402" s="199" t="s">
        <v>14930</v>
      </c>
      <c r="B4402" s="195" t="s">
        <v>14931</v>
      </c>
      <c r="C4402" s="196" t="s">
        <v>5413</v>
      </c>
      <c r="D4402" s="197">
        <v>2.2200000000000002</v>
      </c>
    </row>
    <row r="4403" spans="1:4">
      <c r="A4403" s="199" t="s">
        <v>14932</v>
      </c>
      <c r="B4403" s="195" t="s">
        <v>14933</v>
      </c>
      <c r="C4403" s="196" t="s">
        <v>5413</v>
      </c>
      <c r="D4403" s="197">
        <v>282.69</v>
      </c>
    </row>
    <row r="4404" spans="1:4">
      <c r="A4404" s="199" t="s">
        <v>14934</v>
      </c>
      <c r="B4404" s="195" t="s">
        <v>14935</v>
      </c>
      <c r="C4404" s="196" t="s">
        <v>5413</v>
      </c>
      <c r="D4404" s="197">
        <v>805.84</v>
      </c>
    </row>
    <row r="4405" spans="1:4">
      <c r="A4405" s="199" t="s">
        <v>14936</v>
      </c>
      <c r="B4405" s="195" t="s">
        <v>14937</v>
      </c>
      <c r="C4405" s="196" t="s">
        <v>5413</v>
      </c>
      <c r="D4405" s="197">
        <v>38.700000000000003</v>
      </c>
    </row>
    <row r="4406" spans="1:4">
      <c r="A4406" s="199" t="s">
        <v>14938</v>
      </c>
      <c r="B4406" s="195" t="s">
        <v>14939</v>
      </c>
      <c r="C4406" s="196" t="s">
        <v>5413</v>
      </c>
      <c r="D4406" s="197">
        <v>28.31</v>
      </c>
    </row>
    <row r="4407" spans="1:4">
      <c r="A4407" s="199" t="s">
        <v>14940</v>
      </c>
      <c r="B4407" s="195" t="s">
        <v>14941</v>
      </c>
      <c r="C4407" s="196" t="s">
        <v>5413</v>
      </c>
      <c r="D4407" s="197">
        <v>150.29</v>
      </c>
    </row>
    <row r="4408" spans="1:4">
      <c r="A4408" s="199" t="s">
        <v>14942</v>
      </c>
      <c r="B4408" s="195" t="s">
        <v>14943</v>
      </c>
      <c r="C4408" s="196" t="s">
        <v>5413</v>
      </c>
      <c r="D4408" s="197">
        <v>122.06</v>
      </c>
    </row>
    <row r="4409" spans="1:4">
      <c r="A4409" s="199" t="s">
        <v>14944</v>
      </c>
      <c r="B4409" s="195" t="s">
        <v>14945</v>
      </c>
      <c r="C4409" s="196" t="s">
        <v>5413</v>
      </c>
      <c r="D4409" s="197">
        <v>2120.0100000000002</v>
      </c>
    </row>
    <row r="4410" spans="1:4">
      <c r="A4410" s="199" t="s">
        <v>14946</v>
      </c>
      <c r="B4410" s="195" t="s">
        <v>14947</v>
      </c>
      <c r="C4410" s="196" t="s">
        <v>5413</v>
      </c>
      <c r="D4410" s="197">
        <v>51.3</v>
      </c>
    </row>
    <row r="4411" spans="1:4">
      <c r="A4411" s="194" t="s">
        <v>14948</v>
      </c>
      <c r="B4411" s="195"/>
      <c r="C4411" s="196"/>
      <c r="D4411" s="224"/>
    </row>
    <row r="4412" spans="1:4">
      <c r="A4412" s="194" t="s">
        <v>14949</v>
      </c>
      <c r="B4412" s="195"/>
      <c r="C4412" s="196"/>
      <c r="D4412" s="224"/>
    </row>
    <row r="4413" spans="1:4">
      <c r="A4413" s="199" t="s">
        <v>14950</v>
      </c>
      <c r="B4413" s="195" t="s">
        <v>14951</v>
      </c>
      <c r="C4413" s="196" t="s">
        <v>5413</v>
      </c>
      <c r="D4413" s="197">
        <v>1690</v>
      </c>
    </row>
    <row r="4414" spans="1:4">
      <c r="A4414" s="199" t="s">
        <v>14952</v>
      </c>
      <c r="B4414" s="195" t="s">
        <v>14953</v>
      </c>
      <c r="C4414" s="196" t="s">
        <v>5413</v>
      </c>
      <c r="D4414" s="197">
        <v>332.45</v>
      </c>
    </row>
    <row r="4415" spans="1:4">
      <c r="A4415" s="199" t="s">
        <v>14954</v>
      </c>
      <c r="B4415" s="195" t="s">
        <v>14955</v>
      </c>
      <c r="C4415" s="196" t="s">
        <v>25</v>
      </c>
      <c r="D4415" s="197">
        <v>703.33</v>
      </c>
    </row>
    <row r="4416" spans="1:4">
      <c r="A4416" s="199" t="s">
        <v>14956</v>
      </c>
      <c r="B4416" s="195" t="s">
        <v>14957</v>
      </c>
      <c r="C4416" s="196" t="s">
        <v>5447</v>
      </c>
      <c r="D4416" s="197">
        <v>14.4</v>
      </c>
    </row>
    <row r="4417" spans="1:4">
      <c r="A4417" s="199" t="s">
        <v>14958</v>
      </c>
      <c r="B4417" s="195" t="s">
        <v>14959</v>
      </c>
      <c r="C4417" s="196" t="s">
        <v>5445</v>
      </c>
      <c r="D4417" s="197">
        <v>756.63</v>
      </c>
    </row>
    <row r="4418" spans="1:4">
      <c r="A4418" s="199" t="s">
        <v>14960</v>
      </c>
      <c r="B4418" s="195" t="s">
        <v>14961</v>
      </c>
      <c r="C4418" s="196" t="s">
        <v>5413</v>
      </c>
      <c r="D4418" s="197">
        <v>4322.01</v>
      </c>
    </row>
    <row r="4419" spans="1:4">
      <c r="A4419" s="199" t="s">
        <v>14962</v>
      </c>
      <c r="B4419" s="195" t="s">
        <v>14963</v>
      </c>
      <c r="C4419" s="196" t="s">
        <v>5413</v>
      </c>
      <c r="D4419" s="197">
        <v>137.24</v>
      </c>
    </row>
    <row r="4420" spans="1:4">
      <c r="A4420" s="199" t="s">
        <v>14964</v>
      </c>
      <c r="B4420" s="195" t="s">
        <v>14965</v>
      </c>
      <c r="C4420" s="196" t="s">
        <v>5413</v>
      </c>
      <c r="D4420" s="197">
        <v>16.45</v>
      </c>
    </row>
    <row r="4421" spans="1:4">
      <c r="A4421" s="199" t="s">
        <v>14966</v>
      </c>
      <c r="B4421" s="195" t="s">
        <v>14967</v>
      </c>
      <c r="C4421" s="196" t="s">
        <v>5413</v>
      </c>
      <c r="D4421" s="197">
        <v>34.4</v>
      </c>
    </row>
    <row r="4422" spans="1:4">
      <c r="A4422" s="199" t="s">
        <v>14968</v>
      </c>
      <c r="B4422" s="195" t="s">
        <v>14969</v>
      </c>
      <c r="C4422" s="196" t="s">
        <v>5413</v>
      </c>
      <c r="D4422" s="197">
        <v>55.54</v>
      </c>
    </row>
    <row r="4423" spans="1:4">
      <c r="A4423" s="194" t="s">
        <v>5472</v>
      </c>
      <c r="B4423" s="195"/>
      <c r="C4423" s="196"/>
      <c r="D4423" s="224"/>
    </row>
    <row r="4424" spans="1:4">
      <c r="A4424" s="194" t="s">
        <v>5473</v>
      </c>
      <c r="B4424" s="195"/>
      <c r="C4424" s="196"/>
      <c r="D4424" s="224"/>
    </row>
    <row r="4425" spans="1:4">
      <c r="A4425" s="194" t="s">
        <v>14970</v>
      </c>
      <c r="B4425" s="195"/>
      <c r="C4425" s="196"/>
      <c r="D4425" s="224"/>
    </row>
    <row r="4426" spans="1:4">
      <c r="A4426" s="194" t="s">
        <v>14971</v>
      </c>
      <c r="B4426" s="195"/>
      <c r="C4426" s="196"/>
      <c r="D4426" s="224"/>
    </row>
    <row r="4427" spans="1:4">
      <c r="A4427" s="199" t="s">
        <v>14972</v>
      </c>
      <c r="B4427" s="195" t="s">
        <v>14973</v>
      </c>
      <c r="C4427" s="196" t="s">
        <v>25</v>
      </c>
      <c r="D4427" s="197">
        <v>5.1100000000000003</v>
      </c>
    </row>
    <row r="4428" spans="1:4">
      <c r="A4428" s="199" t="s">
        <v>14974</v>
      </c>
      <c r="B4428" s="195" t="s">
        <v>14975</v>
      </c>
      <c r="C4428" s="196" t="s">
        <v>25</v>
      </c>
      <c r="D4428" s="197">
        <v>6.65</v>
      </c>
    </row>
    <row r="4429" spans="1:4">
      <c r="A4429" s="199" t="s">
        <v>14976</v>
      </c>
      <c r="B4429" s="195" t="s">
        <v>14977</v>
      </c>
      <c r="C4429" s="196" t="s">
        <v>25</v>
      </c>
      <c r="D4429" s="197">
        <v>6.87</v>
      </c>
    </row>
    <row r="4430" spans="1:4">
      <c r="A4430" s="194" t="s">
        <v>14978</v>
      </c>
      <c r="B4430" s="195"/>
      <c r="C4430" s="196"/>
      <c r="D4430" s="224"/>
    </row>
    <row r="4431" spans="1:4">
      <c r="A4431" s="199" t="s">
        <v>14979</v>
      </c>
      <c r="B4431" s="195" t="s">
        <v>14980</v>
      </c>
      <c r="C4431" s="196" t="s">
        <v>25</v>
      </c>
      <c r="D4431" s="197">
        <v>5.7</v>
      </c>
    </row>
    <row r="4432" spans="1:4">
      <c r="A4432" s="199" t="s">
        <v>14981</v>
      </c>
      <c r="B4432" s="195" t="s">
        <v>14982</v>
      </c>
      <c r="C4432" s="196" t="s">
        <v>25</v>
      </c>
      <c r="D4432" s="197">
        <v>8.2200000000000006</v>
      </c>
    </row>
    <row r="4433" spans="1:4">
      <c r="A4433" s="199" t="s">
        <v>14983</v>
      </c>
      <c r="B4433" s="195" t="s">
        <v>14984</v>
      </c>
      <c r="C4433" s="196" t="s">
        <v>25</v>
      </c>
      <c r="D4433" s="197">
        <v>10.91</v>
      </c>
    </row>
    <row r="4434" spans="1:4">
      <c r="A4434" s="199" t="s">
        <v>14985</v>
      </c>
      <c r="B4434" s="195" t="s">
        <v>14986</v>
      </c>
      <c r="C4434" s="196" t="s">
        <v>25</v>
      </c>
      <c r="D4434" s="197">
        <v>3.43</v>
      </c>
    </row>
    <row r="4435" spans="1:4">
      <c r="A4435" s="194" t="s">
        <v>14987</v>
      </c>
      <c r="B4435" s="195"/>
      <c r="C4435" s="196"/>
      <c r="D4435" s="224"/>
    </row>
    <row r="4436" spans="1:4">
      <c r="A4436" s="199" t="s">
        <v>14988</v>
      </c>
      <c r="B4436" s="195" t="s">
        <v>14989</v>
      </c>
      <c r="C4436" s="196" t="s">
        <v>25</v>
      </c>
      <c r="D4436" s="197">
        <v>21.56</v>
      </c>
    </row>
    <row r="4437" spans="1:4">
      <c r="A4437" s="199" t="s">
        <v>14990</v>
      </c>
      <c r="B4437" s="195" t="s">
        <v>14991</v>
      </c>
      <c r="C4437" s="196" t="s">
        <v>25</v>
      </c>
      <c r="D4437" s="197">
        <v>41.03</v>
      </c>
    </row>
    <row r="4438" spans="1:4">
      <c r="A4438" s="199" t="s">
        <v>14992</v>
      </c>
      <c r="B4438" s="195" t="s">
        <v>14993</v>
      </c>
      <c r="C4438" s="196" t="s">
        <v>25</v>
      </c>
      <c r="D4438" s="197">
        <v>8.36</v>
      </c>
    </row>
    <row r="4439" spans="1:4">
      <c r="A4439" s="199" t="s">
        <v>14994</v>
      </c>
      <c r="B4439" s="195" t="s">
        <v>14995</v>
      </c>
      <c r="C4439" s="196" t="s">
        <v>25</v>
      </c>
      <c r="D4439" s="197">
        <v>31.62</v>
      </c>
    </row>
    <row r="4440" spans="1:4">
      <c r="A4440" s="199" t="s">
        <v>14996</v>
      </c>
      <c r="B4440" s="195" t="s">
        <v>14997</v>
      </c>
      <c r="C4440" s="196" t="s">
        <v>25</v>
      </c>
      <c r="D4440" s="197">
        <v>14.18</v>
      </c>
    </row>
    <row r="4441" spans="1:4">
      <c r="A4441" s="199" t="s">
        <v>14998</v>
      </c>
      <c r="B4441" s="195" t="s">
        <v>14999</v>
      </c>
      <c r="C4441" s="196" t="s">
        <v>25</v>
      </c>
      <c r="D4441" s="197">
        <v>23.83</v>
      </c>
    </row>
    <row r="4442" spans="1:4">
      <c r="A4442" s="199" t="s">
        <v>15000</v>
      </c>
      <c r="B4442" s="195" t="s">
        <v>15001</v>
      </c>
      <c r="C4442" s="196" t="s">
        <v>25</v>
      </c>
      <c r="D4442" s="197">
        <v>23.56</v>
      </c>
    </row>
    <row r="4443" spans="1:4">
      <c r="A4443" s="199" t="s">
        <v>15002</v>
      </c>
      <c r="B4443" s="195" t="s">
        <v>15003</v>
      </c>
      <c r="C4443" s="196" t="s">
        <v>25</v>
      </c>
      <c r="D4443" s="197">
        <v>25.84</v>
      </c>
    </row>
    <row r="4444" spans="1:4">
      <c r="A4444" s="199" t="s">
        <v>15004</v>
      </c>
      <c r="B4444" s="195" t="s">
        <v>15005</v>
      </c>
      <c r="C4444" s="196" t="s">
        <v>25</v>
      </c>
      <c r="D4444" s="197">
        <v>43.5</v>
      </c>
    </row>
    <row r="4445" spans="1:4">
      <c r="A4445" s="199" t="s">
        <v>15006</v>
      </c>
      <c r="B4445" s="195" t="s">
        <v>15007</v>
      </c>
      <c r="C4445" s="196" t="s">
        <v>25</v>
      </c>
      <c r="D4445" s="197">
        <v>33.090000000000003</v>
      </c>
    </row>
    <row r="4446" spans="1:4">
      <c r="A4446" s="199" t="s">
        <v>15008</v>
      </c>
      <c r="B4446" s="195" t="s">
        <v>15009</v>
      </c>
      <c r="C4446" s="196" t="s">
        <v>25</v>
      </c>
      <c r="D4446" s="197">
        <v>29.08</v>
      </c>
    </row>
    <row r="4447" spans="1:4">
      <c r="A4447" s="199" t="s">
        <v>15010</v>
      </c>
      <c r="B4447" s="195" t="s">
        <v>15011</v>
      </c>
      <c r="C4447" s="196" t="s">
        <v>25</v>
      </c>
      <c r="D4447" s="197">
        <v>3.15</v>
      </c>
    </row>
    <row r="4448" spans="1:4">
      <c r="A4448" s="199" t="s">
        <v>15012</v>
      </c>
      <c r="B4448" s="195" t="s">
        <v>15013</v>
      </c>
      <c r="C4448" s="196" t="s">
        <v>25</v>
      </c>
      <c r="D4448" s="197">
        <v>3.53</v>
      </c>
    </row>
    <row r="4449" spans="1:4">
      <c r="A4449" s="199" t="s">
        <v>15014</v>
      </c>
      <c r="B4449" s="195" t="s">
        <v>15015</v>
      </c>
      <c r="C4449" s="196" t="s">
        <v>25</v>
      </c>
      <c r="D4449" s="197">
        <v>3.53</v>
      </c>
    </row>
    <row r="4450" spans="1:4">
      <c r="A4450" s="199" t="s">
        <v>15016</v>
      </c>
      <c r="B4450" s="195" t="s">
        <v>15017</v>
      </c>
      <c r="C4450" s="196" t="s">
        <v>25</v>
      </c>
      <c r="D4450" s="197">
        <v>3.89</v>
      </c>
    </row>
    <row r="4451" spans="1:4">
      <c r="A4451" s="199" t="s">
        <v>15018</v>
      </c>
      <c r="B4451" s="195" t="s">
        <v>15019</v>
      </c>
      <c r="C4451" s="196" t="s">
        <v>25</v>
      </c>
      <c r="D4451" s="197">
        <v>16.920000000000002</v>
      </c>
    </row>
    <row r="4452" spans="1:4">
      <c r="A4452" s="199" t="s">
        <v>15020</v>
      </c>
      <c r="B4452" s="195" t="s">
        <v>15021</v>
      </c>
      <c r="C4452" s="196" t="s">
        <v>25</v>
      </c>
      <c r="D4452" s="197">
        <v>8.8000000000000007</v>
      </c>
    </row>
    <row r="4453" spans="1:4">
      <c r="A4453" s="199" t="s">
        <v>15022</v>
      </c>
      <c r="B4453" s="195" t="s">
        <v>15023</v>
      </c>
      <c r="C4453" s="196" t="s">
        <v>25</v>
      </c>
      <c r="D4453" s="197">
        <v>8.8000000000000007</v>
      </c>
    </row>
    <row r="4454" spans="1:4">
      <c r="A4454" s="194" t="s">
        <v>15024</v>
      </c>
      <c r="B4454" s="195"/>
      <c r="C4454" s="196"/>
      <c r="D4454" s="224"/>
    </row>
    <row r="4455" spans="1:4">
      <c r="A4455" s="199" t="s">
        <v>15025</v>
      </c>
      <c r="B4455" s="195" t="s">
        <v>15026</v>
      </c>
      <c r="C4455" s="196" t="s">
        <v>25</v>
      </c>
      <c r="D4455" s="197">
        <v>25.68</v>
      </c>
    </row>
    <row r="4456" spans="1:4">
      <c r="A4456" s="199" t="s">
        <v>15027</v>
      </c>
      <c r="B4456" s="195" t="s">
        <v>15028</v>
      </c>
      <c r="C4456" s="196" t="s">
        <v>25</v>
      </c>
      <c r="D4456" s="197">
        <v>35.42</v>
      </c>
    </row>
    <row r="4457" spans="1:4">
      <c r="A4457" s="199" t="s">
        <v>15029</v>
      </c>
      <c r="B4457" s="195" t="s">
        <v>15030</v>
      </c>
      <c r="C4457" s="196" t="s">
        <v>25</v>
      </c>
      <c r="D4457" s="197">
        <v>34.71</v>
      </c>
    </row>
    <row r="4458" spans="1:4">
      <c r="A4458" s="199" t="s">
        <v>15031</v>
      </c>
      <c r="B4458" s="195" t="s">
        <v>15032</v>
      </c>
      <c r="C4458" s="196" t="s">
        <v>25</v>
      </c>
      <c r="D4458" s="197">
        <v>9.68</v>
      </c>
    </row>
    <row r="4459" spans="1:4">
      <c r="A4459" s="199" t="s">
        <v>15033</v>
      </c>
      <c r="B4459" s="195" t="s">
        <v>15034</v>
      </c>
      <c r="C4459" s="196" t="s">
        <v>25</v>
      </c>
      <c r="D4459" s="197">
        <v>22.33</v>
      </c>
    </row>
    <row r="4460" spans="1:4">
      <c r="A4460" s="199" t="s">
        <v>15035</v>
      </c>
      <c r="B4460" s="195" t="s">
        <v>15036</v>
      </c>
      <c r="C4460" s="196" t="s">
        <v>25</v>
      </c>
      <c r="D4460" s="197">
        <v>12.57</v>
      </c>
    </row>
    <row r="4461" spans="1:4">
      <c r="A4461" s="194" t="s">
        <v>15037</v>
      </c>
      <c r="B4461" s="195"/>
      <c r="C4461" s="196"/>
      <c r="D4461" s="224"/>
    </row>
    <row r="4462" spans="1:4">
      <c r="A4462" s="199" t="s">
        <v>15038</v>
      </c>
      <c r="B4462" s="195" t="s">
        <v>15039</v>
      </c>
      <c r="C4462" s="196" t="s">
        <v>25</v>
      </c>
      <c r="D4462" s="197">
        <v>32.979999999999997</v>
      </c>
    </row>
    <row r="4463" spans="1:4">
      <c r="A4463" s="199" t="s">
        <v>15040</v>
      </c>
      <c r="B4463" s="195" t="s">
        <v>15041</v>
      </c>
      <c r="C4463" s="196" t="s">
        <v>25</v>
      </c>
      <c r="D4463" s="197">
        <v>21.19</v>
      </c>
    </row>
    <row r="4464" spans="1:4">
      <c r="A4464" s="199" t="s">
        <v>15042</v>
      </c>
      <c r="B4464" s="195" t="s">
        <v>15043</v>
      </c>
      <c r="C4464" s="196" t="s">
        <v>25</v>
      </c>
      <c r="D4464" s="197">
        <v>34.76</v>
      </c>
    </row>
    <row r="4465" spans="1:4">
      <c r="A4465" s="199" t="s">
        <v>15044</v>
      </c>
      <c r="B4465" s="195" t="s">
        <v>15045</v>
      </c>
      <c r="C4465" s="196" t="s">
        <v>25</v>
      </c>
      <c r="D4465" s="197">
        <v>21.59</v>
      </c>
    </row>
    <row r="4466" spans="1:4">
      <c r="A4466" s="199" t="s">
        <v>15046</v>
      </c>
      <c r="B4466" s="195" t="s">
        <v>15047</v>
      </c>
      <c r="C4466" s="196" t="s">
        <v>25</v>
      </c>
      <c r="D4466" s="197">
        <v>33.81</v>
      </c>
    </row>
    <row r="4467" spans="1:4">
      <c r="A4467" s="199" t="s">
        <v>15048</v>
      </c>
      <c r="B4467" s="195" t="s">
        <v>15049</v>
      </c>
      <c r="C4467" s="196" t="s">
        <v>25</v>
      </c>
      <c r="D4467" s="197">
        <v>26.02</v>
      </c>
    </row>
    <row r="4468" spans="1:4">
      <c r="A4468" s="199" t="s">
        <v>15050</v>
      </c>
      <c r="B4468" s="195" t="s">
        <v>15051</v>
      </c>
      <c r="C4468" s="196" t="s">
        <v>41</v>
      </c>
      <c r="D4468" s="197">
        <v>10.28</v>
      </c>
    </row>
    <row r="4469" spans="1:4">
      <c r="A4469" s="199" t="s">
        <v>15052</v>
      </c>
      <c r="B4469" s="195" t="s">
        <v>15053</v>
      </c>
      <c r="C4469" s="196" t="s">
        <v>25</v>
      </c>
      <c r="D4469" s="197">
        <v>9.64</v>
      </c>
    </row>
    <row r="4470" spans="1:4">
      <c r="A4470" s="199" t="s">
        <v>15054</v>
      </c>
      <c r="B4470" s="195" t="s">
        <v>15055</v>
      </c>
      <c r="C4470" s="196" t="s">
        <v>25</v>
      </c>
      <c r="D4470" s="197">
        <v>34.49</v>
      </c>
    </row>
    <row r="4471" spans="1:4">
      <c r="A4471" s="199" t="s">
        <v>15056</v>
      </c>
      <c r="B4471" s="195" t="s">
        <v>15057</v>
      </c>
      <c r="C4471" s="196" t="s">
        <v>25</v>
      </c>
      <c r="D4471" s="197">
        <v>8.27</v>
      </c>
    </row>
    <row r="4472" spans="1:4">
      <c r="A4472" s="199" t="s">
        <v>15058</v>
      </c>
      <c r="B4472" s="195" t="s">
        <v>15059</v>
      </c>
      <c r="C4472" s="196" t="s">
        <v>25</v>
      </c>
      <c r="D4472" s="197">
        <v>13.3</v>
      </c>
    </row>
    <row r="4473" spans="1:4">
      <c r="A4473" s="199" t="s">
        <v>15060</v>
      </c>
      <c r="B4473" s="195" t="s">
        <v>15061</v>
      </c>
      <c r="C4473" s="196" t="s">
        <v>25</v>
      </c>
      <c r="D4473" s="197">
        <v>14.12</v>
      </c>
    </row>
    <row r="4474" spans="1:4">
      <c r="A4474" s="199" t="s">
        <v>15062</v>
      </c>
      <c r="B4474" s="195" t="s">
        <v>15063</v>
      </c>
      <c r="C4474" s="196" t="s">
        <v>25</v>
      </c>
      <c r="D4474" s="197">
        <v>15.18</v>
      </c>
    </row>
    <row r="4475" spans="1:4">
      <c r="A4475" s="199" t="s">
        <v>15064</v>
      </c>
      <c r="B4475" s="195" t="s">
        <v>15065</v>
      </c>
      <c r="C4475" s="196" t="s">
        <v>25</v>
      </c>
      <c r="D4475" s="197">
        <v>15.49</v>
      </c>
    </row>
    <row r="4476" spans="1:4">
      <c r="A4476" s="199" t="s">
        <v>15066</v>
      </c>
      <c r="B4476" s="195" t="s">
        <v>15067</v>
      </c>
      <c r="C4476" s="196" t="s">
        <v>25</v>
      </c>
      <c r="D4476" s="197">
        <v>20.93</v>
      </c>
    </row>
    <row r="4477" spans="1:4">
      <c r="A4477" s="194" t="s">
        <v>15068</v>
      </c>
      <c r="B4477" s="195"/>
      <c r="C4477" s="196"/>
      <c r="D4477" s="224"/>
    </row>
    <row r="4478" spans="1:4">
      <c r="A4478" s="199" t="s">
        <v>15069</v>
      </c>
      <c r="B4478" s="195" t="s">
        <v>15070</v>
      </c>
      <c r="C4478" s="196" t="s">
        <v>25</v>
      </c>
      <c r="D4478" s="197">
        <v>65.45</v>
      </c>
    </row>
    <row r="4479" spans="1:4">
      <c r="A4479" s="199" t="s">
        <v>15071</v>
      </c>
      <c r="B4479" s="195" t="s">
        <v>15072</v>
      </c>
      <c r="C4479" s="196" t="s">
        <v>25</v>
      </c>
      <c r="D4479" s="197">
        <v>16.59</v>
      </c>
    </row>
    <row r="4480" spans="1:4">
      <c r="A4480" s="199" t="s">
        <v>15073</v>
      </c>
      <c r="B4480" s="195" t="s">
        <v>15074</v>
      </c>
      <c r="C4480" s="196" t="s">
        <v>25</v>
      </c>
      <c r="D4480" s="197">
        <v>27.18</v>
      </c>
    </row>
    <row r="4481" spans="1:4">
      <c r="A4481" s="199" t="s">
        <v>15075</v>
      </c>
      <c r="B4481" s="195" t="s">
        <v>15076</v>
      </c>
      <c r="C4481" s="196" t="s">
        <v>25</v>
      </c>
      <c r="D4481" s="197">
        <v>73.3</v>
      </c>
    </row>
    <row r="4482" spans="1:4">
      <c r="A4482" s="199" t="s">
        <v>15077</v>
      </c>
      <c r="B4482" s="195" t="s">
        <v>15078</v>
      </c>
      <c r="C4482" s="196" t="s">
        <v>41</v>
      </c>
      <c r="D4482" s="197">
        <v>9.9</v>
      </c>
    </row>
    <row r="4483" spans="1:4">
      <c r="A4483" s="199" t="s">
        <v>15079</v>
      </c>
      <c r="B4483" s="195" t="s">
        <v>15080</v>
      </c>
      <c r="C4483" s="196" t="s">
        <v>25</v>
      </c>
      <c r="D4483" s="197">
        <v>13.94</v>
      </c>
    </row>
    <row r="4484" spans="1:4">
      <c r="A4484" s="199" t="s">
        <v>15081</v>
      </c>
      <c r="B4484" s="195" t="s">
        <v>15082</v>
      </c>
      <c r="C4484" s="196" t="s">
        <v>25</v>
      </c>
      <c r="D4484" s="197">
        <v>26.57</v>
      </c>
    </row>
    <row r="4485" spans="1:4">
      <c r="A4485" s="199" t="s">
        <v>15083</v>
      </c>
      <c r="B4485" s="195" t="s">
        <v>15084</v>
      </c>
      <c r="C4485" s="196" t="s">
        <v>25</v>
      </c>
      <c r="D4485" s="197">
        <v>16.899999999999999</v>
      </c>
    </row>
    <row r="4486" spans="1:4">
      <c r="A4486" s="194" t="s">
        <v>15085</v>
      </c>
      <c r="B4486" s="195"/>
      <c r="C4486" s="196"/>
      <c r="D4486" s="224"/>
    </row>
    <row r="4487" spans="1:4">
      <c r="A4487" s="199" t="s">
        <v>15086</v>
      </c>
      <c r="B4487" s="195" t="s">
        <v>15087</v>
      </c>
      <c r="C4487" s="196" t="s">
        <v>25</v>
      </c>
      <c r="D4487" s="197">
        <v>2.38</v>
      </c>
    </row>
    <row r="4488" spans="1:4">
      <c r="A4488" s="199" t="s">
        <v>15088</v>
      </c>
      <c r="B4488" s="195" t="s">
        <v>15089</v>
      </c>
      <c r="C4488" s="196" t="s">
        <v>25</v>
      </c>
      <c r="D4488" s="197">
        <v>5.93</v>
      </c>
    </row>
    <row r="4489" spans="1:4">
      <c r="A4489" s="194" t="s">
        <v>15090</v>
      </c>
      <c r="B4489" s="195"/>
      <c r="C4489" s="196"/>
      <c r="D4489" s="224"/>
    </row>
    <row r="4490" spans="1:4">
      <c r="A4490" s="199" t="s">
        <v>15091</v>
      </c>
      <c r="B4490" s="195" t="s">
        <v>15092</v>
      </c>
      <c r="C4490" s="196" t="s">
        <v>25</v>
      </c>
      <c r="D4490" s="197">
        <v>15.97</v>
      </c>
    </row>
    <row r="4491" spans="1:4">
      <c r="A4491" s="199" t="s">
        <v>15093</v>
      </c>
      <c r="B4491" s="195" t="s">
        <v>15094</v>
      </c>
      <c r="C4491" s="196" t="s">
        <v>25</v>
      </c>
      <c r="D4491" s="197">
        <v>20.13</v>
      </c>
    </row>
    <row r="4492" spans="1:4">
      <c r="A4492" s="199" t="s">
        <v>15095</v>
      </c>
      <c r="B4492" s="195" t="s">
        <v>15096</v>
      </c>
      <c r="C4492" s="196" t="s">
        <v>25</v>
      </c>
      <c r="D4492" s="197">
        <v>24.9</v>
      </c>
    </row>
    <row r="4493" spans="1:4">
      <c r="A4493" s="199" t="s">
        <v>15097</v>
      </c>
      <c r="B4493" s="195" t="s">
        <v>15098</v>
      </c>
      <c r="C4493" s="196" t="s">
        <v>25</v>
      </c>
      <c r="D4493" s="197">
        <v>20.93</v>
      </c>
    </row>
    <row r="4494" spans="1:4">
      <c r="A4494" s="199" t="s">
        <v>15099</v>
      </c>
      <c r="B4494" s="195" t="s">
        <v>15100</v>
      </c>
      <c r="C4494" s="196" t="s">
        <v>25</v>
      </c>
      <c r="D4494" s="197">
        <v>20.96</v>
      </c>
    </row>
    <row r="4495" spans="1:4">
      <c r="A4495" s="199" t="s">
        <v>15101</v>
      </c>
      <c r="B4495" s="195" t="s">
        <v>15102</v>
      </c>
      <c r="C4495" s="196" t="s">
        <v>25</v>
      </c>
      <c r="D4495" s="197">
        <v>23.92</v>
      </c>
    </row>
    <row r="4496" spans="1:4">
      <c r="A4496" s="199" t="s">
        <v>15103</v>
      </c>
      <c r="B4496" s="195" t="s">
        <v>15104</v>
      </c>
      <c r="C4496" s="196" t="s">
        <v>25</v>
      </c>
      <c r="D4496" s="197">
        <v>15.86</v>
      </c>
    </row>
    <row r="4497" spans="1:4">
      <c r="A4497" s="199" t="s">
        <v>15105</v>
      </c>
      <c r="B4497" s="195" t="s">
        <v>15106</v>
      </c>
      <c r="C4497" s="196" t="s">
        <v>25</v>
      </c>
      <c r="D4497" s="197">
        <v>20.9</v>
      </c>
    </row>
    <row r="4498" spans="1:4">
      <c r="A4498" s="199" t="s">
        <v>15107</v>
      </c>
      <c r="B4498" s="195" t="s">
        <v>15108</v>
      </c>
      <c r="C4498" s="196" t="s">
        <v>25</v>
      </c>
      <c r="D4498" s="197">
        <v>14.82</v>
      </c>
    </row>
    <row r="4499" spans="1:4">
      <c r="A4499" s="199" t="s">
        <v>15109</v>
      </c>
      <c r="B4499" s="195" t="s">
        <v>15110</v>
      </c>
      <c r="C4499" s="196" t="s">
        <v>25</v>
      </c>
      <c r="D4499" s="197">
        <v>15.86</v>
      </c>
    </row>
    <row r="4500" spans="1:4">
      <c r="A4500" s="194" t="s">
        <v>15111</v>
      </c>
      <c r="B4500" s="195"/>
      <c r="C4500" s="196"/>
      <c r="D4500" s="224"/>
    </row>
    <row r="4501" spans="1:4">
      <c r="A4501" s="199" t="s">
        <v>15112</v>
      </c>
      <c r="B4501" s="195" t="s">
        <v>15113</v>
      </c>
      <c r="C4501" s="196" t="s">
        <v>25</v>
      </c>
      <c r="D4501" s="197">
        <v>39.270000000000003</v>
      </c>
    </row>
    <row r="4502" spans="1:4">
      <c r="A4502" s="199" t="s">
        <v>15114</v>
      </c>
      <c r="B4502" s="195" t="s">
        <v>15115</v>
      </c>
      <c r="C4502" s="196" t="s">
        <v>25</v>
      </c>
      <c r="D4502" s="197">
        <v>43.25</v>
      </c>
    </row>
    <row r="4503" spans="1:4">
      <c r="A4503" s="199" t="s">
        <v>15116</v>
      </c>
      <c r="B4503" s="195" t="s">
        <v>15117</v>
      </c>
      <c r="C4503" s="196" t="s">
        <v>25</v>
      </c>
      <c r="D4503" s="197">
        <v>41.52</v>
      </c>
    </row>
    <row r="4504" spans="1:4">
      <c r="A4504" s="194" t="s">
        <v>15118</v>
      </c>
      <c r="B4504" s="195"/>
      <c r="C4504" s="196"/>
      <c r="D4504" s="224"/>
    </row>
    <row r="4505" spans="1:4">
      <c r="A4505" s="199" t="s">
        <v>15119</v>
      </c>
      <c r="B4505" s="195" t="s">
        <v>15120</v>
      </c>
      <c r="C4505" s="196" t="s">
        <v>25</v>
      </c>
      <c r="D4505" s="197">
        <v>22.85</v>
      </c>
    </row>
    <row r="4506" spans="1:4">
      <c r="A4506" s="194" t="s">
        <v>15121</v>
      </c>
      <c r="B4506" s="195"/>
      <c r="C4506" s="196"/>
      <c r="D4506" s="224"/>
    </row>
    <row r="4507" spans="1:4">
      <c r="A4507" s="199" t="s">
        <v>15122</v>
      </c>
      <c r="B4507" s="195" t="s">
        <v>15123</v>
      </c>
      <c r="C4507" s="196" t="s">
        <v>25</v>
      </c>
      <c r="D4507" s="197">
        <v>163.26</v>
      </c>
    </row>
    <row r="4508" spans="1:4">
      <c r="A4508" s="199" t="s">
        <v>15124</v>
      </c>
      <c r="B4508" s="195" t="s">
        <v>15125</v>
      </c>
      <c r="C4508" s="196" t="s">
        <v>25</v>
      </c>
      <c r="D4508" s="197">
        <v>99.96</v>
      </c>
    </row>
    <row r="4509" spans="1:4">
      <c r="A4509" s="194" t="s">
        <v>15126</v>
      </c>
      <c r="B4509" s="195"/>
      <c r="C4509" s="196"/>
      <c r="D4509" s="224"/>
    </row>
    <row r="4510" spans="1:4">
      <c r="A4510" s="199" t="s">
        <v>15127</v>
      </c>
      <c r="B4510" s="195" t="s">
        <v>15128</v>
      </c>
      <c r="C4510" s="196" t="s">
        <v>5413</v>
      </c>
      <c r="D4510" s="197">
        <v>71.489999999999995</v>
      </c>
    </row>
    <row r="4511" spans="1:4">
      <c r="A4511" s="199" t="s">
        <v>15129</v>
      </c>
      <c r="B4511" s="195" t="s">
        <v>15130</v>
      </c>
      <c r="C4511" s="196" t="s">
        <v>5413</v>
      </c>
      <c r="D4511" s="197">
        <v>91.02</v>
      </c>
    </row>
    <row r="4512" spans="1:4">
      <c r="A4512" s="199" t="s">
        <v>15131</v>
      </c>
      <c r="B4512" s="195" t="s">
        <v>15132</v>
      </c>
      <c r="C4512" s="196" t="s">
        <v>5413</v>
      </c>
      <c r="D4512" s="197">
        <v>158.83000000000001</v>
      </c>
    </row>
    <row r="4513" spans="1:4">
      <c r="A4513" s="199" t="s">
        <v>15133</v>
      </c>
      <c r="B4513" s="195" t="s">
        <v>15134</v>
      </c>
      <c r="C4513" s="196" t="s">
        <v>5413</v>
      </c>
      <c r="D4513" s="197">
        <v>281.42</v>
      </c>
    </row>
    <row r="4514" spans="1:4">
      <c r="A4514" s="199" t="s">
        <v>15135</v>
      </c>
      <c r="B4514" s="195" t="s">
        <v>15136</v>
      </c>
      <c r="C4514" s="196" t="s">
        <v>5413</v>
      </c>
      <c r="D4514" s="197">
        <v>349.15</v>
      </c>
    </row>
    <row r="4515" spans="1:4">
      <c r="A4515" s="194" t="s">
        <v>15137</v>
      </c>
      <c r="B4515" s="195"/>
      <c r="C4515" s="196"/>
      <c r="D4515" s="224"/>
    </row>
    <row r="4516" spans="1:4">
      <c r="A4516" s="199" t="s">
        <v>15138</v>
      </c>
      <c r="B4516" s="195" t="s">
        <v>15139</v>
      </c>
      <c r="C4516" s="196" t="s">
        <v>25</v>
      </c>
      <c r="D4516" s="197">
        <v>71.56</v>
      </c>
    </row>
    <row r="4517" spans="1:4">
      <c r="A4517" s="194" t="s">
        <v>15140</v>
      </c>
      <c r="B4517" s="195"/>
      <c r="C4517" s="196"/>
      <c r="D4517" s="224"/>
    </row>
    <row r="4518" spans="1:4">
      <c r="A4518" s="194" t="s">
        <v>15141</v>
      </c>
      <c r="B4518" s="195"/>
      <c r="C4518" s="196"/>
      <c r="D4518" s="224"/>
    </row>
    <row r="4519" spans="1:4">
      <c r="A4519" s="199" t="s">
        <v>15142</v>
      </c>
      <c r="B4519" s="195" t="s">
        <v>15143</v>
      </c>
      <c r="C4519" s="196" t="s">
        <v>25</v>
      </c>
      <c r="D4519" s="197">
        <v>32.83</v>
      </c>
    </row>
    <row r="4520" spans="1:4">
      <c r="A4520" s="194" t="s">
        <v>5474</v>
      </c>
      <c r="B4520" s="195"/>
      <c r="C4520" s="196"/>
      <c r="D4520" s="224"/>
    </row>
    <row r="4521" spans="1:4">
      <c r="A4521" s="194" t="s">
        <v>5423</v>
      </c>
      <c r="B4521" s="195"/>
      <c r="C4521" s="196"/>
      <c r="D4521" s="224"/>
    </row>
    <row r="4522" spans="1:4">
      <c r="A4522" s="194" t="s">
        <v>15144</v>
      </c>
      <c r="B4522" s="195"/>
      <c r="C4522" s="196"/>
      <c r="D4522" s="224"/>
    </row>
    <row r="4523" spans="1:4">
      <c r="A4523" s="194" t="s">
        <v>5475</v>
      </c>
      <c r="B4523" s="195"/>
      <c r="C4523" s="196"/>
      <c r="D4523" s="224"/>
    </row>
    <row r="4524" spans="1:4">
      <c r="A4524" s="194" t="s">
        <v>15145</v>
      </c>
      <c r="B4524" s="195"/>
      <c r="C4524" s="196"/>
      <c r="D4524" s="224"/>
    </row>
    <row r="4525" spans="1:4">
      <c r="A4525" s="199" t="s">
        <v>15146</v>
      </c>
      <c r="B4525" s="195" t="s">
        <v>15147</v>
      </c>
      <c r="C4525" s="196" t="s">
        <v>34</v>
      </c>
      <c r="D4525" s="197">
        <v>1889.61</v>
      </c>
    </row>
    <row r="4526" spans="1:4">
      <c r="A4526" s="199" t="s">
        <v>15148</v>
      </c>
      <c r="B4526" s="195" t="s">
        <v>15149</v>
      </c>
      <c r="C4526" s="196" t="s">
        <v>34</v>
      </c>
      <c r="D4526" s="197">
        <v>1268.6199999999999</v>
      </c>
    </row>
    <row r="4527" spans="1:4">
      <c r="A4527" s="199" t="s">
        <v>15150</v>
      </c>
      <c r="B4527" s="195" t="s">
        <v>15151</v>
      </c>
      <c r="C4527" s="196" t="s">
        <v>34</v>
      </c>
      <c r="D4527" s="197">
        <v>560.14</v>
      </c>
    </row>
    <row r="4528" spans="1:4">
      <c r="A4528" s="199" t="s">
        <v>15152</v>
      </c>
      <c r="B4528" s="195" t="s">
        <v>15153</v>
      </c>
      <c r="C4528" s="196" t="s">
        <v>34</v>
      </c>
      <c r="D4528" s="197">
        <v>552.11</v>
      </c>
    </row>
    <row r="4529" spans="1:4">
      <c r="A4529" s="199" t="s">
        <v>15154</v>
      </c>
      <c r="B4529" s="195" t="s">
        <v>15155</v>
      </c>
      <c r="C4529" s="196" t="s">
        <v>34</v>
      </c>
      <c r="D4529" s="197">
        <v>2387.98</v>
      </c>
    </row>
    <row r="4530" spans="1:4">
      <c r="A4530" s="194" t="s">
        <v>15156</v>
      </c>
      <c r="B4530" s="195"/>
      <c r="C4530" s="196"/>
      <c r="D4530" s="224"/>
    </row>
    <row r="4531" spans="1:4">
      <c r="A4531" s="199" t="s">
        <v>15157</v>
      </c>
      <c r="B4531" s="195" t="s">
        <v>15158</v>
      </c>
      <c r="C4531" s="196" t="s">
        <v>34</v>
      </c>
      <c r="D4531" s="197">
        <v>548.69000000000005</v>
      </c>
    </row>
    <row r="4532" spans="1:4">
      <c r="A4532" s="199" t="s">
        <v>15159</v>
      </c>
      <c r="B4532" s="195" t="s">
        <v>15160</v>
      </c>
      <c r="C4532" s="196" t="s">
        <v>34</v>
      </c>
      <c r="D4532" s="197">
        <v>491.01</v>
      </c>
    </row>
    <row r="4533" spans="1:4">
      <c r="A4533" s="199" t="s">
        <v>15161</v>
      </c>
      <c r="B4533" s="195" t="s">
        <v>15162</v>
      </c>
      <c r="C4533" s="196" t="s">
        <v>34</v>
      </c>
      <c r="D4533" s="197">
        <v>459.88</v>
      </c>
    </row>
    <row r="4534" spans="1:4">
      <c r="A4534" s="199" t="s">
        <v>15163</v>
      </c>
      <c r="B4534" s="195" t="s">
        <v>15164</v>
      </c>
      <c r="C4534" s="196" t="s">
        <v>34</v>
      </c>
      <c r="D4534" s="197">
        <v>401.15</v>
      </c>
    </row>
    <row r="4535" spans="1:4">
      <c r="A4535" s="199" t="s">
        <v>15165</v>
      </c>
      <c r="B4535" s="195" t="s">
        <v>15166</v>
      </c>
      <c r="C4535" s="196" t="s">
        <v>34</v>
      </c>
      <c r="D4535" s="197">
        <v>362.58</v>
      </c>
    </row>
    <row r="4536" spans="1:4">
      <c r="A4536" s="199" t="s">
        <v>15167</v>
      </c>
      <c r="B4536" s="195" t="s">
        <v>15168</v>
      </c>
      <c r="C4536" s="196" t="s">
        <v>34</v>
      </c>
      <c r="D4536" s="197">
        <v>338.61</v>
      </c>
    </row>
    <row r="4537" spans="1:4">
      <c r="A4537" s="199" t="s">
        <v>15169</v>
      </c>
      <c r="B4537" s="195" t="s">
        <v>15170</v>
      </c>
      <c r="C4537" s="196" t="s">
        <v>34</v>
      </c>
      <c r="D4537" s="197">
        <v>322.57</v>
      </c>
    </row>
    <row r="4538" spans="1:4">
      <c r="A4538" s="199" t="s">
        <v>15171</v>
      </c>
      <c r="B4538" s="195" t="s">
        <v>15172</v>
      </c>
      <c r="C4538" s="196" t="s">
        <v>34</v>
      </c>
      <c r="D4538" s="197">
        <v>300.97000000000003</v>
      </c>
    </row>
    <row r="4539" spans="1:4">
      <c r="A4539" s="199" t="s">
        <v>15173</v>
      </c>
      <c r="B4539" s="195" t="s">
        <v>15174</v>
      </c>
      <c r="C4539" s="196" t="s">
        <v>34</v>
      </c>
      <c r="D4539" s="197">
        <v>1432.83</v>
      </c>
    </row>
    <row r="4540" spans="1:4">
      <c r="A4540" s="199" t="s">
        <v>15175</v>
      </c>
      <c r="B4540" s="195" t="s">
        <v>15176</v>
      </c>
      <c r="C4540" s="196" t="s">
        <v>34</v>
      </c>
      <c r="D4540" s="197">
        <v>538.35</v>
      </c>
    </row>
    <row r="4541" spans="1:4">
      <c r="A4541" s="199" t="s">
        <v>15177</v>
      </c>
      <c r="B4541" s="195" t="s">
        <v>15178</v>
      </c>
      <c r="C4541" s="196" t="s">
        <v>34</v>
      </c>
      <c r="D4541" s="197">
        <v>709.02</v>
      </c>
    </row>
    <row r="4542" spans="1:4">
      <c r="A4542" s="199" t="s">
        <v>15179</v>
      </c>
      <c r="B4542" s="195" t="s">
        <v>15180</v>
      </c>
      <c r="C4542" s="196" t="s">
        <v>34</v>
      </c>
      <c r="D4542" s="197">
        <v>441.05</v>
      </c>
    </row>
    <row r="4543" spans="1:4">
      <c r="A4543" s="199" t="s">
        <v>15181</v>
      </c>
      <c r="B4543" s="195" t="s">
        <v>15182</v>
      </c>
      <c r="C4543" s="196" t="s">
        <v>34</v>
      </c>
      <c r="D4543" s="197">
        <v>413.2</v>
      </c>
    </row>
    <row r="4544" spans="1:4">
      <c r="A4544" s="199" t="s">
        <v>15183</v>
      </c>
      <c r="B4544" s="195" t="s">
        <v>15184</v>
      </c>
      <c r="C4544" s="196" t="s">
        <v>34</v>
      </c>
      <c r="D4544" s="197">
        <v>375.25</v>
      </c>
    </row>
    <row r="4545" spans="1:4">
      <c r="A4545" s="199" t="s">
        <v>15185</v>
      </c>
      <c r="B4545" s="195" t="s">
        <v>15186</v>
      </c>
      <c r="C4545" s="196" t="s">
        <v>34</v>
      </c>
      <c r="D4545" s="197">
        <v>327.82</v>
      </c>
    </row>
    <row r="4546" spans="1:4">
      <c r="A4546" s="199" t="s">
        <v>15187</v>
      </c>
      <c r="B4546" s="195" t="s">
        <v>15188</v>
      </c>
      <c r="C4546" s="196" t="s">
        <v>34</v>
      </c>
      <c r="D4546" s="197">
        <v>377.04</v>
      </c>
    </row>
    <row r="4547" spans="1:4">
      <c r="A4547" s="199" t="s">
        <v>15189</v>
      </c>
      <c r="B4547" s="195" t="s">
        <v>15190</v>
      </c>
      <c r="C4547" s="196" t="s">
        <v>34</v>
      </c>
      <c r="D4547" s="197">
        <v>354.26</v>
      </c>
    </row>
    <row r="4548" spans="1:4">
      <c r="A4548" s="199" t="s">
        <v>15191</v>
      </c>
      <c r="B4548" s="195" t="s">
        <v>15192</v>
      </c>
      <c r="C4548" s="196" t="s">
        <v>34</v>
      </c>
      <c r="D4548" s="197">
        <v>413.03</v>
      </c>
    </row>
    <row r="4549" spans="1:4">
      <c r="A4549" s="199" t="s">
        <v>15193</v>
      </c>
      <c r="B4549" s="195" t="s">
        <v>15194</v>
      </c>
      <c r="C4549" s="196" t="s">
        <v>34</v>
      </c>
      <c r="D4549" s="197">
        <v>343.8</v>
      </c>
    </row>
    <row r="4550" spans="1:4">
      <c r="A4550" s="199" t="s">
        <v>15195</v>
      </c>
      <c r="B4550" s="195" t="s">
        <v>15196</v>
      </c>
      <c r="C4550" s="196" t="s">
        <v>34</v>
      </c>
      <c r="D4550" s="197">
        <v>312.06</v>
      </c>
    </row>
    <row r="4551" spans="1:4">
      <c r="A4551" s="199" t="s">
        <v>15197</v>
      </c>
      <c r="B4551" s="195" t="s">
        <v>15198</v>
      </c>
      <c r="C4551" s="196" t="s">
        <v>34</v>
      </c>
      <c r="D4551" s="197">
        <v>294.73</v>
      </c>
    </row>
    <row r="4552" spans="1:4">
      <c r="A4552" s="199" t="s">
        <v>15199</v>
      </c>
      <c r="B4552" s="195" t="s">
        <v>15200</v>
      </c>
      <c r="C4552" s="196" t="s">
        <v>34</v>
      </c>
      <c r="D4552" s="197">
        <v>386.54</v>
      </c>
    </row>
    <row r="4553" spans="1:4">
      <c r="A4553" s="199" t="s">
        <v>15201</v>
      </c>
      <c r="B4553" s="195" t="s">
        <v>15202</v>
      </c>
      <c r="C4553" s="196" t="s">
        <v>34</v>
      </c>
      <c r="D4553" s="197">
        <v>373.73</v>
      </c>
    </row>
    <row r="4554" spans="1:4">
      <c r="A4554" s="199" t="s">
        <v>15203</v>
      </c>
      <c r="B4554" s="195" t="s">
        <v>15204</v>
      </c>
      <c r="C4554" s="196" t="s">
        <v>34</v>
      </c>
      <c r="D4554" s="197">
        <v>356.78</v>
      </c>
    </row>
    <row r="4555" spans="1:4">
      <c r="A4555" s="199" t="s">
        <v>15205</v>
      </c>
      <c r="B4555" s="195" t="s">
        <v>15206</v>
      </c>
      <c r="C4555" s="196" t="s">
        <v>34</v>
      </c>
      <c r="D4555" s="197">
        <v>346.78</v>
      </c>
    </row>
    <row r="4556" spans="1:4">
      <c r="A4556" s="194" t="s">
        <v>15207</v>
      </c>
      <c r="B4556" s="195"/>
      <c r="C4556" s="196"/>
      <c r="D4556" s="224"/>
    </row>
    <row r="4557" spans="1:4">
      <c r="A4557" s="199" t="s">
        <v>15208</v>
      </c>
      <c r="B4557" s="195" t="s">
        <v>15209</v>
      </c>
      <c r="C4557" s="196" t="s">
        <v>25</v>
      </c>
      <c r="D4557" s="197">
        <v>165.68</v>
      </c>
    </row>
    <row r="4558" spans="1:4">
      <c r="A4558" s="199" t="s">
        <v>15210</v>
      </c>
      <c r="B4558" s="195" t="s">
        <v>15211</v>
      </c>
      <c r="C4558" s="196" t="s">
        <v>5413</v>
      </c>
      <c r="D4558" s="197">
        <v>329.56</v>
      </c>
    </row>
    <row r="4559" spans="1:4">
      <c r="A4559" s="194" t="s">
        <v>15212</v>
      </c>
      <c r="B4559" s="195"/>
      <c r="C4559" s="196"/>
      <c r="D4559" s="224"/>
    </row>
    <row r="4560" spans="1:4">
      <c r="A4560" s="194" t="s">
        <v>15213</v>
      </c>
      <c r="B4560" s="195"/>
      <c r="C4560" s="196"/>
      <c r="D4560" s="224"/>
    </row>
    <row r="4561" spans="1:4">
      <c r="A4561" s="199" t="s">
        <v>15214</v>
      </c>
      <c r="B4561" s="195" t="s">
        <v>15215</v>
      </c>
      <c r="C4561" s="196" t="s">
        <v>25</v>
      </c>
      <c r="D4561" s="197">
        <v>9.4</v>
      </c>
    </row>
    <row r="4562" spans="1:4">
      <c r="A4562" s="199" t="s">
        <v>15216</v>
      </c>
      <c r="B4562" s="195" t="s">
        <v>15217</v>
      </c>
      <c r="C4562" s="196" t="s">
        <v>25</v>
      </c>
      <c r="D4562" s="197">
        <v>11.32</v>
      </c>
    </row>
    <row r="4563" spans="1:4">
      <c r="A4563" s="199" t="s">
        <v>15218</v>
      </c>
      <c r="B4563" s="195" t="s">
        <v>15219</v>
      </c>
      <c r="C4563" s="196" t="s">
        <v>25</v>
      </c>
      <c r="D4563" s="197">
        <v>9.58</v>
      </c>
    </row>
    <row r="4564" spans="1:4">
      <c r="A4564" s="199" t="s">
        <v>15220</v>
      </c>
      <c r="B4564" s="195" t="s">
        <v>15221</v>
      </c>
      <c r="C4564" s="196" t="s">
        <v>25</v>
      </c>
      <c r="D4564" s="197">
        <v>5.0199999999999996</v>
      </c>
    </row>
    <row r="4565" spans="1:4">
      <c r="A4565" s="199" t="s">
        <v>15222</v>
      </c>
      <c r="B4565" s="195" t="s">
        <v>15223</v>
      </c>
      <c r="C4565" s="196" t="s">
        <v>25</v>
      </c>
      <c r="D4565" s="197">
        <v>32.56</v>
      </c>
    </row>
    <row r="4566" spans="1:4">
      <c r="A4566" s="199" t="s">
        <v>15224</v>
      </c>
      <c r="B4566" s="195" t="s">
        <v>15225</v>
      </c>
      <c r="C4566" s="196" t="s">
        <v>25</v>
      </c>
      <c r="D4566" s="197">
        <v>31.15</v>
      </c>
    </row>
    <row r="4567" spans="1:4">
      <c r="A4567" s="199" t="s">
        <v>15226</v>
      </c>
      <c r="B4567" s="195" t="s">
        <v>15227</v>
      </c>
      <c r="C4567" s="196" t="s">
        <v>25</v>
      </c>
      <c r="D4567" s="197">
        <v>53.14</v>
      </c>
    </row>
    <row r="4568" spans="1:4">
      <c r="A4568" s="199" t="s">
        <v>15228</v>
      </c>
      <c r="B4568" s="195" t="s">
        <v>15229</v>
      </c>
      <c r="C4568" s="196" t="s">
        <v>25</v>
      </c>
      <c r="D4568" s="197">
        <v>30.54</v>
      </c>
    </row>
    <row r="4569" spans="1:4">
      <c r="A4569" s="199" t="s">
        <v>15230</v>
      </c>
      <c r="B4569" s="195" t="s">
        <v>15231</v>
      </c>
      <c r="C4569" s="196" t="s">
        <v>25</v>
      </c>
      <c r="D4569" s="197">
        <v>26.15</v>
      </c>
    </row>
    <row r="4570" spans="1:4">
      <c r="A4570" s="199" t="s">
        <v>15232</v>
      </c>
      <c r="B4570" s="195" t="s">
        <v>15233</v>
      </c>
      <c r="C4570" s="196" t="s">
        <v>25</v>
      </c>
      <c r="D4570" s="197">
        <v>23.62</v>
      </c>
    </row>
    <row r="4571" spans="1:4">
      <c r="A4571" s="199" t="s">
        <v>15234</v>
      </c>
      <c r="B4571" s="195" t="s">
        <v>15235</v>
      </c>
      <c r="C4571" s="196" t="s">
        <v>25</v>
      </c>
      <c r="D4571" s="197">
        <v>23.17</v>
      </c>
    </row>
    <row r="4572" spans="1:4">
      <c r="A4572" s="199" t="s">
        <v>15236</v>
      </c>
      <c r="B4572" s="195" t="s">
        <v>15237</v>
      </c>
      <c r="C4572" s="196" t="s">
        <v>25</v>
      </c>
      <c r="D4572" s="197">
        <v>25.14</v>
      </c>
    </row>
    <row r="4573" spans="1:4">
      <c r="A4573" s="199" t="s">
        <v>15238</v>
      </c>
      <c r="B4573" s="195" t="s">
        <v>15239</v>
      </c>
      <c r="C4573" s="196" t="s">
        <v>25</v>
      </c>
      <c r="D4573" s="197">
        <v>44.06</v>
      </c>
    </row>
    <row r="4574" spans="1:4">
      <c r="A4574" s="199" t="s">
        <v>15240</v>
      </c>
      <c r="B4574" s="195" t="s">
        <v>15241</v>
      </c>
      <c r="C4574" s="196" t="s">
        <v>25</v>
      </c>
      <c r="D4574" s="197">
        <v>32.9</v>
      </c>
    </row>
    <row r="4575" spans="1:4">
      <c r="A4575" s="199" t="s">
        <v>15242</v>
      </c>
      <c r="B4575" s="195" t="s">
        <v>15243</v>
      </c>
      <c r="C4575" s="196" t="s">
        <v>25</v>
      </c>
      <c r="D4575" s="197">
        <v>31.8</v>
      </c>
    </row>
    <row r="4576" spans="1:4">
      <c r="A4576" s="199" t="s">
        <v>15244</v>
      </c>
      <c r="B4576" s="195" t="s">
        <v>15245</v>
      </c>
      <c r="C4576" s="196" t="s">
        <v>25</v>
      </c>
      <c r="D4576" s="197">
        <v>37.01</v>
      </c>
    </row>
    <row r="4577" spans="1:4">
      <c r="A4577" s="199" t="s">
        <v>15246</v>
      </c>
      <c r="B4577" s="195" t="s">
        <v>15247</v>
      </c>
      <c r="C4577" s="196" t="s">
        <v>25</v>
      </c>
      <c r="D4577" s="197">
        <v>35.53</v>
      </c>
    </row>
    <row r="4578" spans="1:4">
      <c r="A4578" s="199" t="s">
        <v>15248</v>
      </c>
      <c r="B4578" s="195" t="s">
        <v>15249</v>
      </c>
      <c r="C4578" s="196" t="s">
        <v>25</v>
      </c>
      <c r="D4578" s="197">
        <v>45.99</v>
      </c>
    </row>
    <row r="4579" spans="1:4">
      <c r="A4579" s="199" t="s">
        <v>15250</v>
      </c>
      <c r="B4579" s="195" t="s">
        <v>15251</v>
      </c>
      <c r="C4579" s="196" t="s">
        <v>25</v>
      </c>
      <c r="D4579" s="197">
        <v>37.51</v>
      </c>
    </row>
    <row r="4580" spans="1:4">
      <c r="A4580" s="199" t="s">
        <v>15252</v>
      </c>
      <c r="B4580" s="195" t="s">
        <v>15253</v>
      </c>
      <c r="C4580" s="196" t="s">
        <v>25</v>
      </c>
      <c r="D4580" s="197">
        <v>27.43</v>
      </c>
    </row>
    <row r="4581" spans="1:4">
      <c r="A4581" s="199" t="s">
        <v>15254</v>
      </c>
      <c r="B4581" s="195" t="s">
        <v>15255</v>
      </c>
      <c r="C4581" s="196" t="s">
        <v>25</v>
      </c>
      <c r="D4581" s="197">
        <v>21.61</v>
      </c>
    </row>
    <row r="4582" spans="1:4">
      <c r="A4582" s="199" t="s">
        <v>15256</v>
      </c>
      <c r="B4582" s="195" t="s">
        <v>15257</v>
      </c>
      <c r="C4582" s="196" t="s">
        <v>25</v>
      </c>
      <c r="D4582" s="197">
        <v>46.42</v>
      </c>
    </row>
    <row r="4583" spans="1:4">
      <c r="A4583" s="199" t="s">
        <v>15258</v>
      </c>
      <c r="B4583" s="195" t="s">
        <v>15259</v>
      </c>
      <c r="C4583" s="196" t="s">
        <v>25</v>
      </c>
      <c r="D4583" s="197">
        <v>27.61</v>
      </c>
    </row>
    <row r="4584" spans="1:4">
      <c r="A4584" s="199" t="s">
        <v>15260</v>
      </c>
      <c r="B4584" s="195" t="s">
        <v>15261</v>
      </c>
      <c r="C4584" s="196" t="s">
        <v>25</v>
      </c>
      <c r="D4584" s="197">
        <v>26.67</v>
      </c>
    </row>
    <row r="4585" spans="1:4">
      <c r="A4585" s="199" t="s">
        <v>15262</v>
      </c>
      <c r="B4585" s="195" t="s">
        <v>15263</v>
      </c>
      <c r="C4585" s="196" t="s">
        <v>25</v>
      </c>
      <c r="D4585" s="197">
        <v>53.53</v>
      </c>
    </row>
    <row r="4586" spans="1:4">
      <c r="A4586" s="199" t="s">
        <v>15264</v>
      </c>
      <c r="B4586" s="195" t="s">
        <v>15265</v>
      </c>
      <c r="C4586" s="196" t="s">
        <v>25</v>
      </c>
      <c r="D4586" s="197">
        <v>14.66</v>
      </c>
    </row>
    <row r="4587" spans="1:4">
      <c r="A4587" s="199" t="s">
        <v>15266</v>
      </c>
      <c r="B4587" s="195" t="s">
        <v>15267</v>
      </c>
      <c r="C4587" s="196" t="s">
        <v>25</v>
      </c>
      <c r="D4587" s="197">
        <v>17.62</v>
      </c>
    </row>
    <row r="4588" spans="1:4">
      <c r="A4588" s="199" t="s">
        <v>15268</v>
      </c>
      <c r="B4588" s="195" t="s">
        <v>15269</v>
      </c>
      <c r="C4588" s="196" t="s">
        <v>25</v>
      </c>
      <c r="D4588" s="197">
        <v>29.65</v>
      </c>
    </row>
    <row r="4589" spans="1:4">
      <c r="A4589" s="199" t="s">
        <v>15270</v>
      </c>
      <c r="B4589" s="195" t="s">
        <v>15271</v>
      </c>
      <c r="C4589" s="196" t="s">
        <v>41</v>
      </c>
      <c r="D4589" s="197">
        <v>6.36</v>
      </c>
    </row>
    <row r="4590" spans="1:4">
      <c r="A4590" s="194" t="s">
        <v>15272</v>
      </c>
      <c r="B4590" s="195"/>
      <c r="C4590" s="196"/>
      <c r="D4590" s="224"/>
    </row>
    <row r="4591" spans="1:4">
      <c r="A4591" s="199" t="s">
        <v>15273</v>
      </c>
      <c r="B4591" s="195" t="s">
        <v>15274</v>
      </c>
      <c r="C4591" s="196" t="s">
        <v>25</v>
      </c>
      <c r="D4591" s="197">
        <v>110.97</v>
      </c>
    </row>
    <row r="4592" spans="1:4">
      <c r="A4592" s="199" t="s">
        <v>15275</v>
      </c>
      <c r="B4592" s="195" t="s">
        <v>15276</v>
      </c>
      <c r="C4592" s="196" t="s">
        <v>25</v>
      </c>
      <c r="D4592" s="197">
        <v>101.29</v>
      </c>
    </row>
    <row r="4593" spans="1:4">
      <c r="A4593" s="199" t="s">
        <v>15277</v>
      </c>
      <c r="B4593" s="195" t="s">
        <v>15278</v>
      </c>
      <c r="C4593" s="196" t="s">
        <v>25</v>
      </c>
      <c r="D4593" s="197">
        <v>113.91</v>
      </c>
    </row>
    <row r="4594" spans="1:4">
      <c r="A4594" s="199" t="s">
        <v>15279</v>
      </c>
      <c r="B4594" s="195" t="s">
        <v>15280</v>
      </c>
      <c r="C4594" s="196" t="s">
        <v>25</v>
      </c>
      <c r="D4594" s="197">
        <v>101.29</v>
      </c>
    </row>
    <row r="4595" spans="1:4">
      <c r="A4595" s="194" t="s">
        <v>15281</v>
      </c>
      <c r="B4595" s="195"/>
      <c r="C4595" s="196"/>
      <c r="D4595" s="224"/>
    </row>
    <row r="4596" spans="1:4">
      <c r="A4596" s="199" t="s">
        <v>15282</v>
      </c>
      <c r="B4596" s="195" t="s">
        <v>15283</v>
      </c>
      <c r="C4596" s="196" t="s">
        <v>25</v>
      </c>
      <c r="D4596" s="197">
        <v>298.94</v>
      </c>
    </row>
    <row r="4597" spans="1:4">
      <c r="A4597" s="199" t="s">
        <v>15284</v>
      </c>
      <c r="B4597" s="195" t="s">
        <v>15285</v>
      </c>
      <c r="C4597" s="196" t="s">
        <v>25</v>
      </c>
      <c r="D4597" s="197">
        <v>114.57</v>
      </c>
    </row>
    <row r="4598" spans="1:4">
      <c r="A4598" s="199" t="s">
        <v>15286</v>
      </c>
      <c r="B4598" s="195" t="s">
        <v>15287</v>
      </c>
      <c r="C4598" s="196" t="s">
        <v>25</v>
      </c>
      <c r="D4598" s="197">
        <v>113.37</v>
      </c>
    </row>
    <row r="4599" spans="1:4">
      <c r="A4599" s="199" t="s">
        <v>15288</v>
      </c>
      <c r="B4599" s="195" t="s">
        <v>15289</v>
      </c>
      <c r="C4599" s="196" t="s">
        <v>25</v>
      </c>
      <c r="D4599" s="197">
        <v>99.98</v>
      </c>
    </row>
    <row r="4600" spans="1:4">
      <c r="A4600" s="199" t="s">
        <v>15290</v>
      </c>
      <c r="B4600" s="195" t="s">
        <v>15291</v>
      </c>
      <c r="C4600" s="196" t="s">
        <v>25</v>
      </c>
      <c r="D4600" s="197">
        <v>141.69999999999999</v>
      </c>
    </row>
    <row r="4601" spans="1:4">
      <c r="A4601" s="199" t="s">
        <v>15292</v>
      </c>
      <c r="B4601" s="195" t="s">
        <v>15293</v>
      </c>
      <c r="C4601" s="196" t="s">
        <v>25</v>
      </c>
      <c r="D4601" s="197">
        <v>137.86000000000001</v>
      </c>
    </row>
    <row r="4602" spans="1:4">
      <c r="A4602" s="199" t="s">
        <v>15294</v>
      </c>
      <c r="B4602" s="195" t="s">
        <v>15295</v>
      </c>
      <c r="C4602" s="196" t="s">
        <v>25</v>
      </c>
      <c r="D4602" s="197">
        <v>84.67</v>
      </c>
    </row>
    <row r="4603" spans="1:4">
      <c r="A4603" s="199" t="s">
        <v>15296</v>
      </c>
      <c r="B4603" s="195" t="s">
        <v>15297</v>
      </c>
      <c r="C4603" s="196" t="s">
        <v>25</v>
      </c>
      <c r="D4603" s="197">
        <v>121.26</v>
      </c>
    </row>
    <row r="4604" spans="1:4">
      <c r="A4604" s="199" t="s">
        <v>15298</v>
      </c>
      <c r="B4604" s="195" t="s">
        <v>15299</v>
      </c>
      <c r="C4604" s="196" t="s">
        <v>25</v>
      </c>
      <c r="D4604" s="197">
        <v>102.03</v>
      </c>
    </row>
    <row r="4605" spans="1:4">
      <c r="A4605" s="199" t="s">
        <v>15300</v>
      </c>
      <c r="B4605" s="195" t="s">
        <v>15301</v>
      </c>
      <c r="C4605" s="196" t="s">
        <v>25</v>
      </c>
      <c r="D4605" s="197">
        <v>93.98</v>
      </c>
    </row>
    <row r="4606" spans="1:4">
      <c r="A4606" s="199" t="s">
        <v>15302</v>
      </c>
      <c r="B4606" s="195" t="s">
        <v>15303</v>
      </c>
      <c r="C4606" s="196" t="s">
        <v>25</v>
      </c>
      <c r="D4606" s="197">
        <v>83.72</v>
      </c>
    </row>
    <row r="4607" spans="1:4">
      <c r="A4607" s="199" t="s">
        <v>15304</v>
      </c>
      <c r="B4607" s="195" t="s">
        <v>15305</v>
      </c>
      <c r="C4607" s="196" t="s">
        <v>25</v>
      </c>
      <c r="D4607" s="197">
        <v>346.49</v>
      </c>
    </row>
    <row r="4608" spans="1:4">
      <c r="A4608" s="199" t="s">
        <v>15306</v>
      </c>
      <c r="B4608" s="195" t="s">
        <v>15307</v>
      </c>
      <c r="C4608" s="196" t="s">
        <v>25</v>
      </c>
      <c r="D4608" s="197">
        <v>147.65</v>
      </c>
    </row>
    <row r="4609" spans="1:4">
      <c r="A4609" s="199" t="s">
        <v>15308</v>
      </c>
      <c r="B4609" s="195" t="s">
        <v>15309</v>
      </c>
      <c r="C4609" s="196" t="s">
        <v>25</v>
      </c>
      <c r="D4609" s="197">
        <v>133.65</v>
      </c>
    </row>
    <row r="4610" spans="1:4">
      <c r="A4610" s="199" t="s">
        <v>15310</v>
      </c>
      <c r="B4610" s="195" t="s">
        <v>15311</v>
      </c>
      <c r="C4610" s="196" t="s">
        <v>25</v>
      </c>
      <c r="D4610" s="197">
        <v>140.03</v>
      </c>
    </row>
    <row r="4611" spans="1:4">
      <c r="A4611" s="199" t="s">
        <v>15312</v>
      </c>
      <c r="B4611" s="195" t="s">
        <v>15313</v>
      </c>
      <c r="C4611" s="196" t="s">
        <v>25</v>
      </c>
      <c r="D4611" s="197">
        <v>87.61</v>
      </c>
    </row>
    <row r="4612" spans="1:4">
      <c r="A4612" s="199" t="s">
        <v>15314</v>
      </c>
      <c r="B4612" s="195" t="s">
        <v>15315</v>
      </c>
      <c r="C4612" s="196" t="s">
        <v>25</v>
      </c>
      <c r="D4612" s="197">
        <v>218.69</v>
      </c>
    </row>
    <row r="4613" spans="1:4">
      <c r="A4613" s="199" t="s">
        <v>15316</v>
      </c>
      <c r="B4613" s="195" t="s">
        <v>15317</v>
      </c>
      <c r="C4613" s="196" t="s">
        <v>25</v>
      </c>
      <c r="D4613" s="197">
        <v>78.91</v>
      </c>
    </row>
    <row r="4614" spans="1:4">
      <c r="A4614" s="199" t="s">
        <v>15318</v>
      </c>
      <c r="B4614" s="195" t="s">
        <v>15319</v>
      </c>
      <c r="C4614" s="196" t="s">
        <v>25</v>
      </c>
      <c r="D4614" s="197">
        <v>69.37</v>
      </c>
    </row>
    <row r="4615" spans="1:4">
      <c r="A4615" s="199" t="s">
        <v>15320</v>
      </c>
      <c r="B4615" s="195" t="s">
        <v>15321</v>
      </c>
      <c r="C4615" s="196" t="s">
        <v>25</v>
      </c>
      <c r="D4615" s="197">
        <v>150.28</v>
      </c>
    </row>
    <row r="4616" spans="1:4">
      <c r="A4616" s="199" t="s">
        <v>15322</v>
      </c>
      <c r="B4616" s="195" t="s">
        <v>15323</v>
      </c>
      <c r="C4616" s="196" t="s">
        <v>25</v>
      </c>
      <c r="D4616" s="197">
        <v>88.13</v>
      </c>
    </row>
    <row r="4617" spans="1:4">
      <c r="A4617" s="194" t="s">
        <v>15324</v>
      </c>
      <c r="B4617" s="195"/>
      <c r="C4617" s="196"/>
      <c r="D4617" s="224"/>
    </row>
    <row r="4618" spans="1:4">
      <c r="A4618" s="199" t="s">
        <v>15325</v>
      </c>
      <c r="B4618" s="195" t="s">
        <v>15326</v>
      </c>
      <c r="C4618" s="196" t="s">
        <v>25</v>
      </c>
      <c r="D4618" s="197">
        <v>26.06</v>
      </c>
    </row>
    <row r="4619" spans="1:4">
      <c r="A4619" s="199" t="s">
        <v>15327</v>
      </c>
      <c r="B4619" s="195" t="s">
        <v>15328</v>
      </c>
      <c r="C4619" s="196" t="s">
        <v>5413</v>
      </c>
      <c r="D4619" s="197">
        <v>46.8</v>
      </c>
    </row>
    <row r="4620" spans="1:4">
      <c r="A4620" s="199" t="s">
        <v>15329</v>
      </c>
      <c r="B4620" s="195" t="s">
        <v>15330</v>
      </c>
      <c r="C4620" s="196" t="s">
        <v>5413</v>
      </c>
      <c r="D4620" s="197">
        <v>48.77</v>
      </c>
    </row>
    <row r="4621" spans="1:4">
      <c r="A4621" s="199" t="s">
        <v>15331</v>
      </c>
      <c r="B4621" s="195" t="s">
        <v>15332</v>
      </c>
      <c r="C4621" s="196" t="s">
        <v>25</v>
      </c>
      <c r="D4621" s="197">
        <v>128.37</v>
      </c>
    </row>
    <row r="4622" spans="1:4">
      <c r="A4622" s="194" t="s">
        <v>15333</v>
      </c>
      <c r="B4622" s="195"/>
      <c r="C4622" s="196"/>
      <c r="D4622" s="224"/>
    </row>
    <row r="4623" spans="1:4">
      <c r="A4623" s="199" t="s">
        <v>15334</v>
      </c>
      <c r="B4623" s="195" t="s">
        <v>15335</v>
      </c>
      <c r="C4623" s="196" t="s">
        <v>41</v>
      </c>
      <c r="D4623" s="197">
        <v>87.9</v>
      </c>
    </row>
    <row r="4624" spans="1:4">
      <c r="A4624" s="199" t="s">
        <v>15336</v>
      </c>
      <c r="B4624" s="195" t="s">
        <v>15337</v>
      </c>
      <c r="C4624" s="196" t="s">
        <v>41</v>
      </c>
      <c r="D4624" s="197">
        <v>75.790000000000006</v>
      </c>
    </row>
    <row r="4625" spans="1:4">
      <c r="A4625" s="194" t="s">
        <v>15338</v>
      </c>
      <c r="B4625" s="195"/>
      <c r="C4625" s="196"/>
      <c r="D4625" s="224"/>
    </row>
    <row r="4626" spans="1:4">
      <c r="A4626" s="199" t="s">
        <v>15339</v>
      </c>
      <c r="B4626" s="195" t="s">
        <v>15340</v>
      </c>
      <c r="C4626" s="196" t="s">
        <v>5413</v>
      </c>
      <c r="D4626" s="197">
        <v>176.72</v>
      </c>
    </row>
    <row r="4627" spans="1:4">
      <c r="A4627" s="199" t="s">
        <v>15341</v>
      </c>
      <c r="B4627" s="195" t="s">
        <v>15342</v>
      </c>
      <c r="C4627" s="196" t="s">
        <v>25</v>
      </c>
      <c r="D4627" s="197">
        <v>57.97</v>
      </c>
    </row>
    <row r="4628" spans="1:4">
      <c r="A4628" s="199" t="s">
        <v>15343</v>
      </c>
      <c r="B4628" s="195" t="s">
        <v>15344</v>
      </c>
      <c r="C4628" s="196" t="s">
        <v>25</v>
      </c>
      <c r="D4628" s="197">
        <v>52.25</v>
      </c>
    </row>
    <row r="4629" spans="1:4">
      <c r="A4629" s="199" t="s">
        <v>15345</v>
      </c>
      <c r="B4629" s="195" t="s">
        <v>15346</v>
      </c>
      <c r="C4629" s="196" t="s">
        <v>25</v>
      </c>
      <c r="D4629" s="197">
        <v>59</v>
      </c>
    </row>
    <row r="4630" spans="1:4">
      <c r="A4630" s="199" t="s">
        <v>15347</v>
      </c>
      <c r="B4630" s="195" t="s">
        <v>15348</v>
      </c>
      <c r="C4630" s="196" t="s">
        <v>25</v>
      </c>
      <c r="D4630" s="197">
        <v>85.66</v>
      </c>
    </row>
    <row r="4631" spans="1:4">
      <c r="A4631" s="199" t="s">
        <v>15349</v>
      </c>
      <c r="B4631" s="195" t="s">
        <v>15350</v>
      </c>
      <c r="C4631" s="196" t="s">
        <v>25</v>
      </c>
      <c r="D4631" s="197">
        <v>226.11</v>
      </c>
    </row>
    <row r="4632" spans="1:4">
      <c r="A4632" s="199" t="s">
        <v>15351</v>
      </c>
      <c r="B4632" s="195" t="s">
        <v>15352</v>
      </c>
      <c r="C4632" s="196" t="s">
        <v>25</v>
      </c>
      <c r="D4632" s="197">
        <v>72.88</v>
      </c>
    </row>
    <row r="4633" spans="1:4">
      <c r="A4633" s="194" t="s">
        <v>15353</v>
      </c>
      <c r="B4633" s="195"/>
      <c r="C4633" s="196"/>
      <c r="D4633" s="224"/>
    </row>
    <row r="4634" spans="1:4">
      <c r="A4634" s="199" t="s">
        <v>15354</v>
      </c>
      <c r="B4634" s="195" t="s">
        <v>15355</v>
      </c>
      <c r="C4634" s="196" t="s">
        <v>25</v>
      </c>
      <c r="D4634" s="197">
        <v>159.81</v>
      </c>
    </row>
    <row r="4635" spans="1:4">
      <c r="A4635" s="194" t="s">
        <v>15356</v>
      </c>
      <c r="B4635" s="195"/>
      <c r="C4635" s="196"/>
      <c r="D4635" s="224"/>
    </row>
    <row r="4636" spans="1:4">
      <c r="A4636" s="199" t="s">
        <v>15357</v>
      </c>
      <c r="B4636" s="195" t="s">
        <v>15358</v>
      </c>
      <c r="C4636" s="196" t="s">
        <v>25</v>
      </c>
      <c r="D4636" s="197">
        <v>436.47</v>
      </c>
    </row>
    <row r="4637" spans="1:4">
      <c r="A4637" s="194" t="s">
        <v>15359</v>
      </c>
      <c r="B4637" s="195"/>
      <c r="C4637" s="196"/>
      <c r="D4637" s="224"/>
    </row>
    <row r="4638" spans="1:4">
      <c r="A4638" s="199" t="s">
        <v>15360</v>
      </c>
      <c r="B4638" s="195" t="s">
        <v>15361</v>
      </c>
      <c r="C4638" s="196" t="s">
        <v>25</v>
      </c>
      <c r="D4638" s="197">
        <v>75.94</v>
      </c>
    </row>
    <row r="4639" spans="1:4">
      <c r="A4639" s="199" t="s">
        <v>15362</v>
      </c>
      <c r="B4639" s="195" t="s">
        <v>15363</v>
      </c>
      <c r="C4639" s="196" t="s">
        <v>25</v>
      </c>
      <c r="D4639" s="197">
        <v>100.95</v>
      </c>
    </row>
    <row r="4640" spans="1:4">
      <c r="A4640" s="199" t="s">
        <v>15364</v>
      </c>
      <c r="B4640" s="195" t="s">
        <v>15365</v>
      </c>
      <c r="C4640" s="196" t="s">
        <v>25</v>
      </c>
      <c r="D4640" s="197">
        <v>585.78</v>
      </c>
    </row>
    <row r="4641" spans="1:4">
      <c r="A4641" s="194" t="s">
        <v>15366</v>
      </c>
      <c r="B4641" s="195"/>
      <c r="C4641" s="196"/>
      <c r="D4641" s="224"/>
    </row>
    <row r="4642" spans="1:4">
      <c r="A4642" s="199" t="s">
        <v>15367</v>
      </c>
      <c r="B4642" s="195" t="s">
        <v>15368</v>
      </c>
      <c r="C4642" s="196" t="s">
        <v>25</v>
      </c>
      <c r="D4642" s="197">
        <v>17.91</v>
      </c>
    </row>
    <row r="4643" spans="1:4">
      <c r="A4643" s="199" t="s">
        <v>15369</v>
      </c>
      <c r="B4643" s="195" t="s">
        <v>15370</v>
      </c>
      <c r="C4643" s="196" t="s">
        <v>25</v>
      </c>
      <c r="D4643" s="197">
        <v>141.99</v>
      </c>
    </row>
    <row r="4644" spans="1:4">
      <c r="A4644" s="199" t="s">
        <v>15371</v>
      </c>
      <c r="B4644" s="195" t="s">
        <v>15372</v>
      </c>
      <c r="C4644" s="196" t="s">
        <v>25</v>
      </c>
      <c r="D4644" s="197">
        <v>62.65</v>
      </c>
    </row>
    <row r="4645" spans="1:4">
      <c r="A4645" s="199" t="s">
        <v>15373</v>
      </c>
      <c r="B4645" s="195" t="s">
        <v>15374</v>
      </c>
      <c r="C4645" s="196" t="s">
        <v>25</v>
      </c>
      <c r="D4645" s="197">
        <v>19.91</v>
      </c>
    </row>
    <row r="4646" spans="1:4">
      <c r="A4646" s="199" t="s">
        <v>15375</v>
      </c>
      <c r="B4646" s="195" t="s">
        <v>15376</v>
      </c>
      <c r="C4646" s="196" t="s">
        <v>25</v>
      </c>
      <c r="D4646" s="197">
        <v>610.96</v>
      </c>
    </row>
    <row r="4647" spans="1:4">
      <c r="A4647" s="199" t="s">
        <v>15377</v>
      </c>
      <c r="B4647" s="195" t="s">
        <v>15378</v>
      </c>
      <c r="C4647" s="196" t="s">
        <v>25</v>
      </c>
      <c r="D4647" s="197">
        <v>1094.56</v>
      </c>
    </row>
    <row r="4648" spans="1:4">
      <c r="A4648" s="199" t="s">
        <v>15379</v>
      </c>
      <c r="B4648" s="195" t="s">
        <v>15380</v>
      </c>
      <c r="C4648" s="196" t="s">
        <v>25</v>
      </c>
      <c r="D4648" s="197">
        <v>1713.51</v>
      </c>
    </row>
    <row r="4649" spans="1:4">
      <c r="A4649" s="199" t="s">
        <v>15381</v>
      </c>
      <c r="B4649" s="195" t="s">
        <v>15382</v>
      </c>
      <c r="C4649" s="196" t="s">
        <v>25</v>
      </c>
      <c r="D4649" s="197">
        <v>42.98</v>
      </c>
    </row>
    <row r="4650" spans="1:4">
      <c r="A4650" s="194" t="s">
        <v>15383</v>
      </c>
      <c r="B4650" s="195"/>
      <c r="C4650" s="196"/>
      <c r="D4650" s="224"/>
    </row>
    <row r="4651" spans="1:4">
      <c r="A4651" s="194" t="s">
        <v>15384</v>
      </c>
      <c r="B4651" s="195"/>
      <c r="C4651" s="196"/>
      <c r="D4651" s="224"/>
    </row>
    <row r="4652" spans="1:4">
      <c r="A4652" s="199" t="s">
        <v>15385</v>
      </c>
      <c r="B4652" s="195" t="s">
        <v>15386</v>
      </c>
      <c r="C4652" s="196" t="s">
        <v>25</v>
      </c>
      <c r="D4652" s="197">
        <v>20.51</v>
      </c>
    </row>
    <row r="4653" spans="1:4">
      <c r="A4653" s="199" t="s">
        <v>15387</v>
      </c>
      <c r="B4653" s="195" t="s">
        <v>15388</v>
      </c>
      <c r="C4653" s="196" t="s">
        <v>25</v>
      </c>
      <c r="D4653" s="197">
        <v>24.14</v>
      </c>
    </row>
    <row r="4654" spans="1:4">
      <c r="A4654" s="199" t="s">
        <v>15389</v>
      </c>
      <c r="B4654" s="195" t="s">
        <v>15390</v>
      </c>
      <c r="C4654" s="196" t="s">
        <v>25</v>
      </c>
      <c r="D4654" s="197">
        <v>27.77</v>
      </c>
    </row>
    <row r="4655" spans="1:4">
      <c r="A4655" s="199" t="s">
        <v>15391</v>
      </c>
      <c r="B4655" s="195" t="s">
        <v>15392</v>
      </c>
      <c r="C4655" s="196" t="s">
        <v>25</v>
      </c>
      <c r="D4655" s="197">
        <v>31.39</v>
      </c>
    </row>
    <row r="4656" spans="1:4">
      <c r="A4656" s="199" t="s">
        <v>15393</v>
      </c>
      <c r="B4656" s="195" t="s">
        <v>15394</v>
      </c>
      <c r="C4656" s="196" t="s">
        <v>25</v>
      </c>
      <c r="D4656" s="197">
        <v>35.01</v>
      </c>
    </row>
    <row r="4657" spans="1:4">
      <c r="A4657" s="199" t="s">
        <v>15395</v>
      </c>
      <c r="B4657" s="195" t="s">
        <v>15396</v>
      </c>
      <c r="C4657" s="196" t="s">
        <v>25</v>
      </c>
      <c r="D4657" s="197">
        <v>36.549999999999997</v>
      </c>
    </row>
    <row r="4658" spans="1:4">
      <c r="A4658" s="199" t="s">
        <v>15397</v>
      </c>
      <c r="B4658" s="195" t="s">
        <v>15398</v>
      </c>
      <c r="C4658" s="196" t="s">
        <v>25</v>
      </c>
      <c r="D4658" s="197">
        <v>10.119999999999999</v>
      </c>
    </row>
    <row r="4659" spans="1:4">
      <c r="A4659" s="199" t="s">
        <v>15399</v>
      </c>
      <c r="B4659" s="195" t="s">
        <v>15400</v>
      </c>
      <c r="C4659" s="196" t="s">
        <v>25</v>
      </c>
      <c r="D4659" s="197">
        <v>30.21</v>
      </c>
    </row>
    <row r="4660" spans="1:4">
      <c r="A4660" s="199" t="s">
        <v>15401</v>
      </c>
      <c r="B4660" s="195" t="s">
        <v>15402</v>
      </c>
      <c r="C4660" s="196" t="s">
        <v>25</v>
      </c>
      <c r="D4660" s="197">
        <v>44.03</v>
      </c>
    </row>
    <row r="4661" spans="1:4">
      <c r="A4661" s="199" t="s">
        <v>15403</v>
      </c>
      <c r="B4661" s="195" t="s">
        <v>15404</v>
      </c>
      <c r="C4661" s="196" t="s">
        <v>25</v>
      </c>
      <c r="D4661" s="197">
        <v>48.48</v>
      </c>
    </row>
    <row r="4662" spans="1:4">
      <c r="A4662" s="199" t="s">
        <v>15405</v>
      </c>
      <c r="B4662" s="195" t="s">
        <v>15406</v>
      </c>
      <c r="C4662" s="196" t="s">
        <v>25</v>
      </c>
      <c r="D4662" s="197">
        <v>31.68</v>
      </c>
    </row>
    <row r="4663" spans="1:4">
      <c r="A4663" s="199" t="s">
        <v>15407</v>
      </c>
      <c r="B4663" s="195" t="s">
        <v>15408</v>
      </c>
      <c r="C4663" s="196" t="s">
        <v>41</v>
      </c>
      <c r="D4663" s="197">
        <v>13.69</v>
      </c>
    </row>
    <row r="4664" spans="1:4">
      <c r="A4664" s="194" t="s">
        <v>15409</v>
      </c>
      <c r="B4664" s="195"/>
      <c r="C4664" s="196"/>
      <c r="D4664" s="224"/>
    </row>
    <row r="4665" spans="1:4">
      <c r="A4665" s="199" t="s">
        <v>15410</v>
      </c>
      <c r="B4665" s="195" t="s">
        <v>15411</v>
      </c>
      <c r="C4665" s="196" t="s">
        <v>25</v>
      </c>
      <c r="D4665" s="197">
        <v>42.83</v>
      </c>
    </row>
    <row r="4666" spans="1:4">
      <c r="A4666" s="199" t="s">
        <v>15412</v>
      </c>
      <c r="B4666" s="195" t="s">
        <v>15413</v>
      </c>
      <c r="C4666" s="196" t="s">
        <v>25</v>
      </c>
      <c r="D4666" s="197">
        <v>44.08</v>
      </c>
    </row>
    <row r="4667" spans="1:4">
      <c r="A4667" s="194" t="s">
        <v>15414</v>
      </c>
      <c r="B4667" s="195"/>
      <c r="C4667" s="196"/>
      <c r="D4667" s="224"/>
    </row>
    <row r="4668" spans="1:4">
      <c r="A4668" s="199" t="s">
        <v>15415</v>
      </c>
      <c r="B4668" s="195" t="s">
        <v>15416</v>
      </c>
      <c r="C4668" s="196" t="s">
        <v>25</v>
      </c>
      <c r="D4668" s="197">
        <v>78.53</v>
      </c>
    </row>
    <row r="4669" spans="1:4">
      <c r="A4669" s="199" t="s">
        <v>15417</v>
      </c>
      <c r="B4669" s="195" t="s">
        <v>15418</v>
      </c>
      <c r="C4669" s="196" t="s">
        <v>25</v>
      </c>
      <c r="D4669" s="197">
        <v>147.57</v>
      </c>
    </row>
    <row r="4670" spans="1:4">
      <c r="A4670" s="199" t="s">
        <v>15419</v>
      </c>
      <c r="B4670" s="195" t="s">
        <v>15420</v>
      </c>
      <c r="C4670" s="196" t="s">
        <v>25</v>
      </c>
      <c r="D4670" s="197">
        <v>83.54</v>
      </c>
    </row>
    <row r="4671" spans="1:4">
      <c r="A4671" s="199" t="s">
        <v>15421</v>
      </c>
      <c r="B4671" s="195" t="s">
        <v>15422</v>
      </c>
      <c r="C4671" s="196" t="s">
        <v>5413</v>
      </c>
      <c r="D4671" s="197">
        <v>147.44</v>
      </c>
    </row>
    <row r="4672" spans="1:4">
      <c r="A4672" s="199" t="s">
        <v>15423</v>
      </c>
      <c r="B4672" s="195" t="s">
        <v>15424</v>
      </c>
      <c r="C4672" s="196" t="s">
        <v>25</v>
      </c>
      <c r="D4672" s="197">
        <v>56.14</v>
      </c>
    </row>
    <row r="4673" spans="1:4">
      <c r="A4673" s="199" t="s">
        <v>15425</v>
      </c>
      <c r="B4673" s="195" t="s">
        <v>15426</v>
      </c>
      <c r="C4673" s="196" t="s">
        <v>25</v>
      </c>
      <c r="D4673" s="197">
        <v>82.83</v>
      </c>
    </row>
    <row r="4674" spans="1:4">
      <c r="A4674" s="199" t="s">
        <v>15427</v>
      </c>
      <c r="B4674" s="195" t="s">
        <v>15428</v>
      </c>
      <c r="C4674" s="196" t="s">
        <v>25</v>
      </c>
      <c r="D4674" s="197">
        <v>80.02</v>
      </c>
    </row>
    <row r="4675" spans="1:4">
      <c r="A4675" s="199" t="s">
        <v>15429</v>
      </c>
      <c r="B4675" s="195" t="s">
        <v>15430</v>
      </c>
      <c r="C4675" s="196" t="s">
        <v>25</v>
      </c>
      <c r="D4675" s="197">
        <v>127.4</v>
      </c>
    </row>
    <row r="4676" spans="1:4">
      <c r="A4676" s="194" t="s">
        <v>15431</v>
      </c>
      <c r="B4676" s="195"/>
      <c r="C4676" s="196"/>
      <c r="D4676" s="224"/>
    </row>
    <row r="4677" spans="1:4">
      <c r="A4677" s="199" t="s">
        <v>15432</v>
      </c>
      <c r="B4677" s="195" t="s">
        <v>15433</v>
      </c>
      <c r="C4677" s="196" t="s">
        <v>25</v>
      </c>
      <c r="D4677" s="197">
        <v>111.15</v>
      </c>
    </row>
    <row r="4678" spans="1:4">
      <c r="A4678" s="199" t="s">
        <v>15434</v>
      </c>
      <c r="B4678" s="195" t="s">
        <v>15435</v>
      </c>
      <c r="C4678" s="196" t="s">
        <v>25</v>
      </c>
      <c r="D4678" s="197">
        <v>108.95</v>
      </c>
    </row>
    <row r="4679" spans="1:4">
      <c r="A4679" s="194" t="s">
        <v>15436</v>
      </c>
      <c r="B4679" s="195"/>
      <c r="C4679" s="196"/>
      <c r="D4679" s="224"/>
    </row>
    <row r="4680" spans="1:4">
      <c r="A4680" s="199" t="s">
        <v>15437</v>
      </c>
      <c r="B4680" s="195" t="s">
        <v>15438</v>
      </c>
      <c r="C4680" s="196" t="s">
        <v>25</v>
      </c>
      <c r="D4680" s="197">
        <v>59.43</v>
      </c>
    </row>
    <row r="4681" spans="1:4">
      <c r="A4681" s="199" t="s">
        <v>15439</v>
      </c>
      <c r="B4681" s="195" t="s">
        <v>15440</v>
      </c>
      <c r="C4681" s="196" t="s">
        <v>41</v>
      </c>
      <c r="D4681" s="197">
        <v>159.88999999999999</v>
      </c>
    </row>
    <row r="4682" spans="1:4">
      <c r="A4682" s="199" t="s">
        <v>15441</v>
      </c>
      <c r="B4682" s="195" t="s">
        <v>15442</v>
      </c>
      <c r="C4682" s="196" t="s">
        <v>5413</v>
      </c>
      <c r="D4682" s="197">
        <v>11.73</v>
      </c>
    </row>
    <row r="4683" spans="1:4">
      <c r="A4683" s="199" t="s">
        <v>15443</v>
      </c>
      <c r="B4683" s="195" t="s">
        <v>15444</v>
      </c>
      <c r="C4683" s="196" t="s">
        <v>25</v>
      </c>
      <c r="D4683" s="197">
        <v>150</v>
      </c>
    </row>
    <row r="4684" spans="1:4">
      <c r="A4684" s="199" t="s">
        <v>15445</v>
      </c>
      <c r="B4684" s="195" t="s">
        <v>15446</v>
      </c>
      <c r="C4684" s="196" t="s">
        <v>25</v>
      </c>
      <c r="D4684" s="197">
        <v>381.8</v>
      </c>
    </row>
    <row r="4685" spans="1:4">
      <c r="A4685" s="199" t="s">
        <v>15447</v>
      </c>
      <c r="B4685" s="195" t="s">
        <v>15448</v>
      </c>
      <c r="C4685" s="196" t="s">
        <v>25</v>
      </c>
      <c r="D4685" s="197">
        <v>235.05</v>
      </c>
    </row>
    <row r="4686" spans="1:4">
      <c r="A4686" s="199" t="s">
        <v>15449</v>
      </c>
      <c r="B4686" s="195" t="s">
        <v>15450</v>
      </c>
      <c r="C4686" s="196" t="s">
        <v>25</v>
      </c>
      <c r="D4686" s="197">
        <v>424.05</v>
      </c>
    </row>
    <row r="4687" spans="1:4">
      <c r="A4687" s="199" t="s">
        <v>15451</v>
      </c>
      <c r="B4687" s="195" t="s">
        <v>15452</v>
      </c>
      <c r="C4687" s="196" t="s">
        <v>25</v>
      </c>
      <c r="D4687" s="197">
        <v>210</v>
      </c>
    </row>
    <row r="4688" spans="1:4">
      <c r="A4688" s="199" t="s">
        <v>15453</v>
      </c>
      <c r="B4688" s="195" t="s">
        <v>15454</v>
      </c>
      <c r="C4688" s="196" t="s">
        <v>41</v>
      </c>
      <c r="D4688" s="197">
        <v>18</v>
      </c>
    </row>
    <row r="4689" spans="1:4">
      <c r="A4689" s="199" t="s">
        <v>15455</v>
      </c>
      <c r="B4689" s="195" t="s">
        <v>15456</v>
      </c>
      <c r="C4689" s="196" t="s">
        <v>25</v>
      </c>
      <c r="D4689" s="197">
        <v>397.28</v>
      </c>
    </row>
    <row r="4690" spans="1:4">
      <c r="A4690" s="199" t="s">
        <v>15457</v>
      </c>
      <c r="B4690" s="195" t="s">
        <v>15458</v>
      </c>
      <c r="C4690" s="196" t="s">
        <v>25</v>
      </c>
      <c r="D4690" s="197">
        <v>248.27</v>
      </c>
    </row>
    <row r="4691" spans="1:4">
      <c r="A4691" s="199" t="s">
        <v>15459</v>
      </c>
      <c r="B4691" s="195" t="s">
        <v>15460</v>
      </c>
      <c r="C4691" s="196" t="s">
        <v>25</v>
      </c>
      <c r="D4691" s="197">
        <v>109.41</v>
      </c>
    </row>
    <row r="4692" spans="1:4">
      <c r="A4692" s="199" t="s">
        <v>15461</v>
      </c>
      <c r="B4692" s="195" t="s">
        <v>15462</v>
      </c>
      <c r="C4692" s="196" t="s">
        <v>25</v>
      </c>
      <c r="D4692" s="197">
        <v>420.46</v>
      </c>
    </row>
    <row r="4693" spans="1:4">
      <c r="A4693" s="199" t="s">
        <v>15463</v>
      </c>
      <c r="B4693" s="195" t="s">
        <v>15464</v>
      </c>
      <c r="C4693" s="196" t="s">
        <v>25</v>
      </c>
      <c r="D4693" s="197">
        <v>180.02</v>
      </c>
    </row>
    <row r="4694" spans="1:4">
      <c r="A4694" s="199" t="s">
        <v>15465</v>
      </c>
      <c r="B4694" s="195" t="s">
        <v>15466</v>
      </c>
      <c r="C4694" s="196" t="s">
        <v>25</v>
      </c>
      <c r="D4694" s="197">
        <v>180.02</v>
      </c>
    </row>
    <row r="4695" spans="1:4">
      <c r="A4695" s="199" t="s">
        <v>15467</v>
      </c>
      <c r="B4695" s="195" t="s">
        <v>15468</v>
      </c>
      <c r="C4695" s="196" t="s">
        <v>25</v>
      </c>
      <c r="D4695" s="197">
        <v>133.72999999999999</v>
      </c>
    </row>
    <row r="4696" spans="1:4">
      <c r="A4696" s="199" t="s">
        <v>15469</v>
      </c>
      <c r="B4696" s="195" t="s">
        <v>15470</v>
      </c>
      <c r="C4696" s="196" t="s">
        <v>41</v>
      </c>
      <c r="D4696" s="197">
        <v>36.96</v>
      </c>
    </row>
    <row r="4697" spans="1:4">
      <c r="A4697" s="199" t="s">
        <v>15471</v>
      </c>
      <c r="B4697" s="195" t="s">
        <v>15472</v>
      </c>
      <c r="C4697" s="196" t="s">
        <v>41</v>
      </c>
      <c r="D4697" s="197">
        <v>73.08</v>
      </c>
    </row>
    <row r="4698" spans="1:4">
      <c r="A4698" s="199" t="s">
        <v>15473</v>
      </c>
      <c r="B4698" s="195" t="s">
        <v>15474</v>
      </c>
      <c r="C4698" s="196" t="s">
        <v>41</v>
      </c>
      <c r="D4698" s="197">
        <v>102.16</v>
      </c>
    </row>
    <row r="4699" spans="1:4">
      <c r="A4699" s="199" t="s">
        <v>15475</v>
      </c>
      <c r="B4699" s="195" t="s">
        <v>15476</v>
      </c>
      <c r="C4699" s="196" t="s">
        <v>41</v>
      </c>
      <c r="D4699" s="197">
        <v>57.88</v>
      </c>
    </row>
    <row r="4700" spans="1:4">
      <c r="A4700" s="199" t="s">
        <v>15477</v>
      </c>
      <c r="B4700" s="195" t="s">
        <v>15478</v>
      </c>
      <c r="C4700" s="196" t="s">
        <v>25</v>
      </c>
      <c r="D4700" s="197">
        <v>285.02</v>
      </c>
    </row>
    <row r="4701" spans="1:4">
      <c r="A4701" s="194" t="s">
        <v>15479</v>
      </c>
      <c r="B4701" s="195"/>
      <c r="C4701" s="196"/>
      <c r="D4701" s="224"/>
    </row>
    <row r="4702" spans="1:4">
      <c r="A4702" s="199" t="s">
        <v>15480</v>
      </c>
      <c r="B4702" s="195" t="s">
        <v>15481</v>
      </c>
      <c r="C4702" s="196" t="s">
        <v>25</v>
      </c>
      <c r="D4702" s="197">
        <v>25.96</v>
      </c>
    </row>
    <row r="4703" spans="1:4">
      <c r="A4703" s="199" t="s">
        <v>15482</v>
      </c>
      <c r="B4703" s="195" t="s">
        <v>15483</v>
      </c>
      <c r="C4703" s="196" t="s">
        <v>25</v>
      </c>
      <c r="D4703" s="197">
        <v>39.74</v>
      </c>
    </row>
    <row r="4704" spans="1:4">
      <c r="A4704" s="199" t="s">
        <v>15484</v>
      </c>
      <c r="B4704" s="195" t="s">
        <v>15485</v>
      </c>
      <c r="C4704" s="196" t="s">
        <v>25</v>
      </c>
      <c r="D4704" s="197">
        <v>46.41</v>
      </c>
    </row>
    <row r="4705" spans="1:4">
      <c r="A4705" s="199" t="s">
        <v>15486</v>
      </c>
      <c r="B4705" s="195" t="s">
        <v>15487</v>
      </c>
      <c r="C4705" s="196" t="s">
        <v>25</v>
      </c>
      <c r="D4705" s="197">
        <v>53.4</v>
      </c>
    </row>
    <row r="4706" spans="1:4">
      <c r="A4706" s="199" t="s">
        <v>15488</v>
      </c>
      <c r="B4706" s="195" t="s">
        <v>15489</v>
      </c>
      <c r="C4706" s="196" t="s">
        <v>25</v>
      </c>
      <c r="D4706" s="197">
        <v>47.61</v>
      </c>
    </row>
    <row r="4707" spans="1:4">
      <c r="A4707" s="199" t="s">
        <v>15490</v>
      </c>
      <c r="B4707" s="195" t="s">
        <v>15491</v>
      </c>
      <c r="C4707" s="196" t="s">
        <v>25</v>
      </c>
      <c r="D4707" s="197">
        <v>54.27</v>
      </c>
    </row>
    <row r="4708" spans="1:4">
      <c r="A4708" s="199" t="s">
        <v>15492</v>
      </c>
      <c r="B4708" s="195" t="s">
        <v>15493</v>
      </c>
      <c r="C4708" s="196" t="s">
        <v>25</v>
      </c>
      <c r="D4708" s="197">
        <v>71.540000000000006</v>
      </c>
    </row>
    <row r="4709" spans="1:4">
      <c r="A4709" s="199" t="s">
        <v>15494</v>
      </c>
      <c r="B4709" s="195" t="s">
        <v>15495</v>
      </c>
      <c r="C4709" s="196" t="s">
        <v>25</v>
      </c>
      <c r="D4709" s="197">
        <v>71.430000000000007</v>
      </c>
    </row>
    <row r="4710" spans="1:4">
      <c r="A4710" s="199" t="s">
        <v>15496</v>
      </c>
      <c r="B4710" s="195" t="s">
        <v>15497</v>
      </c>
      <c r="C4710" s="196" t="s">
        <v>25</v>
      </c>
      <c r="D4710" s="197">
        <v>72.010000000000005</v>
      </c>
    </row>
    <row r="4711" spans="1:4">
      <c r="A4711" s="199" t="s">
        <v>15498</v>
      </c>
      <c r="B4711" s="195" t="s">
        <v>15499</v>
      </c>
      <c r="C4711" s="196" t="s">
        <v>25</v>
      </c>
      <c r="D4711" s="197">
        <v>29.65</v>
      </c>
    </row>
    <row r="4712" spans="1:4">
      <c r="A4712" s="194" t="s">
        <v>15500</v>
      </c>
      <c r="B4712" s="195"/>
      <c r="C4712" s="196"/>
      <c r="D4712" s="224"/>
    </row>
    <row r="4713" spans="1:4">
      <c r="A4713" s="199" t="s">
        <v>15501</v>
      </c>
      <c r="B4713" s="195" t="s">
        <v>15502</v>
      </c>
      <c r="C4713" s="196" t="s">
        <v>41</v>
      </c>
      <c r="D4713" s="197">
        <v>58.27</v>
      </c>
    </row>
    <row r="4714" spans="1:4">
      <c r="A4714" s="199" t="s">
        <v>15503</v>
      </c>
      <c r="B4714" s="195" t="s">
        <v>15504</v>
      </c>
      <c r="C4714" s="196" t="s">
        <v>41</v>
      </c>
      <c r="D4714" s="197">
        <v>59.41</v>
      </c>
    </row>
    <row r="4715" spans="1:4">
      <c r="A4715" s="199" t="s">
        <v>15505</v>
      </c>
      <c r="B4715" s="195" t="s">
        <v>15506</v>
      </c>
      <c r="C4715" s="196" t="s">
        <v>25</v>
      </c>
      <c r="D4715" s="197">
        <v>127.46</v>
      </c>
    </row>
    <row r="4716" spans="1:4">
      <c r="A4716" s="199" t="s">
        <v>15507</v>
      </c>
      <c r="B4716" s="195" t="s">
        <v>15508</v>
      </c>
      <c r="C4716" s="196" t="s">
        <v>25</v>
      </c>
      <c r="D4716" s="197">
        <v>142.54</v>
      </c>
    </row>
    <row r="4717" spans="1:4">
      <c r="A4717" s="199" t="s">
        <v>15509</v>
      </c>
      <c r="B4717" s="195" t="s">
        <v>15510</v>
      </c>
      <c r="C4717" s="196" t="s">
        <v>25</v>
      </c>
      <c r="D4717" s="197">
        <v>128.58000000000001</v>
      </c>
    </row>
    <row r="4718" spans="1:4">
      <c r="A4718" s="199" t="s">
        <v>15511</v>
      </c>
      <c r="B4718" s="195" t="s">
        <v>15512</v>
      </c>
      <c r="C4718" s="196" t="s">
        <v>25</v>
      </c>
      <c r="D4718" s="197">
        <v>134.88</v>
      </c>
    </row>
    <row r="4719" spans="1:4">
      <c r="A4719" s="199" t="s">
        <v>15513</v>
      </c>
      <c r="B4719" s="195" t="s">
        <v>15514</v>
      </c>
      <c r="C4719" s="196" t="s">
        <v>41</v>
      </c>
      <c r="D4719" s="197">
        <v>43.66</v>
      </c>
    </row>
    <row r="4720" spans="1:4">
      <c r="A4720" s="199" t="s">
        <v>15515</v>
      </c>
      <c r="B4720" s="195" t="s">
        <v>15516</v>
      </c>
      <c r="C4720" s="196" t="s">
        <v>41</v>
      </c>
      <c r="D4720" s="197">
        <v>46.27</v>
      </c>
    </row>
    <row r="4721" spans="1:4">
      <c r="A4721" s="194" t="s">
        <v>15517</v>
      </c>
      <c r="B4721" s="195"/>
      <c r="C4721" s="196"/>
      <c r="D4721" s="224"/>
    </row>
    <row r="4722" spans="1:4">
      <c r="A4722" s="199" t="s">
        <v>15518</v>
      </c>
      <c r="B4722" s="195" t="s">
        <v>15519</v>
      </c>
      <c r="C4722" s="196" t="s">
        <v>41</v>
      </c>
      <c r="D4722" s="197">
        <v>7.44</v>
      </c>
    </row>
    <row r="4723" spans="1:4">
      <c r="A4723" s="194" t="s">
        <v>15520</v>
      </c>
      <c r="B4723" s="195"/>
      <c r="C4723" s="196"/>
      <c r="D4723" s="224"/>
    </row>
    <row r="4724" spans="1:4">
      <c r="A4724" s="199" t="s">
        <v>15521</v>
      </c>
      <c r="B4724" s="195" t="s">
        <v>15522</v>
      </c>
      <c r="C4724" s="196" t="s">
        <v>41</v>
      </c>
      <c r="D4724" s="197">
        <v>152.37</v>
      </c>
    </row>
    <row r="4725" spans="1:4">
      <c r="A4725" s="199" t="s">
        <v>15523</v>
      </c>
      <c r="B4725" s="195" t="s">
        <v>15524</v>
      </c>
      <c r="C4725" s="196" t="s">
        <v>41</v>
      </c>
      <c r="D4725" s="197">
        <v>169.91</v>
      </c>
    </row>
    <row r="4726" spans="1:4">
      <c r="A4726" s="199" t="s">
        <v>15525</v>
      </c>
      <c r="B4726" s="195" t="s">
        <v>15526</v>
      </c>
      <c r="C4726" s="196" t="s">
        <v>25</v>
      </c>
      <c r="D4726" s="197">
        <v>99.55</v>
      </c>
    </row>
    <row r="4727" spans="1:4">
      <c r="A4727" s="199" t="s">
        <v>15527</v>
      </c>
      <c r="B4727" s="195" t="s">
        <v>15528</v>
      </c>
      <c r="C4727" s="196" t="s">
        <v>25</v>
      </c>
      <c r="D4727" s="197">
        <v>184.3</v>
      </c>
    </row>
    <row r="4728" spans="1:4">
      <c r="A4728" s="199" t="s">
        <v>15529</v>
      </c>
      <c r="B4728" s="195" t="s">
        <v>15530</v>
      </c>
      <c r="C4728" s="196" t="s">
        <v>25</v>
      </c>
      <c r="D4728" s="197">
        <v>136.31</v>
      </c>
    </row>
    <row r="4729" spans="1:4">
      <c r="A4729" s="199" t="s">
        <v>15531</v>
      </c>
      <c r="B4729" s="195" t="s">
        <v>15532</v>
      </c>
      <c r="C4729" s="196" t="s">
        <v>25</v>
      </c>
      <c r="D4729" s="197">
        <v>184.3</v>
      </c>
    </row>
    <row r="4730" spans="1:4">
      <c r="A4730" s="199" t="s">
        <v>15533</v>
      </c>
      <c r="B4730" s="195" t="s">
        <v>15534</v>
      </c>
      <c r="C4730" s="196" t="s">
        <v>25</v>
      </c>
      <c r="D4730" s="197">
        <v>139.80000000000001</v>
      </c>
    </row>
    <row r="4731" spans="1:4">
      <c r="A4731" s="199" t="s">
        <v>15535</v>
      </c>
      <c r="B4731" s="195" t="s">
        <v>15536</v>
      </c>
      <c r="C4731" s="196" t="s">
        <v>41</v>
      </c>
      <c r="D4731" s="197">
        <v>58.77</v>
      </c>
    </row>
    <row r="4732" spans="1:4">
      <c r="A4732" s="199" t="s">
        <v>15537</v>
      </c>
      <c r="B4732" s="195" t="s">
        <v>15538</v>
      </c>
      <c r="C4732" s="196" t="s">
        <v>41</v>
      </c>
      <c r="D4732" s="197">
        <v>66.319999999999993</v>
      </c>
    </row>
    <row r="4733" spans="1:4">
      <c r="A4733" s="199" t="s">
        <v>15539</v>
      </c>
      <c r="B4733" s="195" t="s">
        <v>15540</v>
      </c>
      <c r="C4733" s="196" t="s">
        <v>41</v>
      </c>
      <c r="D4733" s="197">
        <v>58.77</v>
      </c>
    </row>
    <row r="4734" spans="1:4">
      <c r="A4734" s="194" t="s">
        <v>15541</v>
      </c>
      <c r="B4734" s="195"/>
      <c r="C4734" s="196"/>
      <c r="D4734" s="224"/>
    </row>
    <row r="4735" spans="1:4">
      <c r="A4735" s="199" t="s">
        <v>15542</v>
      </c>
      <c r="B4735" s="195" t="s">
        <v>15543</v>
      </c>
      <c r="C4735" s="196" t="s">
        <v>25</v>
      </c>
      <c r="D4735" s="197">
        <v>61.3</v>
      </c>
    </row>
    <row r="4736" spans="1:4">
      <c r="A4736" s="199" t="s">
        <v>15544</v>
      </c>
      <c r="B4736" s="195" t="s">
        <v>15545</v>
      </c>
      <c r="C4736" s="196" t="s">
        <v>25</v>
      </c>
      <c r="D4736" s="197">
        <v>80.739999999999995</v>
      </c>
    </row>
    <row r="4737" spans="1:4">
      <c r="A4737" s="199" t="s">
        <v>15546</v>
      </c>
      <c r="B4737" s="195" t="s">
        <v>15547</v>
      </c>
      <c r="C4737" s="196" t="s">
        <v>25</v>
      </c>
      <c r="D4737" s="197">
        <v>69.41</v>
      </c>
    </row>
    <row r="4738" spans="1:4">
      <c r="A4738" s="199" t="s">
        <v>15548</v>
      </c>
      <c r="B4738" s="195" t="s">
        <v>15549</v>
      </c>
      <c r="C4738" s="196" t="s">
        <v>25</v>
      </c>
      <c r="D4738" s="197">
        <v>99.44</v>
      </c>
    </row>
    <row r="4739" spans="1:4">
      <c r="A4739" s="199" t="s">
        <v>15550</v>
      </c>
      <c r="B4739" s="195" t="s">
        <v>15551</v>
      </c>
      <c r="C4739" s="196" t="s">
        <v>25</v>
      </c>
      <c r="D4739" s="197">
        <v>116.05</v>
      </c>
    </row>
    <row r="4740" spans="1:4">
      <c r="A4740" s="199" t="s">
        <v>15552</v>
      </c>
      <c r="B4740" s="195" t="s">
        <v>15553</v>
      </c>
      <c r="C4740" s="196" t="s">
        <v>41</v>
      </c>
      <c r="D4740" s="197">
        <v>35.67</v>
      </c>
    </row>
    <row r="4741" spans="1:4">
      <c r="A4741" s="199" t="s">
        <v>15554</v>
      </c>
      <c r="B4741" s="195" t="s">
        <v>15555</v>
      </c>
      <c r="C4741" s="196" t="s">
        <v>25</v>
      </c>
      <c r="D4741" s="197">
        <v>107.75</v>
      </c>
    </row>
    <row r="4742" spans="1:4">
      <c r="A4742" s="199" t="s">
        <v>15556</v>
      </c>
      <c r="B4742" s="195" t="s">
        <v>15557</v>
      </c>
      <c r="C4742" s="196" t="s">
        <v>25</v>
      </c>
      <c r="D4742" s="197">
        <v>155.18</v>
      </c>
    </row>
    <row r="4743" spans="1:4">
      <c r="A4743" s="199" t="s">
        <v>15558</v>
      </c>
      <c r="B4743" s="195" t="s">
        <v>15559</v>
      </c>
      <c r="C4743" s="196" t="s">
        <v>25</v>
      </c>
      <c r="D4743" s="197">
        <v>230.45</v>
      </c>
    </row>
    <row r="4744" spans="1:4">
      <c r="A4744" s="199" t="s">
        <v>15560</v>
      </c>
      <c r="B4744" s="195" t="s">
        <v>15561</v>
      </c>
      <c r="C4744" s="196" t="s">
        <v>25</v>
      </c>
      <c r="D4744" s="197">
        <v>129.13999999999999</v>
      </c>
    </row>
    <row r="4745" spans="1:4">
      <c r="A4745" s="199" t="s">
        <v>15562</v>
      </c>
      <c r="B4745" s="195" t="s">
        <v>15563</v>
      </c>
      <c r="C4745" s="196" t="s">
        <v>25</v>
      </c>
      <c r="D4745" s="197">
        <v>251.21</v>
      </c>
    </row>
    <row r="4746" spans="1:4">
      <c r="A4746" s="199" t="s">
        <v>15564</v>
      </c>
      <c r="B4746" s="195" t="s">
        <v>15565</v>
      </c>
      <c r="C4746" s="196" t="s">
        <v>25</v>
      </c>
      <c r="D4746" s="197">
        <v>159.94</v>
      </c>
    </row>
    <row r="4747" spans="1:4">
      <c r="A4747" s="199" t="s">
        <v>15566</v>
      </c>
      <c r="B4747" s="195" t="s">
        <v>15567</v>
      </c>
      <c r="C4747" s="196" t="s">
        <v>25</v>
      </c>
      <c r="D4747" s="197">
        <v>301.91000000000003</v>
      </c>
    </row>
    <row r="4748" spans="1:4">
      <c r="A4748" s="199" t="s">
        <v>15568</v>
      </c>
      <c r="B4748" s="195" t="s">
        <v>15569</v>
      </c>
      <c r="C4748" s="196" t="s">
        <v>41</v>
      </c>
      <c r="D4748" s="197">
        <v>8.94</v>
      </c>
    </row>
    <row r="4749" spans="1:4">
      <c r="A4749" s="199" t="s">
        <v>15570</v>
      </c>
      <c r="B4749" s="195" t="s">
        <v>15571</v>
      </c>
      <c r="C4749" s="196" t="s">
        <v>41</v>
      </c>
      <c r="D4749" s="197">
        <v>33.270000000000003</v>
      </c>
    </row>
    <row r="4750" spans="1:4">
      <c r="A4750" s="194" t="s">
        <v>15572</v>
      </c>
      <c r="B4750" s="195"/>
      <c r="C4750" s="196"/>
      <c r="D4750" s="224"/>
    </row>
    <row r="4751" spans="1:4">
      <c r="A4751" s="199" t="s">
        <v>15573</v>
      </c>
      <c r="B4751" s="195" t="s">
        <v>15574</v>
      </c>
      <c r="C4751" s="196" t="s">
        <v>25</v>
      </c>
      <c r="D4751" s="197">
        <v>48.84</v>
      </c>
    </row>
    <row r="4752" spans="1:4">
      <c r="A4752" s="199" t="s">
        <v>15575</v>
      </c>
      <c r="B4752" s="195" t="s">
        <v>15576</v>
      </c>
      <c r="C4752" s="196" t="s">
        <v>25</v>
      </c>
      <c r="D4752" s="197">
        <v>130</v>
      </c>
    </row>
    <row r="4753" spans="1:4">
      <c r="A4753" s="199" t="s">
        <v>15577</v>
      </c>
      <c r="B4753" s="195" t="s">
        <v>15578</v>
      </c>
      <c r="C4753" s="196" t="s">
        <v>25</v>
      </c>
      <c r="D4753" s="197">
        <v>80.08</v>
      </c>
    </row>
    <row r="4754" spans="1:4">
      <c r="A4754" s="199" t="s">
        <v>15579</v>
      </c>
      <c r="B4754" s="195" t="s">
        <v>15580</v>
      </c>
      <c r="C4754" s="196" t="s">
        <v>25</v>
      </c>
      <c r="D4754" s="197">
        <v>47.72</v>
      </c>
    </row>
    <row r="4755" spans="1:4">
      <c r="A4755" s="199" t="s">
        <v>15581</v>
      </c>
      <c r="B4755" s="195" t="s">
        <v>15582</v>
      </c>
      <c r="C4755" s="196" t="s">
        <v>25</v>
      </c>
      <c r="D4755" s="197">
        <v>91.77</v>
      </c>
    </row>
    <row r="4756" spans="1:4">
      <c r="A4756" s="194" t="s">
        <v>15583</v>
      </c>
      <c r="B4756" s="195"/>
      <c r="C4756" s="196"/>
      <c r="D4756" s="224"/>
    </row>
    <row r="4757" spans="1:4">
      <c r="A4757" s="199" t="s">
        <v>15584</v>
      </c>
      <c r="B4757" s="195" t="s">
        <v>15574</v>
      </c>
      <c r="C4757" s="196" t="s">
        <v>25</v>
      </c>
      <c r="D4757" s="197">
        <v>51.28</v>
      </c>
    </row>
    <row r="4758" spans="1:4">
      <c r="A4758" s="199" t="s">
        <v>15585</v>
      </c>
      <c r="B4758" s="195" t="s">
        <v>15576</v>
      </c>
      <c r="C4758" s="196" t="s">
        <v>25</v>
      </c>
      <c r="D4758" s="197">
        <v>136.5</v>
      </c>
    </row>
    <row r="4759" spans="1:4">
      <c r="A4759" s="199" t="s">
        <v>15586</v>
      </c>
      <c r="B4759" s="195" t="s">
        <v>15587</v>
      </c>
      <c r="C4759" s="196" t="s">
        <v>25</v>
      </c>
      <c r="D4759" s="197">
        <v>139.19999999999999</v>
      </c>
    </row>
    <row r="4760" spans="1:4">
      <c r="A4760" s="194" t="s">
        <v>15588</v>
      </c>
      <c r="B4760" s="195"/>
      <c r="C4760" s="196"/>
      <c r="D4760" s="224"/>
    </row>
    <row r="4761" spans="1:4">
      <c r="A4761" s="199" t="s">
        <v>15589</v>
      </c>
      <c r="B4761" s="195" t="s">
        <v>15590</v>
      </c>
      <c r="C4761" s="196" t="s">
        <v>41</v>
      </c>
      <c r="D4761" s="197">
        <v>52</v>
      </c>
    </row>
    <row r="4762" spans="1:4">
      <c r="A4762" s="199" t="s">
        <v>15591</v>
      </c>
      <c r="B4762" s="195" t="s">
        <v>15592</v>
      </c>
      <c r="C4762" s="196" t="s">
        <v>5413</v>
      </c>
      <c r="D4762" s="197">
        <v>426.22</v>
      </c>
    </row>
    <row r="4763" spans="1:4">
      <c r="A4763" s="199" t="s">
        <v>15593</v>
      </c>
      <c r="B4763" s="195" t="s">
        <v>15594</v>
      </c>
      <c r="C4763" s="196" t="s">
        <v>25</v>
      </c>
      <c r="D4763" s="197">
        <v>271.43</v>
      </c>
    </row>
    <row r="4764" spans="1:4">
      <c r="A4764" s="199" t="s">
        <v>15595</v>
      </c>
      <c r="B4764" s="195" t="s">
        <v>15596</v>
      </c>
      <c r="C4764" s="196" t="s">
        <v>25</v>
      </c>
      <c r="D4764" s="197">
        <v>75.709999999999994</v>
      </c>
    </row>
    <row r="4765" spans="1:4">
      <c r="A4765" s="194" t="s">
        <v>15597</v>
      </c>
      <c r="B4765" s="195"/>
      <c r="C4765" s="196"/>
      <c r="D4765" s="224"/>
    </row>
    <row r="4766" spans="1:4">
      <c r="A4766" s="199" t="s">
        <v>15598</v>
      </c>
      <c r="B4766" s="195" t="s">
        <v>15599</v>
      </c>
      <c r="C4766" s="196" t="s">
        <v>25</v>
      </c>
      <c r="D4766" s="197">
        <v>94.25</v>
      </c>
    </row>
    <row r="4767" spans="1:4">
      <c r="A4767" s="194" t="s">
        <v>15600</v>
      </c>
      <c r="B4767" s="195"/>
      <c r="C4767" s="196"/>
      <c r="D4767" s="224"/>
    </row>
    <row r="4768" spans="1:4">
      <c r="A4768" s="199" t="s">
        <v>15601</v>
      </c>
      <c r="B4768" s="195" t="s">
        <v>15602</v>
      </c>
      <c r="C4768" s="196" t="s">
        <v>25</v>
      </c>
      <c r="D4768" s="197">
        <v>48.75</v>
      </c>
    </row>
    <row r="4769" spans="1:4">
      <c r="A4769" s="199" t="s">
        <v>15603</v>
      </c>
      <c r="B4769" s="195" t="s">
        <v>15604</v>
      </c>
      <c r="C4769" s="196" t="s">
        <v>25</v>
      </c>
      <c r="D4769" s="197">
        <v>107.2</v>
      </c>
    </row>
    <row r="4770" spans="1:4">
      <c r="A4770" s="199" t="s">
        <v>15605</v>
      </c>
      <c r="B4770" s="195" t="s">
        <v>15606</v>
      </c>
      <c r="C4770" s="196" t="s">
        <v>25</v>
      </c>
      <c r="D4770" s="197">
        <v>94.94</v>
      </c>
    </row>
    <row r="4771" spans="1:4">
      <c r="A4771" s="199" t="s">
        <v>15607</v>
      </c>
      <c r="B4771" s="195" t="s">
        <v>15608</v>
      </c>
      <c r="C4771" s="196" t="s">
        <v>25</v>
      </c>
      <c r="D4771" s="197">
        <v>117.3</v>
      </c>
    </row>
    <row r="4772" spans="1:4">
      <c r="A4772" s="199" t="s">
        <v>15609</v>
      </c>
      <c r="B4772" s="195" t="s">
        <v>15610</v>
      </c>
      <c r="C4772" s="196" t="s">
        <v>25</v>
      </c>
      <c r="D4772" s="197">
        <v>108.07</v>
      </c>
    </row>
    <row r="4773" spans="1:4">
      <c r="A4773" s="199" t="s">
        <v>15611</v>
      </c>
      <c r="B4773" s="195" t="s">
        <v>15612</v>
      </c>
      <c r="C4773" s="196" t="s">
        <v>25</v>
      </c>
      <c r="D4773" s="197">
        <v>113.61</v>
      </c>
    </row>
    <row r="4774" spans="1:4">
      <c r="A4774" s="199" t="s">
        <v>15613</v>
      </c>
      <c r="B4774" s="195" t="s">
        <v>15614</v>
      </c>
      <c r="C4774" s="196" t="s">
        <v>25</v>
      </c>
      <c r="D4774" s="197">
        <v>94.94</v>
      </c>
    </row>
    <row r="4775" spans="1:4">
      <c r="A4775" s="194" t="s">
        <v>15615</v>
      </c>
      <c r="B4775" s="195"/>
      <c r="C4775" s="196"/>
      <c r="D4775" s="224"/>
    </row>
    <row r="4776" spans="1:4">
      <c r="A4776" s="199" t="s">
        <v>15616</v>
      </c>
      <c r="B4776" s="195" t="s">
        <v>15617</v>
      </c>
      <c r="C4776" s="196" t="s">
        <v>25</v>
      </c>
      <c r="D4776" s="197">
        <v>84.37</v>
      </c>
    </row>
    <row r="4777" spans="1:4">
      <c r="A4777" s="194" t="s">
        <v>15618</v>
      </c>
      <c r="B4777" s="195"/>
      <c r="C4777" s="196"/>
      <c r="D4777" s="224"/>
    </row>
    <row r="4778" spans="1:4">
      <c r="A4778" s="199" t="s">
        <v>15619</v>
      </c>
      <c r="B4778" s="195" t="s">
        <v>15620</v>
      </c>
      <c r="C4778" s="196" t="s">
        <v>25</v>
      </c>
      <c r="D4778" s="197">
        <v>117.15</v>
      </c>
    </row>
    <row r="4779" spans="1:4">
      <c r="A4779" s="199" t="s">
        <v>15621</v>
      </c>
      <c r="B4779" s="195" t="s">
        <v>15622</v>
      </c>
      <c r="C4779" s="196" t="s">
        <v>25</v>
      </c>
      <c r="D4779" s="197">
        <v>52.4</v>
      </c>
    </row>
    <row r="4780" spans="1:4">
      <c r="A4780" s="194" t="s">
        <v>15623</v>
      </c>
      <c r="B4780" s="195"/>
      <c r="C4780" s="196"/>
      <c r="D4780" s="224"/>
    </row>
    <row r="4781" spans="1:4">
      <c r="A4781" s="199" t="s">
        <v>15624</v>
      </c>
      <c r="B4781" s="195" t="s">
        <v>15625</v>
      </c>
      <c r="C4781" s="196" t="s">
        <v>25</v>
      </c>
      <c r="D4781" s="197">
        <v>80.98</v>
      </c>
    </row>
    <row r="4782" spans="1:4">
      <c r="A4782" s="199" t="s">
        <v>15626</v>
      </c>
      <c r="B4782" s="195" t="s">
        <v>15627</v>
      </c>
      <c r="C4782" s="196" t="s">
        <v>25</v>
      </c>
      <c r="D4782" s="197">
        <v>63.1</v>
      </c>
    </row>
    <row r="4783" spans="1:4">
      <c r="A4783" s="194" t="s">
        <v>15628</v>
      </c>
      <c r="B4783" s="195"/>
      <c r="C4783" s="196"/>
      <c r="D4783" s="224"/>
    </row>
    <row r="4784" spans="1:4">
      <c r="A4784" s="199" t="s">
        <v>15629</v>
      </c>
      <c r="B4784" s="195" t="s">
        <v>15630</v>
      </c>
      <c r="C4784" s="196" t="s">
        <v>25</v>
      </c>
      <c r="D4784" s="197">
        <v>310.61</v>
      </c>
    </row>
    <row r="4785" spans="1:4">
      <c r="A4785" s="194" t="s">
        <v>15631</v>
      </c>
      <c r="B4785" s="195"/>
      <c r="C4785" s="196"/>
      <c r="D4785" s="224"/>
    </row>
    <row r="4786" spans="1:4">
      <c r="A4786" s="199" t="s">
        <v>15632</v>
      </c>
      <c r="B4786" s="195" t="s">
        <v>15633</v>
      </c>
      <c r="C4786" s="196" t="s">
        <v>25</v>
      </c>
      <c r="D4786" s="197">
        <v>164.54</v>
      </c>
    </row>
    <row r="4787" spans="1:4">
      <c r="A4787" s="194" t="s">
        <v>15634</v>
      </c>
      <c r="B4787" s="195"/>
      <c r="C4787" s="196"/>
      <c r="D4787" s="224"/>
    </row>
    <row r="4788" spans="1:4">
      <c r="A4788" s="199" t="s">
        <v>15635</v>
      </c>
      <c r="B4788" s="195" t="s">
        <v>15636</v>
      </c>
      <c r="C4788" s="196" t="s">
        <v>25</v>
      </c>
      <c r="D4788" s="197">
        <v>71.400000000000006</v>
      </c>
    </row>
    <row r="4789" spans="1:4">
      <c r="A4789" s="199" t="s">
        <v>15637</v>
      </c>
      <c r="B4789" s="195" t="s">
        <v>15638</v>
      </c>
      <c r="C4789" s="196" t="s">
        <v>25</v>
      </c>
      <c r="D4789" s="197">
        <v>506</v>
      </c>
    </row>
    <row r="4790" spans="1:4">
      <c r="A4790" s="199" t="s">
        <v>15639</v>
      </c>
      <c r="B4790" s="195" t="s">
        <v>15640</v>
      </c>
      <c r="C4790" s="196" t="s">
        <v>25</v>
      </c>
      <c r="D4790" s="197">
        <v>621.78</v>
      </c>
    </row>
    <row r="4791" spans="1:4">
      <c r="A4791" s="199" t="s">
        <v>15641</v>
      </c>
      <c r="B4791" s="195" t="s">
        <v>15642</v>
      </c>
      <c r="C4791" s="196" t="s">
        <v>25</v>
      </c>
      <c r="D4791" s="197">
        <v>770.78</v>
      </c>
    </row>
    <row r="4792" spans="1:4">
      <c r="A4792" s="199" t="s">
        <v>15643</v>
      </c>
      <c r="B4792" s="195" t="s">
        <v>15644</v>
      </c>
      <c r="C4792" s="196" t="s">
        <v>25</v>
      </c>
      <c r="D4792" s="197">
        <v>302.58999999999997</v>
      </c>
    </row>
    <row r="4793" spans="1:4">
      <c r="A4793" s="199" t="s">
        <v>15645</v>
      </c>
      <c r="B4793" s="195" t="s">
        <v>15646</v>
      </c>
      <c r="C4793" s="196" t="s">
        <v>25</v>
      </c>
      <c r="D4793" s="197">
        <v>436.67</v>
      </c>
    </row>
    <row r="4794" spans="1:4">
      <c r="A4794" s="194" t="s">
        <v>15647</v>
      </c>
      <c r="B4794" s="195"/>
      <c r="C4794" s="196"/>
      <c r="D4794" s="224"/>
    </row>
    <row r="4795" spans="1:4">
      <c r="A4795" s="199" t="s">
        <v>15648</v>
      </c>
      <c r="B4795" s="195" t="s">
        <v>15649</v>
      </c>
      <c r="C4795" s="196" t="s">
        <v>25</v>
      </c>
      <c r="D4795" s="197">
        <v>132.58000000000001</v>
      </c>
    </row>
    <row r="4796" spans="1:4">
      <c r="A4796" s="199" t="s">
        <v>15650</v>
      </c>
      <c r="B4796" s="195" t="s">
        <v>15651</v>
      </c>
      <c r="C4796" s="196" t="s">
        <v>25</v>
      </c>
      <c r="D4796" s="197">
        <v>135.47</v>
      </c>
    </row>
    <row r="4797" spans="1:4">
      <c r="A4797" s="199" t="s">
        <v>15652</v>
      </c>
      <c r="B4797" s="195" t="s">
        <v>15653</v>
      </c>
      <c r="C4797" s="196" t="s">
        <v>25</v>
      </c>
      <c r="D4797" s="197">
        <v>535.91999999999996</v>
      </c>
    </row>
    <row r="4798" spans="1:4">
      <c r="A4798" s="199" t="s">
        <v>15654</v>
      </c>
      <c r="B4798" s="195" t="s">
        <v>15655</v>
      </c>
      <c r="C4798" s="196" t="s">
        <v>25</v>
      </c>
      <c r="D4798" s="197">
        <v>530.5</v>
      </c>
    </row>
    <row r="4799" spans="1:4">
      <c r="A4799" s="194" t="s">
        <v>15656</v>
      </c>
      <c r="B4799" s="195"/>
      <c r="C4799" s="196"/>
      <c r="D4799" s="224"/>
    </row>
    <row r="4800" spans="1:4">
      <c r="A4800" s="194" t="s">
        <v>15657</v>
      </c>
      <c r="B4800" s="195"/>
      <c r="C4800" s="196"/>
      <c r="D4800" s="224"/>
    </row>
    <row r="4801" spans="1:4">
      <c r="A4801" s="199" t="s">
        <v>15658</v>
      </c>
      <c r="B4801" s="195" t="s">
        <v>15659</v>
      </c>
      <c r="C4801" s="196" t="s">
        <v>25</v>
      </c>
      <c r="D4801" s="197">
        <v>36.36</v>
      </c>
    </row>
    <row r="4802" spans="1:4">
      <c r="A4802" s="199" t="s">
        <v>15660</v>
      </c>
      <c r="B4802" s="195" t="s">
        <v>15661</v>
      </c>
      <c r="C4802" s="196" t="s">
        <v>25</v>
      </c>
      <c r="D4802" s="197">
        <v>10.130000000000001</v>
      </c>
    </row>
    <row r="4803" spans="1:4">
      <c r="A4803" s="199" t="s">
        <v>15662</v>
      </c>
      <c r="B4803" s="195" t="s">
        <v>15663</v>
      </c>
      <c r="C4803" s="196" t="s">
        <v>25</v>
      </c>
      <c r="D4803" s="197">
        <v>30.84</v>
      </c>
    </row>
    <row r="4804" spans="1:4">
      <c r="A4804" s="194" t="s">
        <v>15664</v>
      </c>
      <c r="B4804" s="195"/>
      <c r="C4804" s="196"/>
      <c r="D4804" s="224"/>
    </row>
    <row r="4805" spans="1:4">
      <c r="A4805" s="194" t="s">
        <v>15665</v>
      </c>
      <c r="B4805" s="195"/>
      <c r="C4805" s="196"/>
      <c r="D4805" s="224"/>
    </row>
    <row r="4806" spans="1:4">
      <c r="A4806" s="199" t="s">
        <v>15666</v>
      </c>
      <c r="B4806" s="195" t="s">
        <v>15667</v>
      </c>
      <c r="C4806" s="196" t="s">
        <v>25</v>
      </c>
      <c r="D4806" s="197">
        <v>7.29</v>
      </c>
    </row>
    <row r="4807" spans="1:4">
      <c r="A4807" s="194" t="s">
        <v>15668</v>
      </c>
      <c r="B4807" s="195"/>
      <c r="C4807" s="196"/>
      <c r="D4807" s="224"/>
    </row>
    <row r="4808" spans="1:4">
      <c r="A4808" s="199" t="s">
        <v>15669</v>
      </c>
      <c r="B4808" s="195" t="s">
        <v>15670</v>
      </c>
      <c r="C4808" s="196" t="s">
        <v>25</v>
      </c>
      <c r="D4808" s="197">
        <v>289.43</v>
      </c>
    </row>
    <row r="4809" spans="1:4">
      <c r="A4809" s="199" t="s">
        <v>15671</v>
      </c>
      <c r="B4809" s="195" t="s">
        <v>15672</v>
      </c>
      <c r="C4809" s="196" t="s">
        <v>25</v>
      </c>
      <c r="D4809" s="197">
        <v>154.91999999999999</v>
      </c>
    </row>
    <row r="4810" spans="1:4">
      <c r="A4810" s="199" t="s">
        <v>15673</v>
      </c>
      <c r="B4810" s="195" t="s">
        <v>15674</v>
      </c>
      <c r="C4810" s="196" t="s">
        <v>25</v>
      </c>
      <c r="D4810" s="197">
        <v>75.010000000000005</v>
      </c>
    </row>
    <row r="4811" spans="1:4">
      <c r="A4811" s="199" t="s">
        <v>15675</v>
      </c>
      <c r="B4811" s="195" t="s">
        <v>15676</v>
      </c>
      <c r="C4811" s="196" t="s">
        <v>25</v>
      </c>
      <c r="D4811" s="197">
        <v>8.3000000000000007</v>
      </c>
    </row>
    <row r="4812" spans="1:4">
      <c r="A4812" s="199" t="s">
        <v>15677</v>
      </c>
      <c r="B4812" s="195" t="s">
        <v>15678</v>
      </c>
      <c r="C4812" s="196" t="s">
        <v>5413</v>
      </c>
      <c r="D4812" s="197">
        <v>239.79</v>
      </c>
    </row>
    <row r="4813" spans="1:4">
      <c r="A4813" s="199" t="s">
        <v>15679</v>
      </c>
      <c r="B4813" s="195" t="s">
        <v>15680</v>
      </c>
      <c r="C4813" s="196" t="s">
        <v>5413</v>
      </c>
      <c r="D4813" s="197">
        <v>312.68</v>
      </c>
    </row>
    <row r="4814" spans="1:4">
      <c r="A4814" s="199" t="s">
        <v>15681</v>
      </c>
      <c r="B4814" s="195" t="s">
        <v>15682</v>
      </c>
      <c r="C4814" s="196" t="s">
        <v>25</v>
      </c>
      <c r="D4814" s="197">
        <v>131.21</v>
      </c>
    </row>
    <row r="4815" spans="1:4">
      <c r="A4815" s="199" t="s">
        <v>15683</v>
      </c>
      <c r="B4815" s="195" t="s">
        <v>15684</v>
      </c>
      <c r="C4815" s="196" t="s">
        <v>25</v>
      </c>
      <c r="D4815" s="197">
        <v>119.08</v>
      </c>
    </row>
    <row r="4816" spans="1:4">
      <c r="A4816" s="194" t="s">
        <v>15685</v>
      </c>
      <c r="B4816" s="195"/>
      <c r="C4816" s="196"/>
      <c r="D4816" s="224"/>
    </row>
    <row r="4817" spans="1:4">
      <c r="A4817" s="194" t="s">
        <v>15686</v>
      </c>
      <c r="B4817" s="195"/>
      <c r="C4817" s="196"/>
      <c r="D4817" s="224"/>
    </row>
    <row r="4818" spans="1:4">
      <c r="A4818" s="199" t="s">
        <v>15687</v>
      </c>
      <c r="B4818" s="195" t="s">
        <v>15688</v>
      </c>
      <c r="C4818" s="196" t="s">
        <v>41</v>
      </c>
      <c r="D4818" s="197">
        <v>14.87</v>
      </c>
    </row>
    <row r="4819" spans="1:4">
      <c r="A4819" s="199" t="s">
        <v>15689</v>
      </c>
      <c r="B4819" s="195" t="s">
        <v>15690</v>
      </c>
      <c r="C4819" s="196" t="s">
        <v>41</v>
      </c>
      <c r="D4819" s="197">
        <v>19.38</v>
      </c>
    </row>
    <row r="4820" spans="1:4">
      <c r="A4820" s="199" t="s">
        <v>15691</v>
      </c>
      <c r="B4820" s="195" t="s">
        <v>15692</v>
      </c>
      <c r="C4820" s="196" t="s">
        <v>41</v>
      </c>
      <c r="D4820" s="197">
        <v>16.989999999999998</v>
      </c>
    </row>
    <row r="4821" spans="1:4">
      <c r="A4821" s="199" t="s">
        <v>15693</v>
      </c>
      <c r="B4821" s="195" t="s">
        <v>15694</v>
      </c>
      <c r="C4821" s="196" t="s">
        <v>41</v>
      </c>
      <c r="D4821" s="197">
        <v>16.79</v>
      </c>
    </row>
    <row r="4822" spans="1:4">
      <c r="A4822" s="199" t="s">
        <v>15695</v>
      </c>
      <c r="B4822" s="195" t="s">
        <v>15696</v>
      </c>
      <c r="C4822" s="196" t="s">
        <v>41</v>
      </c>
      <c r="D4822" s="197">
        <v>19.02</v>
      </c>
    </row>
    <row r="4823" spans="1:4">
      <c r="A4823" s="199" t="s">
        <v>15697</v>
      </c>
      <c r="B4823" s="195" t="s">
        <v>15698</v>
      </c>
      <c r="C4823" s="196" t="s">
        <v>41</v>
      </c>
      <c r="D4823" s="197">
        <v>17.190000000000001</v>
      </c>
    </row>
    <row r="4824" spans="1:4">
      <c r="A4824" s="199" t="s">
        <v>15699</v>
      </c>
      <c r="B4824" s="195" t="s">
        <v>15700</v>
      </c>
      <c r="C4824" s="196" t="s">
        <v>41</v>
      </c>
      <c r="D4824" s="197">
        <v>21.01</v>
      </c>
    </row>
    <row r="4825" spans="1:4">
      <c r="A4825" s="199" t="s">
        <v>15701</v>
      </c>
      <c r="B4825" s="195" t="s">
        <v>15702</v>
      </c>
      <c r="C4825" s="196" t="s">
        <v>41</v>
      </c>
      <c r="D4825" s="197">
        <v>33.04</v>
      </c>
    </row>
    <row r="4826" spans="1:4">
      <c r="A4826" s="194" t="s">
        <v>5476</v>
      </c>
      <c r="B4826" s="195"/>
      <c r="C4826" s="196"/>
      <c r="D4826" s="224"/>
    </row>
    <row r="4827" spans="1:4">
      <c r="A4827" s="194" t="s">
        <v>5423</v>
      </c>
      <c r="B4827" s="195"/>
      <c r="C4827" s="196"/>
      <c r="D4827" s="224"/>
    </row>
    <row r="4828" spans="1:4">
      <c r="A4828" s="194" t="s">
        <v>15703</v>
      </c>
      <c r="B4828" s="195"/>
      <c r="C4828" s="196"/>
      <c r="D4828" s="224"/>
    </row>
    <row r="4829" spans="1:4">
      <c r="A4829" s="194" t="s">
        <v>15704</v>
      </c>
      <c r="B4829" s="195"/>
      <c r="C4829" s="196"/>
      <c r="D4829" s="224"/>
    </row>
    <row r="4830" spans="1:4">
      <c r="A4830" s="199" t="s">
        <v>15705</v>
      </c>
      <c r="B4830" s="195" t="s">
        <v>15706</v>
      </c>
      <c r="C4830" s="196" t="s">
        <v>5413</v>
      </c>
      <c r="D4830" s="197">
        <v>5.36</v>
      </c>
    </row>
    <row r="4831" spans="1:4">
      <c r="A4831" s="199" t="s">
        <v>15707</v>
      </c>
      <c r="B4831" s="195" t="s">
        <v>15708</v>
      </c>
      <c r="C4831" s="196" t="s">
        <v>5413</v>
      </c>
      <c r="D4831" s="197">
        <v>18.48</v>
      </c>
    </row>
    <row r="4832" spans="1:4">
      <c r="A4832" s="199" t="s">
        <v>15709</v>
      </c>
      <c r="B4832" s="195" t="s">
        <v>15710</v>
      </c>
      <c r="C4832" s="196" t="s">
        <v>41</v>
      </c>
      <c r="D4832" s="197">
        <v>38.590000000000003</v>
      </c>
    </row>
    <row r="4833" spans="1:4">
      <c r="A4833" s="199" t="s">
        <v>15711</v>
      </c>
      <c r="B4833" s="195" t="s">
        <v>15712</v>
      </c>
      <c r="C4833" s="196" t="s">
        <v>25</v>
      </c>
      <c r="D4833" s="197">
        <v>15.51</v>
      </c>
    </row>
    <row r="4834" spans="1:4">
      <c r="A4834" s="199" t="s">
        <v>15713</v>
      </c>
      <c r="B4834" s="195" t="s">
        <v>15714</v>
      </c>
      <c r="C4834" s="196" t="s">
        <v>41</v>
      </c>
      <c r="D4834" s="197">
        <v>17.07</v>
      </c>
    </row>
    <row r="4835" spans="1:4">
      <c r="A4835" s="199" t="s">
        <v>15715</v>
      </c>
      <c r="B4835" s="195" t="s">
        <v>15716</v>
      </c>
      <c r="C4835" s="196" t="s">
        <v>25</v>
      </c>
      <c r="D4835" s="197">
        <v>7.76</v>
      </c>
    </row>
    <row r="4836" spans="1:4">
      <c r="A4836" s="199" t="s">
        <v>15717</v>
      </c>
      <c r="B4836" s="195" t="s">
        <v>15718</v>
      </c>
      <c r="C4836" s="196" t="s">
        <v>5413</v>
      </c>
      <c r="D4836" s="197">
        <v>22.43</v>
      </c>
    </row>
    <row r="4837" spans="1:4">
      <c r="A4837" s="199" t="s">
        <v>15719</v>
      </c>
      <c r="B4837" s="195" t="s">
        <v>15720</v>
      </c>
      <c r="C4837" s="196" t="s">
        <v>41</v>
      </c>
      <c r="D4837" s="197">
        <v>20.170000000000002</v>
      </c>
    </row>
    <row r="4838" spans="1:4">
      <c r="A4838" s="199" t="s">
        <v>15721</v>
      </c>
      <c r="B4838" s="195" t="s">
        <v>15722</v>
      </c>
      <c r="C4838" s="196" t="s">
        <v>41</v>
      </c>
      <c r="D4838" s="197">
        <v>10.08</v>
      </c>
    </row>
    <row r="4839" spans="1:4">
      <c r="A4839" s="199" t="s">
        <v>15723</v>
      </c>
      <c r="B4839" s="195" t="s">
        <v>15724</v>
      </c>
      <c r="C4839" s="196" t="s">
        <v>41</v>
      </c>
      <c r="D4839" s="197">
        <v>13.96</v>
      </c>
    </row>
    <row r="4840" spans="1:4">
      <c r="A4840" s="199" t="s">
        <v>15725</v>
      </c>
      <c r="B4840" s="195" t="s">
        <v>15726</v>
      </c>
      <c r="C4840" s="196" t="s">
        <v>41</v>
      </c>
      <c r="D4840" s="197">
        <v>5.36</v>
      </c>
    </row>
    <row r="4841" spans="1:4">
      <c r="A4841" s="199" t="s">
        <v>15727</v>
      </c>
      <c r="B4841" s="195" t="s">
        <v>15728</v>
      </c>
      <c r="C4841" s="196" t="s">
        <v>34</v>
      </c>
      <c r="D4841" s="197">
        <v>106.92</v>
      </c>
    </row>
    <row r="4842" spans="1:4">
      <c r="A4842" s="199" t="s">
        <v>15729</v>
      </c>
      <c r="B4842" s="195" t="s">
        <v>15730</v>
      </c>
      <c r="C4842" s="196" t="s">
        <v>34</v>
      </c>
      <c r="D4842" s="197">
        <v>71.28</v>
      </c>
    </row>
    <row r="4843" spans="1:4">
      <c r="A4843" s="199" t="s">
        <v>15731</v>
      </c>
      <c r="B4843" s="195" t="s">
        <v>15732</v>
      </c>
      <c r="C4843" s="196" t="s">
        <v>34</v>
      </c>
      <c r="D4843" s="197">
        <v>80.19</v>
      </c>
    </row>
    <row r="4844" spans="1:4">
      <c r="A4844" s="199" t="s">
        <v>15733</v>
      </c>
      <c r="B4844" s="195" t="s">
        <v>15734</v>
      </c>
      <c r="C4844" s="196" t="s">
        <v>34</v>
      </c>
      <c r="D4844" s="197">
        <v>98.01</v>
      </c>
    </row>
    <row r="4845" spans="1:4">
      <c r="A4845" s="199" t="s">
        <v>15735</v>
      </c>
      <c r="B4845" s="195" t="s">
        <v>15736</v>
      </c>
      <c r="C4845" s="196" t="s">
        <v>25</v>
      </c>
      <c r="D4845" s="197">
        <v>10.86</v>
      </c>
    </row>
    <row r="4846" spans="1:4">
      <c r="A4846" s="199" t="s">
        <v>15737</v>
      </c>
      <c r="B4846" s="195" t="s">
        <v>15738</v>
      </c>
      <c r="C4846" s="196" t="s">
        <v>34</v>
      </c>
      <c r="D4846" s="197">
        <v>213.84</v>
      </c>
    </row>
    <row r="4847" spans="1:4">
      <c r="A4847" s="199" t="s">
        <v>15739</v>
      </c>
      <c r="B4847" s="195" t="s">
        <v>15740</v>
      </c>
      <c r="C4847" s="196" t="s">
        <v>34</v>
      </c>
      <c r="D4847" s="197">
        <v>303</v>
      </c>
    </row>
    <row r="4848" spans="1:4">
      <c r="A4848" s="199" t="s">
        <v>15741</v>
      </c>
      <c r="B4848" s="195" t="s">
        <v>15742</v>
      </c>
      <c r="C4848" s="196" t="s">
        <v>34</v>
      </c>
      <c r="D4848" s="197">
        <v>302.94</v>
      </c>
    </row>
    <row r="4849" spans="1:4">
      <c r="A4849" s="199" t="s">
        <v>15743</v>
      </c>
      <c r="B4849" s="195" t="s">
        <v>15744</v>
      </c>
      <c r="C4849" s="196" t="s">
        <v>25</v>
      </c>
      <c r="D4849" s="197">
        <v>12.41</v>
      </c>
    </row>
    <row r="4850" spans="1:4">
      <c r="A4850" s="199" t="s">
        <v>15745</v>
      </c>
      <c r="B4850" s="195" t="s">
        <v>15746</v>
      </c>
      <c r="C4850" s="196" t="s">
        <v>25</v>
      </c>
      <c r="D4850" s="197">
        <v>14.72</v>
      </c>
    </row>
    <row r="4851" spans="1:4">
      <c r="A4851" s="199" t="s">
        <v>15747</v>
      </c>
      <c r="B4851" s="195" t="s">
        <v>15748</v>
      </c>
      <c r="C4851" s="196" t="s">
        <v>34</v>
      </c>
      <c r="D4851" s="197">
        <v>192.97</v>
      </c>
    </row>
    <row r="4852" spans="1:4">
      <c r="A4852" s="199" t="s">
        <v>15749</v>
      </c>
      <c r="B4852" s="195" t="s">
        <v>15750</v>
      </c>
      <c r="C4852" s="196" t="s">
        <v>34</v>
      </c>
      <c r="D4852" s="197">
        <v>57.39</v>
      </c>
    </row>
    <row r="4853" spans="1:4">
      <c r="A4853" s="199" t="s">
        <v>15751</v>
      </c>
      <c r="B4853" s="195" t="s">
        <v>15752</v>
      </c>
      <c r="C4853" s="196" t="s">
        <v>25</v>
      </c>
      <c r="D4853" s="197">
        <v>23.27</v>
      </c>
    </row>
    <row r="4854" spans="1:4">
      <c r="A4854" s="199" t="s">
        <v>15753</v>
      </c>
      <c r="B4854" s="195" t="s">
        <v>15754</v>
      </c>
      <c r="C4854" s="196" t="s">
        <v>25</v>
      </c>
      <c r="D4854" s="197">
        <v>10.86</v>
      </c>
    </row>
    <row r="4855" spans="1:4">
      <c r="A4855" s="199" t="s">
        <v>15755</v>
      </c>
      <c r="B4855" s="195" t="s">
        <v>15756</v>
      </c>
      <c r="C4855" s="196" t="s">
        <v>25</v>
      </c>
      <c r="D4855" s="197">
        <v>21.09</v>
      </c>
    </row>
    <row r="4856" spans="1:4">
      <c r="A4856" s="199" t="s">
        <v>15757</v>
      </c>
      <c r="B4856" s="195" t="s">
        <v>15758</v>
      </c>
      <c r="C4856" s="196" t="s">
        <v>25</v>
      </c>
      <c r="D4856" s="197">
        <v>15.47</v>
      </c>
    </row>
    <row r="4857" spans="1:4">
      <c r="A4857" s="199" t="s">
        <v>15759</v>
      </c>
      <c r="B4857" s="195" t="s">
        <v>15760</v>
      </c>
      <c r="C4857" s="196" t="s">
        <v>25</v>
      </c>
      <c r="D4857" s="197">
        <v>7.76</v>
      </c>
    </row>
    <row r="4858" spans="1:4">
      <c r="A4858" s="199" t="s">
        <v>15761</v>
      </c>
      <c r="B4858" s="195" t="s">
        <v>15762</v>
      </c>
      <c r="C4858" s="196" t="s">
        <v>25</v>
      </c>
      <c r="D4858" s="197">
        <v>18.61</v>
      </c>
    </row>
    <row r="4859" spans="1:4">
      <c r="A4859" s="199" t="s">
        <v>15763</v>
      </c>
      <c r="B4859" s="195" t="s">
        <v>15764</v>
      </c>
      <c r="C4859" s="196" t="s">
        <v>25</v>
      </c>
      <c r="D4859" s="197">
        <v>23.27</v>
      </c>
    </row>
    <row r="4860" spans="1:4">
      <c r="A4860" s="199" t="s">
        <v>15765</v>
      </c>
      <c r="B4860" s="195" t="s">
        <v>15766</v>
      </c>
      <c r="C4860" s="196" t="s">
        <v>25</v>
      </c>
      <c r="D4860" s="197">
        <v>41.88</v>
      </c>
    </row>
    <row r="4861" spans="1:4">
      <c r="A4861" s="199" t="s">
        <v>15767</v>
      </c>
      <c r="B4861" s="195" t="s">
        <v>15768</v>
      </c>
      <c r="C4861" s="196" t="s">
        <v>25</v>
      </c>
      <c r="D4861" s="197">
        <v>9.6</v>
      </c>
    </row>
    <row r="4862" spans="1:4">
      <c r="A4862" s="199" t="s">
        <v>15769</v>
      </c>
      <c r="B4862" s="195" t="s">
        <v>15770</v>
      </c>
      <c r="C4862" s="196" t="s">
        <v>41</v>
      </c>
      <c r="D4862" s="197">
        <v>6.83</v>
      </c>
    </row>
    <row r="4863" spans="1:4">
      <c r="A4863" s="199" t="s">
        <v>15771</v>
      </c>
      <c r="B4863" s="195" t="s">
        <v>15772</v>
      </c>
      <c r="C4863" s="196" t="s">
        <v>25</v>
      </c>
      <c r="D4863" s="197">
        <v>96.86</v>
      </c>
    </row>
    <row r="4864" spans="1:4">
      <c r="A4864" s="199" t="s">
        <v>15773</v>
      </c>
      <c r="B4864" s="195" t="s">
        <v>15774</v>
      </c>
      <c r="C4864" s="196" t="s">
        <v>25</v>
      </c>
      <c r="D4864" s="197">
        <v>13.5</v>
      </c>
    </row>
    <row r="4865" spans="1:4">
      <c r="A4865" s="199" t="s">
        <v>15775</v>
      </c>
      <c r="B4865" s="195" t="s">
        <v>15776</v>
      </c>
      <c r="C4865" s="196" t="s">
        <v>41</v>
      </c>
      <c r="D4865" s="197">
        <v>3.1</v>
      </c>
    </row>
    <row r="4866" spans="1:4">
      <c r="A4866" s="199" t="s">
        <v>15777</v>
      </c>
      <c r="B4866" s="195" t="s">
        <v>15778</v>
      </c>
      <c r="C4866" s="196" t="s">
        <v>34</v>
      </c>
      <c r="D4866" s="197">
        <v>2726.94</v>
      </c>
    </row>
    <row r="4867" spans="1:4">
      <c r="A4867" s="199" t="s">
        <v>15779</v>
      </c>
      <c r="B4867" s="195" t="s">
        <v>15780</v>
      </c>
      <c r="C4867" s="196" t="s">
        <v>25</v>
      </c>
      <c r="D4867" s="197">
        <v>7.71</v>
      </c>
    </row>
    <row r="4868" spans="1:4">
      <c r="A4868" s="199" t="s">
        <v>15781</v>
      </c>
      <c r="B4868" s="195" t="s">
        <v>15782</v>
      </c>
      <c r="C4868" s="196" t="s">
        <v>25</v>
      </c>
      <c r="D4868" s="197">
        <v>7.39</v>
      </c>
    </row>
    <row r="4869" spans="1:4">
      <c r="A4869" s="199" t="s">
        <v>15783</v>
      </c>
      <c r="B4869" s="195" t="s">
        <v>15784</v>
      </c>
      <c r="C4869" s="196" t="s">
        <v>25</v>
      </c>
      <c r="D4869" s="197">
        <v>16.78</v>
      </c>
    </row>
    <row r="4870" spans="1:4">
      <c r="A4870" s="199" t="s">
        <v>15785</v>
      </c>
      <c r="B4870" s="195" t="s">
        <v>15786</v>
      </c>
      <c r="C4870" s="196" t="s">
        <v>25</v>
      </c>
      <c r="D4870" s="197">
        <v>31.48</v>
      </c>
    </row>
    <row r="4871" spans="1:4">
      <c r="A4871" s="199" t="s">
        <v>15787</v>
      </c>
      <c r="B4871" s="195" t="s">
        <v>15788</v>
      </c>
      <c r="C4871" s="196" t="s">
        <v>25</v>
      </c>
      <c r="D4871" s="197">
        <v>12.99</v>
      </c>
    </row>
    <row r="4872" spans="1:4">
      <c r="A4872" s="199" t="s">
        <v>15789</v>
      </c>
      <c r="B4872" s="195" t="s">
        <v>15790</v>
      </c>
      <c r="C4872" s="196" t="s">
        <v>25</v>
      </c>
      <c r="D4872" s="197">
        <v>28.86</v>
      </c>
    </row>
    <row r="4873" spans="1:4">
      <c r="A4873" s="199" t="s">
        <v>15791</v>
      </c>
      <c r="B4873" s="195" t="s">
        <v>15792</v>
      </c>
      <c r="C4873" s="196" t="s">
        <v>25</v>
      </c>
      <c r="D4873" s="197">
        <v>9.89</v>
      </c>
    </row>
    <row r="4874" spans="1:4">
      <c r="A4874" s="199" t="s">
        <v>15793</v>
      </c>
      <c r="B4874" s="195" t="s">
        <v>15794</v>
      </c>
      <c r="C4874" s="196" t="s">
        <v>25</v>
      </c>
      <c r="D4874" s="197">
        <v>10.56</v>
      </c>
    </row>
    <row r="4875" spans="1:4">
      <c r="A4875" s="199" t="s">
        <v>15795</v>
      </c>
      <c r="B4875" s="195" t="s">
        <v>15796</v>
      </c>
      <c r="C4875" s="196" t="s">
        <v>25</v>
      </c>
      <c r="D4875" s="197">
        <v>15.05</v>
      </c>
    </row>
    <row r="4876" spans="1:4">
      <c r="A4876" s="199" t="s">
        <v>15797</v>
      </c>
      <c r="B4876" s="195" t="s">
        <v>15798</v>
      </c>
      <c r="C4876" s="196" t="s">
        <v>25</v>
      </c>
      <c r="D4876" s="197">
        <v>8.1199999999999992</v>
      </c>
    </row>
    <row r="4877" spans="1:4">
      <c r="A4877" s="199" t="s">
        <v>15799</v>
      </c>
      <c r="B4877" s="195" t="s">
        <v>15800</v>
      </c>
      <c r="C4877" s="196" t="s">
        <v>25</v>
      </c>
      <c r="D4877" s="197">
        <v>11.59</v>
      </c>
    </row>
    <row r="4878" spans="1:4">
      <c r="A4878" s="199" t="s">
        <v>15801</v>
      </c>
      <c r="B4878" s="195" t="s">
        <v>15802</v>
      </c>
      <c r="C4878" s="196" t="s">
        <v>25</v>
      </c>
      <c r="D4878" s="197">
        <v>13.49</v>
      </c>
    </row>
    <row r="4879" spans="1:4">
      <c r="A4879" s="199" t="s">
        <v>15803</v>
      </c>
      <c r="B4879" s="195" t="s">
        <v>15804</v>
      </c>
      <c r="C4879" s="196" t="s">
        <v>25</v>
      </c>
      <c r="D4879" s="197">
        <v>7.76</v>
      </c>
    </row>
    <row r="4880" spans="1:4">
      <c r="A4880" s="199" t="s">
        <v>15805</v>
      </c>
      <c r="B4880" s="195" t="s">
        <v>15806</v>
      </c>
      <c r="C4880" s="196" t="s">
        <v>25</v>
      </c>
      <c r="D4880" s="197">
        <v>19.39</v>
      </c>
    </row>
    <row r="4881" spans="1:4">
      <c r="A4881" s="199" t="s">
        <v>15807</v>
      </c>
      <c r="B4881" s="195" t="s">
        <v>15808</v>
      </c>
      <c r="C4881" s="196" t="s">
        <v>25</v>
      </c>
      <c r="D4881" s="197">
        <v>6.34</v>
      </c>
    </row>
    <row r="4882" spans="1:4">
      <c r="A4882" s="199" t="s">
        <v>15809</v>
      </c>
      <c r="B4882" s="195" t="s">
        <v>15810</v>
      </c>
      <c r="C4882" s="196" t="s">
        <v>25</v>
      </c>
      <c r="D4882" s="197">
        <v>10.86</v>
      </c>
    </row>
    <row r="4883" spans="1:4">
      <c r="A4883" s="199" t="s">
        <v>15811</v>
      </c>
      <c r="B4883" s="195" t="s">
        <v>15812</v>
      </c>
      <c r="C4883" s="196" t="s">
        <v>25</v>
      </c>
      <c r="D4883" s="197">
        <v>11.08</v>
      </c>
    </row>
    <row r="4884" spans="1:4">
      <c r="A4884" s="199" t="s">
        <v>15813</v>
      </c>
      <c r="B4884" s="195" t="s">
        <v>15814</v>
      </c>
      <c r="C4884" s="196" t="s">
        <v>25</v>
      </c>
      <c r="D4884" s="197">
        <v>13.85</v>
      </c>
    </row>
    <row r="4885" spans="1:4">
      <c r="A4885" s="199" t="s">
        <v>15815</v>
      </c>
      <c r="B4885" s="195" t="s">
        <v>15816</v>
      </c>
      <c r="C4885" s="196" t="s">
        <v>34</v>
      </c>
      <c r="D4885" s="197">
        <v>19.55</v>
      </c>
    </row>
    <row r="4886" spans="1:4">
      <c r="A4886" s="199" t="s">
        <v>15817</v>
      </c>
      <c r="B4886" s="195" t="s">
        <v>15818</v>
      </c>
      <c r="C4886" s="196" t="s">
        <v>25</v>
      </c>
      <c r="D4886" s="197">
        <v>16.260000000000002</v>
      </c>
    </row>
    <row r="4887" spans="1:4">
      <c r="A4887" s="199" t="s">
        <v>15819</v>
      </c>
      <c r="B4887" s="195" t="s">
        <v>15820</v>
      </c>
      <c r="C4887" s="196" t="s">
        <v>25</v>
      </c>
      <c r="D4887" s="197">
        <v>8.5299999999999994</v>
      </c>
    </row>
    <row r="4888" spans="1:4">
      <c r="A4888" s="199" t="s">
        <v>15821</v>
      </c>
      <c r="B4888" s="195" t="s">
        <v>15822</v>
      </c>
      <c r="C4888" s="196" t="s">
        <v>25</v>
      </c>
      <c r="D4888" s="197">
        <v>18.61</v>
      </c>
    </row>
    <row r="4889" spans="1:4">
      <c r="A4889" s="199" t="s">
        <v>15823</v>
      </c>
      <c r="B4889" s="195" t="s">
        <v>15824</v>
      </c>
      <c r="C4889" s="196" t="s">
        <v>25</v>
      </c>
      <c r="D4889" s="197">
        <v>5.43</v>
      </c>
    </row>
    <row r="4890" spans="1:4">
      <c r="A4890" s="199" t="s">
        <v>15825</v>
      </c>
      <c r="B4890" s="195" t="s">
        <v>15826</v>
      </c>
      <c r="C4890" s="196" t="s">
        <v>41</v>
      </c>
      <c r="D4890" s="197">
        <v>57.71</v>
      </c>
    </row>
    <row r="4891" spans="1:4">
      <c r="A4891" s="199" t="s">
        <v>15827</v>
      </c>
      <c r="B4891" s="195" t="s">
        <v>15828</v>
      </c>
      <c r="C4891" s="196" t="s">
        <v>25</v>
      </c>
      <c r="D4891" s="197">
        <v>15.47</v>
      </c>
    </row>
    <row r="4892" spans="1:4">
      <c r="A4892" s="199" t="s">
        <v>15829</v>
      </c>
      <c r="B4892" s="195" t="s">
        <v>15830</v>
      </c>
      <c r="C4892" s="196" t="s">
        <v>25</v>
      </c>
      <c r="D4892" s="197">
        <v>5.43</v>
      </c>
    </row>
    <row r="4893" spans="1:4">
      <c r="A4893" s="199" t="s">
        <v>15831</v>
      </c>
      <c r="B4893" s="195" t="s">
        <v>15832</v>
      </c>
      <c r="C4893" s="196" t="s">
        <v>25</v>
      </c>
      <c r="D4893" s="197">
        <v>12.41</v>
      </c>
    </row>
    <row r="4894" spans="1:4">
      <c r="A4894" s="199" t="s">
        <v>15833</v>
      </c>
      <c r="B4894" s="195" t="s">
        <v>15834</v>
      </c>
      <c r="C4894" s="196" t="s">
        <v>41</v>
      </c>
      <c r="D4894" s="197">
        <v>39.53</v>
      </c>
    </row>
    <row r="4895" spans="1:4">
      <c r="A4895" s="199" t="s">
        <v>15835</v>
      </c>
      <c r="B4895" s="195" t="s">
        <v>15836</v>
      </c>
      <c r="C4895" s="196" t="s">
        <v>41</v>
      </c>
      <c r="D4895" s="197">
        <v>79.430000000000007</v>
      </c>
    </row>
    <row r="4896" spans="1:4">
      <c r="A4896" s="199" t="s">
        <v>15837</v>
      </c>
      <c r="B4896" s="195" t="s">
        <v>15838</v>
      </c>
      <c r="C4896" s="196" t="s">
        <v>41</v>
      </c>
      <c r="D4896" s="197">
        <v>193.97</v>
      </c>
    </row>
    <row r="4897" spans="1:4">
      <c r="A4897" s="199" t="s">
        <v>15839</v>
      </c>
      <c r="B4897" s="195" t="s">
        <v>15840</v>
      </c>
      <c r="C4897" s="196" t="s">
        <v>41</v>
      </c>
      <c r="D4897" s="197">
        <v>312.47000000000003</v>
      </c>
    </row>
    <row r="4898" spans="1:4">
      <c r="A4898" s="194" t="s">
        <v>15841</v>
      </c>
      <c r="B4898" s="195"/>
      <c r="C4898" s="196"/>
      <c r="D4898" s="224"/>
    </row>
    <row r="4899" spans="1:4">
      <c r="A4899" s="199" t="s">
        <v>15842</v>
      </c>
      <c r="B4899" s="195" t="s">
        <v>15843</v>
      </c>
      <c r="C4899" s="196" t="s">
        <v>5413</v>
      </c>
      <c r="D4899" s="197">
        <v>48.61</v>
      </c>
    </row>
    <row r="4900" spans="1:4">
      <c r="A4900" s="199" t="s">
        <v>15844</v>
      </c>
      <c r="B4900" s="195" t="s">
        <v>15845</v>
      </c>
      <c r="C4900" s="196" t="s">
        <v>25</v>
      </c>
      <c r="D4900" s="197">
        <v>9.5399999999999991</v>
      </c>
    </row>
    <row r="4901" spans="1:4">
      <c r="A4901" s="199" t="s">
        <v>15846</v>
      </c>
      <c r="B4901" s="195" t="s">
        <v>15847</v>
      </c>
      <c r="C4901" s="196" t="s">
        <v>34</v>
      </c>
      <c r="D4901" s="197">
        <v>129.1</v>
      </c>
    </row>
    <row r="4902" spans="1:4">
      <c r="A4902" s="199" t="s">
        <v>15848</v>
      </c>
      <c r="B4902" s="195" t="s">
        <v>15849</v>
      </c>
      <c r="C4902" s="196" t="s">
        <v>25</v>
      </c>
      <c r="D4902" s="197">
        <v>20.13</v>
      </c>
    </row>
    <row r="4903" spans="1:4">
      <c r="A4903" s="199" t="s">
        <v>15850</v>
      </c>
      <c r="B4903" s="195" t="s">
        <v>15851</v>
      </c>
      <c r="C4903" s="196" t="s">
        <v>25</v>
      </c>
      <c r="D4903" s="197">
        <v>25.17</v>
      </c>
    </row>
    <row r="4904" spans="1:4">
      <c r="A4904" s="199" t="s">
        <v>15852</v>
      </c>
      <c r="B4904" s="195" t="s">
        <v>15853</v>
      </c>
      <c r="C4904" s="196" t="s">
        <v>34</v>
      </c>
      <c r="D4904" s="197">
        <v>219.48</v>
      </c>
    </row>
    <row r="4905" spans="1:4">
      <c r="A4905" s="199" t="s">
        <v>15854</v>
      </c>
      <c r="B4905" s="195" t="s">
        <v>15855</v>
      </c>
      <c r="C4905" s="196" t="s">
        <v>25</v>
      </c>
      <c r="D4905" s="197">
        <v>15.09</v>
      </c>
    </row>
    <row r="4906" spans="1:4">
      <c r="A4906" s="199" t="s">
        <v>15856</v>
      </c>
      <c r="B4906" s="195" t="s">
        <v>15857</v>
      </c>
      <c r="C4906" s="196" t="s">
        <v>25</v>
      </c>
      <c r="D4906" s="197">
        <v>22.65</v>
      </c>
    </row>
    <row r="4907" spans="1:4">
      <c r="A4907" s="199" t="s">
        <v>15858</v>
      </c>
      <c r="B4907" s="195" t="s">
        <v>15859</v>
      </c>
      <c r="C4907" s="196" t="s">
        <v>25</v>
      </c>
      <c r="D4907" s="197">
        <v>17.73</v>
      </c>
    </row>
    <row r="4908" spans="1:4">
      <c r="A4908" s="199" t="s">
        <v>15860</v>
      </c>
      <c r="B4908" s="195" t="s">
        <v>15861</v>
      </c>
      <c r="C4908" s="196" t="s">
        <v>25</v>
      </c>
      <c r="D4908" s="197">
        <v>26.61</v>
      </c>
    </row>
    <row r="4909" spans="1:4">
      <c r="A4909" s="199" t="s">
        <v>15862</v>
      </c>
      <c r="B4909" s="195" t="s">
        <v>15863</v>
      </c>
      <c r="C4909" s="196" t="s">
        <v>34</v>
      </c>
      <c r="D4909" s="197">
        <v>100.69</v>
      </c>
    </row>
    <row r="4910" spans="1:4">
      <c r="A4910" s="199" t="s">
        <v>15864</v>
      </c>
      <c r="B4910" s="195" t="s">
        <v>15865</v>
      </c>
      <c r="C4910" s="196" t="s">
        <v>34</v>
      </c>
      <c r="D4910" s="197">
        <v>171.17</v>
      </c>
    </row>
    <row r="4911" spans="1:4">
      <c r="A4911" s="199" t="s">
        <v>15866</v>
      </c>
      <c r="B4911" s="195" t="s">
        <v>15867</v>
      </c>
      <c r="C4911" s="196" t="s">
        <v>34</v>
      </c>
      <c r="D4911" s="197">
        <v>1643.36</v>
      </c>
    </row>
    <row r="4912" spans="1:4">
      <c r="A4912" s="194" t="s">
        <v>15868</v>
      </c>
      <c r="B4912" s="195"/>
      <c r="C4912" s="196"/>
      <c r="D4912" s="224"/>
    </row>
    <row r="4913" spans="1:4">
      <c r="A4913" s="199" t="s">
        <v>15869</v>
      </c>
      <c r="B4913" s="195" t="s">
        <v>15870</v>
      </c>
      <c r="C4913" s="196" t="s">
        <v>41</v>
      </c>
      <c r="D4913" s="197">
        <v>86.97</v>
      </c>
    </row>
    <row r="4914" spans="1:4">
      <c r="A4914" s="199" t="s">
        <v>15871</v>
      </c>
      <c r="B4914" s="195" t="s">
        <v>15872</v>
      </c>
      <c r="C4914" s="196" t="s">
        <v>34</v>
      </c>
      <c r="D4914" s="197">
        <v>23.27</v>
      </c>
    </row>
    <row r="4915" spans="1:4">
      <c r="A4915" s="199" t="s">
        <v>15873</v>
      </c>
      <c r="B4915" s="195" t="s">
        <v>15874</v>
      </c>
      <c r="C4915" s="196" t="s">
        <v>34</v>
      </c>
      <c r="D4915" s="197">
        <v>31.02</v>
      </c>
    </row>
    <row r="4916" spans="1:4">
      <c r="A4916" s="199" t="s">
        <v>15875</v>
      </c>
      <c r="B4916" s="195" t="s">
        <v>15876</v>
      </c>
      <c r="C4916" s="196" t="s">
        <v>34</v>
      </c>
      <c r="D4916" s="197">
        <v>46.54</v>
      </c>
    </row>
    <row r="4917" spans="1:4">
      <c r="A4917" s="194" t="s">
        <v>15877</v>
      </c>
      <c r="B4917" s="195"/>
      <c r="C4917" s="196"/>
      <c r="D4917" s="224"/>
    </row>
    <row r="4918" spans="1:4">
      <c r="A4918" s="199" t="s">
        <v>15878</v>
      </c>
      <c r="B4918" s="195" t="s">
        <v>15879</v>
      </c>
      <c r="C4918" s="196" t="s">
        <v>25</v>
      </c>
      <c r="D4918" s="197">
        <v>3.88</v>
      </c>
    </row>
    <row r="4919" spans="1:4">
      <c r="A4919" s="199" t="s">
        <v>15880</v>
      </c>
      <c r="B4919" s="195" t="s">
        <v>15881</v>
      </c>
      <c r="C4919" s="196" t="s">
        <v>25</v>
      </c>
      <c r="D4919" s="197">
        <v>11.64</v>
      </c>
    </row>
    <row r="4920" spans="1:4">
      <c r="A4920" s="199" t="s">
        <v>15882</v>
      </c>
      <c r="B4920" s="195" t="s">
        <v>15883</v>
      </c>
      <c r="C4920" s="196" t="s">
        <v>25</v>
      </c>
      <c r="D4920" s="197">
        <v>6.2</v>
      </c>
    </row>
    <row r="4921" spans="1:4">
      <c r="A4921" s="199" t="s">
        <v>15884</v>
      </c>
      <c r="B4921" s="195" t="s">
        <v>15885</v>
      </c>
      <c r="C4921" s="196" t="s">
        <v>5413</v>
      </c>
      <c r="D4921" s="197">
        <v>31.02</v>
      </c>
    </row>
    <row r="4922" spans="1:4">
      <c r="A4922" s="199" t="s">
        <v>15886</v>
      </c>
      <c r="B4922" s="195" t="s">
        <v>15887</v>
      </c>
      <c r="C4922" s="196" t="s">
        <v>5413</v>
      </c>
      <c r="D4922" s="197">
        <v>69.8</v>
      </c>
    </row>
    <row r="4923" spans="1:4">
      <c r="A4923" s="199" t="s">
        <v>15888</v>
      </c>
      <c r="B4923" s="195" t="s">
        <v>15889</v>
      </c>
      <c r="C4923" s="196" t="s">
        <v>41</v>
      </c>
      <c r="D4923" s="197">
        <v>78.900000000000006</v>
      </c>
    </row>
    <row r="4924" spans="1:4">
      <c r="A4924" s="194" t="s">
        <v>15890</v>
      </c>
      <c r="B4924" s="195"/>
      <c r="C4924" s="196"/>
      <c r="D4924" s="224"/>
    </row>
    <row r="4925" spans="1:4">
      <c r="A4925" s="194" t="s">
        <v>15891</v>
      </c>
      <c r="B4925" s="195"/>
      <c r="C4925" s="196"/>
      <c r="D4925" s="224"/>
    </row>
    <row r="4926" spans="1:4">
      <c r="A4926" s="199" t="s">
        <v>15892</v>
      </c>
      <c r="B4926" s="195" t="s">
        <v>15893</v>
      </c>
      <c r="C4926" s="196" t="s">
        <v>5418</v>
      </c>
      <c r="D4926" s="197">
        <v>13.2</v>
      </c>
    </row>
    <row r="4927" spans="1:4">
      <c r="A4927" s="199" t="s">
        <v>15894</v>
      </c>
      <c r="B4927" s="195" t="s">
        <v>15895</v>
      </c>
      <c r="C4927" s="196" t="s">
        <v>5418</v>
      </c>
      <c r="D4927" s="197">
        <v>20.170000000000002</v>
      </c>
    </row>
    <row r="4928" spans="1:4">
      <c r="A4928" s="199" t="s">
        <v>15896</v>
      </c>
      <c r="B4928" s="195" t="s">
        <v>15897</v>
      </c>
      <c r="C4928" s="196" t="s">
        <v>5418</v>
      </c>
      <c r="D4928" s="197">
        <v>21.43</v>
      </c>
    </row>
    <row r="4929" spans="1:4">
      <c r="A4929" s="199" t="s">
        <v>15898</v>
      </c>
      <c r="B4929" s="195" t="s">
        <v>15899</v>
      </c>
      <c r="C4929" s="196" t="s">
        <v>5418</v>
      </c>
      <c r="D4929" s="197">
        <v>21.43</v>
      </c>
    </row>
    <row r="4930" spans="1:4">
      <c r="A4930" s="199" t="s">
        <v>15900</v>
      </c>
      <c r="B4930" s="195" t="s">
        <v>15901</v>
      </c>
      <c r="C4930" s="196" t="s">
        <v>5418</v>
      </c>
      <c r="D4930" s="197">
        <v>21.43</v>
      </c>
    </row>
    <row r="4931" spans="1:4">
      <c r="A4931" s="199" t="s">
        <v>15902</v>
      </c>
      <c r="B4931" s="195" t="s">
        <v>15903</v>
      </c>
      <c r="C4931" s="196" t="s">
        <v>5418</v>
      </c>
      <c r="D4931" s="197">
        <v>21.43</v>
      </c>
    </row>
    <row r="4932" spans="1:4">
      <c r="A4932" s="199" t="s">
        <v>15904</v>
      </c>
      <c r="B4932" s="195" t="s">
        <v>15905</v>
      </c>
      <c r="C4932" s="196" t="s">
        <v>5418</v>
      </c>
      <c r="D4932" s="197">
        <v>23.08</v>
      </c>
    </row>
    <row r="4933" spans="1:4">
      <c r="A4933" s="199" t="s">
        <v>15906</v>
      </c>
      <c r="B4933" s="195" t="s">
        <v>15907</v>
      </c>
      <c r="C4933" s="196" t="s">
        <v>5418</v>
      </c>
      <c r="D4933" s="197">
        <v>21.43</v>
      </c>
    </row>
    <row r="4934" spans="1:4">
      <c r="A4934" s="199" t="s">
        <v>15908</v>
      </c>
      <c r="B4934" s="195" t="s">
        <v>15909</v>
      </c>
      <c r="C4934" s="196" t="s">
        <v>5418</v>
      </c>
      <c r="D4934" s="197">
        <v>23.08</v>
      </c>
    </row>
    <row r="4935" spans="1:4">
      <c r="A4935" s="199" t="s">
        <v>15910</v>
      </c>
      <c r="B4935" s="195" t="s">
        <v>15911</v>
      </c>
      <c r="C4935" s="196" t="s">
        <v>5418</v>
      </c>
      <c r="D4935" s="197">
        <v>21.43</v>
      </c>
    </row>
    <row r="4936" spans="1:4">
      <c r="A4936" s="199" t="s">
        <v>15912</v>
      </c>
      <c r="B4936" s="195" t="s">
        <v>15913</v>
      </c>
      <c r="C4936" s="196" t="s">
        <v>5418</v>
      </c>
      <c r="D4936" s="197">
        <v>20.170000000000002</v>
      </c>
    </row>
    <row r="4937" spans="1:4">
      <c r="A4937" s="199" t="s">
        <v>15914</v>
      </c>
      <c r="B4937" s="195" t="s">
        <v>15915</v>
      </c>
      <c r="C4937" s="196" t="s">
        <v>5418</v>
      </c>
      <c r="D4937" s="197">
        <v>20.170000000000002</v>
      </c>
    </row>
    <row r="4938" spans="1:4">
      <c r="A4938" s="199" t="s">
        <v>15916</v>
      </c>
      <c r="B4938" s="195" t="s">
        <v>15917</v>
      </c>
      <c r="C4938" s="196" t="s">
        <v>5418</v>
      </c>
      <c r="D4938" s="197">
        <v>23.08</v>
      </c>
    </row>
    <row r="4939" spans="1:4">
      <c r="A4939" s="199" t="s">
        <v>15918</v>
      </c>
      <c r="B4939" s="195" t="s">
        <v>15919</v>
      </c>
      <c r="C4939" s="196" t="s">
        <v>5418</v>
      </c>
      <c r="D4939" s="197">
        <v>23.08</v>
      </c>
    </row>
    <row r="4940" spans="1:4">
      <c r="A4940" s="199" t="s">
        <v>15920</v>
      </c>
      <c r="B4940" s="195" t="s">
        <v>15921</v>
      </c>
      <c r="C4940" s="196" t="s">
        <v>5418</v>
      </c>
      <c r="D4940" s="197">
        <v>13.97</v>
      </c>
    </row>
    <row r="4941" spans="1:4">
      <c r="A4941" s="199" t="s">
        <v>15922</v>
      </c>
      <c r="B4941" s="195" t="s">
        <v>15923</v>
      </c>
      <c r="C4941" s="196" t="s">
        <v>5418</v>
      </c>
      <c r="D4941" s="197">
        <v>21.43</v>
      </c>
    </row>
    <row r="4942" spans="1:4">
      <c r="A4942" s="199" t="s">
        <v>15924</v>
      </c>
      <c r="B4942" s="195" t="s">
        <v>15925</v>
      </c>
      <c r="C4942" s="196" t="s">
        <v>5418</v>
      </c>
      <c r="D4942" s="197">
        <v>11.45</v>
      </c>
    </row>
    <row r="4943" spans="1:4">
      <c r="A4943" s="199" t="s">
        <v>15926</v>
      </c>
      <c r="B4943" s="195" t="s">
        <v>15927</v>
      </c>
      <c r="C4943" s="196" t="s">
        <v>5418</v>
      </c>
      <c r="D4943" s="197">
        <v>11.45</v>
      </c>
    </row>
    <row r="4944" spans="1:4">
      <c r="A4944" s="199" t="s">
        <v>15928</v>
      </c>
      <c r="B4944" s="195" t="s">
        <v>15929</v>
      </c>
      <c r="C4944" s="196" t="s">
        <v>5418</v>
      </c>
      <c r="D4944" s="197">
        <v>59.09</v>
      </c>
    </row>
    <row r="4945" spans="1:4">
      <c r="A4945" s="199" t="s">
        <v>15930</v>
      </c>
      <c r="B4945" s="195" t="s">
        <v>15931</v>
      </c>
      <c r="C4945" s="196" t="s">
        <v>5418</v>
      </c>
      <c r="D4945" s="197">
        <v>24.08</v>
      </c>
    </row>
    <row r="4946" spans="1:4">
      <c r="A4946" s="199" t="s">
        <v>15932</v>
      </c>
      <c r="B4946" s="195" t="s">
        <v>15933</v>
      </c>
      <c r="C4946" s="196" t="s">
        <v>5418</v>
      </c>
      <c r="D4946" s="197">
        <v>23.08</v>
      </c>
    </row>
    <row r="4947" spans="1:4">
      <c r="A4947" s="199" t="s">
        <v>15934</v>
      </c>
      <c r="B4947" s="195" t="s">
        <v>15935</v>
      </c>
      <c r="C4947" s="196" t="s">
        <v>5418</v>
      </c>
      <c r="D4947" s="197">
        <v>21.43</v>
      </c>
    </row>
    <row r="4948" spans="1:4">
      <c r="A4948" s="199" t="s">
        <v>15936</v>
      </c>
      <c r="B4948" s="195" t="s">
        <v>15937</v>
      </c>
      <c r="C4948" s="196" t="s">
        <v>5418</v>
      </c>
      <c r="D4948" s="197">
        <v>21.43</v>
      </c>
    </row>
    <row r="4949" spans="1:4">
      <c r="A4949" s="199" t="s">
        <v>15938</v>
      </c>
      <c r="B4949" s="195" t="s">
        <v>15939</v>
      </c>
      <c r="C4949" s="196" t="s">
        <v>5418</v>
      </c>
      <c r="D4949" s="197">
        <v>20.59</v>
      </c>
    </row>
    <row r="4950" spans="1:4">
      <c r="A4950" s="199" t="s">
        <v>15940</v>
      </c>
      <c r="B4950" s="195" t="s">
        <v>15941</v>
      </c>
      <c r="C4950" s="196" t="s">
        <v>5418</v>
      </c>
      <c r="D4950" s="197">
        <v>21.43</v>
      </c>
    </row>
    <row r="4951" spans="1:4">
      <c r="A4951" s="199" t="s">
        <v>15942</v>
      </c>
      <c r="B4951" s="195" t="s">
        <v>15943</v>
      </c>
      <c r="C4951" s="196" t="s">
        <v>5418</v>
      </c>
      <c r="D4951" s="197">
        <v>15.51</v>
      </c>
    </row>
    <row r="4952" spans="1:4">
      <c r="A4952" s="199" t="s">
        <v>15944</v>
      </c>
      <c r="B4952" s="195" t="s">
        <v>15945</v>
      </c>
      <c r="C4952" s="196" t="s">
        <v>5418</v>
      </c>
      <c r="D4952" s="197">
        <v>21.43</v>
      </c>
    </row>
    <row r="4953" spans="1:4">
      <c r="A4953" s="194" t="s">
        <v>15946</v>
      </c>
      <c r="B4953" s="195"/>
      <c r="C4953" s="196"/>
      <c r="D4953" s="224"/>
    </row>
    <row r="4954" spans="1:4">
      <c r="A4954" s="199" t="s">
        <v>15947</v>
      </c>
      <c r="B4954" s="195" t="s">
        <v>15948</v>
      </c>
      <c r="C4954" s="196" t="s">
        <v>5418</v>
      </c>
      <c r="D4954" s="197">
        <v>16.399999999999999</v>
      </c>
    </row>
    <row r="4955" spans="1:4">
      <c r="A4955" s="199" t="s">
        <v>15949</v>
      </c>
      <c r="B4955" s="195" t="s">
        <v>15950</v>
      </c>
      <c r="C4955" s="196" t="s">
        <v>5418</v>
      </c>
      <c r="D4955" s="197">
        <v>15.77</v>
      </c>
    </row>
    <row r="4956" spans="1:4">
      <c r="A4956" s="199" t="s">
        <v>15951</v>
      </c>
      <c r="B4956" s="195" t="s">
        <v>15952</v>
      </c>
      <c r="C4956" s="196" t="s">
        <v>5418</v>
      </c>
      <c r="D4956" s="197">
        <v>19.18</v>
      </c>
    </row>
    <row r="4957" spans="1:4">
      <c r="A4957" s="199" t="s">
        <v>15953</v>
      </c>
      <c r="B4957" s="195" t="s">
        <v>15954</v>
      </c>
      <c r="C4957" s="196" t="s">
        <v>5418</v>
      </c>
      <c r="D4957" s="197">
        <v>26.97</v>
      </c>
    </row>
    <row r="4958" spans="1:4">
      <c r="A4958" s="199" t="s">
        <v>15955</v>
      </c>
      <c r="B4958" s="195" t="s">
        <v>15956</v>
      </c>
      <c r="C4958" s="196" t="s">
        <v>5418</v>
      </c>
      <c r="D4958" s="197">
        <v>25.57</v>
      </c>
    </row>
    <row r="4959" spans="1:4">
      <c r="A4959" s="199" t="s">
        <v>15957</v>
      </c>
      <c r="B4959" s="195" t="s">
        <v>15958</v>
      </c>
      <c r="C4959" s="196" t="s">
        <v>5418</v>
      </c>
      <c r="D4959" s="197">
        <v>40.549999999999997</v>
      </c>
    </row>
    <row r="4960" spans="1:4">
      <c r="A4960" s="199" t="s">
        <v>15959</v>
      </c>
      <c r="B4960" s="195" t="s">
        <v>15960</v>
      </c>
      <c r="C4960" s="196" t="s">
        <v>5418</v>
      </c>
      <c r="D4960" s="197">
        <v>15.02</v>
      </c>
    </row>
    <row r="4961" spans="1:4">
      <c r="A4961" s="199" t="s">
        <v>15961</v>
      </c>
      <c r="B4961" s="195" t="s">
        <v>15962</v>
      </c>
      <c r="C4961" s="196" t="s">
        <v>5418</v>
      </c>
      <c r="D4961" s="197">
        <v>15.02</v>
      </c>
    </row>
    <row r="4962" spans="1:4">
      <c r="A4962" s="194" t="s">
        <v>15963</v>
      </c>
      <c r="B4962" s="195"/>
      <c r="C4962" s="196"/>
      <c r="D4962" s="224"/>
    </row>
    <row r="4963" spans="1:4">
      <c r="A4963" s="194" t="s">
        <v>15964</v>
      </c>
      <c r="B4963" s="195"/>
      <c r="C4963" s="196"/>
      <c r="D4963" s="224"/>
    </row>
    <row r="4964" spans="1:4">
      <c r="A4964" s="199" t="s">
        <v>15965</v>
      </c>
      <c r="B4964" s="195" t="s">
        <v>15966</v>
      </c>
      <c r="C4964" s="196" t="s">
        <v>34</v>
      </c>
      <c r="D4964" s="197">
        <v>12.64</v>
      </c>
    </row>
    <row r="4965" spans="1:4">
      <c r="A4965" s="199" t="s">
        <v>15967</v>
      </c>
      <c r="B4965" s="195" t="s">
        <v>15968</v>
      </c>
      <c r="C4965" s="196" t="s">
        <v>5414</v>
      </c>
      <c r="D4965" s="197">
        <v>9948.6299999999992</v>
      </c>
    </row>
    <row r="4966" spans="1:4">
      <c r="A4966" s="199" t="s">
        <v>15969</v>
      </c>
      <c r="B4966" s="195" t="s">
        <v>15970</v>
      </c>
      <c r="C4966" s="196" t="s">
        <v>34</v>
      </c>
      <c r="D4966" s="197">
        <v>69.2</v>
      </c>
    </row>
    <row r="4967" spans="1:4">
      <c r="A4967" s="199" t="s">
        <v>15971</v>
      </c>
      <c r="B4967" s="195" t="s">
        <v>15972</v>
      </c>
      <c r="C4967" s="196" t="s">
        <v>5414</v>
      </c>
      <c r="D4967" s="197">
        <v>8432.6200000000008</v>
      </c>
    </row>
    <row r="4968" spans="1:4">
      <c r="A4968" s="199" t="s">
        <v>15973</v>
      </c>
      <c r="B4968" s="195" t="s">
        <v>15974</v>
      </c>
      <c r="C4968" s="196" t="s">
        <v>5447</v>
      </c>
      <c r="D4968" s="197">
        <v>4.8099999999999996</v>
      </c>
    </row>
    <row r="4969" spans="1:4">
      <c r="A4969" s="199" t="s">
        <v>15975</v>
      </c>
      <c r="B4969" s="195" t="s">
        <v>15976</v>
      </c>
      <c r="C4969" s="196" t="s">
        <v>5447</v>
      </c>
      <c r="D4969" s="197">
        <v>0.33</v>
      </c>
    </row>
    <row r="4970" spans="1:4">
      <c r="A4970" s="199" t="s">
        <v>15977</v>
      </c>
      <c r="B4970" s="195" t="s">
        <v>15978</v>
      </c>
      <c r="C4970" s="196" t="s">
        <v>5414</v>
      </c>
      <c r="D4970" s="197">
        <v>3090</v>
      </c>
    </row>
    <row r="4971" spans="1:4">
      <c r="A4971" s="199" t="s">
        <v>15979</v>
      </c>
      <c r="B4971" s="195" t="s">
        <v>15980</v>
      </c>
      <c r="C4971" s="196" t="s">
        <v>5447</v>
      </c>
      <c r="D4971" s="197">
        <v>21.26</v>
      </c>
    </row>
    <row r="4972" spans="1:4">
      <c r="A4972" s="199" t="s">
        <v>15981</v>
      </c>
      <c r="B4972" s="195" t="s">
        <v>15982</v>
      </c>
      <c r="C4972" s="196" t="s">
        <v>5447</v>
      </c>
      <c r="D4972" s="197">
        <v>4.1500000000000004</v>
      </c>
    </row>
    <row r="4973" spans="1:4">
      <c r="A4973" s="199" t="s">
        <v>15983</v>
      </c>
      <c r="B4973" s="195" t="s">
        <v>15984</v>
      </c>
      <c r="C4973" s="196" t="s">
        <v>34</v>
      </c>
      <c r="D4973" s="197">
        <v>49.55</v>
      </c>
    </row>
    <row r="4974" spans="1:4">
      <c r="A4974" s="199" t="s">
        <v>15985</v>
      </c>
      <c r="B4974" s="195" t="s">
        <v>15986</v>
      </c>
      <c r="C4974" s="196" t="s">
        <v>34</v>
      </c>
      <c r="D4974" s="197">
        <v>94.41</v>
      </c>
    </row>
    <row r="4975" spans="1:4">
      <c r="A4975" s="199" t="s">
        <v>15987</v>
      </c>
      <c r="B4975" s="195" t="s">
        <v>15988</v>
      </c>
      <c r="C4975" s="196" t="s">
        <v>34</v>
      </c>
      <c r="D4975" s="197">
        <v>88.84</v>
      </c>
    </row>
    <row r="4976" spans="1:4">
      <c r="A4976" s="199" t="s">
        <v>15989</v>
      </c>
      <c r="B4976" s="195" t="s">
        <v>15990</v>
      </c>
      <c r="C4976" s="196" t="s">
        <v>34</v>
      </c>
      <c r="D4976" s="197">
        <v>88.61</v>
      </c>
    </row>
    <row r="4977" spans="1:4">
      <c r="A4977" s="199" t="s">
        <v>15991</v>
      </c>
      <c r="B4977" s="195" t="s">
        <v>15992</v>
      </c>
      <c r="C4977" s="196" t="s">
        <v>5447</v>
      </c>
      <c r="D4977" s="197">
        <v>5.72</v>
      </c>
    </row>
    <row r="4978" spans="1:4">
      <c r="A4978" s="199" t="s">
        <v>15993</v>
      </c>
      <c r="B4978" s="195" t="s">
        <v>15994</v>
      </c>
      <c r="C4978" s="196" t="s">
        <v>34</v>
      </c>
      <c r="D4978" s="197">
        <v>55.43</v>
      </c>
    </row>
    <row r="4979" spans="1:4">
      <c r="A4979" s="194" t="s">
        <v>15995</v>
      </c>
      <c r="B4979" s="195"/>
      <c r="C4979" s="196"/>
      <c r="D4979" s="224"/>
    </row>
    <row r="4980" spans="1:4">
      <c r="A4980" s="199" t="s">
        <v>15996</v>
      </c>
      <c r="B4980" s="195" t="s">
        <v>15997</v>
      </c>
      <c r="C4980" s="196" t="s">
        <v>25</v>
      </c>
      <c r="D4980" s="197">
        <v>983.81</v>
      </c>
    </row>
    <row r="4981" spans="1:4">
      <c r="A4981" s="194" t="s">
        <v>15998</v>
      </c>
      <c r="B4981" s="195"/>
      <c r="C4981" s="196"/>
      <c r="D4981" s="224"/>
    </row>
    <row r="4982" spans="1:4">
      <c r="A4982" s="199" t="s">
        <v>15999</v>
      </c>
      <c r="B4982" s="195" t="s">
        <v>16000</v>
      </c>
      <c r="C4982" s="196" t="s">
        <v>5447</v>
      </c>
      <c r="D4982" s="197">
        <v>28.72</v>
      </c>
    </row>
    <row r="4983" spans="1:4">
      <c r="A4983" s="194" t="s">
        <v>16001</v>
      </c>
      <c r="B4983" s="195"/>
      <c r="C4983" s="196"/>
      <c r="D4983" s="224"/>
    </row>
    <row r="4984" spans="1:4">
      <c r="A4984" s="194" t="s">
        <v>16002</v>
      </c>
      <c r="B4984" s="195"/>
      <c r="C4984" s="196"/>
      <c r="D4984" s="224"/>
    </row>
    <row r="4985" spans="1:4">
      <c r="A4985" s="199" t="s">
        <v>16003</v>
      </c>
      <c r="B4985" s="195" t="s">
        <v>16004</v>
      </c>
      <c r="C4985" s="196" t="s">
        <v>41</v>
      </c>
      <c r="D4985" s="197">
        <v>91.02</v>
      </c>
    </row>
    <row r="4986" spans="1:4">
      <c r="A4986" s="199" t="s">
        <v>16005</v>
      </c>
      <c r="B4986" s="195" t="s">
        <v>16006</v>
      </c>
      <c r="C4986" s="196" t="s">
        <v>41</v>
      </c>
      <c r="D4986" s="197">
        <v>123.2</v>
      </c>
    </row>
    <row r="4987" spans="1:4">
      <c r="A4987" s="199" t="s">
        <v>16007</v>
      </c>
      <c r="B4987" s="195" t="s">
        <v>16008</v>
      </c>
      <c r="C4987" s="196" t="s">
        <v>41</v>
      </c>
      <c r="D4987" s="197">
        <v>182.39</v>
      </c>
    </row>
    <row r="4988" spans="1:4">
      <c r="A4988" s="199" t="s">
        <v>16009</v>
      </c>
      <c r="B4988" s="195" t="s">
        <v>16010</v>
      </c>
      <c r="C4988" s="196" t="s">
        <v>41</v>
      </c>
      <c r="D4988" s="197">
        <v>42.07</v>
      </c>
    </row>
    <row r="4989" spans="1:4">
      <c r="A4989" s="199" t="s">
        <v>16011</v>
      </c>
      <c r="B4989" s="195" t="s">
        <v>16012</v>
      </c>
      <c r="C4989" s="196" t="s">
        <v>41</v>
      </c>
      <c r="D4989" s="197">
        <v>87.14</v>
      </c>
    </row>
    <row r="4990" spans="1:4">
      <c r="A4990" s="199" t="s">
        <v>16013</v>
      </c>
      <c r="B4990" s="195" t="s">
        <v>16014</v>
      </c>
      <c r="C4990" s="196" t="s">
        <v>41</v>
      </c>
      <c r="D4990" s="197">
        <v>157.51</v>
      </c>
    </row>
    <row r="4991" spans="1:4">
      <c r="A4991" s="199" t="s">
        <v>16015</v>
      </c>
      <c r="B4991" s="195" t="s">
        <v>16016</v>
      </c>
      <c r="C4991" s="196" t="s">
        <v>5413</v>
      </c>
      <c r="D4991" s="197">
        <v>6.16</v>
      </c>
    </row>
    <row r="4992" spans="1:4">
      <c r="A4992" s="199" t="s">
        <v>16017</v>
      </c>
      <c r="B4992" s="195" t="s">
        <v>16018</v>
      </c>
      <c r="C4992" s="196" t="s">
        <v>5413</v>
      </c>
      <c r="D4992" s="197">
        <v>7.83</v>
      </c>
    </row>
    <row r="4993" spans="1:4">
      <c r="A4993" s="199" t="s">
        <v>16019</v>
      </c>
      <c r="B4993" s="195" t="s">
        <v>16020</v>
      </c>
      <c r="C4993" s="196" t="s">
        <v>5413</v>
      </c>
      <c r="D4993" s="197">
        <v>12.11</v>
      </c>
    </row>
    <row r="4994" spans="1:4">
      <c r="A4994" s="199" t="s">
        <v>16021</v>
      </c>
      <c r="B4994" s="195" t="s">
        <v>16022</v>
      </c>
      <c r="C4994" s="196" t="s">
        <v>5413</v>
      </c>
      <c r="D4994" s="197">
        <v>16.649999999999999</v>
      </c>
    </row>
    <row r="4995" spans="1:4">
      <c r="A4995" s="199" t="s">
        <v>16023</v>
      </c>
      <c r="B4995" s="195" t="s">
        <v>16024</v>
      </c>
      <c r="C4995" s="196" t="s">
        <v>5413</v>
      </c>
      <c r="D4995" s="197">
        <v>19.5</v>
      </c>
    </row>
    <row r="4996" spans="1:4">
      <c r="A4996" s="199" t="s">
        <v>16025</v>
      </c>
      <c r="B4996" s="195" t="s">
        <v>16026</v>
      </c>
      <c r="C4996" s="196" t="s">
        <v>5413</v>
      </c>
      <c r="D4996" s="197">
        <v>25.5</v>
      </c>
    </row>
    <row r="4997" spans="1:4">
      <c r="A4997" s="194" t="s">
        <v>16027</v>
      </c>
      <c r="B4997" s="195"/>
      <c r="C4997" s="196"/>
      <c r="D4997" s="224"/>
    </row>
    <row r="4998" spans="1:4">
      <c r="A4998" s="199" t="s">
        <v>16028</v>
      </c>
      <c r="B4998" s="195" t="s">
        <v>16029</v>
      </c>
      <c r="C4998" s="196" t="s">
        <v>5413</v>
      </c>
      <c r="D4998" s="197">
        <v>4.99</v>
      </c>
    </row>
    <row r="4999" spans="1:4">
      <c r="A4999" s="194" t="s">
        <v>16030</v>
      </c>
      <c r="B4999" s="195"/>
      <c r="C4999" s="196"/>
      <c r="D4999" s="224"/>
    </row>
    <row r="5000" spans="1:4">
      <c r="A5000" s="199" t="s">
        <v>16031</v>
      </c>
      <c r="B5000" s="195" t="s">
        <v>16032</v>
      </c>
      <c r="C5000" s="196" t="s">
        <v>41</v>
      </c>
      <c r="D5000" s="197">
        <v>3.13</v>
      </c>
    </row>
    <row r="5001" spans="1:4">
      <c r="A5001" s="199" t="s">
        <v>16033</v>
      </c>
      <c r="B5001" s="195" t="s">
        <v>16034</v>
      </c>
      <c r="C5001" s="196" t="s">
        <v>41</v>
      </c>
      <c r="D5001" s="197">
        <v>3.8</v>
      </c>
    </row>
    <row r="5002" spans="1:4">
      <c r="A5002" s="199" t="s">
        <v>16035</v>
      </c>
      <c r="B5002" s="195" t="s">
        <v>16036</v>
      </c>
      <c r="C5002" s="196" t="s">
        <v>41</v>
      </c>
      <c r="D5002" s="197">
        <v>4.67</v>
      </c>
    </row>
    <row r="5003" spans="1:4">
      <c r="A5003" s="199" t="s">
        <v>16037</v>
      </c>
      <c r="B5003" s="195" t="s">
        <v>16038</v>
      </c>
      <c r="C5003" s="196" t="s">
        <v>41</v>
      </c>
      <c r="D5003" s="197">
        <v>6.08</v>
      </c>
    </row>
    <row r="5004" spans="1:4">
      <c r="A5004" s="199" t="s">
        <v>16039</v>
      </c>
      <c r="B5004" s="195" t="s">
        <v>16040</v>
      </c>
      <c r="C5004" s="196" t="s">
        <v>41</v>
      </c>
      <c r="D5004" s="197">
        <v>7.66</v>
      </c>
    </row>
    <row r="5005" spans="1:4">
      <c r="A5005" s="194" t="s">
        <v>16041</v>
      </c>
      <c r="B5005" s="195"/>
      <c r="C5005" s="196"/>
      <c r="D5005" s="224"/>
    </row>
    <row r="5006" spans="1:4">
      <c r="A5006" s="194" t="s">
        <v>16042</v>
      </c>
      <c r="B5006" s="195"/>
      <c r="C5006" s="196"/>
      <c r="D5006" s="224"/>
    </row>
    <row r="5007" spans="1:4">
      <c r="A5007" s="199" t="s">
        <v>16043</v>
      </c>
      <c r="B5007" s="195" t="s">
        <v>16044</v>
      </c>
      <c r="C5007" s="196" t="s">
        <v>25</v>
      </c>
      <c r="D5007" s="197">
        <v>6.52</v>
      </c>
    </row>
    <row r="5008" spans="1:4">
      <c r="A5008" s="199" t="s">
        <v>16045</v>
      </c>
      <c r="B5008" s="195" t="s">
        <v>16046</v>
      </c>
      <c r="C5008" s="196" t="s">
        <v>25</v>
      </c>
      <c r="D5008" s="197">
        <v>30</v>
      </c>
    </row>
    <row r="5009" spans="1:4">
      <c r="A5009" s="194" t="s">
        <v>16047</v>
      </c>
      <c r="B5009" s="195"/>
      <c r="C5009" s="196"/>
      <c r="D5009" s="224"/>
    </row>
    <row r="5010" spans="1:4">
      <c r="A5010" s="199" t="s">
        <v>16048</v>
      </c>
      <c r="B5010" s="195" t="s">
        <v>16049</v>
      </c>
      <c r="C5010" s="196" t="s">
        <v>25</v>
      </c>
      <c r="D5010" s="197">
        <v>7.37</v>
      </c>
    </row>
    <row r="5011" spans="1:4">
      <c r="A5011" s="199" t="s">
        <v>16050</v>
      </c>
      <c r="B5011" s="195" t="s">
        <v>16051</v>
      </c>
      <c r="C5011" s="196" t="s">
        <v>25</v>
      </c>
      <c r="D5011" s="197">
        <v>32.5</v>
      </c>
    </row>
    <row r="5012" spans="1:4">
      <c r="A5012" s="199" t="s">
        <v>16052</v>
      </c>
      <c r="B5012" s="195" t="s">
        <v>16053</v>
      </c>
      <c r="C5012" s="196" t="s">
        <v>25</v>
      </c>
      <c r="D5012" s="197">
        <v>30.5</v>
      </c>
    </row>
    <row r="5013" spans="1:4">
      <c r="A5013" s="199" t="s">
        <v>16054</v>
      </c>
      <c r="B5013" s="195" t="s">
        <v>16055</v>
      </c>
      <c r="C5013" s="196" t="s">
        <v>41</v>
      </c>
      <c r="D5013" s="197">
        <v>49.49</v>
      </c>
    </row>
    <row r="5014" spans="1:4">
      <c r="A5014" s="199" t="s">
        <v>16056</v>
      </c>
      <c r="B5014" s="195" t="s">
        <v>16057</v>
      </c>
      <c r="C5014" s="196" t="s">
        <v>41</v>
      </c>
      <c r="D5014" s="197">
        <v>65.88</v>
      </c>
    </row>
    <row r="5015" spans="1:4">
      <c r="A5015" s="194" t="s">
        <v>16058</v>
      </c>
      <c r="B5015" s="195"/>
      <c r="C5015" s="196"/>
      <c r="D5015" s="224"/>
    </row>
    <row r="5016" spans="1:4">
      <c r="A5016" s="199" t="s">
        <v>16059</v>
      </c>
      <c r="B5016" s="195" t="s">
        <v>16060</v>
      </c>
      <c r="C5016" s="196" t="s">
        <v>5413</v>
      </c>
      <c r="D5016" s="197">
        <v>8.33</v>
      </c>
    </row>
    <row r="5017" spans="1:4">
      <c r="A5017" s="199" t="s">
        <v>16061</v>
      </c>
      <c r="B5017" s="195" t="s">
        <v>16062</v>
      </c>
      <c r="C5017" s="196" t="s">
        <v>25</v>
      </c>
      <c r="D5017" s="197">
        <v>4.4800000000000004</v>
      </c>
    </row>
    <row r="5018" spans="1:4">
      <c r="A5018" s="199" t="s">
        <v>16063</v>
      </c>
      <c r="B5018" s="195" t="s">
        <v>16064</v>
      </c>
      <c r="C5018" s="196" t="s">
        <v>25</v>
      </c>
      <c r="D5018" s="197">
        <v>5.23</v>
      </c>
    </row>
    <row r="5019" spans="1:4">
      <c r="A5019" s="199" t="s">
        <v>16065</v>
      </c>
      <c r="B5019" s="195" t="s">
        <v>16066</v>
      </c>
      <c r="C5019" s="196" t="s">
        <v>25</v>
      </c>
      <c r="D5019" s="197">
        <v>4.95</v>
      </c>
    </row>
    <row r="5020" spans="1:4">
      <c r="A5020" s="199" t="s">
        <v>16067</v>
      </c>
      <c r="B5020" s="195" t="s">
        <v>16068</v>
      </c>
      <c r="C5020" s="196" t="s">
        <v>41</v>
      </c>
      <c r="D5020" s="197">
        <v>3.94</v>
      </c>
    </row>
    <row r="5021" spans="1:4">
      <c r="A5021" s="199" t="s">
        <v>16069</v>
      </c>
      <c r="B5021" s="195" t="s">
        <v>16070</v>
      </c>
      <c r="C5021" s="196" t="s">
        <v>25</v>
      </c>
      <c r="D5021" s="197">
        <v>4.95</v>
      </c>
    </row>
    <row r="5022" spans="1:4">
      <c r="A5022" s="199" t="s">
        <v>16071</v>
      </c>
      <c r="B5022" s="195" t="s">
        <v>16072</v>
      </c>
      <c r="C5022" s="196" t="s">
        <v>25</v>
      </c>
      <c r="D5022" s="197">
        <v>4.95</v>
      </c>
    </row>
    <row r="5023" spans="1:4">
      <c r="A5023" s="199" t="s">
        <v>16073</v>
      </c>
      <c r="B5023" s="195" t="s">
        <v>16074</v>
      </c>
      <c r="C5023" s="196" t="s">
        <v>25</v>
      </c>
      <c r="D5023" s="197">
        <v>4.4800000000000004</v>
      </c>
    </row>
    <row r="5024" spans="1:4">
      <c r="A5024" s="199" t="s">
        <v>16075</v>
      </c>
      <c r="B5024" s="195" t="s">
        <v>16076</v>
      </c>
      <c r="C5024" s="196" t="s">
        <v>25</v>
      </c>
      <c r="D5024" s="197">
        <v>7.06</v>
      </c>
    </row>
    <row r="5025" spans="1:4">
      <c r="A5025" s="199" t="s">
        <v>16077</v>
      </c>
      <c r="B5025" s="195" t="s">
        <v>16078</v>
      </c>
      <c r="C5025" s="196" t="s">
        <v>25</v>
      </c>
      <c r="D5025" s="197">
        <v>4.17</v>
      </c>
    </row>
    <row r="5026" spans="1:4">
      <c r="A5026" s="194" t="s">
        <v>16079</v>
      </c>
      <c r="B5026" s="195"/>
      <c r="C5026" s="196"/>
      <c r="D5026" s="224"/>
    </row>
    <row r="5027" spans="1:4">
      <c r="A5027" s="194" t="s">
        <v>16080</v>
      </c>
      <c r="B5027" s="195"/>
      <c r="C5027" s="196"/>
      <c r="D5027" s="224"/>
    </row>
    <row r="5028" spans="1:4">
      <c r="A5028" s="199" t="s">
        <v>16081</v>
      </c>
      <c r="B5028" s="195" t="s">
        <v>16082</v>
      </c>
      <c r="C5028" s="196" t="s">
        <v>5413</v>
      </c>
      <c r="D5028" s="197">
        <v>168.63</v>
      </c>
    </row>
    <row r="5029" spans="1:4">
      <c r="A5029" s="199" t="s">
        <v>16083</v>
      </c>
      <c r="B5029" s="195" t="s">
        <v>16084</v>
      </c>
      <c r="C5029" s="196" t="s">
        <v>5413</v>
      </c>
      <c r="D5029" s="197">
        <v>230.92</v>
      </c>
    </row>
    <row r="5030" spans="1:4">
      <c r="A5030" s="199" t="s">
        <v>16085</v>
      </c>
      <c r="B5030" s="195" t="s">
        <v>16086</v>
      </c>
      <c r="C5030" s="196" t="s">
        <v>5413</v>
      </c>
      <c r="D5030" s="197">
        <v>242.91</v>
      </c>
    </row>
    <row r="5031" spans="1:4">
      <c r="A5031" s="199" t="s">
        <v>16087</v>
      </c>
      <c r="B5031" s="195" t="s">
        <v>16088</v>
      </c>
      <c r="C5031" s="196" t="s">
        <v>5413</v>
      </c>
      <c r="D5031" s="197">
        <v>210.69</v>
      </c>
    </row>
    <row r="5032" spans="1:4">
      <c r="A5032" s="194" t="s">
        <v>16089</v>
      </c>
      <c r="B5032" s="195"/>
      <c r="C5032" s="196"/>
      <c r="D5032" s="224"/>
    </row>
    <row r="5033" spans="1:4">
      <c r="A5033" s="199" t="s">
        <v>16090</v>
      </c>
      <c r="B5033" s="195" t="s">
        <v>16091</v>
      </c>
      <c r="C5033" s="196" t="s">
        <v>34</v>
      </c>
      <c r="D5033" s="197">
        <v>62.05</v>
      </c>
    </row>
    <row r="5034" spans="1:4">
      <c r="A5034" s="199" t="s">
        <v>16092</v>
      </c>
      <c r="B5034" s="195" t="s">
        <v>16093</v>
      </c>
      <c r="C5034" s="196" t="s">
        <v>34</v>
      </c>
      <c r="D5034" s="197">
        <v>1.55</v>
      </c>
    </row>
    <row r="5035" spans="1:4">
      <c r="A5035" s="199" t="s">
        <v>16094</v>
      </c>
      <c r="B5035" s="195" t="s">
        <v>16095</v>
      </c>
      <c r="C5035" s="196" t="s">
        <v>5413</v>
      </c>
      <c r="D5035" s="197">
        <v>10.86</v>
      </c>
    </row>
    <row r="5036" spans="1:4">
      <c r="A5036" s="199" t="s">
        <v>16096</v>
      </c>
      <c r="B5036" s="195" t="s">
        <v>16097</v>
      </c>
      <c r="C5036" s="196" t="s">
        <v>34</v>
      </c>
      <c r="D5036" s="197">
        <v>118.98</v>
      </c>
    </row>
    <row r="5037" spans="1:4">
      <c r="A5037" s="199" t="s">
        <v>16098</v>
      </c>
      <c r="B5037" s="195" t="s">
        <v>16099</v>
      </c>
      <c r="C5037" s="196" t="s">
        <v>34</v>
      </c>
      <c r="D5037" s="197">
        <v>23.27</v>
      </c>
    </row>
    <row r="5038" spans="1:4">
      <c r="A5038" s="199" t="s">
        <v>16100</v>
      </c>
      <c r="B5038" s="195" t="s">
        <v>16101</v>
      </c>
      <c r="C5038" s="196" t="s">
        <v>41</v>
      </c>
      <c r="D5038" s="197">
        <v>4.66</v>
      </c>
    </row>
    <row r="5039" spans="1:4">
      <c r="A5039" s="199" t="s">
        <v>16102</v>
      </c>
      <c r="B5039" s="195" t="s">
        <v>16103</v>
      </c>
      <c r="C5039" s="196" t="s">
        <v>25</v>
      </c>
      <c r="D5039" s="197">
        <v>9.4</v>
      </c>
    </row>
    <row r="5040" spans="1:4">
      <c r="A5040" s="199" t="s">
        <v>16104</v>
      </c>
      <c r="B5040" s="195" t="s">
        <v>16105</v>
      </c>
      <c r="C5040" s="196" t="s">
        <v>34</v>
      </c>
      <c r="D5040" s="197">
        <v>357.04</v>
      </c>
    </row>
    <row r="5041" spans="1:4">
      <c r="A5041" s="199" t="s">
        <v>16106</v>
      </c>
      <c r="B5041" s="195" t="s">
        <v>16107</v>
      </c>
      <c r="C5041" s="196" t="s">
        <v>34</v>
      </c>
      <c r="D5041" s="197">
        <v>214.36</v>
      </c>
    </row>
    <row r="5042" spans="1:4">
      <c r="A5042" s="199" t="s">
        <v>16108</v>
      </c>
      <c r="B5042" s="195" t="s">
        <v>16109</v>
      </c>
      <c r="C5042" s="196" t="s">
        <v>34</v>
      </c>
      <c r="D5042" s="197">
        <v>178.85</v>
      </c>
    </row>
    <row r="5043" spans="1:4">
      <c r="A5043" s="194" t="s">
        <v>16110</v>
      </c>
      <c r="B5043" s="195"/>
      <c r="C5043" s="196"/>
      <c r="D5043" s="224"/>
    </row>
    <row r="5044" spans="1:4">
      <c r="A5044" s="199" t="s">
        <v>16111</v>
      </c>
      <c r="B5044" s="195" t="s">
        <v>16112</v>
      </c>
      <c r="C5044" s="196" t="s">
        <v>25</v>
      </c>
      <c r="D5044" s="197">
        <v>1543.91</v>
      </c>
    </row>
    <row r="5045" spans="1:4">
      <c r="A5045" s="199" t="s">
        <v>16113</v>
      </c>
      <c r="B5045" s="195" t="s">
        <v>16114</v>
      </c>
      <c r="C5045" s="196" t="s">
        <v>25</v>
      </c>
      <c r="D5045" s="197">
        <v>11.92</v>
      </c>
    </row>
    <row r="5046" spans="1:4">
      <c r="A5046" s="199" t="s">
        <v>16115</v>
      </c>
      <c r="B5046" s="195" t="s">
        <v>16116</v>
      </c>
      <c r="C5046" s="196" t="s">
        <v>25</v>
      </c>
      <c r="D5046" s="197">
        <v>25.91</v>
      </c>
    </row>
    <row r="5047" spans="1:4">
      <c r="A5047" s="199" t="s">
        <v>16117</v>
      </c>
      <c r="B5047" s="195" t="s">
        <v>16118</v>
      </c>
      <c r="C5047" s="196" t="s">
        <v>25</v>
      </c>
      <c r="D5047" s="197">
        <v>8.31</v>
      </c>
    </row>
    <row r="5048" spans="1:4">
      <c r="A5048" s="199" t="s">
        <v>16119</v>
      </c>
      <c r="B5048" s="195" t="s">
        <v>16120</v>
      </c>
      <c r="C5048" s="196" t="s">
        <v>25</v>
      </c>
      <c r="D5048" s="197">
        <v>347</v>
      </c>
    </row>
    <row r="5049" spans="1:4">
      <c r="A5049" s="199" t="s">
        <v>16121</v>
      </c>
      <c r="B5049" s="195" t="s">
        <v>16122</v>
      </c>
      <c r="C5049" s="196" t="s">
        <v>25</v>
      </c>
      <c r="D5049" s="197">
        <v>18.12</v>
      </c>
    </row>
    <row r="5050" spans="1:4">
      <c r="A5050" s="199" t="s">
        <v>16123</v>
      </c>
      <c r="B5050" s="195" t="s">
        <v>16124</v>
      </c>
      <c r="C5050" s="196" t="s">
        <v>25</v>
      </c>
      <c r="D5050" s="197">
        <v>11.65</v>
      </c>
    </row>
    <row r="5051" spans="1:4">
      <c r="A5051" s="199" t="s">
        <v>16125</v>
      </c>
      <c r="B5051" s="195" t="s">
        <v>16126</v>
      </c>
      <c r="C5051" s="196" t="s">
        <v>25</v>
      </c>
      <c r="D5051" s="197">
        <v>4.3099999999999996</v>
      </c>
    </row>
    <row r="5052" spans="1:4">
      <c r="A5052" s="199" t="s">
        <v>16127</v>
      </c>
      <c r="B5052" s="195" t="s">
        <v>16128</v>
      </c>
      <c r="C5052" s="196" t="s">
        <v>25</v>
      </c>
      <c r="D5052" s="197">
        <v>3.14</v>
      </c>
    </row>
    <row r="5053" spans="1:4">
      <c r="A5053" s="199" t="s">
        <v>16129</v>
      </c>
      <c r="B5053" s="195" t="s">
        <v>16130</v>
      </c>
      <c r="C5053" s="196" t="s">
        <v>5413</v>
      </c>
      <c r="D5053" s="197">
        <v>5683.38</v>
      </c>
    </row>
    <row r="5054" spans="1:4">
      <c r="A5054" s="199" t="s">
        <v>16131</v>
      </c>
      <c r="B5054" s="195" t="s">
        <v>16132</v>
      </c>
      <c r="C5054" s="196" t="s">
        <v>25</v>
      </c>
      <c r="D5054" s="197">
        <v>362.08</v>
      </c>
    </row>
    <row r="5055" spans="1:4">
      <c r="A5055" s="194" t="s">
        <v>16133</v>
      </c>
      <c r="B5055" s="195"/>
      <c r="C5055" s="196"/>
      <c r="D5055" s="224"/>
    </row>
    <row r="5056" spans="1:4">
      <c r="A5056" s="199" t="s">
        <v>16134</v>
      </c>
      <c r="B5056" s="195" t="s">
        <v>16135</v>
      </c>
      <c r="C5056" s="196" t="s">
        <v>5459</v>
      </c>
      <c r="D5056" s="197">
        <v>69797.460000000006</v>
      </c>
    </row>
    <row r="5057" spans="1:4">
      <c r="A5057" s="194" t="s">
        <v>16136</v>
      </c>
      <c r="B5057" s="195"/>
      <c r="C5057" s="196"/>
      <c r="D5057" s="224"/>
    </row>
    <row r="5058" spans="1:4">
      <c r="A5058" s="194" t="s">
        <v>16137</v>
      </c>
      <c r="B5058" s="195"/>
      <c r="C5058" s="196"/>
      <c r="D5058" s="224"/>
    </row>
    <row r="5059" spans="1:4">
      <c r="A5059" s="199" t="s">
        <v>16138</v>
      </c>
      <c r="B5059" s="195" t="s">
        <v>16139</v>
      </c>
      <c r="C5059" s="196" t="s">
        <v>41</v>
      </c>
      <c r="D5059" s="197">
        <v>1.91</v>
      </c>
    </row>
    <row r="5060" spans="1:4">
      <c r="A5060" s="199" t="s">
        <v>16140</v>
      </c>
      <c r="B5060" s="195" t="s">
        <v>16141</v>
      </c>
      <c r="C5060" s="196" t="s">
        <v>41</v>
      </c>
      <c r="D5060" s="197">
        <v>3.42</v>
      </c>
    </row>
    <row r="5061" spans="1:4">
      <c r="A5061" s="199" t="s">
        <v>16142</v>
      </c>
      <c r="B5061" s="195" t="s">
        <v>16143</v>
      </c>
      <c r="C5061" s="196" t="s">
        <v>41</v>
      </c>
      <c r="D5061" s="197">
        <v>32.200000000000003</v>
      </c>
    </row>
    <row r="5062" spans="1:4">
      <c r="A5062" s="199" t="s">
        <v>16144</v>
      </c>
      <c r="B5062" s="195" t="s">
        <v>16145</v>
      </c>
      <c r="C5062" s="196" t="s">
        <v>5413</v>
      </c>
      <c r="D5062" s="197">
        <v>98.59</v>
      </c>
    </row>
    <row r="5063" spans="1:4">
      <c r="A5063" s="199" t="s">
        <v>16146</v>
      </c>
      <c r="B5063" s="195" t="s">
        <v>16147</v>
      </c>
      <c r="C5063" s="196" t="s">
        <v>5413</v>
      </c>
      <c r="D5063" s="197">
        <v>103.51</v>
      </c>
    </row>
    <row r="5064" spans="1:4">
      <c r="A5064" s="194" t="s">
        <v>16148</v>
      </c>
      <c r="B5064" s="195"/>
      <c r="C5064" s="196"/>
      <c r="D5064" s="224"/>
    </row>
    <row r="5065" spans="1:4">
      <c r="A5065" s="194" t="s">
        <v>16149</v>
      </c>
      <c r="B5065" s="195"/>
      <c r="C5065" s="196"/>
      <c r="D5065" s="224"/>
    </row>
    <row r="5066" spans="1:4">
      <c r="A5066" s="199" t="s">
        <v>16150</v>
      </c>
      <c r="B5066" s="195" t="s">
        <v>16151</v>
      </c>
      <c r="C5066" s="196" t="s">
        <v>5413</v>
      </c>
      <c r="D5066" s="197">
        <v>30.35</v>
      </c>
    </row>
    <row r="5067" spans="1:4">
      <c r="A5067" s="199" t="s">
        <v>16152</v>
      </c>
      <c r="B5067" s="195" t="s">
        <v>16153</v>
      </c>
      <c r="C5067" s="196" t="s">
        <v>5413</v>
      </c>
      <c r="D5067" s="197">
        <v>234.79</v>
      </c>
    </row>
    <row r="5068" spans="1:4">
      <c r="A5068" s="199" t="s">
        <v>16154</v>
      </c>
      <c r="B5068" s="195" t="s">
        <v>16155</v>
      </c>
      <c r="C5068" s="196" t="s">
        <v>5413</v>
      </c>
      <c r="D5068" s="197">
        <v>434.79</v>
      </c>
    </row>
    <row r="5069" spans="1:4">
      <c r="A5069" s="199" t="s">
        <v>16156</v>
      </c>
      <c r="B5069" s="195" t="s">
        <v>16157</v>
      </c>
      <c r="C5069" s="196" t="s">
        <v>5413</v>
      </c>
      <c r="D5069" s="197">
        <v>34.36</v>
      </c>
    </row>
    <row r="5070" spans="1:4">
      <c r="A5070" s="199" t="s">
        <v>16158</v>
      </c>
      <c r="B5070" s="195" t="s">
        <v>16159</v>
      </c>
      <c r="C5070" s="196" t="s">
        <v>5413</v>
      </c>
      <c r="D5070" s="197">
        <v>62.73</v>
      </c>
    </row>
    <row r="5071" spans="1:4">
      <c r="A5071" s="199" t="s">
        <v>16160</v>
      </c>
      <c r="B5071" s="195" t="s">
        <v>16161</v>
      </c>
      <c r="C5071" s="196" t="s">
        <v>5413</v>
      </c>
      <c r="D5071" s="197">
        <v>1837.5</v>
      </c>
    </row>
    <row r="5072" spans="1:4">
      <c r="A5072" s="199" t="s">
        <v>16162</v>
      </c>
      <c r="B5072" s="195" t="s">
        <v>16163</v>
      </c>
      <c r="C5072" s="196" t="s">
        <v>5413</v>
      </c>
      <c r="D5072" s="197">
        <v>22144.17</v>
      </c>
    </row>
    <row r="5073" spans="1:4">
      <c r="A5073" s="194" t="s">
        <v>16164</v>
      </c>
      <c r="B5073" s="195"/>
      <c r="C5073" s="196"/>
      <c r="D5073" s="224"/>
    </row>
    <row r="5074" spans="1:4">
      <c r="A5074" s="199" t="s">
        <v>16165</v>
      </c>
      <c r="B5074" s="195" t="s">
        <v>16166</v>
      </c>
      <c r="C5074" s="196" t="s">
        <v>5413</v>
      </c>
      <c r="D5074" s="197">
        <v>40.97</v>
      </c>
    </row>
    <row r="5075" spans="1:4">
      <c r="A5075" s="199" t="s">
        <v>16167</v>
      </c>
      <c r="B5075" s="195" t="s">
        <v>16168</v>
      </c>
      <c r="C5075" s="196" t="s">
        <v>5413</v>
      </c>
      <c r="D5075" s="197">
        <v>54.94</v>
      </c>
    </row>
    <row r="5076" spans="1:4">
      <c r="A5076" s="199" t="s">
        <v>16169</v>
      </c>
      <c r="B5076" s="195" t="s">
        <v>16170</v>
      </c>
      <c r="C5076" s="196" t="s">
        <v>5413</v>
      </c>
      <c r="D5076" s="197">
        <v>75.23</v>
      </c>
    </row>
    <row r="5077" spans="1:4">
      <c r="A5077" s="199" t="s">
        <v>16171</v>
      </c>
      <c r="B5077" s="195" t="s">
        <v>16172</v>
      </c>
      <c r="C5077" s="196" t="s">
        <v>5413</v>
      </c>
      <c r="D5077" s="197">
        <v>3865.23</v>
      </c>
    </row>
    <row r="5078" spans="1:4">
      <c r="A5078" s="199" t="s">
        <v>16173</v>
      </c>
      <c r="B5078" s="195" t="s">
        <v>16174</v>
      </c>
      <c r="C5078" s="196" t="s">
        <v>5413</v>
      </c>
      <c r="D5078" s="197">
        <v>1374.41</v>
      </c>
    </row>
    <row r="5079" spans="1:4">
      <c r="A5079" s="194" t="s">
        <v>16175</v>
      </c>
      <c r="B5079" s="195"/>
      <c r="C5079" s="196"/>
      <c r="D5079" s="224"/>
    </row>
    <row r="5080" spans="1:4">
      <c r="A5080" s="199" t="s">
        <v>16176</v>
      </c>
      <c r="B5080" s="195" t="s">
        <v>16177</v>
      </c>
      <c r="C5080" s="196" t="s">
        <v>5413</v>
      </c>
      <c r="D5080" s="197">
        <v>3865.23</v>
      </c>
    </row>
    <row r="5081" spans="1:4">
      <c r="A5081" s="199" t="s">
        <v>16178</v>
      </c>
      <c r="B5081" s="195" t="s">
        <v>16179</v>
      </c>
      <c r="C5081" s="196" t="s">
        <v>5413</v>
      </c>
      <c r="D5081" s="197">
        <v>4143.45</v>
      </c>
    </row>
    <row r="5082" spans="1:4">
      <c r="A5082" s="199" t="s">
        <v>16180</v>
      </c>
      <c r="B5082" s="195" t="s">
        <v>16181</v>
      </c>
      <c r="C5082" s="196" t="s">
        <v>5413</v>
      </c>
      <c r="D5082" s="197">
        <v>583.29999999999995</v>
      </c>
    </row>
    <row r="5083" spans="1:4">
      <c r="A5083" s="194" t="s">
        <v>16182</v>
      </c>
      <c r="B5083" s="195"/>
      <c r="C5083" s="196"/>
      <c r="D5083" s="224"/>
    </row>
    <row r="5084" spans="1:4">
      <c r="A5084" s="199" t="s">
        <v>16183</v>
      </c>
      <c r="B5084" s="195" t="s">
        <v>16184</v>
      </c>
      <c r="C5084" s="196" t="s">
        <v>5413</v>
      </c>
      <c r="D5084" s="197">
        <v>99.3</v>
      </c>
    </row>
    <row r="5085" spans="1:4">
      <c r="A5085" s="199" t="s">
        <v>16185</v>
      </c>
      <c r="B5085" s="195" t="s">
        <v>16186</v>
      </c>
      <c r="C5085" s="196" t="s">
        <v>5413</v>
      </c>
      <c r="D5085" s="197">
        <v>103.5</v>
      </c>
    </row>
    <row r="5086" spans="1:4">
      <c r="A5086" s="199" t="s">
        <v>16187</v>
      </c>
      <c r="B5086" s="195" t="s">
        <v>16188</v>
      </c>
      <c r="C5086" s="196" t="s">
        <v>5413</v>
      </c>
      <c r="D5086" s="197">
        <v>103.5</v>
      </c>
    </row>
    <row r="5087" spans="1:4">
      <c r="A5087" s="194" t="s">
        <v>16189</v>
      </c>
      <c r="B5087" s="195"/>
      <c r="C5087" s="196"/>
      <c r="D5087" s="224"/>
    </row>
    <row r="5088" spans="1:4">
      <c r="A5088" s="199" t="s">
        <v>16190</v>
      </c>
      <c r="B5088" s="195" t="s">
        <v>16191</v>
      </c>
      <c r="C5088" s="196" t="s">
        <v>5413</v>
      </c>
      <c r="D5088" s="197">
        <v>600</v>
      </c>
    </row>
    <row r="5089" spans="1:4">
      <c r="A5089" s="194" t="s">
        <v>16192</v>
      </c>
      <c r="B5089" s="195"/>
      <c r="C5089" s="196"/>
      <c r="D5089" s="224"/>
    </row>
    <row r="5090" spans="1:4">
      <c r="A5090" s="194" t="s">
        <v>16193</v>
      </c>
      <c r="B5090" s="195"/>
      <c r="C5090" s="196"/>
      <c r="D5090" s="224"/>
    </row>
    <row r="5091" spans="1:4">
      <c r="A5091" s="199" t="s">
        <v>16194</v>
      </c>
      <c r="B5091" s="195" t="s">
        <v>16195</v>
      </c>
      <c r="C5091" s="196" t="s">
        <v>41</v>
      </c>
      <c r="D5091" s="197">
        <v>209.84</v>
      </c>
    </row>
    <row r="5092" spans="1:4">
      <c r="A5092" s="199" t="s">
        <v>16196</v>
      </c>
      <c r="B5092" s="195" t="s">
        <v>16197</v>
      </c>
      <c r="C5092" s="196" t="s">
        <v>41</v>
      </c>
      <c r="D5092" s="197">
        <v>321.13</v>
      </c>
    </row>
    <row r="5093" spans="1:4">
      <c r="A5093" s="194" t="s">
        <v>16198</v>
      </c>
      <c r="B5093" s="195"/>
      <c r="C5093" s="196"/>
      <c r="D5093" s="224"/>
    </row>
    <row r="5094" spans="1:4">
      <c r="A5094" s="194" t="s">
        <v>16199</v>
      </c>
      <c r="B5094" s="195"/>
      <c r="C5094" s="196"/>
      <c r="D5094" s="224"/>
    </row>
    <row r="5095" spans="1:4">
      <c r="A5095" s="199" t="s">
        <v>16200</v>
      </c>
      <c r="B5095" s="195" t="s">
        <v>16201</v>
      </c>
      <c r="C5095" s="196" t="s">
        <v>5413</v>
      </c>
      <c r="D5095" s="197">
        <v>2342.5</v>
      </c>
    </row>
    <row r="5096" spans="1:4">
      <c r="A5096" s="199" t="s">
        <v>16202</v>
      </c>
      <c r="B5096" s="195" t="s">
        <v>16203</v>
      </c>
      <c r="C5096" s="196" t="s">
        <v>5413</v>
      </c>
      <c r="D5096" s="197">
        <v>2845</v>
      </c>
    </row>
    <row r="5097" spans="1:4">
      <c r="A5097" s="199" t="s">
        <v>16204</v>
      </c>
      <c r="B5097" s="195" t="s">
        <v>16205</v>
      </c>
      <c r="C5097" s="196" t="s">
        <v>5413</v>
      </c>
      <c r="D5097" s="197">
        <v>16464.650000000001</v>
      </c>
    </row>
    <row r="5098" spans="1:4">
      <c r="A5098" s="194" t="s">
        <v>5477</v>
      </c>
      <c r="B5098" s="195"/>
      <c r="C5098" s="196"/>
      <c r="D5098" s="224"/>
    </row>
    <row r="5099" spans="1:4">
      <c r="A5099" s="194" t="s">
        <v>5423</v>
      </c>
      <c r="B5099" s="195"/>
      <c r="C5099" s="196"/>
      <c r="D5099" s="224"/>
    </row>
    <row r="5100" spans="1:4">
      <c r="A5100" s="194" t="s">
        <v>16206</v>
      </c>
      <c r="B5100" s="195"/>
      <c r="C5100" s="196"/>
      <c r="D5100" s="224"/>
    </row>
    <row r="5101" spans="1:4">
      <c r="A5101" s="194" t="s">
        <v>16207</v>
      </c>
      <c r="B5101" s="195"/>
      <c r="C5101" s="196"/>
      <c r="D5101" s="224"/>
    </row>
    <row r="5102" spans="1:4">
      <c r="A5102" s="199" t="s">
        <v>16208</v>
      </c>
      <c r="B5102" s="195" t="s">
        <v>16209</v>
      </c>
      <c r="C5102" s="196" t="s">
        <v>41</v>
      </c>
      <c r="D5102" s="197">
        <v>11.64</v>
      </c>
    </row>
    <row r="5103" spans="1:4">
      <c r="A5103" s="199" t="s">
        <v>16210</v>
      </c>
      <c r="B5103" s="195" t="s">
        <v>16211</v>
      </c>
      <c r="C5103" s="196" t="s">
        <v>41</v>
      </c>
      <c r="D5103" s="197">
        <v>29.09</v>
      </c>
    </row>
    <row r="5104" spans="1:4">
      <c r="A5104" s="194" t="s">
        <v>16212</v>
      </c>
      <c r="B5104" s="195"/>
      <c r="C5104" s="196"/>
      <c r="D5104" s="224"/>
    </row>
    <row r="5105" spans="1:4">
      <c r="A5105" s="194" t="s">
        <v>16213</v>
      </c>
      <c r="B5105" s="195"/>
      <c r="C5105" s="196"/>
      <c r="D5105" s="224"/>
    </row>
    <row r="5106" spans="1:4">
      <c r="A5106" s="199" t="s">
        <v>16214</v>
      </c>
      <c r="B5106" s="195" t="s">
        <v>16215</v>
      </c>
      <c r="C5106" s="196" t="s">
        <v>41</v>
      </c>
      <c r="D5106" s="197">
        <v>97.68</v>
      </c>
    </row>
    <row r="5107" spans="1:4">
      <c r="A5107" s="199" t="s">
        <v>16216</v>
      </c>
      <c r="B5107" s="195" t="s">
        <v>16217</v>
      </c>
      <c r="C5107" s="196" t="s">
        <v>41</v>
      </c>
      <c r="D5107" s="197">
        <v>134.08000000000001</v>
      </c>
    </row>
    <row r="5108" spans="1:4">
      <c r="A5108" s="199" t="s">
        <v>16218</v>
      </c>
      <c r="B5108" s="195" t="s">
        <v>16219</v>
      </c>
      <c r="C5108" s="196" t="s">
        <v>41</v>
      </c>
      <c r="D5108" s="197">
        <v>101.34</v>
      </c>
    </row>
    <row r="5109" spans="1:4">
      <c r="A5109" s="194" t="s">
        <v>16220</v>
      </c>
      <c r="B5109" s="195"/>
      <c r="C5109" s="196"/>
      <c r="D5109" s="224"/>
    </row>
    <row r="5110" spans="1:4">
      <c r="A5110" s="199" t="s">
        <v>16221</v>
      </c>
      <c r="B5110" s="195" t="s">
        <v>16222</v>
      </c>
      <c r="C5110" s="196" t="s">
        <v>41</v>
      </c>
      <c r="D5110" s="197">
        <v>69.040000000000006</v>
      </c>
    </row>
    <row r="5111" spans="1:4">
      <c r="A5111" s="199" t="s">
        <v>16223</v>
      </c>
      <c r="B5111" s="195" t="s">
        <v>16224</v>
      </c>
      <c r="C5111" s="196" t="s">
        <v>41</v>
      </c>
      <c r="D5111" s="197">
        <v>34.51</v>
      </c>
    </row>
    <row r="5112" spans="1:4">
      <c r="A5112" s="199" t="s">
        <v>16225</v>
      </c>
      <c r="B5112" s="195" t="s">
        <v>16226</v>
      </c>
      <c r="C5112" s="196" t="s">
        <v>41</v>
      </c>
      <c r="D5112" s="197">
        <v>103.68</v>
      </c>
    </row>
    <row r="5113" spans="1:4">
      <c r="A5113" s="194" t="s">
        <v>16227</v>
      </c>
      <c r="B5113" s="195"/>
      <c r="C5113" s="196"/>
      <c r="D5113" s="224"/>
    </row>
    <row r="5114" spans="1:4">
      <c r="A5114" s="199" t="s">
        <v>16228</v>
      </c>
      <c r="B5114" s="195" t="s">
        <v>16229</v>
      </c>
      <c r="C5114" s="196" t="s">
        <v>41</v>
      </c>
      <c r="D5114" s="197">
        <v>294.66000000000003</v>
      </c>
    </row>
    <row r="5115" spans="1:4">
      <c r="A5115" s="199" t="s">
        <v>16230</v>
      </c>
      <c r="B5115" s="195" t="s">
        <v>16231</v>
      </c>
      <c r="C5115" s="196" t="s">
        <v>41</v>
      </c>
      <c r="D5115" s="197">
        <v>739.19</v>
      </c>
    </row>
    <row r="5116" spans="1:4">
      <c r="A5116" s="199" t="s">
        <v>16232</v>
      </c>
      <c r="B5116" s="195" t="s">
        <v>16233</v>
      </c>
      <c r="C5116" s="196" t="s">
        <v>41</v>
      </c>
      <c r="D5116" s="197">
        <v>530.52</v>
      </c>
    </row>
    <row r="5117" spans="1:4">
      <c r="A5117" s="199" t="s">
        <v>16234</v>
      </c>
      <c r="B5117" s="195" t="s">
        <v>16235</v>
      </c>
      <c r="C5117" s="196" t="s">
        <v>41</v>
      </c>
      <c r="D5117" s="197">
        <v>636.27</v>
      </c>
    </row>
    <row r="5118" spans="1:4">
      <c r="A5118" s="199" t="s">
        <v>16236</v>
      </c>
      <c r="B5118" s="195" t="s">
        <v>16237</v>
      </c>
      <c r="C5118" s="196" t="s">
        <v>41</v>
      </c>
      <c r="D5118" s="197">
        <v>709.18</v>
      </c>
    </row>
    <row r="5119" spans="1:4">
      <c r="A5119" s="199" t="s">
        <v>16238</v>
      </c>
      <c r="B5119" s="195" t="s">
        <v>16239</v>
      </c>
      <c r="C5119" s="196" t="s">
        <v>41</v>
      </c>
      <c r="D5119" s="197">
        <v>533.85</v>
      </c>
    </row>
    <row r="5120" spans="1:4">
      <c r="A5120" s="199" t="s">
        <v>16240</v>
      </c>
      <c r="B5120" s="195" t="s">
        <v>16241</v>
      </c>
      <c r="C5120" s="196" t="s">
        <v>41</v>
      </c>
      <c r="D5120" s="197">
        <v>632.25</v>
      </c>
    </row>
    <row r="5121" spans="1:4">
      <c r="A5121" s="199" t="s">
        <v>16242</v>
      </c>
      <c r="B5121" s="195" t="s">
        <v>16243</v>
      </c>
      <c r="C5121" s="196" t="s">
        <v>41</v>
      </c>
      <c r="D5121" s="197">
        <v>729.69</v>
      </c>
    </row>
    <row r="5122" spans="1:4">
      <c r="A5122" s="194" t="s">
        <v>16244</v>
      </c>
      <c r="B5122" s="195"/>
      <c r="C5122" s="196"/>
      <c r="D5122" s="224"/>
    </row>
    <row r="5123" spans="1:4">
      <c r="A5123" s="194" t="s">
        <v>16245</v>
      </c>
      <c r="B5123" s="195"/>
      <c r="C5123" s="196"/>
      <c r="D5123" s="224"/>
    </row>
    <row r="5124" spans="1:4">
      <c r="A5124" s="199" t="s">
        <v>16246</v>
      </c>
      <c r="B5124" s="195" t="s">
        <v>16247</v>
      </c>
      <c r="C5124" s="196" t="s">
        <v>5413</v>
      </c>
      <c r="D5124" s="197">
        <v>1422.56</v>
      </c>
    </row>
    <row r="5125" spans="1:4">
      <c r="A5125" s="199" t="s">
        <v>16248</v>
      </c>
      <c r="B5125" s="195" t="s">
        <v>16249</v>
      </c>
      <c r="C5125" s="196" t="s">
        <v>41</v>
      </c>
      <c r="D5125" s="197">
        <v>9.35</v>
      </c>
    </row>
    <row r="5126" spans="1:4">
      <c r="A5126" s="194" t="s">
        <v>16250</v>
      </c>
      <c r="B5126" s="195"/>
      <c r="C5126" s="196"/>
      <c r="D5126" s="224"/>
    </row>
    <row r="5127" spans="1:4">
      <c r="A5127" s="199" t="s">
        <v>16251</v>
      </c>
      <c r="B5127" s="195" t="s">
        <v>16252</v>
      </c>
      <c r="C5127" s="196" t="s">
        <v>41</v>
      </c>
      <c r="D5127" s="197">
        <v>6.35</v>
      </c>
    </row>
    <row r="5128" spans="1:4">
      <c r="A5128" s="199" t="s">
        <v>16253</v>
      </c>
      <c r="B5128" s="195" t="s">
        <v>16254</v>
      </c>
      <c r="C5128" s="196" t="s">
        <v>41</v>
      </c>
      <c r="D5128" s="197">
        <v>5.58</v>
      </c>
    </row>
    <row r="5129" spans="1:4">
      <c r="A5129" s="199" t="s">
        <v>16255</v>
      </c>
      <c r="B5129" s="195" t="s">
        <v>16256</v>
      </c>
      <c r="C5129" s="196" t="s">
        <v>41</v>
      </c>
      <c r="D5129" s="197">
        <v>1.95</v>
      </c>
    </row>
    <row r="5130" spans="1:4">
      <c r="A5130" s="199" t="s">
        <v>16257</v>
      </c>
      <c r="B5130" s="195" t="s">
        <v>16258</v>
      </c>
      <c r="C5130" s="196" t="s">
        <v>41</v>
      </c>
      <c r="D5130" s="197">
        <v>10.19</v>
      </c>
    </row>
    <row r="5131" spans="1:4">
      <c r="A5131" s="199" t="s">
        <v>16259</v>
      </c>
      <c r="B5131" s="195" t="s">
        <v>16260</v>
      </c>
      <c r="C5131" s="196" t="s">
        <v>41</v>
      </c>
      <c r="D5131" s="197">
        <v>7.52</v>
      </c>
    </row>
    <row r="5132" spans="1:4">
      <c r="A5132" s="194" t="s">
        <v>16261</v>
      </c>
      <c r="B5132" s="195"/>
      <c r="C5132" s="196"/>
      <c r="D5132" s="224"/>
    </row>
    <row r="5133" spans="1:4">
      <c r="A5133" s="199" t="s">
        <v>16262</v>
      </c>
      <c r="B5133" s="195" t="s">
        <v>16263</v>
      </c>
      <c r="C5133" s="196" t="s">
        <v>41</v>
      </c>
      <c r="D5133" s="197">
        <v>9.19</v>
      </c>
    </row>
    <row r="5134" spans="1:4">
      <c r="A5134" s="199" t="s">
        <v>16264</v>
      </c>
      <c r="B5134" s="195" t="s">
        <v>16265</v>
      </c>
      <c r="C5134" s="196" t="s">
        <v>41</v>
      </c>
      <c r="D5134" s="197">
        <v>7.35</v>
      </c>
    </row>
    <row r="5135" spans="1:4">
      <c r="A5135" s="199" t="s">
        <v>16266</v>
      </c>
      <c r="B5135" s="195" t="s">
        <v>16267</v>
      </c>
      <c r="C5135" s="196" t="s">
        <v>41</v>
      </c>
      <c r="D5135" s="197">
        <v>10.86</v>
      </c>
    </row>
    <row r="5136" spans="1:4">
      <c r="A5136" s="194" t="s">
        <v>16268</v>
      </c>
      <c r="B5136" s="195"/>
      <c r="C5136" s="196"/>
      <c r="D5136" s="224"/>
    </row>
    <row r="5137" spans="1:4">
      <c r="A5137" s="194" t="s">
        <v>16269</v>
      </c>
      <c r="B5137" s="195"/>
      <c r="C5137" s="196"/>
      <c r="D5137" s="224"/>
    </row>
    <row r="5138" spans="1:4">
      <c r="A5138" s="199" t="s">
        <v>16270</v>
      </c>
      <c r="B5138" s="195" t="s">
        <v>16271</v>
      </c>
      <c r="C5138" s="196" t="s">
        <v>41</v>
      </c>
      <c r="D5138" s="197">
        <v>2.33</v>
      </c>
    </row>
    <row r="5139" spans="1:4">
      <c r="A5139" s="199" t="s">
        <v>16272</v>
      </c>
      <c r="B5139" s="195" t="s">
        <v>16273</v>
      </c>
      <c r="C5139" s="196" t="s">
        <v>5413</v>
      </c>
      <c r="D5139" s="197">
        <v>192.34</v>
      </c>
    </row>
    <row r="5140" spans="1:4">
      <c r="A5140" s="199" t="s">
        <v>16274</v>
      </c>
      <c r="B5140" s="195" t="s">
        <v>16275</v>
      </c>
      <c r="C5140" s="196" t="s">
        <v>5413</v>
      </c>
      <c r="D5140" s="197">
        <v>193.34</v>
      </c>
    </row>
    <row r="5141" spans="1:4">
      <c r="A5141" s="199" t="s">
        <v>16276</v>
      </c>
      <c r="B5141" s="195" t="s">
        <v>16277</v>
      </c>
      <c r="C5141" s="196" t="s">
        <v>25</v>
      </c>
      <c r="D5141" s="197">
        <v>9.31</v>
      </c>
    </row>
    <row r="5142" spans="1:4">
      <c r="A5142" s="199" t="s">
        <v>16278</v>
      </c>
      <c r="B5142" s="195" t="s">
        <v>16279</v>
      </c>
      <c r="C5142" s="196" t="s">
        <v>25</v>
      </c>
      <c r="D5142" s="197">
        <v>0.27</v>
      </c>
    </row>
    <row r="5143" spans="1:4">
      <c r="A5143" s="199" t="s">
        <v>16280</v>
      </c>
      <c r="B5143" s="195" t="s">
        <v>16281</v>
      </c>
      <c r="C5143" s="196" t="s">
        <v>25</v>
      </c>
      <c r="D5143" s="197">
        <v>0.93</v>
      </c>
    </row>
    <row r="5144" spans="1:4">
      <c r="A5144" s="199" t="s">
        <v>16282</v>
      </c>
      <c r="B5144" s="195" t="s">
        <v>16283</v>
      </c>
      <c r="C5144" s="196" t="s">
        <v>25</v>
      </c>
      <c r="D5144" s="197">
        <v>1.86</v>
      </c>
    </row>
    <row r="5145" spans="1:4">
      <c r="A5145" s="199" t="s">
        <v>16284</v>
      </c>
      <c r="B5145" s="195" t="s">
        <v>16285</v>
      </c>
      <c r="C5145" s="196" t="s">
        <v>25</v>
      </c>
      <c r="D5145" s="197">
        <v>0.31</v>
      </c>
    </row>
    <row r="5146" spans="1:4">
      <c r="A5146" s="199" t="s">
        <v>16286</v>
      </c>
      <c r="B5146" s="195" t="s">
        <v>16287</v>
      </c>
      <c r="C5146" s="196" t="s">
        <v>25</v>
      </c>
      <c r="D5146" s="197">
        <v>0.26</v>
      </c>
    </row>
    <row r="5147" spans="1:4">
      <c r="A5147" s="199" t="s">
        <v>16288</v>
      </c>
      <c r="B5147" s="195" t="s">
        <v>16289</v>
      </c>
      <c r="C5147" s="196" t="s">
        <v>5465</v>
      </c>
      <c r="D5147" s="197">
        <v>3225.09</v>
      </c>
    </row>
    <row r="5148" spans="1:4">
      <c r="A5148" s="199" t="s">
        <v>16290</v>
      </c>
      <c r="B5148" s="195" t="s">
        <v>16291</v>
      </c>
      <c r="C5148" s="196" t="s">
        <v>5465</v>
      </c>
      <c r="D5148" s="197">
        <v>4598.2</v>
      </c>
    </row>
    <row r="5149" spans="1:4">
      <c r="A5149" s="199" t="s">
        <v>16292</v>
      </c>
      <c r="B5149" s="195" t="s">
        <v>16293</v>
      </c>
      <c r="C5149" s="196" t="s">
        <v>34</v>
      </c>
      <c r="D5149" s="197">
        <v>39.549999999999997</v>
      </c>
    </row>
    <row r="5150" spans="1:4">
      <c r="A5150" s="199" t="s">
        <v>16294</v>
      </c>
      <c r="B5150" s="195" t="s">
        <v>16295</v>
      </c>
      <c r="C5150" s="196" t="s">
        <v>34</v>
      </c>
      <c r="D5150" s="197">
        <v>57.39</v>
      </c>
    </row>
    <row r="5151" spans="1:4">
      <c r="A5151" s="199" t="s">
        <v>16296</v>
      </c>
      <c r="B5151" s="195" t="s">
        <v>16297</v>
      </c>
      <c r="C5151" s="196" t="s">
        <v>34</v>
      </c>
      <c r="D5151" s="197">
        <v>77.56</v>
      </c>
    </row>
    <row r="5152" spans="1:4">
      <c r="A5152" s="194" t="s">
        <v>16298</v>
      </c>
      <c r="B5152" s="195"/>
      <c r="C5152" s="196"/>
      <c r="D5152" s="224"/>
    </row>
    <row r="5153" spans="1:4">
      <c r="A5153" s="199" t="s">
        <v>16299</v>
      </c>
      <c r="B5153" s="195" t="s">
        <v>16300</v>
      </c>
      <c r="C5153" s="196" t="s">
        <v>5420</v>
      </c>
      <c r="D5153" s="197">
        <v>531.14</v>
      </c>
    </row>
    <row r="5154" spans="1:4">
      <c r="A5154" s="199" t="s">
        <v>16301</v>
      </c>
      <c r="B5154" s="195" t="s">
        <v>16302</v>
      </c>
      <c r="C5154" s="196" t="s">
        <v>5420</v>
      </c>
      <c r="D5154" s="197">
        <v>425.5</v>
      </c>
    </row>
    <row r="5155" spans="1:4">
      <c r="A5155" s="199" t="s">
        <v>16303</v>
      </c>
      <c r="B5155" s="195" t="s">
        <v>16304</v>
      </c>
      <c r="C5155" s="196" t="s">
        <v>5465</v>
      </c>
      <c r="D5155" s="197">
        <v>5515.27</v>
      </c>
    </row>
    <row r="5156" spans="1:4">
      <c r="A5156" s="199" t="s">
        <v>16305</v>
      </c>
      <c r="B5156" s="195" t="s">
        <v>16306</v>
      </c>
      <c r="C5156" s="196" t="s">
        <v>5465</v>
      </c>
      <c r="D5156" s="197">
        <v>5169.1400000000003</v>
      </c>
    </row>
    <row r="5157" spans="1:4">
      <c r="A5157" s="199" t="s">
        <v>16307</v>
      </c>
      <c r="B5157" s="195" t="s">
        <v>16308</v>
      </c>
      <c r="C5157" s="196" t="s">
        <v>5465</v>
      </c>
      <c r="D5157" s="197">
        <v>8134.34</v>
      </c>
    </row>
    <row r="5158" spans="1:4">
      <c r="A5158" s="199" t="s">
        <v>16309</v>
      </c>
      <c r="B5158" s="195" t="s">
        <v>16310</v>
      </c>
      <c r="C5158" s="196" t="s">
        <v>5465</v>
      </c>
      <c r="D5158" s="197">
        <v>6479.47</v>
      </c>
    </row>
    <row r="5159" spans="1:4">
      <c r="A5159" s="199" t="s">
        <v>16311</v>
      </c>
      <c r="B5159" s="195" t="s">
        <v>16312</v>
      </c>
      <c r="C5159" s="196" t="s">
        <v>5465</v>
      </c>
      <c r="D5159" s="197">
        <v>8485.0300000000007</v>
      </c>
    </row>
    <row r="5160" spans="1:4">
      <c r="A5160" s="199" t="s">
        <v>16313</v>
      </c>
      <c r="B5160" s="195" t="s">
        <v>16314</v>
      </c>
      <c r="C5160" s="196" t="s">
        <v>5465</v>
      </c>
      <c r="D5160" s="197">
        <v>7952.52</v>
      </c>
    </row>
    <row r="5161" spans="1:4">
      <c r="A5161" s="199" t="s">
        <v>16315</v>
      </c>
      <c r="B5161" s="195" t="s">
        <v>16316</v>
      </c>
      <c r="C5161" s="196" t="s">
        <v>5465</v>
      </c>
      <c r="D5161" s="197">
        <v>11589.79</v>
      </c>
    </row>
    <row r="5162" spans="1:4">
      <c r="A5162" s="199" t="s">
        <v>16317</v>
      </c>
      <c r="B5162" s="195" t="s">
        <v>16318</v>
      </c>
      <c r="C5162" s="196" t="s">
        <v>5465</v>
      </c>
      <c r="D5162" s="197">
        <v>9179.26</v>
      </c>
    </row>
    <row r="5163" spans="1:4">
      <c r="A5163" s="199" t="s">
        <v>16319</v>
      </c>
      <c r="B5163" s="195" t="s">
        <v>16320</v>
      </c>
      <c r="C5163" s="196" t="s">
        <v>5465</v>
      </c>
      <c r="D5163" s="197">
        <v>8603.18</v>
      </c>
    </row>
    <row r="5164" spans="1:4">
      <c r="A5164" s="199" t="s">
        <v>16321</v>
      </c>
      <c r="B5164" s="195" t="s">
        <v>16322</v>
      </c>
      <c r="C5164" s="196" t="s">
        <v>5465</v>
      </c>
      <c r="D5164" s="197">
        <v>11208.43</v>
      </c>
    </row>
    <row r="5165" spans="1:4">
      <c r="A5165" s="199" t="s">
        <v>16323</v>
      </c>
      <c r="B5165" s="195" t="s">
        <v>16324</v>
      </c>
      <c r="C5165" s="196" t="s">
        <v>5465</v>
      </c>
      <c r="D5165" s="197">
        <v>10799.12</v>
      </c>
    </row>
    <row r="5166" spans="1:4">
      <c r="A5166" s="199" t="s">
        <v>16325</v>
      </c>
      <c r="B5166" s="195" t="s">
        <v>16326</v>
      </c>
      <c r="C5166" s="196" t="s">
        <v>5465</v>
      </c>
      <c r="D5166" s="197">
        <v>5663.25</v>
      </c>
    </row>
    <row r="5167" spans="1:4">
      <c r="A5167" s="199" t="s">
        <v>16327</v>
      </c>
      <c r="B5167" s="195" t="s">
        <v>16328</v>
      </c>
      <c r="C5167" s="196" t="s">
        <v>5465</v>
      </c>
      <c r="D5167" s="197">
        <v>4551.0600000000004</v>
      </c>
    </row>
    <row r="5168" spans="1:4">
      <c r="A5168" s="199" t="s">
        <v>16329</v>
      </c>
      <c r="B5168" s="195" t="s">
        <v>16330</v>
      </c>
      <c r="C5168" s="196" t="s">
        <v>5465</v>
      </c>
      <c r="D5168" s="197">
        <v>4265.4399999999996</v>
      </c>
    </row>
    <row r="5169" spans="1:4">
      <c r="A5169" s="199" t="s">
        <v>16331</v>
      </c>
      <c r="B5169" s="195" t="s">
        <v>16332</v>
      </c>
      <c r="C5169" s="196" t="s">
        <v>5465</v>
      </c>
      <c r="D5169" s="197">
        <v>7016.28</v>
      </c>
    </row>
    <row r="5170" spans="1:4">
      <c r="A5170" s="199" t="s">
        <v>16333</v>
      </c>
      <c r="B5170" s="195" t="s">
        <v>16334</v>
      </c>
      <c r="C5170" s="196" t="s">
        <v>5465</v>
      </c>
      <c r="D5170" s="197">
        <v>5939.52</v>
      </c>
    </row>
    <row r="5171" spans="1:4">
      <c r="A5171" s="199" t="s">
        <v>16335</v>
      </c>
      <c r="B5171" s="195" t="s">
        <v>16336</v>
      </c>
      <c r="C5171" s="196" t="s">
        <v>5465</v>
      </c>
      <c r="D5171" s="197">
        <v>5566.76</v>
      </c>
    </row>
    <row r="5172" spans="1:4">
      <c r="A5172" s="199" t="s">
        <v>16337</v>
      </c>
      <c r="B5172" s="195" t="s">
        <v>16338</v>
      </c>
      <c r="C5172" s="196" t="s">
        <v>5465</v>
      </c>
      <c r="D5172" s="197">
        <v>8134.34</v>
      </c>
    </row>
    <row r="5173" spans="1:4">
      <c r="A5173" s="199" t="s">
        <v>16339</v>
      </c>
      <c r="B5173" s="195" t="s">
        <v>16340</v>
      </c>
      <c r="C5173" s="196" t="s">
        <v>5465</v>
      </c>
      <c r="D5173" s="197">
        <v>6440.91</v>
      </c>
    </row>
    <row r="5174" spans="1:4">
      <c r="A5174" s="199" t="s">
        <v>16341</v>
      </c>
      <c r="B5174" s="195" t="s">
        <v>16342</v>
      </c>
      <c r="C5174" s="196" t="s">
        <v>5465</v>
      </c>
      <c r="D5174" s="197">
        <v>6036.68</v>
      </c>
    </row>
    <row r="5175" spans="1:4">
      <c r="A5175" s="199" t="s">
        <v>16343</v>
      </c>
      <c r="B5175" s="195" t="s">
        <v>16344</v>
      </c>
      <c r="C5175" s="196" t="s">
        <v>5465</v>
      </c>
      <c r="D5175" s="197">
        <v>9298.93</v>
      </c>
    </row>
    <row r="5176" spans="1:4">
      <c r="A5176" s="199" t="s">
        <v>16345</v>
      </c>
      <c r="B5176" s="195" t="s">
        <v>16346</v>
      </c>
      <c r="C5176" s="196" t="s">
        <v>5465</v>
      </c>
      <c r="D5176" s="197">
        <v>7559.39</v>
      </c>
    </row>
    <row r="5177" spans="1:4">
      <c r="A5177" s="199" t="s">
        <v>16347</v>
      </c>
      <c r="B5177" s="195" t="s">
        <v>16348</v>
      </c>
      <c r="C5177" s="196" t="s">
        <v>5465</v>
      </c>
      <c r="D5177" s="197">
        <v>7084.97</v>
      </c>
    </row>
    <row r="5178" spans="1:4">
      <c r="A5178" s="199" t="s">
        <v>16349</v>
      </c>
      <c r="B5178" s="195" t="s">
        <v>16350</v>
      </c>
      <c r="C5178" s="196" t="s">
        <v>5465</v>
      </c>
      <c r="D5178" s="197">
        <v>10055.030000000001</v>
      </c>
    </row>
    <row r="5179" spans="1:4">
      <c r="A5179" s="199" t="s">
        <v>16351</v>
      </c>
      <c r="B5179" s="195" t="s">
        <v>16352</v>
      </c>
      <c r="C5179" s="196" t="s">
        <v>5465</v>
      </c>
      <c r="D5179" s="197">
        <v>14265.1</v>
      </c>
    </row>
    <row r="5180" spans="1:4">
      <c r="A5180" s="199" t="s">
        <v>16353</v>
      </c>
      <c r="B5180" s="195" t="s">
        <v>16354</v>
      </c>
      <c r="C5180" s="196" t="s">
        <v>5465</v>
      </c>
      <c r="D5180" s="197">
        <v>3614.78</v>
      </c>
    </row>
    <row r="5181" spans="1:4">
      <c r="A5181" s="199" t="s">
        <v>16355</v>
      </c>
      <c r="B5181" s="195" t="s">
        <v>16356</v>
      </c>
      <c r="C5181" s="196" t="s">
        <v>5465</v>
      </c>
      <c r="D5181" s="197">
        <v>3856.83</v>
      </c>
    </row>
    <row r="5182" spans="1:4">
      <c r="A5182" s="199" t="s">
        <v>16357</v>
      </c>
      <c r="B5182" s="195" t="s">
        <v>16358</v>
      </c>
      <c r="C5182" s="196" t="s">
        <v>5465</v>
      </c>
      <c r="D5182" s="197">
        <v>6072.83</v>
      </c>
    </row>
    <row r="5183" spans="1:4">
      <c r="A5183" s="199" t="s">
        <v>16359</v>
      </c>
      <c r="B5183" s="195" t="s">
        <v>16360</v>
      </c>
      <c r="C5183" s="196" t="s">
        <v>5465</v>
      </c>
      <c r="D5183" s="197">
        <v>10121.379999999999</v>
      </c>
    </row>
    <row r="5184" spans="1:4">
      <c r="A5184" s="199" t="s">
        <v>16361</v>
      </c>
      <c r="B5184" s="195" t="s">
        <v>16362</v>
      </c>
      <c r="C5184" s="196" t="s">
        <v>41</v>
      </c>
      <c r="D5184" s="197">
        <v>1.6</v>
      </c>
    </row>
    <row r="5185" spans="1:4">
      <c r="A5185" s="199" t="s">
        <v>16363</v>
      </c>
      <c r="B5185" s="195" t="s">
        <v>16364</v>
      </c>
      <c r="C5185" s="196" t="s">
        <v>5413</v>
      </c>
      <c r="D5185" s="197">
        <v>5546.1</v>
      </c>
    </row>
    <row r="5186" spans="1:4">
      <c r="A5186" s="199" t="s">
        <v>16365</v>
      </c>
      <c r="B5186" s="195" t="s">
        <v>16366</v>
      </c>
      <c r="C5186" s="196" t="s">
        <v>5465</v>
      </c>
      <c r="D5186" s="197">
        <v>7809.94</v>
      </c>
    </row>
    <row r="5187" spans="1:4">
      <c r="A5187" s="199" t="s">
        <v>16367</v>
      </c>
      <c r="B5187" s="195" t="s">
        <v>16368</v>
      </c>
      <c r="C5187" s="196" t="s">
        <v>5465</v>
      </c>
      <c r="D5187" s="197">
        <v>6550.88</v>
      </c>
    </row>
    <row r="5188" spans="1:4">
      <c r="A5188" s="199" t="s">
        <v>16369</v>
      </c>
      <c r="B5188" s="195" t="s">
        <v>16370</v>
      </c>
      <c r="C5188" s="196" t="s">
        <v>5465</v>
      </c>
      <c r="D5188" s="197">
        <v>5652.5</v>
      </c>
    </row>
    <row r="5189" spans="1:4">
      <c r="A5189" s="199" t="s">
        <v>16371</v>
      </c>
      <c r="B5189" s="195" t="s">
        <v>16372</v>
      </c>
      <c r="C5189" s="196" t="s">
        <v>5465</v>
      </c>
      <c r="D5189" s="197">
        <v>8807.9699999999993</v>
      </c>
    </row>
    <row r="5190" spans="1:4">
      <c r="A5190" s="199" t="s">
        <v>16373</v>
      </c>
      <c r="B5190" s="195" t="s">
        <v>16374</v>
      </c>
      <c r="C5190" s="196" t="s">
        <v>5465</v>
      </c>
      <c r="D5190" s="197">
        <v>6175.69</v>
      </c>
    </row>
    <row r="5191" spans="1:4">
      <c r="A5191" s="199" t="s">
        <v>16375</v>
      </c>
      <c r="B5191" s="195" t="s">
        <v>16376</v>
      </c>
      <c r="C5191" s="196" t="s">
        <v>5465</v>
      </c>
      <c r="D5191" s="197">
        <v>6073.07</v>
      </c>
    </row>
    <row r="5192" spans="1:4">
      <c r="A5192" s="199" t="s">
        <v>16377</v>
      </c>
      <c r="B5192" s="195" t="s">
        <v>16378</v>
      </c>
      <c r="C5192" s="196" t="s">
        <v>5413</v>
      </c>
      <c r="D5192" s="197">
        <v>6.78</v>
      </c>
    </row>
    <row r="5193" spans="1:4">
      <c r="A5193" s="199" t="s">
        <v>16379</v>
      </c>
      <c r="B5193" s="195" t="s">
        <v>16380</v>
      </c>
      <c r="C5193" s="196" t="s">
        <v>5413</v>
      </c>
      <c r="D5193" s="197">
        <v>63.13</v>
      </c>
    </row>
    <row r="5194" spans="1:4">
      <c r="A5194" s="199" t="s">
        <v>16381</v>
      </c>
      <c r="B5194" s="195" t="s">
        <v>16382</v>
      </c>
      <c r="C5194" s="196" t="s">
        <v>5413</v>
      </c>
      <c r="D5194" s="197">
        <v>50.98</v>
      </c>
    </row>
    <row r="5195" spans="1:4">
      <c r="A5195" s="199" t="s">
        <v>16383</v>
      </c>
      <c r="B5195" s="195" t="s">
        <v>16384</v>
      </c>
      <c r="C5195" s="196" t="s">
        <v>5413</v>
      </c>
      <c r="D5195" s="197">
        <v>102.17</v>
      </c>
    </row>
    <row r="5196" spans="1:4">
      <c r="A5196" s="199" t="s">
        <v>16385</v>
      </c>
      <c r="B5196" s="195" t="s">
        <v>16386</v>
      </c>
      <c r="C5196" s="196" t="s">
        <v>5413</v>
      </c>
      <c r="D5196" s="197">
        <v>158.52000000000001</v>
      </c>
    </row>
    <row r="5197" spans="1:4">
      <c r="A5197" s="199" t="s">
        <v>16387</v>
      </c>
      <c r="B5197" s="195" t="s">
        <v>16388</v>
      </c>
      <c r="C5197" s="196" t="s">
        <v>5413</v>
      </c>
      <c r="D5197" s="197">
        <v>158.52000000000001</v>
      </c>
    </row>
    <row r="5198" spans="1:4">
      <c r="A5198" s="199" t="s">
        <v>16389</v>
      </c>
      <c r="B5198" s="195" t="s">
        <v>16390</v>
      </c>
      <c r="C5198" s="196" t="s">
        <v>5413</v>
      </c>
      <c r="D5198" s="197">
        <v>114.37</v>
      </c>
    </row>
    <row r="5199" spans="1:4">
      <c r="A5199" s="199" t="s">
        <v>16391</v>
      </c>
      <c r="B5199" s="195" t="s">
        <v>16392</v>
      </c>
      <c r="C5199" s="196" t="s">
        <v>5413</v>
      </c>
      <c r="D5199" s="197">
        <v>170.72</v>
      </c>
    </row>
    <row r="5200" spans="1:4">
      <c r="A5200" s="199" t="s">
        <v>16393</v>
      </c>
      <c r="B5200" s="195" t="s">
        <v>16394</v>
      </c>
      <c r="C5200" s="196" t="s">
        <v>5413</v>
      </c>
      <c r="D5200" s="197">
        <v>170.72</v>
      </c>
    </row>
    <row r="5201" spans="1:4">
      <c r="A5201" s="199" t="s">
        <v>16395</v>
      </c>
      <c r="B5201" s="195" t="s">
        <v>16396</v>
      </c>
      <c r="C5201" s="196" t="s">
        <v>5465</v>
      </c>
      <c r="D5201" s="197">
        <v>4561.95</v>
      </c>
    </row>
    <row r="5202" spans="1:4">
      <c r="A5202" s="199" t="s">
        <v>16397</v>
      </c>
      <c r="B5202" s="195" t="s">
        <v>16398</v>
      </c>
      <c r="C5202" s="196" t="s">
        <v>25</v>
      </c>
      <c r="D5202" s="197">
        <v>2.27</v>
      </c>
    </row>
    <row r="5203" spans="1:4">
      <c r="A5203" s="199" t="s">
        <v>16399</v>
      </c>
      <c r="B5203" s="195" t="s">
        <v>16400</v>
      </c>
      <c r="C5203" s="196" t="s">
        <v>5465</v>
      </c>
      <c r="D5203" s="197">
        <v>150.72999999999999</v>
      </c>
    </row>
    <row r="5204" spans="1:4">
      <c r="A5204" s="199" t="s">
        <v>16401</v>
      </c>
      <c r="B5204" s="195" t="s">
        <v>16402</v>
      </c>
      <c r="C5204" s="196" t="s">
        <v>41</v>
      </c>
      <c r="D5204" s="197">
        <v>3.18</v>
      </c>
    </row>
    <row r="5205" spans="1:4">
      <c r="A5205" s="199" t="s">
        <v>16403</v>
      </c>
      <c r="B5205" s="195" t="s">
        <v>16404</v>
      </c>
      <c r="C5205" s="196" t="s">
        <v>41</v>
      </c>
      <c r="D5205" s="197">
        <v>2.0499999999999998</v>
      </c>
    </row>
    <row r="5206" spans="1:4">
      <c r="A5206" s="199" t="s">
        <v>16405</v>
      </c>
      <c r="B5206" s="195" t="s">
        <v>16406</v>
      </c>
      <c r="C5206" s="196" t="s">
        <v>41</v>
      </c>
      <c r="D5206" s="197">
        <v>2.84</v>
      </c>
    </row>
    <row r="5207" spans="1:4">
      <c r="A5207" s="199" t="s">
        <v>16407</v>
      </c>
      <c r="B5207" s="195" t="s">
        <v>16408</v>
      </c>
      <c r="C5207" s="196" t="s">
        <v>41</v>
      </c>
      <c r="D5207" s="197">
        <v>2.76</v>
      </c>
    </row>
    <row r="5208" spans="1:4">
      <c r="A5208" s="199" t="s">
        <v>16409</v>
      </c>
      <c r="B5208" s="195" t="s">
        <v>16410</v>
      </c>
      <c r="C5208" s="196" t="s">
        <v>5465</v>
      </c>
      <c r="D5208" s="197">
        <v>1703.14</v>
      </c>
    </row>
    <row r="5209" spans="1:4">
      <c r="A5209" s="199" t="s">
        <v>16411</v>
      </c>
      <c r="B5209" s="195" t="s">
        <v>16412</v>
      </c>
      <c r="C5209" s="196" t="s">
        <v>41</v>
      </c>
      <c r="D5209" s="197">
        <v>230.56</v>
      </c>
    </row>
    <row r="5210" spans="1:4">
      <c r="A5210" s="199" t="s">
        <v>16413</v>
      </c>
      <c r="B5210" s="195" t="s">
        <v>16414</v>
      </c>
      <c r="C5210" s="196" t="s">
        <v>5420</v>
      </c>
      <c r="D5210" s="197">
        <v>574.79999999999995</v>
      </c>
    </row>
    <row r="5211" spans="1:4">
      <c r="A5211" s="199" t="s">
        <v>16415</v>
      </c>
      <c r="B5211" s="195" t="s">
        <v>16416</v>
      </c>
      <c r="C5211" s="196" t="s">
        <v>5420</v>
      </c>
      <c r="D5211" s="197">
        <v>247.43</v>
      </c>
    </row>
    <row r="5212" spans="1:4">
      <c r="A5212" s="194" t="s">
        <v>16417</v>
      </c>
      <c r="B5212" s="195"/>
      <c r="C5212" s="196"/>
      <c r="D5212" s="224"/>
    </row>
    <row r="5213" spans="1:4">
      <c r="A5213" s="199" t="s">
        <v>16418</v>
      </c>
      <c r="B5213" s="195" t="s">
        <v>16419</v>
      </c>
      <c r="C5213" s="196" t="s">
        <v>5465</v>
      </c>
      <c r="D5213" s="197">
        <v>6408.36</v>
      </c>
    </row>
    <row r="5214" spans="1:4">
      <c r="A5214" s="199" t="s">
        <v>16420</v>
      </c>
      <c r="B5214" s="195" t="s">
        <v>16421</v>
      </c>
      <c r="C5214" s="196" t="s">
        <v>5413</v>
      </c>
      <c r="D5214" s="197">
        <v>185.98</v>
      </c>
    </row>
    <row r="5215" spans="1:4">
      <c r="A5215" s="194" t="s">
        <v>16422</v>
      </c>
      <c r="B5215" s="195"/>
      <c r="C5215" s="196"/>
      <c r="D5215" s="224"/>
    </row>
    <row r="5216" spans="1:4">
      <c r="A5216" s="199" t="s">
        <v>16423</v>
      </c>
      <c r="B5216" s="195" t="s">
        <v>16424</v>
      </c>
      <c r="C5216" s="196" t="s">
        <v>5413</v>
      </c>
      <c r="D5216" s="197">
        <v>3.54</v>
      </c>
    </row>
    <row r="5217" spans="1:4">
      <c r="A5217" s="199" t="s">
        <v>16425</v>
      </c>
      <c r="B5217" s="195" t="s">
        <v>16426</v>
      </c>
      <c r="C5217" s="196" t="s">
        <v>5413</v>
      </c>
      <c r="D5217" s="197">
        <v>4.49</v>
      </c>
    </row>
    <row r="5218" spans="1:4">
      <c r="A5218" s="199" t="s">
        <v>16427</v>
      </c>
      <c r="B5218" s="195" t="s">
        <v>16428</v>
      </c>
      <c r="C5218" s="196" t="s">
        <v>5413</v>
      </c>
      <c r="D5218" s="197">
        <v>186.55</v>
      </c>
    </row>
    <row r="5219" spans="1:4">
      <c r="A5219" s="199" t="s">
        <v>16429</v>
      </c>
      <c r="B5219" s="195" t="s">
        <v>16430</v>
      </c>
      <c r="C5219" s="196" t="s">
        <v>5413</v>
      </c>
      <c r="D5219" s="197">
        <v>6.37</v>
      </c>
    </row>
    <row r="5220" spans="1:4">
      <c r="A5220" s="199" t="s">
        <v>16431</v>
      </c>
      <c r="B5220" s="195" t="s">
        <v>16432</v>
      </c>
      <c r="C5220" s="196" t="s">
        <v>5413</v>
      </c>
      <c r="D5220" s="197">
        <v>26.38</v>
      </c>
    </row>
    <row r="5221" spans="1:4">
      <c r="A5221" s="199" t="s">
        <v>16433</v>
      </c>
      <c r="B5221" s="195" t="s">
        <v>16434</v>
      </c>
      <c r="C5221" s="196" t="s">
        <v>5413</v>
      </c>
      <c r="D5221" s="197">
        <v>48.87</v>
      </c>
    </row>
    <row r="5222" spans="1:4">
      <c r="A5222" s="199" t="s">
        <v>16435</v>
      </c>
      <c r="B5222" s="195" t="s">
        <v>16436</v>
      </c>
      <c r="C5222" s="196" t="s">
        <v>5465</v>
      </c>
      <c r="D5222" s="197">
        <v>9612</v>
      </c>
    </row>
    <row r="5223" spans="1:4">
      <c r="A5223" s="199" t="s">
        <v>16437</v>
      </c>
      <c r="B5223" s="195" t="s">
        <v>16438</v>
      </c>
      <c r="C5223" s="196" t="s">
        <v>5465</v>
      </c>
      <c r="D5223" s="197">
        <v>9869.9599999999991</v>
      </c>
    </row>
    <row r="5224" spans="1:4">
      <c r="A5224" s="199" t="s">
        <v>16439</v>
      </c>
      <c r="B5224" s="195" t="s">
        <v>16440</v>
      </c>
      <c r="C5224" s="196" t="s">
        <v>5465</v>
      </c>
      <c r="D5224" s="197">
        <v>4051.63</v>
      </c>
    </row>
    <row r="5225" spans="1:4">
      <c r="A5225" s="199" t="s">
        <v>16441</v>
      </c>
      <c r="B5225" s="195" t="s">
        <v>16442</v>
      </c>
      <c r="C5225" s="196" t="s">
        <v>5465</v>
      </c>
      <c r="D5225" s="197">
        <v>9200.41</v>
      </c>
    </row>
    <row r="5226" spans="1:4">
      <c r="A5226" s="199" t="s">
        <v>16443</v>
      </c>
      <c r="B5226" s="195" t="s">
        <v>16444</v>
      </c>
      <c r="C5226" s="196" t="s">
        <v>5465</v>
      </c>
      <c r="D5226" s="197">
        <v>6249.21</v>
      </c>
    </row>
    <row r="5227" spans="1:4">
      <c r="A5227" s="199" t="s">
        <v>16445</v>
      </c>
      <c r="B5227" s="195" t="s">
        <v>16446</v>
      </c>
      <c r="C5227" s="196" t="s">
        <v>5465</v>
      </c>
      <c r="D5227" s="197">
        <v>3114.34</v>
      </c>
    </row>
    <row r="5228" spans="1:4">
      <c r="A5228" s="194" t="s">
        <v>16447</v>
      </c>
      <c r="B5228" s="195"/>
      <c r="C5228" s="196"/>
      <c r="D5228" s="224"/>
    </row>
    <row r="5229" spans="1:4">
      <c r="A5229" s="199" t="s">
        <v>16448</v>
      </c>
      <c r="B5229" s="195" t="s">
        <v>16449</v>
      </c>
      <c r="C5229" s="196" t="s">
        <v>5413</v>
      </c>
      <c r="D5229" s="197">
        <v>109.81</v>
      </c>
    </row>
    <row r="5230" spans="1:4">
      <c r="A5230" s="199" t="s">
        <v>16450</v>
      </c>
      <c r="B5230" s="195" t="s">
        <v>16451</v>
      </c>
      <c r="C5230" s="196" t="s">
        <v>5418</v>
      </c>
      <c r="D5230" s="197">
        <v>416.19</v>
      </c>
    </row>
    <row r="5231" spans="1:4">
      <c r="A5231" s="199" t="s">
        <v>16452</v>
      </c>
      <c r="B5231" s="195" t="s">
        <v>16453</v>
      </c>
      <c r="C5231" s="196" t="s">
        <v>5418</v>
      </c>
      <c r="D5231" s="197">
        <v>144.22</v>
      </c>
    </row>
    <row r="5232" spans="1:4">
      <c r="A5232" s="199" t="s">
        <v>16454</v>
      </c>
      <c r="B5232" s="195" t="s">
        <v>16455</v>
      </c>
      <c r="C5232" s="196" t="s">
        <v>5418</v>
      </c>
      <c r="D5232" s="197">
        <v>181.9</v>
      </c>
    </row>
    <row r="5233" spans="1:4">
      <c r="A5233" s="199" t="s">
        <v>16456</v>
      </c>
      <c r="B5233" s="195" t="s">
        <v>16457</v>
      </c>
      <c r="C5233" s="196" t="s">
        <v>5418</v>
      </c>
      <c r="D5233" s="197">
        <v>122.79</v>
      </c>
    </row>
    <row r="5234" spans="1:4">
      <c r="A5234" s="199" t="s">
        <v>16458</v>
      </c>
      <c r="B5234" s="195" t="s">
        <v>16459</v>
      </c>
      <c r="C5234" s="196" t="s">
        <v>5418</v>
      </c>
      <c r="D5234" s="197">
        <v>181.9</v>
      </c>
    </row>
    <row r="5235" spans="1:4">
      <c r="A5235" s="199" t="s">
        <v>16460</v>
      </c>
      <c r="B5235" s="195" t="s">
        <v>16461</v>
      </c>
      <c r="C5235" s="196" t="s">
        <v>5418</v>
      </c>
      <c r="D5235" s="197">
        <v>338.29</v>
      </c>
    </row>
    <row r="5236" spans="1:4">
      <c r="A5236" s="199" t="s">
        <v>16462</v>
      </c>
      <c r="B5236" s="195" t="s">
        <v>16463</v>
      </c>
      <c r="C5236" s="196" t="s">
        <v>5418</v>
      </c>
      <c r="D5236" s="197">
        <v>120.17</v>
      </c>
    </row>
    <row r="5237" spans="1:4">
      <c r="A5237" s="199" t="s">
        <v>16464</v>
      </c>
      <c r="B5237" s="195" t="s">
        <v>16465</v>
      </c>
      <c r="C5237" s="196" t="s">
        <v>5418</v>
      </c>
      <c r="D5237" s="197">
        <v>0.99</v>
      </c>
    </row>
    <row r="5238" spans="1:4">
      <c r="A5238" s="194" t="s">
        <v>16466</v>
      </c>
      <c r="B5238" s="195"/>
      <c r="C5238" s="196"/>
      <c r="D5238" s="224"/>
    </row>
    <row r="5239" spans="1:4">
      <c r="A5239" s="194" t="s">
        <v>16467</v>
      </c>
      <c r="B5239" s="195"/>
      <c r="C5239" s="196"/>
      <c r="D5239" s="224"/>
    </row>
    <row r="5240" spans="1:4">
      <c r="A5240" s="199" t="s">
        <v>16468</v>
      </c>
      <c r="B5240" s="195" t="s">
        <v>16469</v>
      </c>
      <c r="C5240" s="196" t="s">
        <v>5420</v>
      </c>
      <c r="D5240" s="197">
        <v>19942.14</v>
      </c>
    </row>
    <row r="5241" spans="1:4">
      <c r="A5241" s="199" t="s">
        <v>16470</v>
      </c>
      <c r="B5241" s="195" t="s">
        <v>16471</v>
      </c>
      <c r="C5241" s="196" t="s">
        <v>5420</v>
      </c>
      <c r="D5241" s="197">
        <v>26879.16</v>
      </c>
    </row>
    <row r="5242" spans="1:4">
      <c r="A5242" s="199" t="s">
        <v>16472</v>
      </c>
      <c r="B5242" s="195" t="s">
        <v>16473</v>
      </c>
      <c r="C5242" s="196" t="s">
        <v>25</v>
      </c>
      <c r="D5242" s="197">
        <v>0.93</v>
      </c>
    </row>
    <row r="5243" spans="1:4">
      <c r="A5243" s="199" t="s">
        <v>16474</v>
      </c>
      <c r="B5243" s="195" t="s">
        <v>16475</v>
      </c>
      <c r="C5243" s="196" t="s">
        <v>25</v>
      </c>
      <c r="D5243" s="197">
        <v>0.64</v>
      </c>
    </row>
    <row r="5244" spans="1:4">
      <c r="A5244" s="194" t="s">
        <v>16476</v>
      </c>
      <c r="B5244" s="195"/>
      <c r="C5244" s="196"/>
      <c r="D5244" s="224"/>
    </row>
    <row r="5245" spans="1:4">
      <c r="A5245" s="199" t="s">
        <v>16477</v>
      </c>
      <c r="B5245" s="195" t="s">
        <v>16478</v>
      </c>
      <c r="C5245" s="196" t="s">
        <v>5465</v>
      </c>
      <c r="D5245" s="197">
        <v>76309.41</v>
      </c>
    </row>
    <row r="5246" spans="1:4">
      <c r="A5246" s="199" t="s">
        <v>16479</v>
      </c>
      <c r="B5246" s="195" t="s">
        <v>16480</v>
      </c>
      <c r="C5246" s="196" t="s">
        <v>5465</v>
      </c>
      <c r="D5246" s="197">
        <v>119004.15</v>
      </c>
    </row>
    <row r="5247" spans="1:4">
      <c r="A5247" s="199" t="s">
        <v>16481</v>
      </c>
      <c r="B5247" s="195" t="s">
        <v>16482</v>
      </c>
      <c r="C5247" s="196" t="s">
        <v>5465</v>
      </c>
      <c r="D5247" s="197">
        <v>58261.02</v>
      </c>
    </row>
    <row r="5248" spans="1:4">
      <c r="A5248" s="199" t="s">
        <v>16483</v>
      </c>
      <c r="B5248" s="195" t="s">
        <v>16484</v>
      </c>
      <c r="C5248" s="196" t="s">
        <v>5420</v>
      </c>
      <c r="D5248" s="197">
        <v>10749.79</v>
      </c>
    </row>
    <row r="5249" spans="1:4">
      <c r="A5249" s="199" t="s">
        <v>16485</v>
      </c>
      <c r="B5249" s="195" t="s">
        <v>16486</v>
      </c>
      <c r="C5249" s="196" t="s">
        <v>25</v>
      </c>
      <c r="D5249" s="197">
        <v>156.22999999999999</v>
      </c>
    </row>
    <row r="5250" spans="1:4">
      <c r="A5250" s="199" t="s">
        <v>16487</v>
      </c>
      <c r="B5250" s="195" t="s">
        <v>16488</v>
      </c>
      <c r="C5250" s="196" t="s">
        <v>5465</v>
      </c>
      <c r="D5250" s="197">
        <v>26149.94</v>
      </c>
    </row>
    <row r="5251" spans="1:4">
      <c r="A5251" s="199" t="s">
        <v>16489</v>
      </c>
      <c r="B5251" s="195" t="s">
        <v>16490</v>
      </c>
      <c r="C5251" s="196" t="s">
        <v>5465</v>
      </c>
      <c r="D5251" s="197">
        <v>6441.67</v>
      </c>
    </row>
    <row r="5252" spans="1:4">
      <c r="A5252" s="199" t="s">
        <v>16491</v>
      </c>
      <c r="B5252" s="195" t="s">
        <v>16492</v>
      </c>
      <c r="C5252" s="196" t="s">
        <v>5465</v>
      </c>
      <c r="D5252" s="197">
        <v>11514.3</v>
      </c>
    </row>
    <row r="5253" spans="1:4">
      <c r="A5253" s="199" t="s">
        <v>16493</v>
      </c>
      <c r="B5253" s="195" t="s">
        <v>16494</v>
      </c>
      <c r="C5253" s="196" t="s">
        <v>5465</v>
      </c>
      <c r="D5253" s="197">
        <v>10749.79</v>
      </c>
    </row>
    <row r="5254" spans="1:4">
      <c r="A5254" s="199" t="s">
        <v>16495</v>
      </c>
      <c r="B5254" s="195" t="s">
        <v>16496</v>
      </c>
      <c r="C5254" s="196" t="s">
        <v>5465</v>
      </c>
      <c r="D5254" s="197">
        <v>9961.5</v>
      </c>
    </row>
    <row r="5255" spans="1:4">
      <c r="A5255" s="199" t="s">
        <v>16497</v>
      </c>
      <c r="B5255" s="195" t="s">
        <v>16498</v>
      </c>
      <c r="C5255" s="196" t="s">
        <v>5465</v>
      </c>
      <c r="D5255" s="197">
        <v>11034.45</v>
      </c>
    </row>
    <row r="5256" spans="1:4">
      <c r="A5256" s="199" t="s">
        <v>16499</v>
      </c>
      <c r="B5256" s="195" t="s">
        <v>16500</v>
      </c>
      <c r="C5256" s="196" t="s">
        <v>5465</v>
      </c>
      <c r="D5256" s="197">
        <v>7454.13</v>
      </c>
    </row>
    <row r="5257" spans="1:4">
      <c r="A5257" s="199" t="s">
        <v>16501</v>
      </c>
      <c r="B5257" s="195" t="s">
        <v>16502</v>
      </c>
      <c r="C5257" s="196" t="s">
        <v>5465</v>
      </c>
      <c r="D5257" s="197">
        <v>11232.09</v>
      </c>
    </row>
    <row r="5258" spans="1:4">
      <c r="A5258" s="199" t="s">
        <v>16503</v>
      </c>
      <c r="B5258" s="195" t="s">
        <v>16504</v>
      </c>
      <c r="C5258" s="196" t="s">
        <v>5465</v>
      </c>
      <c r="D5258" s="197">
        <v>9598.24</v>
      </c>
    </row>
    <row r="5259" spans="1:4">
      <c r="A5259" s="199" t="s">
        <v>16505</v>
      </c>
      <c r="B5259" s="195" t="s">
        <v>16506</v>
      </c>
      <c r="C5259" s="196" t="s">
        <v>5465</v>
      </c>
      <c r="D5259" s="197">
        <v>13779.28</v>
      </c>
    </row>
    <row r="5260" spans="1:4">
      <c r="A5260" s="194" t="s">
        <v>16507</v>
      </c>
      <c r="B5260" s="195"/>
      <c r="C5260" s="196"/>
      <c r="D5260" s="224"/>
    </row>
    <row r="5261" spans="1:4">
      <c r="A5261" s="199" t="s">
        <v>16508</v>
      </c>
      <c r="B5261" s="195" t="s">
        <v>16509</v>
      </c>
      <c r="C5261" s="196" t="s">
        <v>25</v>
      </c>
      <c r="D5261" s="197">
        <v>145.44</v>
      </c>
    </row>
    <row r="5262" spans="1:4">
      <c r="A5262" s="199" t="s">
        <v>16510</v>
      </c>
      <c r="B5262" s="195" t="s">
        <v>16511</v>
      </c>
      <c r="C5262" s="196" t="s">
        <v>25</v>
      </c>
      <c r="D5262" s="197">
        <v>133.65</v>
      </c>
    </row>
    <row r="5263" spans="1:4">
      <c r="A5263" s="199" t="s">
        <v>16512</v>
      </c>
      <c r="B5263" s="195" t="s">
        <v>16513</v>
      </c>
      <c r="C5263" s="196" t="s">
        <v>25</v>
      </c>
      <c r="D5263" s="197">
        <v>125.87</v>
      </c>
    </row>
    <row r="5264" spans="1:4">
      <c r="A5264" s="199" t="s">
        <v>16514</v>
      </c>
      <c r="B5264" s="195" t="s">
        <v>16515</v>
      </c>
      <c r="C5264" s="196" t="s">
        <v>25</v>
      </c>
      <c r="D5264" s="197">
        <v>96.39</v>
      </c>
    </row>
    <row r="5265" spans="1:4">
      <c r="A5265" s="199" t="s">
        <v>16516</v>
      </c>
      <c r="B5265" s="195" t="s">
        <v>16517</v>
      </c>
      <c r="C5265" s="196" t="s">
        <v>25</v>
      </c>
      <c r="D5265" s="197">
        <v>85.05</v>
      </c>
    </row>
    <row r="5266" spans="1:4">
      <c r="A5266" s="199" t="s">
        <v>16518</v>
      </c>
      <c r="B5266" s="195" t="s">
        <v>16519</v>
      </c>
      <c r="C5266" s="196" t="s">
        <v>25</v>
      </c>
      <c r="D5266" s="197">
        <v>73.239999999999995</v>
      </c>
    </row>
    <row r="5267" spans="1:4">
      <c r="A5267" s="199" t="s">
        <v>16520</v>
      </c>
      <c r="B5267" s="195" t="s">
        <v>16521</v>
      </c>
      <c r="C5267" s="196" t="s">
        <v>25</v>
      </c>
      <c r="D5267" s="197">
        <v>220.15</v>
      </c>
    </row>
    <row r="5268" spans="1:4">
      <c r="A5268" s="199" t="s">
        <v>16522</v>
      </c>
      <c r="B5268" s="195" t="s">
        <v>16523</v>
      </c>
      <c r="C5268" s="196" t="s">
        <v>25</v>
      </c>
      <c r="D5268" s="197">
        <v>203.95</v>
      </c>
    </row>
    <row r="5269" spans="1:4">
      <c r="A5269" s="199" t="s">
        <v>16524</v>
      </c>
      <c r="B5269" s="195" t="s">
        <v>16525</v>
      </c>
      <c r="C5269" s="196" t="s">
        <v>25</v>
      </c>
      <c r="D5269" s="197">
        <v>188.36</v>
      </c>
    </row>
    <row r="5270" spans="1:4">
      <c r="A5270" s="194" t="s">
        <v>16526</v>
      </c>
      <c r="B5270" s="195"/>
      <c r="C5270" s="196"/>
      <c r="D5270" s="224"/>
    </row>
    <row r="5271" spans="1:4">
      <c r="A5271" s="199" t="s">
        <v>16527</v>
      </c>
      <c r="B5271" s="195" t="s">
        <v>16528</v>
      </c>
      <c r="C5271" s="196" t="s">
        <v>25</v>
      </c>
      <c r="D5271" s="197">
        <v>115.75</v>
      </c>
    </row>
    <row r="5272" spans="1:4">
      <c r="A5272" s="199" t="s">
        <v>16529</v>
      </c>
      <c r="B5272" s="195" t="s">
        <v>16530</v>
      </c>
      <c r="C5272" s="196" t="s">
        <v>25</v>
      </c>
      <c r="D5272" s="197">
        <v>96.69</v>
      </c>
    </row>
    <row r="5273" spans="1:4">
      <c r="A5273" s="199" t="s">
        <v>16531</v>
      </c>
      <c r="B5273" s="195" t="s">
        <v>16532</v>
      </c>
      <c r="C5273" s="196" t="s">
        <v>25</v>
      </c>
      <c r="D5273" s="197">
        <v>82.82</v>
      </c>
    </row>
    <row r="5274" spans="1:4">
      <c r="A5274" s="199" t="s">
        <v>16533</v>
      </c>
      <c r="B5274" s="195" t="s">
        <v>16534</v>
      </c>
      <c r="C5274" s="196" t="s">
        <v>25</v>
      </c>
      <c r="D5274" s="197">
        <v>173.82</v>
      </c>
    </row>
    <row r="5275" spans="1:4">
      <c r="A5275" s="199" t="s">
        <v>16535</v>
      </c>
      <c r="B5275" s="195" t="s">
        <v>16536</v>
      </c>
      <c r="C5275" s="196" t="s">
        <v>25</v>
      </c>
      <c r="D5275" s="197">
        <v>163.41999999999999</v>
      </c>
    </row>
    <row r="5276" spans="1:4">
      <c r="A5276" s="199" t="s">
        <v>16537</v>
      </c>
      <c r="B5276" s="195" t="s">
        <v>16538</v>
      </c>
      <c r="C5276" s="196" t="s">
        <v>25</v>
      </c>
      <c r="D5276" s="197">
        <v>124.12</v>
      </c>
    </row>
    <row r="5277" spans="1:4">
      <c r="A5277" s="199" t="s">
        <v>16539</v>
      </c>
      <c r="B5277" s="195" t="s">
        <v>16540</v>
      </c>
      <c r="C5277" s="196" t="s">
        <v>25</v>
      </c>
      <c r="D5277" s="197">
        <v>96.38</v>
      </c>
    </row>
    <row r="5278" spans="1:4">
      <c r="A5278" s="199" t="s">
        <v>16541</v>
      </c>
      <c r="B5278" s="195" t="s">
        <v>16542</v>
      </c>
      <c r="C5278" s="196" t="s">
        <v>25</v>
      </c>
      <c r="D5278" s="197">
        <v>84.6</v>
      </c>
    </row>
    <row r="5279" spans="1:4">
      <c r="A5279" s="199" t="s">
        <v>16543</v>
      </c>
      <c r="B5279" s="195" t="s">
        <v>16544</v>
      </c>
      <c r="C5279" s="196" t="s">
        <v>25</v>
      </c>
      <c r="D5279" s="197">
        <v>72.84</v>
      </c>
    </row>
    <row r="5280" spans="1:4">
      <c r="A5280" s="194" t="s">
        <v>16545</v>
      </c>
      <c r="B5280" s="195"/>
      <c r="C5280" s="196"/>
      <c r="D5280" s="224"/>
    </row>
    <row r="5281" spans="1:4">
      <c r="A5281" s="199" t="s">
        <v>16546</v>
      </c>
      <c r="B5281" s="195" t="s">
        <v>16547</v>
      </c>
      <c r="C5281" s="196" t="s">
        <v>25</v>
      </c>
      <c r="D5281" s="197">
        <v>77.099999999999994</v>
      </c>
    </row>
    <row r="5282" spans="1:4">
      <c r="A5282" s="199" t="s">
        <v>16548</v>
      </c>
      <c r="B5282" s="195" t="s">
        <v>16549</v>
      </c>
      <c r="C5282" s="196" t="s">
        <v>25</v>
      </c>
      <c r="D5282" s="197">
        <v>60.63</v>
      </c>
    </row>
    <row r="5283" spans="1:4">
      <c r="A5283" s="199" t="s">
        <v>16550</v>
      </c>
      <c r="B5283" s="195" t="s">
        <v>16551</v>
      </c>
      <c r="C5283" s="196" t="s">
        <v>25</v>
      </c>
      <c r="D5283" s="197">
        <v>48.55</v>
      </c>
    </row>
    <row r="5284" spans="1:4">
      <c r="A5284" s="199" t="s">
        <v>16552</v>
      </c>
      <c r="B5284" s="195" t="s">
        <v>16553</v>
      </c>
      <c r="C5284" s="196" t="s">
        <v>25</v>
      </c>
      <c r="D5284" s="197">
        <v>127.2</v>
      </c>
    </row>
    <row r="5285" spans="1:4">
      <c r="A5285" s="199" t="s">
        <v>16554</v>
      </c>
      <c r="B5285" s="195" t="s">
        <v>16555</v>
      </c>
      <c r="C5285" s="196" t="s">
        <v>25</v>
      </c>
      <c r="D5285" s="197">
        <v>90.83</v>
      </c>
    </row>
    <row r="5286" spans="1:4">
      <c r="A5286" s="199" t="s">
        <v>16556</v>
      </c>
      <c r="B5286" s="195" t="s">
        <v>16557</v>
      </c>
      <c r="C5286" s="196" t="s">
        <v>25</v>
      </c>
      <c r="D5286" s="197">
        <v>72.650000000000006</v>
      </c>
    </row>
    <row r="5287" spans="1:4">
      <c r="A5287" s="199" t="s">
        <v>16558</v>
      </c>
      <c r="B5287" s="195" t="s">
        <v>16559</v>
      </c>
      <c r="C5287" s="196" t="s">
        <v>25</v>
      </c>
      <c r="D5287" s="197">
        <v>81.44</v>
      </c>
    </row>
    <row r="5288" spans="1:4">
      <c r="A5288" s="199" t="s">
        <v>16560</v>
      </c>
      <c r="B5288" s="195" t="s">
        <v>16561</v>
      </c>
      <c r="C5288" s="196" t="s">
        <v>25</v>
      </c>
      <c r="D5288" s="197">
        <v>74.08</v>
      </c>
    </row>
    <row r="5289" spans="1:4">
      <c r="A5289" s="199" t="s">
        <v>16562</v>
      </c>
      <c r="B5289" s="195" t="s">
        <v>16563</v>
      </c>
      <c r="C5289" s="196" t="s">
        <v>25</v>
      </c>
      <c r="D5289" s="197">
        <v>62.75</v>
      </c>
    </row>
    <row r="5290" spans="1:4">
      <c r="A5290" s="194" t="s">
        <v>16564</v>
      </c>
      <c r="B5290" s="195"/>
      <c r="C5290" s="196"/>
      <c r="D5290" s="224"/>
    </row>
    <row r="5291" spans="1:4">
      <c r="A5291" s="199" t="s">
        <v>16565</v>
      </c>
      <c r="B5291" s="195" t="s">
        <v>16566</v>
      </c>
      <c r="C5291" s="196" t="s">
        <v>25</v>
      </c>
      <c r="D5291" s="197">
        <v>22.67</v>
      </c>
    </row>
    <row r="5292" spans="1:4">
      <c r="A5292" s="199" t="s">
        <v>16567</v>
      </c>
      <c r="B5292" s="195" t="s">
        <v>16568</v>
      </c>
      <c r="C5292" s="196" t="s">
        <v>25</v>
      </c>
      <c r="D5292" s="197">
        <v>16.39</v>
      </c>
    </row>
    <row r="5293" spans="1:4">
      <c r="A5293" s="199" t="s">
        <v>16569</v>
      </c>
      <c r="B5293" s="195" t="s">
        <v>16570</v>
      </c>
      <c r="C5293" s="196" t="s">
        <v>25</v>
      </c>
      <c r="D5293" s="197">
        <v>16.32</v>
      </c>
    </row>
    <row r="5294" spans="1:4">
      <c r="A5294" s="199" t="s">
        <v>16571</v>
      </c>
      <c r="B5294" s="195" t="s">
        <v>16572</v>
      </c>
      <c r="C5294" s="196" t="s">
        <v>25</v>
      </c>
      <c r="D5294" s="197">
        <v>33.72</v>
      </c>
    </row>
    <row r="5295" spans="1:4">
      <c r="A5295" s="199" t="s">
        <v>16573</v>
      </c>
      <c r="B5295" s="195" t="s">
        <v>16574</v>
      </c>
      <c r="C5295" s="196" t="s">
        <v>25</v>
      </c>
      <c r="D5295" s="197">
        <v>24.18</v>
      </c>
    </row>
    <row r="5296" spans="1:4">
      <c r="A5296" s="199" t="s">
        <v>16575</v>
      </c>
      <c r="B5296" s="195" t="s">
        <v>16576</v>
      </c>
      <c r="C5296" s="196" t="s">
        <v>25</v>
      </c>
      <c r="D5296" s="197">
        <v>24.18</v>
      </c>
    </row>
    <row r="5297" spans="1:4">
      <c r="A5297" s="194" t="s">
        <v>16577</v>
      </c>
      <c r="B5297" s="195"/>
      <c r="C5297" s="196"/>
      <c r="D5297" s="224"/>
    </row>
    <row r="5298" spans="1:4">
      <c r="A5298" s="199" t="s">
        <v>16578</v>
      </c>
      <c r="B5298" s="195" t="s">
        <v>16579</v>
      </c>
      <c r="C5298" s="196" t="s">
        <v>25</v>
      </c>
      <c r="D5298" s="197">
        <v>75.59</v>
      </c>
    </row>
    <row r="5299" spans="1:4">
      <c r="A5299" s="199" t="s">
        <v>16580</v>
      </c>
      <c r="B5299" s="195" t="s">
        <v>16581</v>
      </c>
      <c r="C5299" s="196" t="s">
        <v>25</v>
      </c>
      <c r="D5299" s="197">
        <v>55.1</v>
      </c>
    </row>
    <row r="5300" spans="1:4">
      <c r="A5300" s="199" t="s">
        <v>16582</v>
      </c>
      <c r="B5300" s="195" t="s">
        <v>16583</v>
      </c>
      <c r="C5300" s="196" t="s">
        <v>25</v>
      </c>
      <c r="D5300" s="197">
        <v>44.11</v>
      </c>
    </row>
    <row r="5301" spans="1:4">
      <c r="A5301" s="199" t="s">
        <v>16584</v>
      </c>
      <c r="B5301" s="195" t="s">
        <v>16585</v>
      </c>
      <c r="C5301" s="196" t="s">
        <v>25</v>
      </c>
      <c r="D5301" s="197">
        <v>123.23</v>
      </c>
    </row>
    <row r="5302" spans="1:4">
      <c r="A5302" s="199" t="s">
        <v>16586</v>
      </c>
      <c r="B5302" s="195" t="s">
        <v>16587</v>
      </c>
      <c r="C5302" s="196" t="s">
        <v>25</v>
      </c>
      <c r="D5302" s="197">
        <v>82.72</v>
      </c>
    </row>
    <row r="5303" spans="1:4">
      <c r="A5303" s="199" t="s">
        <v>16588</v>
      </c>
      <c r="B5303" s="195" t="s">
        <v>16589</v>
      </c>
      <c r="C5303" s="196" t="s">
        <v>25</v>
      </c>
      <c r="D5303" s="197">
        <v>66.36</v>
      </c>
    </row>
    <row r="5304" spans="1:4">
      <c r="A5304" s="194" t="s">
        <v>16590</v>
      </c>
      <c r="B5304" s="195"/>
      <c r="C5304" s="196"/>
      <c r="D5304" s="224"/>
    </row>
    <row r="5305" spans="1:4">
      <c r="A5305" s="199" t="s">
        <v>16591</v>
      </c>
      <c r="B5305" s="195" t="s">
        <v>16592</v>
      </c>
      <c r="C5305" s="196" t="s">
        <v>25</v>
      </c>
      <c r="D5305" s="197">
        <v>9.1999999999999993</v>
      </c>
    </row>
    <row r="5306" spans="1:4">
      <c r="A5306" s="199" t="s">
        <v>16593</v>
      </c>
      <c r="B5306" s="195" t="s">
        <v>16594</v>
      </c>
      <c r="C5306" s="196" t="s">
        <v>25</v>
      </c>
      <c r="D5306" s="197">
        <v>5.04</v>
      </c>
    </row>
    <row r="5307" spans="1:4">
      <c r="A5307" s="199" t="s">
        <v>16595</v>
      </c>
      <c r="B5307" s="195" t="s">
        <v>16596</v>
      </c>
      <c r="C5307" s="196" t="s">
        <v>25</v>
      </c>
      <c r="D5307" s="197">
        <v>2.5499999999999998</v>
      </c>
    </row>
    <row r="5308" spans="1:4">
      <c r="A5308" s="199" t="s">
        <v>16597</v>
      </c>
      <c r="B5308" s="195" t="s">
        <v>16598</v>
      </c>
      <c r="C5308" s="196" t="s">
        <v>25</v>
      </c>
      <c r="D5308" s="197">
        <v>23.04</v>
      </c>
    </row>
    <row r="5309" spans="1:4">
      <c r="A5309" s="199" t="s">
        <v>16599</v>
      </c>
      <c r="B5309" s="195" t="s">
        <v>16600</v>
      </c>
      <c r="C5309" s="196" t="s">
        <v>25</v>
      </c>
      <c r="D5309" s="197">
        <v>15.45</v>
      </c>
    </row>
    <row r="5310" spans="1:4">
      <c r="A5310" s="199" t="s">
        <v>16601</v>
      </c>
      <c r="B5310" s="195" t="s">
        <v>16602</v>
      </c>
      <c r="C5310" s="196" t="s">
        <v>25</v>
      </c>
      <c r="D5310" s="197">
        <v>18.440000000000001</v>
      </c>
    </row>
    <row r="5311" spans="1:4">
      <c r="A5311" s="199" t="s">
        <v>16603</v>
      </c>
      <c r="B5311" s="195" t="s">
        <v>16604</v>
      </c>
      <c r="C5311" s="196" t="s">
        <v>25</v>
      </c>
      <c r="D5311" s="197">
        <v>11.32</v>
      </c>
    </row>
    <row r="5312" spans="1:4">
      <c r="A5312" s="199" t="s">
        <v>16605</v>
      </c>
      <c r="B5312" s="195" t="s">
        <v>16606</v>
      </c>
      <c r="C5312" s="196" t="s">
        <v>25</v>
      </c>
      <c r="D5312" s="197">
        <v>5.28</v>
      </c>
    </row>
    <row r="5313" spans="1:4">
      <c r="A5313" s="199" t="s">
        <v>16607</v>
      </c>
      <c r="B5313" s="195" t="s">
        <v>16608</v>
      </c>
      <c r="C5313" s="196" t="s">
        <v>25</v>
      </c>
      <c r="D5313" s="197">
        <v>2.92</v>
      </c>
    </row>
    <row r="5314" spans="1:4">
      <c r="A5314" s="199" t="s">
        <v>16609</v>
      </c>
      <c r="B5314" s="195" t="s">
        <v>16610</v>
      </c>
      <c r="C5314" s="196" t="s">
        <v>25</v>
      </c>
      <c r="D5314" s="197">
        <v>3.02</v>
      </c>
    </row>
    <row r="5315" spans="1:4">
      <c r="A5315" s="199" t="s">
        <v>16611</v>
      </c>
      <c r="B5315" s="195" t="s">
        <v>16612</v>
      </c>
      <c r="C5315" s="196" t="s">
        <v>25</v>
      </c>
      <c r="D5315" s="197">
        <v>1.44</v>
      </c>
    </row>
    <row r="5316" spans="1:4">
      <c r="A5316" s="194" t="s">
        <v>16613</v>
      </c>
      <c r="B5316" s="195"/>
      <c r="C5316" s="196"/>
      <c r="D5316" s="224"/>
    </row>
    <row r="5317" spans="1:4">
      <c r="A5317" s="199" t="s">
        <v>16614</v>
      </c>
      <c r="B5317" s="195" t="s">
        <v>16615</v>
      </c>
      <c r="C5317" s="196" t="s">
        <v>25</v>
      </c>
      <c r="D5317" s="197">
        <v>5.04</v>
      </c>
    </row>
    <row r="5318" spans="1:4">
      <c r="A5318" s="199" t="s">
        <v>16616</v>
      </c>
      <c r="B5318" s="195" t="s">
        <v>16617</v>
      </c>
      <c r="C5318" s="196" t="s">
        <v>25</v>
      </c>
      <c r="D5318" s="197">
        <v>2.5499999999999998</v>
      </c>
    </row>
    <row r="5319" spans="1:4">
      <c r="A5319" s="199" t="s">
        <v>16618</v>
      </c>
      <c r="B5319" s="195" t="s">
        <v>16619</v>
      </c>
      <c r="C5319" s="196" t="s">
        <v>25</v>
      </c>
      <c r="D5319" s="197">
        <v>7.98</v>
      </c>
    </row>
    <row r="5320" spans="1:4">
      <c r="A5320" s="199" t="s">
        <v>16620</v>
      </c>
      <c r="B5320" s="195" t="s">
        <v>16621</v>
      </c>
      <c r="C5320" s="196" t="s">
        <v>25</v>
      </c>
      <c r="D5320" s="197">
        <v>18.440000000000001</v>
      </c>
    </row>
    <row r="5321" spans="1:4">
      <c r="A5321" s="199" t="s">
        <v>16622</v>
      </c>
      <c r="B5321" s="195" t="s">
        <v>16623</v>
      </c>
      <c r="C5321" s="196" t="s">
        <v>25</v>
      </c>
      <c r="D5321" s="197">
        <v>9.1999999999999993</v>
      </c>
    </row>
    <row r="5322" spans="1:4">
      <c r="A5322" s="199" t="s">
        <v>16624</v>
      </c>
      <c r="B5322" s="195" t="s">
        <v>16625</v>
      </c>
      <c r="C5322" s="196" t="s">
        <v>25</v>
      </c>
      <c r="D5322" s="197">
        <v>5.28</v>
      </c>
    </row>
    <row r="5323" spans="1:4">
      <c r="A5323" s="199" t="s">
        <v>16626</v>
      </c>
      <c r="B5323" s="195" t="s">
        <v>16627</v>
      </c>
      <c r="C5323" s="196" t="s">
        <v>25</v>
      </c>
      <c r="D5323" s="197">
        <v>2.92</v>
      </c>
    </row>
    <row r="5324" spans="1:4">
      <c r="A5324" s="199" t="s">
        <v>16628</v>
      </c>
      <c r="B5324" s="195" t="s">
        <v>16629</v>
      </c>
      <c r="C5324" s="196" t="s">
        <v>25</v>
      </c>
      <c r="D5324" s="197">
        <v>3.02</v>
      </c>
    </row>
    <row r="5325" spans="1:4">
      <c r="A5325" s="199" t="s">
        <v>16630</v>
      </c>
      <c r="B5325" s="195" t="s">
        <v>16631</v>
      </c>
      <c r="C5325" s="196" t="s">
        <v>25</v>
      </c>
      <c r="D5325" s="197">
        <v>1.44</v>
      </c>
    </row>
    <row r="5326" spans="1:4">
      <c r="A5326" s="194" t="s">
        <v>16632</v>
      </c>
      <c r="B5326" s="195"/>
      <c r="C5326" s="196"/>
      <c r="D5326" s="224"/>
    </row>
    <row r="5327" spans="1:4">
      <c r="A5327" s="199" t="s">
        <v>16633</v>
      </c>
      <c r="B5327" s="195" t="s">
        <v>16634</v>
      </c>
      <c r="C5327" s="196" t="s">
        <v>25</v>
      </c>
      <c r="D5327" s="197">
        <v>9.1999999999999993</v>
      </c>
    </row>
    <row r="5328" spans="1:4">
      <c r="A5328" s="199" t="s">
        <v>16635</v>
      </c>
      <c r="B5328" s="195" t="s">
        <v>16636</v>
      </c>
      <c r="C5328" s="196" t="s">
        <v>25</v>
      </c>
      <c r="D5328" s="197">
        <v>7.98</v>
      </c>
    </row>
    <row r="5329" spans="1:4">
      <c r="A5329" s="199" t="s">
        <v>16637</v>
      </c>
      <c r="B5329" s="195" t="s">
        <v>16638</v>
      </c>
      <c r="C5329" s="196" t="s">
        <v>25</v>
      </c>
      <c r="D5329" s="197">
        <v>5.04</v>
      </c>
    </row>
    <row r="5330" spans="1:4">
      <c r="A5330" s="199" t="s">
        <v>16639</v>
      </c>
      <c r="B5330" s="195" t="s">
        <v>16640</v>
      </c>
      <c r="C5330" s="196" t="s">
        <v>25</v>
      </c>
      <c r="D5330" s="197">
        <v>15.45</v>
      </c>
    </row>
    <row r="5331" spans="1:4">
      <c r="A5331" s="199" t="s">
        <v>16641</v>
      </c>
      <c r="B5331" s="195" t="s">
        <v>16642</v>
      </c>
      <c r="C5331" s="196" t="s">
        <v>25</v>
      </c>
      <c r="D5331" s="197">
        <v>7.98</v>
      </c>
    </row>
    <row r="5332" spans="1:4">
      <c r="A5332" s="199" t="s">
        <v>16643</v>
      </c>
      <c r="B5332" s="195" t="s">
        <v>16644</v>
      </c>
      <c r="C5332" s="196" t="s">
        <v>25</v>
      </c>
      <c r="D5332" s="197">
        <v>36.83</v>
      </c>
    </row>
    <row r="5333" spans="1:4">
      <c r="A5333" s="199" t="s">
        <v>16645</v>
      </c>
      <c r="B5333" s="195" t="s">
        <v>16646</v>
      </c>
      <c r="C5333" s="196" t="s">
        <v>25</v>
      </c>
      <c r="D5333" s="197">
        <v>11.32</v>
      </c>
    </row>
    <row r="5334" spans="1:4">
      <c r="A5334" s="199" t="s">
        <v>16647</v>
      </c>
      <c r="B5334" s="195" t="s">
        <v>16648</v>
      </c>
      <c r="C5334" s="196" t="s">
        <v>25</v>
      </c>
      <c r="D5334" s="197">
        <v>8.49</v>
      </c>
    </row>
    <row r="5335" spans="1:4">
      <c r="A5335" s="199" t="s">
        <v>16649</v>
      </c>
      <c r="B5335" s="195" t="s">
        <v>16650</v>
      </c>
      <c r="C5335" s="196" t="s">
        <v>25</v>
      </c>
      <c r="D5335" s="197">
        <v>5.28</v>
      </c>
    </row>
    <row r="5336" spans="1:4">
      <c r="A5336" s="194" t="s">
        <v>16651</v>
      </c>
      <c r="B5336" s="195"/>
      <c r="C5336" s="196"/>
      <c r="D5336" s="224"/>
    </row>
    <row r="5337" spans="1:4">
      <c r="A5337" s="199" t="s">
        <v>16652</v>
      </c>
      <c r="B5337" s="195" t="s">
        <v>16653</v>
      </c>
      <c r="C5337" s="196" t="s">
        <v>25</v>
      </c>
      <c r="D5337" s="197">
        <v>5.04</v>
      </c>
    </row>
    <row r="5338" spans="1:4">
      <c r="A5338" s="199" t="s">
        <v>16654</v>
      </c>
      <c r="B5338" s="195" t="s">
        <v>16655</v>
      </c>
      <c r="C5338" s="196" t="s">
        <v>25</v>
      </c>
      <c r="D5338" s="197">
        <v>2.5499999999999998</v>
      </c>
    </row>
    <row r="5339" spans="1:4">
      <c r="A5339" s="199" t="s">
        <v>16656</v>
      </c>
      <c r="B5339" s="195" t="s">
        <v>16657</v>
      </c>
      <c r="C5339" s="196" t="s">
        <v>25</v>
      </c>
      <c r="D5339" s="197">
        <v>15.45</v>
      </c>
    </row>
    <row r="5340" spans="1:4">
      <c r="A5340" s="199" t="s">
        <v>16658</v>
      </c>
      <c r="B5340" s="195" t="s">
        <v>16659</v>
      </c>
      <c r="C5340" s="196" t="s">
        <v>25</v>
      </c>
      <c r="D5340" s="197">
        <v>7.98</v>
      </c>
    </row>
    <row r="5341" spans="1:4">
      <c r="A5341" s="199" t="s">
        <v>16660</v>
      </c>
      <c r="B5341" s="195" t="s">
        <v>16661</v>
      </c>
      <c r="C5341" s="196" t="s">
        <v>25</v>
      </c>
      <c r="D5341" s="197">
        <v>18.440000000000001</v>
      </c>
    </row>
    <row r="5342" spans="1:4">
      <c r="A5342" s="199" t="s">
        <v>16662</v>
      </c>
      <c r="B5342" s="195" t="s">
        <v>16663</v>
      </c>
      <c r="C5342" s="196" t="s">
        <v>25</v>
      </c>
      <c r="D5342" s="197">
        <v>5.28</v>
      </c>
    </row>
    <row r="5343" spans="1:4">
      <c r="A5343" s="199" t="s">
        <v>16664</v>
      </c>
      <c r="B5343" s="195" t="s">
        <v>16665</v>
      </c>
      <c r="C5343" s="196" t="s">
        <v>25</v>
      </c>
      <c r="D5343" s="197">
        <v>2.92</v>
      </c>
    </row>
    <row r="5344" spans="1:4">
      <c r="A5344" s="199" t="s">
        <v>16666</v>
      </c>
      <c r="B5344" s="195" t="s">
        <v>16667</v>
      </c>
      <c r="C5344" s="196" t="s">
        <v>25</v>
      </c>
      <c r="D5344" s="197">
        <v>3.02</v>
      </c>
    </row>
    <row r="5345" spans="1:4">
      <c r="A5345" s="199" t="s">
        <v>16668</v>
      </c>
      <c r="B5345" s="195" t="s">
        <v>16669</v>
      </c>
      <c r="C5345" s="196" t="s">
        <v>25</v>
      </c>
      <c r="D5345" s="197">
        <v>1.44</v>
      </c>
    </row>
    <row r="5346" spans="1:4">
      <c r="A5346" s="194" t="s">
        <v>16670</v>
      </c>
      <c r="B5346" s="195"/>
      <c r="C5346" s="196"/>
      <c r="D5346" s="224"/>
    </row>
    <row r="5347" spans="1:4">
      <c r="A5347" s="199" t="s">
        <v>16671</v>
      </c>
      <c r="B5347" s="195" t="s">
        <v>16672</v>
      </c>
      <c r="C5347" s="196" t="s">
        <v>25</v>
      </c>
      <c r="D5347" s="197">
        <v>9.1999999999999993</v>
      </c>
    </row>
    <row r="5348" spans="1:4">
      <c r="A5348" s="199" t="s">
        <v>16673</v>
      </c>
      <c r="B5348" s="195" t="s">
        <v>16674</v>
      </c>
      <c r="C5348" s="196" t="s">
        <v>25</v>
      </c>
      <c r="D5348" s="197">
        <v>7.98</v>
      </c>
    </row>
    <row r="5349" spans="1:4">
      <c r="A5349" s="199" t="s">
        <v>16675</v>
      </c>
      <c r="B5349" s="195" t="s">
        <v>16676</v>
      </c>
      <c r="C5349" s="196" t="s">
        <v>25</v>
      </c>
      <c r="D5349" s="197">
        <v>5.04</v>
      </c>
    </row>
    <row r="5350" spans="1:4">
      <c r="A5350" s="199" t="s">
        <v>16677</v>
      </c>
      <c r="B5350" s="195" t="s">
        <v>16678</v>
      </c>
      <c r="C5350" s="196" t="s">
        <v>25</v>
      </c>
      <c r="D5350" s="197">
        <v>7.98</v>
      </c>
    </row>
    <row r="5351" spans="1:4">
      <c r="A5351" s="199" t="s">
        <v>16679</v>
      </c>
      <c r="B5351" s="195" t="s">
        <v>16680</v>
      </c>
      <c r="C5351" s="196" t="s">
        <v>25</v>
      </c>
      <c r="D5351" s="197">
        <v>27.48</v>
      </c>
    </row>
    <row r="5352" spans="1:4">
      <c r="A5352" s="199" t="s">
        <v>16681</v>
      </c>
      <c r="B5352" s="195" t="s">
        <v>16682</v>
      </c>
      <c r="C5352" s="196" t="s">
        <v>25</v>
      </c>
      <c r="D5352" s="197">
        <v>23.04</v>
      </c>
    </row>
    <row r="5353" spans="1:4">
      <c r="A5353" s="199" t="s">
        <v>16683</v>
      </c>
      <c r="B5353" s="195" t="s">
        <v>16684</v>
      </c>
      <c r="C5353" s="196" t="s">
        <v>25</v>
      </c>
      <c r="D5353" s="197">
        <v>1.55</v>
      </c>
    </row>
    <row r="5354" spans="1:4">
      <c r="A5354" s="199" t="s">
        <v>16685</v>
      </c>
      <c r="B5354" s="195" t="s">
        <v>16686</v>
      </c>
      <c r="C5354" s="196" t="s">
        <v>25</v>
      </c>
      <c r="D5354" s="197">
        <v>0.95</v>
      </c>
    </row>
    <row r="5355" spans="1:4">
      <c r="A5355" s="199" t="s">
        <v>16687</v>
      </c>
      <c r="B5355" s="195" t="s">
        <v>16688</v>
      </c>
      <c r="C5355" s="196" t="s">
        <v>25</v>
      </c>
      <c r="D5355" s="197">
        <v>8.44</v>
      </c>
    </row>
    <row r="5356" spans="1:4">
      <c r="A5356" s="199" t="s">
        <v>16689</v>
      </c>
      <c r="B5356" s="195" t="s">
        <v>16690</v>
      </c>
      <c r="C5356" s="196" t="s">
        <v>25</v>
      </c>
      <c r="D5356" s="197">
        <v>6.05</v>
      </c>
    </row>
    <row r="5357" spans="1:4">
      <c r="A5357" s="199" t="s">
        <v>16691</v>
      </c>
      <c r="B5357" s="195" t="s">
        <v>16692</v>
      </c>
      <c r="C5357" s="196" t="s">
        <v>25</v>
      </c>
      <c r="D5357" s="197">
        <v>3.02</v>
      </c>
    </row>
    <row r="5358" spans="1:4">
      <c r="A5358" s="194" t="s">
        <v>16693</v>
      </c>
      <c r="B5358" s="195"/>
      <c r="C5358" s="196"/>
      <c r="D5358" s="224"/>
    </row>
    <row r="5359" spans="1:4">
      <c r="A5359" s="199" t="s">
        <v>16694</v>
      </c>
      <c r="B5359" s="195" t="s">
        <v>16695</v>
      </c>
      <c r="C5359" s="196" t="s">
        <v>25</v>
      </c>
      <c r="D5359" s="197">
        <v>15.45</v>
      </c>
    </row>
    <row r="5360" spans="1:4">
      <c r="A5360" s="199" t="s">
        <v>16696</v>
      </c>
      <c r="B5360" s="195" t="s">
        <v>16697</v>
      </c>
      <c r="C5360" s="196" t="s">
        <v>25</v>
      </c>
      <c r="D5360" s="197">
        <v>9.1999999999999993</v>
      </c>
    </row>
    <row r="5361" spans="1:4">
      <c r="A5361" s="199" t="s">
        <v>16698</v>
      </c>
      <c r="B5361" s="195" t="s">
        <v>16699</v>
      </c>
      <c r="C5361" s="196" t="s">
        <v>25</v>
      </c>
      <c r="D5361" s="197">
        <v>7.98</v>
      </c>
    </row>
    <row r="5362" spans="1:4">
      <c r="A5362" s="199" t="s">
        <v>16700</v>
      </c>
      <c r="B5362" s="195" t="s">
        <v>16701</v>
      </c>
      <c r="C5362" s="196" t="s">
        <v>25</v>
      </c>
      <c r="D5362" s="197">
        <v>15.45</v>
      </c>
    </row>
    <row r="5363" spans="1:4">
      <c r="A5363" s="199" t="s">
        <v>16702</v>
      </c>
      <c r="B5363" s="195" t="s">
        <v>16703</v>
      </c>
      <c r="C5363" s="196" t="s">
        <v>25</v>
      </c>
      <c r="D5363" s="197">
        <v>27.48</v>
      </c>
    </row>
    <row r="5364" spans="1:4">
      <c r="A5364" s="199" t="s">
        <v>16704</v>
      </c>
      <c r="B5364" s="195" t="s">
        <v>16705</v>
      </c>
      <c r="C5364" s="196" t="s">
        <v>25</v>
      </c>
      <c r="D5364" s="197">
        <v>23.04</v>
      </c>
    </row>
    <row r="5365" spans="1:4">
      <c r="A5365" s="199" t="s">
        <v>16706</v>
      </c>
      <c r="B5365" s="195" t="s">
        <v>16707</v>
      </c>
      <c r="C5365" s="196" t="s">
        <v>25</v>
      </c>
      <c r="D5365" s="197">
        <v>16.739999999999998</v>
      </c>
    </row>
    <row r="5366" spans="1:4">
      <c r="A5366" s="199" t="s">
        <v>16708</v>
      </c>
      <c r="B5366" s="195" t="s">
        <v>16709</v>
      </c>
      <c r="C5366" s="196" t="s">
        <v>25</v>
      </c>
      <c r="D5366" s="197">
        <v>11.32</v>
      </c>
    </row>
    <row r="5367" spans="1:4">
      <c r="A5367" s="199" t="s">
        <v>16710</v>
      </c>
      <c r="B5367" s="195" t="s">
        <v>16711</v>
      </c>
      <c r="C5367" s="196" t="s">
        <v>25</v>
      </c>
      <c r="D5367" s="197">
        <v>8.49</v>
      </c>
    </row>
    <row r="5368" spans="1:4">
      <c r="A5368" s="199" t="s">
        <v>16712</v>
      </c>
      <c r="B5368" s="195" t="s">
        <v>16713</v>
      </c>
      <c r="C5368" s="196" t="s">
        <v>25</v>
      </c>
      <c r="D5368" s="197">
        <v>1.45</v>
      </c>
    </row>
    <row r="5369" spans="1:4">
      <c r="A5369" s="199" t="s">
        <v>16714</v>
      </c>
      <c r="B5369" s="195" t="s">
        <v>16715</v>
      </c>
      <c r="C5369" s="196" t="s">
        <v>25</v>
      </c>
      <c r="D5369" s="197">
        <v>0.97</v>
      </c>
    </row>
    <row r="5370" spans="1:4">
      <c r="A5370" s="199" t="s">
        <v>16716</v>
      </c>
      <c r="B5370" s="195" t="s">
        <v>16717</v>
      </c>
      <c r="C5370" s="196" t="s">
        <v>25</v>
      </c>
      <c r="D5370" s="197">
        <v>9.1999999999999993</v>
      </c>
    </row>
    <row r="5371" spans="1:4">
      <c r="A5371" s="199" t="s">
        <v>16718</v>
      </c>
      <c r="B5371" s="195" t="s">
        <v>16719</v>
      </c>
      <c r="C5371" s="196" t="s">
        <v>25</v>
      </c>
      <c r="D5371" s="197">
        <v>6.05</v>
      </c>
    </row>
    <row r="5372" spans="1:4">
      <c r="A5372" s="199" t="s">
        <v>16720</v>
      </c>
      <c r="B5372" s="195" t="s">
        <v>16721</v>
      </c>
      <c r="C5372" s="196" t="s">
        <v>25</v>
      </c>
      <c r="D5372" s="197">
        <v>4.6100000000000003</v>
      </c>
    </row>
    <row r="5373" spans="1:4">
      <c r="A5373" s="199" t="s">
        <v>16722</v>
      </c>
      <c r="B5373" s="195" t="s">
        <v>16723</v>
      </c>
      <c r="C5373" s="196" t="s">
        <v>5451</v>
      </c>
      <c r="D5373" s="197">
        <v>1411.03</v>
      </c>
    </row>
    <row r="5374" spans="1:4">
      <c r="A5374" s="194" t="s">
        <v>16724</v>
      </c>
      <c r="B5374" s="195"/>
      <c r="C5374" s="196"/>
      <c r="D5374" s="224"/>
    </row>
    <row r="5375" spans="1:4">
      <c r="A5375" s="199" t="s">
        <v>16725</v>
      </c>
      <c r="B5375" s="195" t="s">
        <v>16726</v>
      </c>
      <c r="C5375" s="196" t="s">
        <v>25</v>
      </c>
      <c r="D5375" s="197">
        <v>18.440000000000001</v>
      </c>
    </row>
    <row r="5376" spans="1:4">
      <c r="A5376" s="199" t="s">
        <v>16727</v>
      </c>
      <c r="B5376" s="195" t="s">
        <v>16728</v>
      </c>
      <c r="C5376" s="196" t="s">
        <v>25</v>
      </c>
      <c r="D5376" s="197">
        <v>15.45</v>
      </c>
    </row>
    <row r="5377" spans="1:4">
      <c r="A5377" s="199" t="s">
        <v>16729</v>
      </c>
      <c r="B5377" s="195" t="s">
        <v>16730</v>
      </c>
      <c r="C5377" s="196" t="s">
        <v>25</v>
      </c>
      <c r="D5377" s="197">
        <v>9.1999999999999993</v>
      </c>
    </row>
    <row r="5378" spans="1:4">
      <c r="A5378" s="199" t="s">
        <v>16731</v>
      </c>
      <c r="B5378" s="195" t="s">
        <v>16732</v>
      </c>
      <c r="C5378" s="196" t="s">
        <v>25</v>
      </c>
      <c r="D5378" s="197">
        <v>30.99</v>
      </c>
    </row>
    <row r="5379" spans="1:4">
      <c r="A5379" s="199" t="s">
        <v>16733</v>
      </c>
      <c r="B5379" s="195" t="s">
        <v>16734</v>
      </c>
      <c r="C5379" s="196" t="s">
        <v>25</v>
      </c>
      <c r="D5379" s="197">
        <v>23.04</v>
      </c>
    </row>
    <row r="5380" spans="1:4">
      <c r="A5380" s="199" t="s">
        <v>16735</v>
      </c>
      <c r="B5380" s="195" t="s">
        <v>16736</v>
      </c>
      <c r="C5380" s="196" t="s">
        <v>25</v>
      </c>
      <c r="D5380" s="197">
        <v>36.83</v>
      </c>
    </row>
    <row r="5381" spans="1:4">
      <c r="A5381" s="199" t="s">
        <v>16737</v>
      </c>
      <c r="B5381" s="195" t="s">
        <v>16738</v>
      </c>
      <c r="C5381" s="196" t="s">
        <v>25</v>
      </c>
      <c r="D5381" s="197">
        <v>22.47</v>
      </c>
    </row>
    <row r="5382" spans="1:4">
      <c r="A5382" s="199" t="s">
        <v>16739</v>
      </c>
      <c r="B5382" s="195" t="s">
        <v>16740</v>
      </c>
      <c r="C5382" s="196" t="s">
        <v>25</v>
      </c>
      <c r="D5382" s="197">
        <v>16.739999999999998</v>
      </c>
    </row>
    <row r="5383" spans="1:4">
      <c r="A5383" s="199" t="s">
        <v>16741</v>
      </c>
      <c r="B5383" s="195" t="s">
        <v>16742</v>
      </c>
      <c r="C5383" s="196" t="s">
        <v>25</v>
      </c>
      <c r="D5383" s="197">
        <v>11.32</v>
      </c>
    </row>
    <row r="5384" spans="1:4">
      <c r="A5384" s="199" t="s">
        <v>16743</v>
      </c>
      <c r="B5384" s="195" t="s">
        <v>16744</v>
      </c>
      <c r="C5384" s="196" t="s">
        <v>25</v>
      </c>
      <c r="D5384" s="197">
        <v>2.14</v>
      </c>
    </row>
    <row r="5385" spans="1:4">
      <c r="A5385" s="199" t="s">
        <v>16745</v>
      </c>
      <c r="B5385" s="195" t="s">
        <v>16746</v>
      </c>
      <c r="C5385" s="196" t="s">
        <v>25</v>
      </c>
      <c r="D5385" s="197">
        <v>1.44</v>
      </c>
    </row>
    <row r="5386" spans="1:4">
      <c r="A5386" s="199" t="s">
        <v>16747</v>
      </c>
      <c r="B5386" s="195" t="s">
        <v>16748</v>
      </c>
      <c r="C5386" s="196" t="s">
        <v>25</v>
      </c>
      <c r="D5386" s="197">
        <v>9.1999999999999993</v>
      </c>
    </row>
    <row r="5387" spans="1:4">
      <c r="A5387" s="199" t="s">
        <v>16749</v>
      </c>
      <c r="B5387" s="195" t="s">
        <v>16750</v>
      </c>
      <c r="C5387" s="196" t="s">
        <v>25</v>
      </c>
      <c r="D5387" s="197">
        <v>6.05</v>
      </c>
    </row>
    <row r="5388" spans="1:4">
      <c r="A5388" s="199" t="s">
        <v>16751</v>
      </c>
      <c r="B5388" s="195" t="s">
        <v>16752</v>
      </c>
      <c r="C5388" s="196" t="s">
        <v>25</v>
      </c>
      <c r="D5388" s="197">
        <v>4.6100000000000003</v>
      </c>
    </row>
    <row r="5389" spans="1:4">
      <c r="A5389" s="199" t="s">
        <v>16753</v>
      </c>
      <c r="B5389" s="195" t="s">
        <v>16754</v>
      </c>
      <c r="C5389" s="196" t="s">
        <v>5451</v>
      </c>
      <c r="D5389" s="197">
        <v>1411.03</v>
      </c>
    </row>
    <row r="5390" spans="1:4">
      <c r="A5390" s="199" t="s">
        <v>16755</v>
      </c>
      <c r="B5390" s="195" t="s">
        <v>16756</v>
      </c>
      <c r="C5390" s="196" t="s">
        <v>25</v>
      </c>
      <c r="D5390" s="197">
        <v>11.8</v>
      </c>
    </row>
    <row r="5391" spans="1:4">
      <c r="A5391" s="199" t="s">
        <v>16757</v>
      </c>
      <c r="B5391" s="195" t="s">
        <v>16758</v>
      </c>
      <c r="C5391" s="196" t="s">
        <v>25</v>
      </c>
      <c r="D5391" s="197">
        <v>9.8000000000000007</v>
      </c>
    </row>
    <row r="5392" spans="1:4">
      <c r="A5392" s="199" t="s">
        <v>16759</v>
      </c>
      <c r="B5392" s="195" t="s">
        <v>16760</v>
      </c>
      <c r="C5392" s="196" t="s">
        <v>25</v>
      </c>
      <c r="D5392" s="197">
        <v>5.91</v>
      </c>
    </row>
    <row r="5393" spans="1:4">
      <c r="A5393" s="199" t="s">
        <v>16761</v>
      </c>
      <c r="B5393" s="195" t="s">
        <v>16762</v>
      </c>
      <c r="C5393" s="196" t="s">
        <v>25</v>
      </c>
      <c r="D5393" s="197">
        <v>11.8</v>
      </c>
    </row>
    <row r="5394" spans="1:4">
      <c r="A5394" s="199" t="s">
        <v>16763</v>
      </c>
      <c r="B5394" s="195" t="s">
        <v>16764</v>
      </c>
      <c r="C5394" s="196" t="s">
        <v>25</v>
      </c>
      <c r="D5394" s="197">
        <v>9.8000000000000007</v>
      </c>
    </row>
    <row r="5395" spans="1:4">
      <c r="A5395" s="199" t="s">
        <v>16765</v>
      </c>
      <c r="B5395" s="195" t="s">
        <v>16766</v>
      </c>
      <c r="C5395" s="196" t="s">
        <v>25</v>
      </c>
      <c r="D5395" s="197">
        <v>5.91</v>
      </c>
    </row>
    <row r="5396" spans="1:4">
      <c r="A5396" s="199" t="s">
        <v>16767</v>
      </c>
      <c r="B5396" s="195" t="s">
        <v>16768</v>
      </c>
      <c r="C5396" s="196" t="s">
        <v>5413</v>
      </c>
      <c r="D5396" s="197">
        <v>10221.459999999999</v>
      </c>
    </row>
    <row r="5397" spans="1:4">
      <c r="A5397" s="194" t="s">
        <v>16769</v>
      </c>
      <c r="B5397" s="195"/>
      <c r="C5397" s="196"/>
      <c r="D5397" s="224"/>
    </row>
    <row r="5398" spans="1:4">
      <c r="A5398" s="199" t="s">
        <v>16770</v>
      </c>
      <c r="B5398" s="195" t="s">
        <v>16771</v>
      </c>
      <c r="C5398" s="196" t="s">
        <v>25</v>
      </c>
      <c r="D5398" s="197">
        <v>15.45</v>
      </c>
    </row>
    <row r="5399" spans="1:4">
      <c r="A5399" s="194" t="s">
        <v>16772</v>
      </c>
      <c r="B5399" s="195"/>
      <c r="C5399" s="196"/>
      <c r="D5399" s="224"/>
    </row>
    <row r="5400" spans="1:4">
      <c r="A5400" s="199" t="s">
        <v>16773</v>
      </c>
      <c r="B5400" s="195" t="s">
        <v>16774</v>
      </c>
      <c r="C5400" s="196" t="s">
        <v>25</v>
      </c>
      <c r="D5400" s="197">
        <v>132.47</v>
      </c>
    </row>
    <row r="5401" spans="1:4">
      <c r="A5401" s="194" t="s">
        <v>16775</v>
      </c>
      <c r="B5401" s="195"/>
      <c r="C5401" s="196"/>
      <c r="D5401" s="224"/>
    </row>
    <row r="5402" spans="1:4">
      <c r="A5402" s="199" t="s">
        <v>16776</v>
      </c>
      <c r="B5402" s="195" t="s">
        <v>16777</v>
      </c>
      <c r="C5402" s="196" t="s">
        <v>25</v>
      </c>
      <c r="D5402" s="197">
        <v>47.07</v>
      </c>
    </row>
    <row r="5403" spans="1:4">
      <c r="A5403" s="199" t="s">
        <v>16778</v>
      </c>
      <c r="B5403" s="195" t="s">
        <v>16779</v>
      </c>
      <c r="C5403" s="196" t="s">
        <v>5413</v>
      </c>
      <c r="D5403" s="197">
        <v>10447</v>
      </c>
    </row>
    <row r="5404" spans="1:4">
      <c r="A5404" s="199" t="s">
        <v>16780</v>
      </c>
      <c r="B5404" s="195" t="s">
        <v>16781</v>
      </c>
      <c r="C5404" s="196" t="s">
        <v>5413</v>
      </c>
      <c r="D5404" s="197">
        <v>3130.82</v>
      </c>
    </row>
    <row r="5405" spans="1:4">
      <c r="A5405" s="199" t="s">
        <v>16782</v>
      </c>
      <c r="B5405" s="195" t="s">
        <v>16783</v>
      </c>
      <c r="C5405" s="196" t="s">
        <v>25</v>
      </c>
      <c r="D5405" s="197">
        <v>2.98</v>
      </c>
    </row>
    <row r="5406" spans="1:4">
      <c r="A5406" s="199" t="s">
        <v>16784</v>
      </c>
      <c r="B5406" s="195" t="s">
        <v>16785</v>
      </c>
      <c r="C5406" s="196" t="s">
        <v>5451</v>
      </c>
      <c r="D5406" s="197">
        <v>705.52</v>
      </c>
    </row>
    <row r="5407" spans="1:4">
      <c r="A5407" s="199" t="s">
        <v>16786</v>
      </c>
      <c r="B5407" s="195" t="s">
        <v>16787</v>
      </c>
      <c r="C5407" s="196" t="s">
        <v>5451</v>
      </c>
      <c r="D5407" s="197">
        <v>705.52</v>
      </c>
    </row>
    <row r="5408" spans="1:4">
      <c r="A5408" s="199" t="s">
        <v>16788</v>
      </c>
      <c r="B5408" s="195" t="s">
        <v>16789</v>
      </c>
      <c r="C5408" s="196" t="s">
        <v>25</v>
      </c>
      <c r="D5408" s="197">
        <v>1.74</v>
      </c>
    </row>
    <row r="5409" spans="1:4">
      <c r="A5409" s="194" t="s">
        <v>16790</v>
      </c>
      <c r="B5409" s="195"/>
      <c r="C5409" s="196"/>
      <c r="D5409" s="224"/>
    </row>
    <row r="5410" spans="1:4">
      <c r="A5410" s="199" t="s">
        <v>16791</v>
      </c>
      <c r="B5410" s="195" t="s">
        <v>16792</v>
      </c>
      <c r="C5410" s="196" t="s">
        <v>25</v>
      </c>
      <c r="D5410" s="197">
        <v>139.93</v>
      </c>
    </row>
    <row r="5411" spans="1:4">
      <c r="A5411" s="199" t="s">
        <v>16793</v>
      </c>
      <c r="B5411" s="195" t="s">
        <v>16794</v>
      </c>
      <c r="C5411" s="196" t="s">
        <v>25</v>
      </c>
      <c r="D5411" s="197">
        <v>128.4</v>
      </c>
    </row>
    <row r="5412" spans="1:4">
      <c r="A5412" s="199" t="s">
        <v>16795</v>
      </c>
      <c r="B5412" s="195" t="s">
        <v>16796</v>
      </c>
      <c r="C5412" s="196" t="s">
        <v>25</v>
      </c>
      <c r="D5412" s="197">
        <v>122.8</v>
      </c>
    </row>
    <row r="5413" spans="1:4">
      <c r="A5413" s="199" t="s">
        <v>16797</v>
      </c>
      <c r="B5413" s="195" t="s">
        <v>16798</v>
      </c>
      <c r="C5413" s="196" t="s">
        <v>25</v>
      </c>
      <c r="D5413" s="197">
        <v>114.04</v>
      </c>
    </row>
    <row r="5414" spans="1:4">
      <c r="A5414" s="194" t="s">
        <v>16799</v>
      </c>
      <c r="B5414" s="195"/>
      <c r="C5414" s="196"/>
      <c r="D5414" s="224"/>
    </row>
    <row r="5415" spans="1:4">
      <c r="A5415" s="199" t="s">
        <v>16800</v>
      </c>
      <c r="B5415" s="195" t="s">
        <v>16801</v>
      </c>
      <c r="C5415" s="196" t="s">
        <v>25</v>
      </c>
      <c r="D5415" s="197">
        <v>14.2</v>
      </c>
    </row>
    <row r="5416" spans="1:4">
      <c r="A5416" s="194" t="s">
        <v>16802</v>
      </c>
      <c r="B5416" s="195"/>
      <c r="C5416" s="196"/>
      <c r="D5416" s="224"/>
    </row>
    <row r="5417" spans="1:4">
      <c r="A5417" s="194" t="s">
        <v>16803</v>
      </c>
      <c r="B5417" s="195"/>
      <c r="C5417" s="196"/>
      <c r="D5417" s="224"/>
    </row>
    <row r="5418" spans="1:4">
      <c r="A5418" s="199" t="s">
        <v>16804</v>
      </c>
      <c r="B5418" s="195" t="s">
        <v>16805</v>
      </c>
      <c r="C5418" s="196" t="s">
        <v>5413</v>
      </c>
      <c r="D5418" s="197">
        <v>751.1</v>
      </c>
    </row>
    <row r="5419" spans="1:4">
      <c r="A5419" s="199" t="s">
        <v>16806</v>
      </c>
      <c r="B5419" s="195" t="s">
        <v>16807</v>
      </c>
      <c r="C5419" s="196" t="s">
        <v>5413</v>
      </c>
      <c r="D5419" s="197">
        <v>159.5</v>
      </c>
    </row>
    <row r="5420" spans="1:4">
      <c r="A5420" s="194" t="s">
        <v>16808</v>
      </c>
      <c r="B5420" s="195"/>
      <c r="C5420" s="196"/>
      <c r="D5420" s="224"/>
    </row>
    <row r="5421" spans="1:4">
      <c r="A5421" s="194" t="s">
        <v>16809</v>
      </c>
      <c r="B5421" s="195"/>
      <c r="C5421" s="196"/>
      <c r="D5421" s="224"/>
    </row>
    <row r="5422" spans="1:4">
      <c r="A5422" s="199" t="s">
        <v>16810</v>
      </c>
      <c r="B5422" s="195" t="s">
        <v>16811</v>
      </c>
      <c r="C5422" s="196" t="s">
        <v>5413</v>
      </c>
      <c r="D5422" s="197">
        <v>3.3</v>
      </c>
    </row>
    <row r="5423" spans="1:4">
      <c r="A5423" s="199" t="s">
        <v>16812</v>
      </c>
      <c r="B5423" s="195" t="s">
        <v>16813</v>
      </c>
      <c r="C5423" s="196" t="s">
        <v>25</v>
      </c>
      <c r="D5423" s="197">
        <v>16.61</v>
      </c>
    </row>
    <row r="5424" spans="1:4">
      <c r="A5424" s="199" t="s">
        <v>16814</v>
      </c>
      <c r="B5424" s="195" t="s">
        <v>16815</v>
      </c>
      <c r="C5424" s="196" t="s">
        <v>25</v>
      </c>
      <c r="D5424" s="197">
        <v>12.95</v>
      </c>
    </row>
    <row r="5425" spans="1:4">
      <c r="A5425" s="199" t="s">
        <v>16816</v>
      </c>
      <c r="B5425" s="195" t="s">
        <v>16817</v>
      </c>
      <c r="C5425" s="196" t="s">
        <v>25</v>
      </c>
      <c r="D5425" s="197">
        <v>11.43</v>
      </c>
    </row>
    <row r="5426" spans="1:4">
      <c r="A5426" s="199" t="s">
        <v>16818</v>
      </c>
      <c r="B5426" s="195" t="s">
        <v>16819</v>
      </c>
      <c r="C5426" s="196" t="s">
        <v>25</v>
      </c>
      <c r="D5426" s="197">
        <v>20.28</v>
      </c>
    </row>
    <row r="5427" spans="1:4">
      <c r="A5427" s="199" t="s">
        <v>16820</v>
      </c>
      <c r="B5427" s="195" t="s">
        <v>16821</v>
      </c>
      <c r="C5427" s="196" t="s">
        <v>25</v>
      </c>
      <c r="D5427" s="197">
        <v>8.02</v>
      </c>
    </row>
    <row r="5428" spans="1:4">
      <c r="A5428" s="199" t="s">
        <v>16822</v>
      </c>
      <c r="B5428" s="195" t="s">
        <v>16823</v>
      </c>
      <c r="C5428" s="196" t="s">
        <v>5418</v>
      </c>
      <c r="D5428" s="197">
        <v>126.51</v>
      </c>
    </row>
    <row r="5429" spans="1:4">
      <c r="A5429" s="194" t="s">
        <v>16824</v>
      </c>
      <c r="B5429" s="195"/>
      <c r="C5429" s="196"/>
      <c r="D5429" s="224"/>
    </row>
    <row r="5430" spans="1:4">
      <c r="A5430" s="194" t="s">
        <v>16825</v>
      </c>
      <c r="B5430" s="195"/>
      <c r="C5430" s="196"/>
      <c r="D5430" s="224"/>
    </row>
    <row r="5431" spans="1:4">
      <c r="A5431" s="199" t="s">
        <v>16826</v>
      </c>
      <c r="B5431" s="195" t="s">
        <v>16827</v>
      </c>
      <c r="C5431" s="196" t="s">
        <v>5413</v>
      </c>
      <c r="D5431" s="197">
        <v>237.1</v>
      </c>
    </row>
    <row r="5432" spans="1:4">
      <c r="A5432" s="199" t="s">
        <v>16828</v>
      </c>
      <c r="B5432" s="195" t="s">
        <v>16829</v>
      </c>
      <c r="C5432" s="196" t="s">
        <v>5413</v>
      </c>
      <c r="D5432" s="197">
        <v>25</v>
      </c>
    </row>
    <row r="5433" spans="1:4">
      <c r="A5433" s="199" t="s">
        <v>16830</v>
      </c>
      <c r="B5433" s="195" t="s">
        <v>16831</v>
      </c>
      <c r="C5433" s="196" t="s">
        <v>5413</v>
      </c>
      <c r="D5433" s="197">
        <v>25</v>
      </c>
    </row>
    <row r="5434" spans="1:4">
      <c r="A5434" s="194" t="s">
        <v>16832</v>
      </c>
      <c r="B5434" s="195"/>
      <c r="C5434" s="196"/>
      <c r="D5434" s="224"/>
    </row>
    <row r="5435" spans="1:4">
      <c r="A5435" s="194" t="s">
        <v>16833</v>
      </c>
      <c r="B5435" s="195"/>
      <c r="C5435" s="196"/>
      <c r="D5435" s="224"/>
    </row>
    <row r="5436" spans="1:4">
      <c r="A5436" s="199" t="s">
        <v>16834</v>
      </c>
      <c r="B5436" s="195" t="s">
        <v>16835</v>
      </c>
      <c r="C5436" s="196" t="s">
        <v>5413</v>
      </c>
      <c r="D5436" s="197">
        <v>3688.9</v>
      </c>
    </row>
    <row r="5437" spans="1:4">
      <c r="A5437" s="199" t="s">
        <v>16836</v>
      </c>
      <c r="B5437" s="195" t="s">
        <v>16837</v>
      </c>
      <c r="C5437" s="196" t="s">
        <v>5413</v>
      </c>
      <c r="D5437" s="197">
        <v>8644.39</v>
      </c>
    </row>
    <row r="5438" spans="1:4">
      <c r="A5438" s="194" t="s">
        <v>5478</v>
      </c>
      <c r="B5438" s="195"/>
      <c r="C5438" s="196"/>
      <c r="D5438" s="224"/>
    </row>
    <row r="5439" spans="1:4">
      <c r="A5439" s="194" t="s">
        <v>16838</v>
      </c>
      <c r="B5439" s="195"/>
      <c r="C5439" s="196"/>
      <c r="D5439" s="224"/>
    </row>
    <row r="5440" spans="1:4">
      <c r="A5440" s="194" t="s">
        <v>16839</v>
      </c>
      <c r="B5440" s="195"/>
      <c r="C5440" s="196"/>
      <c r="D5440" s="224"/>
    </row>
    <row r="5441" spans="1:4">
      <c r="A5441" s="199" t="s">
        <v>16840</v>
      </c>
      <c r="B5441" s="195" t="s">
        <v>16841</v>
      </c>
      <c r="C5441" s="196" t="s">
        <v>5413</v>
      </c>
      <c r="D5441" s="197">
        <v>2627.76</v>
      </c>
    </row>
    <row r="5442" spans="1:4">
      <c r="A5442" s="199" t="s">
        <v>16842</v>
      </c>
      <c r="B5442" s="195" t="s">
        <v>16843</v>
      </c>
      <c r="C5442" s="196" t="s">
        <v>5420</v>
      </c>
      <c r="D5442" s="197">
        <v>964.08</v>
      </c>
    </row>
    <row r="5443" spans="1:4">
      <c r="A5443" s="194" t="s">
        <v>16844</v>
      </c>
      <c r="B5443" s="195"/>
      <c r="C5443" s="196"/>
      <c r="D5443" s="224"/>
    </row>
    <row r="5444" spans="1:4">
      <c r="A5444" s="194" t="s">
        <v>16845</v>
      </c>
      <c r="B5444" s="195"/>
      <c r="C5444" s="196"/>
      <c r="D5444" s="224"/>
    </row>
    <row r="5445" spans="1:4">
      <c r="A5445" s="199" t="s">
        <v>16846</v>
      </c>
      <c r="B5445" s="195" t="s">
        <v>16847</v>
      </c>
      <c r="C5445" s="196" t="s">
        <v>5418</v>
      </c>
      <c r="D5445" s="197">
        <v>47.45</v>
      </c>
    </row>
    <row r="5446" spans="1:4">
      <c r="A5446" s="199" t="s">
        <v>16848</v>
      </c>
      <c r="B5446" s="195" t="s">
        <v>16849</v>
      </c>
      <c r="C5446" s="196" t="s">
        <v>5413</v>
      </c>
      <c r="D5446" s="197">
        <v>1113.54</v>
      </c>
    </row>
    <row r="5447" spans="1:4">
      <c r="A5447" s="199" t="s">
        <v>16850</v>
      </c>
      <c r="B5447" s="195" t="s">
        <v>16851</v>
      </c>
      <c r="C5447" s="196" t="s">
        <v>5413</v>
      </c>
      <c r="D5447" s="197">
        <v>3600</v>
      </c>
    </row>
    <row r="5448" spans="1:4">
      <c r="A5448" s="199" t="s">
        <v>16852</v>
      </c>
      <c r="B5448" s="195" t="s">
        <v>16853</v>
      </c>
      <c r="C5448" s="196" t="s">
        <v>5418</v>
      </c>
      <c r="D5448" s="197">
        <v>52.11</v>
      </c>
    </row>
    <row r="5449" spans="1:4">
      <c r="A5449" s="199" t="s">
        <v>16854</v>
      </c>
      <c r="B5449" s="195" t="s">
        <v>16855</v>
      </c>
      <c r="C5449" s="196" t="s">
        <v>5413</v>
      </c>
      <c r="D5449" s="197">
        <v>0.4</v>
      </c>
    </row>
    <row r="5450" spans="1:4">
      <c r="A5450" s="199" t="s">
        <v>16856</v>
      </c>
      <c r="B5450" s="195" t="s">
        <v>16857</v>
      </c>
      <c r="C5450" s="196" t="s">
        <v>5413</v>
      </c>
      <c r="D5450" s="197">
        <v>0.56999999999999995</v>
      </c>
    </row>
    <row r="5451" spans="1:4">
      <c r="A5451" s="194" t="s">
        <v>16858</v>
      </c>
      <c r="B5451" s="195"/>
      <c r="C5451" s="196"/>
      <c r="D5451" s="224"/>
    </row>
    <row r="5452" spans="1:4">
      <c r="A5452" s="194" t="s">
        <v>16859</v>
      </c>
      <c r="B5452" s="195"/>
      <c r="C5452" s="196"/>
      <c r="D5452" s="224"/>
    </row>
    <row r="5453" spans="1:4">
      <c r="A5453" s="199" t="s">
        <v>16860</v>
      </c>
      <c r="B5453" s="195" t="s">
        <v>16861</v>
      </c>
      <c r="C5453" s="196" t="s">
        <v>5413</v>
      </c>
      <c r="D5453" s="197">
        <v>1191.07</v>
      </c>
    </row>
    <row r="5454" spans="1:4">
      <c r="A5454" s="199" t="s">
        <v>16862</v>
      </c>
      <c r="B5454" s="195" t="s">
        <v>16863</v>
      </c>
      <c r="C5454" s="196" t="s">
        <v>5413</v>
      </c>
      <c r="D5454" s="197">
        <v>643.73</v>
      </c>
    </row>
    <row r="5455" spans="1:4">
      <c r="A5455" s="199" t="s">
        <v>16864</v>
      </c>
      <c r="B5455" s="195" t="s">
        <v>16865</v>
      </c>
      <c r="C5455" s="196" t="s">
        <v>5413</v>
      </c>
      <c r="D5455" s="197">
        <v>443.36</v>
      </c>
    </row>
    <row r="5456" spans="1:4">
      <c r="A5456" s="199" t="s">
        <v>16866</v>
      </c>
      <c r="B5456" s="195" t="s">
        <v>16867</v>
      </c>
      <c r="C5456" s="196" t="s">
        <v>5413</v>
      </c>
      <c r="D5456" s="197">
        <v>2300</v>
      </c>
    </row>
    <row r="5457" spans="1:4">
      <c r="A5457" s="199" t="s">
        <v>16868</v>
      </c>
      <c r="B5457" s="195" t="s">
        <v>16869</v>
      </c>
      <c r="C5457" s="196" t="s">
        <v>5413</v>
      </c>
      <c r="D5457" s="197">
        <v>1900</v>
      </c>
    </row>
    <row r="5458" spans="1:4">
      <c r="A5458" s="199" t="s">
        <v>16870</v>
      </c>
      <c r="B5458" s="195" t="s">
        <v>16871</v>
      </c>
      <c r="C5458" s="196" t="s">
        <v>5413</v>
      </c>
      <c r="D5458" s="197">
        <v>1228.99</v>
      </c>
    </row>
    <row r="5459" spans="1:4">
      <c r="A5459" s="194" t="s">
        <v>16872</v>
      </c>
      <c r="B5459" s="195"/>
      <c r="C5459" s="196"/>
      <c r="D5459" s="224"/>
    </row>
    <row r="5460" spans="1:4">
      <c r="A5460" s="199" t="s">
        <v>16873</v>
      </c>
      <c r="B5460" s="195" t="s">
        <v>16874</v>
      </c>
      <c r="C5460" s="196" t="s">
        <v>5413</v>
      </c>
      <c r="D5460" s="197">
        <v>116.2</v>
      </c>
    </row>
    <row r="5461" spans="1:4">
      <c r="A5461" s="199" t="s">
        <v>16875</v>
      </c>
      <c r="B5461" s="195" t="s">
        <v>16876</v>
      </c>
      <c r="C5461" s="196" t="s">
        <v>5413</v>
      </c>
      <c r="D5461" s="197">
        <v>25195.98</v>
      </c>
    </row>
    <row r="5462" spans="1:4">
      <c r="A5462" s="199" t="s">
        <v>16877</v>
      </c>
      <c r="B5462" s="195" t="s">
        <v>16878</v>
      </c>
      <c r="C5462" s="196" t="s">
        <v>5413</v>
      </c>
      <c r="D5462" s="197">
        <v>26920.98</v>
      </c>
    </row>
    <row r="5463" spans="1:4">
      <c r="A5463" s="199" t="s">
        <v>16879</v>
      </c>
      <c r="B5463" s="195" t="s">
        <v>16880</v>
      </c>
      <c r="C5463" s="196" t="s">
        <v>5413</v>
      </c>
      <c r="D5463" s="197">
        <v>28645.98</v>
      </c>
    </row>
    <row r="5464" spans="1:4">
      <c r="A5464" s="199" t="s">
        <v>16881</v>
      </c>
      <c r="B5464" s="195" t="s">
        <v>16882</v>
      </c>
      <c r="C5464" s="196" t="s">
        <v>5413</v>
      </c>
      <c r="D5464" s="197">
        <v>20949</v>
      </c>
    </row>
    <row r="5465" spans="1:4">
      <c r="A5465" s="199" t="s">
        <v>16883</v>
      </c>
      <c r="B5465" s="195" t="s">
        <v>16884</v>
      </c>
      <c r="C5465" s="196" t="s">
        <v>5413</v>
      </c>
      <c r="D5465" s="197">
        <v>22674</v>
      </c>
    </row>
    <row r="5466" spans="1:4">
      <c r="A5466" s="199" t="s">
        <v>16885</v>
      </c>
      <c r="B5466" s="195" t="s">
        <v>16886</v>
      </c>
      <c r="C5466" s="196" t="s">
        <v>5413</v>
      </c>
      <c r="D5466" s="197">
        <v>24399</v>
      </c>
    </row>
    <row r="5467" spans="1:4">
      <c r="A5467" s="199" t="s">
        <v>16887</v>
      </c>
      <c r="B5467" s="195" t="s">
        <v>16888</v>
      </c>
      <c r="C5467" s="196" t="s">
        <v>5413</v>
      </c>
      <c r="D5467" s="197">
        <v>26124</v>
      </c>
    </row>
    <row r="5468" spans="1:4">
      <c r="A5468" s="199" t="s">
        <v>16889</v>
      </c>
      <c r="B5468" s="195" t="s">
        <v>16890</v>
      </c>
      <c r="C5468" s="196" t="s">
        <v>5413</v>
      </c>
      <c r="D5468" s="197">
        <v>60565.33</v>
      </c>
    </row>
    <row r="5469" spans="1:4">
      <c r="A5469" s="199" t="s">
        <v>16891</v>
      </c>
      <c r="B5469" s="195" t="s">
        <v>16892</v>
      </c>
      <c r="C5469" s="196" t="s">
        <v>5413</v>
      </c>
      <c r="D5469" s="197">
        <v>58080</v>
      </c>
    </row>
    <row r="5470" spans="1:4">
      <c r="A5470" s="199" t="s">
        <v>16893</v>
      </c>
      <c r="B5470" s="195" t="s">
        <v>16894</v>
      </c>
      <c r="C5470" s="196" t="s">
        <v>5413</v>
      </c>
      <c r="D5470" s="197">
        <v>53492.56</v>
      </c>
    </row>
    <row r="5471" spans="1:4">
      <c r="A5471" s="199" t="s">
        <v>16895</v>
      </c>
      <c r="B5471" s="195" t="s">
        <v>16896</v>
      </c>
      <c r="C5471" s="196" t="s">
        <v>5413</v>
      </c>
      <c r="D5471" s="197">
        <v>57707.38</v>
      </c>
    </row>
    <row r="5472" spans="1:4">
      <c r="A5472" s="199" t="s">
        <v>16897</v>
      </c>
      <c r="B5472" s="195" t="s">
        <v>16898</v>
      </c>
      <c r="C5472" s="196" t="s">
        <v>5413</v>
      </c>
      <c r="D5472" s="197">
        <v>62168.76</v>
      </c>
    </row>
    <row r="5473" spans="1:4">
      <c r="A5473" s="199" t="s">
        <v>16899</v>
      </c>
      <c r="B5473" s="195" t="s">
        <v>16900</v>
      </c>
      <c r="C5473" s="196" t="s">
        <v>5413</v>
      </c>
      <c r="D5473" s="197">
        <v>13895</v>
      </c>
    </row>
    <row r="5474" spans="1:4">
      <c r="A5474" s="199" t="s">
        <v>16901</v>
      </c>
      <c r="B5474" s="195" t="s">
        <v>16902</v>
      </c>
      <c r="C5474" s="196" t="s">
        <v>5413</v>
      </c>
      <c r="D5474" s="197">
        <v>15473.61</v>
      </c>
    </row>
    <row r="5475" spans="1:4">
      <c r="A5475" s="199" t="s">
        <v>16903</v>
      </c>
      <c r="B5475" s="195" t="s">
        <v>16904</v>
      </c>
      <c r="C5475" s="196" t="s">
        <v>5413</v>
      </c>
      <c r="D5475" s="197">
        <v>15866</v>
      </c>
    </row>
    <row r="5476" spans="1:4">
      <c r="A5476" s="199" t="s">
        <v>16905</v>
      </c>
      <c r="B5476" s="195" t="s">
        <v>16906</v>
      </c>
      <c r="C5476" s="196" t="s">
        <v>5413</v>
      </c>
      <c r="D5476" s="197">
        <v>18701.580000000002</v>
      </c>
    </row>
    <row r="5477" spans="1:4">
      <c r="A5477" s="199" t="s">
        <v>16907</v>
      </c>
      <c r="B5477" s="195" t="s">
        <v>16908</v>
      </c>
      <c r="C5477" s="196" t="s">
        <v>5413</v>
      </c>
      <c r="D5477" s="197">
        <v>17835</v>
      </c>
    </row>
    <row r="5478" spans="1:4">
      <c r="A5478" s="199" t="s">
        <v>16909</v>
      </c>
      <c r="B5478" s="195" t="s">
        <v>16910</v>
      </c>
      <c r="C5478" s="196" t="s">
        <v>5413</v>
      </c>
      <c r="D5478" s="197">
        <v>21929.55</v>
      </c>
    </row>
    <row r="5479" spans="1:4">
      <c r="A5479" s="199" t="s">
        <v>16911</v>
      </c>
      <c r="B5479" s="195" t="s">
        <v>16912</v>
      </c>
      <c r="C5479" s="196" t="s">
        <v>5413</v>
      </c>
      <c r="D5479" s="197">
        <v>20949</v>
      </c>
    </row>
    <row r="5480" spans="1:4">
      <c r="A5480" s="199" t="s">
        <v>16913</v>
      </c>
      <c r="B5480" s="195" t="s">
        <v>16914</v>
      </c>
      <c r="C5480" s="196" t="s">
        <v>5413</v>
      </c>
      <c r="D5480" s="197">
        <v>27033</v>
      </c>
    </row>
    <row r="5481" spans="1:4">
      <c r="A5481" s="199" t="s">
        <v>16915</v>
      </c>
      <c r="B5481" s="195" t="s">
        <v>16916</v>
      </c>
      <c r="C5481" s="196" t="s">
        <v>5413</v>
      </c>
      <c r="D5481" s="197">
        <v>22918</v>
      </c>
    </row>
    <row r="5482" spans="1:4">
      <c r="A5482" s="199" t="s">
        <v>16917</v>
      </c>
      <c r="B5482" s="195" t="s">
        <v>16918</v>
      </c>
      <c r="C5482" s="196" t="s">
        <v>5413</v>
      </c>
      <c r="D5482" s="197">
        <v>29782.47</v>
      </c>
    </row>
    <row r="5483" spans="1:4">
      <c r="A5483" s="199" t="s">
        <v>16919</v>
      </c>
      <c r="B5483" s="195" t="s">
        <v>16920</v>
      </c>
      <c r="C5483" s="196" t="s">
        <v>5413</v>
      </c>
      <c r="D5483" s="197">
        <v>24888</v>
      </c>
    </row>
    <row r="5484" spans="1:4">
      <c r="A5484" s="199" t="s">
        <v>16921</v>
      </c>
      <c r="B5484" s="195" t="s">
        <v>16922</v>
      </c>
      <c r="C5484" s="196" t="s">
        <v>5413</v>
      </c>
      <c r="D5484" s="197">
        <v>33487.74</v>
      </c>
    </row>
    <row r="5485" spans="1:4">
      <c r="A5485" s="199" t="s">
        <v>16923</v>
      </c>
      <c r="B5485" s="195" t="s">
        <v>16924</v>
      </c>
      <c r="C5485" s="196" t="s">
        <v>5413</v>
      </c>
      <c r="D5485" s="197">
        <v>26857</v>
      </c>
    </row>
    <row r="5486" spans="1:4">
      <c r="A5486" s="199" t="s">
        <v>16925</v>
      </c>
      <c r="B5486" s="195" t="s">
        <v>16926</v>
      </c>
      <c r="C5486" s="196" t="s">
        <v>5413</v>
      </c>
      <c r="D5486" s="197">
        <v>38142.79</v>
      </c>
    </row>
    <row r="5487" spans="1:4">
      <c r="A5487" s="194" t="s">
        <v>16927</v>
      </c>
      <c r="B5487" s="195"/>
      <c r="C5487" s="196"/>
      <c r="D5487" s="224"/>
    </row>
    <row r="5488" spans="1:4">
      <c r="A5488" s="199" t="s">
        <v>16928</v>
      </c>
      <c r="B5488" s="195" t="s">
        <v>16929</v>
      </c>
      <c r="C5488" s="196" t="s">
        <v>5413</v>
      </c>
      <c r="D5488" s="197">
        <v>2172</v>
      </c>
    </row>
    <row r="5489" spans="1:4">
      <c r="A5489" s="199" t="s">
        <v>16930</v>
      </c>
      <c r="B5489" s="195" t="s">
        <v>16931</v>
      </c>
      <c r="C5489" s="196" t="s">
        <v>5413</v>
      </c>
      <c r="D5489" s="197">
        <v>1725</v>
      </c>
    </row>
    <row r="5490" spans="1:4">
      <c r="A5490" s="199" t="s">
        <v>16932</v>
      </c>
      <c r="B5490" s="195" t="s">
        <v>16933</v>
      </c>
      <c r="C5490" s="196" t="s">
        <v>5413</v>
      </c>
      <c r="D5490" s="197">
        <v>930</v>
      </c>
    </row>
    <row r="5491" spans="1:4">
      <c r="A5491" s="199" t="s">
        <v>16934</v>
      </c>
      <c r="B5491" s="195" t="s">
        <v>16935</v>
      </c>
      <c r="C5491" s="196" t="s">
        <v>5413</v>
      </c>
      <c r="D5491" s="197">
        <v>4887.0200000000004</v>
      </c>
    </row>
    <row r="5492" spans="1:4">
      <c r="A5492" s="199" t="s">
        <v>16936</v>
      </c>
      <c r="B5492" s="195" t="s">
        <v>16937</v>
      </c>
      <c r="C5492" s="196" t="s">
        <v>5413</v>
      </c>
      <c r="D5492" s="197">
        <v>7500.82</v>
      </c>
    </row>
    <row r="5493" spans="1:4">
      <c r="A5493" s="199" t="s">
        <v>16938</v>
      </c>
      <c r="B5493" s="195" t="s">
        <v>16939</v>
      </c>
      <c r="C5493" s="196" t="s">
        <v>5413</v>
      </c>
      <c r="D5493" s="197">
        <v>2385</v>
      </c>
    </row>
    <row r="5494" spans="1:4">
      <c r="A5494" s="199" t="s">
        <v>16940</v>
      </c>
      <c r="B5494" s="195" t="s">
        <v>16941</v>
      </c>
      <c r="C5494" s="196" t="s">
        <v>5413</v>
      </c>
      <c r="D5494" s="197">
        <v>4736.84</v>
      </c>
    </row>
    <row r="5495" spans="1:4">
      <c r="A5495" s="199" t="s">
        <v>16942</v>
      </c>
      <c r="B5495" s="195" t="s">
        <v>16943</v>
      </c>
      <c r="C5495" s="196" t="s">
        <v>5413</v>
      </c>
      <c r="D5495" s="197">
        <v>1783</v>
      </c>
    </row>
    <row r="5496" spans="1:4">
      <c r="A5496" s="199" t="s">
        <v>16944</v>
      </c>
      <c r="B5496" s="195" t="s">
        <v>16945</v>
      </c>
      <c r="C5496" s="196" t="s">
        <v>5413</v>
      </c>
      <c r="D5496" s="197">
        <v>5469.2</v>
      </c>
    </row>
    <row r="5497" spans="1:4">
      <c r="A5497" s="199" t="s">
        <v>16946</v>
      </c>
      <c r="B5497" s="195" t="s">
        <v>16947</v>
      </c>
      <c r="C5497" s="196" t="s">
        <v>5413</v>
      </c>
      <c r="D5497" s="197">
        <v>7292.26</v>
      </c>
    </row>
    <row r="5498" spans="1:4">
      <c r="A5498" s="194" t="s">
        <v>16948</v>
      </c>
      <c r="B5498" s="195"/>
      <c r="C5498" s="196"/>
      <c r="D5498" s="224"/>
    </row>
    <row r="5499" spans="1:4">
      <c r="A5499" s="199" t="s">
        <v>16949</v>
      </c>
      <c r="B5499" s="195" t="s">
        <v>16950</v>
      </c>
      <c r="C5499" s="196" t="s">
        <v>5413</v>
      </c>
      <c r="D5499" s="197">
        <v>167.52</v>
      </c>
    </row>
    <row r="5500" spans="1:4">
      <c r="A5500" s="199" t="s">
        <v>16951</v>
      </c>
      <c r="B5500" s="195" t="s">
        <v>16952</v>
      </c>
      <c r="C5500" s="196" t="s">
        <v>5413</v>
      </c>
      <c r="D5500" s="197">
        <v>18.48</v>
      </c>
    </row>
    <row r="5501" spans="1:4">
      <c r="A5501" s="199" t="s">
        <v>16953</v>
      </c>
      <c r="B5501" s="195" t="s">
        <v>16954</v>
      </c>
      <c r="C5501" s="196" t="s">
        <v>5413</v>
      </c>
      <c r="D5501" s="197">
        <v>183.03</v>
      </c>
    </row>
    <row r="5502" spans="1:4">
      <c r="A5502" s="199" t="s">
        <v>16955</v>
      </c>
      <c r="B5502" s="195" t="s">
        <v>16956</v>
      </c>
      <c r="C5502" s="196" t="s">
        <v>5413</v>
      </c>
      <c r="D5502" s="197">
        <v>91.52</v>
      </c>
    </row>
    <row r="5503" spans="1:4">
      <c r="A5503" s="199" t="s">
        <v>16957</v>
      </c>
      <c r="B5503" s="195" t="s">
        <v>16958</v>
      </c>
      <c r="C5503" s="196" t="s">
        <v>41</v>
      </c>
      <c r="D5503" s="197">
        <v>12.87</v>
      </c>
    </row>
    <row r="5504" spans="1:4">
      <c r="A5504" s="199" t="s">
        <v>16959</v>
      </c>
      <c r="B5504" s="195" t="s">
        <v>16960</v>
      </c>
      <c r="C5504" s="196" t="s">
        <v>41</v>
      </c>
      <c r="D5504" s="197">
        <v>13.33</v>
      </c>
    </row>
    <row r="5505" spans="1:4">
      <c r="A5505" s="199" t="s">
        <v>16961</v>
      </c>
      <c r="B5505" s="195" t="s">
        <v>16962</v>
      </c>
      <c r="C5505" s="196" t="s">
        <v>41</v>
      </c>
      <c r="D5505" s="197">
        <v>4.7300000000000004</v>
      </c>
    </row>
    <row r="5506" spans="1:4">
      <c r="A5506" s="199" t="s">
        <v>16963</v>
      </c>
      <c r="B5506" s="195" t="s">
        <v>16964</v>
      </c>
      <c r="C5506" s="196" t="s">
        <v>41</v>
      </c>
      <c r="D5506" s="197">
        <v>7.27</v>
      </c>
    </row>
    <row r="5507" spans="1:4">
      <c r="A5507" s="199" t="s">
        <v>16965</v>
      </c>
      <c r="B5507" s="195" t="s">
        <v>16966</v>
      </c>
      <c r="C5507" s="196" t="s">
        <v>41</v>
      </c>
      <c r="D5507" s="197">
        <v>8.57</v>
      </c>
    </row>
    <row r="5508" spans="1:4">
      <c r="A5508" s="199" t="s">
        <v>16967</v>
      </c>
      <c r="B5508" s="195" t="s">
        <v>16968</v>
      </c>
      <c r="C5508" s="196" t="s">
        <v>41</v>
      </c>
      <c r="D5508" s="197">
        <v>19.25</v>
      </c>
    </row>
    <row r="5509" spans="1:4">
      <c r="A5509" s="199" t="s">
        <v>16969</v>
      </c>
      <c r="B5509" s="195" t="s">
        <v>16970</v>
      </c>
      <c r="C5509" s="196" t="s">
        <v>41</v>
      </c>
      <c r="D5509" s="197">
        <v>8.6199999999999992</v>
      </c>
    </row>
    <row r="5510" spans="1:4">
      <c r="A5510" s="194" t="s">
        <v>16971</v>
      </c>
      <c r="B5510" s="195"/>
      <c r="C5510" s="196"/>
      <c r="D5510" s="224"/>
    </row>
    <row r="5511" spans="1:4">
      <c r="A5511" s="199" t="s">
        <v>16972</v>
      </c>
      <c r="B5511" s="195" t="s">
        <v>16973</v>
      </c>
      <c r="C5511" s="196" t="s">
        <v>5413</v>
      </c>
      <c r="D5511" s="197">
        <v>460.9</v>
      </c>
    </row>
    <row r="5512" spans="1:4">
      <c r="A5512" s="199" t="s">
        <v>16974</v>
      </c>
      <c r="B5512" s="195" t="s">
        <v>16975</v>
      </c>
      <c r="C5512" s="196" t="s">
        <v>5413</v>
      </c>
      <c r="D5512" s="197">
        <v>456.01</v>
      </c>
    </row>
    <row r="5513" spans="1:4">
      <c r="A5513" s="194" t="s">
        <v>16976</v>
      </c>
      <c r="B5513" s="195"/>
      <c r="C5513" s="196"/>
      <c r="D5513" s="224"/>
    </row>
    <row r="5514" spans="1:4">
      <c r="A5514" s="199" t="s">
        <v>16977</v>
      </c>
      <c r="B5514" s="195" t="s">
        <v>16978</v>
      </c>
      <c r="C5514" s="196" t="s">
        <v>5413</v>
      </c>
      <c r="D5514" s="197">
        <v>1000</v>
      </c>
    </row>
    <row r="5515" spans="1:4">
      <c r="A5515" s="199" t="s">
        <v>16979</v>
      </c>
      <c r="B5515" s="195" t="s">
        <v>16980</v>
      </c>
      <c r="C5515" s="196" t="s">
        <v>5413</v>
      </c>
      <c r="D5515" s="197">
        <v>315.54000000000002</v>
      </c>
    </row>
    <row r="5516" spans="1:4">
      <c r="A5516" s="194" t="s">
        <v>16981</v>
      </c>
      <c r="B5516" s="195"/>
      <c r="C5516" s="196"/>
      <c r="D5516" s="224"/>
    </row>
    <row r="5517" spans="1:4">
      <c r="A5517" s="199" t="s">
        <v>16982</v>
      </c>
      <c r="B5517" s="195" t="s">
        <v>16983</v>
      </c>
      <c r="C5517" s="196" t="s">
        <v>5413</v>
      </c>
      <c r="D5517" s="197">
        <v>182.24</v>
      </c>
    </row>
    <row r="5518" spans="1:4">
      <c r="A5518" s="199" t="s">
        <v>16984</v>
      </c>
      <c r="B5518" s="195" t="s">
        <v>16985</v>
      </c>
      <c r="C5518" s="196" t="s">
        <v>5413</v>
      </c>
      <c r="D5518" s="197">
        <v>753.9</v>
      </c>
    </row>
    <row r="5519" spans="1:4">
      <c r="A5519" s="194" t="s">
        <v>16986</v>
      </c>
      <c r="B5519" s="195"/>
      <c r="C5519" s="196"/>
      <c r="D5519" s="224"/>
    </row>
    <row r="5520" spans="1:4">
      <c r="A5520" s="199" t="s">
        <v>16987</v>
      </c>
      <c r="B5520" s="195" t="s">
        <v>16988</v>
      </c>
      <c r="C5520" s="196" t="s">
        <v>5413</v>
      </c>
      <c r="D5520" s="197">
        <v>42.87</v>
      </c>
    </row>
    <row r="5521" spans="1:4">
      <c r="A5521" s="199" t="s">
        <v>16989</v>
      </c>
      <c r="B5521" s="195" t="s">
        <v>16990</v>
      </c>
      <c r="C5521" s="196" t="s">
        <v>5413</v>
      </c>
      <c r="D5521" s="197">
        <v>147.78</v>
      </c>
    </row>
    <row r="5522" spans="1:4">
      <c r="A5522" s="199" t="s">
        <v>16991</v>
      </c>
      <c r="B5522" s="195" t="s">
        <v>16992</v>
      </c>
      <c r="C5522" s="196" t="s">
        <v>5413</v>
      </c>
      <c r="D5522" s="197">
        <v>21.43</v>
      </c>
    </row>
    <row r="5523" spans="1:4">
      <c r="A5523" s="199" t="s">
        <v>16993</v>
      </c>
      <c r="B5523" s="195" t="s">
        <v>16994</v>
      </c>
      <c r="C5523" s="196" t="s">
        <v>41</v>
      </c>
      <c r="D5523" s="197">
        <v>5.18</v>
      </c>
    </row>
    <row r="5524" spans="1:4">
      <c r="A5524" s="199" t="s">
        <v>16995</v>
      </c>
      <c r="B5524" s="195" t="s">
        <v>16996</v>
      </c>
      <c r="C5524" s="196" t="s">
        <v>5413</v>
      </c>
      <c r="D5524" s="197">
        <v>77.84</v>
      </c>
    </row>
    <row r="5525" spans="1:4">
      <c r="A5525" s="199" t="s">
        <v>16997</v>
      </c>
      <c r="B5525" s="195" t="s">
        <v>16998</v>
      </c>
      <c r="C5525" s="196" t="s">
        <v>41</v>
      </c>
      <c r="D5525" s="197">
        <v>18</v>
      </c>
    </row>
    <row r="5526" spans="1:4">
      <c r="A5526" s="199" t="s">
        <v>16999</v>
      </c>
      <c r="B5526" s="195" t="s">
        <v>17000</v>
      </c>
      <c r="C5526" s="196" t="s">
        <v>41</v>
      </c>
      <c r="D5526" s="197">
        <v>5.22</v>
      </c>
    </row>
    <row r="5527" spans="1:4">
      <c r="A5527" s="199" t="s">
        <v>17001</v>
      </c>
      <c r="B5527" s="195" t="s">
        <v>17002</v>
      </c>
      <c r="C5527" s="196" t="s">
        <v>41</v>
      </c>
      <c r="D5527" s="197">
        <v>0.16</v>
      </c>
    </row>
    <row r="5528" spans="1:4">
      <c r="A5528" s="199" t="s">
        <v>17003</v>
      </c>
      <c r="B5528" s="195" t="s">
        <v>17004</v>
      </c>
      <c r="C5528" s="196" t="s">
        <v>5413</v>
      </c>
      <c r="D5528" s="197">
        <v>5.8</v>
      </c>
    </row>
    <row r="5529" spans="1:4">
      <c r="A5529" s="199" t="s">
        <v>17005</v>
      </c>
      <c r="B5529" s="195" t="s">
        <v>17006</v>
      </c>
      <c r="C5529" s="196" t="s">
        <v>41</v>
      </c>
      <c r="D5529" s="197">
        <v>0.73</v>
      </c>
    </row>
    <row r="5530" spans="1:4">
      <c r="A5530" s="199" t="s">
        <v>17007</v>
      </c>
      <c r="B5530" s="195" t="s">
        <v>17008</v>
      </c>
      <c r="C5530" s="196" t="s">
        <v>41</v>
      </c>
      <c r="D5530" s="197">
        <v>3.33</v>
      </c>
    </row>
    <row r="5531" spans="1:4">
      <c r="A5531" s="199" t="s">
        <v>17009</v>
      </c>
      <c r="B5531" s="195" t="s">
        <v>17010</v>
      </c>
      <c r="C5531" s="196" t="s">
        <v>41</v>
      </c>
      <c r="D5531" s="197">
        <v>4.72</v>
      </c>
    </row>
    <row r="5532" spans="1:4">
      <c r="A5532" s="199" t="s">
        <v>17011</v>
      </c>
      <c r="B5532" s="195" t="s">
        <v>17012</v>
      </c>
      <c r="C5532" s="196" t="s">
        <v>41</v>
      </c>
      <c r="D5532" s="197">
        <v>7.75</v>
      </c>
    </row>
    <row r="5533" spans="1:4">
      <c r="A5533" s="199" t="s">
        <v>17013</v>
      </c>
      <c r="B5533" s="195" t="s">
        <v>17014</v>
      </c>
      <c r="C5533" s="196" t="s">
        <v>41</v>
      </c>
      <c r="D5533" s="197">
        <v>12.94</v>
      </c>
    </row>
    <row r="5534" spans="1:4">
      <c r="A5534" s="199" t="s">
        <v>17015</v>
      </c>
      <c r="B5534" s="195" t="s">
        <v>17016</v>
      </c>
      <c r="C5534" s="196" t="s">
        <v>41</v>
      </c>
      <c r="D5534" s="197">
        <v>24.41</v>
      </c>
    </row>
    <row r="5535" spans="1:4">
      <c r="A5535" s="199" t="s">
        <v>17017</v>
      </c>
      <c r="B5535" s="195" t="s">
        <v>17018</v>
      </c>
      <c r="C5535" s="196" t="s">
        <v>41</v>
      </c>
      <c r="D5535" s="197">
        <v>6.77</v>
      </c>
    </row>
    <row r="5536" spans="1:4">
      <c r="A5536" s="194" t="s">
        <v>17019</v>
      </c>
      <c r="B5536" s="195"/>
      <c r="C5536" s="196"/>
      <c r="D5536" s="224"/>
    </row>
    <row r="5537" spans="1:4">
      <c r="A5537" s="199" t="s">
        <v>17020</v>
      </c>
      <c r="B5537" s="195" t="s">
        <v>17021</v>
      </c>
      <c r="C5537" s="196" t="s">
        <v>5413</v>
      </c>
      <c r="D5537" s="197">
        <v>236.13</v>
      </c>
    </row>
    <row r="5538" spans="1:4">
      <c r="A5538" s="199" t="s">
        <v>17022</v>
      </c>
      <c r="B5538" s="195" t="s">
        <v>17023</v>
      </c>
      <c r="C5538" s="196" t="s">
        <v>5413</v>
      </c>
      <c r="D5538" s="197">
        <v>665.15</v>
      </c>
    </row>
    <row r="5539" spans="1:4">
      <c r="A5539" s="199" t="s">
        <v>17024</v>
      </c>
      <c r="B5539" s="195" t="s">
        <v>17025</v>
      </c>
      <c r="C5539" s="196" t="s">
        <v>5413</v>
      </c>
      <c r="D5539" s="197">
        <v>739.89</v>
      </c>
    </row>
    <row r="5540" spans="1:4">
      <c r="A5540" s="199" t="s">
        <v>17026</v>
      </c>
      <c r="B5540" s="195" t="s">
        <v>17027</v>
      </c>
      <c r="C5540" s="196" t="s">
        <v>5413</v>
      </c>
      <c r="D5540" s="197">
        <v>828.7</v>
      </c>
    </row>
    <row r="5541" spans="1:4">
      <c r="A5541" s="194" t="s">
        <v>17028</v>
      </c>
      <c r="B5541" s="195"/>
      <c r="C5541" s="196"/>
      <c r="D5541" s="224"/>
    </row>
    <row r="5542" spans="1:4">
      <c r="A5542" s="199" t="s">
        <v>17029</v>
      </c>
      <c r="B5542" s="195" t="s">
        <v>17030</v>
      </c>
      <c r="C5542" s="196" t="s">
        <v>5413</v>
      </c>
      <c r="D5542" s="197">
        <v>16.850000000000001</v>
      </c>
    </row>
    <row r="5543" spans="1:4">
      <c r="A5543" s="199" t="s">
        <v>17031</v>
      </c>
      <c r="B5543" s="195" t="s">
        <v>17032</v>
      </c>
      <c r="C5543" s="196" t="s">
        <v>5413</v>
      </c>
      <c r="D5543" s="197">
        <v>16.850000000000001</v>
      </c>
    </row>
    <row r="5544" spans="1:4">
      <c r="A5544" s="199" t="s">
        <v>17033</v>
      </c>
      <c r="B5544" s="195" t="s">
        <v>17034</v>
      </c>
      <c r="C5544" s="196" t="s">
        <v>5413</v>
      </c>
      <c r="D5544" s="197">
        <v>450</v>
      </c>
    </row>
    <row r="5545" spans="1:4">
      <c r="A5545" s="199" t="s">
        <v>17035</v>
      </c>
      <c r="B5545" s="195" t="s">
        <v>17036</v>
      </c>
      <c r="C5545" s="196" t="s">
        <v>5413</v>
      </c>
      <c r="D5545" s="197">
        <v>450</v>
      </c>
    </row>
    <row r="5546" spans="1:4">
      <c r="A5546" s="199" t="s">
        <v>17037</v>
      </c>
      <c r="B5546" s="195" t="s">
        <v>17038</v>
      </c>
      <c r="C5546" s="196" t="s">
        <v>5413</v>
      </c>
      <c r="D5546" s="197">
        <v>450</v>
      </c>
    </row>
    <row r="5547" spans="1:4">
      <c r="A5547" s="199" t="s">
        <v>17039</v>
      </c>
      <c r="B5547" s="195" t="s">
        <v>17040</v>
      </c>
      <c r="C5547" s="196" t="s">
        <v>5413</v>
      </c>
      <c r="D5547" s="197">
        <v>685</v>
      </c>
    </row>
    <row r="5548" spans="1:4">
      <c r="A5548" s="199" t="s">
        <v>17041</v>
      </c>
      <c r="B5548" s="195" t="s">
        <v>17042</v>
      </c>
      <c r="C5548" s="196" t="s">
        <v>5413</v>
      </c>
      <c r="D5548" s="197">
        <v>685</v>
      </c>
    </row>
    <row r="5549" spans="1:4">
      <c r="A5549" s="199" t="s">
        <v>17043</v>
      </c>
      <c r="B5549" s="195" t="s">
        <v>17044</v>
      </c>
      <c r="C5549" s="196" t="s">
        <v>5413</v>
      </c>
      <c r="D5549" s="197">
        <v>685</v>
      </c>
    </row>
    <row r="5550" spans="1:4">
      <c r="A5550" s="199" t="s">
        <v>17045</v>
      </c>
      <c r="B5550" s="195" t="s">
        <v>17046</v>
      </c>
      <c r="C5550" s="196" t="s">
        <v>5413</v>
      </c>
      <c r="D5550" s="197">
        <v>300</v>
      </c>
    </row>
    <row r="5551" spans="1:4">
      <c r="A5551" s="199" t="s">
        <v>17047</v>
      </c>
      <c r="B5551" s="195" t="s">
        <v>17048</v>
      </c>
      <c r="C5551" s="196" t="s">
        <v>5413</v>
      </c>
      <c r="D5551" s="197">
        <v>432.96</v>
      </c>
    </row>
    <row r="5552" spans="1:4">
      <c r="A5552" s="199" t="s">
        <v>17049</v>
      </c>
      <c r="B5552" s="195" t="s">
        <v>17050</v>
      </c>
      <c r="C5552" s="196" t="s">
        <v>5413</v>
      </c>
      <c r="D5552" s="197">
        <v>124</v>
      </c>
    </row>
    <row r="5553" spans="1:4">
      <c r="A5553" s="199" t="s">
        <v>17051</v>
      </c>
      <c r="B5553" s="195" t="s">
        <v>17052</v>
      </c>
      <c r="C5553" s="196" t="s">
        <v>5413</v>
      </c>
      <c r="D5553" s="197">
        <v>90</v>
      </c>
    </row>
    <row r="5554" spans="1:4">
      <c r="A5554" s="194" t="s">
        <v>17053</v>
      </c>
      <c r="B5554" s="195"/>
      <c r="C5554" s="196"/>
      <c r="D5554" s="224"/>
    </row>
    <row r="5555" spans="1:4">
      <c r="A5555" s="199" t="s">
        <v>17054</v>
      </c>
      <c r="B5555" s="195" t="s">
        <v>17055</v>
      </c>
      <c r="C5555" s="196" t="s">
        <v>5451</v>
      </c>
      <c r="D5555" s="197">
        <v>19954</v>
      </c>
    </row>
    <row r="5556" spans="1:4">
      <c r="A5556" s="199" t="s">
        <v>17056</v>
      </c>
      <c r="B5556" s="195" t="s">
        <v>17057</v>
      </c>
      <c r="C5556" s="196" t="s">
        <v>5451</v>
      </c>
      <c r="D5556" s="197">
        <v>19954</v>
      </c>
    </row>
    <row r="5557" spans="1:4">
      <c r="A5557" s="199" t="s">
        <v>17058</v>
      </c>
      <c r="B5557" s="195" t="s">
        <v>17059</v>
      </c>
      <c r="C5557" s="196" t="s">
        <v>5451</v>
      </c>
      <c r="D5557" s="197">
        <v>23470</v>
      </c>
    </row>
    <row r="5558" spans="1:4">
      <c r="A5558" s="199" t="s">
        <v>17060</v>
      </c>
      <c r="B5558" s="195" t="s">
        <v>17061</v>
      </c>
      <c r="C5558" s="196" t="s">
        <v>5451</v>
      </c>
      <c r="D5558" s="197">
        <v>23470</v>
      </c>
    </row>
    <row r="5559" spans="1:4">
      <c r="A5559" s="199" t="s">
        <v>17062</v>
      </c>
      <c r="B5559" s="195" t="s">
        <v>17063</v>
      </c>
      <c r="C5559" s="196" t="s">
        <v>5451</v>
      </c>
      <c r="D5559" s="197">
        <v>29013.279999999999</v>
      </c>
    </row>
    <row r="5560" spans="1:4">
      <c r="A5560" s="199" t="s">
        <v>17064</v>
      </c>
      <c r="B5560" s="195" t="s">
        <v>17065</v>
      </c>
      <c r="C5560" s="196" t="s">
        <v>5419</v>
      </c>
      <c r="D5560" s="197">
        <v>10000</v>
      </c>
    </row>
    <row r="5561" spans="1:4">
      <c r="A5561" s="194" t="s">
        <v>17066</v>
      </c>
      <c r="B5561" s="195"/>
      <c r="C5561" s="196"/>
      <c r="D5561" s="224"/>
    </row>
    <row r="5562" spans="1:4">
      <c r="A5562" s="194" t="s">
        <v>17067</v>
      </c>
      <c r="B5562" s="195"/>
      <c r="C5562" s="196"/>
      <c r="D5562" s="224"/>
    </row>
    <row r="5563" spans="1:4">
      <c r="A5563" s="199" t="s">
        <v>17068</v>
      </c>
      <c r="B5563" s="195" t="s">
        <v>17069</v>
      </c>
      <c r="C5563" s="196" t="s">
        <v>5413</v>
      </c>
      <c r="D5563" s="197">
        <v>3333.78</v>
      </c>
    </row>
    <row r="5564" spans="1:4">
      <c r="A5564" s="199" t="s">
        <v>17070</v>
      </c>
      <c r="B5564" s="195" t="s">
        <v>17071</v>
      </c>
      <c r="C5564" s="196" t="s">
        <v>5413</v>
      </c>
      <c r="D5564" s="197">
        <v>1908.46</v>
      </c>
    </row>
    <row r="5565" spans="1:4">
      <c r="A5565" s="199" t="s">
        <v>17072</v>
      </c>
      <c r="B5565" s="195" t="s">
        <v>17073</v>
      </c>
      <c r="C5565" s="196" t="s">
        <v>5413</v>
      </c>
      <c r="D5565" s="197">
        <v>2457.75</v>
      </c>
    </row>
    <row r="5566" spans="1:4">
      <c r="A5566" s="199" t="s">
        <v>17074</v>
      </c>
      <c r="B5566" s="195" t="s">
        <v>17075</v>
      </c>
      <c r="C5566" s="196" t="s">
        <v>5413</v>
      </c>
      <c r="D5566" s="197">
        <v>4093.64</v>
      </c>
    </row>
    <row r="5567" spans="1:4">
      <c r="A5567" s="199" t="s">
        <v>17076</v>
      </c>
      <c r="B5567" s="195" t="s">
        <v>17077</v>
      </c>
      <c r="C5567" s="196" t="s">
        <v>5413</v>
      </c>
      <c r="D5567" s="197">
        <v>235.4</v>
      </c>
    </row>
    <row r="5568" spans="1:4">
      <c r="A5568" s="199" t="s">
        <v>17078</v>
      </c>
      <c r="B5568" s="195" t="s">
        <v>17079</v>
      </c>
      <c r="C5568" s="196" t="s">
        <v>5413</v>
      </c>
      <c r="D5568" s="197">
        <v>235.46</v>
      </c>
    </row>
    <row r="5569" spans="1:4">
      <c r="A5569" s="199" t="s">
        <v>17080</v>
      </c>
      <c r="B5569" s="195" t="s">
        <v>17081</v>
      </c>
      <c r="C5569" s="196" t="s">
        <v>5413</v>
      </c>
      <c r="D5569" s="197">
        <v>288.89</v>
      </c>
    </row>
    <row r="5570" spans="1:4">
      <c r="A5570" s="199" t="s">
        <v>17082</v>
      </c>
      <c r="B5570" s="195" t="s">
        <v>17083</v>
      </c>
      <c r="C5570" s="196" t="s">
        <v>5413</v>
      </c>
      <c r="D5570" s="197">
        <v>1656</v>
      </c>
    </row>
    <row r="5571" spans="1:4">
      <c r="A5571" s="199" t="s">
        <v>17084</v>
      </c>
      <c r="B5571" s="195" t="s">
        <v>17085</v>
      </c>
      <c r="C5571" s="196" t="s">
        <v>5413</v>
      </c>
      <c r="D5571" s="197">
        <v>3110.35</v>
      </c>
    </row>
    <row r="5572" spans="1:4">
      <c r="A5572" s="199" t="s">
        <v>17086</v>
      </c>
      <c r="B5572" s="195" t="s">
        <v>17087</v>
      </c>
      <c r="C5572" s="196" t="s">
        <v>5413</v>
      </c>
      <c r="D5572" s="197">
        <v>5000</v>
      </c>
    </row>
    <row r="5573" spans="1:4">
      <c r="A5573" s="199" t="s">
        <v>17088</v>
      </c>
      <c r="B5573" s="195" t="s">
        <v>17089</v>
      </c>
      <c r="C5573" s="196" t="s">
        <v>5413</v>
      </c>
      <c r="D5573" s="197">
        <v>3900</v>
      </c>
    </row>
    <row r="5574" spans="1:4">
      <c r="A5574" s="199" t="s">
        <v>17090</v>
      </c>
      <c r="B5574" s="195" t="s">
        <v>17091</v>
      </c>
      <c r="C5574" s="196" t="s">
        <v>5413</v>
      </c>
      <c r="D5574" s="197">
        <v>3980</v>
      </c>
    </row>
    <row r="5575" spans="1:4">
      <c r="A5575" s="199" t="s">
        <v>17092</v>
      </c>
      <c r="B5575" s="195" t="s">
        <v>17093</v>
      </c>
      <c r="C5575" s="196" t="s">
        <v>5413</v>
      </c>
      <c r="D5575" s="197">
        <v>4000</v>
      </c>
    </row>
    <row r="5576" spans="1:4">
      <c r="A5576" s="199" t="s">
        <v>17094</v>
      </c>
      <c r="B5576" s="195" t="s">
        <v>17095</v>
      </c>
      <c r="C5576" s="196" t="s">
        <v>5413</v>
      </c>
      <c r="D5576" s="197">
        <v>3800</v>
      </c>
    </row>
    <row r="5577" spans="1:4">
      <c r="A5577" s="199" t="s">
        <v>17096</v>
      </c>
      <c r="B5577" s="195" t="s">
        <v>17097</v>
      </c>
      <c r="C5577" s="196" t="s">
        <v>5413</v>
      </c>
      <c r="D5577" s="197">
        <v>2328</v>
      </c>
    </row>
    <row r="5578" spans="1:4">
      <c r="A5578" s="199" t="s">
        <v>17098</v>
      </c>
      <c r="B5578" s="195" t="s">
        <v>17099</v>
      </c>
      <c r="C5578" s="196" t="s">
        <v>5413</v>
      </c>
      <c r="D5578" s="197">
        <v>1529.86</v>
      </c>
    </row>
    <row r="5579" spans="1:4">
      <c r="A5579" s="199" t="s">
        <v>17100</v>
      </c>
      <c r="B5579" s="195" t="s">
        <v>17101</v>
      </c>
      <c r="C5579" s="196" t="s">
        <v>5413</v>
      </c>
      <c r="D5579" s="197">
        <v>2278</v>
      </c>
    </row>
    <row r="5580" spans="1:4">
      <c r="A5580" s="199" t="s">
        <v>17102</v>
      </c>
      <c r="B5580" s="195" t="s">
        <v>17103</v>
      </c>
      <c r="C5580" s="196" t="s">
        <v>5413</v>
      </c>
      <c r="D5580" s="197">
        <v>1729.17</v>
      </c>
    </row>
    <row r="5581" spans="1:4">
      <c r="A5581" s="199" t="s">
        <v>17104</v>
      </c>
      <c r="B5581" s="195" t="s">
        <v>17105</v>
      </c>
      <c r="C5581" s="196" t="s">
        <v>5413</v>
      </c>
      <c r="D5581" s="197">
        <v>2328</v>
      </c>
    </row>
    <row r="5582" spans="1:4">
      <c r="A5582" s="199" t="s">
        <v>17106</v>
      </c>
      <c r="B5582" s="195" t="s">
        <v>17107</v>
      </c>
      <c r="C5582" s="196" t="s">
        <v>5413</v>
      </c>
      <c r="D5582" s="197">
        <v>2178.0100000000002</v>
      </c>
    </row>
    <row r="5583" spans="1:4">
      <c r="A5583" s="199" t="s">
        <v>17108</v>
      </c>
      <c r="B5583" s="195" t="s">
        <v>17109</v>
      </c>
      <c r="C5583" s="196" t="s">
        <v>5413</v>
      </c>
      <c r="D5583" s="197">
        <v>3900</v>
      </c>
    </row>
    <row r="5584" spans="1:4">
      <c r="A5584" s="199" t="s">
        <v>17110</v>
      </c>
      <c r="B5584" s="195" t="s">
        <v>17111</v>
      </c>
      <c r="C5584" s="196" t="s">
        <v>5413</v>
      </c>
      <c r="D5584" s="197">
        <v>2705.75</v>
      </c>
    </row>
    <row r="5585" spans="1:4">
      <c r="A5585" s="199" t="s">
        <v>17112</v>
      </c>
      <c r="B5585" s="195" t="s">
        <v>17113</v>
      </c>
      <c r="C5585" s="196" t="s">
        <v>5413</v>
      </c>
      <c r="D5585" s="197">
        <v>5855.74</v>
      </c>
    </row>
    <row r="5586" spans="1:4">
      <c r="A5586" s="194" t="s">
        <v>17114</v>
      </c>
      <c r="B5586" s="195"/>
      <c r="C5586" s="196"/>
      <c r="D5586" s="224"/>
    </row>
    <row r="5587" spans="1:4">
      <c r="A5587" s="199" t="s">
        <v>17115</v>
      </c>
      <c r="B5587" s="195" t="s">
        <v>17116</v>
      </c>
      <c r="C5587" s="196" t="s">
        <v>5413</v>
      </c>
      <c r="D5587" s="197">
        <v>60612.29</v>
      </c>
    </row>
    <row r="5588" spans="1:4">
      <c r="A5588" s="199" t="s">
        <v>17117</v>
      </c>
      <c r="B5588" s="195" t="s">
        <v>17118</v>
      </c>
      <c r="C5588" s="196" t="s">
        <v>5413</v>
      </c>
      <c r="D5588" s="197">
        <v>74549.13</v>
      </c>
    </row>
    <row r="5589" spans="1:4">
      <c r="A5589" s="199" t="s">
        <v>17119</v>
      </c>
      <c r="B5589" s="195" t="s">
        <v>17120</v>
      </c>
      <c r="C5589" s="196" t="s">
        <v>5413</v>
      </c>
      <c r="D5589" s="197">
        <v>96893.29</v>
      </c>
    </row>
    <row r="5590" spans="1:4">
      <c r="A5590" s="199" t="s">
        <v>17121</v>
      </c>
      <c r="B5590" s="195" t="s">
        <v>17122</v>
      </c>
      <c r="C5590" s="196" t="s">
        <v>5413</v>
      </c>
      <c r="D5590" s="197">
        <v>120445.46</v>
      </c>
    </row>
    <row r="5591" spans="1:4">
      <c r="A5591" s="199" t="s">
        <v>17123</v>
      </c>
      <c r="B5591" s="195" t="s">
        <v>17124</v>
      </c>
      <c r="C5591" s="196" t="s">
        <v>5413</v>
      </c>
      <c r="D5591" s="197">
        <v>94486.96</v>
      </c>
    </row>
    <row r="5592" spans="1:4">
      <c r="A5592" s="199" t="s">
        <v>17125</v>
      </c>
      <c r="B5592" s="195" t="s">
        <v>17126</v>
      </c>
      <c r="C5592" s="196" t="s">
        <v>5413</v>
      </c>
      <c r="D5592" s="197">
        <v>39363</v>
      </c>
    </row>
    <row r="5593" spans="1:4">
      <c r="A5593" s="199" t="s">
        <v>17127</v>
      </c>
      <c r="B5593" s="195" t="s">
        <v>17128</v>
      </c>
      <c r="C5593" s="196" t="s">
        <v>5413</v>
      </c>
      <c r="D5593" s="197">
        <v>51932.44</v>
      </c>
    </row>
    <row r="5594" spans="1:4">
      <c r="A5594" s="199" t="s">
        <v>17129</v>
      </c>
      <c r="B5594" s="195" t="s">
        <v>17130</v>
      </c>
      <c r="C5594" s="196" t="s">
        <v>5413</v>
      </c>
      <c r="D5594" s="197">
        <v>46890.37</v>
      </c>
    </row>
    <row r="5595" spans="1:4">
      <c r="A5595" s="199" t="s">
        <v>17131</v>
      </c>
      <c r="B5595" s="195" t="s">
        <v>17132</v>
      </c>
      <c r="C5595" s="196" t="s">
        <v>5413</v>
      </c>
      <c r="D5595" s="197">
        <v>58032.01</v>
      </c>
    </row>
    <row r="5596" spans="1:4">
      <c r="A5596" s="194" t="s">
        <v>17133</v>
      </c>
      <c r="B5596" s="195"/>
      <c r="C5596" s="196"/>
      <c r="D5596" s="224"/>
    </row>
    <row r="5597" spans="1:4">
      <c r="A5597" s="199" t="s">
        <v>17134</v>
      </c>
      <c r="B5597" s="195" t="s">
        <v>17135</v>
      </c>
      <c r="C5597" s="196" t="s">
        <v>5413</v>
      </c>
      <c r="D5597" s="197">
        <v>52.49</v>
      </c>
    </row>
    <row r="5598" spans="1:4">
      <c r="A5598" s="199" t="s">
        <v>17136</v>
      </c>
      <c r="B5598" s="195" t="s">
        <v>17137</v>
      </c>
      <c r="C5598" s="196" t="s">
        <v>5413</v>
      </c>
      <c r="D5598" s="197">
        <v>221.13</v>
      </c>
    </row>
    <row r="5599" spans="1:4">
      <c r="A5599" s="199" t="s">
        <v>17138</v>
      </c>
      <c r="B5599" s="195" t="s">
        <v>17139</v>
      </c>
      <c r="C5599" s="196" t="s">
        <v>5413</v>
      </c>
      <c r="D5599" s="197">
        <v>280.37</v>
      </c>
    </row>
    <row r="5600" spans="1:4">
      <c r="A5600" s="199" t="s">
        <v>17140</v>
      </c>
      <c r="B5600" s="195" t="s">
        <v>17141</v>
      </c>
      <c r="C5600" s="196" t="s">
        <v>5413</v>
      </c>
      <c r="D5600" s="197">
        <v>202.43</v>
      </c>
    </row>
    <row r="5601" spans="1:4">
      <c r="A5601" s="199" t="s">
        <v>17142</v>
      </c>
      <c r="B5601" s="195" t="s">
        <v>17143</v>
      </c>
      <c r="C5601" s="196" t="s">
        <v>5413</v>
      </c>
      <c r="D5601" s="197">
        <v>212.4</v>
      </c>
    </row>
    <row r="5602" spans="1:4">
      <c r="A5602" s="199" t="s">
        <v>17144</v>
      </c>
      <c r="B5602" s="195" t="s">
        <v>17145</v>
      </c>
      <c r="C5602" s="196" t="s">
        <v>5413</v>
      </c>
      <c r="D5602" s="197">
        <v>533.35</v>
      </c>
    </row>
    <row r="5603" spans="1:4">
      <c r="A5603" s="199" t="s">
        <v>17146</v>
      </c>
      <c r="B5603" s="195" t="s">
        <v>17147</v>
      </c>
      <c r="C5603" s="196" t="s">
        <v>5413</v>
      </c>
      <c r="D5603" s="197">
        <v>54.05</v>
      </c>
    </row>
    <row r="5604" spans="1:4">
      <c r="A5604" s="199" t="s">
        <v>17148</v>
      </c>
      <c r="B5604" s="195" t="s">
        <v>17149</v>
      </c>
      <c r="C5604" s="196" t="s">
        <v>5413</v>
      </c>
      <c r="D5604" s="197">
        <v>98.38</v>
      </c>
    </row>
    <row r="5605" spans="1:4">
      <c r="A5605" s="199" t="s">
        <v>17150</v>
      </c>
      <c r="B5605" s="195" t="s">
        <v>17151</v>
      </c>
      <c r="C5605" s="196" t="s">
        <v>5413</v>
      </c>
      <c r="D5605" s="197">
        <v>1001.26</v>
      </c>
    </row>
    <row r="5606" spans="1:4">
      <c r="A5606" s="199" t="s">
        <v>17152</v>
      </c>
      <c r="B5606" s="195" t="s">
        <v>17153</v>
      </c>
      <c r="C5606" s="196" t="s">
        <v>5413</v>
      </c>
      <c r="D5606" s="197">
        <v>676.25</v>
      </c>
    </row>
    <row r="5607" spans="1:4">
      <c r="A5607" s="199" t="s">
        <v>17154</v>
      </c>
      <c r="B5607" s="195" t="s">
        <v>17155</v>
      </c>
      <c r="C5607" s="196" t="s">
        <v>5413</v>
      </c>
      <c r="D5607" s="197">
        <v>31.88</v>
      </c>
    </row>
    <row r="5608" spans="1:4">
      <c r="A5608" s="199" t="s">
        <v>17156</v>
      </c>
      <c r="B5608" s="195" t="s">
        <v>17157</v>
      </c>
      <c r="C5608" s="196" t="s">
        <v>5413</v>
      </c>
      <c r="D5608" s="197">
        <v>181.28</v>
      </c>
    </row>
    <row r="5609" spans="1:4">
      <c r="A5609" s="199" t="s">
        <v>17158</v>
      </c>
      <c r="B5609" s="195" t="s">
        <v>17159</v>
      </c>
      <c r="C5609" s="196" t="s">
        <v>5413</v>
      </c>
      <c r="D5609" s="197">
        <v>270.93</v>
      </c>
    </row>
    <row r="5610" spans="1:4">
      <c r="A5610" s="199" t="s">
        <v>17160</v>
      </c>
      <c r="B5610" s="195" t="s">
        <v>17161</v>
      </c>
      <c r="C5610" s="196" t="s">
        <v>5413</v>
      </c>
      <c r="D5610" s="197">
        <v>291.31</v>
      </c>
    </row>
    <row r="5611" spans="1:4">
      <c r="A5611" s="199" t="s">
        <v>17162</v>
      </c>
      <c r="B5611" s="195" t="s">
        <v>17163</v>
      </c>
      <c r="C5611" s="196" t="s">
        <v>5413</v>
      </c>
      <c r="D5611" s="197">
        <v>682.47</v>
      </c>
    </row>
    <row r="5612" spans="1:4">
      <c r="A5612" s="199" t="s">
        <v>17164</v>
      </c>
      <c r="B5612" s="195" t="s">
        <v>17165</v>
      </c>
      <c r="C5612" s="196" t="s">
        <v>5413</v>
      </c>
      <c r="D5612" s="197">
        <v>62.65</v>
      </c>
    </row>
    <row r="5613" spans="1:4">
      <c r="A5613" s="199" t="s">
        <v>17166</v>
      </c>
      <c r="B5613" s="195" t="s">
        <v>17167</v>
      </c>
      <c r="C5613" s="196" t="s">
        <v>5413</v>
      </c>
      <c r="D5613" s="197">
        <v>103.58</v>
      </c>
    </row>
    <row r="5614" spans="1:4">
      <c r="A5614" s="194" t="s">
        <v>17168</v>
      </c>
      <c r="B5614" s="195"/>
      <c r="C5614" s="196"/>
      <c r="D5614" s="224"/>
    </row>
    <row r="5615" spans="1:4">
      <c r="A5615" s="199" t="s">
        <v>17169</v>
      </c>
      <c r="B5615" s="195" t="s">
        <v>17170</v>
      </c>
      <c r="C5615" s="196" t="s">
        <v>5456</v>
      </c>
      <c r="D5615" s="197">
        <v>6</v>
      </c>
    </row>
    <row r="5616" spans="1:4">
      <c r="A5616" s="199" t="s">
        <v>17171</v>
      </c>
      <c r="B5616" s="195" t="s">
        <v>17172</v>
      </c>
      <c r="C5616" s="196" t="s">
        <v>5456</v>
      </c>
      <c r="D5616" s="197">
        <v>12</v>
      </c>
    </row>
    <row r="5617" spans="1:4">
      <c r="A5617" s="194" t="s">
        <v>17173</v>
      </c>
      <c r="B5617" s="195"/>
      <c r="C5617" s="196"/>
      <c r="D5617" s="224"/>
    </row>
    <row r="5618" spans="1:4">
      <c r="A5618" s="194" t="s">
        <v>17174</v>
      </c>
      <c r="B5618" s="195"/>
      <c r="C5618" s="196"/>
      <c r="D5618" s="224"/>
    </row>
    <row r="5619" spans="1:4">
      <c r="A5619" s="199" t="s">
        <v>17175</v>
      </c>
      <c r="B5619" s="195" t="s">
        <v>17176</v>
      </c>
      <c r="C5619" s="196" t="s">
        <v>25</v>
      </c>
      <c r="D5619" s="197">
        <v>360</v>
      </c>
    </row>
    <row r="5620" spans="1:4">
      <c r="A5620" s="199" t="s">
        <v>17177</v>
      </c>
      <c r="B5620" s="195" t="s">
        <v>17178</v>
      </c>
      <c r="C5620" s="196" t="s">
        <v>25</v>
      </c>
      <c r="D5620" s="197">
        <v>419</v>
      </c>
    </row>
    <row r="5621" spans="1:4">
      <c r="A5621" s="199" t="s">
        <v>17179</v>
      </c>
      <c r="B5621" s="195" t="s">
        <v>17180</v>
      </c>
      <c r="C5621" s="196" t="s">
        <v>25</v>
      </c>
      <c r="D5621" s="197">
        <v>526.57000000000005</v>
      </c>
    </row>
    <row r="5622" spans="1:4">
      <c r="A5622" s="199" t="s">
        <v>17181</v>
      </c>
      <c r="B5622" s="195" t="s">
        <v>17182</v>
      </c>
      <c r="C5622" s="196" t="s">
        <v>25</v>
      </c>
      <c r="D5622" s="197">
        <v>580</v>
      </c>
    </row>
    <row r="5623" spans="1:4">
      <c r="A5623" s="199" t="s">
        <v>17183</v>
      </c>
      <c r="B5623" s="195" t="s">
        <v>17184</v>
      </c>
      <c r="C5623" s="196" t="s">
        <v>25</v>
      </c>
      <c r="D5623" s="197">
        <v>677.32</v>
      </c>
    </row>
    <row r="5624" spans="1:4">
      <c r="A5624" s="199" t="s">
        <v>17185</v>
      </c>
      <c r="B5624" s="195" t="s">
        <v>17186</v>
      </c>
      <c r="C5624" s="196" t="s">
        <v>25</v>
      </c>
      <c r="D5624" s="197">
        <v>730.13</v>
      </c>
    </row>
    <row r="5625" spans="1:4">
      <c r="A5625" s="199" t="s">
        <v>17187</v>
      </c>
      <c r="B5625" s="195" t="s">
        <v>17188</v>
      </c>
      <c r="C5625" s="196" t="s">
        <v>25</v>
      </c>
      <c r="D5625" s="197">
        <v>801.36</v>
      </c>
    </row>
    <row r="5626" spans="1:4">
      <c r="A5626" s="199" t="s">
        <v>17189</v>
      </c>
      <c r="B5626" s="195" t="s">
        <v>17190</v>
      </c>
      <c r="C5626" s="196" t="s">
        <v>25</v>
      </c>
      <c r="D5626" s="197">
        <v>951.55</v>
      </c>
    </row>
    <row r="5627" spans="1:4">
      <c r="A5627" s="194" t="s">
        <v>17191</v>
      </c>
      <c r="B5627" s="195"/>
      <c r="C5627" s="196"/>
      <c r="D5627" s="224"/>
    </row>
    <row r="5628" spans="1:4">
      <c r="A5628" s="199" t="s">
        <v>17192</v>
      </c>
      <c r="B5628" s="195" t="s">
        <v>17193</v>
      </c>
      <c r="C5628" s="196" t="s">
        <v>5413</v>
      </c>
      <c r="D5628" s="197">
        <v>65.36</v>
      </c>
    </row>
    <row r="5629" spans="1:4">
      <c r="A5629" s="194" t="s">
        <v>17194</v>
      </c>
      <c r="B5629" s="195"/>
      <c r="C5629" s="196"/>
      <c r="D5629" s="224"/>
    </row>
    <row r="5630" spans="1:4">
      <c r="A5630" s="199" t="s">
        <v>17195</v>
      </c>
      <c r="B5630" s="195" t="s">
        <v>17196</v>
      </c>
      <c r="C5630" s="196" t="s">
        <v>25</v>
      </c>
      <c r="D5630" s="197">
        <v>408</v>
      </c>
    </row>
    <row r="5631" spans="1:4">
      <c r="A5631" s="194" t="s">
        <v>17197</v>
      </c>
      <c r="B5631" s="195"/>
      <c r="C5631" s="196"/>
      <c r="D5631" s="224"/>
    </row>
    <row r="5632" spans="1:4">
      <c r="A5632" s="199" t="s">
        <v>17198</v>
      </c>
      <c r="B5632" s="195" t="s">
        <v>17199</v>
      </c>
      <c r="C5632" s="196" t="s">
        <v>5413</v>
      </c>
      <c r="D5632" s="197">
        <v>33.61</v>
      </c>
    </row>
    <row r="5633" spans="1:4">
      <c r="A5633" s="199" t="s">
        <v>17200</v>
      </c>
      <c r="B5633" s="195" t="s">
        <v>17201</v>
      </c>
      <c r="C5633" s="196" t="s">
        <v>5413</v>
      </c>
      <c r="D5633" s="197">
        <v>67.22</v>
      </c>
    </row>
    <row r="5634" spans="1:4">
      <c r="A5634" s="199" t="s">
        <v>17202</v>
      </c>
      <c r="B5634" s="195" t="s">
        <v>17203</v>
      </c>
      <c r="C5634" s="196" t="s">
        <v>5413</v>
      </c>
      <c r="D5634" s="197">
        <v>180.17</v>
      </c>
    </row>
    <row r="5635" spans="1:4">
      <c r="A5635" s="199" t="s">
        <v>17204</v>
      </c>
      <c r="B5635" s="195" t="s">
        <v>17205</v>
      </c>
      <c r="C5635" s="196" t="s">
        <v>25</v>
      </c>
      <c r="D5635" s="197">
        <v>99.38</v>
      </c>
    </row>
    <row r="5636" spans="1:4">
      <c r="A5636" s="194" t="s">
        <v>17206</v>
      </c>
      <c r="B5636" s="195"/>
      <c r="C5636" s="196"/>
      <c r="D5636" s="224"/>
    </row>
    <row r="5637" spans="1:4">
      <c r="A5637" s="199" t="s">
        <v>17207</v>
      </c>
      <c r="B5637" s="195" t="s">
        <v>17208</v>
      </c>
      <c r="C5637" s="196" t="s">
        <v>5479</v>
      </c>
      <c r="D5637" s="197">
        <v>1388.84</v>
      </c>
    </row>
    <row r="5638" spans="1:4">
      <c r="A5638" s="199" t="s">
        <v>17209</v>
      </c>
      <c r="B5638" s="195" t="s">
        <v>17210</v>
      </c>
      <c r="C5638" s="196" t="s">
        <v>25</v>
      </c>
      <c r="D5638" s="197">
        <v>150.83000000000001</v>
      </c>
    </row>
    <row r="5639" spans="1:4">
      <c r="A5639" s="199" t="s">
        <v>17211</v>
      </c>
      <c r="B5639" s="195" t="s">
        <v>17212</v>
      </c>
      <c r="C5639" s="196" t="s">
        <v>25</v>
      </c>
      <c r="D5639" s="197">
        <v>475.72</v>
      </c>
    </row>
    <row r="5640" spans="1:4">
      <c r="A5640" s="199" t="s">
        <v>17213</v>
      </c>
      <c r="B5640" s="195" t="s">
        <v>17214</v>
      </c>
      <c r="C5640" s="196" t="s">
        <v>25</v>
      </c>
      <c r="D5640" s="197">
        <v>68.819999999999993</v>
      </c>
    </row>
    <row r="5641" spans="1:4">
      <c r="A5641" s="199" t="s">
        <v>17215</v>
      </c>
      <c r="B5641" s="195" t="s">
        <v>17216</v>
      </c>
      <c r="C5641" s="196" t="s">
        <v>5413</v>
      </c>
      <c r="D5641" s="197">
        <v>53.19</v>
      </c>
    </row>
    <row r="5642" spans="1:4">
      <c r="A5642" s="199" t="s">
        <v>17217</v>
      </c>
      <c r="B5642" s="195" t="s">
        <v>17218</v>
      </c>
      <c r="C5642" s="196" t="s">
        <v>5413</v>
      </c>
      <c r="D5642" s="197">
        <v>45</v>
      </c>
    </row>
    <row r="5643" spans="1:4">
      <c r="A5643" s="199" t="s">
        <v>17219</v>
      </c>
      <c r="B5643" s="195" t="s">
        <v>17220</v>
      </c>
      <c r="C5643" s="196" t="s">
        <v>5413</v>
      </c>
      <c r="D5643" s="197">
        <v>61.38</v>
      </c>
    </row>
    <row r="5644" spans="1:4">
      <c r="A5644" s="199" t="s">
        <v>17221</v>
      </c>
      <c r="B5644" s="195" t="s">
        <v>17222</v>
      </c>
      <c r="C5644" s="196" t="s">
        <v>5413</v>
      </c>
      <c r="D5644" s="197">
        <v>61.47</v>
      </c>
    </row>
    <row r="5645" spans="1:4">
      <c r="A5645" s="199" t="s">
        <v>17223</v>
      </c>
      <c r="B5645" s="195" t="s">
        <v>17224</v>
      </c>
      <c r="C5645" s="196" t="s">
        <v>5413</v>
      </c>
      <c r="D5645" s="197">
        <v>110.07</v>
      </c>
    </row>
    <row r="5646" spans="1:4">
      <c r="A5646" s="194" t="s">
        <v>17225</v>
      </c>
      <c r="B5646" s="195"/>
      <c r="C5646" s="196"/>
      <c r="D5646" s="224"/>
    </row>
    <row r="5647" spans="1:4">
      <c r="A5647" s="199" t="s">
        <v>17226</v>
      </c>
      <c r="B5647" s="195" t="s">
        <v>17227</v>
      </c>
      <c r="C5647" s="196" t="s">
        <v>5447</v>
      </c>
      <c r="D5647" s="197">
        <v>10</v>
      </c>
    </row>
    <row r="5648" spans="1:4">
      <c r="A5648" s="199" t="s">
        <v>17228</v>
      </c>
      <c r="B5648" s="195" t="s">
        <v>17229</v>
      </c>
      <c r="C5648" s="196" t="s">
        <v>5413</v>
      </c>
      <c r="D5648" s="197">
        <v>0.24</v>
      </c>
    </row>
    <row r="5649" spans="1:4">
      <c r="A5649" s="199" t="s">
        <v>17230</v>
      </c>
      <c r="B5649" s="195" t="s">
        <v>17231</v>
      </c>
      <c r="C5649" s="196" t="s">
        <v>5413</v>
      </c>
      <c r="D5649" s="197">
        <v>189.49</v>
      </c>
    </row>
    <row r="5650" spans="1:4">
      <c r="A5650" s="199" t="s">
        <v>17232</v>
      </c>
      <c r="B5650" s="195" t="s">
        <v>17233</v>
      </c>
      <c r="C5650" s="196" t="s">
        <v>5413</v>
      </c>
      <c r="D5650" s="197">
        <v>221.51</v>
      </c>
    </row>
    <row r="5651" spans="1:4">
      <c r="A5651" s="199" t="s">
        <v>17234</v>
      </c>
      <c r="B5651" s="195" t="s">
        <v>17235</v>
      </c>
      <c r="C5651" s="196" t="s">
        <v>5413</v>
      </c>
      <c r="D5651" s="197">
        <v>185</v>
      </c>
    </row>
    <row r="5652" spans="1:4">
      <c r="A5652" s="194" t="s">
        <v>17236</v>
      </c>
      <c r="B5652" s="195"/>
      <c r="C5652" s="196"/>
      <c r="D5652" s="224"/>
    </row>
    <row r="5653" spans="1:4">
      <c r="A5653" s="194" t="s">
        <v>17237</v>
      </c>
      <c r="B5653" s="195"/>
      <c r="C5653" s="196"/>
      <c r="D5653" s="224"/>
    </row>
    <row r="5654" spans="1:4">
      <c r="A5654" s="199" t="s">
        <v>17238</v>
      </c>
      <c r="B5654" s="195" t="s">
        <v>17239</v>
      </c>
      <c r="C5654" s="196" t="s">
        <v>25</v>
      </c>
      <c r="D5654" s="197">
        <v>58.59</v>
      </c>
    </row>
    <row r="5655" spans="1:4">
      <c r="A5655" s="199" t="s">
        <v>17240</v>
      </c>
      <c r="B5655" s="195" t="s">
        <v>17241</v>
      </c>
      <c r="C5655" s="196" t="s">
        <v>25</v>
      </c>
      <c r="D5655" s="197">
        <v>30.68</v>
      </c>
    </row>
    <row r="5656" spans="1:4">
      <c r="A5656" s="199" t="s">
        <v>17242</v>
      </c>
      <c r="B5656" s="195" t="s">
        <v>17243</v>
      </c>
      <c r="C5656" s="196" t="s">
        <v>25</v>
      </c>
      <c r="D5656" s="197">
        <v>24.67</v>
      </c>
    </row>
    <row r="5657" spans="1:4">
      <c r="A5657" s="199" t="s">
        <v>17244</v>
      </c>
      <c r="B5657" s="195" t="s">
        <v>17245</v>
      </c>
      <c r="C5657" s="196" t="s">
        <v>25</v>
      </c>
      <c r="D5657" s="197">
        <v>67.55</v>
      </c>
    </row>
    <row r="5658" spans="1:4">
      <c r="A5658" s="199" t="s">
        <v>17246</v>
      </c>
      <c r="B5658" s="195" t="s">
        <v>17247</v>
      </c>
      <c r="C5658" s="196" t="s">
        <v>25</v>
      </c>
      <c r="D5658" s="197">
        <v>41.14</v>
      </c>
    </row>
    <row r="5659" spans="1:4">
      <c r="A5659" s="199" t="s">
        <v>17248</v>
      </c>
      <c r="B5659" s="195" t="s">
        <v>17249</v>
      </c>
      <c r="C5659" s="196" t="s">
        <v>25</v>
      </c>
      <c r="D5659" s="197">
        <v>29.84</v>
      </c>
    </row>
    <row r="5660" spans="1:4">
      <c r="A5660" s="199" t="s">
        <v>17250</v>
      </c>
      <c r="B5660" s="195" t="s">
        <v>17251</v>
      </c>
      <c r="C5660" s="196" t="s">
        <v>25</v>
      </c>
      <c r="D5660" s="197">
        <v>113.33</v>
      </c>
    </row>
    <row r="5661" spans="1:4">
      <c r="A5661" s="199" t="s">
        <v>17252</v>
      </c>
      <c r="B5661" s="195" t="s">
        <v>17253</v>
      </c>
      <c r="C5661" s="196" t="s">
        <v>25</v>
      </c>
      <c r="D5661" s="197">
        <v>71.17</v>
      </c>
    </row>
    <row r="5662" spans="1:4">
      <c r="A5662" s="199" t="s">
        <v>17254</v>
      </c>
      <c r="B5662" s="195" t="s">
        <v>17255</v>
      </c>
      <c r="C5662" s="196" t="s">
        <v>25</v>
      </c>
      <c r="D5662" s="197">
        <v>55.89</v>
      </c>
    </row>
    <row r="5663" spans="1:4">
      <c r="A5663" s="199" t="s">
        <v>17256</v>
      </c>
      <c r="B5663" s="195" t="s">
        <v>17257</v>
      </c>
      <c r="C5663" s="196" t="s">
        <v>25</v>
      </c>
      <c r="D5663" s="197">
        <v>65.48</v>
      </c>
    </row>
    <row r="5664" spans="1:4">
      <c r="A5664" s="199" t="s">
        <v>17258</v>
      </c>
      <c r="B5664" s="195" t="s">
        <v>17259</v>
      </c>
      <c r="C5664" s="196" t="s">
        <v>25</v>
      </c>
      <c r="D5664" s="197">
        <v>8.48</v>
      </c>
    </row>
    <row r="5665" spans="1:4">
      <c r="A5665" s="199" t="s">
        <v>17260</v>
      </c>
      <c r="B5665" s="195" t="s">
        <v>17261</v>
      </c>
      <c r="C5665" s="196" t="s">
        <v>25</v>
      </c>
      <c r="D5665" s="197">
        <v>16.809999999999999</v>
      </c>
    </row>
    <row r="5666" spans="1:4">
      <c r="A5666" s="199" t="s">
        <v>17262</v>
      </c>
      <c r="B5666" s="195" t="s">
        <v>17263</v>
      </c>
      <c r="C5666" s="196" t="s">
        <v>5413</v>
      </c>
      <c r="D5666" s="197">
        <v>5.03</v>
      </c>
    </row>
    <row r="5667" spans="1:4">
      <c r="A5667" s="199" t="s">
        <v>17264</v>
      </c>
      <c r="B5667" s="195" t="s">
        <v>17265</v>
      </c>
      <c r="C5667" s="196" t="s">
        <v>5413</v>
      </c>
      <c r="D5667" s="197">
        <v>10.54</v>
      </c>
    </row>
    <row r="5668" spans="1:4">
      <c r="A5668" s="199" t="s">
        <v>17266</v>
      </c>
      <c r="B5668" s="195" t="s">
        <v>17267</v>
      </c>
      <c r="C5668" s="196" t="s">
        <v>5413</v>
      </c>
      <c r="D5668" s="197">
        <v>18.43</v>
      </c>
    </row>
    <row r="5669" spans="1:4">
      <c r="A5669" s="194" t="s">
        <v>17268</v>
      </c>
      <c r="B5669" s="195"/>
      <c r="C5669" s="196"/>
      <c r="D5669" s="224"/>
    </row>
    <row r="5670" spans="1:4">
      <c r="A5670" s="199" t="s">
        <v>17269</v>
      </c>
      <c r="B5670" s="195" t="s">
        <v>17270</v>
      </c>
      <c r="C5670" s="196" t="s">
        <v>5413</v>
      </c>
      <c r="D5670" s="197">
        <v>11.5</v>
      </c>
    </row>
    <row r="5671" spans="1:4">
      <c r="A5671" s="199" t="s">
        <v>17271</v>
      </c>
      <c r="B5671" s="195" t="s">
        <v>17272</v>
      </c>
      <c r="C5671" s="196" t="s">
        <v>5413</v>
      </c>
      <c r="D5671" s="197">
        <v>12.9</v>
      </c>
    </row>
    <row r="5672" spans="1:4">
      <c r="A5672" s="199" t="s">
        <v>17273</v>
      </c>
      <c r="B5672" s="195" t="s">
        <v>17274</v>
      </c>
      <c r="C5672" s="196" t="s">
        <v>5413</v>
      </c>
      <c r="D5672" s="197">
        <v>40</v>
      </c>
    </row>
    <row r="5673" spans="1:4">
      <c r="A5673" s="199" t="s">
        <v>17275</v>
      </c>
      <c r="B5673" s="195" t="s">
        <v>17276</v>
      </c>
      <c r="C5673" s="196" t="s">
        <v>5413</v>
      </c>
      <c r="D5673" s="197">
        <v>45</v>
      </c>
    </row>
    <row r="5674" spans="1:4">
      <c r="A5674" s="199" t="s">
        <v>17277</v>
      </c>
      <c r="B5674" s="195" t="s">
        <v>17278</v>
      </c>
      <c r="C5674" s="196" t="s">
        <v>5413</v>
      </c>
      <c r="D5674" s="197">
        <v>82.5</v>
      </c>
    </row>
    <row r="5675" spans="1:4">
      <c r="A5675" s="194" t="s">
        <v>17279</v>
      </c>
      <c r="B5675" s="195"/>
      <c r="C5675" s="196"/>
      <c r="D5675" s="224"/>
    </row>
    <row r="5676" spans="1:4">
      <c r="A5676" s="199" t="s">
        <v>17280</v>
      </c>
      <c r="B5676" s="195" t="s">
        <v>17281</v>
      </c>
      <c r="C5676" s="196" t="s">
        <v>25</v>
      </c>
      <c r="D5676" s="197">
        <v>195.51</v>
      </c>
    </row>
    <row r="5677" spans="1:4">
      <c r="A5677" s="199" t="s">
        <v>17282</v>
      </c>
      <c r="B5677" s="195" t="s">
        <v>17283</v>
      </c>
      <c r="C5677" s="196" t="s">
        <v>25</v>
      </c>
      <c r="D5677" s="197">
        <v>195.51</v>
      </c>
    </row>
    <row r="5678" spans="1:4">
      <c r="A5678" s="199" t="s">
        <v>17284</v>
      </c>
      <c r="B5678" s="195" t="s">
        <v>17285</v>
      </c>
      <c r="C5678" s="196" t="s">
        <v>25</v>
      </c>
      <c r="D5678" s="197">
        <v>195.51</v>
      </c>
    </row>
    <row r="5679" spans="1:4">
      <c r="A5679" s="199" t="s">
        <v>17286</v>
      </c>
      <c r="B5679" s="195" t="s">
        <v>17287</v>
      </c>
      <c r="C5679" s="196" t="s">
        <v>25</v>
      </c>
      <c r="D5679" s="197">
        <v>178.71</v>
      </c>
    </row>
    <row r="5680" spans="1:4">
      <c r="A5680" s="199" t="s">
        <v>17288</v>
      </c>
      <c r="B5680" s="195" t="s">
        <v>17289</v>
      </c>
      <c r="C5680" s="196" t="s">
        <v>25</v>
      </c>
      <c r="D5680" s="197">
        <v>178.71</v>
      </c>
    </row>
    <row r="5681" spans="1:4">
      <c r="A5681" s="199" t="s">
        <v>17290</v>
      </c>
      <c r="B5681" s="195" t="s">
        <v>17291</v>
      </c>
      <c r="C5681" s="196" t="s">
        <v>25</v>
      </c>
      <c r="D5681" s="197">
        <v>180.81</v>
      </c>
    </row>
    <row r="5682" spans="1:4">
      <c r="A5682" s="199" t="s">
        <v>17292</v>
      </c>
      <c r="B5682" s="195" t="s">
        <v>17293</v>
      </c>
      <c r="C5682" s="196" t="s">
        <v>25</v>
      </c>
      <c r="D5682" s="197">
        <v>178.71</v>
      </c>
    </row>
    <row r="5683" spans="1:4">
      <c r="A5683" s="199" t="s">
        <v>17294</v>
      </c>
      <c r="B5683" s="195" t="s">
        <v>17295</v>
      </c>
      <c r="C5683" s="196" t="s">
        <v>25</v>
      </c>
      <c r="D5683" s="197">
        <v>178.71</v>
      </c>
    </row>
    <row r="5684" spans="1:4">
      <c r="A5684" s="199" t="s">
        <v>17296</v>
      </c>
      <c r="B5684" s="195" t="s">
        <v>17297</v>
      </c>
      <c r="C5684" s="196" t="s">
        <v>25</v>
      </c>
      <c r="D5684" s="197">
        <v>180.81</v>
      </c>
    </row>
    <row r="5685" spans="1:4">
      <c r="A5685" s="199" t="s">
        <v>17298</v>
      </c>
      <c r="B5685" s="195" t="s">
        <v>17299</v>
      </c>
      <c r="C5685" s="196" t="s">
        <v>25</v>
      </c>
      <c r="D5685" s="197">
        <v>178.71</v>
      </c>
    </row>
    <row r="5686" spans="1:4">
      <c r="A5686" s="199" t="s">
        <v>17300</v>
      </c>
      <c r="B5686" s="195" t="s">
        <v>17301</v>
      </c>
      <c r="C5686" s="196" t="s">
        <v>25</v>
      </c>
      <c r="D5686" s="197">
        <v>178.71</v>
      </c>
    </row>
    <row r="5687" spans="1:4">
      <c r="A5687" s="199" t="s">
        <v>17302</v>
      </c>
      <c r="B5687" s="195" t="s">
        <v>17303</v>
      </c>
      <c r="C5687" s="196" t="s">
        <v>25</v>
      </c>
      <c r="D5687" s="197">
        <v>180.81</v>
      </c>
    </row>
    <row r="5688" spans="1:4">
      <c r="A5688" s="194" t="s">
        <v>17304</v>
      </c>
      <c r="B5688" s="195"/>
      <c r="C5688" s="196"/>
      <c r="D5688" s="224"/>
    </row>
    <row r="5689" spans="1:4">
      <c r="A5689" s="194" t="s">
        <v>17305</v>
      </c>
      <c r="B5689" s="195"/>
      <c r="C5689" s="196"/>
      <c r="D5689" s="224"/>
    </row>
    <row r="5690" spans="1:4">
      <c r="A5690" s="199" t="s">
        <v>17306</v>
      </c>
      <c r="B5690" s="195" t="s">
        <v>17307</v>
      </c>
      <c r="C5690" s="196" t="s">
        <v>5413</v>
      </c>
      <c r="D5690" s="197">
        <v>1961.06</v>
      </c>
    </row>
    <row r="5691" spans="1:4">
      <c r="A5691" s="199" t="s">
        <v>17308</v>
      </c>
      <c r="B5691" s="195" t="s">
        <v>17309</v>
      </c>
      <c r="C5691" s="196" t="s">
        <v>5413</v>
      </c>
      <c r="D5691" s="197">
        <v>2248.96</v>
      </c>
    </row>
    <row r="5692" spans="1:4">
      <c r="A5692" s="199" t="s">
        <v>17310</v>
      </c>
      <c r="B5692" s="195" t="s">
        <v>17311</v>
      </c>
      <c r="C5692" s="196" t="s">
        <v>5445</v>
      </c>
      <c r="D5692" s="197">
        <v>849.8</v>
      </c>
    </row>
    <row r="5693" spans="1:4">
      <c r="A5693" s="194" t="s">
        <v>17312</v>
      </c>
      <c r="B5693" s="195"/>
      <c r="C5693" s="196"/>
      <c r="D5693" s="224"/>
    </row>
    <row r="5694" spans="1:4">
      <c r="A5694" s="194" t="s">
        <v>17313</v>
      </c>
      <c r="B5694" s="195"/>
      <c r="C5694" s="196"/>
      <c r="D5694" s="224"/>
    </row>
    <row r="5695" spans="1:4">
      <c r="A5695" s="199" t="s">
        <v>17314</v>
      </c>
      <c r="B5695" s="195" t="s">
        <v>17315</v>
      </c>
      <c r="C5695" s="196" t="s">
        <v>5413</v>
      </c>
      <c r="D5695" s="197">
        <v>103.55</v>
      </c>
    </row>
    <row r="5696" spans="1:4">
      <c r="A5696" s="199" t="s">
        <v>17316</v>
      </c>
      <c r="B5696" s="195" t="s">
        <v>17317</v>
      </c>
      <c r="C5696" s="196" t="s">
        <v>5413</v>
      </c>
      <c r="D5696" s="197">
        <v>210</v>
      </c>
    </row>
    <row r="5697" spans="1:4">
      <c r="A5697" s="199" t="s">
        <v>17318</v>
      </c>
      <c r="B5697" s="195" t="s">
        <v>17319</v>
      </c>
      <c r="C5697" s="196" t="s">
        <v>5419</v>
      </c>
      <c r="D5697" s="197">
        <v>50</v>
      </c>
    </row>
    <row r="5698" spans="1:4">
      <c r="A5698" s="194" t="s">
        <v>5480</v>
      </c>
      <c r="B5698" s="195"/>
      <c r="C5698" s="196"/>
      <c r="D5698" s="224"/>
    </row>
    <row r="5699" spans="1:4">
      <c r="A5699" s="194" t="s">
        <v>5423</v>
      </c>
      <c r="B5699" s="195"/>
      <c r="C5699" s="196"/>
      <c r="D5699" s="224"/>
    </row>
    <row r="5700" spans="1:4">
      <c r="A5700" s="194" t="s">
        <v>17320</v>
      </c>
      <c r="B5700" s="195"/>
      <c r="C5700" s="196"/>
      <c r="D5700" s="224"/>
    </row>
    <row r="5701" spans="1:4">
      <c r="A5701" s="194" t="s">
        <v>5481</v>
      </c>
      <c r="B5701" s="195"/>
      <c r="C5701" s="196"/>
      <c r="D5701" s="224"/>
    </row>
    <row r="5702" spans="1:4">
      <c r="A5702" s="194" t="s">
        <v>17321</v>
      </c>
      <c r="B5702" s="195"/>
      <c r="C5702" s="196"/>
      <c r="D5702" s="224"/>
    </row>
    <row r="5703" spans="1:4">
      <c r="A5703" s="199" t="s">
        <v>17322</v>
      </c>
      <c r="B5703" s="195" t="s">
        <v>17323</v>
      </c>
      <c r="C5703" s="196" t="s">
        <v>5417</v>
      </c>
      <c r="D5703" s="197">
        <v>1.2</v>
      </c>
    </row>
    <row r="5704" spans="1:4">
      <c r="A5704" s="199" t="s">
        <v>17324</v>
      </c>
      <c r="B5704" s="195" t="s">
        <v>17325</v>
      </c>
      <c r="C5704" s="196" t="s">
        <v>5417</v>
      </c>
      <c r="D5704" s="197">
        <v>0.9</v>
      </c>
    </row>
    <row r="5705" spans="1:4">
      <c r="A5705" s="199" t="s">
        <v>17326</v>
      </c>
      <c r="B5705" s="195" t="s">
        <v>17327</v>
      </c>
      <c r="C5705" s="196" t="s">
        <v>5417</v>
      </c>
      <c r="D5705" s="197">
        <v>0.72</v>
      </c>
    </row>
    <row r="5706" spans="1:4">
      <c r="A5706" s="199" t="s">
        <v>17328</v>
      </c>
      <c r="B5706" s="195" t="s">
        <v>17329</v>
      </c>
      <c r="C5706" s="196" t="s">
        <v>5417</v>
      </c>
      <c r="D5706" s="197">
        <v>1.62</v>
      </c>
    </row>
    <row r="5707" spans="1:4">
      <c r="A5707" s="199" t="s">
        <v>17330</v>
      </c>
      <c r="B5707" s="195" t="s">
        <v>17331</v>
      </c>
      <c r="C5707" s="196" t="s">
        <v>5417</v>
      </c>
      <c r="D5707" s="197">
        <v>1.22</v>
      </c>
    </row>
    <row r="5708" spans="1:4">
      <c r="A5708" s="199" t="s">
        <v>17332</v>
      </c>
      <c r="B5708" s="195" t="s">
        <v>17333</v>
      </c>
      <c r="C5708" s="196" t="s">
        <v>5417</v>
      </c>
      <c r="D5708" s="197">
        <v>0.97</v>
      </c>
    </row>
    <row r="5709" spans="1:4">
      <c r="A5709" s="199" t="s">
        <v>17334</v>
      </c>
      <c r="B5709" s="195" t="s">
        <v>17335</v>
      </c>
      <c r="C5709" s="196" t="s">
        <v>5417</v>
      </c>
      <c r="D5709" s="197">
        <v>1.43</v>
      </c>
    </row>
    <row r="5710" spans="1:4">
      <c r="A5710" s="199" t="s">
        <v>17336</v>
      </c>
      <c r="B5710" s="195" t="s">
        <v>17337</v>
      </c>
      <c r="C5710" s="196" t="s">
        <v>5417</v>
      </c>
      <c r="D5710" s="197">
        <v>0.96</v>
      </c>
    </row>
    <row r="5711" spans="1:4">
      <c r="A5711" s="199" t="s">
        <v>17338</v>
      </c>
      <c r="B5711" s="195" t="s">
        <v>17339</v>
      </c>
      <c r="C5711" s="196" t="s">
        <v>5417</v>
      </c>
      <c r="D5711" s="197">
        <v>0.72</v>
      </c>
    </row>
    <row r="5712" spans="1:4">
      <c r="A5712" s="199" t="s">
        <v>17340</v>
      </c>
      <c r="B5712" s="195" t="s">
        <v>17341</v>
      </c>
      <c r="C5712" s="196" t="s">
        <v>5417</v>
      </c>
      <c r="D5712" s="197">
        <v>0.56999999999999995</v>
      </c>
    </row>
    <row r="5713" spans="1:4">
      <c r="A5713" s="199" t="s">
        <v>17342</v>
      </c>
      <c r="B5713" s="195" t="s">
        <v>17343</v>
      </c>
      <c r="C5713" s="196" t="s">
        <v>5417</v>
      </c>
      <c r="D5713" s="197">
        <v>1.1599999999999999</v>
      </c>
    </row>
    <row r="5714" spans="1:4">
      <c r="A5714" s="199" t="s">
        <v>17344</v>
      </c>
      <c r="B5714" s="195" t="s">
        <v>17345</v>
      </c>
      <c r="C5714" s="196" t="s">
        <v>5417</v>
      </c>
      <c r="D5714" s="197">
        <v>0.78</v>
      </c>
    </row>
    <row r="5715" spans="1:4">
      <c r="A5715" s="199" t="s">
        <v>17346</v>
      </c>
      <c r="B5715" s="195" t="s">
        <v>17347</v>
      </c>
      <c r="C5715" s="196" t="s">
        <v>5417</v>
      </c>
      <c r="D5715" s="197">
        <v>0.57999999999999996</v>
      </c>
    </row>
    <row r="5716" spans="1:4">
      <c r="A5716" s="199" t="s">
        <v>17348</v>
      </c>
      <c r="B5716" s="195" t="s">
        <v>17349</v>
      </c>
      <c r="C5716" s="196" t="s">
        <v>5417</v>
      </c>
      <c r="D5716" s="197">
        <v>0.47</v>
      </c>
    </row>
    <row r="5717" spans="1:4">
      <c r="A5717" s="199" t="s">
        <v>17350</v>
      </c>
      <c r="B5717" s="195" t="s">
        <v>17351</v>
      </c>
      <c r="C5717" s="196" t="s">
        <v>5417</v>
      </c>
      <c r="D5717" s="197">
        <v>0.94</v>
      </c>
    </row>
    <row r="5718" spans="1:4">
      <c r="A5718" s="199" t="s">
        <v>17352</v>
      </c>
      <c r="B5718" s="195" t="s">
        <v>17353</v>
      </c>
      <c r="C5718" s="196" t="s">
        <v>5417</v>
      </c>
      <c r="D5718" s="197">
        <v>0.62</v>
      </c>
    </row>
    <row r="5719" spans="1:4">
      <c r="A5719" s="199" t="s">
        <v>17354</v>
      </c>
      <c r="B5719" s="195" t="s">
        <v>17355</v>
      </c>
      <c r="C5719" s="196" t="s">
        <v>5417</v>
      </c>
      <c r="D5719" s="197">
        <v>0.47</v>
      </c>
    </row>
    <row r="5720" spans="1:4">
      <c r="A5720" s="199" t="s">
        <v>17356</v>
      </c>
      <c r="B5720" s="195" t="s">
        <v>17357</v>
      </c>
      <c r="C5720" s="196" t="s">
        <v>5417</v>
      </c>
      <c r="D5720" s="197">
        <v>0.37</v>
      </c>
    </row>
    <row r="5721" spans="1:4">
      <c r="A5721" s="199" t="s">
        <v>17358</v>
      </c>
      <c r="B5721" s="195" t="s">
        <v>17359</v>
      </c>
      <c r="C5721" s="196" t="s">
        <v>5413</v>
      </c>
      <c r="D5721" s="197">
        <v>9700.74</v>
      </c>
    </row>
    <row r="5722" spans="1:4">
      <c r="A5722" s="199" t="s">
        <v>17360</v>
      </c>
      <c r="B5722" s="195" t="s">
        <v>17361</v>
      </c>
      <c r="C5722" s="196" t="s">
        <v>5413</v>
      </c>
      <c r="D5722" s="197">
        <v>13428.15</v>
      </c>
    </row>
    <row r="5723" spans="1:4">
      <c r="A5723" s="199" t="s">
        <v>17362</v>
      </c>
      <c r="B5723" s="195" t="s">
        <v>17363</v>
      </c>
      <c r="C5723" s="196" t="s">
        <v>5417</v>
      </c>
      <c r="D5723" s="197">
        <v>7.77</v>
      </c>
    </row>
    <row r="5724" spans="1:4">
      <c r="A5724" s="194" t="s">
        <v>17364</v>
      </c>
      <c r="B5724" s="195"/>
      <c r="C5724" s="196"/>
      <c r="D5724" s="224"/>
    </row>
    <row r="5725" spans="1:4">
      <c r="A5725" s="199" t="s">
        <v>17365</v>
      </c>
      <c r="B5725" s="195" t="s">
        <v>17366</v>
      </c>
      <c r="C5725" s="196" t="s">
        <v>5482</v>
      </c>
      <c r="D5725" s="197">
        <v>4.1900000000000004</v>
      </c>
    </row>
    <row r="5726" spans="1:4">
      <c r="A5726" s="199" t="s">
        <v>17367</v>
      </c>
      <c r="B5726" s="195" t="s">
        <v>17368</v>
      </c>
      <c r="C5726" s="196" t="s">
        <v>5482</v>
      </c>
      <c r="D5726" s="197">
        <v>15.51</v>
      </c>
    </row>
    <row r="5727" spans="1:4">
      <c r="A5727" s="199" t="s">
        <v>17369</v>
      </c>
      <c r="B5727" s="195" t="s">
        <v>17370</v>
      </c>
      <c r="C5727" s="196" t="s">
        <v>5482</v>
      </c>
      <c r="D5727" s="197">
        <v>23.27</v>
      </c>
    </row>
    <row r="5728" spans="1:4">
      <c r="A5728" s="199" t="s">
        <v>17371</v>
      </c>
      <c r="B5728" s="195" t="s">
        <v>17372</v>
      </c>
      <c r="C5728" s="196" t="s">
        <v>5482</v>
      </c>
      <c r="D5728" s="197">
        <v>31.02</v>
      </c>
    </row>
    <row r="5729" spans="1:4">
      <c r="A5729" s="194" t="s">
        <v>17373</v>
      </c>
      <c r="B5729" s="195"/>
      <c r="C5729" s="196"/>
      <c r="D5729" s="224"/>
    </row>
    <row r="5730" spans="1:4">
      <c r="A5730" s="199" t="s">
        <v>17374</v>
      </c>
      <c r="B5730" s="195" t="s">
        <v>17375</v>
      </c>
      <c r="C5730" s="196" t="s">
        <v>5413</v>
      </c>
      <c r="D5730" s="197">
        <v>1433</v>
      </c>
    </row>
    <row r="5731" spans="1:4">
      <c r="A5731" s="199" t="s">
        <v>17376</v>
      </c>
      <c r="B5731" s="195" t="s">
        <v>17377</v>
      </c>
      <c r="C5731" s="196" t="s">
        <v>34</v>
      </c>
      <c r="D5731" s="197">
        <v>62.41</v>
      </c>
    </row>
    <row r="5732" spans="1:4">
      <c r="A5732" s="194" t="s">
        <v>17378</v>
      </c>
      <c r="B5732" s="195"/>
      <c r="C5732" s="196"/>
      <c r="D5732" s="224"/>
    </row>
    <row r="5733" spans="1:4">
      <c r="A5733" s="194" t="s">
        <v>17379</v>
      </c>
      <c r="B5733" s="195"/>
      <c r="C5733" s="196"/>
      <c r="D5733" s="224"/>
    </row>
    <row r="5734" spans="1:4">
      <c r="A5734" s="199" t="s">
        <v>17380</v>
      </c>
      <c r="B5734" s="195" t="s">
        <v>17381</v>
      </c>
      <c r="C5734" s="196" t="s">
        <v>5414</v>
      </c>
      <c r="D5734" s="197">
        <v>63.51</v>
      </c>
    </row>
    <row r="5735" spans="1:4">
      <c r="A5735" s="199" t="s">
        <v>17382</v>
      </c>
      <c r="B5735" s="195" t="s">
        <v>17383</v>
      </c>
      <c r="C5735" s="196" t="s">
        <v>5414</v>
      </c>
      <c r="D5735" s="197">
        <v>35.36</v>
      </c>
    </row>
    <row r="5736" spans="1:4">
      <c r="A5736" s="199" t="s">
        <v>17384</v>
      </c>
      <c r="B5736" s="195" t="s">
        <v>17385</v>
      </c>
      <c r="C5736" s="196" t="s">
        <v>5414</v>
      </c>
      <c r="D5736" s="197">
        <v>21.08</v>
      </c>
    </row>
    <row r="5737" spans="1:4">
      <c r="A5737" s="199" t="s">
        <v>17386</v>
      </c>
      <c r="B5737" s="195" t="s">
        <v>17387</v>
      </c>
      <c r="C5737" s="196" t="s">
        <v>5414</v>
      </c>
      <c r="D5737" s="197">
        <v>16.61</v>
      </c>
    </row>
    <row r="5738" spans="1:4">
      <c r="A5738" s="199" t="s">
        <v>17388</v>
      </c>
      <c r="B5738" s="195" t="s">
        <v>17389</v>
      </c>
      <c r="C5738" s="196" t="s">
        <v>5414</v>
      </c>
      <c r="D5738" s="197">
        <v>19.41</v>
      </c>
    </row>
    <row r="5739" spans="1:4">
      <c r="A5739" s="199" t="s">
        <v>17390</v>
      </c>
      <c r="B5739" s="195" t="s">
        <v>17391</v>
      </c>
      <c r="C5739" s="196" t="s">
        <v>5414</v>
      </c>
      <c r="D5739" s="197">
        <v>17.46</v>
      </c>
    </row>
    <row r="5740" spans="1:4">
      <c r="A5740" s="199" t="s">
        <v>17392</v>
      </c>
      <c r="B5740" s="195" t="s">
        <v>17393</v>
      </c>
      <c r="C5740" s="196" t="s">
        <v>5414</v>
      </c>
      <c r="D5740" s="197">
        <v>1.1499999999999999</v>
      </c>
    </row>
    <row r="5741" spans="1:4">
      <c r="A5741" s="199" t="s">
        <v>17394</v>
      </c>
      <c r="B5741" s="195" t="s">
        <v>17395</v>
      </c>
      <c r="C5741" s="196" t="s">
        <v>5414</v>
      </c>
      <c r="D5741" s="197">
        <v>51.94</v>
      </c>
    </row>
    <row r="5742" spans="1:4">
      <c r="A5742" s="199" t="s">
        <v>17396</v>
      </c>
      <c r="B5742" s="195" t="s">
        <v>17397</v>
      </c>
      <c r="C5742" s="196" t="s">
        <v>5414</v>
      </c>
      <c r="D5742" s="197">
        <v>61.31</v>
      </c>
    </row>
    <row r="5743" spans="1:4">
      <c r="A5743" s="199" t="s">
        <v>17398</v>
      </c>
      <c r="B5743" s="195" t="s">
        <v>17399</v>
      </c>
      <c r="C5743" s="196" t="s">
        <v>5414</v>
      </c>
      <c r="D5743" s="197">
        <v>68.06</v>
      </c>
    </row>
    <row r="5744" spans="1:4">
      <c r="A5744" s="199" t="s">
        <v>17400</v>
      </c>
      <c r="B5744" s="195" t="s">
        <v>17401</v>
      </c>
      <c r="C5744" s="196" t="s">
        <v>5414</v>
      </c>
      <c r="D5744" s="197">
        <v>77.52</v>
      </c>
    </row>
    <row r="5745" spans="1:4">
      <c r="A5745" s="199" t="s">
        <v>17402</v>
      </c>
      <c r="B5745" s="195" t="s">
        <v>17403</v>
      </c>
      <c r="C5745" s="196" t="s">
        <v>5414</v>
      </c>
      <c r="D5745" s="197">
        <v>128.80000000000001</v>
      </c>
    </row>
    <row r="5746" spans="1:4">
      <c r="A5746" s="199" t="s">
        <v>17404</v>
      </c>
      <c r="B5746" s="195" t="s">
        <v>17405</v>
      </c>
      <c r="C5746" s="196" t="s">
        <v>5414</v>
      </c>
      <c r="D5746" s="197">
        <v>147.36000000000001</v>
      </c>
    </row>
    <row r="5747" spans="1:4">
      <c r="A5747" s="199" t="s">
        <v>17406</v>
      </c>
      <c r="B5747" s="195" t="s">
        <v>17407</v>
      </c>
      <c r="C5747" s="196" t="s">
        <v>5414</v>
      </c>
      <c r="D5747" s="197">
        <v>15</v>
      </c>
    </row>
    <row r="5748" spans="1:4">
      <c r="A5748" s="200"/>
      <c r="B5748" s="201"/>
      <c r="C5748" s="200"/>
      <c r="D5748" s="225"/>
    </row>
    <row r="5749" spans="1:4">
      <c r="A5749" s="202"/>
    </row>
    <row r="5750" spans="1:4">
      <c r="A5750" s="202"/>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205" bestFit="1" customWidth="1"/>
    <col min="2" max="2" width="9" hidden="1" customWidth="1"/>
    <col min="3" max="5" width="0" hidden="1" customWidth="1"/>
    <col min="6" max="16384" width="9" hidden="1"/>
  </cols>
  <sheetData>
    <row r="1" spans="1:1" s="18" customFormat="1">
      <c r="A1" s="206" t="s">
        <v>1031</v>
      </c>
    </row>
    <row r="2" spans="1:1">
      <c r="A2" s="207" t="s">
        <v>17409</v>
      </c>
    </row>
    <row r="3" spans="1:1">
      <c r="A3" s="207" t="s">
        <v>18579</v>
      </c>
    </row>
    <row r="5" spans="1:1" s="18" customFormat="1">
      <c r="A5" s="206" t="s">
        <v>18590</v>
      </c>
    </row>
    <row r="6" spans="1:1">
      <c r="A6" s="207" t="s">
        <v>1024</v>
      </c>
    </row>
    <row r="7" spans="1:1">
      <c r="A7" s="207" t="s">
        <v>1026</v>
      </c>
    </row>
    <row r="8" spans="1:1">
      <c r="A8" s="207" t="s">
        <v>1920</v>
      </c>
    </row>
    <row r="9" spans="1:1">
      <c r="A9" s="207" t="s">
        <v>22</v>
      </c>
    </row>
    <row r="10" spans="1:1">
      <c r="A10" s="207" t="s">
        <v>1027</v>
      </c>
    </row>
    <row r="11" spans="1:1">
      <c r="A11" s="207" t="s">
        <v>1919</v>
      </c>
    </row>
    <row r="12" spans="1:1">
      <c r="A12" s="207" t="s">
        <v>2091</v>
      </c>
    </row>
    <row r="13" spans="1:1">
      <c r="A13" s="207" t="s">
        <v>1025</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1006</v>
      </c>
    </row>
    <row r="2" spans="1:13">
      <c r="A2" s="3"/>
    </row>
    <row r="3" spans="1:13" ht="12.75" customHeight="1">
      <c r="A3" s="519" t="s">
        <v>1007</v>
      </c>
      <c r="B3" s="519" t="s">
        <v>1008</v>
      </c>
      <c r="C3" s="519"/>
    </row>
    <row r="4" spans="1:13">
      <c r="A4" s="519"/>
      <c r="B4" s="4" t="s">
        <v>1009</v>
      </c>
      <c r="C4" s="4" t="s">
        <v>1010</v>
      </c>
      <c r="E4" s="5"/>
    </row>
    <row r="5" spans="1:13">
      <c r="A5" s="6" t="s">
        <v>1011</v>
      </c>
      <c r="B5" s="7">
        <v>20.34</v>
      </c>
      <c r="C5" s="7">
        <v>25</v>
      </c>
    </row>
    <row r="6" spans="1:13">
      <c r="A6" s="6" t="s">
        <v>984</v>
      </c>
      <c r="B6" s="7">
        <v>11.1</v>
      </c>
      <c r="C6" s="7">
        <v>16.8</v>
      </c>
    </row>
    <row r="7" spans="1:13">
      <c r="A7" s="6" t="s">
        <v>1012</v>
      </c>
      <c r="B7" s="7">
        <v>22.8</v>
      </c>
      <c r="C7" s="7">
        <v>30.95</v>
      </c>
    </row>
    <row r="8" spans="1:13">
      <c r="A8" s="6" t="s">
        <v>1005</v>
      </c>
      <c r="B8" s="7">
        <v>20.76</v>
      </c>
      <c r="C8" s="7">
        <v>26.44</v>
      </c>
    </row>
    <row r="9" spans="1:13">
      <c r="A9" s="8" t="s">
        <v>1013</v>
      </c>
      <c r="B9" s="7">
        <v>19.600000000000001</v>
      </c>
      <c r="C9" s="7">
        <v>24.23</v>
      </c>
    </row>
    <row r="10" spans="1:13">
      <c r="A10" s="519" t="s">
        <v>1014</v>
      </c>
      <c r="B10" s="520" t="s">
        <v>16</v>
      </c>
      <c r="C10" s="520"/>
    </row>
    <row r="11" spans="1:13">
      <c r="A11" s="519"/>
      <c r="B11" s="4" t="s">
        <v>1009</v>
      </c>
      <c r="C11" s="4" t="s">
        <v>1010</v>
      </c>
    </row>
    <row r="12" spans="1:13">
      <c r="A12" s="6" t="str">
        <f>BDI!$B$13</f>
        <v>Edificações</v>
      </c>
      <c r="B12" s="7">
        <f>LOOKUP(A12,A5:A9,B5:B9)</f>
        <v>20.34</v>
      </c>
      <c r="C12" s="7">
        <f>LOOKUP(A12,A5:A9,C5:C9)</f>
        <v>25</v>
      </c>
      <c r="D12" s="9"/>
    </row>
    <row r="14" spans="1:13">
      <c r="A14" s="519" t="s">
        <v>1015</v>
      </c>
      <c r="B14" s="519"/>
      <c r="M14" s="10"/>
    </row>
    <row r="15" spans="1:13">
      <c r="A15" s="11" t="s">
        <v>1042</v>
      </c>
      <c r="B15" s="19">
        <f>ROUND((((1+(BDI!$C$17+BDI!$C$18+BDI!$C$19)/100)*(1+(BDI!$C$20/100))*(1+(BDI!$C$22/100)))/(1-((BDI!$C$28/100)*BDI!$C$29+BDI!$C$31+BDI!$C$32+4.5)/100)-1),4)*100</f>
        <v>31.480000000000004</v>
      </c>
      <c r="M15" s="10"/>
    </row>
    <row r="16" spans="1:13">
      <c r="A16" s="12" t="s">
        <v>982</v>
      </c>
      <c r="B16" s="19">
        <f>ROUND((((1+(BDI!$C$17+BDI!$C$18+BDI!$C$19)/100)*(1+(BDI!$C$20/100))*(1+(BDI!$C$22/100)))/(1-((BDI!$C$28/100)*BDI!$C$29+BDI!$C$31+BDI!$C$32)/100)-1),4)*100</f>
        <v>25</v>
      </c>
    </row>
    <row r="17" spans="1:2">
      <c r="A17" s="518" t="str">
        <f>IF(B16&lt;B12,"Não Atende o Limite Inferior",IF(B16&gt;C12,"Não Atende o Limite Superior","Atende"))</f>
        <v>Atende</v>
      </c>
      <c r="B17" s="518"/>
    </row>
  </sheetData>
  <mergeCells count="6">
    <mergeCell ref="A17:B17"/>
    <mergeCell ref="A3:A4"/>
    <mergeCell ref="B3:C3"/>
    <mergeCell ref="A10:A11"/>
    <mergeCell ref="B10:C10"/>
    <mergeCell ref="A14:B14"/>
  </mergeCells>
  <conditionalFormatting sqref="A17">
    <cfRule type="cellIs" dxfId="1340"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7</vt:i4>
      </vt:variant>
    </vt:vector>
  </HeadingPairs>
  <TitlesOfParts>
    <vt:vector size="24" baseType="lpstr">
      <vt:lpstr>INSTRUÇÕES</vt:lpstr>
      <vt:lpstr>CSINAPI</vt:lpstr>
      <vt:lpstr>ISINAPI</vt:lpstr>
      <vt:lpstr>CDER</vt:lpstr>
      <vt:lpstr>IIOPES</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2023-02-02T18:55:46Z</cp:lastPrinted>
  <dcterms:created xsi:type="dcterms:W3CDTF">2019-02-26T10:14:24Z</dcterms:created>
  <dcterms:modified xsi:type="dcterms:W3CDTF">2023-04-11T11:48:07Z</dcterms:modified>
</cp:coreProperties>
</file>